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0" yWindow="0" windowWidth="28800" windowHeight="12435" tabRatio="782"/>
  </bookViews>
  <sheets>
    <sheet name="Рейтинговая таблица организаций" sheetId="1" r:id="rId1"/>
    <sheet name="для bus.gov.ru" sheetId="12" r:id="rId2"/>
    <sheet name="ИТОГ" sheetId="7" r:id="rId3"/>
    <sheet name="бланки " sheetId="3" r:id="rId4"/>
    <sheet name="Матрица бас гов" sheetId="34" r:id="rId5"/>
    <sheet name="описание" sheetId="2" r:id="rId6"/>
    <sheet name="анкеты" sheetId="5" r:id="rId7"/>
    <sheet name="Критерии и показатели" sheetId="13" r:id="rId8"/>
    <sheet name="Лист3" sheetId="37" r:id="rId9"/>
    <sheet name="для таблиц" sheetId="6" r:id="rId10"/>
  </sheets>
  <externalReferences>
    <externalReference r:id="rId11"/>
  </externalReferences>
  <definedNames>
    <definedName name="_xlnm._FilterDatabase" localSheetId="6" hidden="1">анкеты!$B$1:$AE$331</definedName>
    <definedName name="_xlnm._FilterDatabase" localSheetId="3" hidden="1">'бланки '!$A$5:$DQ$336</definedName>
    <definedName name="_xlnm._FilterDatabase" localSheetId="2" hidden="1">ИТОГ!$A$1:$L$331</definedName>
    <definedName name="_xlnm._FilterDatabase" localSheetId="4" hidden="1">'Матрица бас гов'!$A$14:$BA$73</definedName>
    <definedName name="_xlnm._FilterDatabase" localSheetId="0" hidden="1">'Рейтинговая таблица организаций'!$A$3:$BF$3</definedName>
  </definedNames>
  <calcPr calcId="1257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6" i="34"/>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332"/>
  <c r="A333"/>
  <c r="A334"/>
  <c r="A335"/>
  <c r="A336"/>
  <c r="A337"/>
  <c r="A338"/>
  <c r="A339"/>
  <c r="A340"/>
  <c r="A341"/>
  <c r="A342"/>
  <c r="A343"/>
  <c r="A344"/>
  <c r="A15"/>
  <c r="B337"/>
  <c r="C337"/>
  <c r="D337"/>
  <c r="E337"/>
  <c r="G337"/>
  <c r="H337"/>
  <c r="J337"/>
  <c r="K337"/>
  <c r="L337"/>
  <c r="M337"/>
  <c r="N337"/>
  <c r="P337"/>
  <c r="Q337"/>
  <c r="S337"/>
  <c r="T337"/>
  <c r="U337"/>
  <c r="V337"/>
  <c r="W337"/>
  <c r="Y337"/>
  <c r="Z337"/>
  <c r="AA337"/>
  <c r="AB337"/>
  <c r="AC337"/>
  <c r="AD337"/>
  <c r="AE337"/>
  <c r="AF337"/>
  <c r="AH337"/>
  <c r="AI337"/>
  <c r="AK337"/>
  <c r="AL337"/>
  <c r="AN337"/>
  <c r="AO337"/>
  <c r="AQ337"/>
  <c r="AR337"/>
  <c r="AT337"/>
  <c r="AU337"/>
  <c r="AW337"/>
  <c r="AX337"/>
  <c r="AZ337"/>
  <c r="BA337"/>
  <c r="B338"/>
  <c r="C338"/>
  <c r="D338"/>
  <c r="E338"/>
  <c r="G338"/>
  <c r="H338"/>
  <c r="J338"/>
  <c r="K338"/>
  <c r="L338"/>
  <c r="M338"/>
  <c r="N338"/>
  <c r="P338"/>
  <c r="Q338"/>
  <c r="S338"/>
  <c r="T338"/>
  <c r="U338"/>
  <c r="V338"/>
  <c r="W338"/>
  <c r="Y338"/>
  <c r="Z338"/>
  <c r="AA338"/>
  <c r="AB338"/>
  <c r="AC338"/>
  <c r="AD338"/>
  <c r="AE338"/>
  <c r="AF338"/>
  <c r="AH338"/>
  <c r="AI338"/>
  <c r="AK338"/>
  <c r="AL338"/>
  <c r="AN338"/>
  <c r="AO338"/>
  <c r="AQ338"/>
  <c r="AR338"/>
  <c r="AT338"/>
  <c r="AU338"/>
  <c r="AW338"/>
  <c r="AX338"/>
  <c r="AZ338"/>
  <c r="BA338"/>
  <c r="B339"/>
  <c r="C339"/>
  <c r="D339"/>
  <c r="E339"/>
  <c r="G339"/>
  <c r="H339"/>
  <c r="J339"/>
  <c r="K339"/>
  <c r="L339"/>
  <c r="M339"/>
  <c r="N339"/>
  <c r="P339"/>
  <c r="Q339"/>
  <c r="S339"/>
  <c r="T339"/>
  <c r="U339"/>
  <c r="V339"/>
  <c r="W339"/>
  <c r="Y339"/>
  <c r="Z339"/>
  <c r="AA339"/>
  <c r="AB339"/>
  <c r="AC339"/>
  <c r="AD339"/>
  <c r="AE339"/>
  <c r="AF339"/>
  <c r="AH339"/>
  <c r="AI339"/>
  <c r="AK339"/>
  <c r="AL339"/>
  <c r="AN339"/>
  <c r="AO339"/>
  <c r="AQ339"/>
  <c r="AR339"/>
  <c r="AT339"/>
  <c r="AU339"/>
  <c r="AW339"/>
  <c r="AX339"/>
  <c r="AZ339"/>
  <c r="BA339"/>
  <c r="B340"/>
  <c r="C340"/>
  <c r="D340"/>
  <c r="E340"/>
  <c r="G340"/>
  <c r="H340"/>
  <c r="J340"/>
  <c r="K340"/>
  <c r="L340"/>
  <c r="M340"/>
  <c r="N340"/>
  <c r="P340"/>
  <c r="Q340"/>
  <c r="S340"/>
  <c r="T340"/>
  <c r="U340"/>
  <c r="V340"/>
  <c r="W340"/>
  <c r="Y340"/>
  <c r="Z340"/>
  <c r="AA340"/>
  <c r="AB340"/>
  <c r="AC340"/>
  <c r="AD340"/>
  <c r="AE340"/>
  <c r="AF340"/>
  <c r="AH340"/>
  <c r="AI340"/>
  <c r="AK340"/>
  <c r="AL340"/>
  <c r="AN340"/>
  <c r="AO340"/>
  <c r="AQ340"/>
  <c r="AR340"/>
  <c r="AT340"/>
  <c r="AU340"/>
  <c r="AW340"/>
  <c r="AX340"/>
  <c r="AZ340"/>
  <c r="BA340"/>
  <c r="B341"/>
  <c r="C341"/>
  <c r="D341"/>
  <c r="E341"/>
  <c r="G341"/>
  <c r="H341"/>
  <c r="J341"/>
  <c r="K341"/>
  <c r="L341"/>
  <c r="M341"/>
  <c r="N341"/>
  <c r="P341"/>
  <c r="Q341"/>
  <c r="S341"/>
  <c r="T341"/>
  <c r="U341"/>
  <c r="V341"/>
  <c r="W341"/>
  <c r="Y341"/>
  <c r="Z341"/>
  <c r="AA341"/>
  <c r="AB341"/>
  <c r="AC341"/>
  <c r="AD341"/>
  <c r="AE341"/>
  <c r="AF341"/>
  <c r="AH341"/>
  <c r="AI341"/>
  <c r="AK341"/>
  <c r="AL341"/>
  <c r="AN341"/>
  <c r="AO341"/>
  <c r="AQ341"/>
  <c r="AR341"/>
  <c r="AT341"/>
  <c r="AU341"/>
  <c r="AW341"/>
  <c r="AX341"/>
  <c r="AZ341"/>
  <c r="BA341"/>
  <c r="B342"/>
  <c r="C342"/>
  <c r="D342"/>
  <c r="E342"/>
  <c r="G342"/>
  <c r="H342"/>
  <c r="J342"/>
  <c r="K342"/>
  <c r="L342"/>
  <c r="M342"/>
  <c r="N342"/>
  <c r="P342"/>
  <c r="Q342"/>
  <c r="S342"/>
  <c r="T342"/>
  <c r="U342"/>
  <c r="V342"/>
  <c r="W342"/>
  <c r="Y342"/>
  <c r="Z342"/>
  <c r="AA342"/>
  <c r="AB342"/>
  <c r="AC342"/>
  <c r="AD342"/>
  <c r="AE342"/>
  <c r="AF342"/>
  <c r="AH342"/>
  <c r="AI342"/>
  <c r="AK342"/>
  <c r="AL342"/>
  <c r="AN342"/>
  <c r="AO342"/>
  <c r="AQ342"/>
  <c r="AR342"/>
  <c r="AT342"/>
  <c r="AU342"/>
  <c r="AW342"/>
  <c r="AX342"/>
  <c r="AZ342"/>
  <c r="BA342"/>
  <c r="B343"/>
  <c r="C343"/>
  <c r="D343"/>
  <c r="E343"/>
  <c r="G343"/>
  <c r="H343"/>
  <c r="J343"/>
  <c r="K343"/>
  <c r="L343"/>
  <c r="M343"/>
  <c r="N343"/>
  <c r="P343"/>
  <c r="Q343"/>
  <c r="S343"/>
  <c r="T343"/>
  <c r="U343"/>
  <c r="V343"/>
  <c r="W343"/>
  <c r="Y343"/>
  <c r="Z343"/>
  <c r="AA343"/>
  <c r="AB343"/>
  <c r="AC343"/>
  <c r="AD343"/>
  <c r="AE343"/>
  <c r="AF343"/>
  <c r="AH343"/>
  <c r="AI343"/>
  <c r="AK343"/>
  <c r="AL343"/>
  <c r="AN343"/>
  <c r="AO343"/>
  <c r="AQ343"/>
  <c r="AR343"/>
  <c r="AT343"/>
  <c r="AU343"/>
  <c r="AW343"/>
  <c r="AX343"/>
  <c r="AZ343"/>
  <c r="BA343"/>
  <c r="B344"/>
  <c r="C344"/>
  <c r="D344"/>
  <c r="E344"/>
  <c r="G344"/>
  <c r="H344"/>
  <c r="J344"/>
  <c r="K344"/>
  <c r="L344"/>
  <c r="M344"/>
  <c r="N344"/>
  <c r="P344"/>
  <c r="Q344"/>
  <c r="S344"/>
  <c r="T344"/>
  <c r="U344"/>
  <c r="V344"/>
  <c r="W344"/>
  <c r="Y344"/>
  <c r="Z344"/>
  <c r="AA344"/>
  <c r="AB344"/>
  <c r="AC344"/>
  <c r="AD344"/>
  <c r="AE344"/>
  <c r="AF344"/>
  <c r="AH344"/>
  <c r="AI344"/>
  <c r="AK344"/>
  <c r="AL344"/>
  <c r="AN344"/>
  <c r="AO344"/>
  <c r="AQ344"/>
  <c r="AR344"/>
  <c r="AT344"/>
  <c r="AU344"/>
  <c r="AW344"/>
  <c r="AX344"/>
  <c r="AZ344"/>
  <c r="BA344"/>
  <c r="B316"/>
  <c r="C316"/>
  <c r="D316"/>
  <c r="E316"/>
  <c r="G316"/>
  <c r="H316"/>
  <c r="J316"/>
  <c r="K316"/>
  <c r="L316"/>
  <c r="M316"/>
  <c r="N316"/>
  <c r="P316"/>
  <c r="Q316"/>
  <c r="S316"/>
  <c r="T316"/>
  <c r="U316"/>
  <c r="V316"/>
  <c r="W316"/>
  <c r="Y316"/>
  <c r="Z316"/>
  <c r="AA316"/>
  <c r="AB316"/>
  <c r="AC316"/>
  <c r="AD316"/>
  <c r="AE316"/>
  <c r="AF316"/>
  <c r="AH316"/>
  <c r="AI316"/>
  <c r="AK316"/>
  <c r="AL316"/>
  <c r="AN316"/>
  <c r="AO316"/>
  <c r="AQ316"/>
  <c r="AR316"/>
  <c r="AT316"/>
  <c r="AU316"/>
  <c r="AW316"/>
  <c r="AX316"/>
  <c r="AZ316"/>
  <c r="BA316"/>
  <c r="B317"/>
  <c r="C317"/>
  <c r="D317"/>
  <c r="E317"/>
  <c r="G317"/>
  <c r="H317"/>
  <c r="J317"/>
  <c r="K317"/>
  <c r="L317"/>
  <c r="M317"/>
  <c r="N317"/>
  <c r="P317"/>
  <c r="Q317"/>
  <c r="S317"/>
  <c r="T317"/>
  <c r="U317"/>
  <c r="V317"/>
  <c r="W317"/>
  <c r="Y317"/>
  <c r="Z317"/>
  <c r="AA317"/>
  <c r="AB317"/>
  <c r="AC317"/>
  <c r="AD317"/>
  <c r="AE317"/>
  <c r="AF317"/>
  <c r="AH317"/>
  <c r="AI317"/>
  <c r="AK317"/>
  <c r="AL317"/>
  <c r="AN317"/>
  <c r="AO317"/>
  <c r="AQ317"/>
  <c r="AR317"/>
  <c r="AT317"/>
  <c r="AU317"/>
  <c r="AW317"/>
  <c r="AX317"/>
  <c r="AZ317"/>
  <c r="BA317"/>
  <c r="B318"/>
  <c r="C318"/>
  <c r="D318"/>
  <c r="E318"/>
  <c r="G318"/>
  <c r="H318"/>
  <c r="J318"/>
  <c r="K318"/>
  <c r="L318"/>
  <c r="M318"/>
  <c r="N318"/>
  <c r="P318"/>
  <c r="Q318"/>
  <c r="S318"/>
  <c r="T318"/>
  <c r="U318"/>
  <c r="V318"/>
  <c r="W318"/>
  <c r="Y318"/>
  <c r="Z318"/>
  <c r="AA318"/>
  <c r="AB318"/>
  <c r="AC318"/>
  <c r="AD318"/>
  <c r="AE318"/>
  <c r="AF318"/>
  <c r="AH318"/>
  <c r="AI318"/>
  <c r="AK318"/>
  <c r="AL318"/>
  <c r="AN318"/>
  <c r="AO318"/>
  <c r="AQ318"/>
  <c r="AR318"/>
  <c r="AT318"/>
  <c r="AU318"/>
  <c r="AW318"/>
  <c r="AX318"/>
  <c r="AZ318"/>
  <c r="BA318"/>
  <c r="B319"/>
  <c r="C319"/>
  <c r="D319"/>
  <c r="E319"/>
  <c r="G319"/>
  <c r="H319"/>
  <c r="J319"/>
  <c r="K319"/>
  <c r="L319"/>
  <c r="M319"/>
  <c r="N319"/>
  <c r="P319"/>
  <c r="Q319"/>
  <c r="S319"/>
  <c r="T319"/>
  <c r="U319"/>
  <c r="V319"/>
  <c r="W319"/>
  <c r="Y319"/>
  <c r="Z319"/>
  <c r="AA319"/>
  <c r="AB319"/>
  <c r="AC319"/>
  <c r="AD319"/>
  <c r="AE319"/>
  <c r="AF319"/>
  <c r="AH319"/>
  <c r="AI319"/>
  <c r="AK319"/>
  <c r="AL319"/>
  <c r="AN319"/>
  <c r="AO319"/>
  <c r="AQ319"/>
  <c r="AR319"/>
  <c r="AT319"/>
  <c r="AU319"/>
  <c r="AW319"/>
  <c r="AX319"/>
  <c r="AZ319"/>
  <c r="BA319"/>
  <c r="B320"/>
  <c r="C320"/>
  <c r="D320"/>
  <c r="E320"/>
  <c r="G320"/>
  <c r="H320"/>
  <c r="J320"/>
  <c r="K320"/>
  <c r="L320"/>
  <c r="M320"/>
  <c r="N320"/>
  <c r="P320"/>
  <c r="Q320"/>
  <c r="S320"/>
  <c r="T320"/>
  <c r="U320"/>
  <c r="V320"/>
  <c r="W320"/>
  <c r="Y320"/>
  <c r="Z320"/>
  <c r="AA320"/>
  <c r="AB320"/>
  <c r="AC320"/>
  <c r="AD320"/>
  <c r="AE320"/>
  <c r="AF320"/>
  <c r="AH320"/>
  <c r="AI320"/>
  <c r="AK320"/>
  <c r="AL320"/>
  <c r="AN320"/>
  <c r="AO320"/>
  <c r="AQ320"/>
  <c r="AR320"/>
  <c r="AT320"/>
  <c r="AU320"/>
  <c r="AW320"/>
  <c r="AX320"/>
  <c r="AZ320"/>
  <c r="BA320"/>
  <c r="B321"/>
  <c r="C321"/>
  <c r="D321"/>
  <c r="E321"/>
  <c r="G321"/>
  <c r="H321"/>
  <c r="J321"/>
  <c r="K321"/>
  <c r="L321"/>
  <c r="M321"/>
  <c r="N321"/>
  <c r="P321"/>
  <c r="Q321"/>
  <c r="S321"/>
  <c r="T321"/>
  <c r="U321"/>
  <c r="V321"/>
  <c r="W321"/>
  <c r="Y321"/>
  <c r="Z321"/>
  <c r="AA321"/>
  <c r="AB321"/>
  <c r="AC321"/>
  <c r="AD321"/>
  <c r="AE321"/>
  <c r="AF321"/>
  <c r="AH321"/>
  <c r="AI321"/>
  <c r="AK321"/>
  <c r="AL321"/>
  <c r="AN321"/>
  <c r="AO321"/>
  <c r="AQ321"/>
  <c r="AR321"/>
  <c r="AT321"/>
  <c r="AU321"/>
  <c r="AW321"/>
  <c r="AX321"/>
  <c r="AZ321"/>
  <c r="BA321"/>
  <c r="B322"/>
  <c r="C322"/>
  <c r="D322"/>
  <c r="E322"/>
  <c r="G322"/>
  <c r="H322"/>
  <c r="J322"/>
  <c r="K322"/>
  <c r="L322"/>
  <c r="M322"/>
  <c r="N322"/>
  <c r="P322"/>
  <c r="Q322"/>
  <c r="S322"/>
  <c r="T322"/>
  <c r="U322"/>
  <c r="V322"/>
  <c r="W322"/>
  <c r="Y322"/>
  <c r="Z322"/>
  <c r="AA322"/>
  <c r="AB322"/>
  <c r="AC322"/>
  <c r="AD322"/>
  <c r="AE322"/>
  <c r="AF322"/>
  <c r="AH322"/>
  <c r="AI322"/>
  <c r="AK322"/>
  <c r="AL322"/>
  <c r="AN322"/>
  <c r="AO322"/>
  <c r="AQ322"/>
  <c r="AR322"/>
  <c r="AT322"/>
  <c r="AU322"/>
  <c r="AW322"/>
  <c r="AX322"/>
  <c r="AZ322"/>
  <c r="BA322"/>
  <c r="B323"/>
  <c r="C323"/>
  <c r="D323"/>
  <c r="E323"/>
  <c r="G323"/>
  <c r="H323"/>
  <c r="J323"/>
  <c r="K323"/>
  <c r="L323"/>
  <c r="M323"/>
  <c r="N323"/>
  <c r="P323"/>
  <c r="Q323"/>
  <c r="S323"/>
  <c r="T323"/>
  <c r="U323"/>
  <c r="V323"/>
  <c r="W323"/>
  <c r="Y323"/>
  <c r="Z323"/>
  <c r="AA323"/>
  <c r="AB323"/>
  <c r="AC323"/>
  <c r="AD323"/>
  <c r="AE323"/>
  <c r="AF323"/>
  <c r="AH323"/>
  <c r="AI323"/>
  <c r="AK323"/>
  <c r="AL323"/>
  <c r="AN323"/>
  <c r="AO323"/>
  <c r="AQ323"/>
  <c r="AR323"/>
  <c r="AT323"/>
  <c r="AU323"/>
  <c r="AW323"/>
  <c r="AX323"/>
  <c r="AZ323"/>
  <c r="BA323"/>
  <c r="B324"/>
  <c r="C324"/>
  <c r="D324"/>
  <c r="E324"/>
  <c r="G324"/>
  <c r="H324"/>
  <c r="J324"/>
  <c r="K324"/>
  <c r="L324"/>
  <c r="M324"/>
  <c r="N324"/>
  <c r="P324"/>
  <c r="Q324"/>
  <c r="S324"/>
  <c r="T324"/>
  <c r="U324"/>
  <c r="V324"/>
  <c r="W324"/>
  <c r="Y324"/>
  <c r="Z324"/>
  <c r="AA324"/>
  <c r="AB324"/>
  <c r="AC324"/>
  <c r="AD324"/>
  <c r="AE324"/>
  <c r="AF324"/>
  <c r="AH324"/>
  <c r="AI324"/>
  <c r="AK324"/>
  <c r="AL324"/>
  <c r="AN324"/>
  <c r="AO324"/>
  <c r="AQ324"/>
  <c r="AR324"/>
  <c r="AT324"/>
  <c r="AU324"/>
  <c r="AW324"/>
  <c r="AX324"/>
  <c r="AZ324"/>
  <c r="BA324"/>
  <c r="B325"/>
  <c r="C325"/>
  <c r="D325"/>
  <c r="E325"/>
  <c r="G325"/>
  <c r="H325"/>
  <c r="J325"/>
  <c r="K325"/>
  <c r="L325"/>
  <c r="M325"/>
  <c r="N325"/>
  <c r="P325"/>
  <c r="Q325"/>
  <c r="S325"/>
  <c r="T325"/>
  <c r="U325"/>
  <c r="V325"/>
  <c r="W325"/>
  <c r="Y325"/>
  <c r="Z325"/>
  <c r="AA325"/>
  <c r="AB325"/>
  <c r="AC325"/>
  <c r="AD325"/>
  <c r="AE325"/>
  <c r="AF325"/>
  <c r="AH325"/>
  <c r="AI325"/>
  <c r="AK325"/>
  <c r="AL325"/>
  <c r="AN325"/>
  <c r="AO325"/>
  <c r="AQ325"/>
  <c r="AR325"/>
  <c r="AT325"/>
  <c r="AU325"/>
  <c r="AW325"/>
  <c r="AX325"/>
  <c r="AZ325"/>
  <c r="BA325"/>
  <c r="B326"/>
  <c r="C326"/>
  <c r="D326"/>
  <c r="E326"/>
  <c r="G326"/>
  <c r="H326"/>
  <c r="J326"/>
  <c r="K326"/>
  <c r="L326"/>
  <c r="M326"/>
  <c r="N326"/>
  <c r="P326"/>
  <c r="Q326"/>
  <c r="S326"/>
  <c r="T326"/>
  <c r="U326"/>
  <c r="V326"/>
  <c r="W326"/>
  <c r="Y326"/>
  <c r="Z326"/>
  <c r="AA326"/>
  <c r="AB326"/>
  <c r="AC326"/>
  <c r="AD326"/>
  <c r="AE326"/>
  <c r="AF326"/>
  <c r="AH326"/>
  <c r="AI326"/>
  <c r="AK326"/>
  <c r="AL326"/>
  <c r="AN326"/>
  <c r="AO326"/>
  <c r="AQ326"/>
  <c r="AR326"/>
  <c r="AT326"/>
  <c r="AU326"/>
  <c r="AW326"/>
  <c r="AX326"/>
  <c r="AZ326"/>
  <c r="BA326"/>
  <c r="B327"/>
  <c r="C327"/>
  <c r="D327"/>
  <c r="E327"/>
  <c r="G327"/>
  <c r="H327"/>
  <c r="J327"/>
  <c r="K327"/>
  <c r="L327"/>
  <c r="M327"/>
  <c r="N327"/>
  <c r="P327"/>
  <c r="Q327"/>
  <c r="S327"/>
  <c r="T327"/>
  <c r="U327"/>
  <c r="V327"/>
  <c r="W327"/>
  <c r="Y327"/>
  <c r="Z327"/>
  <c r="AA327"/>
  <c r="AB327"/>
  <c r="AC327"/>
  <c r="AD327"/>
  <c r="AE327"/>
  <c r="AF327"/>
  <c r="AH327"/>
  <c r="AI327"/>
  <c r="AK327"/>
  <c r="AL327"/>
  <c r="AN327"/>
  <c r="AO327"/>
  <c r="AQ327"/>
  <c r="AR327"/>
  <c r="AT327"/>
  <c r="AU327"/>
  <c r="AW327"/>
  <c r="AX327"/>
  <c r="AZ327"/>
  <c r="BA327"/>
  <c r="B328"/>
  <c r="C328"/>
  <c r="D328"/>
  <c r="E328"/>
  <c r="G328"/>
  <c r="H328"/>
  <c r="J328"/>
  <c r="K328"/>
  <c r="L328"/>
  <c r="M328"/>
  <c r="N328"/>
  <c r="P328"/>
  <c r="Q328"/>
  <c r="S328"/>
  <c r="T328"/>
  <c r="U328"/>
  <c r="V328"/>
  <c r="W328"/>
  <c r="Y328"/>
  <c r="Z328"/>
  <c r="AA328"/>
  <c r="AB328"/>
  <c r="AC328"/>
  <c r="AD328"/>
  <c r="AE328"/>
  <c r="AF328"/>
  <c r="AH328"/>
  <c r="AI328"/>
  <c r="AK328"/>
  <c r="AL328"/>
  <c r="AN328"/>
  <c r="AO328"/>
  <c r="AQ328"/>
  <c r="AR328"/>
  <c r="AT328"/>
  <c r="AU328"/>
  <c r="AW328"/>
  <c r="AX328"/>
  <c r="AZ328"/>
  <c r="BA328"/>
  <c r="B329"/>
  <c r="C329"/>
  <c r="D329"/>
  <c r="E329"/>
  <c r="G329"/>
  <c r="H329"/>
  <c r="J329"/>
  <c r="K329"/>
  <c r="L329"/>
  <c r="M329"/>
  <c r="N329"/>
  <c r="P329"/>
  <c r="Q329"/>
  <c r="S329"/>
  <c r="T329"/>
  <c r="U329"/>
  <c r="V329"/>
  <c r="W329"/>
  <c r="Y329"/>
  <c r="Z329"/>
  <c r="AA329"/>
  <c r="AB329"/>
  <c r="AC329"/>
  <c r="AD329"/>
  <c r="AE329"/>
  <c r="AF329"/>
  <c r="AH329"/>
  <c r="AI329"/>
  <c r="AK329"/>
  <c r="AL329"/>
  <c r="AN329"/>
  <c r="AO329"/>
  <c r="AQ329"/>
  <c r="AR329"/>
  <c r="AT329"/>
  <c r="AU329"/>
  <c r="AW329"/>
  <c r="AX329"/>
  <c r="AZ329"/>
  <c r="BA329"/>
  <c r="B330"/>
  <c r="C330"/>
  <c r="D330"/>
  <c r="E330"/>
  <c r="G330"/>
  <c r="H330"/>
  <c r="J330"/>
  <c r="K330"/>
  <c r="L330"/>
  <c r="M330"/>
  <c r="N330"/>
  <c r="P330"/>
  <c r="Q330"/>
  <c r="S330"/>
  <c r="T330"/>
  <c r="U330"/>
  <c r="V330"/>
  <c r="W330"/>
  <c r="Y330"/>
  <c r="Z330"/>
  <c r="AA330"/>
  <c r="AB330"/>
  <c r="AC330"/>
  <c r="AD330"/>
  <c r="AE330"/>
  <c r="AF330"/>
  <c r="AH330"/>
  <c r="AI330"/>
  <c r="AK330"/>
  <c r="AL330"/>
  <c r="AN330"/>
  <c r="AO330"/>
  <c r="AQ330"/>
  <c r="AR330"/>
  <c r="AT330"/>
  <c r="AU330"/>
  <c r="AW330"/>
  <c r="AX330"/>
  <c r="AZ330"/>
  <c r="BA330"/>
  <c r="B331"/>
  <c r="C331"/>
  <c r="D331"/>
  <c r="E331"/>
  <c r="G331"/>
  <c r="H331"/>
  <c r="J331"/>
  <c r="K331"/>
  <c r="L331"/>
  <c r="M331"/>
  <c r="N331"/>
  <c r="P331"/>
  <c r="Q331"/>
  <c r="S331"/>
  <c r="T331"/>
  <c r="U331"/>
  <c r="V331"/>
  <c r="W331"/>
  <c r="Y331"/>
  <c r="Z331"/>
  <c r="AA331"/>
  <c r="AB331"/>
  <c r="AC331"/>
  <c r="AD331"/>
  <c r="AE331"/>
  <c r="AF331"/>
  <c r="AH331"/>
  <c r="AI331"/>
  <c r="AK331"/>
  <c r="AL331"/>
  <c r="AN331"/>
  <c r="AO331"/>
  <c r="AQ331"/>
  <c r="AR331"/>
  <c r="AT331"/>
  <c r="AU331"/>
  <c r="AW331"/>
  <c r="AX331"/>
  <c r="AZ331"/>
  <c r="BA331"/>
  <c r="B332"/>
  <c r="C332"/>
  <c r="D332"/>
  <c r="E332"/>
  <c r="G332"/>
  <c r="H332"/>
  <c r="J332"/>
  <c r="K332"/>
  <c r="L332"/>
  <c r="M332"/>
  <c r="N332"/>
  <c r="P332"/>
  <c r="Q332"/>
  <c r="S332"/>
  <c r="T332"/>
  <c r="U332"/>
  <c r="V332"/>
  <c r="W332"/>
  <c r="Y332"/>
  <c r="Z332"/>
  <c r="AA332"/>
  <c r="AB332"/>
  <c r="AC332"/>
  <c r="AD332"/>
  <c r="AE332"/>
  <c r="AF332"/>
  <c r="AH332"/>
  <c r="AI332"/>
  <c r="AK332"/>
  <c r="AL332"/>
  <c r="AN332"/>
  <c r="AO332"/>
  <c r="AQ332"/>
  <c r="AR332"/>
  <c r="AT332"/>
  <c r="AU332"/>
  <c r="AW332"/>
  <c r="AX332"/>
  <c r="AZ332"/>
  <c r="BA332"/>
  <c r="B333"/>
  <c r="C333"/>
  <c r="D333"/>
  <c r="E333"/>
  <c r="G333"/>
  <c r="H333"/>
  <c r="J333"/>
  <c r="K333"/>
  <c r="L333"/>
  <c r="M333"/>
  <c r="N333"/>
  <c r="P333"/>
  <c r="Q333"/>
  <c r="S333"/>
  <c r="T333"/>
  <c r="U333"/>
  <c r="V333"/>
  <c r="W333"/>
  <c r="Y333"/>
  <c r="Z333"/>
  <c r="AA333"/>
  <c r="AB333"/>
  <c r="AC333"/>
  <c r="AD333"/>
  <c r="AE333"/>
  <c r="AF333"/>
  <c r="AH333"/>
  <c r="AI333"/>
  <c r="AK333"/>
  <c r="AL333"/>
  <c r="AN333"/>
  <c r="AO333"/>
  <c r="AQ333"/>
  <c r="AR333"/>
  <c r="AT333"/>
  <c r="AU333"/>
  <c r="AW333"/>
  <c r="AX333"/>
  <c r="AZ333"/>
  <c r="BA333"/>
  <c r="B334"/>
  <c r="C334"/>
  <c r="D334"/>
  <c r="E334"/>
  <c r="G334"/>
  <c r="H334"/>
  <c r="J334"/>
  <c r="K334"/>
  <c r="L334"/>
  <c r="M334"/>
  <c r="N334"/>
  <c r="P334"/>
  <c r="Q334"/>
  <c r="S334"/>
  <c r="T334"/>
  <c r="U334"/>
  <c r="V334"/>
  <c r="W334"/>
  <c r="Y334"/>
  <c r="Z334"/>
  <c r="AA334"/>
  <c r="AB334"/>
  <c r="AC334"/>
  <c r="AD334"/>
  <c r="AE334"/>
  <c r="AF334"/>
  <c r="AH334"/>
  <c r="AI334"/>
  <c r="AK334"/>
  <c r="AL334"/>
  <c r="AN334"/>
  <c r="AO334"/>
  <c r="AQ334"/>
  <c r="AR334"/>
  <c r="AT334"/>
  <c r="AU334"/>
  <c r="AW334"/>
  <c r="AX334"/>
  <c r="AZ334"/>
  <c r="BA334"/>
  <c r="B335"/>
  <c r="C335"/>
  <c r="D335"/>
  <c r="E335"/>
  <c r="G335"/>
  <c r="H335"/>
  <c r="J335"/>
  <c r="K335"/>
  <c r="L335"/>
  <c r="M335"/>
  <c r="N335"/>
  <c r="P335"/>
  <c r="Q335"/>
  <c r="S335"/>
  <c r="T335"/>
  <c r="U335"/>
  <c r="V335"/>
  <c r="W335"/>
  <c r="Y335"/>
  <c r="Z335"/>
  <c r="AA335"/>
  <c r="AB335"/>
  <c r="AC335"/>
  <c r="AD335"/>
  <c r="AE335"/>
  <c r="AF335"/>
  <c r="AH335"/>
  <c r="AI335"/>
  <c r="AK335"/>
  <c r="AL335"/>
  <c r="AN335"/>
  <c r="AO335"/>
  <c r="AQ335"/>
  <c r="AR335"/>
  <c r="AT335"/>
  <c r="AU335"/>
  <c r="AW335"/>
  <c r="AX335"/>
  <c r="AZ335"/>
  <c r="BA335"/>
  <c r="B336"/>
  <c r="C336"/>
  <c r="D336"/>
  <c r="E336"/>
  <c r="G336"/>
  <c r="H336"/>
  <c r="J336"/>
  <c r="K336"/>
  <c r="L336"/>
  <c r="M336"/>
  <c r="N336"/>
  <c r="P336"/>
  <c r="Q336"/>
  <c r="S336"/>
  <c r="T336"/>
  <c r="U336"/>
  <c r="V336"/>
  <c r="W336"/>
  <c r="Y336"/>
  <c r="Z336"/>
  <c r="AA336"/>
  <c r="AB336"/>
  <c r="AC336"/>
  <c r="AD336"/>
  <c r="AE336"/>
  <c r="AF336"/>
  <c r="AH336"/>
  <c r="AI336"/>
  <c r="AK336"/>
  <c r="AL336"/>
  <c r="AN336"/>
  <c r="AO336"/>
  <c r="AQ336"/>
  <c r="AR336"/>
  <c r="AT336"/>
  <c r="AU336"/>
  <c r="AW336"/>
  <c r="AX336"/>
  <c r="AZ336"/>
  <c r="BA336"/>
  <c r="B300"/>
  <c r="C300"/>
  <c r="D300"/>
  <c r="E300"/>
  <c r="G300"/>
  <c r="H300"/>
  <c r="J300"/>
  <c r="K300"/>
  <c r="L300"/>
  <c r="M300"/>
  <c r="N300"/>
  <c r="P300"/>
  <c r="Q300"/>
  <c r="S300"/>
  <c r="T300"/>
  <c r="U300"/>
  <c r="V300"/>
  <c r="W300"/>
  <c r="Y300"/>
  <c r="Z300"/>
  <c r="AA300"/>
  <c r="AB300"/>
  <c r="AC300"/>
  <c r="AD300"/>
  <c r="AE300"/>
  <c r="AF300"/>
  <c r="AH300"/>
  <c r="AI300"/>
  <c r="AK300"/>
  <c r="AL300"/>
  <c r="AN300"/>
  <c r="AO300"/>
  <c r="AQ300"/>
  <c r="AR300"/>
  <c r="AT300"/>
  <c r="AU300"/>
  <c r="AW300"/>
  <c r="AX300"/>
  <c r="AZ300"/>
  <c r="BA300"/>
  <c r="B301"/>
  <c r="C301"/>
  <c r="D301"/>
  <c r="E301"/>
  <c r="G301"/>
  <c r="H301"/>
  <c r="J301"/>
  <c r="K301"/>
  <c r="L301"/>
  <c r="M301"/>
  <c r="N301"/>
  <c r="P301"/>
  <c r="Q301"/>
  <c r="S301"/>
  <c r="T301"/>
  <c r="U301"/>
  <c r="V301"/>
  <c r="W301"/>
  <c r="Y301"/>
  <c r="Z301"/>
  <c r="AA301"/>
  <c r="AB301"/>
  <c r="AC301"/>
  <c r="AD301"/>
  <c r="AE301"/>
  <c r="AF301"/>
  <c r="AH301"/>
  <c r="AI301"/>
  <c r="AK301"/>
  <c r="AL301"/>
  <c r="AN301"/>
  <c r="AO301"/>
  <c r="AQ301"/>
  <c r="AR301"/>
  <c r="AT301"/>
  <c r="AU301"/>
  <c r="AW301"/>
  <c r="AX301"/>
  <c r="AZ301"/>
  <c r="BA301"/>
  <c r="B302"/>
  <c r="C302"/>
  <c r="D302"/>
  <c r="E302"/>
  <c r="G302"/>
  <c r="H302"/>
  <c r="J302"/>
  <c r="K302"/>
  <c r="L302"/>
  <c r="M302"/>
  <c r="N302"/>
  <c r="P302"/>
  <c r="Q302"/>
  <c r="S302"/>
  <c r="T302"/>
  <c r="U302"/>
  <c r="V302"/>
  <c r="W302"/>
  <c r="Y302"/>
  <c r="Z302"/>
  <c r="AA302"/>
  <c r="AB302"/>
  <c r="AC302"/>
  <c r="AD302"/>
  <c r="AE302"/>
  <c r="AF302"/>
  <c r="AH302"/>
  <c r="AI302"/>
  <c r="AK302"/>
  <c r="AL302"/>
  <c r="AN302"/>
  <c r="AO302"/>
  <c r="AQ302"/>
  <c r="AR302"/>
  <c r="AT302"/>
  <c r="AU302"/>
  <c r="AW302"/>
  <c r="AX302"/>
  <c r="AZ302"/>
  <c r="BA302"/>
  <c r="B303"/>
  <c r="C303"/>
  <c r="D303"/>
  <c r="E303"/>
  <c r="G303"/>
  <c r="H303"/>
  <c r="J303"/>
  <c r="K303"/>
  <c r="L303"/>
  <c r="M303"/>
  <c r="N303"/>
  <c r="P303"/>
  <c r="Q303"/>
  <c r="S303"/>
  <c r="T303"/>
  <c r="U303"/>
  <c r="V303"/>
  <c r="W303"/>
  <c r="Y303"/>
  <c r="Z303"/>
  <c r="AA303"/>
  <c r="AB303"/>
  <c r="AC303"/>
  <c r="AD303"/>
  <c r="AE303"/>
  <c r="AF303"/>
  <c r="AH303"/>
  <c r="AI303"/>
  <c r="AK303"/>
  <c r="AL303"/>
  <c r="AN303"/>
  <c r="AO303"/>
  <c r="AQ303"/>
  <c r="AR303"/>
  <c r="AT303"/>
  <c r="AU303"/>
  <c r="AW303"/>
  <c r="AX303"/>
  <c r="AZ303"/>
  <c r="BA303"/>
  <c r="B304"/>
  <c r="C304"/>
  <c r="D304"/>
  <c r="E304"/>
  <c r="G304"/>
  <c r="H304"/>
  <c r="J304"/>
  <c r="K304"/>
  <c r="L304"/>
  <c r="M304"/>
  <c r="N304"/>
  <c r="P304"/>
  <c r="Q304"/>
  <c r="S304"/>
  <c r="T304"/>
  <c r="U304"/>
  <c r="V304"/>
  <c r="W304"/>
  <c r="Y304"/>
  <c r="Z304"/>
  <c r="AA304"/>
  <c r="AB304"/>
  <c r="AC304"/>
  <c r="AD304"/>
  <c r="AE304"/>
  <c r="AF304"/>
  <c r="AH304"/>
  <c r="AI304"/>
  <c r="AK304"/>
  <c r="AL304"/>
  <c r="AN304"/>
  <c r="AO304"/>
  <c r="AQ304"/>
  <c r="AR304"/>
  <c r="AT304"/>
  <c r="AU304"/>
  <c r="AW304"/>
  <c r="AX304"/>
  <c r="AZ304"/>
  <c r="BA304"/>
  <c r="B305"/>
  <c r="C305"/>
  <c r="D305"/>
  <c r="E305"/>
  <c r="G305"/>
  <c r="H305"/>
  <c r="J305"/>
  <c r="K305"/>
  <c r="L305"/>
  <c r="M305"/>
  <c r="N305"/>
  <c r="P305"/>
  <c r="Q305"/>
  <c r="S305"/>
  <c r="T305"/>
  <c r="U305"/>
  <c r="V305"/>
  <c r="W305"/>
  <c r="Y305"/>
  <c r="Z305"/>
  <c r="AA305"/>
  <c r="AB305"/>
  <c r="AC305"/>
  <c r="AD305"/>
  <c r="AE305"/>
  <c r="AF305"/>
  <c r="AH305"/>
  <c r="AI305"/>
  <c r="AK305"/>
  <c r="AL305"/>
  <c r="AN305"/>
  <c r="AO305"/>
  <c r="AQ305"/>
  <c r="AR305"/>
  <c r="AT305"/>
  <c r="AU305"/>
  <c r="AW305"/>
  <c r="AX305"/>
  <c r="AZ305"/>
  <c r="BA305"/>
  <c r="B306"/>
  <c r="C306"/>
  <c r="D306"/>
  <c r="E306"/>
  <c r="G306"/>
  <c r="H306"/>
  <c r="J306"/>
  <c r="K306"/>
  <c r="L306"/>
  <c r="M306"/>
  <c r="N306"/>
  <c r="P306"/>
  <c r="Q306"/>
  <c r="S306"/>
  <c r="T306"/>
  <c r="U306"/>
  <c r="V306"/>
  <c r="W306"/>
  <c r="Y306"/>
  <c r="Z306"/>
  <c r="AA306"/>
  <c r="AB306"/>
  <c r="AC306"/>
  <c r="AD306"/>
  <c r="AE306"/>
  <c r="AF306"/>
  <c r="AH306"/>
  <c r="AI306"/>
  <c r="AK306"/>
  <c r="AL306"/>
  <c r="AN306"/>
  <c r="AO306"/>
  <c r="AQ306"/>
  <c r="AR306"/>
  <c r="AT306"/>
  <c r="AU306"/>
  <c r="AW306"/>
  <c r="AX306"/>
  <c r="AZ306"/>
  <c r="BA306"/>
  <c r="B307"/>
  <c r="C307"/>
  <c r="D307"/>
  <c r="E307"/>
  <c r="G307"/>
  <c r="H307"/>
  <c r="J307"/>
  <c r="K307"/>
  <c r="L307"/>
  <c r="M307"/>
  <c r="N307"/>
  <c r="P307"/>
  <c r="Q307"/>
  <c r="S307"/>
  <c r="T307"/>
  <c r="U307"/>
  <c r="V307"/>
  <c r="W307"/>
  <c r="Y307"/>
  <c r="Z307"/>
  <c r="AA307"/>
  <c r="AB307"/>
  <c r="AC307"/>
  <c r="AD307"/>
  <c r="AE307"/>
  <c r="AF307"/>
  <c r="AH307"/>
  <c r="AI307"/>
  <c r="AK307"/>
  <c r="AL307"/>
  <c r="AN307"/>
  <c r="AO307"/>
  <c r="AQ307"/>
  <c r="AR307"/>
  <c r="AT307"/>
  <c r="AU307"/>
  <c r="AW307"/>
  <c r="AX307"/>
  <c r="AZ307"/>
  <c r="BA307"/>
  <c r="B308"/>
  <c r="C308"/>
  <c r="D308"/>
  <c r="E308"/>
  <c r="G308"/>
  <c r="H308"/>
  <c r="J308"/>
  <c r="K308"/>
  <c r="L308"/>
  <c r="M308"/>
  <c r="N308"/>
  <c r="P308"/>
  <c r="Q308"/>
  <c r="S308"/>
  <c r="T308"/>
  <c r="U308"/>
  <c r="V308"/>
  <c r="W308"/>
  <c r="Y308"/>
  <c r="Z308"/>
  <c r="AA308"/>
  <c r="AB308"/>
  <c r="AC308"/>
  <c r="AD308"/>
  <c r="AE308"/>
  <c r="AF308"/>
  <c r="AH308"/>
  <c r="AI308"/>
  <c r="AK308"/>
  <c r="AL308"/>
  <c r="AN308"/>
  <c r="AO308"/>
  <c r="AQ308"/>
  <c r="AR308"/>
  <c r="AT308"/>
  <c r="AU308"/>
  <c r="AW308"/>
  <c r="AX308"/>
  <c r="AZ308"/>
  <c r="BA308"/>
  <c r="B309"/>
  <c r="C309"/>
  <c r="D309"/>
  <c r="E309"/>
  <c r="G309"/>
  <c r="H309"/>
  <c r="J309"/>
  <c r="K309"/>
  <c r="L309"/>
  <c r="M309"/>
  <c r="N309"/>
  <c r="P309"/>
  <c r="Q309"/>
  <c r="S309"/>
  <c r="T309"/>
  <c r="U309"/>
  <c r="V309"/>
  <c r="W309"/>
  <c r="Y309"/>
  <c r="Z309"/>
  <c r="AA309"/>
  <c r="AB309"/>
  <c r="AC309"/>
  <c r="AD309"/>
  <c r="AE309"/>
  <c r="AF309"/>
  <c r="AH309"/>
  <c r="AI309"/>
  <c r="AK309"/>
  <c r="AL309"/>
  <c r="AN309"/>
  <c r="AO309"/>
  <c r="AQ309"/>
  <c r="AR309"/>
  <c r="AT309"/>
  <c r="AU309"/>
  <c r="AW309"/>
  <c r="AX309"/>
  <c r="AZ309"/>
  <c r="BA309"/>
  <c r="B310"/>
  <c r="C310"/>
  <c r="D310"/>
  <c r="E310"/>
  <c r="G310"/>
  <c r="H310"/>
  <c r="J310"/>
  <c r="K310"/>
  <c r="L310"/>
  <c r="M310"/>
  <c r="N310"/>
  <c r="P310"/>
  <c r="Q310"/>
  <c r="S310"/>
  <c r="T310"/>
  <c r="U310"/>
  <c r="V310"/>
  <c r="W310"/>
  <c r="Y310"/>
  <c r="Z310"/>
  <c r="AA310"/>
  <c r="AB310"/>
  <c r="AC310"/>
  <c r="AD310"/>
  <c r="AE310"/>
  <c r="AF310"/>
  <c r="AH310"/>
  <c r="AI310"/>
  <c r="AK310"/>
  <c r="AL310"/>
  <c r="AN310"/>
  <c r="AO310"/>
  <c r="AQ310"/>
  <c r="AR310"/>
  <c r="AT310"/>
  <c r="AU310"/>
  <c r="AW310"/>
  <c r="AX310"/>
  <c r="AZ310"/>
  <c r="BA310"/>
  <c r="B311"/>
  <c r="C311"/>
  <c r="D311"/>
  <c r="E311"/>
  <c r="G311"/>
  <c r="H311"/>
  <c r="J311"/>
  <c r="K311"/>
  <c r="L311"/>
  <c r="M311"/>
  <c r="N311"/>
  <c r="P311"/>
  <c r="Q311"/>
  <c r="S311"/>
  <c r="T311"/>
  <c r="U311"/>
  <c r="V311"/>
  <c r="W311"/>
  <c r="Y311"/>
  <c r="Z311"/>
  <c r="AA311"/>
  <c r="AB311"/>
  <c r="AC311"/>
  <c r="AD311"/>
  <c r="AE311"/>
  <c r="AF311"/>
  <c r="AH311"/>
  <c r="AI311"/>
  <c r="AK311"/>
  <c r="AL311"/>
  <c r="AN311"/>
  <c r="AO311"/>
  <c r="AQ311"/>
  <c r="AR311"/>
  <c r="AT311"/>
  <c r="AU311"/>
  <c r="AW311"/>
  <c r="AX311"/>
  <c r="AZ311"/>
  <c r="BA311"/>
  <c r="B312"/>
  <c r="C312"/>
  <c r="D312"/>
  <c r="E312"/>
  <c r="G312"/>
  <c r="H312"/>
  <c r="J312"/>
  <c r="K312"/>
  <c r="L312"/>
  <c r="M312"/>
  <c r="N312"/>
  <c r="P312"/>
  <c r="Q312"/>
  <c r="S312"/>
  <c r="T312"/>
  <c r="U312"/>
  <c r="V312"/>
  <c r="W312"/>
  <c r="Y312"/>
  <c r="Z312"/>
  <c r="AA312"/>
  <c r="AB312"/>
  <c r="AC312"/>
  <c r="AD312"/>
  <c r="AE312"/>
  <c r="AF312"/>
  <c r="AH312"/>
  <c r="AI312"/>
  <c r="AK312"/>
  <c r="AL312"/>
  <c r="AN312"/>
  <c r="AO312"/>
  <c r="AQ312"/>
  <c r="AR312"/>
  <c r="AT312"/>
  <c r="AU312"/>
  <c r="AW312"/>
  <c r="AX312"/>
  <c r="AZ312"/>
  <c r="BA312"/>
  <c r="B313"/>
  <c r="C313"/>
  <c r="D313"/>
  <c r="E313"/>
  <c r="G313"/>
  <c r="H313"/>
  <c r="J313"/>
  <c r="K313"/>
  <c r="L313"/>
  <c r="M313"/>
  <c r="N313"/>
  <c r="P313"/>
  <c r="Q313"/>
  <c r="S313"/>
  <c r="T313"/>
  <c r="U313"/>
  <c r="V313"/>
  <c r="W313"/>
  <c r="Y313"/>
  <c r="Z313"/>
  <c r="AA313"/>
  <c r="AB313"/>
  <c r="AC313"/>
  <c r="AD313"/>
  <c r="AE313"/>
  <c r="AF313"/>
  <c r="AH313"/>
  <c r="AI313"/>
  <c r="AK313"/>
  <c r="AL313"/>
  <c r="AN313"/>
  <c r="AO313"/>
  <c r="AQ313"/>
  <c r="AR313"/>
  <c r="AT313"/>
  <c r="AU313"/>
  <c r="AW313"/>
  <c r="AX313"/>
  <c r="AZ313"/>
  <c r="BA313"/>
  <c r="B314"/>
  <c r="C314"/>
  <c r="D314"/>
  <c r="E314"/>
  <c r="G314"/>
  <c r="H314"/>
  <c r="J314"/>
  <c r="K314"/>
  <c r="L314"/>
  <c r="M314"/>
  <c r="N314"/>
  <c r="P314"/>
  <c r="Q314"/>
  <c r="S314"/>
  <c r="T314"/>
  <c r="U314"/>
  <c r="V314"/>
  <c r="W314"/>
  <c r="Y314"/>
  <c r="Z314"/>
  <c r="AA314"/>
  <c r="AB314"/>
  <c r="AC314"/>
  <c r="AD314"/>
  <c r="AE314"/>
  <c r="AF314"/>
  <c r="AH314"/>
  <c r="AI314"/>
  <c r="AK314"/>
  <c r="AL314"/>
  <c r="AN314"/>
  <c r="AO314"/>
  <c r="AQ314"/>
  <c r="AR314"/>
  <c r="AT314"/>
  <c r="AU314"/>
  <c r="AW314"/>
  <c r="AX314"/>
  <c r="AZ314"/>
  <c r="BA314"/>
  <c r="B315"/>
  <c r="C315"/>
  <c r="D315"/>
  <c r="E315"/>
  <c r="G315"/>
  <c r="H315"/>
  <c r="J315"/>
  <c r="K315"/>
  <c r="L315"/>
  <c r="M315"/>
  <c r="N315"/>
  <c r="P315"/>
  <c r="Q315"/>
  <c r="S315"/>
  <c r="T315"/>
  <c r="U315"/>
  <c r="V315"/>
  <c r="W315"/>
  <c r="Y315"/>
  <c r="Z315"/>
  <c r="AA315"/>
  <c r="AB315"/>
  <c r="AC315"/>
  <c r="AD315"/>
  <c r="AE315"/>
  <c r="AF315"/>
  <c r="AH315"/>
  <c r="AI315"/>
  <c r="AK315"/>
  <c r="AL315"/>
  <c r="AN315"/>
  <c r="AO315"/>
  <c r="AQ315"/>
  <c r="AR315"/>
  <c r="AT315"/>
  <c r="AU315"/>
  <c r="AW315"/>
  <c r="AX315"/>
  <c r="AZ315"/>
  <c r="BA315"/>
  <c r="B286"/>
  <c r="C286"/>
  <c r="D286"/>
  <c r="E286"/>
  <c r="G286"/>
  <c r="H286"/>
  <c r="J286"/>
  <c r="K286"/>
  <c r="L286"/>
  <c r="M286"/>
  <c r="N286"/>
  <c r="P286"/>
  <c r="Q286"/>
  <c r="S286"/>
  <c r="T286"/>
  <c r="U286"/>
  <c r="V286"/>
  <c r="W286"/>
  <c r="Y286"/>
  <c r="Z286"/>
  <c r="AA286"/>
  <c r="AB286"/>
  <c r="AC286"/>
  <c r="AD286"/>
  <c r="AE286"/>
  <c r="AF286"/>
  <c r="AH286"/>
  <c r="AI286"/>
  <c r="AK286"/>
  <c r="AL286"/>
  <c r="AN286"/>
  <c r="AO286"/>
  <c r="AQ286"/>
  <c r="AR286"/>
  <c r="AT286"/>
  <c r="AU286"/>
  <c r="AW286"/>
  <c r="AX286"/>
  <c r="AZ286"/>
  <c r="BA286"/>
  <c r="B287"/>
  <c r="C287"/>
  <c r="D287"/>
  <c r="E287"/>
  <c r="G287"/>
  <c r="H287"/>
  <c r="J287"/>
  <c r="K287"/>
  <c r="L287"/>
  <c r="M287"/>
  <c r="N287"/>
  <c r="P287"/>
  <c r="Q287"/>
  <c r="S287"/>
  <c r="T287"/>
  <c r="U287"/>
  <c r="V287"/>
  <c r="W287"/>
  <c r="Y287"/>
  <c r="Z287"/>
  <c r="AA287"/>
  <c r="AB287"/>
  <c r="AC287"/>
  <c r="AD287"/>
  <c r="AE287"/>
  <c r="AF287"/>
  <c r="AH287"/>
  <c r="AI287"/>
  <c r="AK287"/>
  <c r="AL287"/>
  <c r="AN287"/>
  <c r="AO287"/>
  <c r="AQ287"/>
  <c r="AR287"/>
  <c r="AT287"/>
  <c r="AU287"/>
  <c r="AW287"/>
  <c r="AX287"/>
  <c r="AZ287"/>
  <c r="BA287"/>
  <c r="B288"/>
  <c r="C288"/>
  <c r="D288"/>
  <c r="E288"/>
  <c r="G288"/>
  <c r="H288"/>
  <c r="J288"/>
  <c r="K288"/>
  <c r="L288"/>
  <c r="M288"/>
  <c r="N288"/>
  <c r="P288"/>
  <c r="Q288"/>
  <c r="S288"/>
  <c r="T288"/>
  <c r="U288"/>
  <c r="V288"/>
  <c r="W288"/>
  <c r="Y288"/>
  <c r="Z288"/>
  <c r="AA288"/>
  <c r="AB288"/>
  <c r="AC288"/>
  <c r="AD288"/>
  <c r="AE288"/>
  <c r="AF288"/>
  <c r="AH288"/>
  <c r="AI288"/>
  <c r="AK288"/>
  <c r="AL288"/>
  <c r="AN288"/>
  <c r="AO288"/>
  <c r="AQ288"/>
  <c r="AR288"/>
  <c r="AT288"/>
  <c r="AU288"/>
  <c r="AW288"/>
  <c r="AX288"/>
  <c r="AZ288"/>
  <c r="BA288"/>
  <c r="B289"/>
  <c r="C289"/>
  <c r="D289"/>
  <c r="E289"/>
  <c r="G289"/>
  <c r="H289"/>
  <c r="J289"/>
  <c r="K289"/>
  <c r="L289"/>
  <c r="M289"/>
  <c r="N289"/>
  <c r="P289"/>
  <c r="Q289"/>
  <c r="S289"/>
  <c r="T289"/>
  <c r="U289"/>
  <c r="V289"/>
  <c r="W289"/>
  <c r="Y289"/>
  <c r="Z289"/>
  <c r="AA289"/>
  <c r="AB289"/>
  <c r="AC289"/>
  <c r="AD289"/>
  <c r="AE289"/>
  <c r="AF289"/>
  <c r="AH289"/>
  <c r="AI289"/>
  <c r="AK289"/>
  <c r="AL289"/>
  <c r="AN289"/>
  <c r="AO289"/>
  <c r="AQ289"/>
  <c r="AR289"/>
  <c r="AT289"/>
  <c r="AU289"/>
  <c r="AW289"/>
  <c r="AX289"/>
  <c r="AZ289"/>
  <c r="BA289"/>
  <c r="B290"/>
  <c r="C290"/>
  <c r="D290"/>
  <c r="E290"/>
  <c r="G290"/>
  <c r="H290"/>
  <c r="J290"/>
  <c r="K290"/>
  <c r="L290"/>
  <c r="M290"/>
  <c r="N290"/>
  <c r="P290"/>
  <c r="Q290"/>
  <c r="S290"/>
  <c r="T290"/>
  <c r="U290"/>
  <c r="V290"/>
  <c r="W290"/>
  <c r="Y290"/>
  <c r="Z290"/>
  <c r="AA290"/>
  <c r="AB290"/>
  <c r="AC290"/>
  <c r="AD290"/>
  <c r="AE290"/>
  <c r="AF290"/>
  <c r="AH290"/>
  <c r="AI290"/>
  <c r="AK290"/>
  <c r="AL290"/>
  <c r="AN290"/>
  <c r="AO290"/>
  <c r="AQ290"/>
  <c r="AR290"/>
  <c r="AT290"/>
  <c r="AU290"/>
  <c r="AW290"/>
  <c r="AX290"/>
  <c r="AZ290"/>
  <c r="BA290"/>
  <c r="B291"/>
  <c r="C291"/>
  <c r="D291"/>
  <c r="E291"/>
  <c r="G291"/>
  <c r="H291"/>
  <c r="J291"/>
  <c r="K291"/>
  <c r="L291"/>
  <c r="M291"/>
  <c r="N291"/>
  <c r="P291"/>
  <c r="Q291"/>
  <c r="S291"/>
  <c r="T291"/>
  <c r="U291"/>
  <c r="V291"/>
  <c r="W291"/>
  <c r="Y291"/>
  <c r="Z291"/>
  <c r="AA291"/>
  <c r="AB291"/>
  <c r="AC291"/>
  <c r="AD291"/>
  <c r="AE291"/>
  <c r="AF291"/>
  <c r="AH291"/>
  <c r="AI291"/>
  <c r="AK291"/>
  <c r="AL291"/>
  <c r="AN291"/>
  <c r="AO291"/>
  <c r="AQ291"/>
  <c r="AR291"/>
  <c r="AT291"/>
  <c r="AU291"/>
  <c r="AW291"/>
  <c r="AX291"/>
  <c r="AZ291"/>
  <c r="BA291"/>
  <c r="B292"/>
  <c r="C292"/>
  <c r="D292"/>
  <c r="E292"/>
  <c r="G292"/>
  <c r="H292"/>
  <c r="J292"/>
  <c r="K292"/>
  <c r="L292"/>
  <c r="M292"/>
  <c r="N292"/>
  <c r="P292"/>
  <c r="Q292"/>
  <c r="S292"/>
  <c r="T292"/>
  <c r="U292"/>
  <c r="V292"/>
  <c r="W292"/>
  <c r="Y292"/>
  <c r="Z292"/>
  <c r="AA292"/>
  <c r="AB292"/>
  <c r="AC292"/>
  <c r="AD292"/>
  <c r="AE292"/>
  <c r="AF292"/>
  <c r="AH292"/>
  <c r="AI292"/>
  <c r="AK292"/>
  <c r="AL292"/>
  <c r="AN292"/>
  <c r="AO292"/>
  <c r="AQ292"/>
  <c r="AR292"/>
  <c r="AT292"/>
  <c r="AU292"/>
  <c r="AW292"/>
  <c r="AX292"/>
  <c r="AZ292"/>
  <c r="BA292"/>
  <c r="B293"/>
  <c r="C293"/>
  <c r="D293"/>
  <c r="E293"/>
  <c r="G293"/>
  <c r="H293"/>
  <c r="J293"/>
  <c r="K293"/>
  <c r="L293"/>
  <c r="M293"/>
  <c r="N293"/>
  <c r="P293"/>
  <c r="Q293"/>
  <c r="S293"/>
  <c r="T293"/>
  <c r="U293"/>
  <c r="V293"/>
  <c r="W293"/>
  <c r="Y293"/>
  <c r="Z293"/>
  <c r="AA293"/>
  <c r="AB293"/>
  <c r="AC293"/>
  <c r="AD293"/>
  <c r="AE293"/>
  <c r="AF293"/>
  <c r="AH293"/>
  <c r="AI293"/>
  <c r="AK293"/>
  <c r="AL293"/>
  <c r="AN293"/>
  <c r="AO293"/>
  <c r="AQ293"/>
  <c r="AR293"/>
  <c r="AT293"/>
  <c r="AU293"/>
  <c r="AW293"/>
  <c r="AX293"/>
  <c r="AZ293"/>
  <c r="BA293"/>
  <c r="B294"/>
  <c r="C294"/>
  <c r="D294"/>
  <c r="E294"/>
  <c r="G294"/>
  <c r="H294"/>
  <c r="J294"/>
  <c r="K294"/>
  <c r="L294"/>
  <c r="M294"/>
  <c r="N294"/>
  <c r="P294"/>
  <c r="Q294"/>
  <c r="S294"/>
  <c r="T294"/>
  <c r="U294"/>
  <c r="V294"/>
  <c r="W294"/>
  <c r="Y294"/>
  <c r="Z294"/>
  <c r="AA294"/>
  <c r="AB294"/>
  <c r="AC294"/>
  <c r="AD294"/>
  <c r="AE294"/>
  <c r="AF294"/>
  <c r="AH294"/>
  <c r="AI294"/>
  <c r="AK294"/>
  <c r="AL294"/>
  <c r="AN294"/>
  <c r="AO294"/>
  <c r="AQ294"/>
  <c r="AR294"/>
  <c r="AT294"/>
  <c r="AU294"/>
  <c r="AW294"/>
  <c r="AX294"/>
  <c r="AZ294"/>
  <c r="BA294"/>
  <c r="B295"/>
  <c r="C295"/>
  <c r="D295"/>
  <c r="E295"/>
  <c r="G295"/>
  <c r="H295"/>
  <c r="J295"/>
  <c r="K295"/>
  <c r="L295"/>
  <c r="M295"/>
  <c r="N295"/>
  <c r="P295"/>
  <c r="Q295"/>
  <c r="S295"/>
  <c r="T295"/>
  <c r="U295"/>
  <c r="V295"/>
  <c r="W295"/>
  <c r="Y295"/>
  <c r="Z295"/>
  <c r="AA295"/>
  <c r="AB295"/>
  <c r="AC295"/>
  <c r="AD295"/>
  <c r="AE295"/>
  <c r="AF295"/>
  <c r="AH295"/>
  <c r="AI295"/>
  <c r="AK295"/>
  <c r="AL295"/>
  <c r="AN295"/>
  <c r="AO295"/>
  <c r="AQ295"/>
  <c r="AR295"/>
  <c r="AT295"/>
  <c r="AU295"/>
  <c r="AW295"/>
  <c r="AX295"/>
  <c r="AZ295"/>
  <c r="BA295"/>
  <c r="B296"/>
  <c r="C296"/>
  <c r="D296"/>
  <c r="E296"/>
  <c r="G296"/>
  <c r="H296"/>
  <c r="J296"/>
  <c r="K296"/>
  <c r="L296"/>
  <c r="M296"/>
  <c r="N296"/>
  <c r="P296"/>
  <c r="Q296"/>
  <c r="S296"/>
  <c r="T296"/>
  <c r="U296"/>
  <c r="V296"/>
  <c r="W296"/>
  <c r="Y296"/>
  <c r="Z296"/>
  <c r="AA296"/>
  <c r="AB296"/>
  <c r="AC296"/>
  <c r="AD296"/>
  <c r="AE296"/>
  <c r="AF296"/>
  <c r="AH296"/>
  <c r="AI296"/>
  <c r="AK296"/>
  <c r="AL296"/>
  <c r="AN296"/>
  <c r="AO296"/>
  <c r="AQ296"/>
  <c r="AR296"/>
  <c r="AT296"/>
  <c r="AU296"/>
  <c r="AW296"/>
  <c r="AX296"/>
  <c r="AZ296"/>
  <c r="BA296"/>
  <c r="B297"/>
  <c r="C297"/>
  <c r="D297"/>
  <c r="E297"/>
  <c r="G297"/>
  <c r="H297"/>
  <c r="J297"/>
  <c r="K297"/>
  <c r="L297"/>
  <c r="M297"/>
  <c r="N297"/>
  <c r="P297"/>
  <c r="Q297"/>
  <c r="S297"/>
  <c r="T297"/>
  <c r="U297"/>
  <c r="V297"/>
  <c r="W297"/>
  <c r="Y297"/>
  <c r="Z297"/>
  <c r="AA297"/>
  <c r="AB297"/>
  <c r="AC297"/>
  <c r="AD297"/>
  <c r="AE297"/>
  <c r="AF297"/>
  <c r="AH297"/>
  <c r="AI297"/>
  <c r="AK297"/>
  <c r="AL297"/>
  <c r="AN297"/>
  <c r="AO297"/>
  <c r="AQ297"/>
  <c r="AR297"/>
  <c r="AT297"/>
  <c r="AU297"/>
  <c r="AW297"/>
  <c r="AX297"/>
  <c r="AZ297"/>
  <c r="BA297"/>
  <c r="B298"/>
  <c r="C298"/>
  <c r="D298"/>
  <c r="E298"/>
  <c r="G298"/>
  <c r="H298"/>
  <c r="J298"/>
  <c r="K298"/>
  <c r="L298"/>
  <c r="M298"/>
  <c r="N298"/>
  <c r="P298"/>
  <c r="Q298"/>
  <c r="S298"/>
  <c r="T298"/>
  <c r="U298"/>
  <c r="V298"/>
  <c r="W298"/>
  <c r="Y298"/>
  <c r="Z298"/>
  <c r="AA298"/>
  <c r="AB298"/>
  <c r="AC298"/>
  <c r="AD298"/>
  <c r="AE298"/>
  <c r="AF298"/>
  <c r="AH298"/>
  <c r="AI298"/>
  <c r="AK298"/>
  <c r="AL298"/>
  <c r="AN298"/>
  <c r="AO298"/>
  <c r="AQ298"/>
  <c r="AR298"/>
  <c r="AT298"/>
  <c r="AU298"/>
  <c r="AW298"/>
  <c r="AX298"/>
  <c r="AZ298"/>
  <c r="BA298"/>
  <c r="B299"/>
  <c r="C299"/>
  <c r="D299"/>
  <c r="E299"/>
  <c r="G299"/>
  <c r="H299"/>
  <c r="J299"/>
  <c r="K299"/>
  <c r="L299"/>
  <c r="M299"/>
  <c r="N299"/>
  <c r="P299"/>
  <c r="Q299"/>
  <c r="S299"/>
  <c r="T299"/>
  <c r="U299"/>
  <c r="V299"/>
  <c r="W299"/>
  <c r="Y299"/>
  <c r="Z299"/>
  <c r="AA299"/>
  <c r="AB299"/>
  <c r="AC299"/>
  <c r="AD299"/>
  <c r="AE299"/>
  <c r="AF299"/>
  <c r="AH299"/>
  <c r="AI299"/>
  <c r="AK299"/>
  <c r="AL299"/>
  <c r="AN299"/>
  <c r="AO299"/>
  <c r="AQ299"/>
  <c r="AR299"/>
  <c r="AT299"/>
  <c r="AU299"/>
  <c r="AW299"/>
  <c r="AX299"/>
  <c r="AZ299"/>
  <c r="BA299"/>
  <c r="B233"/>
  <c r="C233"/>
  <c r="D233"/>
  <c r="E233"/>
  <c r="G233"/>
  <c r="H233"/>
  <c r="J233"/>
  <c r="K233"/>
  <c r="L233"/>
  <c r="M233"/>
  <c r="N233"/>
  <c r="P233"/>
  <c r="Q233"/>
  <c r="S233"/>
  <c r="T233"/>
  <c r="U233"/>
  <c r="V233"/>
  <c r="W233"/>
  <c r="Y233"/>
  <c r="Z233"/>
  <c r="AA233"/>
  <c r="AB233"/>
  <c r="AC233"/>
  <c r="AD233"/>
  <c r="AE233"/>
  <c r="AF233"/>
  <c r="AH233"/>
  <c r="AI233"/>
  <c r="AK233"/>
  <c r="AL233"/>
  <c r="AN233"/>
  <c r="AO233"/>
  <c r="AQ233"/>
  <c r="AR233"/>
  <c r="AT233"/>
  <c r="AU233"/>
  <c r="AW233"/>
  <c r="AX233"/>
  <c r="AZ233"/>
  <c r="BA233"/>
  <c r="B234"/>
  <c r="C234"/>
  <c r="D234"/>
  <c r="E234"/>
  <c r="G234"/>
  <c r="H234"/>
  <c r="J234"/>
  <c r="K234"/>
  <c r="L234"/>
  <c r="M234"/>
  <c r="N234"/>
  <c r="P234"/>
  <c r="Q234"/>
  <c r="S234"/>
  <c r="T234"/>
  <c r="U234"/>
  <c r="V234"/>
  <c r="W234"/>
  <c r="Y234"/>
  <c r="Z234"/>
  <c r="AA234"/>
  <c r="AB234"/>
  <c r="AC234"/>
  <c r="AD234"/>
  <c r="AE234"/>
  <c r="AF234"/>
  <c r="AH234"/>
  <c r="AI234"/>
  <c r="AK234"/>
  <c r="AL234"/>
  <c r="AN234"/>
  <c r="AO234"/>
  <c r="AQ234"/>
  <c r="AR234"/>
  <c r="AT234"/>
  <c r="AU234"/>
  <c r="AW234"/>
  <c r="AX234"/>
  <c r="AZ234"/>
  <c r="BA234"/>
  <c r="B235"/>
  <c r="C235"/>
  <c r="D235"/>
  <c r="E235"/>
  <c r="G235"/>
  <c r="H235"/>
  <c r="J235"/>
  <c r="K235"/>
  <c r="L235"/>
  <c r="M235"/>
  <c r="N235"/>
  <c r="P235"/>
  <c r="Q235"/>
  <c r="S235"/>
  <c r="T235"/>
  <c r="U235"/>
  <c r="V235"/>
  <c r="W235"/>
  <c r="Y235"/>
  <c r="Z235"/>
  <c r="AA235"/>
  <c r="AB235"/>
  <c r="AC235"/>
  <c r="AD235"/>
  <c r="AE235"/>
  <c r="AF235"/>
  <c r="AH235"/>
  <c r="AI235"/>
  <c r="AK235"/>
  <c r="AL235"/>
  <c r="AN235"/>
  <c r="AO235"/>
  <c r="AQ235"/>
  <c r="AR235"/>
  <c r="AT235"/>
  <c r="AU235"/>
  <c r="AW235"/>
  <c r="AX235"/>
  <c r="AZ235"/>
  <c r="BA235"/>
  <c r="B236"/>
  <c r="C236"/>
  <c r="D236"/>
  <c r="E236"/>
  <c r="G236"/>
  <c r="H236"/>
  <c r="J236"/>
  <c r="K236"/>
  <c r="L236"/>
  <c r="M236"/>
  <c r="N236"/>
  <c r="P236"/>
  <c r="Q236"/>
  <c r="S236"/>
  <c r="T236"/>
  <c r="U236"/>
  <c r="V236"/>
  <c r="W236"/>
  <c r="Y236"/>
  <c r="Z236"/>
  <c r="AA236"/>
  <c r="AB236"/>
  <c r="AC236"/>
  <c r="AD236"/>
  <c r="AE236"/>
  <c r="AF236"/>
  <c r="AH236"/>
  <c r="AI236"/>
  <c r="AK236"/>
  <c r="AL236"/>
  <c r="AN236"/>
  <c r="AO236"/>
  <c r="AQ236"/>
  <c r="AR236"/>
  <c r="AT236"/>
  <c r="AU236"/>
  <c r="AW236"/>
  <c r="AX236"/>
  <c r="AZ236"/>
  <c r="BA236"/>
  <c r="B237"/>
  <c r="C237"/>
  <c r="D237"/>
  <c r="E237"/>
  <c r="G237"/>
  <c r="H237"/>
  <c r="J237"/>
  <c r="K237"/>
  <c r="L237"/>
  <c r="M237"/>
  <c r="N237"/>
  <c r="P237"/>
  <c r="Q237"/>
  <c r="S237"/>
  <c r="T237"/>
  <c r="U237"/>
  <c r="V237"/>
  <c r="W237"/>
  <c r="Y237"/>
  <c r="Z237"/>
  <c r="AA237"/>
  <c r="AB237"/>
  <c r="AC237"/>
  <c r="AD237"/>
  <c r="AE237"/>
  <c r="AF237"/>
  <c r="AH237"/>
  <c r="AI237"/>
  <c r="AK237"/>
  <c r="AL237"/>
  <c r="AN237"/>
  <c r="AO237"/>
  <c r="AQ237"/>
  <c r="AR237"/>
  <c r="AT237"/>
  <c r="AU237"/>
  <c r="AW237"/>
  <c r="AX237"/>
  <c r="AZ237"/>
  <c r="BA237"/>
  <c r="B238"/>
  <c r="C238"/>
  <c r="D238"/>
  <c r="E238"/>
  <c r="G238"/>
  <c r="H238"/>
  <c r="J238"/>
  <c r="K238"/>
  <c r="L238"/>
  <c r="M238"/>
  <c r="N238"/>
  <c r="P238"/>
  <c r="Q238"/>
  <c r="S238"/>
  <c r="T238"/>
  <c r="U238"/>
  <c r="V238"/>
  <c r="W238"/>
  <c r="Y238"/>
  <c r="Z238"/>
  <c r="AA238"/>
  <c r="AB238"/>
  <c r="AC238"/>
  <c r="AD238"/>
  <c r="AE238"/>
  <c r="AF238"/>
  <c r="AH238"/>
  <c r="AI238"/>
  <c r="AK238"/>
  <c r="AL238"/>
  <c r="AN238"/>
  <c r="AO238"/>
  <c r="AQ238"/>
  <c r="AR238"/>
  <c r="AT238"/>
  <c r="AU238"/>
  <c r="AW238"/>
  <c r="AX238"/>
  <c r="AZ238"/>
  <c r="BA238"/>
  <c r="B239"/>
  <c r="C239"/>
  <c r="D239"/>
  <c r="E239"/>
  <c r="G239"/>
  <c r="H239"/>
  <c r="J239"/>
  <c r="K239"/>
  <c r="L239"/>
  <c r="M239"/>
  <c r="N239"/>
  <c r="P239"/>
  <c r="Q239"/>
  <c r="S239"/>
  <c r="T239"/>
  <c r="U239"/>
  <c r="V239"/>
  <c r="W239"/>
  <c r="Y239"/>
  <c r="Z239"/>
  <c r="AA239"/>
  <c r="AB239"/>
  <c r="AC239"/>
  <c r="AD239"/>
  <c r="AE239"/>
  <c r="AF239"/>
  <c r="AH239"/>
  <c r="AI239"/>
  <c r="AK239"/>
  <c r="AL239"/>
  <c r="AN239"/>
  <c r="AO239"/>
  <c r="AQ239"/>
  <c r="AR239"/>
  <c r="AT239"/>
  <c r="AU239"/>
  <c r="AW239"/>
  <c r="AX239"/>
  <c r="AZ239"/>
  <c r="BA239"/>
  <c r="B240"/>
  <c r="C240"/>
  <c r="D240"/>
  <c r="E240"/>
  <c r="G240"/>
  <c r="H240"/>
  <c r="J240"/>
  <c r="K240"/>
  <c r="L240"/>
  <c r="M240"/>
  <c r="N240"/>
  <c r="P240"/>
  <c r="Q240"/>
  <c r="S240"/>
  <c r="T240"/>
  <c r="U240"/>
  <c r="V240"/>
  <c r="W240"/>
  <c r="Y240"/>
  <c r="Z240"/>
  <c r="AA240"/>
  <c r="AB240"/>
  <c r="AC240"/>
  <c r="AD240"/>
  <c r="AE240"/>
  <c r="AF240"/>
  <c r="AH240"/>
  <c r="AI240"/>
  <c r="AK240"/>
  <c r="AL240"/>
  <c r="AN240"/>
  <c r="AO240"/>
  <c r="AQ240"/>
  <c r="AR240"/>
  <c r="AT240"/>
  <c r="AU240"/>
  <c r="AW240"/>
  <c r="AX240"/>
  <c r="AZ240"/>
  <c r="BA240"/>
  <c r="B241"/>
  <c r="C241"/>
  <c r="D241"/>
  <c r="E241"/>
  <c r="G241"/>
  <c r="H241"/>
  <c r="J241"/>
  <c r="K241"/>
  <c r="L241"/>
  <c r="M241"/>
  <c r="N241"/>
  <c r="P241"/>
  <c r="Q241"/>
  <c r="S241"/>
  <c r="T241"/>
  <c r="U241"/>
  <c r="V241"/>
  <c r="W241"/>
  <c r="Y241"/>
  <c r="Z241"/>
  <c r="AA241"/>
  <c r="AB241"/>
  <c r="AC241"/>
  <c r="AD241"/>
  <c r="AE241"/>
  <c r="AF241"/>
  <c r="AH241"/>
  <c r="AI241"/>
  <c r="AK241"/>
  <c r="AL241"/>
  <c r="AN241"/>
  <c r="AO241"/>
  <c r="AQ241"/>
  <c r="AR241"/>
  <c r="AT241"/>
  <c r="AU241"/>
  <c r="AW241"/>
  <c r="AX241"/>
  <c r="AZ241"/>
  <c r="BA241"/>
  <c r="B242"/>
  <c r="C242"/>
  <c r="D242"/>
  <c r="E242"/>
  <c r="G242"/>
  <c r="H242"/>
  <c r="J242"/>
  <c r="K242"/>
  <c r="L242"/>
  <c r="M242"/>
  <c r="N242"/>
  <c r="P242"/>
  <c r="Q242"/>
  <c r="S242"/>
  <c r="T242"/>
  <c r="U242"/>
  <c r="V242"/>
  <c r="W242"/>
  <c r="Y242"/>
  <c r="Z242"/>
  <c r="AA242"/>
  <c r="AB242"/>
  <c r="AC242"/>
  <c r="AD242"/>
  <c r="AE242"/>
  <c r="AF242"/>
  <c r="AH242"/>
  <c r="AI242"/>
  <c r="AK242"/>
  <c r="AL242"/>
  <c r="AN242"/>
  <c r="AO242"/>
  <c r="AQ242"/>
  <c r="AR242"/>
  <c r="AT242"/>
  <c r="AU242"/>
  <c r="AW242"/>
  <c r="AX242"/>
  <c r="AZ242"/>
  <c r="BA242"/>
  <c r="B243"/>
  <c r="C243"/>
  <c r="D243"/>
  <c r="E243"/>
  <c r="G243"/>
  <c r="H243"/>
  <c r="J243"/>
  <c r="K243"/>
  <c r="L243"/>
  <c r="M243"/>
  <c r="N243"/>
  <c r="P243"/>
  <c r="Q243"/>
  <c r="S243"/>
  <c r="T243"/>
  <c r="U243"/>
  <c r="V243"/>
  <c r="W243"/>
  <c r="Y243"/>
  <c r="Z243"/>
  <c r="AA243"/>
  <c r="AB243"/>
  <c r="AC243"/>
  <c r="AD243"/>
  <c r="AE243"/>
  <c r="AF243"/>
  <c r="AH243"/>
  <c r="AI243"/>
  <c r="AK243"/>
  <c r="AL243"/>
  <c r="AN243"/>
  <c r="AO243"/>
  <c r="AQ243"/>
  <c r="AR243"/>
  <c r="AT243"/>
  <c r="AU243"/>
  <c r="AW243"/>
  <c r="AX243"/>
  <c r="AZ243"/>
  <c r="BA243"/>
  <c r="B244"/>
  <c r="C244"/>
  <c r="D244"/>
  <c r="E244"/>
  <c r="G244"/>
  <c r="H244"/>
  <c r="J244"/>
  <c r="K244"/>
  <c r="L244"/>
  <c r="M244"/>
  <c r="N244"/>
  <c r="P244"/>
  <c r="Q244"/>
  <c r="S244"/>
  <c r="T244"/>
  <c r="U244"/>
  <c r="V244"/>
  <c r="W244"/>
  <c r="Y244"/>
  <c r="Z244"/>
  <c r="AA244"/>
  <c r="AB244"/>
  <c r="AC244"/>
  <c r="AD244"/>
  <c r="AE244"/>
  <c r="AF244"/>
  <c r="AH244"/>
  <c r="AI244"/>
  <c r="AK244"/>
  <c r="AL244"/>
  <c r="AN244"/>
  <c r="AO244"/>
  <c r="AQ244"/>
  <c r="AR244"/>
  <c r="AT244"/>
  <c r="AU244"/>
  <c r="AW244"/>
  <c r="AX244"/>
  <c r="AZ244"/>
  <c r="BA244"/>
  <c r="B245"/>
  <c r="C245"/>
  <c r="D245"/>
  <c r="E245"/>
  <c r="G245"/>
  <c r="H245"/>
  <c r="J245"/>
  <c r="K245"/>
  <c r="L245"/>
  <c r="M245"/>
  <c r="N245"/>
  <c r="P245"/>
  <c r="Q245"/>
  <c r="S245"/>
  <c r="T245"/>
  <c r="U245"/>
  <c r="V245"/>
  <c r="W245"/>
  <c r="Y245"/>
  <c r="Z245"/>
  <c r="AA245"/>
  <c r="AB245"/>
  <c r="AC245"/>
  <c r="AD245"/>
  <c r="AE245"/>
  <c r="AF245"/>
  <c r="AH245"/>
  <c r="AI245"/>
  <c r="AK245"/>
  <c r="AL245"/>
  <c r="AN245"/>
  <c r="AO245"/>
  <c r="AQ245"/>
  <c r="AR245"/>
  <c r="AT245"/>
  <c r="AU245"/>
  <c r="AW245"/>
  <c r="AX245"/>
  <c r="AZ245"/>
  <c r="BA245"/>
  <c r="B246"/>
  <c r="C246"/>
  <c r="D246"/>
  <c r="E246"/>
  <c r="G246"/>
  <c r="H246"/>
  <c r="J246"/>
  <c r="K246"/>
  <c r="L246"/>
  <c r="M246"/>
  <c r="N246"/>
  <c r="P246"/>
  <c r="Q246"/>
  <c r="S246"/>
  <c r="T246"/>
  <c r="U246"/>
  <c r="V246"/>
  <c r="W246"/>
  <c r="Y246"/>
  <c r="Z246"/>
  <c r="AA246"/>
  <c r="AB246"/>
  <c r="AC246"/>
  <c r="AD246"/>
  <c r="AE246"/>
  <c r="AF246"/>
  <c r="AH246"/>
  <c r="AI246"/>
  <c r="AK246"/>
  <c r="AL246"/>
  <c r="AN246"/>
  <c r="AO246"/>
  <c r="AQ246"/>
  <c r="AR246"/>
  <c r="AT246"/>
  <c r="AU246"/>
  <c r="AW246"/>
  <c r="AX246"/>
  <c r="AZ246"/>
  <c r="BA246"/>
  <c r="B247"/>
  <c r="C247"/>
  <c r="D247"/>
  <c r="E247"/>
  <c r="G247"/>
  <c r="H247"/>
  <c r="J247"/>
  <c r="K247"/>
  <c r="L247"/>
  <c r="M247"/>
  <c r="N247"/>
  <c r="P247"/>
  <c r="Q247"/>
  <c r="S247"/>
  <c r="T247"/>
  <c r="U247"/>
  <c r="V247"/>
  <c r="W247"/>
  <c r="Y247"/>
  <c r="Z247"/>
  <c r="AA247"/>
  <c r="AB247"/>
  <c r="AC247"/>
  <c r="AD247"/>
  <c r="AE247"/>
  <c r="AF247"/>
  <c r="AH247"/>
  <c r="AI247"/>
  <c r="AK247"/>
  <c r="AL247"/>
  <c r="AN247"/>
  <c r="AO247"/>
  <c r="AQ247"/>
  <c r="AR247"/>
  <c r="AT247"/>
  <c r="AU247"/>
  <c r="AW247"/>
  <c r="AX247"/>
  <c r="AZ247"/>
  <c r="BA247"/>
  <c r="B248"/>
  <c r="C248"/>
  <c r="D248"/>
  <c r="E248"/>
  <c r="G248"/>
  <c r="H248"/>
  <c r="J248"/>
  <c r="K248"/>
  <c r="L248"/>
  <c r="M248"/>
  <c r="N248"/>
  <c r="P248"/>
  <c r="Q248"/>
  <c r="S248"/>
  <c r="T248"/>
  <c r="U248"/>
  <c r="V248"/>
  <c r="W248"/>
  <c r="Y248"/>
  <c r="Z248"/>
  <c r="AA248"/>
  <c r="AB248"/>
  <c r="AC248"/>
  <c r="AD248"/>
  <c r="AE248"/>
  <c r="AF248"/>
  <c r="AH248"/>
  <c r="AI248"/>
  <c r="AK248"/>
  <c r="AL248"/>
  <c r="AN248"/>
  <c r="AO248"/>
  <c r="AQ248"/>
  <c r="AR248"/>
  <c r="AT248"/>
  <c r="AU248"/>
  <c r="AW248"/>
  <c r="AX248"/>
  <c r="AZ248"/>
  <c r="BA248"/>
  <c r="B249"/>
  <c r="C249"/>
  <c r="D249"/>
  <c r="E249"/>
  <c r="G249"/>
  <c r="H249"/>
  <c r="J249"/>
  <c r="K249"/>
  <c r="L249"/>
  <c r="M249"/>
  <c r="N249"/>
  <c r="P249"/>
  <c r="Q249"/>
  <c r="S249"/>
  <c r="T249"/>
  <c r="U249"/>
  <c r="V249"/>
  <c r="W249"/>
  <c r="Y249"/>
  <c r="Z249"/>
  <c r="AA249"/>
  <c r="AB249"/>
  <c r="AC249"/>
  <c r="AD249"/>
  <c r="AE249"/>
  <c r="AF249"/>
  <c r="AH249"/>
  <c r="AI249"/>
  <c r="AK249"/>
  <c r="AL249"/>
  <c r="AN249"/>
  <c r="AO249"/>
  <c r="AQ249"/>
  <c r="AR249"/>
  <c r="AT249"/>
  <c r="AU249"/>
  <c r="AW249"/>
  <c r="AX249"/>
  <c r="AZ249"/>
  <c r="BA249"/>
  <c r="B250"/>
  <c r="C250"/>
  <c r="D250"/>
  <c r="E250"/>
  <c r="G250"/>
  <c r="H250"/>
  <c r="J250"/>
  <c r="K250"/>
  <c r="L250"/>
  <c r="M250"/>
  <c r="N250"/>
  <c r="P250"/>
  <c r="Q250"/>
  <c r="S250"/>
  <c r="T250"/>
  <c r="U250"/>
  <c r="V250"/>
  <c r="W250"/>
  <c r="Y250"/>
  <c r="Z250"/>
  <c r="AA250"/>
  <c r="AB250"/>
  <c r="AC250"/>
  <c r="AD250"/>
  <c r="AE250"/>
  <c r="AF250"/>
  <c r="AH250"/>
  <c r="AI250"/>
  <c r="AK250"/>
  <c r="AL250"/>
  <c r="AN250"/>
  <c r="AO250"/>
  <c r="AQ250"/>
  <c r="AR250"/>
  <c r="AT250"/>
  <c r="AU250"/>
  <c r="AW250"/>
  <c r="AX250"/>
  <c r="AZ250"/>
  <c r="BA250"/>
  <c r="B251"/>
  <c r="C251"/>
  <c r="D251"/>
  <c r="E251"/>
  <c r="G251"/>
  <c r="H251"/>
  <c r="J251"/>
  <c r="K251"/>
  <c r="L251"/>
  <c r="M251"/>
  <c r="N251"/>
  <c r="P251"/>
  <c r="Q251"/>
  <c r="S251"/>
  <c r="T251"/>
  <c r="U251"/>
  <c r="V251"/>
  <c r="W251"/>
  <c r="Y251"/>
  <c r="Z251"/>
  <c r="AA251"/>
  <c r="AB251"/>
  <c r="AC251"/>
  <c r="AD251"/>
  <c r="AE251"/>
  <c r="AF251"/>
  <c r="AH251"/>
  <c r="AI251"/>
  <c r="AK251"/>
  <c r="AL251"/>
  <c r="AN251"/>
  <c r="AO251"/>
  <c r="AQ251"/>
  <c r="AR251"/>
  <c r="AT251"/>
  <c r="AU251"/>
  <c r="AW251"/>
  <c r="AX251"/>
  <c r="AZ251"/>
  <c r="BA251"/>
  <c r="B252"/>
  <c r="C252"/>
  <c r="D252"/>
  <c r="E252"/>
  <c r="G252"/>
  <c r="H252"/>
  <c r="J252"/>
  <c r="K252"/>
  <c r="L252"/>
  <c r="M252"/>
  <c r="N252"/>
  <c r="P252"/>
  <c r="Q252"/>
  <c r="S252"/>
  <c r="T252"/>
  <c r="U252"/>
  <c r="V252"/>
  <c r="W252"/>
  <c r="Y252"/>
  <c r="Z252"/>
  <c r="AA252"/>
  <c r="AB252"/>
  <c r="AC252"/>
  <c r="AD252"/>
  <c r="AE252"/>
  <c r="AF252"/>
  <c r="AH252"/>
  <c r="AI252"/>
  <c r="AK252"/>
  <c r="AL252"/>
  <c r="AN252"/>
  <c r="AO252"/>
  <c r="AQ252"/>
  <c r="AR252"/>
  <c r="AT252"/>
  <c r="AU252"/>
  <c r="AW252"/>
  <c r="AX252"/>
  <c r="AZ252"/>
  <c r="BA252"/>
  <c r="B253"/>
  <c r="C253"/>
  <c r="D253"/>
  <c r="E253"/>
  <c r="G253"/>
  <c r="H253"/>
  <c r="J253"/>
  <c r="K253"/>
  <c r="L253"/>
  <c r="M253"/>
  <c r="N253"/>
  <c r="P253"/>
  <c r="Q253"/>
  <c r="S253"/>
  <c r="T253"/>
  <c r="U253"/>
  <c r="V253"/>
  <c r="W253"/>
  <c r="Y253"/>
  <c r="Z253"/>
  <c r="AA253"/>
  <c r="AB253"/>
  <c r="AC253"/>
  <c r="AD253"/>
  <c r="AE253"/>
  <c r="AF253"/>
  <c r="AH253"/>
  <c r="AI253"/>
  <c r="AK253"/>
  <c r="AL253"/>
  <c r="AN253"/>
  <c r="AO253"/>
  <c r="AQ253"/>
  <c r="AR253"/>
  <c r="AT253"/>
  <c r="AU253"/>
  <c r="AW253"/>
  <c r="AX253"/>
  <c r="AZ253"/>
  <c r="BA253"/>
  <c r="B254"/>
  <c r="C254"/>
  <c r="D254"/>
  <c r="E254"/>
  <c r="G254"/>
  <c r="H254"/>
  <c r="J254"/>
  <c r="K254"/>
  <c r="L254"/>
  <c r="M254"/>
  <c r="N254"/>
  <c r="P254"/>
  <c r="Q254"/>
  <c r="S254"/>
  <c r="T254"/>
  <c r="U254"/>
  <c r="V254"/>
  <c r="W254"/>
  <c r="Y254"/>
  <c r="Z254"/>
  <c r="AA254"/>
  <c r="AB254"/>
  <c r="AC254"/>
  <c r="AD254"/>
  <c r="AE254"/>
  <c r="AF254"/>
  <c r="AH254"/>
  <c r="AI254"/>
  <c r="AK254"/>
  <c r="AL254"/>
  <c r="AN254"/>
  <c r="AO254"/>
  <c r="AQ254"/>
  <c r="AR254"/>
  <c r="AT254"/>
  <c r="AU254"/>
  <c r="AW254"/>
  <c r="AX254"/>
  <c r="AZ254"/>
  <c r="BA254"/>
  <c r="B255"/>
  <c r="C255"/>
  <c r="D255"/>
  <c r="E255"/>
  <c r="G255"/>
  <c r="H255"/>
  <c r="J255"/>
  <c r="K255"/>
  <c r="L255"/>
  <c r="M255"/>
  <c r="N255"/>
  <c r="P255"/>
  <c r="Q255"/>
  <c r="S255"/>
  <c r="T255"/>
  <c r="U255"/>
  <c r="V255"/>
  <c r="W255"/>
  <c r="Y255"/>
  <c r="Z255"/>
  <c r="AA255"/>
  <c r="AB255"/>
  <c r="AC255"/>
  <c r="AD255"/>
  <c r="AE255"/>
  <c r="AF255"/>
  <c r="AH255"/>
  <c r="AI255"/>
  <c r="AK255"/>
  <c r="AL255"/>
  <c r="AN255"/>
  <c r="AO255"/>
  <c r="AQ255"/>
  <c r="AR255"/>
  <c r="AT255"/>
  <c r="AU255"/>
  <c r="AW255"/>
  <c r="AX255"/>
  <c r="AZ255"/>
  <c r="BA255"/>
  <c r="B256"/>
  <c r="C256"/>
  <c r="D256"/>
  <c r="E256"/>
  <c r="G256"/>
  <c r="H256"/>
  <c r="J256"/>
  <c r="K256"/>
  <c r="L256"/>
  <c r="M256"/>
  <c r="N256"/>
  <c r="P256"/>
  <c r="Q256"/>
  <c r="S256"/>
  <c r="T256"/>
  <c r="U256"/>
  <c r="V256"/>
  <c r="W256"/>
  <c r="Y256"/>
  <c r="Z256"/>
  <c r="AA256"/>
  <c r="AB256"/>
  <c r="AC256"/>
  <c r="AD256"/>
  <c r="AE256"/>
  <c r="AF256"/>
  <c r="AH256"/>
  <c r="AI256"/>
  <c r="AK256"/>
  <c r="AL256"/>
  <c r="AN256"/>
  <c r="AO256"/>
  <c r="AQ256"/>
  <c r="AR256"/>
  <c r="AT256"/>
  <c r="AU256"/>
  <c r="AW256"/>
  <c r="AX256"/>
  <c r="AZ256"/>
  <c r="BA256"/>
  <c r="B257"/>
  <c r="C257"/>
  <c r="D257"/>
  <c r="E257"/>
  <c r="G257"/>
  <c r="H257"/>
  <c r="J257"/>
  <c r="K257"/>
  <c r="L257"/>
  <c r="M257"/>
  <c r="N257"/>
  <c r="P257"/>
  <c r="Q257"/>
  <c r="S257"/>
  <c r="T257"/>
  <c r="U257"/>
  <c r="V257"/>
  <c r="W257"/>
  <c r="Y257"/>
  <c r="Z257"/>
  <c r="AA257"/>
  <c r="AB257"/>
  <c r="AC257"/>
  <c r="AD257"/>
  <c r="AE257"/>
  <c r="AF257"/>
  <c r="AH257"/>
  <c r="AI257"/>
  <c r="AK257"/>
  <c r="AL257"/>
  <c r="AN257"/>
  <c r="AO257"/>
  <c r="AQ257"/>
  <c r="AR257"/>
  <c r="AT257"/>
  <c r="AU257"/>
  <c r="AW257"/>
  <c r="AX257"/>
  <c r="AZ257"/>
  <c r="BA257"/>
  <c r="B258"/>
  <c r="C258"/>
  <c r="D258"/>
  <c r="E258"/>
  <c r="G258"/>
  <c r="H258"/>
  <c r="J258"/>
  <c r="K258"/>
  <c r="L258"/>
  <c r="M258"/>
  <c r="N258"/>
  <c r="P258"/>
  <c r="Q258"/>
  <c r="S258"/>
  <c r="T258"/>
  <c r="U258"/>
  <c r="V258"/>
  <c r="W258"/>
  <c r="Y258"/>
  <c r="Z258"/>
  <c r="AA258"/>
  <c r="AB258"/>
  <c r="AC258"/>
  <c r="AD258"/>
  <c r="AE258"/>
  <c r="AF258"/>
  <c r="AH258"/>
  <c r="AI258"/>
  <c r="AK258"/>
  <c r="AL258"/>
  <c r="AN258"/>
  <c r="AO258"/>
  <c r="AQ258"/>
  <c r="AR258"/>
  <c r="AT258"/>
  <c r="AU258"/>
  <c r="AW258"/>
  <c r="AX258"/>
  <c r="AZ258"/>
  <c r="BA258"/>
  <c r="B259"/>
  <c r="C259"/>
  <c r="D259"/>
  <c r="E259"/>
  <c r="G259"/>
  <c r="H259"/>
  <c r="J259"/>
  <c r="K259"/>
  <c r="L259"/>
  <c r="M259"/>
  <c r="N259"/>
  <c r="P259"/>
  <c r="Q259"/>
  <c r="S259"/>
  <c r="T259"/>
  <c r="U259"/>
  <c r="V259"/>
  <c r="W259"/>
  <c r="Y259"/>
  <c r="Z259"/>
  <c r="AA259"/>
  <c r="AB259"/>
  <c r="AC259"/>
  <c r="AD259"/>
  <c r="AE259"/>
  <c r="AF259"/>
  <c r="AH259"/>
  <c r="AI259"/>
  <c r="AK259"/>
  <c r="AL259"/>
  <c r="AN259"/>
  <c r="AO259"/>
  <c r="AQ259"/>
  <c r="AR259"/>
  <c r="AT259"/>
  <c r="AU259"/>
  <c r="AW259"/>
  <c r="AX259"/>
  <c r="AZ259"/>
  <c r="BA259"/>
  <c r="B260"/>
  <c r="C260"/>
  <c r="D260"/>
  <c r="E260"/>
  <c r="G260"/>
  <c r="H260"/>
  <c r="J260"/>
  <c r="K260"/>
  <c r="L260"/>
  <c r="M260"/>
  <c r="N260"/>
  <c r="P260"/>
  <c r="Q260"/>
  <c r="S260"/>
  <c r="T260"/>
  <c r="U260"/>
  <c r="V260"/>
  <c r="W260"/>
  <c r="Y260"/>
  <c r="Z260"/>
  <c r="AA260"/>
  <c r="AB260"/>
  <c r="AC260"/>
  <c r="AD260"/>
  <c r="AE260"/>
  <c r="AF260"/>
  <c r="AH260"/>
  <c r="AI260"/>
  <c r="AK260"/>
  <c r="AL260"/>
  <c r="AN260"/>
  <c r="AO260"/>
  <c r="AQ260"/>
  <c r="AR260"/>
  <c r="AT260"/>
  <c r="AU260"/>
  <c r="AW260"/>
  <c r="AX260"/>
  <c r="AZ260"/>
  <c r="BA260"/>
  <c r="B261"/>
  <c r="C261"/>
  <c r="D261"/>
  <c r="E261"/>
  <c r="G261"/>
  <c r="H261"/>
  <c r="J261"/>
  <c r="K261"/>
  <c r="L261"/>
  <c r="M261"/>
  <c r="N261"/>
  <c r="P261"/>
  <c r="Q261"/>
  <c r="S261"/>
  <c r="T261"/>
  <c r="U261"/>
  <c r="V261"/>
  <c r="W261"/>
  <c r="Y261"/>
  <c r="Z261"/>
  <c r="AA261"/>
  <c r="AB261"/>
  <c r="AC261"/>
  <c r="AD261"/>
  <c r="AE261"/>
  <c r="AF261"/>
  <c r="AH261"/>
  <c r="AI261"/>
  <c r="AK261"/>
  <c r="AL261"/>
  <c r="AN261"/>
  <c r="AO261"/>
  <c r="AQ261"/>
  <c r="AR261"/>
  <c r="AT261"/>
  <c r="AU261"/>
  <c r="AW261"/>
  <c r="AX261"/>
  <c r="AZ261"/>
  <c r="BA261"/>
  <c r="B262"/>
  <c r="C262"/>
  <c r="D262"/>
  <c r="E262"/>
  <c r="G262"/>
  <c r="H262"/>
  <c r="J262"/>
  <c r="K262"/>
  <c r="L262"/>
  <c r="M262"/>
  <c r="N262"/>
  <c r="P262"/>
  <c r="Q262"/>
  <c r="S262"/>
  <c r="T262"/>
  <c r="U262"/>
  <c r="V262"/>
  <c r="W262"/>
  <c r="Y262"/>
  <c r="Z262"/>
  <c r="AA262"/>
  <c r="AB262"/>
  <c r="AC262"/>
  <c r="AD262"/>
  <c r="AE262"/>
  <c r="AF262"/>
  <c r="AH262"/>
  <c r="AI262"/>
  <c r="AK262"/>
  <c r="AL262"/>
  <c r="AN262"/>
  <c r="AO262"/>
  <c r="AQ262"/>
  <c r="AR262"/>
  <c r="AT262"/>
  <c r="AU262"/>
  <c r="AW262"/>
  <c r="AX262"/>
  <c r="AZ262"/>
  <c r="BA262"/>
  <c r="B263"/>
  <c r="C263"/>
  <c r="D263"/>
  <c r="E263"/>
  <c r="G263"/>
  <c r="H263"/>
  <c r="J263"/>
  <c r="K263"/>
  <c r="L263"/>
  <c r="M263"/>
  <c r="N263"/>
  <c r="P263"/>
  <c r="Q263"/>
  <c r="S263"/>
  <c r="T263"/>
  <c r="U263"/>
  <c r="V263"/>
  <c r="W263"/>
  <c r="Y263"/>
  <c r="Z263"/>
  <c r="AA263"/>
  <c r="AB263"/>
  <c r="AC263"/>
  <c r="AD263"/>
  <c r="AE263"/>
  <c r="AF263"/>
  <c r="AH263"/>
  <c r="AI263"/>
  <c r="AK263"/>
  <c r="AL263"/>
  <c r="AN263"/>
  <c r="AO263"/>
  <c r="AQ263"/>
  <c r="AR263"/>
  <c r="AT263"/>
  <c r="AU263"/>
  <c r="AW263"/>
  <c r="AX263"/>
  <c r="AZ263"/>
  <c r="BA263"/>
  <c r="B264"/>
  <c r="C264"/>
  <c r="D264"/>
  <c r="E264"/>
  <c r="G264"/>
  <c r="H264"/>
  <c r="J264"/>
  <c r="K264"/>
  <c r="L264"/>
  <c r="M264"/>
  <c r="N264"/>
  <c r="P264"/>
  <c r="Q264"/>
  <c r="S264"/>
  <c r="T264"/>
  <c r="U264"/>
  <c r="V264"/>
  <c r="W264"/>
  <c r="Y264"/>
  <c r="Z264"/>
  <c r="AA264"/>
  <c r="AB264"/>
  <c r="AC264"/>
  <c r="AD264"/>
  <c r="AE264"/>
  <c r="AF264"/>
  <c r="AH264"/>
  <c r="AI264"/>
  <c r="AK264"/>
  <c r="AL264"/>
  <c r="AN264"/>
  <c r="AO264"/>
  <c r="AQ264"/>
  <c r="AR264"/>
  <c r="AT264"/>
  <c r="AU264"/>
  <c r="AW264"/>
  <c r="AX264"/>
  <c r="AZ264"/>
  <c r="BA264"/>
  <c r="B265"/>
  <c r="C265"/>
  <c r="D265"/>
  <c r="E265"/>
  <c r="G265"/>
  <c r="H265"/>
  <c r="J265"/>
  <c r="K265"/>
  <c r="L265"/>
  <c r="M265"/>
  <c r="N265"/>
  <c r="P265"/>
  <c r="Q265"/>
  <c r="S265"/>
  <c r="T265"/>
  <c r="U265"/>
  <c r="V265"/>
  <c r="W265"/>
  <c r="Y265"/>
  <c r="Z265"/>
  <c r="AA265"/>
  <c r="AB265"/>
  <c r="AC265"/>
  <c r="AD265"/>
  <c r="AE265"/>
  <c r="AF265"/>
  <c r="AH265"/>
  <c r="AI265"/>
  <c r="AK265"/>
  <c r="AL265"/>
  <c r="AN265"/>
  <c r="AO265"/>
  <c r="AQ265"/>
  <c r="AR265"/>
  <c r="AT265"/>
  <c r="AU265"/>
  <c r="AW265"/>
  <c r="AX265"/>
  <c r="AZ265"/>
  <c r="BA265"/>
  <c r="B266"/>
  <c r="C266"/>
  <c r="D266"/>
  <c r="E266"/>
  <c r="G266"/>
  <c r="H266"/>
  <c r="J266"/>
  <c r="K266"/>
  <c r="L266"/>
  <c r="M266"/>
  <c r="N266"/>
  <c r="P266"/>
  <c r="Q266"/>
  <c r="S266"/>
  <c r="T266"/>
  <c r="U266"/>
  <c r="V266"/>
  <c r="W266"/>
  <c r="Y266"/>
  <c r="Z266"/>
  <c r="AA266"/>
  <c r="AB266"/>
  <c r="AC266"/>
  <c r="AD266"/>
  <c r="AE266"/>
  <c r="AF266"/>
  <c r="AH266"/>
  <c r="AI266"/>
  <c r="AK266"/>
  <c r="AL266"/>
  <c r="AN266"/>
  <c r="AO266"/>
  <c r="AQ266"/>
  <c r="AR266"/>
  <c r="AT266"/>
  <c r="AU266"/>
  <c r="AW266"/>
  <c r="AX266"/>
  <c r="AZ266"/>
  <c r="BA266"/>
  <c r="B267"/>
  <c r="C267"/>
  <c r="D267"/>
  <c r="E267"/>
  <c r="G267"/>
  <c r="H267"/>
  <c r="J267"/>
  <c r="K267"/>
  <c r="L267"/>
  <c r="M267"/>
  <c r="N267"/>
  <c r="P267"/>
  <c r="Q267"/>
  <c r="S267"/>
  <c r="T267"/>
  <c r="U267"/>
  <c r="V267"/>
  <c r="W267"/>
  <c r="Y267"/>
  <c r="Z267"/>
  <c r="AA267"/>
  <c r="AB267"/>
  <c r="AC267"/>
  <c r="AD267"/>
  <c r="AE267"/>
  <c r="AF267"/>
  <c r="AH267"/>
  <c r="AI267"/>
  <c r="AK267"/>
  <c r="AL267"/>
  <c r="AN267"/>
  <c r="AO267"/>
  <c r="AQ267"/>
  <c r="AR267"/>
  <c r="AT267"/>
  <c r="AU267"/>
  <c r="AW267"/>
  <c r="AX267"/>
  <c r="AZ267"/>
  <c r="BA267"/>
  <c r="B268"/>
  <c r="C268"/>
  <c r="D268"/>
  <c r="E268"/>
  <c r="G268"/>
  <c r="H268"/>
  <c r="J268"/>
  <c r="K268"/>
  <c r="L268"/>
  <c r="M268"/>
  <c r="N268"/>
  <c r="P268"/>
  <c r="Q268"/>
  <c r="S268"/>
  <c r="T268"/>
  <c r="U268"/>
  <c r="V268"/>
  <c r="W268"/>
  <c r="Y268"/>
  <c r="Z268"/>
  <c r="AA268"/>
  <c r="AB268"/>
  <c r="AC268"/>
  <c r="AD268"/>
  <c r="AE268"/>
  <c r="AF268"/>
  <c r="AH268"/>
  <c r="AI268"/>
  <c r="AK268"/>
  <c r="AL268"/>
  <c r="AN268"/>
  <c r="AO268"/>
  <c r="AQ268"/>
  <c r="AR268"/>
  <c r="AT268"/>
  <c r="AU268"/>
  <c r="AW268"/>
  <c r="AX268"/>
  <c r="AZ268"/>
  <c r="BA268"/>
  <c r="B269"/>
  <c r="C269"/>
  <c r="D269"/>
  <c r="E269"/>
  <c r="G269"/>
  <c r="H269"/>
  <c r="J269"/>
  <c r="K269"/>
  <c r="L269"/>
  <c r="M269"/>
  <c r="N269"/>
  <c r="P269"/>
  <c r="Q269"/>
  <c r="S269"/>
  <c r="T269"/>
  <c r="U269"/>
  <c r="V269"/>
  <c r="W269"/>
  <c r="Y269"/>
  <c r="Z269"/>
  <c r="AA269"/>
  <c r="AB269"/>
  <c r="AC269"/>
  <c r="AD269"/>
  <c r="AE269"/>
  <c r="AF269"/>
  <c r="AH269"/>
  <c r="AI269"/>
  <c r="AK269"/>
  <c r="AL269"/>
  <c r="AN269"/>
  <c r="AO269"/>
  <c r="AQ269"/>
  <c r="AR269"/>
  <c r="AT269"/>
  <c r="AU269"/>
  <c r="AW269"/>
  <c r="AX269"/>
  <c r="AZ269"/>
  <c r="BA269"/>
  <c r="B270"/>
  <c r="C270"/>
  <c r="D270"/>
  <c r="E270"/>
  <c r="G270"/>
  <c r="H270"/>
  <c r="J270"/>
  <c r="K270"/>
  <c r="L270"/>
  <c r="M270"/>
  <c r="N270"/>
  <c r="P270"/>
  <c r="Q270"/>
  <c r="S270"/>
  <c r="T270"/>
  <c r="U270"/>
  <c r="V270"/>
  <c r="W270"/>
  <c r="Y270"/>
  <c r="Z270"/>
  <c r="AA270"/>
  <c r="AB270"/>
  <c r="AC270"/>
  <c r="AD270"/>
  <c r="AE270"/>
  <c r="AF270"/>
  <c r="AH270"/>
  <c r="AI270"/>
  <c r="AK270"/>
  <c r="AL270"/>
  <c r="AN270"/>
  <c r="AO270"/>
  <c r="AQ270"/>
  <c r="AR270"/>
  <c r="AT270"/>
  <c r="AU270"/>
  <c r="AW270"/>
  <c r="AX270"/>
  <c r="AZ270"/>
  <c r="BA270"/>
  <c r="B271"/>
  <c r="C271"/>
  <c r="D271"/>
  <c r="E271"/>
  <c r="G271"/>
  <c r="H271"/>
  <c r="J271"/>
  <c r="K271"/>
  <c r="L271"/>
  <c r="M271"/>
  <c r="N271"/>
  <c r="P271"/>
  <c r="Q271"/>
  <c r="S271"/>
  <c r="T271"/>
  <c r="U271"/>
  <c r="V271"/>
  <c r="W271"/>
  <c r="Y271"/>
  <c r="Z271"/>
  <c r="AA271"/>
  <c r="AB271"/>
  <c r="AC271"/>
  <c r="AD271"/>
  <c r="AE271"/>
  <c r="AF271"/>
  <c r="AH271"/>
  <c r="AI271"/>
  <c r="AK271"/>
  <c r="AL271"/>
  <c r="AN271"/>
  <c r="AO271"/>
  <c r="AQ271"/>
  <c r="AR271"/>
  <c r="AT271"/>
  <c r="AU271"/>
  <c r="AW271"/>
  <c r="AX271"/>
  <c r="AZ271"/>
  <c r="BA271"/>
  <c r="B272"/>
  <c r="C272"/>
  <c r="D272"/>
  <c r="E272"/>
  <c r="G272"/>
  <c r="H272"/>
  <c r="J272"/>
  <c r="K272"/>
  <c r="L272"/>
  <c r="M272"/>
  <c r="N272"/>
  <c r="P272"/>
  <c r="Q272"/>
  <c r="S272"/>
  <c r="T272"/>
  <c r="U272"/>
  <c r="V272"/>
  <c r="W272"/>
  <c r="Y272"/>
  <c r="Z272"/>
  <c r="AA272"/>
  <c r="AB272"/>
  <c r="AC272"/>
  <c r="AD272"/>
  <c r="AE272"/>
  <c r="AF272"/>
  <c r="AH272"/>
  <c r="AI272"/>
  <c r="AK272"/>
  <c r="AL272"/>
  <c r="AN272"/>
  <c r="AO272"/>
  <c r="AQ272"/>
  <c r="AR272"/>
  <c r="AT272"/>
  <c r="AU272"/>
  <c r="AW272"/>
  <c r="AX272"/>
  <c r="AZ272"/>
  <c r="BA272"/>
  <c r="B273"/>
  <c r="C273"/>
  <c r="D273"/>
  <c r="E273"/>
  <c r="G273"/>
  <c r="H273"/>
  <c r="J273"/>
  <c r="K273"/>
  <c r="L273"/>
  <c r="M273"/>
  <c r="N273"/>
  <c r="P273"/>
  <c r="Q273"/>
  <c r="S273"/>
  <c r="T273"/>
  <c r="U273"/>
  <c r="V273"/>
  <c r="W273"/>
  <c r="Y273"/>
  <c r="Z273"/>
  <c r="AA273"/>
  <c r="AB273"/>
  <c r="AC273"/>
  <c r="AD273"/>
  <c r="AE273"/>
  <c r="AF273"/>
  <c r="AH273"/>
  <c r="AI273"/>
  <c r="AK273"/>
  <c r="AL273"/>
  <c r="AN273"/>
  <c r="AO273"/>
  <c r="AQ273"/>
  <c r="AR273"/>
  <c r="AT273"/>
  <c r="AU273"/>
  <c r="AW273"/>
  <c r="AX273"/>
  <c r="AZ273"/>
  <c r="BA273"/>
  <c r="B274"/>
  <c r="C274"/>
  <c r="D274"/>
  <c r="E274"/>
  <c r="G274"/>
  <c r="H274"/>
  <c r="J274"/>
  <c r="K274"/>
  <c r="L274"/>
  <c r="M274"/>
  <c r="N274"/>
  <c r="P274"/>
  <c r="Q274"/>
  <c r="S274"/>
  <c r="T274"/>
  <c r="U274"/>
  <c r="V274"/>
  <c r="W274"/>
  <c r="Y274"/>
  <c r="Z274"/>
  <c r="AA274"/>
  <c r="AB274"/>
  <c r="AC274"/>
  <c r="AD274"/>
  <c r="AE274"/>
  <c r="AF274"/>
  <c r="AH274"/>
  <c r="AI274"/>
  <c r="AK274"/>
  <c r="AL274"/>
  <c r="AN274"/>
  <c r="AO274"/>
  <c r="AQ274"/>
  <c r="AR274"/>
  <c r="AT274"/>
  <c r="AU274"/>
  <c r="AW274"/>
  <c r="AX274"/>
  <c r="AZ274"/>
  <c r="BA274"/>
  <c r="B275"/>
  <c r="C275"/>
  <c r="D275"/>
  <c r="E275"/>
  <c r="G275"/>
  <c r="H275"/>
  <c r="J275"/>
  <c r="K275"/>
  <c r="L275"/>
  <c r="M275"/>
  <c r="N275"/>
  <c r="P275"/>
  <c r="Q275"/>
  <c r="S275"/>
  <c r="T275"/>
  <c r="U275"/>
  <c r="V275"/>
  <c r="W275"/>
  <c r="Y275"/>
  <c r="Z275"/>
  <c r="AA275"/>
  <c r="AB275"/>
  <c r="AC275"/>
  <c r="AD275"/>
  <c r="AE275"/>
  <c r="AF275"/>
  <c r="AH275"/>
  <c r="AI275"/>
  <c r="AK275"/>
  <c r="AL275"/>
  <c r="AN275"/>
  <c r="AO275"/>
  <c r="AQ275"/>
  <c r="AR275"/>
  <c r="AT275"/>
  <c r="AU275"/>
  <c r="AW275"/>
  <c r="AX275"/>
  <c r="AZ275"/>
  <c r="BA275"/>
  <c r="B276"/>
  <c r="C276"/>
  <c r="D276"/>
  <c r="E276"/>
  <c r="G276"/>
  <c r="H276"/>
  <c r="J276"/>
  <c r="K276"/>
  <c r="L276"/>
  <c r="M276"/>
  <c r="N276"/>
  <c r="P276"/>
  <c r="Q276"/>
  <c r="S276"/>
  <c r="T276"/>
  <c r="U276"/>
  <c r="V276"/>
  <c r="W276"/>
  <c r="Y276"/>
  <c r="Z276"/>
  <c r="AA276"/>
  <c r="AB276"/>
  <c r="AC276"/>
  <c r="AD276"/>
  <c r="AE276"/>
  <c r="AF276"/>
  <c r="AH276"/>
  <c r="AI276"/>
  <c r="AK276"/>
  <c r="AL276"/>
  <c r="AN276"/>
  <c r="AO276"/>
  <c r="AQ276"/>
  <c r="AR276"/>
  <c r="AT276"/>
  <c r="AU276"/>
  <c r="AW276"/>
  <c r="AX276"/>
  <c r="AZ276"/>
  <c r="BA276"/>
  <c r="B277"/>
  <c r="C277"/>
  <c r="D277"/>
  <c r="E277"/>
  <c r="G277"/>
  <c r="H277"/>
  <c r="J277"/>
  <c r="K277"/>
  <c r="L277"/>
  <c r="M277"/>
  <c r="N277"/>
  <c r="P277"/>
  <c r="Q277"/>
  <c r="S277"/>
  <c r="T277"/>
  <c r="U277"/>
  <c r="V277"/>
  <c r="W277"/>
  <c r="Y277"/>
  <c r="Z277"/>
  <c r="AA277"/>
  <c r="AB277"/>
  <c r="AC277"/>
  <c r="AD277"/>
  <c r="AE277"/>
  <c r="AF277"/>
  <c r="AH277"/>
  <c r="AI277"/>
  <c r="AK277"/>
  <c r="AL277"/>
  <c r="AN277"/>
  <c r="AO277"/>
  <c r="AQ277"/>
  <c r="AR277"/>
  <c r="AT277"/>
  <c r="AU277"/>
  <c r="AW277"/>
  <c r="AX277"/>
  <c r="AZ277"/>
  <c r="BA277"/>
  <c r="B278"/>
  <c r="C278"/>
  <c r="D278"/>
  <c r="E278"/>
  <c r="G278"/>
  <c r="H278"/>
  <c r="J278"/>
  <c r="K278"/>
  <c r="L278"/>
  <c r="M278"/>
  <c r="N278"/>
  <c r="P278"/>
  <c r="Q278"/>
  <c r="S278"/>
  <c r="T278"/>
  <c r="U278"/>
  <c r="V278"/>
  <c r="W278"/>
  <c r="Y278"/>
  <c r="Z278"/>
  <c r="AA278"/>
  <c r="AB278"/>
  <c r="AC278"/>
  <c r="AD278"/>
  <c r="AE278"/>
  <c r="AF278"/>
  <c r="AH278"/>
  <c r="AI278"/>
  <c r="AK278"/>
  <c r="AL278"/>
  <c r="AN278"/>
  <c r="AO278"/>
  <c r="AQ278"/>
  <c r="AR278"/>
  <c r="AT278"/>
  <c r="AU278"/>
  <c r="AW278"/>
  <c r="AX278"/>
  <c r="AZ278"/>
  <c r="BA278"/>
  <c r="B279"/>
  <c r="C279"/>
  <c r="D279"/>
  <c r="E279"/>
  <c r="G279"/>
  <c r="H279"/>
  <c r="J279"/>
  <c r="K279"/>
  <c r="L279"/>
  <c r="M279"/>
  <c r="N279"/>
  <c r="P279"/>
  <c r="Q279"/>
  <c r="S279"/>
  <c r="T279"/>
  <c r="U279"/>
  <c r="V279"/>
  <c r="W279"/>
  <c r="Y279"/>
  <c r="Z279"/>
  <c r="AA279"/>
  <c r="AB279"/>
  <c r="AC279"/>
  <c r="AD279"/>
  <c r="AE279"/>
  <c r="AF279"/>
  <c r="AH279"/>
  <c r="AI279"/>
  <c r="AK279"/>
  <c r="AL279"/>
  <c r="AN279"/>
  <c r="AO279"/>
  <c r="AQ279"/>
  <c r="AR279"/>
  <c r="AT279"/>
  <c r="AU279"/>
  <c r="AW279"/>
  <c r="AX279"/>
  <c r="AZ279"/>
  <c r="BA279"/>
  <c r="B280"/>
  <c r="C280"/>
  <c r="D280"/>
  <c r="E280"/>
  <c r="G280"/>
  <c r="H280"/>
  <c r="J280"/>
  <c r="K280"/>
  <c r="L280"/>
  <c r="M280"/>
  <c r="N280"/>
  <c r="P280"/>
  <c r="Q280"/>
  <c r="S280"/>
  <c r="T280"/>
  <c r="U280"/>
  <c r="V280"/>
  <c r="W280"/>
  <c r="Y280"/>
  <c r="Z280"/>
  <c r="AA280"/>
  <c r="AB280"/>
  <c r="AC280"/>
  <c r="AD280"/>
  <c r="AE280"/>
  <c r="AF280"/>
  <c r="AH280"/>
  <c r="AI280"/>
  <c r="AK280"/>
  <c r="AL280"/>
  <c r="AN280"/>
  <c r="AO280"/>
  <c r="AQ280"/>
  <c r="AR280"/>
  <c r="AT280"/>
  <c r="AU280"/>
  <c r="AW280"/>
  <c r="AX280"/>
  <c r="AZ280"/>
  <c r="BA280"/>
  <c r="B281"/>
  <c r="C281"/>
  <c r="D281"/>
  <c r="E281"/>
  <c r="G281"/>
  <c r="H281"/>
  <c r="J281"/>
  <c r="K281"/>
  <c r="L281"/>
  <c r="M281"/>
  <c r="N281"/>
  <c r="P281"/>
  <c r="Q281"/>
  <c r="S281"/>
  <c r="T281"/>
  <c r="U281"/>
  <c r="V281"/>
  <c r="W281"/>
  <c r="Y281"/>
  <c r="Z281"/>
  <c r="AA281"/>
  <c r="AB281"/>
  <c r="AC281"/>
  <c r="AD281"/>
  <c r="AE281"/>
  <c r="AF281"/>
  <c r="AH281"/>
  <c r="AI281"/>
  <c r="AK281"/>
  <c r="AL281"/>
  <c r="AN281"/>
  <c r="AO281"/>
  <c r="AQ281"/>
  <c r="AR281"/>
  <c r="AT281"/>
  <c r="AU281"/>
  <c r="AW281"/>
  <c r="AX281"/>
  <c r="AZ281"/>
  <c r="BA281"/>
  <c r="B282"/>
  <c r="C282"/>
  <c r="D282"/>
  <c r="E282"/>
  <c r="G282"/>
  <c r="H282"/>
  <c r="J282"/>
  <c r="K282"/>
  <c r="L282"/>
  <c r="M282"/>
  <c r="N282"/>
  <c r="P282"/>
  <c r="Q282"/>
  <c r="S282"/>
  <c r="T282"/>
  <c r="U282"/>
  <c r="V282"/>
  <c r="W282"/>
  <c r="Y282"/>
  <c r="Z282"/>
  <c r="AA282"/>
  <c r="AB282"/>
  <c r="AC282"/>
  <c r="AD282"/>
  <c r="AE282"/>
  <c r="AF282"/>
  <c r="AH282"/>
  <c r="AI282"/>
  <c r="AK282"/>
  <c r="AL282"/>
  <c r="AN282"/>
  <c r="AO282"/>
  <c r="AQ282"/>
  <c r="AR282"/>
  <c r="AT282"/>
  <c r="AU282"/>
  <c r="AW282"/>
  <c r="AX282"/>
  <c r="AZ282"/>
  <c r="BA282"/>
  <c r="B283"/>
  <c r="C283"/>
  <c r="D283"/>
  <c r="E283"/>
  <c r="G283"/>
  <c r="H283"/>
  <c r="J283"/>
  <c r="K283"/>
  <c r="L283"/>
  <c r="M283"/>
  <c r="N283"/>
  <c r="P283"/>
  <c r="Q283"/>
  <c r="S283"/>
  <c r="T283"/>
  <c r="U283"/>
  <c r="V283"/>
  <c r="W283"/>
  <c r="Y283"/>
  <c r="Z283"/>
  <c r="AA283"/>
  <c r="AB283"/>
  <c r="AC283"/>
  <c r="AD283"/>
  <c r="AE283"/>
  <c r="AF283"/>
  <c r="AH283"/>
  <c r="AI283"/>
  <c r="AK283"/>
  <c r="AL283"/>
  <c r="AN283"/>
  <c r="AO283"/>
  <c r="AQ283"/>
  <c r="AR283"/>
  <c r="AT283"/>
  <c r="AU283"/>
  <c r="AW283"/>
  <c r="AX283"/>
  <c r="AZ283"/>
  <c r="BA283"/>
  <c r="B284"/>
  <c r="C284"/>
  <c r="D284"/>
  <c r="E284"/>
  <c r="G284"/>
  <c r="H284"/>
  <c r="J284"/>
  <c r="K284"/>
  <c r="L284"/>
  <c r="M284"/>
  <c r="N284"/>
  <c r="P284"/>
  <c r="Q284"/>
  <c r="S284"/>
  <c r="T284"/>
  <c r="U284"/>
  <c r="V284"/>
  <c r="W284"/>
  <c r="Y284"/>
  <c r="Z284"/>
  <c r="AA284"/>
  <c r="AB284"/>
  <c r="AC284"/>
  <c r="AD284"/>
  <c r="AE284"/>
  <c r="AF284"/>
  <c r="AH284"/>
  <c r="AI284"/>
  <c r="AK284"/>
  <c r="AL284"/>
  <c r="AN284"/>
  <c r="AO284"/>
  <c r="AQ284"/>
  <c r="AR284"/>
  <c r="AT284"/>
  <c r="AU284"/>
  <c r="AW284"/>
  <c r="AX284"/>
  <c r="AZ284"/>
  <c r="BA284"/>
  <c r="B285"/>
  <c r="C285"/>
  <c r="D285"/>
  <c r="E285"/>
  <c r="G285"/>
  <c r="H285"/>
  <c r="J285"/>
  <c r="K285"/>
  <c r="L285"/>
  <c r="M285"/>
  <c r="N285"/>
  <c r="P285"/>
  <c r="Q285"/>
  <c r="S285"/>
  <c r="T285"/>
  <c r="U285"/>
  <c r="V285"/>
  <c r="W285"/>
  <c r="Y285"/>
  <c r="Z285"/>
  <c r="AA285"/>
  <c r="AB285"/>
  <c r="AC285"/>
  <c r="AD285"/>
  <c r="AE285"/>
  <c r="AF285"/>
  <c r="AH285"/>
  <c r="AI285"/>
  <c r="AK285"/>
  <c r="AL285"/>
  <c r="AN285"/>
  <c r="AO285"/>
  <c r="AQ285"/>
  <c r="AR285"/>
  <c r="AT285"/>
  <c r="AU285"/>
  <c r="AW285"/>
  <c r="AX285"/>
  <c r="AZ285"/>
  <c r="BA285"/>
  <c r="B206"/>
  <c r="C206"/>
  <c r="D206"/>
  <c r="E206"/>
  <c r="G206"/>
  <c r="H206"/>
  <c r="J206"/>
  <c r="K206"/>
  <c r="L206"/>
  <c r="M206"/>
  <c r="N206"/>
  <c r="P206"/>
  <c r="Q206"/>
  <c r="S206"/>
  <c r="T206"/>
  <c r="U206"/>
  <c r="V206"/>
  <c r="W206"/>
  <c r="Y206"/>
  <c r="Z206"/>
  <c r="AA206"/>
  <c r="AB206"/>
  <c r="AC206"/>
  <c r="AD206"/>
  <c r="AE206"/>
  <c r="AF206"/>
  <c r="AH206"/>
  <c r="AI206"/>
  <c r="AK206"/>
  <c r="AL206"/>
  <c r="AN206"/>
  <c r="AO206"/>
  <c r="AQ206"/>
  <c r="AR206"/>
  <c r="AT206"/>
  <c r="AU206"/>
  <c r="AW206"/>
  <c r="AX206"/>
  <c r="AZ206"/>
  <c r="BA206"/>
  <c r="B207"/>
  <c r="C207"/>
  <c r="D207"/>
  <c r="E207"/>
  <c r="G207"/>
  <c r="H207"/>
  <c r="J207"/>
  <c r="K207"/>
  <c r="L207"/>
  <c r="M207"/>
  <c r="N207"/>
  <c r="P207"/>
  <c r="Q207"/>
  <c r="S207"/>
  <c r="T207"/>
  <c r="U207"/>
  <c r="V207"/>
  <c r="W207"/>
  <c r="Y207"/>
  <c r="Z207"/>
  <c r="AA207"/>
  <c r="AB207"/>
  <c r="AC207"/>
  <c r="AD207"/>
  <c r="AE207"/>
  <c r="AF207"/>
  <c r="AH207"/>
  <c r="AI207"/>
  <c r="AK207"/>
  <c r="AL207"/>
  <c r="AN207"/>
  <c r="AO207"/>
  <c r="AQ207"/>
  <c r="AR207"/>
  <c r="AT207"/>
  <c r="AU207"/>
  <c r="AW207"/>
  <c r="AX207"/>
  <c r="AZ207"/>
  <c r="BA207"/>
  <c r="B208"/>
  <c r="C208"/>
  <c r="D208"/>
  <c r="E208"/>
  <c r="G208"/>
  <c r="H208"/>
  <c r="J208"/>
  <c r="K208"/>
  <c r="L208"/>
  <c r="M208"/>
  <c r="N208"/>
  <c r="P208"/>
  <c r="Q208"/>
  <c r="S208"/>
  <c r="T208"/>
  <c r="U208"/>
  <c r="V208"/>
  <c r="W208"/>
  <c r="Y208"/>
  <c r="Z208"/>
  <c r="AA208"/>
  <c r="AB208"/>
  <c r="AC208"/>
  <c r="AD208"/>
  <c r="AE208"/>
  <c r="AF208"/>
  <c r="AH208"/>
  <c r="AI208"/>
  <c r="AK208"/>
  <c r="AL208"/>
  <c r="AN208"/>
  <c r="AO208"/>
  <c r="AQ208"/>
  <c r="AR208"/>
  <c r="AT208"/>
  <c r="AU208"/>
  <c r="AW208"/>
  <c r="AX208"/>
  <c r="AZ208"/>
  <c r="BA208"/>
  <c r="B209"/>
  <c r="C209"/>
  <c r="D209"/>
  <c r="E209"/>
  <c r="G209"/>
  <c r="H209"/>
  <c r="J209"/>
  <c r="K209"/>
  <c r="L209"/>
  <c r="M209"/>
  <c r="N209"/>
  <c r="P209"/>
  <c r="Q209"/>
  <c r="S209"/>
  <c r="T209"/>
  <c r="U209"/>
  <c r="V209"/>
  <c r="W209"/>
  <c r="Y209"/>
  <c r="Z209"/>
  <c r="AA209"/>
  <c r="AB209"/>
  <c r="AC209"/>
  <c r="AD209"/>
  <c r="AE209"/>
  <c r="AF209"/>
  <c r="AH209"/>
  <c r="AI209"/>
  <c r="AK209"/>
  <c r="AL209"/>
  <c r="AN209"/>
  <c r="AO209"/>
  <c r="AQ209"/>
  <c r="AR209"/>
  <c r="AT209"/>
  <c r="AU209"/>
  <c r="AW209"/>
  <c r="AX209"/>
  <c r="AZ209"/>
  <c r="BA209"/>
  <c r="B210"/>
  <c r="C210"/>
  <c r="D210"/>
  <c r="E210"/>
  <c r="G210"/>
  <c r="H210"/>
  <c r="J210"/>
  <c r="K210"/>
  <c r="L210"/>
  <c r="M210"/>
  <c r="N210"/>
  <c r="P210"/>
  <c r="Q210"/>
  <c r="S210"/>
  <c r="T210"/>
  <c r="U210"/>
  <c r="V210"/>
  <c r="W210"/>
  <c r="Y210"/>
  <c r="Z210"/>
  <c r="AA210"/>
  <c r="AB210"/>
  <c r="AC210"/>
  <c r="AD210"/>
  <c r="AE210"/>
  <c r="AF210"/>
  <c r="AH210"/>
  <c r="AI210"/>
  <c r="AK210"/>
  <c r="AL210"/>
  <c r="AN210"/>
  <c r="AO210"/>
  <c r="AQ210"/>
  <c r="AR210"/>
  <c r="AT210"/>
  <c r="AU210"/>
  <c r="AW210"/>
  <c r="AX210"/>
  <c r="AZ210"/>
  <c r="BA210"/>
  <c r="B211"/>
  <c r="C211"/>
  <c r="D211"/>
  <c r="E211"/>
  <c r="G211"/>
  <c r="H211"/>
  <c r="J211"/>
  <c r="K211"/>
  <c r="L211"/>
  <c r="M211"/>
  <c r="N211"/>
  <c r="P211"/>
  <c r="Q211"/>
  <c r="S211"/>
  <c r="T211"/>
  <c r="U211"/>
  <c r="V211"/>
  <c r="W211"/>
  <c r="Y211"/>
  <c r="Z211"/>
  <c r="AA211"/>
  <c r="AB211"/>
  <c r="AC211"/>
  <c r="AD211"/>
  <c r="AE211"/>
  <c r="AF211"/>
  <c r="AH211"/>
  <c r="AI211"/>
  <c r="AK211"/>
  <c r="AL211"/>
  <c r="AN211"/>
  <c r="AO211"/>
  <c r="AQ211"/>
  <c r="AR211"/>
  <c r="AT211"/>
  <c r="AU211"/>
  <c r="AW211"/>
  <c r="AX211"/>
  <c r="AZ211"/>
  <c r="BA211"/>
  <c r="B212"/>
  <c r="C212"/>
  <c r="D212"/>
  <c r="E212"/>
  <c r="G212"/>
  <c r="H212"/>
  <c r="J212"/>
  <c r="K212"/>
  <c r="L212"/>
  <c r="M212"/>
  <c r="N212"/>
  <c r="P212"/>
  <c r="Q212"/>
  <c r="S212"/>
  <c r="T212"/>
  <c r="U212"/>
  <c r="V212"/>
  <c r="W212"/>
  <c r="Y212"/>
  <c r="Z212"/>
  <c r="AA212"/>
  <c r="AB212"/>
  <c r="AC212"/>
  <c r="AD212"/>
  <c r="AE212"/>
  <c r="AF212"/>
  <c r="AH212"/>
  <c r="AI212"/>
  <c r="AK212"/>
  <c r="AL212"/>
  <c r="AN212"/>
  <c r="AO212"/>
  <c r="AQ212"/>
  <c r="AR212"/>
  <c r="AT212"/>
  <c r="AU212"/>
  <c r="AW212"/>
  <c r="AX212"/>
  <c r="AZ212"/>
  <c r="BA212"/>
  <c r="B213"/>
  <c r="C213"/>
  <c r="D213"/>
  <c r="E213"/>
  <c r="G213"/>
  <c r="H213"/>
  <c r="J213"/>
  <c r="K213"/>
  <c r="L213"/>
  <c r="M213"/>
  <c r="N213"/>
  <c r="P213"/>
  <c r="Q213"/>
  <c r="S213"/>
  <c r="T213"/>
  <c r="U213"/>
  <c r="V213"/>
  <c r="W213"/>
  <c r="Y213"/>
  <c r="Z213"/>
  <c r="AA213"/>
  <c r="AB213"/>
  <c r="AC213"/>
  <c r="AD213"/>
  <c r="AE213"/>
  <c r="AF213"/>
  <c r="AH213"/>
  <c r="AI213"/>
  <c r="AK213"/>
  <c r="AL213"/>
  <c r="AN213"/>
  <c r="AO213"/>
  <c r="AQ213"/>
  <c r="AR213"/>
  <c r="AT213"/>
  <c r="AU213"/>
  <c r="AW213"/>
  <c r="AX213"/>
  <c r="AZ213"/>
  <c r="BA213"/>
  <c r="B214"/>
  <c r="C214"/>
  <c r="D214"/>
  <c r="E214"/>
  <c r="G214"/>
  <c r="H214"/>
  <c r="J214"/>
  <c r="K214"/>
  <c r="L214"/>
  <c r="M214"/>
  <c r="N214"/>
  <c r="P214"/>
  <c r="Q214"/>
  <c r="S214"/>
  <c r="T214"/>
  <c r="U214"/>
  <c r="V214"/>
  <c r="W214"/>
  <c r="Y214"/>
  <c r="Z214"/>
  <c r="AA214"/>
  <c r="AB214"/>
  <c r="AC214"/>
  <c r="AD214"/>
  <c r="AE214"/>
  <c r="AF214"/>
  <c r="AH214"/>
  <c r="AI214"/>
  <c r="AK214"/>
  <c r="AL214"/>
  <c r="AN214"/>
  <c r="AO214"/>
  <c r="AQ214"/>
  <c r="AR214"/>
  <c r="AT214"/>
  <c r="AU214"/>
  <c r="AW214"/>
  <c r="AX214"/>
  <c r="AZ214"/>
  <c r="BA214"/>
  <c r="B215"/>
  <c r="C215"/>
  <c r="D215"/>
  <c r="E215"/>
  <c r="G215"/>
  <c r="H215"/>
  <c r="J215"/>
  <c r="K215"/>
  <c r="L215"/>
  <c r="M215"/>
  <c r="N215"/>
  <c r="P215"/>
  <c r="Q215"/>
  <c r="S215"/>
  <c r="T215"/>
  <c r="U215"/>
  <c r="V215"/>
  <c r="W215"/>
  <c r="Y215"/>
  <c r="Z215"/>
  <c r="AA215"/>
  <c r="AB215"/>
  <c r="AC215"/>
  <c r="AD215"/>
  <c r="AE215"/>
  <c r="AF215"/>
  <c r="AH215"/>
  <c r="AI215"/>
  <c r="AK215"/>
  <c r="AL215"/>
  <c r="AN215"/>
  <c r="AO215"/>
  <c r="AQ215"/>
  <c r="AR215"/>
  <c r="AT215"/>
  <c r="AU215"/>
  <c r="AW215"/>
  <c r="AX215"/>
  <c r="AZ215"/>
  <c r="BA215"/>
  <c r="B216"/>
  <c r="C216"/>
  <c r="D216"/>
  <c r="E216"/>
  <c r="G216"/>
  <c r="H216"/>
  <c r="J216"/>
  <c r="K216"/>
  <c r="L216"/>
  <c r="M216"/>
  <c r="N216"/>
  <c r="P216"/>
  <c r="Q216"/>
  <c r="S216"/>
  <c r="T216"/>
  <c r="U216"/>
  <c r="V216"/>
  <c r="W216"/>
  <c r="Y216"/>
  <c r="Z216"/>
  <c r="AA216"/>
  <c r="AB216"/>
  <c r="AC216"/>
  <c r="AD216"/>
  <c r="AE216"/>
  <c r="AF216"/>
  <c r="AH216"/>
  <c r="AI216"/>
  <c r="AK216"/>
  <c r="AL216"/>
  <c r="AN216"/>
  <c r="AO216"/>
  <c r="AQ216"/>
  <c r="AR216"/>
  <c r="AT216"/>
  <c r="AU216"/>
  <c r="AW216"/>
  <c r="AX216"/>
  <c r="AZ216"/>
  <c r="BA216"/>
  <c r="B217"/>
  <c r="C217"/>
  <c r="D217"/>
  <c r="E217"/>
  <c r="G217"/>
  <c r="H217"/>
  <c r="J217"/>
  <c r="K217"/>
  <c r="L217"/>
  <c r="M217"/>
  <c r="N217"/>
  <c r="P217"/>
  <c r="Q217"/>
  <c r="S217"/>
  <c r="T217"/>
  <c r="U217"/>
  <c r="V217"/>
  <c r="W217"/>
  <c r="Y217"/>
  <c r="Z217"/>
  <c r="AA217"/>
  <c r="AB217"/>
  <c r="AC217"/>
  <c r="AD217"/>
  <c r="AE217"/>
  <c r="AF217"/>
  <c r="AH217"/>
  <c r="AI217"/>
  <c r="AK217"/>
  <c r="AL217"/>
  <c r="AN217"/>
  <c r="AO217"/>
  <c r="AQ217"/>
  <c r="AR217"/>
  <c r="AT217"/>
  <c r="AU217"/>
  <c r="AW217"/>
  <c r="AX217"/>
  <c r="AZ217"/>
  <c r="BA217"/>
  <c r="B218"/>
  <c r="C218"/>
  <c r="D218"/>
  <c r="E218"/>
  <c r="G218"/>
  <c r="H218"/>
  <c r="J218"/>
  <c r="K218"/>
  <c r="L218"/>
  <c r="M218"/>
  <c r="N218"/>
  <c r="P218"/>
  <c r="Q218"/>
  <c r="S218"/>
  <c r="T218"/>
  <c r="U218"/>
  <c r="V218"/>
  <c r="W218"/>
  <c r="Y218"/>
  <c r="Z218"/>
  <c r="AA218"/>
  <c r="AB218"/>
  <c r="AC218"/>
  <c r="AD218"/>
  <c r="AE218"/>
  <c r="AF218"/>
  <c r="AH218"/>
  <c r="AI218"/>
  <c r="AK218"/>
  <c r="AL218"/>
  <c r="AN218"/>
  <c r="AO218"/>
  <c r="AQ218"/>
  <c r="AR218"/>
  <c r="AT218"/>
  <c r="AU218"/>
  <c r="AW218"/>
  <c r="AX218"/>
  <c r="AZ218"/>
  <c r="BA218"/>
  <c r="B219"/>
  <c r="C219"/>
  <c r="D219"/>
  <c r="E219"/>
  <c r="G219"/>
  <c r="H219"/>
  <c r="J219"/>
  <c r="K219"/>
  <c r="L219"/>
  <c r="M219"/>
  <c r="N219"/>
  <c r="P219"/>
  <c r="Q219"/>
  <c r="S219"/>
  <c r="T219"/>
  <c r="U219"/>
  <c r="V219"/>
  <c r="W219"/>
  <c r="Y219"/>
  <c r="Z219"/>
  <c r="AA219"/>
  <c r="AB219"/>
  <c r="AC219"/>
  <c r="AD219"/>
  <c r="AE219"/>
  <c r="AF219"/>
  <c r="AH219"/>
  <c r="AI219"/>
  <c r="AK219"/>
  <c r="AL219"/>
  <c r="AN219"/>
  <c r="AO219"/>
  <c r="AQ219"/>
  <c r="AR219"/>
  <c r="AT219"/>
  <c r="AU219"/>
  <c r="AW219"/>
  <c r="AX219"/>
  <c r="AZ219"/>
  <c r="BA219"/>
  <c r="B220"/>
  <c r="C220"/>
  <c r="D220"/>
  <c r="E220"/>
  <c r="G220"/>
  <c r="H220"/>
  <c r="J220"/>
  <c r="K220"/>
  <c r="L220"/>
  <c r="M220"/>
  <c r="N220"/>
  <c r="P220"/>
  <c r="Q220"/>
  <c r="S220"/>
  <c r="T220"/>
  <c r="U220"/>
  <c r="V220"/>
  <c r="W220"/>
  <c r="Y220"/>
  <c r="Z220"/>
  <c r="AA220"/>
  <c r="AB220"/>
  <c r="AC220"/>
  <c r="AD220"/>
  <c r="AE220"/>
  <c r="AF220"/>
  <c r="AH220"/>
  <c r="AI220"/>
  <c r="AK220"/>
  <c r="AL220"/>
  <c r="AN220"/>
  <c r="AO220"/>
  <c r="AQ220"/>
  <c r="AR220"/>
  <c r="AT220"/>
  <c r="AU220"/>
  <c r="AW220"/>
  <c r="AX220"/>
  <c r="AZ220"/>
  <c r="BA220"/>
  <c r="B221"/>
  <c r="C221"/>
  <c r="D221"/>
  <c r="E221"/>
  <c r="G221"/>
  <c r="H221"/>
  <c r="J221"/>
  <c r="K221"/>
  <c r="L221"/>
  <c r="M221"/>
  <c r="N221"/>
  <c r="P221"/>
  <c r="Q221"/>
  <c r="S221"/>
  <c r="T221"/>
  <c r="U221"/>
  <c r="V221"/>
  <c r="W221"/>
  <c r="Y221"/>
  <c r="Z221"/>
  <c r="AA221"/>
  <c r="AB221"/>
  <c r="AC221"/>
  <c r="AD221"/>
  <c r="AE221"/>
  <c r="AF221"/>
  <c r="AH221"/>
  <c r="AI221"/>
  <c r="AK221"/>
  <c r="AL221"/>
  <c r="AN221"/>
  <c r="AO221"/>
  <c r="AQ221"/>
  <c r="AR221"/>
  <c r="AT221"/>
  <c r="AU221"/>
  <c r="AW221"/>
  <c r="AX221"/>
  <c r="AZ221"/>
  <c r="BA221"/>
  <c r="B222"/>
  <c r="C222"/>
  <c r="D222"/>
  <c r="E222"/>
  <c r="G222"/>
  <c r="H222"/>
  <c r="J222"/>
  <c r="K222"/>
  <c r="L222"/>
  <c r="M222"/>
  <c r="N222"/>
  <c r="P222"/>
  <c r="Q222"/>
  <c r="S222"/>
  <c r="T222"/>
  <c r="U222"/>
  <c r="V222"/>
  <c r="W222"/>
  <c r="Y222"/>
  <c r="Z222"/>
  <c r="AA222"/>
  <c r="AB222"/>
  <c r="AC222"/>
  <c r="AD222"/>
  <c r="AE222"/>
  <c r="AF222"/>
  <c r="AH222"/>
  <c r="AI222"/>
  <c r="AK222"/>
  <c r="AL222"/>
  <c r="AN222"/>
  <c r="AO222"/>
  <c r="AQ222"/>
  <c r="AR222"/>
  <c r="AT222"/>
  <c r="AU222"/>
  <c r="AW222"/>
  <c r="AX222"/>
  <c r="AZ222"/>
  <c r="BA222"/>
  <c r="B223"/>
  <c r="C223"/>
  <c r="D223"/>
  <c r="E223"/>
  <c r="G223"/>
  <c r="H223"/>
  <c r="J223"/>
  <c r="K223"/>
  <c r="L223"/>
  <c r="M223"/>
  <c r="N223"/>
  <c r="P223"/>
  <c r="Q223"/>
  <c r="S223"/>
  <c r="T223"/>
  <c r="U223"/>
  <c r="V223"/>
  <c r="W223"/>
  <c r="Y223"/>
  <c r="Z223"/>
  <c r="AA223"/>
  <c r="AB223"/>
  <c r="AC223"/>
  <c r="AD223"/>
  <c r="AE223"/>
  <c r="AF223"/>
  <c r="AH223"/>
  <c r="AI223"/>
  <c r="AK223"/>
  <c r="AL223"/>
  <c r="AN223"/>
  <c r="AO223"/>
  <c r="AQ223"/>
  <c r="AR223"/>
  <c r="AT223"/>
  <c r="AU223"/>
  <c r="AW223"/>
  <c r="AX223"/>
  <c r="AZ223"/>
  <c r="BA223"/>
  <c r="B224"/>
  <c r="C224"/>
  <c r="D224"/>
  <c r="E224"/>
  <c r="G224"/>
  <c r="H224"/>
  <c r="J224"/>
  <c r="K224"/>
  <c r="L224"/>
  <c r="M224"/>
  <c r="N224"/>
  <c r="P224"/>
  <c r="Q224"/>
  <c r="S224"/>
  <c r="T224"/>
  <c r="U224"/>
  <c r="V224"/>
  <c r="W224"/>
  <c r="Y224"/>
  <c r="Z224"/>
  <c r="AA224"/>
  <c r="AB224"/>
  <c r="AC224"/>
  <c r="AD224"/>
  <c r="AE224"/>
  <c r="AF224"/>
  <c r="AH224"/>
  <c r="AI224"/>
  <c r="AK224"/>
  <c r="AL224"/>
  <c r="AN224"/>
  <c r="AO224"/>
  <c r="AQ224"/>
  <c r="AR224"/>
  <c r="AT224"/>
  <c r="AU224"/>
  <c r="AW224"/>
  <c r="AX224"/>
  <c r="AZ224"/>
  <c r="BA224"/>
  <c r="B225"/>
  <c r="C225"/>
  <c r="D225"/>
  <c r="E225"/>
  <c r="G225"/>
  <c r="H225"/>
  <c r="J225"/>
  <c r="K225"/>
  <c r="L225"/>
  <c r="M225"/>
  <c r="N225"/>
  <c r="P225"/>
  <c r="Q225"/>
  <c r="S225"/>
  <c r="T225"/>
  <c r="U225"/>
  <c r="V225"/>
  <c r="W225"/>
  <c r="Y225"/>
  <c r="Z225"/>
  <c r="AA225"/>
  <c r="AB225"/>
  <c r="AC225"/>
  <c r="AD225"/>
  <c r="AE225"/>
  <c r="AF225"/>
  <c r="AH225"/>
  <c r="AI225"/>
  <c r="AK225"/>
  <c r="AL225"/>
  <c r="AN225"/>
  <c r="AO225"/>
  <c r="AQ225"/>
  <c r="AR225"/>
  <c r="AT225"/>
  <c r="AU225"/>
  <c r="AW225"/>
  <c r="AX225"/>
  <c r="AZ225"/>
  <c r="BA225"/>
  <c r="B226"/>
  <c r="C226"/>
  <c r="D226"/>
  <c r="E226"/>
  <c r="G226"/>
  <c r="H226"/>
  <c r="J226"/>
  <c r="K226"/>
  <c r="L226"/>
  <c r="M226"/>
  <c r="N226"/>
  <c r="P226"/>
  <c r="Q226"/>
  <c r="S226"/>
  <c r="T226"/>
  <c r="U226"/>
  <c r="V226"/>
  <c r="W226"/>
  <c r="Y226"/>
  <c r="Z226"/>
  <c r="AA226"/>
  <c r="AB226"/>
  <c r="AC226"/>
  <c r="AD226"/>
  <c r="AE226"/>
  <c r="AF226"/>
  <c r="AH226"/>
  <c r="AI226"/>
  <c r="AK226"/>
  <c r="AL226"/>
  <c r="AN226"/>
  <c r="AO226"/>
  <c r="AQ226"/>
  <c r="AR226"/>
  <c r="AT226"/>
  <c r="AU226"/>
  <c r="AW226"/>
  <c r="AX226"/>
  <c r="AZ226"/>
  <c r="BA226"/>
  <c r="B227"/>
  <c r="C227"/>
  <c r="D227"/>
  <c r="E227"/>
  <c r="G227"/>
  <c r="H227"/>
  <c r="J227"/>
  <c r="K227"/>
  <c r="L227"/>
  <c r="M227"/>
  <c r="N227"/>
  <c r="P227"/>
  <c r="Q227"/>
  <c r="S227"/>
  <c r="T227"/>
  <c r="U227"/>
  <c r="V227"/>
  <c r="W227"/>
  <c r="Y227"/>
  <c r="Z227"/>
  <c r="AA227"/>
  <c r="AB227"/>
  <c r="AC227"/>
  <c r="AD227"/>
  <c r="AE227"/>
  <c r="AF227"/>
  <c r="AH227"/>
  <c r="AI227"/>
  <c r="AK227"/>
  <c r="AL227"/>
  <c r="AN227"/>
  <c r="AO227"/>
  <c r="AQ227"/>
  <c r="AR227"/>
  <c r="AT227"/>
  <c r="AU227"/>
  <c r="AW227"/>
  <c r="AX227"/>
  <c r="AZ227"/>
  <c r="BA227"/>
  <c r="B228"/>
  <c r="C228"/>
  <c r="D228"/>
  <c r="E228"/>
  <c r="G228"/>
  <c r="H228"/>
  <c r="J228"/>
  <c r="K228"/>
  <c r="L228"/>
  <c r="M228"/>
  <c r="N228"/>
  <c r="P228"/>
  <c r="Q228"/>
  <c r="S228"/>
  <c r="T228"/>
  <c r="U228"/>
  <c r="V228"/>
  <c r="W228"/>
  <c r="Y228"/>
  <c r="Z228"/>
  <c r="AA228"/>
  <c r="AB228"/>
  <c r="AC228"/>
  <c r="AD228"/>
  <c r="AE228"/>
  <c r="AF228"/>
  <c r="AH228"/>
  <c r="AI228"/>
  <c r="AK228"/>
  <c r="AL228"/>
  <c r="AN228"/>
  <c r="AO228"/>
  <c r="AQ228"/>
  <c r="AR228"/>
  <c r="AT228"/>
  <c r="AU228"/>
  <c r="AW228"/>
  <c r="AX228"/>
  <c r="AZ228"/>
  <c r="BA228"/>
  <c r="B229"/>
  <c r="C229"/>
  <c r="D229"/>
  <c r="E229"/>
  <c r="G229"/>
  <c r="H229"/>
  <c r="J229"/>
  <c r="K229"/>
  <c r="L229"/>
  <c r="M229"/>
  <c r="N229"/>
  <c r="P229"/>
  <c r="Q229"/>
  <c r="S229"/>
  <c r="T229"/>
  <c r="U229"/>
  <c r="V229"/>
  <c r="W229"/>
  <c r="Y229"/>
  <c r="Z229"/>
  <c r="AA229"/>
  <c r="AB229"/>
  <c r="AC229"/>
  <c r="AD229"/>
  <c r="AE229"/>
  <c r="AF229"/>
  <c r="AH229"/>
  <c r="AI229"/>
  <c r="AK229"/>
  <c r="AL229"/>
  <c r="AN229"/>
  <c r="AO229"/>
  <c r="AQ229"/>
  <c r="AR229"/>
  <c r="AT229"/>
  <c r="AU229"/>
  <c r="AW229"/>
  <c r="AX229"/>
  <c r="AZ229"/>
  <c r="BA229"/>
  <c r="B230"/>
  <c r="C230"/>
  <c r="D230"/>
  <c r="E230"/>
  <c r="G230"/>
  <c r="H230"/>
  <c r="J230"/>
  <c r="K230"/>
  <c r="L230"/>
  <c r="M230"/>
  <c r="N230"/>
  <c r="P230"/>
  <c r="Q230"/>
  <c r="S230"/>
  <c r="T230"/>
  <c r="U230"/>
  <c r="V230"/>
  <c r="W230"/>
  <c r="Y230"/>
  <c r="Z230"/>
  <c r="AA230"/>
  <c r="AB230"/>
  <c r="AC230"/>
  <c r="AD230"/>
  <c r="AE230"/>
  <c r="AF230"/>
  <c r="AH230"/>
  <c r="AI230"/>
  <c r="AK230"/>
  <c r="AL230"/>
  <c r="AN230"/>
  <c r="AO230"/>
  <c r="AQ230"/>
  <c r="AR230"/>
  <c r="AT230"/>
  <c r="AU230"/>
  <c r="AW230"/>
  <c r="AX230"/>
  <c r="AZ230"/>
  <c r="BA230"/>
  <c r="B231"/>
  <c r="C231"/>
  <c r="D231"/>
  <c r="E231"/>
  <c r="G231"/>
  <c r="H231"/>
  <c r="J231"/>
  <c r="K231"/>
  <c r="L231"/>
  <c r="M231"/>
  <c r="N231"/>
  <c r="P231"/>
  <c r="Q231"/>
  <c r="S231"/>
  <c r="T231"/>
  <c r="U231"/>
  <c r="V231"/>
  <c r="W231"/>
  <c r="Y231"/>
  <c r="Z231"/>
  <c r="AA231"/>
  <c r="AB231"/>
  <c r="AC231"/>
  <c r="AD231"/>
  <c r="AE231"/>
  <c r="AF231"/>
  <c r="AH231"/>
  <c r="AI231"/>
  <c r="AK231"/>
  <c r="AL231"/>
  <c r="AN231"/>
  <c r="AO231"/>
  <c r="AQ231"/>
  <c r="AR231"/>
  <c r="AT231"/>
  <c r="AU231"/>
  <c r="AW231"/>
  <c r="AX231"/>
  <c r="AZ231"/>
  <c r="BA231"/>
  <c r="B232"/>
  <c r="C232"/>
  <c r="D232"/>
  <c r="E232"/>
  <c r="G232"/>
  <c r="H232"/>
  <c r="J232"/>
  <c r="K232"/>
  <c r="L232"/>
  <c r="M232"/>
  <c r="N232"/>
  <c r="P232"/>
  <c r="Q232"/>
  <c r="S232"/>
  <c r="T232"/>
  <c r="U232"/>
  <c r="V232"/>
  <c r="W232"/>
  <c r="Y232"/>
  <c r="Z232"/>
  <c r="AA232"/>
  <c r="AB232"/>
  <c r="AC232"/>
  <c r="AD232"/>
  <c r="AE232"/>
  <c r="AF232"/>
  <c r="AH232"/>
  <c r="AI232"/>
  <c r="AK232"/>
  <c r="AL232"/>
  <c r="AN232"/>
  <c r="AO232"/>
  <c r="AQ232"/>
  <c r="AR232"/>
  <c r="AT232"/>
  <c r="AU232"/>
  <c r="AW232"/>
  <c r="AX232"/>
  <c r="AZ232"/>
  <c r="BA232"/>
  <c r="D332" i="37"/>
  <c r="E332"/>
  <c r="F332"/>
  <c r="G332"/>
  <c r="H332"/>
  <c r="I332"/>
  <c r="J332"/>
  <c r="K332"/>
  <c r="L332"/>
  <c r="M332"/>
  <c r="N332"/>
  <c r="O332"/>
  <c r="P332"/>
  <c r="Q332"/>
  <c r="R332"/>
  <c r="S332"/>
  <c r="T332"/>
  <c r="U332"/>
  <c r="V332"/>
  <c r="C332"/>
  <c r="BB305" i="6"/>
  <c r="BC305" s="1"/>
  <c r="BB306"/>
  <c r="BC306"/>
  <c r="BB307"/>
  <c r="BC307" s="1"/>
  <c r="BB308"/>
  <c r="BC308"/>
  <c r="BB309"/>
  <c r="BC309" s="1"/>
  <c r="BB310"/>
  <c r="BC310"/>
  <c r="BB311"/>
  <c r="BC311" s="1"/>
  <c r="BB304"/>
  <c r="D333" i="37"/>
  <c r="G333"/>
  <c r="J333"/>
  <c r="L333"/>
  <c r="O333"/>
  <c r="V331"/>
  <c r="U331"/>
  <c r="T331"/>
  <c r="S331"/>
  <c r="R331"/>
  <c r="Q331"/>
  <c r="P331"/>
  <c r="O331"/>
  <c r="N331"/>
  <c r="M331"/>
  <c r="L331"/>
  <c r="K331"/>
  <c r="J331"/>
  <c r="I331"/>
  <c r="H331"/>
  <c r="G331"/>
  <c r="F331"/>
  <c r="E331"/>
  <c r="D331"/>
  <c r="C331"/>
  <c r="B331"/>
  <c r="A331"/>
  <c r="V330"/>
  <c r="U330"/>
  <c r="T330"/>
  <c r="S330"/>
  <c r="R330"/>
  <c r="Q330"/>
  <c r="P330"/>
  <c r="O330"/>
  <c r="N330"/>
  <c r="M330"/>
  <c r="L330"/>
  <c r="K330"/>
  <c r="J330"/>
  <c r="I330"/>
  <c r="H330"/>
  <c r="G330"/>
  <c r="F330"/>
  <c r="E330"/>
  <c r="D330"/>
  <c r="C330"/>
  <c r="B330"/>
  <c r="A330"/>
  <c r="V329"/>
  <c r="U329"/>
  <c r="T329"/>
  <c r="S329"/>
  <c r="R329"/>
  <c r="Q329"/>
  <c r="P329"/>
  <c r="O329"/>
  <c r="N329"/>
  <c r="M329"/>
  <c r="L329"/>
  <c r="K329"/>
  <c r="J329"/>
  <c r="I329"/>
  <c r="H329"/>
  <c r="G329"/>
  <c r="F329"/>
  <c r="E329"/>
  <c r="D329"/>
  <c r="C329"/>
  <c r="B329"/>
  <c r="A329"/>
  <c r="V328"/>
  <c r="U328"/>
  <c r="T328"/>
  <c r="S328"/>
  <c r="R328"/>
  <c r="Q328"/>
  <c r="P328"/>
  <c r="O328"/>
  <c r="N328"/>
  <c r="M328"/>
  <c r="L328"/>
  <c r="K328"/>
  <c r="J328"/>
  <c r="I328"/>
  <c r="H328"/>
  <c r="G328"/>
  <c r="F328"/>
  <c r="E328"/>
  <c r="D328"/>
  <c r="C328"/>
  <c r="B328"/>
  <c r="A328"/>
  <c r="V327"/>
  <c r="U327"/>
  <c r="T327"/>
  <c r="S327"/>
  <c r="R327"/>
  <c r="Q327"/>
  <c r="P327"/>
  <c r="O327"/>
  <c r="N327"/>
  <c r="M327"/>
  <c r="L327"/>
  <c r="K327"/>
  <c r="J327"/>
  <c r="I327"/>
  <c r="H327"/>
  <c r="G327"/>
  <c r="F327"/>
  <c r="E327"/>
  <c r="D327"/>
  <c r="C327"/>
  <c r="B327"/>
  <c r="A327"/>
  <c r="V326"/>
  <c r="U326"/>
  <c r="T326"/>
  <c r="S326"/>
  <c r="R326"/>
  <c r="Q326"/>
  <c r="P326"/>
  <c r="O326"/>
  <c r="N326"/>
  <c r="M326"/>
  <c r="L326"/>
  <c r="K326"/>
  <c r="J326"/>
  <c r="I326"/>
  <c r="H326"/>
  <c r="G326"/>
  <c r="F326"/>
  <c r="E326"/>
  <c r="D326"/>
  <c r="C326"/>
  <c r="B326"/>
  <c r="A326"/>
  <c r="V325"/>
  <c r="U325"/>
  <c r="T325"/>
  <c r="S325"/>
  <c r="R325"/>
  <c r="Q325"/>
  <c r="P325"/>
  <c r="O325"/>
  <c r="N325"/>
  <c r="M325"/>
  <c r="L325"/>
  <c r="K325"/>
  <c r="J325"/>
  <c r="I325"/>
  <c r="H325"/>
  <c r="G325"/>
  <c r="F325"/>
  <c r="E325"/>
  <c r="D325"/>
  <c r="C325"/>
  <c r="B325"/>
  <c r="A325"/>
  <c r="V324"/>
  <c r="U324"/>
  <c r="T324"/>
  <c r="S324"/>
  <c r="R324"/>
  <c r="Q324"/>
  <c r="P324"/>
  <c r="O324"/>
  <c r="N324"/>
  <c r="M324"/>
  <c r="L324"/>
  <c r="K324"/>
  <c r="J324"/>
  <c r="I324"/>
  <c r="H324"/>
  <c r="G324"/>
  <c r="F324"/>
  <c r="E324"/>
  <c r="D324"/>
  <c r="C324"/>
  <c r="B324"/>
  <c r="A324"/>
  <c r="V323"/>
  <c r="U323"/>
  <c r="T323"/>
  <c r="S323"/>
  <c r="R323"/>
  <c r="Q323"/>
  <c r="P323"/>
  <c r="O323"/>
  <c r="N323"/>
  <c r="M323"/>
  <c r="L323"/>
  <c r="K323"/>
  <c r="J323"/>
  <c r="I323"/>
  <c r="H323"/>
  <c r="G323"/>
  <c r="F323"/>
  <c r="E323"/>
  <c r="D323"/>
  <c r="C323"/>
  <c r="B323"/>
  <c r="A323"/>
  <c r="V322"/>
  <c r="U322"/>
  <c r="T322"/>
  <c r="S322"/>
  <c r="R322"/>
  <c r="Q322"/>
  <c r="P322"/>
  <c r="O322"/>
  <c r="N322"/>
  <c r="M322"/>
  <c r="L322"/>
  <c r="K322"/>
  <c r="J322"/>
  <c r="I322"/>
  <c r="H322"/>
  <c r="G322"/>
  <c r="F322"/>
  <c r="E322"/>
  <c r="D322"/>
  <c r="C322"/>
  <c r="B322"/>
  <c r="A322"/>
  <c r="V321"/>
  <c r="U321"/>
  <c r="T321"/>
  <c r="S321"/>
  <c r="R321"/>
  <c r="Q321"/>
  <c r="P321"/>
  <c r="O321"/>
  <c r="N321"/>
  <c r="M321"/>
  <c r="L321"/>
  <c r="K321"/>
  <c r="J321"/>
  <c r="I321"/>
  <c r="H321"/>
  <c r="G321"/>
  <c r="F321"/>
  <c r="E321"/>
  <c r="D321"/>
  <c r="C321"/>
  <c r="B321"/>
  <c r="A321"/>
  <c r="V320"/>
  <c r="U320"/>
  <c r="T320"/>
  <c r="S320"/>
  <c r="R320"/>
  <c r="Q320"/>
  <c r="P320"/>
  <c r="O320"/>
  <c r="N320"/>
  <c r="M320"/>
  <c r="L320"/>
  <c r="K320"/>
  <c r="J320"/>
  <c r="I320"/>
  <c r="H320"/>
  <c r="G320"/>
  <c r="F320"/>
  <c r="E320"/>
  <c r="D320"/>
  <c r="C320"/>
  <c r="B320"/>
  <c r="A320"/>
  <c r="V319"/>
  <c r="U319"/>
  <c r="T319"/>
  <c r="S319"/>
  <c r="R319"/>
  <c r="Q319"/>
  <c r="P319"/>
  <c r="O319"/>
  <c r="N319"/>
  <c r="M319"/>
  <c r="L319"/>
  <c r="K319"/>
  <c r="J319"/>
  <c r="I319"/>
  <c r="H319"/>
  <c r="G319"/>
  <c r="F319"/>
  <c r="E319"/>
  <c r="D319"/>
  <c r="C319"/>
  <c r="B319"/>
  <c r="A319"/>
  <c r="V318"/>
  <c r="U318"/>
  <c r="T318"/>
  <c r="S318"/>
  <c r="R318"/>
  <c r="Q318"/>
  <c r="P318"/>
  <c r="O318"/>
  <c r="N318"/>
  <c r="M318"/>
  <c r="L318"/>
  <c r="K318"/>
  <c r="J318"/>
  <c r="I318"/>
  <c r="H318"/>
  <c r="G318"/>
  <c r="F318"/>
  <c r="E318"/>
  <c r="D318"/>
  <c r="C318"/>
  <c r="B318"/>
  <c r="A318"/>
  <c r="V317"/>
  <c r="U317"/>
  <c r="T317"/>
  <c r="S317"/>
  <c r="R317"/>
  <c r="Q317"/>
  <c r="P317"/>
  <c r="O317"/>
  <c r="N317"/>
  <c r="M317"/>
  <c r="L317"/>
  <c r="K317"/>
  <c r="J317"/>
  <c r="I317"/>
  <c r="H317"/>
  <c r="G317"/>
  <c r="F317"/>
  <c r="E317"/>
  <c r="D317"/>
  <c r="C317"/>
  <c r="B317"/>
  <c r="A317"/>
  <c r="V316"/>
  <c r="U316"/>
  <c r="T316"/>
  <c r="S316"/>
  <c r="R316"/>
  <c r="Q316"/>
  <c r="P316"/>
  <c r="O316"/>
  <c r="N316"/>
  <c r="M316"/>
  <c r="L316"/>
  <c r="K316"/>
  <c r="J316"/>
  <c r="I316"/>
  <c r="H316"/>
  <c r="G316"/>
  <c r="F316"/>
  <c r="E316"/>
  <c r="D316"/>
  <c r="C316"/>
  <c r="B316"/>
  <c r="A316"/>
  <c r="V315"/>
  <c r="U315"/>
  <c r="T315"/>
  <c r="S315"/>
  <c r="R315"/>
  <c r="Q315"/>
  <c r="P315"/>
  <c r="O315"/>
  <c r="N315"/>
  <c r="M315"/>
  <c r="L315"/>
  <c r="K315"/>
  <c r="J315"/>
  <c r="I315"/>
  <c r="H315"/>
  <c r="G315"/>
  <c r="F315"/>
  <c r="E315"/>
  <c r="D315"/>
  <c r="C315"/>
  <c r="B315"/>
  <c r="A315"/>
  <c r="V314"/>
  <c r="U314"/>
  <c r="T314"/>
  <c r="S314"/>
  <c r="R314"/>
  <c r="Q314"/>
  <c r="P314"/>
  <c r="O314"/>
  <c r="N314"/>
  <c r="M314"/>
  <c r="L314"/>
  <c r="K314"/>
  <c r="J314"/>
  <c r="I314"/>
  <c r="H314"/>
  <c r="G314"/>
  <c r="F314"/>
  <c r="E314"/>
  <c r="D314"/>
  <c r="C314"/>
  <c r="B314"/>
  <c r="A314"/>
  <c r="V313"/>
  <c r="U313"/>
  <c r="T313"/>
  <c r="S313"/>
  <c r="R313"/>
  <c r="Q313"/>
  <c r="P313"/>
  <c r="O313"/>
  <c r="N313"/>
  <c r="M313"/>
  <c r="L313"/>
  <c r="K313"/>
  <c r="J313"/>
  <c r="I313"/>
  <c r="H313"/>
  <c r="G313"/>
  <c r="F313"/>
  <c r="E313"/>
  <c r="D313"/>
  <c r="C313"/>
  <c r="B313"/>
  <c r="A313"/>
  <c r="V312"/>
  <c r="U312"/>
  <c r="T312"/>
  <c r="S312"/>
  <c r="R312"/>
  <c r="Q312"/>
  <c r="P312"/>
  <c r="O312"/>
  <c r="N312"/>
  <c r="M312"/>
  <c r="L312"/>
  <c r="K312"/>
  <c r="J312"/>
  <c r="I312"/>
  <c r="H312"/>
  <c r="G312"/>
  <c r="F312"/>
  <c r="E312"/>
  <c r="D312"/>
  <c r="C312"/>
  <c r="B312"/>
  <c r="A312"/>
  <c r="V311"/>
  <c r="U311"/>
  <c r="T311"/>
  <c r="S311"/>
  <c r="R311"/>
  <c r="Q311"/>
  <c r="P311"/>
  <c r="O311"/>
  <c r="N311"/>
  <c r="M311"/>
  <c r="L311"/>
  <c r="K311"/>
  <c r="J311"/>
  <c r="I311"/>
  <c r="H311"/>
  <c r="G311"/>
  <c r="F311"/>
  <c r="E311"/>
  <c r="D311"/>
  <c r="C311"/>
  <c r="B311"/>
  <c r="A311"/>
  <c r="V310"/>
  <c r="U310"/>
  <c r="T310"/>
  <c r="S310"/>
  <c r="R310"/>
  <c r="Q310"/>
  <c r="P310"/>
  <c r="O310"/>
  <c r="N310"/>
  <c r="M310"/>
  <c r="L310"/>
  <c r="K310"/>
  <c r="J310"/>
  <c r="I310"/>
  <c r="H310"/>
  <c r="G310"/>
  <c r="F310"/>
  <c r="E310"/>
  <c r="D310"/>
  <c r="C310"/>
  <c r="B310"/>
  <c r="A310"/>
  <c r="V309"/>
  <c r="U309"/>
  <c r="T309"/>
  <c r="S309"/>
  <c r="R309"/>
  <c r="Q309"/>
  <c r="P309"/>
  <c r="O309"/>
  <c r="N309"/>
  <c r="M309"/>
  <c r="L309"/>
  <c r="K309"/>
  <c r="J309"/>
  <c r="I309"/>
  <c r="H309"/>
  <c r="G309"/>
  <c r="F309"/>
  <c r="E309"/>
  <c r="D309"/>
  <c r="C309"/>
  <c r="B309"/>
  <c r="A309"/>
  <c r="V308"/>
  <c r="U308"/>
  <c r="T308"/>
  <c r="S308"/>
  <c r="R308"/>
  <c r="Q308"/>
  <c r="P308"/>
  <c r="O308"/>
  <c r="N308"/>
  <c r="M308"/>
  <c r="L308"/>
  <c r="K308"/>
  <c r="J308"/>
  <c r="I308"/>
  <c r="H308"/>
  <c r="G308"/>
  <c r="F308"/>
  <c r="E308"/>
  <c r="D308"/>
  <c r="C308"/>
  <c r="B308"/>
  <c r="A308"/>
  <c r="V307"/>
  <c r="U307"/>
  <c r="T307"/>
  <c r="S307"/>
  <c r="R307"/>
  <c r="Q307"/>
  <c r="P307"/>
  <c r="O307"/>
  <c r="N307"/>
  <c r="M307"/>
  <c r="L307"/>
  <c r="K307"/>
  <c r="J307"/>
  <c r="I307"/>
  <c r="H307"/>
  <c r="G307"/>
  <c r="F307"/>
  <c r="E307"/>
  <c r="D307"/>
  <c r="C307"/>
  <c r="B307"/>
  <c r="A307"/>
  <c r="V306"/>
  <c r="U306"/>
  <c r="T306"/>
  <c r="S306"/>
  <c r="R306"/>
  <c r="Q306"/>
  <c r="P306"/>
  <c r="O306"/>
  <c r="N306"/>
  <c r="M306"/>
  <c r="L306"/>
  <c r="K306"/>
  <c r="J306"/>
  <c r="I306"/>
  <c r="H306"/>
  <c r="G306"/>
  <c r="F306"/>
  <c r="E306"/>
  <c r="D306"/>
  <c r="C306"/>
  <c r="B306"/>
  <c r="A306"/>
  <c r="V305"/>
  <c r="U305"/>
  <c r="T305"/>
  <c r="S305"/>
  <c r="R305"/>
  <c r="Q305"/>
  <c r="P305"/>
  <c r="O305"/>
  <c r="N305"/>
  <c r="M305"/>
  <c r="L305"/>
  <c r="K305"/>
  <c r="J305"/>
  <c r="I305"/>
  <c r="H305"/>
  <c r="G305"/>
  <c r="F305"/>
  <c r="E305"/>
  <c r="D305"/>
  <c r="C305"/>
  <c r="B305"/>
  <c r="A305"/>
  <c r="V304"/>
  <c r="U304"/>
  <c r="T304"/>
  <c r="S304"/>
  <c r="R304"/>
  <c r="Q304"/>
  <c r="P304"/>
  <c r="O304"/>
  <c r="N304"/>
  <c r="M304"/>
  <c r="L304"/>
  <c r="K304"/>
  <c r="J304"/>
  <c r="I304"/>
  <c r="H304"/>
  <c r="G304"/>
  <c r="F304"/>
  <c r="E304"/>
  <c r="D304"/>
  <c r="C304"/>
  <c r="B304"/>
  <c r="A304"/>
  <c r="V303"/>
  <c r="U303"/>
  <c r="T303"/>
  <c r="S303"/>
  <c r="R303"/>
  <c r="Q303"/>
  <c r="P303"/>
  <c r="O303"/>
  <c r="N303"/>
  <c r="M303"/>
  <c r="L303"/>
  <c r="K303"/>
  <c r="J303"/>
  <c r="I303"/>
  <c r="H303"/>
  <c r="G303"/>
  <c r="F303"/>
  <c r="E303"/>
  <c r="D303"/>
  <c r="C303"/>
  <c r="B303"/>
  <c r="A303"/>
  <c r="V302"/>
  <c r="U302"/>
  <c r="T302"/>
  <c r="S302"/>
  <c r="R302"/>
  <c r="Q302"/>
  <c r="P302"/>
  <c r="O302"/>
  <c r="N302"/>
  <c r="M302"/>
  <c r="L302"/>
  <c r="K302"/>
  <c r="J302"/>
  <c r="I302"/>
  <c r="H302"/>
  <c r="G302"/>
  <c r="F302"/>
  <c r="E302"/>
  <c r="D302"/>
  <c r="C302"/>
  <c r="B302"/>
  <c r="A302"/>
  <c r="V301"/>
  <c r="U301"/>
  <c r="T301"/>
  <c r="S301"/>
  <c r="R301"/>
  <c r="Q301"/>
  <c r="P301"/>
  <c r="O301"/>
  <c r="N301"/>
  <c r="M301"/>
  <c r="L301"/>
  <c r="K301"/>
  <c r="J301"/>
  <c r="I301"/>
  <c r="H301"/>
  <c r="G301"/>
  <c r="F301"/>
  <c r="E301"/>
  <c r="D301"/>
  <c r="C301"/>
  <c r="B301"/>
  <c r="A301"/>
  <c r="V300"/>
  <c r="U300"/>
  <c r="T300"/>
  <c r="S300"/>
  <c r="R300"/>
  <c r="Q300"/>
  <c r="P300"/>
  <c r="O300"/>
  <c r="N300"/>
  <c r="M300"/>
  <c r="L300"/>
  <c r="K300"/>
  <c r="J300"/>
  <c r="I300"/>
  <c r="H300"/>
  <c r="G300"/>
  <c r="F300"/>
  <c r="E300"/>
  <c r="D300"/>
  <c r="C300"/>
  <c r="B300"/>
  <c r="A300"/>
  <c r="V299"/>
  <c r="U299"/>
  <c r="T299"/>
  <c r="S299"/>
  <c r="R299"/>
  <c r="Q299"/>
  <c r="P299"/>
  <c r="O299"/>
  <c r="N299"/>
  <c r="M299"/>
  <c r="L299"/>
  <c r="K299"/>
  <c r="J299"/>
  <c r="I299"/>
  <c r="H299"/>
  <c r="G299"/>
  <c r="F299"/>
  <c r="E299"/>
  <c r="D299"/>
  <c r="C299"/>
  <c r="B299"/>
  <c r="A299"/>
  <c r="V298"/>
  <c r="U298"/>
  <c r="T298"/>
  <c r="S298"/>
  <c r="R298"/>
  <c r="Q298"/>
  <c r="P298"/>
  <c r="O298"/>
  <c r="N298"/>
  <c r="M298"/>
  <c r="L298"/>
  <c r="K298"/>
  <c r="J298"/>
  <c r="I298"/>
  <c r="H298"/>
  <c r="G298"/>
  <c r="F298"/>
  <c r="E298"/>
  <c r="D298"/>
  <c r="C298"/>
  <c r="B298"/>
  <c r="A298"/>
  <c r="V297"/>
  <c r="U297"/>
  <c r="T297"/>
  <c r="S297"/>
  <c r="R297"/>
  <c r="Q297"/>
  <c r="P297"/>
  <c r="O297"/>
  <c r="N297"/>
  <c r="M297"/>
  <c r="L297"/>
  <c r="K297"/>
  <c r="J297"/>
  <c r="I297"/>
  <c r="H297"/>
  <c r="G297"/>
  <c r="F297"/>
  <c r="E297"/>
  <c r="D297"/>
  <c r="C297"/>
  <c r="B297"/>
  <c r="A297"/>
  <c r="V296"/>
  <c r="U296"/>
  <c r="T296"/>
  <c r="S296"/>
  <c r="R296"/>
  <c r="Q296"/>
  <c r="P296"/>
  <c r="O296"/>
  <c r="N296"/>
  <c r="M296"/>
  <c r="L296"/>
  <c r="K296"/>
  <c r="J296"/>
  <c r="I296"/>
  <c r="H296"/>
  <c r="G296"/>
  <c r="F296"/>
  <c r="E296"/>
  <c r="D296"/>
  <c r="C296"/>
  <c r="B296"/>
  <c r="A296"/>
  <c r="V295"/>
  <c r="U295"/>
  <c r="T295"/>
  <c r="S295"/>
  <c r="R295"/>
  <c r="Q295"/>
  <c r="P295"/>
  <c r="O295"/>
  <c r="N295"/>
  <c r="M295"/>
  <c r="L295"/>
  <c r="K295"/>
  <c r="J295"/>
  <c r="I295"/>
  <c r="H295"/>
  <c r="G295"/>
  <c r="F295"/>
  <c r="E295"/>
  <c r="D295"/>
  <c r="C295"/>
  <c r="B295"/>
  <c r="A295"/>
  <c r="V294"/>
  <c r="U294"/>
  <c r="T294"/>
  <c r="S294"/>
  <c r="R294"/>
  <c r="Q294"/>
  <c r="P294"/>
  <c r="O294"/>
  <c r="N294"/>
  <c r="M294"/>
  <c r="L294"/>
  <c r="K294"/>
  <c r="J294"/>
  <c r="I294"/>
  <c r="H294"/>
  <c r="G294"/>
  <c r="F294"/>
  <c r="E294"/>
  <c r="D294"/>
  <c r="C294"/>
  <c r="B294"/>
  <c r="A294"/>
  <c r="V293"/>
  <c r="U293"/>
  <c r="T293"/>
  <c r="S293"/>
  <c r="R293"/>
  <c r="Q293"/>
  <c r="P293"/>
  <c r="O293"/>
  <c r="N293"/>
  <c r="M293"/>
  <c r="L293"/>
  <c r="K293"/>
  <c r="J293"/>
  <c r="I293"/>
  <c r="H293"/>
  <c r="G293"/>
  <c r="F293"/>
  <c r="E293"/>
  <c r="D293"/>
  <c r="C293"/>
  <c r="B293"/>
  <c r="A293"/>
  <c r="V292"/>
  <c r="U292"/>
  <c r="T292"/>
  <c r="S292"/>
  <c r="R292"/>
  <c r="Q292"/>
  <c r="P292"/>
  <c r="O292"/>
  <c r="N292"/>
  <c r="M292"/>
  <c r="L292"/>
  <c r="K292"/>
  <c r="J292"/>
  <c r="I292"/>
  <c r="H292"/>
  <c r="G292"/>
  <c r="F292"/>
  <c r="E292"/>
  <c r="D292"/>
  <c r="C292"/>
  <c r="B292"/>
  <c r="A292"/>
  <c r="V291"/>
  <c r="U291"/>
  <c r="T291"/>
  <c r="S291"/>
  <c r="R291"/>
  <c r="Q291"/>
  <c r="P291"/>
  <c r="O291"/>
  <c r="N291"/>
  <c r="M291"/>
  <c r="L291"/>
  <c r="K291"/>
  <c r="J291"/>
  <c r="I291"/>
  <c r="H291"/>
  <c r="G291"/>
  <c r="F291"/>
  <c r="E291"/>
  <c r="D291"/>
  <c r="C291"/>
  <c r="B291"/>
  <c r="A291"/>
  <c r="V290"/>
  <c r="U290"/>
  <c r="T290"/>
  <c r="S290"/>
  <c r="R290"/>
  <c r="Q290"/>
  <c r="P290"/>
  <c r="O290"/>
  <c r="N290"/>
  <c r="M290"/>
  <c r="L290"/>
  <c r="K290"/>
  <c r="J290"/>
  <c r="I290"/>
  <c r="H290"/>
  <c r="G290"/>
  <c r="F290"/>
  <c r="E290"/>
  <c r="D290"/>
  <c r="C290"/>
  <c r="B290"/>
  <c r="A290"/>
  <c r="V289"/>
  <c r="U289"/>
  <c r="T289"/>
  <c r="S289"/>
  <c r="R289"/>
  <c r="Q289"/>
  <c r="P289"/>
  <c r="O289"/>
  <c r="N289"/>
  <c r="M289"/>
  <c r="L289"/>
  <c r="K289"/>
  <c r="J289"/>
  <c r="I289"/>
  <c r="H289"/>
  <c r="G289"/>
  <c r="F289"/>
  <c r="E289"/>
  <c r="D289"/>
  <c r="C289"/>
  <c r="B289"/>
  <c r="A289"/>
  <c r="V288"/>
  <c r="U288"/>
  <c r="T288"/>
  <c r="S288"/>
  <c r="R288"/>
  <c r="Q288"/>
  <c r="P288"/>
  <c r="O288"/>
  <c r="N288"/>
  <c r="M288"/>
  <c r="L288"/>
  <c r="K288"/>
  <c r="J288"/>
  <c r="I288"/>
  <c r="H288"/>
  <c r="G288"/>
  <c r="F288"/>
  <c r="E288"/>
  <c r="D288"/>
  <c r="C288"/>
  <c r="B288"/>
  <c r="A288"/>
  <c r="V287"/>
  <c r="U287"/>
  <c r="T287"/>
  <c r="S287"/>
  <c r="R287"/>
  <c r="Q287"/>
  <c r="P287"/>
  <c r="O287"/>
  <c r="N287"/>
  <c r="M287"/>
  <c r="L287"/>
  <c r="K287"/>
  <c r="J287"/>
  <c r="I287"/>
  <c r="H287"/>
  <c r="G287"/>
  <c r="F287"/>
  <c r="E287"/>
  <c r="D287"/>
  <c r="C287"/>
  <c r="B287"/>
  <c r="A287"/>
  <c r="V286"/>
  <c r="U286"/>
  <c r="T286"/>
  <c r="S286"/>
  <c r="R286"/>
  <c r="Q286"/>
  <c r="P286"/>
  <c r="O286"/>
  <c r="N286"/>
  <c r="M286"/>
  <c r="L286"/>
  <c r="K286"/>
  <c r="J286"/>
  <c r="I286"/>
  <c r="H286"/>
  <c r="G286"/>
  <c r="F286"/>
  <c r="E286"/>
  <c r="D286"/>
  <c r="C286"/>
  <c r="B286"/>
  <c r="A286"/>
  <c r="V285"/>
  <c r="U285"/>
  <c r="T285"/>
  <c r="S285"/>
  <c r="R285"/>
  <c r="Q285"/>
  <c r="P285"/>
  <c r="O285"/>
  <c r="N285"/>
  <c r="M285"/>
  <c r="L285"/>
  <c r="K285"/>
  <c r="J285"/>
  <c r="I285"/>
  <c r="H285"/>
  <c r="G285"/>
  <c r="F285"/>
  <c r="E285"/>
  <c r="D285"/>
  <c r="C285"/>
  <c r="B285"/>
  <c r="A285"/>
  <c r="V284"/>
  <c r="U284"/>
  <c r="T284"/>
  <c r="S284"/>
  <c r="R284"/>
  <c r="Q284"/>
  <c r="P284"/>
  <c r="O284"/>
  <c r="N284"/>
  <c r="M284"/>
  <c r="L284"/>
  <c r="K284"/>
  <c r="J284"/>
  <c r="I284"/>
  <c r="H284"/>
  <c r="G284"/>
  <c r="F284"/>
  <c r="E284"/>
  <c r="D284"/>
  <c r="C284"/>
  <c r="B284"/>
  <c r="A284"/>
  <c r="V283"/>
  <c r="U283"/>
  <c r="T283"/>
  <c r="S283"/>
  <c r="R283"/>
  <c r="Q283"/>
  <c r="P283"/>
  <c r="O283"/>
  <c r="N283"/>
  <c r="M283"/>
  <c r="L283"/>
  <c r="K283"/>
  <c r="J283"/>
  <c r="I283"/>
  <c r="H283"/>
  <c r="G283"/>
  <c r="F283"/>
  <c r="E283"/>
  <c r="D283"/>
  <c r="C283"/>
  <c r="B283"/>
  <c r="A283"/>
  <c r="V282"/>
  <c r="U282"/>
  <c r="T282"/>
  <c r="S282"/>
  <c r="R282"/>
  <c r="Q282"/>
  <c r="P282"/>
  <c r="O282"/>
  <c r="N282"/>
  <c r="M282"/>
  <c r="L282"/>
  <c r="K282"/>
  <c r="J282"/>
  <c r="I282"/>
  <c r="H282"/>
  <c r="G282"/>
  <c r="F282"/>
  <c r="E282"/>
  <c r="D282"/>
  <c r="C282"/>
  <c r="B282"/>
  <c r="A282"/>
  <c r="V281"/>
  <c r="U281"/>
  <c r="T281"/>
  <c r="S281"/>
  <c r="R281"/>
  <c r="Q281"/>
  <c r="P281"/>
  <c r="O281"/>
  <c r="N281"/>
  <c r="M281"/>
  <c r="L281"/>
  <c r="K281"/>
  <c r="J281"/>
  <c r="I281"/>
  <c r="H281"/>
  <c r="G281"/>
  <c r="F281"/>
  <c r="E281"/>
  <c r="D281"/>
  <c r="C281"/>
  <c r="B281"/>
  <c r="A281"/>
  <c r="V280"/>
  <c r="U280"/>
  <c r="T280"/>
  <c r="S280"/>
  <c r="R280"/>
  <c r="Q280"/>
  <c r="P280"/>
  <c r="O280"/>
  <c r="N280"/>
  <c r="M280"/>
  <c r="L280"/>
  <c r="K280"/>
  <c r="J280"/>
  <c r="I280"/>
  <c r="H280"/>
  <c r="G280"/>
  <c r="F280"/>
  <c r="E280"/>
  <c r="D280"/>
  <c r="C280"/>
  <c r="B280"/>
  <c r="A280"/>
  <c r="V279"/>
  <c r="U279"/>
  <c r="T279"/>
  <c r="S279"/>
  <c r="R279"/>
  <c r="Q279"/>
  <c r="P279"/>
  <c r="O279"/>
  <c r="N279"/>
  <c r="M279"/>
  <c r="L279"/>
  <c r="K279"/>
  <c r="J279"/>
  <c r="I279"/>
  <c r="H279"/>
  <c r="G279"/>
  <c r="F279"/>
  <c r="E279"/>
  <c r="D279"/>
  <c r="C279"/>
  <c r="B279"/>
  <c r="A279"/>
  <c r="V278"/>
  <c r="U278"/>
  <c r="T278"/>
  <c r="S278"/>
  <c r="R278"/>
  <c r="Q278"/>
  <c r="P278"/>
  <c r="O278"/>
  <c r="N278"/>
  <c r="M278"/>
  <c r="L278"/>
  <c r="K278"/>
  <c r="J278"/>
  <c r="I278"/>
  <c r="H278"/>
  <c r="G278"/>
  <c r="F278"/>
  <c r="E278"/>
  <c r="D278"/>
  <c r="C278"/>
  <c r="B278"/>
  <c r="A278"/>
  <c r="V277"/>
  <c r="U277"/>
  <c r="T277"/>
  <c r="S277"/>
  <c r="R277"/>
  <c r="Q277"/>
  <c r="P277"/>
  <c r="O277"/>
  <c r="N277"/>
  <c r="M277"/>
  <c r="L277"/>
  <c r="K277"/>
  <c r="J277"/>
  <c r="I277"/>
  <c r="H277"/>
  <c r="G277"/>
  <c r="F277"/>
  <c r="E277"/>
  <c r="D277"/>
  <c r="C277"/>
  <c r="B277"/>
  <c r="A277"/>
  <c r="V276"/>
  <c r="U276"/>
  <c r="T276"/>
  <c r="S276"/>
  <c r="R276"/>
  <c r="Q276"/>
  <c r="P276"/>
  <c r="O276"/>
  <c r="N276"/>
  <c r="M276"/>
  <c r="L276"/>
  <c r="K276"/>
  <c r="J276"/>
  <c r="I276"/>
  <c r="H276"/>
  <c r="G276"/>
  <c r="F276"/>
  <c r="E276"/>
  <c r="D276"/>
  <c r="C276"/>
  <c r="B276"/>
  <c r="A276"/>
  <c r="V275"/>
  <c r="U275"/>
  <c r="T275"/>
  <c r="S275"/>
  <c r="R275"/>
  <c r="Q275"/>
  <c r="P275"/>
  <c r="O275"/>
  <c r="N275"/>
  <c r="M275"/>
  <c r="L275"/>
  <c r="K275"/>
  <c r="J275"/>
  <c r="I275"/>
  <c r="H275"/>
  <c r="G275"/>
  <c r="F275"/>
  <c r="E275"/>
  <c r="D275"/>
  <c r="C275"/>
  <c r="B275"/>
  <c r="A275"/>
  <c r="V274"/>
  <c r="U274"/>
  <c r="T274"/>
  <c r="S274"/>
  <c r="R274"/>
  <c r="Q274"/>
  <c r="P274"/>
  <c r="O274"/>
  <c r="N274"/>
  <c r="M274"/>
  <c r="L274"/>
  <c r="K274"/>
  <c r="J274"/>
  <c r="I274"/>
  <c r="H274"/>
  <c r="G274"/>
  <c r="F274"/>
  <c r="E274"/>
  <c r="D274"/>
  <c r="C274"/>
  <c r="B274"/>
  <c r="A274"/>
  <c r="V273"/>
  <c r="U273"/>
  <c r="T273"/>
  <c r="S273"/>
  <c r="R273"/>
  <c r="Q273"/>
  <c r="P273"/>
  <c r="O273"/>
  <c r="N273"/>
  <c r="M273"/>
  <c r="L273"/>
  <c r="K273"/>
  <c r="J273"/>
  <c r="I273"/>
  <c r="H273"/>
  <c r="G273"/>
  <c r="F273"/>
  <c r="E273"/>
  <c r="D273"/>
  <c r="C273"/>
  <c r="B273"/>
  <c r="A273"/>
  <c r="V272"/>
  <c r="U272"/>
  <c r="T272"/>
  <c r="S272"/>
  <c r="R272"/>
  <c r="Q272"/>
  <c r="P272"/>
  <c r="O272"/>
  <c r="N272"/>
  <c r="M272"/>
  <c r="L272"/>
  <c r="K272"/>
  <c r="J272"/>
  <c r="I272"/>
  <c r="H272"/>
  <c r="G272"/>
  <c r="F272"/>
  <c r="E272"/>
  <c r="D272"/>
  <c r="C272"/>
  <c r="B272"/>
  <c r="A272"/>
  <c r="V271"/>
  <c r="U271"/>
  <c r="T271"/>
  <c r="S271"/>
  <c r="R271"/>
  <c r="Q271"/>
  <c r="P271"/>
  <c r="O271"/>
  <c r="N271"/>
  <c r="M271"/>
  <c r="L271"/>
  <c r="K271"/>
  <c r="J271"/>
  <c r="I271"/>
  <c r="H271"/>
  <c r="G271"/>
  <c r="F271"/>
  <c r="E271"/>
  <c r="D271"/>
  <c r="C271"/>
  <c r="B271"/>
  <c r="A271"/>
  <c r="V270"/>
  <c r="U270"/>
  <c r="T270"/>
  <c r="S270"/>
  <c r="R270"/>
  <c r="Q270"/>
  <c r="P270"/>
  <c r="O270"/>
  <c r="N270"/>
  <c r="M270"/>
  <c r="L270"/>
  <c r="K270"/>
  <c r="J270"/>
  <c r="I270"/>
  <c r="H270"/>
  <c r="G270"/>
  <c r="F270"/>
  <c r="E270"/>
  <c r="D270"/>
  <c r="C270"/>
  <c r="B270"/>
  <c r="A270"/>
  <c r="V269"/>
  <c r="U269"/>
  <c r="T269"/>
  <c r="S269"/>
  <c r="R269"/>
  <c r="Q269"/>
  <c r="P269"/>
  <c r="O269"/>
  <c r="N269"/>
  <c r="M269"/>
  <c r="L269"/>
  <c r="K269"/>
  <c r="J269"/>
  <c r="I269"/>
  <c r="H269"/>
  <c r="G269"/>
  <c r="F269"/>
  <c r="E269"/>
  <c r="D269"/>
  <c r="C269"/>
  <c r="B269"/>
  <c r="A269"/>
  <c r="V268"/>
  <c r="U268"/>
  <c r="T268"/>
  <c r="S268"/>
  <c r="R268"/>
  <c r="Q268"/>
  <c r="P268"/>
  <c r="O268"/>
  <c r="N268"/>
  <c r="M268"/>
  <c r="L268"/>
  <c r="K268"/>
  <c r="J268"/>
  <c r="I268"/>
  <c r="H268"/>
  <c r="G268"/>
  <c r="F268"/>
  <c r="E268"/>
  <c r="D268"/>
  <c r="C268"/>
  <c r="B268"/>
  <c r="A268"/>
  <c r="V267"/>
  <c r="U267"/>
  <c r="T267"/>
  <c r="S267"/>
  <c r="R267"/>
  <c r="Q267"/>
  <c r="P267"/>
  <c r="O267"/>
  <c r="N267"/>
  <c r="M267"/>
  <c r="L267"/>
  <c r="K267"/>
  <c r="J267"/>
  <c r="I267"/>
  <c r="H267"/>
  <c r="G267"/>
  <c r="F267"/>
  <c r="E267"/>
  <c r="D267"/>
  <c r="C267"/>
  <c r="B267"/>
  <c r="A267"/>
  <c r="V266"/>
  <c r="U266"/>
  <c r="T266"/>
  <c r="S266"/>
  <c r="R266"/>
  <c r="Q266"/>
  <c r="P266"/>
  <c r="O266"/>
  <c r="N266"/>
  <c r="M266"/>
  <c r="L266"/>
  <c r="K266"/>
  <c r="J266"/>
  <c r="I266"/>
  <c r="H266"/>
  <c r="G266"/>
  <c r="F266"/>
  <c r="E266"/>
  <c r="D266"/>
  <c r="C266"/>
  <c r="B266"/>
  <c r="A266"/>
  <c r="V265"/>
  <c r="U265"/>
  <c r="T265"/>
  <c r="S265"/>
  <c r="R265"/>
  <c r="Q265"/>
  <c r="P265"/>
  <c r="O265"/>
  <c r="N265"/>
  <c r="M265"/>
  <c r="L265"/>
  <c r="K265"/>
  <c r="J265"/>
  <c r="I265"/>
  <c r="H265"/>
  <c r="G265"/>
  <c r="F265"/>
  <c r="E265"/>
  <c r="D265"/>
  <c r="C265"/>
  <c r="B265"/>
  <c r="A265"/>
  <c r="V264"/>
  <c r="U264"/>
  <c r="T264"/>
  <c r="S264"/>
  <c r="R264"/>
  <c r="Q264"/>
  <c r="P264"/>
  <c r="O264"/>
  <c r="N264"/>
  <c r="M264"/>
  <c r="L264"/>
  <c r="K264"/>
  <c r="J264"/>
  <c r="I264"/>
  <c r="H264"/>
  <c r="G264"/>
  <c r="F264"/>
  <c r="E264"/>
  <c r="D264"/>
  <c r="C264"/>
  <c r="B264"/>
  <c r="A264"/>
  <c r="V263"/>
  <c r="U263"/>
  <c r="T263"/>
  <c r="S263"/>
  <c r="R263"/>
  <c r="Q263"/>
  <c r="P263"/>
  <c r="O263"/>
  <c r="N263"/>
  <c r="M263"/>
  <c r="L263"/>
  <c r="K263"/>
  <c r="J263"/>
  <c r="I263"/>
  <c r="H263"/>
  <c r="G263"/>
  <c r="F263"/>
  <c r="E263"/>
  <c r="D263"/>
  <c r="C263"/>
  <c r="B263"/>
  <c r="A263"/>
  <c r="V262"/>
  <c r="U262"/>
  <c r="T262"/>
  <c r="S262"/>
  <c r="R262"/>
  <c r="Q262"/>
  <c r="P262"/>
  <c r="O262"/>
  <c r="N262"/>
  <c r="M262"/>
  <c r="L262"/>
  <c r="K262"/>
  <c r="J262"/>
  <c r="I262"/>
  <c r="H262"/>
  <c r="G262"/>
  <c r="F262"/>
  <c r="E262"/>
  <c r="D262"/>
  <c r="C262"/>
  <c r="B262"/>
  <c r="A262"/>
  <c r="V261"/>
  <c r="U261"/>
  <c r="T261"/>
  <c r="S261"/>
  <c r="R261"/>
  <c r="Q261"/>
  <c r="P261"/>
  <c r="O261"/>
  <c r="N261"/>
  <c r="M261"/>
  <c r="L261"/>
  <c r="K261"/>
  <c r="J261"/>
  <c r="I261"/>
  <c r="H261"/>
  <c r="G261"/>
  <c r="F261"/>
  <c r="E261"/>
  <c r="D261"/>
  <c r="C261"/>
  <c r="B261"/>
  <c r="A261"/>
  <c r="V260"/>
  <c r="U260"/>
  <c r="T260"/>
  <c r="S260"/>
  <c r="R260"/>
  <c r="Q260"/>
  <c r="P260"/>
  <c r="O260"/>
  <c r="N260"/>
  <c r="M260"/>
  <c r="L260"/>
  <c r="K260"/>
  <c r="J260"/>
  <c r="I260"/>
  <c r="H260"/>
  <c r="G260"/>
  <c r="F260"/>
  <c r="E260"/>
  <c r="D260"/>
  <c r="C260"/>
  <c r="B260"/>
  <c r="A260"/>
  <c r="V259"/>
  <c r="U259"/>
  <c r="T259"/>
  <c r="S259"/>
  <c r="R259"/>
  <c r="Q259"/>
  <c r="P259"/>
  <c r="O259"/>
  <c r="N259"/>
  <c r="M259"/>
  <c r="L259"/>
  <c r="K259"/>
  <c r="J259"/>
  <c r="I259"/>
  <c r="H259"/>
  <c r="G259"/>
  <c r="F259"/>
  <c r="E259"/>
  <c r="D259"/>
  <c r="C259"/>
  <c r="B259"/>
  <c r="A259"/>
  <c r="V258"/>
  <c r="U258"/>
  <c r="T258"/>
  <c r="S258"/>
  <c r="R258"/>
  <c r="Q258"/>
  <c r="P258"/>
  <c r="O258"/>
  <c r="N258"/>
  <c r="M258"/>
  <c r="L258"/>
  <c r="K258"/>
  <c r="J258"/>
  <c r="I258"/>
  <c r="H258"/>
  <c r="G258"/>
  <c r="F258"/>
  <c r="E258"/>
  <c r="D258"/>
  <c r="C258"/>
  <c r="B258"/>
  <c r="A258"/>
  <c r="V257"/>
  <c r="U257"/>
  <c r="T257"/>
  <c r="S257"/>
  <c r="R257"/>
  <c r="Q257"/>
  <c r="P257"/>
  <c r="O257"/>
  <c r="N257"/>
  <c r="M257"/>
  <c r="L257"/>
  <c r="K257"/>
  <c r="J257"/>
  <c r="I257"/>
  <c r="H257"/>
  <c r="G257"/>
  <c r="F257"/>
  <c r="E257"/>
  <c r="D257"/>
  <c r="C257"/>
  <c r="B257"/>
  <c r="A257"/>
  <c r="V256"/>
  <c r="U256"/>
  <c r="T256"/>
  <c r="S256"/>
  <c r="R256"/>
  <c r="Q256"/>
  <c r="P256"/>
  <c r="O256"/>
  <c r="N256"/>
  <c r="M256"/>
  <c r="L256"/>
  <c r="K256"/>
  <c r="J256"/>
  <c r="I256"/>
  <c r="H256"/>
  <c r="G256"/>
  <c r="F256"/>
  <c r="E256"/>
  <c r="D256"/>
  <c r="C256"/>
  <c r="B256"/>
  <c r="A256"/>
  <c r="V255"/>
  <c r="U255"/>
  <c r="T255"/>
  <c r="S255"/>
  <c r="R255"/>
  <c r="Q255"/>
  <c r="P255"/>
  <c r="O255"/>
  <c r="N255"/>
  <c r="M255"/>
  <c r="L255"/>
  <c r="K255"/>
  <c r="J255"/>
  <c r="I255"/>
  <c r="H255"/>
  <c r="G255"/>
  <c r="F255"/>
  <c r="E255"/>
  <c r="D255"/>
  <c r="C255"/>
  <c r="B255"/>
  <c r="A255"/>
  <c r="V254"/>
  <c r="U254"/>
  <c r="T254"/>
  <c r="S254"/>
  <c r="R254"/>
  <c r="Q254"/>
  <c r="P254"/>
  <c r="O254"/>
  <c r="N254"/>
  <c r="M254"/>
  <c r="L254"/>
  <c r="K254"/>
  <c r="J254"/>
  <c r="I254"/>
  <c r="H254"/>
  <c r="G254"/>
  <c r="F254"/>
  <c r="E254"/>
  <c r="D254"/>
  <c r="C254"/>
  <c r="B254"/>
  <c r="A254"/>
  <c r="V253"/>
  <c r="U253"/>
  <c r="T253"/>
  <c r="S253"/>
  <c r="R253"/>
  <c r="Q253"/>
  <c r="P253"/>
  <c r="O253"/>
  <c r="N253"/>
  <c r="M253"/>
  <c r="L253"/>
  <c r="K253"/>
  <c r="J253"/>
  <c r="I253"/>
  <c r="H253"/>
  <c r="G253"/>
  <c r="F253"/>
  <c r="E253"/>
  <c r="D253"/>
  <c r="C253"/>
  <c r="B253"/>
  <c r="A253"/>
  <c r="V252"/>
  <c r="U252"/>
  <c r="T252"/>
  <c r="S252"/>
  <c r="R252"/>
  <c r="Q252"/>
  <c r="P252"/>
  <c r="O252"/>
  <c r="N252"/>
  <c r="M252"/>
  <c r="L252"/>
  <c r="K252"/>
  <c r="J252"/>
  <c r="I252"/>
  <c r="H252"/>
  <c r="G252"/>
  <c r="F252"/>
  <c r="E252"/>
  <c r="D252"/>
  <c r="C252"/>
  <c r="B252"/>
  <c r="A252"/>
  <c r="V251"/>
  <c r="U251"/>
  <c r="T251"/>
  <c r="S251"/>
  <c r="R251"/>
  <c r="Q251"/>
  <c r="P251"/>
  <c r="O251"/>
  <c r="N251"/>
  <c r="M251"/>
  <c r="L251"/>
  <c r="K251"/>
  <c r="J251"/>
  <c r="I251"/>
  <c r="H251"/>
  <c r="G251"/>
  <c r="F251"/>
  <c r="E251"/>
  <c r="D251"/>
  <c r="C251"/>
  <c r="B251"/>
  <c r="A251"/>
  <c r="V250"/>
  <c r="U250"/>
  <c r="T250"/>
  <c r="S250"/>
  <c r="R250"/>
  <c r="Q250"/>
  <c r="P250"/>
  <c r="O250"/>
  <c r="N250"/>
  <c r="M250"/>
  <c r="L250"/>
  <c r="K250"/>
  <c r="J250"/>
  <c r="I250"/>
  <c r="H250"/>
  <c r="G250"/>
  <c r="F250"/>
  <c r="E250"/>
  <c r="D250"/>
  <c r="C250"/>
  <c r="B250"/>
  <c r="A250"/>
  <c r="V249"/>
  <c r="U249"/>
  <c r="T249"/>
  <c r="S249"/>
  <c r="R249"/>
  <c r="Q249"/>
  <c r="P249"/>
  <c r="O249"/>
  <c r="N249"/>
  <c r="M249"/>
  <c r="L249"/>
  <c r="K249"/>
  <c r="J249"/>
  <c r="I249"/>
  <c r="H249"/>
  <c r="G249"/>
  <c r="F249"/>
  <c r="E249"/>
  <c r="D249"/>
  <c r="C249"/>
  <c r="B249"/>
  <c r="A249"/>
  <c r="V248"/>
  <c r="U248"/>
  <c r="T248"/>
  <c r="S248"/>
  <c r="R248"/>
  <c r="Q248"/>
  <c r="P248"/>
  <c r="O248"/>
  <c r="N248"/>
  <c r="M248"/>
  <c r="L248"/>
  <c r="K248"/>
  <c r="J248"/>
  <c r="I248"/>
  <c r="H248"/>
  <c r="G248"/>
  <c r="F248"/>
  <c r="E248"/>
  <c r="D248"/>
  <c r="C248"/>
  <c r="B248"/>
  <c r="A248"/>
  <c r="V247"/>
  <c r="U247"/>
  <c r="T247"/>
  <c r="S247"/>
  <c r="R247"/>
  <c r="Q247"/>
  <c r="P247"/>
  <c r="O247"/>
  <c r="N247"/>
  <c r="M247"/>
  <c r="L247"/>
  <c r="K247"/>
  <c r="J247"/>
  <c r="I247"/>
  <c r="H247"/>
  <c r="G247"/>
  <c r="F247"/>
  <c r="E247"/>
  <c r="D247"/>
  <c r="C247"/>
  <c r="B247"/>
  <c r="A247"/>
  <c r="V246"/>
  <c r="U246"/>
  <c r="T246"/>
  <c r="S246"/>
  <c r="R246"/>
  <c r="Q246"/>
  <c r="P246"/>
  <c r="O246"/>
  <c r="N246"/>
  <c r="M246"/>
  <c r="L246"/>
  <c r="K246"/>
  <c r="J246"/>
  <c r="I246"/>
  <c r="H246"/>
  <c r="G246"/>
  <c r="F246"/>
  <c r="E246"/>
  <c r="D246"/>
  <c r="C246"/>
  <c r="B246"/>
  <c r="A246"/>
  <c r="V245"/>
  <c r="U245"/>
  <c r="T245"/>
  <c r="S245"/>
  <c r="R245"/>
  <c r="Q245"/>
  <c r="P245"/>
  <c r="O245"/>
  <c r="N245"/>
  <c r="M245"/>
  <c r="L245"/>
  <c r="K245"/>
  <c r="J245"/>
  <c r="I245"/>
  <c r="H245"/>
  <c r="G245"/>
  <c r="F245"/>
  <c r="E245"/>
  <c r="D245"/>
  <c r="C245"/>
  <c r="B245"/>
  <c r="A245"/>
  <c r="V244"/>
  <c r="U244"/>
  <c r="T244"/>
  <c r="S244"/>
  <c r="R244"/>
  <c r="Q244"/>
  <c r="P244"/>
  <c r="O244"/>
  <c r="N244"/>
  <c r="M244"/>
  <c r="L244"/>
  <c r="K244"/>
  <c r="J244"/>
  <c r="I244"/>
  <c r="H244"/>
  <c r="G244"/>
  <c r="F244"/>
  <c r="E244"/>
  <c r="D244"/>
  <c r="C244"/>
  <c r="B244"/>
  <c r="A244"/>
  <c r="V243"/>
  <c r="U243"/>
  <c r="T243"/>
  <c r="S243"/>
  <c r="R243"/>
  <c r="Q243"/>
  <c r="P243"/>
  <c r="O243"/>
  <c r="N243"/>
  <c r="M243"/>
  <c r="L243"/>
  <c r="K243"/>
  <c r="J243"/>
  <c r="I243"/>
  <c r="H243"/>
  <c r="G243"/>
  <c r="F243"/>
  <c r="E243"/>
  <c r="D243"/>
  <c r="C243"/>
  <c r="B243"/>
  <c r="A243"/>
  <c r="V242"/>
  <c r="U242"/>
  <c r="T242"/>
  <c r="S242"/>
  <c r="R242"/>
  <c r="Q242"/>
  <c r="P242"/>
  <c r="O242"/>
  <c r="N242"/>
  <c r="M242"/>
  <c r="L242"/>
  <c r="K242"/>
  <c r="J242"/>
  <c r="I242"/>
  <c r="H242"/>
  <c r="G242"/>
  <c r="F242"/>
  <c r="E242"/>
  <c r="D242"/>
  <c r="C242"/>
  <c r="B242"/>
  <c r="A242"/>
  <c r="V241"/>
  <c r="U241"/>
  <c r="T241"/>
  <c r="S241"/>
  <c r="R241"/>
  <c r="Q241"/>
  <c r="P241"/>
  <c r="O241"/>
  <c r="N241"/>
  <c r="M241"/>
  <c r="L241"/>
  <c r="K241"/>
  <c r="J241"/>
  <c r="I241"/>
  <c r="H241"/>
  <c r="G241"/>
  <c r="F241"/>
  <c r="E241"/>
  <c r="D241"/>
  <c r="C241"/>
  <c r="B241"/>
  <c r="A241"/>
  <c r="V240"/>
  <c r="U240"/>
  <c r="T240"/>
  <c r="S240"/>
  <c r="R240"/>
  <c r="Q240"/>
  <c r="P240"/>
  <c r="O240"/>
  <c r="N240"/>
  <c r="M240"/>
  <c r="L240"/>
  <c r="K240"/>
  <c r="J240"/>
  <c r="I240"/>
  <c r="H240"/>
  <c r="G240"/>
  <c r="F240"/>
  <c r="E240"/>
  <c r="D240"/>
  <c r="C240"/>
  <c r="B240"/>
  <c r="A240"/>
  <c r="V239"/>
  <c r="U239"/>
  <c r="T239"/>
  <c r="S239"/>
  <c r="R239"/>
  <c r="Q239"/>
  <c r="P239"/>
  <c r="O239"/>
  <c r="N239"/>
  <c r="M239"/>
  <c r="L239"/>
  <c r="K239"/>
  <c r="J239"/>
  <c r="I239"/>
  <c r="H239"/>
  <c r="G239"/>
  <c r="F239"/>
  <c r="E239"/>
  <c r="D239"/>
  <c r="C239"/>
  <c r="B239"/>
  <c r="A239"/>
  <c r="V238"/>
  <c r="U238"/>
  <c r="T238"/>
  <c r="S238"/>
  <c r="R238"/>
  <c r="Q238"/>
  <c r="P238"/>
  <c r="O238"/>
  <c r="N238"/>
  <c r="M238"/>
  <c r="L238"/>
  <c r="K238"/>
  <c r="J238"/>
  <c r="I238"/>
  <c r="H238"/>
  <c r="G238"/>
  <c r="F238"/>
  <c r="E238"/>
  <c r="D238"/>
  <c r="C238"/>
  <c r="B238"/>
  <c r="A238"/>
  <c r="V237"/>
  <c r="U237"/>
  <c r="T237"/>
  <c r="S237"/>
  <c r="R237"/>
  <c r="Q237"/>
  <c r="P237"/>
  <c r="O237"/>
  <c r="N237"/>
  <c r="M237"/>
  <c r="L237"/>
  <c r="K237"/>
  <c r="J237"/>
  <c r="I237"/>
  <c r="H237"/>
  <c r="G237"/>
  <c r="F237"/>
  <c r="E237"/>
  <c r="D237"/>
  <c r="C237"/>
  <c r="B237"/>
  <c r="A237"/>
  <c r="V236"/>
  <c r="U236"/>
  <c r="T236"/>
  <c r="S236"/>
  <c r="R236"/>
  <c r="Q236"/>
  <c r="P236"/>
  <c r="O236"/>
  <c r="N236"/>
  <c r="M236"/>
  <c r="L236"/>
  <c r="K236"/>
  <c r="J236"/>
  <c r="I236"/>
  <c r="H236"/>
  <c r="G236"/>
  <c r="F236"/>
  <c r="E236"/>
  <c r="D236"/>
  <c r="C236"/>
  <c r="B236"/>
  <c r="A236"/>
  <c r="V235"/>
  <c r="U235"/>
  <c r="T235"/>
  <c r="S235"/>
  <c r="R235"/>
  <c r="Q235"/>
  <c r="P235"/>
  <c r="O235"/>
  <c r="N235"/>
  <c r="M235"/>
  <c r="L235"/>
  <c r="K235"/>
  <c r="J235"/>
  <c r="I235"/>
  <c r="H235"/>
  <c r="G235"/>
  <c r="F235"/>
  <c r="E235"/>
  <c r="D235"/>
  <c r="C235"/>
  <c r="B235"/>
  <c r="A235"/>
  <c r="V234"/>
  <c r="U234"/>
  <c r="T234"/>
  <c r="S234"/>
  <c r="R234"/>
  <c r="Q234"/>
  <c r="P234"/>
  <c r="O234"/>
  <c r="N234"/>
  <c r="M234"/>
  <c r="L234"/>
  <c r="K234"/>
  <c r="J234"/>
  <c r="I234"/>
  <c r="H234"/>
  <c r="G234"/>
  <c r="F234"/>
  <c r="E234"/>
  <c r="D234"/>
  <c r="C234"/>
  <c r="B234"/>
  <c r="A234"/>
  <c r="V233"/>
  <c r="U233"/>
  <c r="T233"/>
  <c r="S233"/>
  <c r="R233"/>
  <c r="Q233"/>
  <c r="P233"/>
  <c r="O233"/>
  <c r="N233"/>
  <c r="M233"/>
  <c r="L233"/>
  <c r="K233"/>
  <c r="J233"/>
  <c r="I233"/>
  <c r="H233"/>
  <c r="G233"/>
  <c r="F233"/>
  <c r="E233"/>
  <c r="D233"/>
  <c r="C233"/>
  <c r="B233"/>
  <c r="A233"/>
  <c r="V232"/>
  <c r="U232"/>
  <c r="T232"/>
  <c r="S232"/>
  <c r="R232"/>
  <c r="Q232"/>
  <c r="P232"/>
  <c r="O232"/>
  <c r="N232"/>
  <c r="M232"/>
  <c r="L232"/>
  <c r="K232"/>
  <c r="J232"/>
  <c r="I232"/>
  <c r="H232"/>
  <c r="G232"/>
  <c r="F232"/>
  <c r="E232"/>
  <c r="D232"/>
  <c r="C232"/>
  <c r="B232"/>
  <c r="A232"/>
  <c r="V231"/>
  <c r="U231"/>
  <c r="T231"/>
  <c r="S231"/>
  <c r="R231"/>
  <c r="Q231"/>
  <c r="P231"/>
  <c r="O231"/>
  <c r="N231"/>
  <c r="M231"/>
  <c r="L231"/>
  <c r="K231"/>
  <c r="J231"/>
  <c r="I231"/>
  <c r="H231"/>
  <c r="G231"/>
  <c r="F231"/>
  <c r="E231"/>
  <c r="D231"/>
  <c r="C231"/>
  <c r="B231"/>
  <c r="A231"/>
  <c r="V230"/>
  <c r="U230"/>
  <c r="T230"/>
  <c r="S230"/>
  <c r="R230"/>
  <c r="Q230"/>
  <c r="P230"/>
  <c r="O230"/>
  <c r="N230"/>
  <c r="M230"/>
  <c r="L230"/>
  <c r="K230"/>
  <c r="J230"/>
  <c r="I230"/>
  <c r="H230"/>
  <c r="G230"/>
  <c r="F230"/>
  <c r="E230"/>
  <c r="D230"/>
  <c r="C230"/>
  <c r="B230"/>
  <c r="A230"/>
  <c r="V229"/>
  <c r="U229"/>
  <c r="T229"/>
  <c r="S229"/>
  <c r="R229"/>
  <c r="Q229"/>
  <c r="P229"/>
  <c r="O229"/>
  <c r="N229"/>
  <c r="M229"/>
  <c r="L229"/>
  <c r="K229"/>
  <c r="J229"/>
  <c r="I229"/>
  <c r="H229"/>
  <c r="G229"/>
  <c r="F229"/>
  <c r="E229"/>
  <c r="D229"/>
  <c r="C229"/>
  <c r="B229"/>
  <c r="A229"/>
  <c r="V228"/>
  <c r="U228"/>
  <c r="T228"/>
  <c r="S228"/>
  <c r="R228"/>
  <c r="Q228"/>
  <c r="P228"/>
  <c r="O228"/>
  <c r="N228"/>
  <c r="M228"/>
  <c r="L228"/>
  <c r="K228"/>
  <c r="J228"/>
  <c r="I228"/>
  <c r="H228"/>
  <c r="G228"/>
  <c r="F228"/>
  <c r="E228"/>
  <c r="D228"/>
  <c r="C228"/>
  <c r="B228"/>
  <c r="A228"/>
  <c r="V227"/>
  <c r="U227"/>
  <c r="T227"/>
  <c r="S227"/>
  <c r="R227"/>
  <c r="Q227"/>
  <c r="P227"/>
  <c r="O227"/>
  <c r="N227"/>
  <c r="M227"/>
  <c r="L227"/>
  <c r="K227"/>
  <c r="J227"/>
  <c r="I227"/>
  <c r="H227"/>
  <c r="G227"/>
  <c r="F227"/>
  <c r="E227"/>
  <c r="D227"/>
  <c r="C227"/>
  <c r="B227"/>
  <c r="A227"/>
  <c r="V226"/>
  <c r="U226"/>
  <c r="T226"/>
  <c r="S226"/>
  <c r="R226"/>
  <c r="Q226"/>
  <c r="P226"/>
  <c r="O226"/>
  <c r="N226"/>
  <c r="M226"/>
  <c r="L226"/>
  <c r="K226"/>
  <c r="J226"/>
  <c r="I226"/>
  <c r="H226"/>
  <c r="G226"/>
  <c r="F226"/>
  <c r="E226"/>
  <c r="D226"/>
  <c r="C226"/>
  <c r="B226"/>
  <c r="A226"/>
  <c r="V225"/>
  <c r="U225"/>
  <c r="T225"/>
  <c r="S225"/>
  <c r="R225"/>
  <c r="Q225"/>
  <c r="P225"/>
  <c r="O225"/>
  <c r="N225"/>
  <c r="M225"/>
  <c r="L225"/>
  <c r="K225"/>
  <c r="J225"/>
  <c r="I225"/>
  <c r="H225"/>
  <c r="G225"/>
  <c r="F225"/>
  <c r="E225"/>
  <c r="D225"/>
  <c r="C225"/>
  <c r="B225"/>
  <c r="A225"/>
  <c r="V224"/>
  <c r="U224"/>
  <c r="T224"/>
  <c r="S224"/>
  <c r="R224"/>
  <c r="Q224"/>
  <c r="P224"/>
  <c r="O224"/>
  <c r="N224"/>
  <c r="M224"/>
  <c r="L224"/>
  <c r="K224"/>
  <c r="J224"/>
  <c r="I224"/>
  <c r="H224"/>
  <c r="G224"/>
  <c r="F224"/>
  <c r="E224"/>
  <c r="D224"/>
  <c r="C224"/>
  <c r="B224"/>
  <c r="A224"/>
  <c r="V223"/>
  <c r="U223"/>
  <c r="T223"/>
  <c r="S223"/>
  <c r="R223"/>
  <c r="Q223"/>
  <c r="P223"/>
  <c r="O223"/>
  <c r="N223"/>
  <c r="M223"/>
  <c r="L223"/>
  <c r="K223"/>
  <c r="J223"/>
  <c r="I223"/>
  <c r="H223"/>
  <c r="G223"/>
  <c r="F223"/>
  <c r="E223"/>
  <c r="D223"/>
  <c r="C223"/>
  <c r="B223"/>
  <c r="A223"/>
  <c r="V222"/>
  <c r="U222"/>
  <c r="T222"/>
  <c r="S222"/>
  <c r="R222"/>
  <c r="Q222"/>
  <c r="P222"/>
  <c r="O222"/>
  <c r="N222"/>
  <c r="M222"/>
  <c r="L222"/>
  <c r="K222"/>
  <c r="J222"/>
  <c r="I222"/>
  <c r="H222"/>
  <c r="G222"/>
  <c r="F222"/>
  <c r="E222"/>
  <c r="D222"/>
  <c r="C222"/>
  <c r="B222"/>
  <c r="A222"/>
  <c r="V221"/>
  <c r="U221"/>
  <c r="T221"/>
  <c r="S221"/>
  <c r="R221"/>
  <c r="Q221"/>
  <c r="P221"/>
  <c r="O221"/>
  <c r="N221"/>
  <c r="M221"/>
  <c r="L221"/>
  <c r="K221"/>
  <c r="J221"/>
  <c r="I221"/>
  <c r="H221"/>
  <c r="G221"/>
  <c r="F221"/>
  <c r="E221"/>
  <c r="D221"/>
  <c r="C221"/>
  <c r="B221"/>
  <c r="A221"/>
  <c r="V220"/>
  <c r="U220"/>
  <c r="T220"/>
  <c r="S220"/>
  <c r="R220"/>
  <c r="Q220"/>
  <c r="P220"/>
  <c r="O220"/>
  <c r="N220"/>
  <c r="M220"/>
  <c r="L220"/>
  <c r="K220"/>
  <c r="J220"/>
  <c r="I220"/>
  <c r="H220"/>
  <c r="G220"/>
  <c r="F220"/>
  <c r="E220"/>
  <c r="D220"/>
  <c r="C220"/>
  <c r="B220"/>
  <c r="A220"/>
  <c r="V219"/>
  <c r="U219"/>
  <c r="T219"/>
  <c r="S219"/>
  <c r="R219"/>
  <c r="Q219"/>
  <c r="P219"/>
  <c r="O219"/>
  <c r="N219"/>
  <c r="M219"/>
  <c r="L219"/>
  <c r="K219"/>
  <c r="J219"/>
  <c r="I219"/>
  <c r="H219"/>
  <c r="G219"/>
  <c r="F219"/>
  <c r="E219"/>
  <c r="D219"/>
  <c r="C219"/>
  <c r="B219"/>
  <c r="A219"/>
  <c r="V218"/>
  <c r="U218"/>
  <c r="T218"/>
  <c r="S218"/>
  <c r="R218"/>
  <c r="Q218"/>
  <c r="P218"/>
  <c r="O218"/>
  <c r="N218"/>
  <c r="M218"/>
  <c r="L218"/>
  <c r="K218"/>
  <c r="J218"/>
  <c r="I218"/>
  <c r="H218"/>
  <c r="G218"/>
  <c r="F218"/>
  <c r="E218"/>
  <c r="D218"/>
  <c r="C218"/>
  <c r="B218"/>
  <c r="A218"/>
  <c r="V217"/>
  <c r="U217"/>
  <c r="T217"/>
  <c r="S217"/>
  <c r="R217"/>
  <c r="Q217"/>
  <c r="P217"/>
  <c r="O217"/>
  <c r="N217"/>
  <c r="M217"/>
  <c r="L217"/>
  <c r="K217"/>
  <c r="J217"/>
  <c r="I217"/>
  <c r="H217"/>
  <c r="G217"/>
  <c r="F217"/>
  <c r="E217"/>
  <c r="D217"/>
  <c r="C217"/>
  <c r="B217"/>
  <c r="A217"/>
  <c r="V216"/>
  <c r="U216"/>
  <c r="T216"/>
  <c r="S216"/>
  <c r="R216"/>
  <c r="Q216"/>
  <c r="P216"/>
  <c r="O216"/>
  <c r="N216"/>
  <c r="M216"/>
  <c r="L216"/>
  <c r="K216"/>
  <c r="J216"/>
  <c r="I216"/>
  <c r="H216"/>
  <c r="G216"/>
  <c r="F216"/>
  <c r="E216"/>
  <c r="D216"/>
  <c r="C216"/>
  <c r="B216"/>
  <c r="A216"/>
  <c r="V215"/>
  <c r="U215"/>
  <c r="T215"/>
  <c r="S215"/>
  <c r="R215"/>
  <c r="Q215"/>
  <c r="P215"/>
  <c r="O215"/>
  <c r="N215"/>
  <c r="M215"/>
  <c r="L215"/>
  <c r="K215"/>
  <c r="J215"/>
  <c r="I215"/>
  <c r="H215"/>
  <c r="G215"/>
  <c r="F215"/>
  <c r="E215"/>
  <c r="D215"/>
  <c r="C215"/>
  <c r="B215"/>
  <c r="A215"/>
  <c r="V214"/>
  <c r="U214"/>
  <c r="T214"/>
  <c r="S214"/>
  <c r="R214"/>
  <c r="Q214"/>
  <c r="P214"/>
  <c r="O214"/>
  <c r="N214"/>
  <c r="M214"/>
  <c r="L214"/>
  <c r="K214"/>
  <c r="J214"/>
  <c r="I214"/>
  <c r="H214"/>
  <c r="G214"/>
  <c r="F214"/>
  <c r="E214"/>
  <c r="D214"/>
  <c r="C214"/>
  <c r="B214"/>
  <c r="A214"/>
  <c r="V213"/>
  <c r="U213"/>
  <c r="T213"/>
  <c r="S213"/>
  <c r="R213"/>
  <c r="Q213"/>
  <c r="P213"/>
  <c r="O213"/>
  <c r="N213"/>
  <c r="M213"/>
  <c r="L213"/>
  <c r="K213"/>
  <c r="J213"/>
  <c r="I213"/>
  <c r="H213"/>
  <c r="G213"/>
  <c r="F213"/>
  <c r="E213"/>
  <c r="D213"/>
  <c r="C213"/>
  <c r="B213"/>
  <c r="A213"/>
  <c r="V212"/>
  <c r="U212"/>
  <c r="T212"/>
  <c r="S212"/>
  <c r="R212"/>
  <c r="Q212"/>
  <c r="P212"/>
  <c r="O212"/>
  <c r="N212"/>
  <c r="M212"/>
  <c r="L212"/>
  <c r="K212"/>
  <c r="J212"/>
  <c r="I212"/>
  <c r="H212"/>
  <c r="G212"/>
  <c r="F212"/>
  <c r="E212"/>
  <c r="D212"/>
  <c r="C212"/>
  <c r="B212"/>
  <c r="A212"/>
  <c r="V211"/>
  <c r="U211"/>
  <c r="T211"/>
  <c r="S211"/>
  <c r="R211"/>
  <c r="Q211"/>
  <c r="P211"/>
  <c r="O211"/>
  <c r="N211"/>
  <c r="M211"/>
  <c r="L211"/>
  <c r="K211"/>
  <c r="J211"/>
  <c r="I211"/>
  <c r="H211"/>
  <c r="G211"/>
  <c r="F211"/>
  <c r="E211"/>
  <c r="D211"/>
  <c r="C211"/>
  <c r="B211"/>
  <c r="A211"/>
  <c r="V210"/>
  <c r="U210"/>
  <c r="T210"/>
  <c r="S210"/>
  <c r="R210"/>
  <c r="Q210"/>
  <c r="P210"/>
  <c r="O210"/>
  <c r="N210"/>
  <c r="M210"/>
  <c r="L210"/>
  <c r="K210"/>
  <c r="J210"/>
  <c r="I210"/>
  <c r="H210"/>
  <c r="G210"/>
  <c r="F210"/>
  <c r="E210"/>
  <c r="D210"/>
  <c r="C210"/>
  <c r="B210"/>
  <c r="A210"/>
  <c r="V209"/>
  <c r="U209"/>
  <c r="T209"/>
  <c r="S209"/>
  <c r="R209"/>
  <c r="Q209"/>
  <c r="P209"/>
  <c r="O209"/>
  <c r="N209"/>
  <c r="M209"/>
  <c r="L209"/>
  <c r="K209"/>
  <c r="J209"/>
  <c r="I209"/>
  <c r="H209"/>
  <c r="G209"/>
  <c r="F209"/>
  <c r="E209"/>
  <c r="D209"/>
  <c r="C209"/>
  <c r="B209"/>
  <c r="A209"/>
  <c r="V208"/>
  <c r="U208"/>
  <c r="T208"/>
  <c r="S208"/>
  <c r="R208"/>
  <c r="Q208"/>
  <c r="P208"/>
  <c r="O208"/>
  <c r="N208"/>
  <c r="M208"/>
  <c r="L208"/>
  <c r="K208"/>
  <c r="J208"/>
  <c r="I208"/>
  <c r="H208"/>
  <c r="G208"/>
  <c r="F208"/>
  <c r="E208"/>
  <c r="D208"/>
  <c r="C208"/>
  <c r="B208"/>
  <c r="A208"/>
  <c r="V207"/>
  <c r="U207"/>
  <c r="T207"/>
  <c r="S207"/>
  <c r="R207"/>
  <c r="Q207"/>
  <c r="P207"/>
  <c r="O207"/>
  <c r="N207"/>
  <c r="M207"/>
  <c r="L207"/>
  <c r="K207"/>
  <c r="J207"/>
  <c r="I207"/>
  <c r="H207"/>
  <c r="G207"/>
  <c r="F207"/>
  <c r="E207"/>
  <c r="D207"/>
  <c r="C207"/>
  <c r="B207"/>
  <c r="A207"/>
  <c r="V206"/>
  <c r="U206"/>
  <c r="T206"/>
  <c r="S206"/>
  <c r="R206"/>
  <c r="Q206"/>
  <c r="P206"/>
  <c r="O206"/>
  <c r="N206"/>
  <c r="M206"/>
  <c r="L206"/>
  <c r="K206"/>
  <c r="J206"/>
  <c r="I206"/>
  <c r="H206"/>
  <c r="G206"/>
  <c r="F206"/>
  <c r="E206"/>
  <c r="D206"/>
  <c r="C206"/>
  <c r="B206"/>
  <c r="A206"/>
  <c r="V205"/>
  <c r="U205"/>
  <c r="T205"/>
  <c r="S205"/>
  <c r="R205"/>
  <c r="Q205"/>
  <c r="P205"/>
  <c r="O205"/>
  <c r="N205"/>
  <c r="M205"/>
  <c r="L205"/>
  <c r="K205"/>
  <c r="J205"/>
  <c r="I205"/>
  <c r="H205"/>
  <c r="G205"/>
  <c r="F205"/>
  <c r="E205"/>
  <c r="D205"/>
  <c r="C205"/>
  <c r="B205"/>
  <c r="A205"/>
  <c r="V204"/>
  <c r="U204"/>
  <c r="T204"/>
  <c r="S204"/>
  <c r="R204"/>
  <c r="Q204"/>
  <c r="P204"/>
  <c r="O204"/>
  <c r="N204"/>
  <c r="M204"/>
  <c r="L204"/>
  <c r="K204"/>
  <c r="J204"/>
  <c r="I204"/>
  <c r="H204"/>
  <c r="G204"/>
  <c r="F204"/>
  <c r="E204"/>
  <c r="D204"/>
  <c r="C204"/>
  <c r="B204"/>
  <c r="A204"/>
  <c r="V203"/>
  <c r="U203"/>
  <c r="T203"/>
  <c r="S203"/>
  <c r="R203"/>
  <c r="Q203"/>
  <c r="P203"/>
  <c r="O203"/>
  <c r="N203"/>
  <c r="M203"/>
  <c r="L203"/>
  <c r="K203"/>
  <c r="J203"/>
  <c r="I203"/>
  <c r="H203"/>
  <c r="G203"/>
  <c r="F203"/>
  <c r="E203"/>
  <c r="D203"/>
  <c r="C203"/>
  <c r="B203"/>
  <c r="A203"/>
  <c r="V202"/>
  <c r="U202"/>
  <c r="T202"/>
  <c r="S202"/>
  <c r="R202"/>
  <c r="Q202"/>
  <c r="P202"/>
  <c r="O202"/>
  <c r="N202"/>
  <c r="M202"/>
  <c r="L202"/>
  <c r="K202"/>
  <c r="J202"/>
  <c r="I202"/>
  <c r="H202"/>
  <c r="G202"/>
  <c r="F202"/>
  <c r="E202"/>
  <c r="D202"/>
  <c r="C202"/>
  <c r="B202"/>
  <c r="A202"/>
  <c r="V201"/>
  <c r="U201"/>
  <c r="T201"/>
  <c r="S201"/>
  <c r="R201"/>
  <c r="Q201"/>
  <c r="P201"/>
  <c r="O201"/>
  <c r="N201"/>
  <c r="M201"/>
  <c r="L201"/>
  <c r="K201"/>
  <c r="J201"/>
  <c r="I201"/>
  <c r="H201"/>
  <c r="G201"/>
  <c r="F201"/>
  <c r="E201"/>
  <c r="D201"/>
  <c r="C201"/>
  <c r="B201"/>
  <c r="A201"/>
  <c r="V200"/>
  <c r="U200"/>
  <c r="T200"/>
  <c r="S200"/>
  <c r="R200"/>
  <c r="Q200"/>
  <c r="P200"/>
  <c r="O200"/>
  <c r="N200"/>
  <c r="M200"/>
  <c r="L200"/>
  <c r="K200"/>
  <c r="J200"/>
  <c r="I200"/>
  <c r="H200"/>
  <c r="G200"/>
  <c r="F200"/>
  <c r="E200"/>
  <c r="D200"/>
  <c r="C200"/>
  <c r="B200"/>
  <c r="A200"/>
  <c r="V199"/>
  <c r="U199"/>
  <c r="T199"/>
  <c r="S199"/>
  <c r="R199"/>
  <c r="Q199"/>
  <c r="P199"/>
  <c r="O199"/>
  <c r="N199"/>
  <c r="M199"/>
  <c r="L199"/>
  <c r="K199"/>
  <c r="J199"/>
  <c r="I199"/>
  <c r="H199"/>
  <c r="G199"/>
  <c r="F199"/>
  <c r="E199"/>
  <c r="D199"/>
  <c r="C199"/>
  <c r="B199"/>
  <c r="A199"/>
  <c r="V198"/>
  <c r="U198"/>
  <c r="T198"/>
  <c r="S198"/>
  <c r="R198"/>
  <c r="Q198"/>
  <c r="P198"/>
  <c r="O198"/>
  <c r="N198"/>
  <c r="M198"/>
  <c r="L198"/>
  <c r="K198"/>
  <c r="J198"/>
  <c r="I198"/>
  <c r="H198"/>
  <c r="G198"/>
  <c r="F198"/>
  <c r="E198"/>
  <c r="D198"/>
  <c r="C198"/>
  <c r="B198"/>
  <c r="A198"/>
  <c r="V197"/>
  <c r="U197"/>
  <c r="T197"/>
  <c r="S197"/>
  <c r="R197"/>
  <c r="Q197"/>
  <c r="P197"/>
  <c r="O197"/>
  <c r="N197"/>
  <c r="M197"/>
  <c r="L197"/>
  <c r="K197"/>
  <c r="J197"/>
  <c r="I197"/>
  <c r="H197"/>
  <c r="G197"/>
  <c r="F197"/>
  <c r="E197"/>
  <c r="D197"/>
  <c r="C197"/>
  <c r="B197"/>
  <c r="A197"/>
  <c r="V196"/>
  <c r="U196"/>
  <c r="T196"/>
  <c r="S196"/>
  <c r="R196"/>
  <c r="Q196"/>
  <c r="P196"/>
  <c r="O196"/>
  <c r="N196"/>
  <c r="M196"/>
  <c r="L196"/>
  <c r="K196"/>
  <c r="J196"/>
  <c r="I196"/>
  <c r="H196"/>
  <c r="G196"/>
  <c r="F196"/>
  <c r="E196"/>
  <c r="D196"/>
  <c r="C196"/>
  <c r="B196"/>
  <c r="A196"/>
  <c r="V195"/>
  <c r="U195"/>
  <c r="T195"/>
  <c r="S195"/>
  <c r="R195"/>
  <c r="Q195"/>
  <c r="P195"/>
  <c r="O195"/>
  <c r="N195"/>
  <c r="M195"/>
  <c r="L195"/>
  <c r="K195"/>
  <c r="J195"/>
  <c r="I195"/>
  <c r="H195"/>
  <c r="G195"/>
  <c r="F195"/>
  <c r="E195"/>
  <c r="D195"/>
  <c r="C195"/>
  <c r="B195"/>
  <c r="A195"/>
  <c r="V194"/>
  <c r="U194"/>
  <c r="T194"/>
  <c r="S194"/>
  <c r="R194"/>
  <c r="Q194"/>
  <c r="P194"/>
  <c r="O194"/>
  <c r="N194"/>
  <c r="M194"/>
  <c r="L194"/>
  <c r="K194"/>
  <c r="J194"/>
  <c r="I194"/>
  <c r="H194"/>
  <c r="G194"/>
  <c r="F194"/>
  <c r="E194"/>
  <c r="D194"/>
  <c r="C194"/>
  <c r="B194"/>
  <c r="A194"/>
  <c r="V193"/>
  <c r="U193"/>
  <c r="T193"/>
  <c r="S193"/>
  <c r="R193"/>
  <c r="Q193"/>
  <c r="P193"/>
  <c r="O193"/>
  <c r="N193"/>
  <c r="M193"/>
  <c r="L193"/>
  <c r="K193"/>
  <c r="J193"/>
  <c r="I193"/>
  <c r="H193"/>
  <c r="G193"/>
  <c r="F193"/>
  <c r="E193"/>
  <c r="D193"/>
  <c r="C193"/>
  <c r="B193"/>
  <c r="A193"/>
  <c r="V192"/>
  <c r="U192"/>
  <c r="T192"/>
  <c r="S192"/>
  <c r="R192"/>
  <c r="Q192"/>
  <c r="P192"/>
  <c r="O192"/>
  <c r="N192"/>
  <c r="M192"/>
  <c r="L192"/>
  <c r="K192"/>
  <c r="J192"/>
  <c r="I192"/>
  <c r="H192"/>
  <c r="G192"/>
  <c r="F192"/>
  <c r="E192"/>
  <c r="D192"/>
  <c r="C192"/>
  <c r="B192"/>
  <c r="A192"/>
  <c r="V191"/>
  <c r="U191"/>
  <c r="T191"/>
  <c r="S191"/>
  <c r="R191"/>
  <c r="Q191"/>
  <c r="P191"/>
  <c r="O191"/>
  <c r="N191"/>
  <c r="M191"/>
  <c r="L191"/>
  <c r="K191"/>
  <c r="J191"/>
  <c r="I191"/>
  <c r="H191"/>
  <c r="G191"/>
  <c r="F191"/>
  <c r="E191"/>
  <c r="D191"/>
  <c r="C191"/>
  <c r="B191"/>
  <c r="A191"/>
  <c r="V190"/>
  <c r="U190"/>
  <c r="T190"/>
  <c r="S190"/>
  <c r="R190"/>
  <c r="Q190"/>
  <c r="P190"/>
  <c r="O190"/>
  <c r="N190"/>
  <c r="M190"/>
  <c r="L190"/>
  <c r="K190"/>
  <c r="J190"/>
  <c r="I190"/>
  <c r="H190"/>
  <c r="G190"/>
  <c r="F190"/>
  <c r="E190"/>
  <c r="D190"/>
  <c r="C190"/>
  <c r="B190"/>
  <c r="A190"/>
  <c r="V189"/>
  <c r="U189"/>
  <c r="T189"/>
  <c r="S189"/>
  <c r="R189"/>
  <c r="Q189"/>
  <c r="P189"/>
  <c r="O189"/>
  <c r="N189"/>
  <c r="M189"/>
  <c r="L189"/>
  <c r="K189"/>
  <c r="J189"/>
  <c r="I189"/>
  <c r="H189"/>
  <c r="G189"/>
  <c r="F189"/>
  <c r="E189"/>
  <c r="D189"/>
  <c r="C189"/>
  <c r="B189"/>
  <c r="A189"/>
  <c r="V188"/>
  <c r="U188"/>
  <c r="T188"/>
  <c r="S188"/>
  <c r="R188"/>
  <c r="Q188"/>
  <c r="P188"/>
  <c r="O188"/>
  <c r="N188"/>
  <c r="M188"/>
  <c r="L188"/>
  <c r="K188"/>
  <c r="J188"/>
  <c r="I188"/>
  <c r="H188"/>
  <c r="G188"/>
  <c r="F188"/>
  <c r="E188"/>
  <c r="D188"/>
  <c r="C188"/>
  <c r="B188"/>
  <c r="A188"/>
  <c r="V187"/>
  <c r="U187"/>
  <c r="T187"/>
  <c r="S187"/>
  <c r="R187"/>
  <c r="Q187"/>
  <c r="P187"/>
  <c r="O187"/>
  <c r="N187"/>
  <c r="M187"/>
  <c r="L187"/>
  <c r="K187"/>
  <c r="J187"/>
  <c r="I187"/>
  <c r="H187"/>
  <c r="G187"/>
  <c r="F187"/>
  <c r="E187"/>
  <c r="D187"/>
  <c r="C187"/>
  <c r="B187"/>
  <c r="A187"/>
  <c r="V186"/>
  <c r="U186"/>
  <c r="T186"/>
  <c r="S186"/>
  <c r="R186"/>
  <c r="Q186"/>
  <c r="P186"/>
  <c r="O186"/>
  <c r="N186"/>
  <c r="M186"/>
  <c r="L186"/>
  <c r="K186"/>
  <c r="J186"/>
  <c r="I186"/>
  <c r="H186"/>
  <c r="G186"/>
  <c r="F186"/>
  <c r="E186"/>
  <c r="D186"/>
  <c r="C186"/>
  <c r="B186"/>
  <c r="A186"/>
  <c r="V185"/>
  <c r="U185"/>
  <c r="T185"/>
  <c r="S185"/>
  <c r="R185"/>
  <c r="Q185"/>
  <c r="P185"/>
  <c r="O185"/>
  <c r="N185"/>
  <c r="M185"/>
  <c r="L185"/>
  <c r="K185"/>
  <c r="J185"/>
  <c r="I185"/>
  <c r="H185"/>
  <c r="G185"/>
  <c r="F185"/>
  <c r="E185"/>
  <c r="D185"/>
  <c r="C185"/>
  <c r="B185"/>
  <c r="A185"/>
  <c r="V184"/>
  <c r="U184"/>
  <c r="T184"/>
  <c r="S184"/>
  <c r="R184"/>
  <c r="Q184"/>
  <c r="P184"/>
  <c r="O184"/>
  <c r="N184"/>
  <c r="M184"/>
  <c r="L184"/>
  <c r="K184"/>
  <c r="J184"/>
  <c r="I184"/>
  <c r="H184"/>
  <c r="G184"/>
  <c r="F184"/>
  <c r="E184"/>
  <c r="D184"/>
  <c r="C184"/>
  <c r="B184"/>
  <c r="A184"/>
  <c r="V183"/>
  <c r="U183"/>
  <c r="T183"/>
  <c r="S183"/>
  <c r="R183"/>
  <c r="Q183"/>
  <c r="P183"/>
  <c r="O183"/>
  <c r="N183"/>
  <c r="M183"/>
  <c r="L183"/>
  <c r="K183"/>
  <c r="J183"/>
  <c r="I183"/>
  <c r="H183"/>
  <c r="G183"/>
  <c r="F183"/>
  <c r="E183"/>
  <c r="D183"/>
  <c r="C183"/>
  <c r="B183"/>
  <c r="A183"/>
  <c r="V182"/>
  <c r="U182"/>
  <c r="T182"/>
  <c r="S182"/>
  <c r="R182"/>
  <c r="Q182"/>
  <c r="P182"/>
  <c r="O182"/>
  <c r="N182"/>
  <c r="M182"/>
  <c r="L182"/>
  <c r="K182"/>
  <c r="J182"/>
  <c r="I182"/>
  <c r="H182"/>
  <c r="G182"/>
  <c r="F182"/>
  <c r="E182"/>
  <c r="D182"/>
  <c r="C182"/>
  <c r="B182"/>
  <c r="A182"/>
  <c r="V181"/>
  <c r="U181"/>
  <c r="T181"/>
  <c r="S181"/>
  <c r="R181"/>
  <c r="Q181"/>
  <c r="P181"/>
  <c r="O181"/>
  <c r="N181"/>
  <c r="M181"/>
  <c r="L181"/>
  <c r="K181"/>
  <c r="J181"/>
  <c r="I181"/>
  <c r="H181"/>
  <c r="G181"/>
  <c r="F181"/>
  <c r="E181"/>
  <c r="D181"/>
  <c r="C181"/>
  <c r="B181"/>
  <c r="A181"/>
  <c r="V180"/>
  <c r="U180"/>
  <c r="T180"/>
  <c r="S180"/>
  <c r="R180"/>
  <c r="Q180"/>
  <c r="P180"/>
  <c r="O180"/>
  <c r="N180"/>
  <c r="M180"/>
  <c r="L180"/>
  <c r="K180"/>
  <c r="J180"/>
  <c r="I180"/>
  <c r="H180"/>
  <c r="G180"/>
  <c r="F180"/>
  <c r="E180"/>
  <c r="D180"/>
  <c r="C180"/>
  <c r="B180"/>
  <c r="A180"/>
  <c r="V179"/>
  <c r="U179"/>
  <c r="T179"/>
  <c r="S179"/>
  <c r="R179"/>
  <c r="Q179"/>
  <c r="P179"/>
  <c r="O179"/>
  <c r="N179"/>
  <c r="M179"/>
  <c r="L179"/>
  <c r="K179"/>
  <c r="J179"/>
  <c r="I179"/>
  <c r="H179"/>
  <c r="G179"/>
  <c r="F179"/>
  <c r="E179"/>
  <c r="D179"/>
  <c r="C179"/>
  <c r="B179"/>
  <c r="A179"/>
  <c r="V178"/>
  <c r="U178"/>
  <c r="T178"/>
  <c r="S178"/>
  <c r="R178"/>
  <c r="Q178"/>
  <c r="P178"/>
  <c r="O178"/>
  <c r="N178"/>
  <c r="M178"/>
  <c r="L178"/>
  <c r="K178"/>
  <c r="J178"/>
  <c r="I178"/>
  <c r="H178"/>
  <c r="G178"/>
  <c r="F178"/>
  <c r="E178"/>
  <c r="D178"/>
  <c r="C178"/>
  <c r="B178"/>
  <c r="A178"/>
  <c r="V177"/>
  <c r="U177"/>
  <c r="T177"/>
  <c r="S177"/>
  <c r="R177"/>
  <c r="Q177"/>
  <c r="P177"/>
  <c r="O177"/>
  <c r="N177"/>
  <c r="M177"/>
  <c r="L177"/>
  <c r="K177"/>
  <c r="J177"/>
  <c r="I177"/>
  <c r="H177"/>
  <c r="G177"/>
  <c r="F177"/>
  <c r="E177"/>
  <c r="D177"/>
  <c r="C177"/>
  <c r="B177"/>
  <c r="A177"/>
  <c r="V176"/>
  <c r="U176"/>
  <c r="T176"/>
  <c r="S176"/>
  <c r="R176"/>
  <c r="Q176"/>
  <c r="P176"/>
  <c r="O176"/>
  <c r="N176"/>
  <c r="M176"/>
  <c r="L176"/>
  <c r="K176"/>
  <c r="J176"/>
  <c r="I176"/>
  <c r="H176"/>
  <c r="G176"/>
  <c r="F176"/>
  <c r="E176"/>
  <c r="D176"/>
  <c r="C176"/>
  <c r="B176"/>
  <c r="A176"/>
  <c r="V175"/>
  <c r="U175"/>
  <c r="T175"/>
  <c r="S175"/>
  <c r="R175"/>
  <c r="Q175"/>
  <c r="P175"/>
  <c r="O175"/>
  <c r="N175"/>
  <c r="M175"/>
  <c r="L175"/>
  <c r="K175"/>
  <c r="J175"/>
  <c r="I175"/>
  <c r="H175"/>
  <c r="G175"/>
  <c r="F175"/>
  <c r="E175"/>
  <c r="D175"/>
  <c r="C175"/>
  <c r="B175"/>
  <c r="A175"/>
  <c r="V174"/>
  <c r="U174"/>
  <c r="T174"/>
  <c r="S174"/>
  <c r="R174"/>
  <c r="Q174"/>
  <c r="P174"/>
  <c r="O174"/>
  <c r="N174"/>
  <c r="M174"/>
  <c r="L174"/>
  <c r="K174"/>
  <c r="J174"/>
  <c r="I174"/>
  <c r="H174"/>
  <c r="G174"/>
  <c r="F174"/>
  <c r="E174"/>
  <c r="D174"/>
  <c r="C174"/>
  <c r="B174"/>
  <c r="A174"/>
  <c r="V173"/>
  <c r="U173"/>
  <c r="T173"/>
  <c r="S173"/>
  <c r="R173"/>
  <c r="Q173"/>
  <c r="P173"/>
  <c r="O173"/>
  <c r="N173"/>
  <c r="M173"/>
  <c r="L173"/>
  <c r="K173"/>
  <c r="J173"/>
  <c r="I173"/>
  <c r="H173"/>
  <c r="G173"/>
  <c r="F173"/>
  <c r="E173"/>
  <c r="D173"/>
  <c r="C173"/>
  <c r="B173"/>
  <c r="A173"/>
  <c r="V172"/>
  <c r="U172"/>
  <c r="T172"/>
  <c r="S172"/>
  <c r="R172"/>
  <c r="Q172"/>
  <c r="P172"/>
  <c r="O172"/>
  <c r="N172"/>
  <c r="M172"/>
  <c r="L172"/>
  <c r="K172"/>
  <c r="J172"/>
  <c r="I172"/>
  <c r="H172"/>
  <c r="G172"/>
  <c r="F172"/>
  <c r="E172"/>
  <c r="D172"/>
  <c r="C172"/>
  <c r="B172"/>
  <c r="A172"/>
  <c r="V171"/>
  <c r="U171"/>
  <c r="T171"/>
  <c r="S171"/>
  <c r="R171"/>
  <c r="Q171"/>
  <c r="P171"/>
  <c r="O171"/>
  <c r="N171"/>
  <c r="M171"/>
  <c r="L171"/>
  <c r="K171"/>
  <c r="J171"/>
  <c r="I171"/>
  <c r="H171"/>
  <c r="G171"/>
  <c r="F171"/>
  <c r="E171"/>
  <c r="D171"/>
  <c r="C171"/>
  <c r="B171"/>
  <c r="A171"/>
  <c r="V170"/>
  <c r="U170"/>
  <c r="T170"/>
  <c r="S170"/>
  <c r="R170"/>
  <c r="Q170"/>
  <c r="P170"/>
  <c r="O170"/>
  <c r="N170"/>
  <c r="M170"/>
  <c r="L170"/>
  <c r="K170"/>
  <c r="J170"/>
  <c r="I170"/>
  <c r="H170"/>
  <c r="G170"/>
  <c r="F170"/>
  <c r="E170"/>
  <c r="D170"/>
  <c r="C170"/>
  <c r="B170"/>
  <c r="A170"/>
  <c r="V169"/>
  <c r="U169"/>
  <c r="T169"/>
  <c r="S169"/>
  <c r="R169"/>
  <c r="Q169"/>
  <c r="P169"/>
  <c r="O169"/>
  <c r="N169"/>
  <c r="M169"/>
  <c r="L169"/>
  <c r="K169"/>
  <c r="J169"/>
  <c r="I169"/>
  <c r="H169"/>
  <c r="G169"/>
  <c r="F169"/>
  <c r="E169"/>
  <c r="D169"/>
  <c r="C169"/>
  <c r="B169"/>
  <c r="A169"/>
  <c r="V168"/>
  <c r="U168"/>
  <c r="T168"/>
  <c r="S168"/>
  <c r="R168"/>
  <c r="Q168"/>
  <c r="P168"/>
  <c r="O168"/>
  <c r="N168"/>
  <c r="M168"/>
  <c r="L168"/>
  <c r="K168"/>
  <c r="J168"/>
  <c r="I168"/>
  <c r="H168"/>
  <c r="G168"/>
  <c r="F168"/>
  <c r="E168"/>
  <c r="D168"/>
  <c r="C168"/>
  <c r="B168"/>
  <c r="A168"/>
  <c r="V167"/>
  <c r="U167"/>
  <c r="T167"/>
  <c r="S167"/>
  <c r="R167"/>
  <c r="Q167"/>
  <c r="P167"/>
  <c r="O167"/>
  <c r="N167"/>
  <c r="M167"/>
  <c r="L167"/>
  <c r="K167"/>
  <c r="J167"/>
  <c r="I167"/>
  <c r="H167"/>
  <c r="G167"/>
  <c r="F167"/>
  <c r="E167"/>
  <c r="D167"/>
  <c r="C167"/>
  <c r="B167"/>
  <c r="A167"/>
  <c r="V166"/>
  <c r="U166"/>
  <c r="T166"/>
  <c r="S166"/>
  <c r="R166"/>
  <c r="Q166"/>
  <c r="P166"/>
  <c r="O166"/>
  <c r="N166"/>
  <c r="M166"/>
  <c r="L166"/>
  <c r="K166"/>
  <c r="J166"/>
  <c r="I166"/>
  <c r="H166"/>
  <c r="G166"/>
  <c r="F166"/>
  <c r="E166"/>
  <c r="D166"/>
  <c r="C166"/>
  <c r="B166"/>
  <c r="A166"/>
  <c r="V165"/>
  <c r="U165"/>
  <c r="T165"/>
  <c r="S165"/>
  <c r="R165"/>
  <c r="Q165"/>
  <c r="P165"/>
  <c r="O165"/>
  <c r="N165"/>
  <c r="M165"/>
  <c r="L165"/>
  <c r="K165"/>
  <c r="J165"/>
  <c r="I165"/>
  <c r="H165"/>
  <c r="G165"/>
  <c r="F165"/>
  <c r="E165"/>
  <c r="D165"/>
  <c r="C165"/>
  <c r="B165"/>
  <c r="A165"/>
  <c r="V164"/>
  <c r="U164"/>
  <c r="T164"/>
  <c r="S164"/>
  <c r="R164"/>
  <c r="Q164"/>
  <c r="P164"/>
  <c r="O164"/>
  <c r="N164"/>
  <c r="M164"/>
  <c r="L164"/>
  <c r="K164"/>
  <c r="J164"/>
  <c r="I164"/>
  <c r="H164"/>
  <c r="G164"/>
  <c r="F164"/>
  <c r="E164"/>
  <c r="D164"/>
  <c r="C164"/>
  <c r="B164"/>
  <c r="A164"/>
  <c r="V163"/>
  <c r="U163"/>
  <c r="T163"/>
  <c r="S163"/>
  <c r="R163"/>
  <c r="Q163"/>
  <c r="P163"/>
  <c r="O163"/>
  <c r="N163"/>
  <c r="M163"/>
  <c r="L163"/>
  <c r="K163"/>
  <c r="J163"/>
  <c r="I163"/>
  <c r="H163"/>
  <c r="G163"/>
  <c r="F163"/>
  <c r="E163"/>
  <c r="D163"/>
  <c r="C163"/>
  <c r="B163"/>
  <c r="A163"/>
  <c r="V162"/>
  <c r="U162"/>
  <c r="T162"/>
  <c r="S162"/>
  <c r="R162"/>
  <c r="Q162"/>
  <c r="P162"/>
  <c r="O162"/>
  <c r="N162"/>
  <c r="M162"/>
  <c r="L162"/>
  <c r="K162"/>
  <c r="J162"/>
  <c r="I162"/>
  <c r="H162"/>
  <c r="G162"/>
  <c r="F162"/>
  <c r="E162"/>
  <c r="D162"/>
  <c r="C162"/>
  <c r="B162"/>
  <c r="A162"/>
  <c r="V161"/>
  <c r="U161"/>
  <c r="T161"/>
  <c r="S161"/>
  <c r="R161"/>
  <c r="Q161"/>
  <c r="P161"/>
  <c r="O161"/>
  <c r="N161"/>
  <c r="M161"/>
  <c r="L161"/>
  <c r="K161"/>
  <c r="J161"/>
  <c r="I161"/>
  <c r="H161"/>
  <c r="G161"/>
  <c r="F161"/>
  <c r="E161"/>
  <c r="D161"/>
  <c r="C161"/>
  <c r="B161"/>
  <c r="A161"/>
  <c r="V160"/>
  <c r="U160"/>
  <c r="T160"/>
  <c r="S160"/>
  <c r="R160"/>
  <c r="Q160"/>
  <c r="P160"/>
  <c r="O160"/>
  <c r="N160"/>
  <c r="M160"/>
  <c r="L160"/>
  <c r="K160"/>
  <c r="J160"/>
  <c r="I160"/>
  <c r="H160"/>
  <c r="G160"/>
  <c r="F160"/>
  <c r="E160"/>
  <c r="D160"/>
  <c r="C160"/>
  <c r="B160"/>
  <c r="A160"/>
  <c r="V159"/>
  <c r="U159"/>
  <c r="T159"/>
  <c r="S159"/>
  <c r="R159"/>
  <c r="Q159"/>
  <c r="P159"/>
  <c r="O159"/>
  <c r="N159"/>
  <c r="M159"/>
  <c r="L159"/>
  <c r="K159"/>
  <c r="J159"/>
  <c r="I159"/>
  <c r="H159"/>
  <c r="G159"/>
  <c r="F159"/>
  <c r="E159"/>
  <c r="D159"/>
  <c r="C159"/>
  <c r="B159"/>
  <c r="A159"/>
  <c r="V158"/>
  <c r="U158"/>
  <c r="T158"/>
  <c r="S158"/>
  <c r="R158"/>
  <c r="Q158"/>
  <c r="P158"/>
  <c r="O158"/>
  <c r="N158"/>
  <c r="M158"/>
  <c r="L158"/>
  <c r="K158"/>
  <c r="J158"/>
  <c r="I158"/>
  <c r="H158"/>
  <c r="G158"/>
  <c r="F158"/>
  <c r="E158"/>
  <c r="D158"/>
  <c r="C158"/>
  <c r="B158"/>
  <c r="A158"/>
  <c r="V157"/>
  <c r="U157"/>
  <c r="T157"/>
  <c r="S157"/>
  <c r="R157"/>
  <c r="Q157"/>
  <c r="P157"/>
  <c r="O157"/>
  <c r="N157"/>
  <c r="M157"/>
  <c r="L157"/>
  <c r="K157"/>
  <c r="J157"/>
  <c r="I157"/>
  <c r="H157"/>
  <c r="G157"/>
  <c r="F157"/>
  <c r="E157"/>
  <c r="D157"/>
  <c r="C157"/>
  <c r="B157"/>
  <c r="A157"/>
  <c r="V156"/>
  <c r="U156"/>
  <c r="T156"/>
  <c r="S156"/>
  <c r="R156"/>
  <c r="Q156"/>
  <c r="P156"/>
  <c r="O156"/>
  <c r="N156"/>
  <c r="M156"/>
  <c r="L156"/>
  <c r="K156"/>
  <c r="J156"/>
  <c r="I156"/>
  <c r="H156"/>
  <c r="G156"/>
  <c r="F156"/>
  <c r="E156"/>
  <c r="D156"/>
  <c r="C156"/>
  <c r="B156"/>
  <c r="A156"/>
  <c r="V155"/>
  <c r="U155"/>
  <c r="T155"/>
  <c r="S155"/>
  <c r="R155"/>
  <c r="Q155"/>
  <c r="P155"/>
  <c r="O155"/>
  <c r="N155"/>
  <c r="M155"/>
  <c r="L155"/>
  <c r="K155"/>
  <c r="J155"/>
  <c r="I155"/>
  <c r="H155"/>
  <c r="G155"/>
  <c r="F155"/>
  <c r="E155"/>
  <c r="D155"/>
  <c r="C155"/>
  <c r="B155"/>
  <c r="A155"/>
  <c r="V154"/>
  <c r="U154"/>
  <c r="T154"/>
  <c r="S154"/>
  <c r="R154"/>
  <c r="Q154"/>
  <c r="P154"/>
  <c r="O154"/>
  <c r="N154"/>
  <c r="M154"/>
  <c r="L154"/>
  <c r="K154"/>
  <c r="J154"/>
  <c r="I154"/>
  <c r="H154"/>
  <c r="G154"/>
  <c r="F154"/>
  <c r="E154"/>
  <c r="D154"/>
  <c r="C154"/>
  <c r="B154"/>
  <c r="A154"/>
  <c r="V153"/>
  <c r="U153"/>
  <c r="T153"/>
  <c r="S153"/>
  <c r="R153"/>
  <c r="Q153"/>
  <c r="P153"/>
  <c r="O153"/>
  <c r="N153"/>
  <c r="M153"/>
  <c r="L153"/>
  <c r="K153"/>
  <c r="J153"/>
  <c r="I153"/>
  <c r="H153"/>
  <c r="G153"/>
  <c r="F153"/>
  <c r="E153"/>
  <c r="D153"/>
  <c r="C153"/>
  <c r="B153"/>
  <c r="A153"/>
  <c r="V152"/>
  <c r="U152"/>
  <c r="T152"/>
  <c r="S152"/>
  <c r="R152"/>
  <c r="Q152"/>
  <c r="P152"/>
  <c r="O152"/>
  <c r="N152"/>
  <c r="M152"/>
  <c r="L152"/>
  <c r="K152"/>
  <c r="J152"/>
  <c r="I152"/>
  <c r="H152"/>
  <c r="G152"/>
  <c r="F152"/>
  <c r="E152"/>
  <c r="D152"/>
  <c r="C152"/>
  <c r="B152"/>
  <c r="A152"/>
  <c r="V151"/>
  <c r="U151"/>
  <c r="T151"/>
  <c r="S151"/>
  <c r="R151"/>
  <c r="Q151"/>
  <c r="P151"/>
  <c r="O151"/>
  <c r="N151"/>
  <c r="M151"/>
  <c r="L151"/>
  <c r="K151"/>
  <c r="J151"/>
  <c r="I151"/>
  <c r="H151"/>
  <c r="G151"/>
  <c r="F151"/>
  <c r="E151"/>
  <c r="D151"/>
  <c r="C151"/>
  <c r="B151"/>
  <c r="A151"/>
  <c r="V150"/>
  <c r="U150"/>
  <c r="T150"/>
  <c r="S150"/>
  <c r="R150"/>
  <c r="Q150"/>
  <c r="P150"/>
  <c r="O150"/>
  <c r="N150"/>
  <c r="M150"/>
  <c r="L150"/>
  <c r="K150"/>
  <c r="J150"/>
  <c r="I150"/>
  <c r="H150"/>
  <c r="G150"/>
  <c r="F150"/>
  <c r="E150"/>
  <c r="D150"/>
  <c r="C150"/>
  <c r="B150"/>
  <c r="A150"/>
  <c r="V149"/>
  <c r="U149"/>
  <c r="T149"/>
  <c r="S149"/>
  <c r="R149"/>
  <c r="Q149"/>
  <c r="P149"/>
  <c r="O149"/>
  <c r="N149"/>
  <c r="M149"/>
  <c r="L149"/>
  <c r="K149"/>
  <c r="J149"/>
  <c r="I149"/>
  <c r="H149"/>
  <c r="G149"/>
  <c r="F149"/>
  <c r="E149"/>
  <c r="D149"/>
  <c r="C149"/>
  <c r="B149"/>
  <c r="A149"/>
  <c r="V148"/>
  <c r="U148"/>
  <c r="T148"/>
  <c r="S148"/>
  <c r="R148"/>
  <c r="Q148"/>
  <c r="P148"/>
  <c r="O148"/>
  <c r="N148"/>
  <c r="M148"/>
  <c r="L148"/>
  <c r="K148"/>
  <c r="J148"/>
  <c r="I148"/>
  <c r="H148"/>
  <c r="G148"/>
  <c r="F148"/>
  <c r="E148"/>
  <c r="D148"/>
  <c r="C148"/>
  <c r="B148"/>
  <c r="A148"/>
  <c r="V147"/>
  <c r="U147"/>
  <c r="T147"/>
  <c r="S147"/>
  <c r="R147"/>
  <c r="Q147"/>
  <c r="P147"/>
  <c r="O147"/>
  <c r="N147"/>
  <c r="M147"/>
  <c r="L147"/>
  <c r="K147"/>
  <c r="J147"/>
  <c r="I147"/>
  <c r="H147"/>
  <c r="G147"/>
  <c r="F147"/>
  <c r="E147"/>
  <c r="D147"/>
  <c r="C147"/>
  <c r="B147"/>
  <c r="A147"/>
  <c r="V146"/>
  <c r="U146"/>
  <c r="T146"/>
  <c r="S146"/>
  <c r="R146"/>
  <c r="Q146"/>
  <c r="P146"/>
  <c r="O146"/>
  <c r="N146"/>
  <c r="M146"/>
  <c r="L146"/>
  <c r="K146"/>
  <c r="J146"/>
  <c r="I146"/>
  <c r="H146"/>
  <c r="G146"/>
  <c r="F146"/>
  <c r="E146"/>
  <c r="D146"/>
  <c r="C146"/>
  <c r="B146"/>
  <c r="A146"/>
  <c r="V145"/>
  <c r="U145"/>
  <c r="T145"/>
  <c r="S145"/>
  <c r="R145"/>
  <c r="Q145"/>
  <c r="P145"/>
  <c r="O145"/>
  <c r="N145"/>
  <c r="M145"/>
  <c r="L145"/>
  <c r="K145"/>
  <c r="J145"/>
  <c r="I145"/>
  <c r="H145"/>
  <c r="G145"/>
  <c r="F145"/>
  <c r="E145"/>
  <c r="D145"/>
  <c r="C145"/>
  <c r="B145"/>
  <c r="A145"/>
  <c r="V144"/>
  <c r="U144"/>
  <c r="T144"/>
  <c r="S144"/>
  <c r="R144"/>
  <c r="Q144"/>
  <c r="P144"/>
  <c r="O144"/>
  <c r="N144"/>
  <c r="M144"/>
  <c r="L144"/>
  <c r="K144"/>
  <c r="J144"/>
  <c r="I144"/>
  <c r="H144"/>
  <c r="G144"/>
  <c r="F144"/>
  <c r="E144"/>
  <c r="D144"/>
  <c r="C144"/>
  <c r="B144"/>
  <c r="A144"/>
  <c r="V143"/>
  <c r="U143"/>
  <c r="T143"/>
  <c r="S143"/>
  <c r="R143"/>
  <c r="Q143"/>
  <c r="P143"/>
  <c r="O143"/>
  <c r="N143"/>
  <c r="M143"/>
  <c r="L143"/>
  <c r="K143"/>
  <c r="J143"/>
  <c r="I143"/>
  <c r="H143"/>
  <c r="G143"/>
  <c r="F143"/>
  <c r="E143"/>
  <c r="D143"/>
  <c r="C143"/>
  <c r="B143"/>
  <c r="A143"/>
  <c r="V142"/>
  <c r="U142"/>
  <c r="T142"/>
  <c r="S142"/>
  <c r="R142"/>
  <c r="Q142"/>
  <c r="P142"/>
  <c r="O142"/>
  <c r="N142"/>
  <c r="M142"/>
  <c r="L142"/>
  <c r="K142"/>
  <c r="J142"/>
  <c r="I142"/>
  <c r="H142"/>
  <c r="G142"/>
  <c r="F142"/>
  <c r="E142"/>
  <c r="D142"/>
  <c r="C142"/>
  <c r="B142"/>
  <c r="A142"/>
  <c r="V141"/>
  <c r="U141"/>
  <c r="T141"/>
  <c r="S141"/>
  <c r="R141"/>
  <c r="Q141"/>
  <c r="P141"/>
  <c r="O141"/>
  <c r="N141"/>
  <c r="M141"/>
  <c r="L141"/>
  <c r="K141"/>
  <c r="J141"/>
  <c r="I141"/>
  <c r="H141"/>
  <c r="G141"/>
  <c r="F141"/>
  <c r="E141"/>
  <c r="D141"/>
  <c r="C141"/>
  <c r="B141"/>
  <c r="A141"/>
  <c r="V140"/>
  <c r="U140"/>
  <c r="T140"/>
  <c r="S140"/>
  <c r="R140"/>
  <c r="Q140"/>
  <c r="P140"/>
  <c r="O140"/>
  <c r="N140"/>
  <c r="M140"/>
  <c r="L140"/>
  <c r="K140"/>
  <c r="J140"/>
  <c r="I140"/>
  <c r="H140"/>
  <c r="G140"/>
  <c r="F140"/>
  <c r="E140"/>
  <c r="D140"/>
  <c r="C140"/>
  <c r="B140"/>
  <c r="A140"/>
  <c r="V139"/>
  <c r="U139"/>
  <c r="T139"/>
  <c r="S139"/>
  <c r="R139"/>
  <c r="Q139"/>
  <c r="P139"/>
  <c r="O139"/>
  <c r="N139"/>
  <c r="M139"/>
  <c r="L139"/>
  <c r="K139"/>
  <c r="J139"/>
  <c r="I139"/>
  <c r="H139"/>
  <c r="G139"/>
  <c r="F139"/>
  <c r="E139"/>
  <c r="D139"/>
  <c r="C139"/>
  <c r="B139"/>
  <c r="A139"/>
  <c r="V138"/>
  <c r="U138"/>
  <c r="T138"/>
  <c r="S138"/>
  <c r="R138"/>
  <c r="Q138"/>
  <c r="P138"/>
  <c r="O138"/>
  <c r="N138"/>
  <c r="M138"/>
  <c r="L138"/>
  <c r="K138"/>
  <c r="J138"/>
  <c r="I138"/>
  <c r="H138"/>
  <c r="G138"/>
  <c r="F138"/>
  <c r="E138"/>
  <c r="D138"/>
  <c r="C138"/>
  <c r="B138"/>
  <c r="A138"/>
  <c r="V137"/>
  <c r="U137"/>
  <c r="T137"/>
  <c r="S137"/>
  <c r="R137"/>
  <c r="Q137"/>
  <c r="P137"/>
  <c r="O137"/>
  <c r="N137"/>
  <c r="M137"/>
  <c r="L137"/>
  <c r="K137"/>
  <c r="J137"/>
  <c r="I137"/>
  <c r="H137"/>
  <c r="G137"/>
  <c r="F137"/>
  <c r="E137"/>
  <c r="D137"/>
  <c r="C137"/>
  <c r="B137"/>
  <c r="A137"/>
  <c r="V136"/>
  <c r="U136"/>
  <c r="T136"/>
  <c r="S136"/>
  <c r="R136"/>
  <c r="Q136"/>
  <c r="P136"/>
  <c r="O136"/>
  <c r="N136"/>
  <c r="M136"/>
  <c r="L136"/>
  <c r="K136"/>
  <c r="J136"/>
  <c r="I136"/>
  <c r="H136"/>
  <c r="G136"/>
  <c r="F136"/>
  <c r="E136"/>
  <c r="D136"/>
  <c r="C136"/>
  <c r="B136"/>
  <c r="A136"/>
  <c r="V135"/>
  <c r="U135"/>
  <c r="T135"/>
  <c r="S135"/>
  <c r="R135"/>
  <c r="Q135"/>
  <c r="P135"/>
  <c r="O135"/>
  <c r="N135"/>
  <c r="M135"/>
  <c r="L135"/>
  <c r="K135"/>
  <c r="J135"/>
  <c r="I135"/>
  <c r="H135"/>
  <c r="G135"/>
  <c r="F135"/>
  <c r="E135"/>
  <c r="D135"/>
  <c r="C135"/>
  <c r="B135"/>
  <c r="A135"/>
  <c r="V134"/>
  <c r="U134"/>
  <c r="T134"/>
  <c r="S134"/>
  <c r="R134"/>
  <c r="Q134"/>
  <c r="P134"/>
  <c r="O134"/>
  <c r="N134"/>
  <c r="M134"/>
  <c r="L134"/>
  <c r="K134"/>
  <c r="J134"/>
  <c r="I134"/>
  <c r="H134"/>
  <c r="G134"/>
  <c r="F134"/>
  <c r="E134"/>
  <c r="D134"/>
  <c r="C134"/>
  <c r="B134"/>
  <c r="A134"/>
  <c r="V133"/>
  <c r="U133"/>
  <c r="T133"/>
  <c r="S133"/>
  <c r="R133"/>
  <c r="Q133"/>
  <c r="P133"/>
  <c r="O133"/>
  <c r="N133"/>
  <c r="M133"/>
  <c r="L133"/>
  <c r="K133"/>
  <c r="J133"/>
  <c r="I133"/>
  <c r="H133"/>
  <c r="G133"/>
  <c r="F133"/>
  <c r="E133"/>
  <c r="D133"/>
  <c r="C133"/>
  <c r="B133"/>
  <c r="A133"/>
  <c r="V132"/>
  <c r="U132"/>
  <c r="T132"/>
  <c r="S132"/>
  <c r="R132"/>
  <c r="Q132"/>
  <c r="P132"/>
  <c r="O132"/>
  <c r="N132"/>
  <c r="M132"/>
  <c r="L132"/>
  <c r="K132"/>
  <c r="J132"/>
  <c r="I132"/>
  <c r="H132"/>
  <c r="G132"/>
  <c r="F132"/>
  <c r="E132"/>
  <c r="D132"/>
  <c r="C132"/>
  <c r="B132"/>
  <c r="A132"/>
  <c r="V131"/>
  <c r="U131"/>
  <c r="T131"/>
  <c r="S131"/>
  <c r="R131"/>
  <c r="Q131"/>
  <c r="P131"/>
  <c r="O131"/>
  <c r="N131"/>
  <c r="M131"/>
  <c r="L131"/>
  <c r="K131"/>
  <c r="J131"/>
  <c r="I131"/>
  <c r="H131"/>
  <c r="G131"/>
  <c r="F131"/>
  <c r="E131"/>
  <c r="D131"/>
  <c r="C131"/>
  <c r="B131"/>
  <c r="A131"/>
  <c r="V130"/>
  <c r="U130"/>
  <c r="T130"/>
  <c r="S130"/>
  <c r="R130"/>
  <c r="Q130"/>
  <c r="P130"/>
  <c r="O130"/>
  <c r="N130"/>
  <c r="M130"/>
  <c r="L130"/>
  <c r="K130"/>
  <c r="J130"/>
  <c r="I130"/>
  <c r="H130"/>
  <c r="G130"/>
  <c r="F130"/>
  <c r="E130"/>
  <c r="D130"/>
  <c r="C130"/>
  <c r="B130"/>
  <c r="A130"/>
  <c r="V129"/>
  <c r="U129"/>
  <c r="T129"/>
  <c r="S129"/>
  <c r="R129"/>
  <c r="Q129"/>
  <c r="P129"/>
  <c r="O129"/>
  <c r="N129"/>
  <c r="M129"/>
  <c r="L129"/>
  <c r="K129"/>
  <c r="J129"/>
  <c r="I129"/>
  <c r="H129"/>
  <c r="G129"/>
  <c r="F129"/>
  <c r="E129"/>
  <c r="D129"/>
  <c r="C129"/>
  <c r="B129"/>
  <c r="A129"/>
  <c r="V128"/>
  <c r="U128"/>
  <c r="T128"/>
  <c r="S128"/>
  <c r="R128"/>
  <c r="Q128"/>
  <c r="P128"/>
  <c r="O128"/>
  <c r="N128"/>
  <c r="M128"/>
  <c r="L128"/>
  <c r="K128"/>
  <c r="J128"/>
  <c r="I128"/>
  <c r="H128"/>
  <c r="G128"/>
  <c r="F128"/>
  <c r="E128"/>
  <c r="D128"/>
  <c r="C128"/>
  <c r="B128"/>
  <c r="A128"/>
  <c r="V127"/>
  <c r="U127"/>
  <c r="T127"/>
  <c r="S127"/>
  <c r="R127"/>
  <c r="Q127"/>
  <c r="P127"/>
  <c r="O127"/>
  <c r="N127"/>
  <c r="M127"/>
  <c r="L127"/>
  <c r="K127"/>
  <c r="J127"/>
  <c r="I127"/>
  <c r="H127"/>
  <c r="G127"/>
  <c r="F127"/>
  <c r="E127"/>
  <c r="D127"/>
  <c r="C127"/>
  <c r="B127"/>
  <c r="A127"/>
  <c r="V126"/>
  <c r="U126"/>
  <c r="T126"/>
  <c r="S126"/>
  <c r="R126"/>
  <c r="Q126"/>
  <c r="P126"/>
  <c r="O126"/>
  <c r="N126"/>
  <c r="M126"/>
  <c r="L126"/>
  <c r="K126"/>
  <c r="J126"/>
  <c r="I126"/>
  <c r="H126"/>
  <c r="G126"/>
  <c r="F126"/>
  <c r="E126"/>
  <c r="D126"/>
  <c r="C126"/>
  <c r="B126"/>
  <c r="A126"/>
  <c r="V125"/>
  <c r="U125"/>
  <c r="T125"/>
  <c r="S125"/>
  <c r="R125"/>
  <c r="Q125"/>
  <c r="P125"/>
  <c r="O125"/>
  <c r="N125"/>
  <c r="M125"/>
  <c r="L125"/>
  <c r="K125"/>
  <c r="J125"/>
  <c r="I125"/>
  <c r="H125"/>
  <c r="G125"/>
  <c r="F125"/>
  <c r="E125"/>
  <c r="D125"/>
  <c r="C125"/>
  <c r="B125"/>
  <c r="A125"/>
  <c r="V124"/>
  <c r="U124"/>
  <c r="T124"/>
  <c r="S124"/>
  <c r="R124"/>
  <c r="Q124"/>
  <c r="P124"/>
  <c r="O124"/>
  <c r="N124"/>
  <c r="M124"/>
  <c r="L124"/>
  <c r="K124"/>
  <c r="J124"/>
  <c r="I124"/>
  <c r="H124"/>
  <c r="G124"/>
  <c r="F124"/>
  <c r="E124"/>
  <c r="D124"/>
  <c r="C124"/>
  <c r="B124"/>
  <c r="A124"/>
  <c r="V123"/>
  <c r="U123"/>
  <c r="T123"/>
  <c r="S123"/>
  <c r="R123"/>
  <c r="Q123"/>
  <c r="P123"/>
  <c r="O123"/>
  <c r="N123"/>
  <c r="M123"/>
  <c r="L123"/>
  <c r="K123"/>
  <c r="J123"/>
  <c r="I123"/>
  <c r="H123"/>
  <c r="G123"/>
  <c r="F123"/>
  <c r="E123"/>
  <c r="D123"/>
  <c r="C123"/>
  <c r="B123"/>
  <c r="A123"/>
  <c r="V122"/>
  <c r="U122"/>
  <c r="T122"/>
  <c r="S122"/>
  <c r="R122"/>
  <c r="Q122"/>
  <c r="P122"/>
  <c r="O122"/>
  <c r="N122"/>
  <c r="M122"/>
  <c r="L122"/>
  <c r="K122"/>
  <c r="J122"/>
  <c r="I122"/>
  <c r="H122"/>
  <c r="G122"/>
  <c r="F122"/>
  <c r="E122"/>
  <c r="D122"/>
  <c r="C122"/>
  <c r="B122"/>
  <c r="A122"/>
  <c r="V121"/>
  <c r="U121"/>
  <c r="T121"/>
  <c r="S121"/>
  <c r="R121"/>
  <c r="Q121"/>
  <c r="P121"/>
  <c r="O121"/>
  <c r="N121"/>
  <c r="M121"/>
  <c r="L121"/>
  <c r="K121"/>
  <c r="J121"/>
  <c r="I121"/>
  <c r="H121"/>
  <c r="G121"/>
  <c r="F121"/>
  <c r="E121"/>
  <c r="D121"/>
  <c r="C121"/>
  <c r="B121"/>
  <c r="A121"/>
  <c r="V120"/>
  <c r="U120"/>
  <c r="T120"/>
  <c r="S120"/>
  <c r="R120"/>
  <c r="Q120"/>
  <c r="P120"/>
  <c r="O120"/>
  <c r="N120"/>
  <c r="M120"/>
  <c r="L120"/>
  <c r="K120"/>
  <c r="J120"/>
  <c r="I120"/>
  <c r="H120"/>
  <c r="G120"/>
  <c r="F120"/>
  <c r="E120"/>
  <c r="D120"/>
  <c r="C120"/>
  <c r="B120"/>
  <c r="A120"/>
  <c r="V119"/>
  <c r="U119"/>
  <c r="T119"/>
  <c r="S119"/>
  <c r="R119"/>
  <c r="Q119"/>
  <c r="P119"/>
  <c r="O119"/>
  <c r="N119"/>
  <c r="M119"/>
  <c r="L119"/>
  <c r="K119"/>
  <c r="J119"/>
  <c r="I119"/>
  <c r="H119"/>
  <c r="G119"/>
  <c r="F119"/>
  <c r="E119"/>
  <c r="D119"/>
  <c r="C119"/>
  <c r="B119"/>
  <c r="A119"/>
  <c r="V118"/>
  <c r="U118"/>
  <c r="T118"/>
  <c r="S118"/>
  <c r="R118"/>
  <c r="Q118"/>
  <c r="P118"/>
  <c r="O118"/>
  <c r="N118"/>
  <c r="M118"/>
  <c r="L118"/>
  <c r="K118"/>
  <c r="J118"/>
  <c r="I118"/>
  <c r="H118"/>
  <c r="G118"/>
  <c r="F118"/>
  <c r="E118"/>
  <c r="D118"/>
  <c r="C118"/>
  <c r="B118"/>
  <c r="A118"/>
  <c r="V117"/>
  <c r="U117"/>
  <c r="T117"/>
  <c r="S117"/>
  <c r="R117"/>
  <c r="Q117"/>
  <c r="P117"/>
  <c r="O117"/>
  <c r="N117"/>
  <c r="M117"/>
  <c r="L117"/>
  <c r="K117"/>
  <c r="J117"/>
  <c r="I117"/>
  <c r="H117"/>
  <c r="G117"/>
  <c r="F117"/>
  <c r="E117"/>
  <c r="D117"/>
  <c r="C117"/>
  <c r="B117"/>
  <c r="A117"/>
  <c r="V116"/>
  <c r="U116"/>
  <c r="T116"/>
  <c r="S116"/>
  <c r="R116"/>
  <c r="Q116"/>
  <c r="P116"/>
  <c r="O116"/>
  <c r="N116"/>
  <c r="M116"/>
  <c r="L116"/>
  <c r="K116"/>
  <c r="J116"/>
  <c r="I116"/>
  <c r="H116"/>
  <c r="G116"/>
  <c r="F116"/>
  <c r="E116"/>
  <c r="D116"/>
  <c r="C116"/>
  <c r="B116"/>
  <c r="A116"/>
  <c r="V115"/>
  <c r="U115"/>
  <c r="T115"/>
  <c r="S115"/>
  <c r="R115"/>
  <c r="Q115"/>
  <c r="P115"/>
  <c r="O115"/>
  <c r="N115"/>
  <c r="M115"/>
  <c r="L115"/>
  <c r="K115"/>
  <c r="J115"/>
  <c r="I115"/>
  <c r="H115"/>
  <c r="G115"/>
  <c r="F115"/>
  <c r="E115"/>
  <c r="D115"/>
  <c r="C115"/>
  <c r="B115"/>
  <c r="A115"/>
  <c r="V114"/>
  <c r="U114"/>
  <c r="T114"/>
  <c r="S114"/>
  <c r="R114"/>
  <c r="Q114"/>
  <c r="P114"/>
  <c r="O114"/>
  <c r="N114"/>
  <c r="M114"/>
  <c r="L114"/>
  <c r="K114"/>
  <c r="J114"/>
  <c r="I114"/>
  <c r="H114"/>
  <c r="G114"/>
  <c r="F114"/>
  <c r="E114"/>
  <c r="D114"/>
  <c r="C114"/>
  <c r="B114"/>
  <c r="A114"/>
  <c r="V113"/>
  <c r="U113"/>
  <c r="T113"/>
  <c r="S113"/>
  <c r="R113"/>
  <c r="Q113"/>
  <c r="P113"/>
  <c r="O113"/>
  <c r="N113"/>
  <c r="M113"/>
  <c r="L113"/>
  <c r="K113"/>
  <c r="J113"/>
  <c r="I113"/>
  <c r="H113"/>
  <c r="G113"/>
  <c r="F113"/>
  <c r="E113"/>
  <c r="D113"/>
  <c r="C113"/>
  <c r="B113"/>
  <c r="A113"/>
  <c r="V112"/>
  <c r="U112"/>
  <c r="T112"/>
  <c r="S112"/>
  <c r="R112"/>
  <c r="Q112"/>
  <c r="P112"/>
  <c r="O112"/>
  <c r="N112"/>
  <c r="M112"/>
  <c r="L112"/>
  <c r="K112"/>
  <c r="J112"/>
  <c r="I112"/>
  <c r="H112"/>
  <c r="G112"/>
  <c r="F112"/>
  <c r="E112"/>
  <c r="D112"/>
  <c r="C112"/>
  <c r="B112"/>
  <c r="A112"/>
  <c r="V111"/>
  <c r="U111"/>
  <c r="T111"/>
  <c r="S111"/>
  <c r="R111"/>
  <c r="Q111"/>
  <c r="P111"/>
  <c r="O111"/>
  <c r="N111"/>
  <c r="M111"/>
  <c r="L111"/>
  <c r="K111"/>
  <c r="J111"/>
  <c r="I111"/>
  <c r="H111"/>
  <c r="G111"/>
  <c r="F111"/>
  <c r="E111"/>
  <c r="D111"/>
  <c r="C111"/>
  <c r="B111"/>
  <c r="A111"/>
  <c r="V110"/>
  <c r="U110"/>
  <c r="T110"/>
  <c r="S110"/>
  <c r="R110"/>
  <c r="Q110"/>
  <c r="P110"/>
  <c r="O110"/>
  <c r="N110"/>
  <c r="M110"/>
  <c r="L110"/>
  <c r="K110"/>
  <c r="J110"/>
  <c r="I110"/>
  <c r="H110"/>
  <c r="G110"/>
  <c r="F110"/>
  <c r="E110"/>
  <c r="D110"/>
  <c r="C110"/>
  <c r="B110"/>
  <c r="A110"/>
  <c r="V109"/>
  <c r="U109"/>
  <c r="T109"/>
  <c r="S109"/>
  <c r="R109"/>
  <c r="Q109"/>
  <c r="P109"/>
  <c r="O109"/>
  <c r="N109"/>
  <c r="M109"/>
  <c r="L109"/>
  <c r="K109"/>
  <c r="J109"/>
  <c r="I109"/>
  <c r="H109"/>
  <c r="G109"/>
  <c r="F109"/>
  <c r="E109"/>
  <c r="D109"/>
  <c r="C109"/>
  <c r="B109"/>
  <c r="A109"/>
  <c r="V108"/>
  <c r="U108"/>
  <c r="T108"/>
  <c r="S108"/>
  <c r="R108"/>
  <c r="Q108"/>
  <c r="P108"/>
  <c r="O108"/>
  <c r="N108"/>
  <c r="M108"/>
  <c r="L108"/>
  <c r="K108"/>
  <c r="J108"/>
  <c r="I108"/>
  <c r="H108"/>
  <c r="G108"/>
  <c r="F108"/>
  <c r="E108"/>
  <c r="D108"/>
  <c r="C108"/>
  <c r="B108"/>
  <c r="A108"/>
  <c r="V107"/>
  <c r="U107"/>
  <c r="T107"/>
  <c r="S107"/>
  <c r="R107"/>
  <c r="Q107"/>
  <c r="P107"/>
  <c r="O107"/>
  <c r="N107"/>
  <c r="M107"/>
  <c r="L107"/>
  <c r="K107"/>
  <c r="J107"/>
  <c r="I107"/>
  <c r="H107"/>
  <c r="G107"/>
  <c r="F107"/>
  <c r="E107"/>
  <c r="D107"/>
  <c r="C107"/>
  <c r="B107"/>
  <c r="A107"/>
  <c r="V106"/>
  <c r="U106"/>
  <c r="T106"/>
  <c r="S106"/>
  <c r="R106"/>
  <c r="Q106"/>
  <c r="P106"/>
  <c r="O106"/>
  <c r="N106"/>
  <c r="M106"/>
  <c r="L106"/>
  <c r="K106"/>
  <c r="J106"/>
  <c r="I106"/>
  <c r="H106"/>
  <c r="G106"/>
  <c r="F106"/>
  <c r="E106"/>
  <c r="D106"/>
  <c r="C106"/>
  <c r="B106"/>
  <c r="A106"/>
  <c r="V105"/>
  <c r="U105"/>
  <c r="T105"/>
  <c r="S105"/>
  <c r="R105"/>
  <c r="Q105"/>
  <c r="P105"/>
  <c r="O105"/>
  <c r="N105"/>
  <c r="M105"/>
  <c r="L105"/>
  <c r="K105"/>
  <c r="J105"/>
  <c r="I105"/>
  <c r="H105"/>
  <c r="G105"/>
  <c r="F105"/>
  <c r="E105"/>
  <c r="D105"/>
  <c r="C105"/>
  <c r="B105"/>
  <c r="A105"/>
  <c r="V104"/>
  <c r="U104"/>
  <c r="T104"/>
  <c r="S104"/>
  <c r="R104"/>
  <c r="Q104"/>
  <c r="P104"/>
  <c r="O104"/>
  <c r="N104"/>
  <c r="M104"/>
  <c r="L104"/>
  <c r="K104"/>
  <c r="J104"/>
  <c r="I104"/>
  <c r="H104"/>
  <c r="G104"/>
  <c r="F104"/>
  <c r="E104"/>
  <c r="D104"/>
  <c r="C104"/>
  <c r="B104"/>
  <c r="A104"/>
  <c r="V103"/>
  <c r="U103"/>
  <c r="T103"/>
  <c r="S103"/>
  <c r="R103"/>
  <c r="Q103"/>
  <c r="P103"/>
  <c r="O103"/>
  <c r="N103"/>
  <c r="M103"/>
  <c r="L103"/>
  <c r="K103"/>
  <c r="J103"/>
  <c r="I103"/>
  <c r="H103"/>
  <c r="G103"/>
  <c r="F103"/>
  <c r="E103"/>
  <c r="D103"/>
  <c r="C103"/>
  <c r="B103"/>
  <c r="A103"/>
  <c r="V102"/>
  <c r="U102"/>
  <c r="T102"/>
  <c r="S102"/>
  <c r="R102"/>
  <c r="Q102"/>
  <c r="P102"/>
  <c r="O102"/>
  <c r="N102"/>
  <c r="M102"/>
  <c r="L102"/>
  <c r="K102"/>
  <c r="J102"/>
  <c r="I102"/>
  <c r="H102"/>
  <c r="G102"/>
  <c r="F102"/>
  <c r="E102"/>
  <c r="D102"/>
  <c r="C102"/>
  <c r="B102"/>
  <c r="A102"/>
  <c r="V101"/>
  <c r="U101"/>
  <c r="T101"/>
  <c r="S101"/>
  <c r="R101"/>
  <c r="Q101"/>
  <c r="P101"/>
  <c r="O101"/>
  <c r="N101"/>
  <c r="M101"/>
  <c r="L101"/>
  <c r="K101"/>
  <c r="J101"/>
  <c r="I101"/>
  <c r="H101"/>
  <c r="G101"/>
  <c r="F101"/>
  <c r="E101"/>
  <c r="D101"/>
  <c r="C101"/>
  <c r="B101"/>
  <c r="A101"/>
  <c r="V100"/>
  <c r="U100"/>
  <c r="T100"/>
  <c r="S100"/>
  <c r="R100"/>
  <c r="Q100"/>
  <c r="P100"/>
  <c r="O100"/>
  <c r="N100"/>
  <c r="M100"/>
  <c r="L100"/>
  <c r="K100"/>
  <c r="J100"/>
  <c r="I100"/>
  <c r="H100"/>
  <c r="G100"/>
  <c r="F100"/>
  <c r="E100"/>
  <c r="D100"/>
  <c r="C100"/>
  <c r="B100"/>
  <c r="A100"/>
  <c r="V99"/>
  <c r="U99"/>
  <c r="T99"/>
  <c r="S99"/>
  <c r="R99"/>
  <c r="Q99"/>
  <c r="P99"/>
  <c r="O99"/>
  <c r="N99"/>
  <c r="M99"/>
  <c r="L99"/>
  <c r="K99"/>
  <c r="J99"/>
  <c r="I99"/>
  <c r="H99"/>
  <c r="G99"/>
  <c r="F99"/>
  <c r="E99"/>
  <c r="D99"/>
  <c r="C99"/>
  <c r="B99"/>
  <c r="A99"/>
  <c r="V98"/>
  <c r="U98"/>
  <c r="T98"/>
  <c r="S98"/>
  <c r="R98"/>
  <c r="Q98"/>
  <c r="P98"/>
  <c r="O98"/>
  <c r="N98"/>
  <c r="M98"/>
  <c r="L98"/>
  <c r="K98"/>
  <c r="J98"/>
  <c r="I98"/>
  <c r="H98"/>
  <c r="G98"/>
  <c r="F98"/>
  <c r="E98"/>
  <c r="D98"/>
  <c r="C98"/>
  <c r="B98"/>
  <c r="A98"/>
  <c r="V97"/>
  <c r="U97"/>
  <c r="T97"/>
  <c r="S97"/>
  <c r="R97"/>
  <c r="Q97"/>
  <c r="P97"/>
  <c r="O97"/>
  <c r="N97"/>
  <c r="M97"/>
  <c r="L97"/>
  <c r="K97"/>
  <c r="J97"/>
  <c r="I97"/>
  <c r="H97"/>
  <c r="G97"/>
  <c r="F97"/>
  <c r="E97"/>
  <c r="D97"/>
  <c r="C97"/>
  <c r="B97"/>
  <c r="A97"/>
  <c r="V96"/>
  <c r="U96"/>
  <c r="T96"/>
  <c r="S96"/>
  <c r="R96"/>
  <c r="Q96"/>
  <c r="P96"/>
  <c r="O96"/>
  <c r="N96"/>
  <c r="M96"/>
  <c r="L96"/>
  <c r="K96"/>
  <c r="J96"/>
  <c r="I96"/>
  <c r="H96"/>
  <c r="G96"/>
  <c r="F96"/>
  <c r="E96"/>
  <c r="D96"/>
  <c r="C96"/>
  <c r="B96"/>
  <c r="A96"/>
  <c r="V95"/>
  <c r="U95"/>
  <c r="T95"/>
  <c r="S95"/>
  <c r="R95"/>
  <c r="Q95"/>
  <c r="P95"/>
  <c r="O95"/>
  <c r="N95"/>
  <c r="M95"/>
  <c r="L95"/>
  <c r="K95"/>
  <c r="J95"/>
  <c r="I95"/>
  <c r="H95"/>
  <c r="G95"/>
  <c r="F95"/>
  <c r="E95"/>
  <c r="D95"/>
  <c r="C95"/>
  <c r="B95"/>
  <c r="A95"/>
  <c r="V94"/>
  <c r="U94"/>
  <c r="T94"/>
  <c r="S94"/>
  <c r="R94"/>
  <c r="Q94"/>
  <c r="P94"/>
  <c r="O94"/>
  <c r="N94"/>
  <c r="M94"/>
  <c r="L94"/>
  <c r="K94"/>
  <c r="J94"/>
  <c r="I94"/>
  <c r="H94"/>
  <c r="G94"/>
  <c r="F94"/>
  <c r="E94"/>
  <c r="D94"/>
  <c r="C94"/>
  <c r="B94"/>
  <c r="A94"/>
  <c r="V93"/>
  <c r="U93"/>
  <c r="T93"/>
  <c r="S93"/>
  <c r="R93"/>
  <c r="Q93"/>
  <c r="P93"/>
  <c r="O93"/>
  <c r="N93"/>
  <c r="M93"/>
  <c r="L93"/>
  <c r="K93"/>
  <c r="J93"/>
  <c r="I93"/>
  <c r="H93"/>
  <c r="G93"/>
  <c r="F93"/>
  <c r="E93"/>
  <c r="D93"/>
  <c r="C93"/>
  <c r="B93"/>
  <c r="A93"/>
  <c r="V92"/>
  <c r="U92"/>
  <c r="T92"/>
  <c r="S92"/>
  <c r="R92"/>
  <c r="Q92"/>
  <c r="P92"/>
  <c r="O92"/>
  <c r="N92"/>
  <c r="M92"/>
  <c r="L92"/>
  <c r="K92"/>
  <c r="J92"/>
  <c r="I92"/>
  <c r="H92"/>
  <c r="G92"/>
  <c r="F92"/>
  <c r="E92"/>
  <c r="D92"/>
  <c r="C92"/>
  <c r="B92"/>
  <c r="A92"/>
  <c r="V91"/>
  <c r="U91"/>
  <c r="T91"/>
  <c r="S91"/>
  <c r="R91"/>
  <c r="Q91"/>
  <c r="P91"/>
  <c r="O91"/>
  <c r="N91"/>
  <c r="M91"/>
  <c r="L91"/>
  <c r="K91"/>
  <c r="J91"/>
  <c r="I91"/>
  <c r="H91"/>
  <c r="G91"/>
  <c r="F91"/>
  <c r="E91"/>
  <c r="D91"/>
  <c r="C91"/>
  <c r="B91"/>
  <c r="A91"/>
  <c r="V90"/>
  <c r="U90"/>
  <c r="T90"/>
  <c r="S90"/>
  <c r="R90"/>
  <c r="Q90"/>
  <c r="P90"/>
  <c r="O90"/>
  <c r="N90"/>
  <c r="M90"/>
  <c r="L90"/>
  <c r="K90"/>
  <c r="J90"/>
  <c r="I90"/>
  <c r="H90"/>
  <c r="G90"/>
  <c r="F90"/>
  <c r="E90"/>
  <c r="D90"/>
  <c r="C90"/>
  <c r="B90"/>
  <c r="A90"/>
  <c r="V89"/>
  <c r="U89"/>
  <c r="T89"/>
  <c r="S89"/>
  <c r="R89"/>
  <c r="Q89"/>
  <c r="P89"/>
  <c r="O89"/>
  <c r="N89"/>
  <c r="M89"/>
  <c r="L89"/>
  <c r="K89"/>
  <c r="J89"/>
  <c r="I89"/>
  <c r="H89"/>
  <c r="G89"/>
  <c r="F89"/>
  <c r="E89"/>
  <c r="D89"/>
  <c r="C89"/>
  <c r="B89"/>
  <c r="A89"/>
  <c r="V88"/>
  <c r="U88"/>
  <c r="T88"/>
  <c r="S88"/>
  <c r="R88"/>
  <c r="Q88"/>
  <c r="P88"/>
  <c r="O88"/>
  <c r="N88"/>
  <c r="M88"/>
  <c r="L88"/>
  <c r="K88"/>
  <c r="J88"/>
  <c r="I88"/>
  <c r="H88"/>
  <c r="G88"/>
  <c r="F88"/>
  <c r="E88"/>
  <c r="D88"/>
  <c r="C88"/>
  <c r="B88"/>
  <c r="A88"/>
  <c r="V87"/>
  <c r="U87"/>
  <c r="T87"/>
  <c r="S87"/>
  <c r="R87"/>
  <c r="Q87"/>
  <c r="P87"/>
  <c r="O87"/>
  <c r="N87"/>
  <c r="M87"/>
  <c r="L87"/>
  <c r="K87"/>
  <c r="J87"/>
  <c r="I87"/>
  <c r="H87"/>
  <c r="G87"/>
  <c r="F87"/>
  <c r="E87"/>
  <c r="D87"/>
  <c r="C87"/>
  <c r="B87"/>
  <c r="A87"/>
  <c r="V86"/>
  <c r="U86"/>
  <c r="T86"/>
  <c r="S86"/>
  <c r="R86"/>
  <c r="Q86"/>
  <c r="P86"/>
  <c r="O86"/>
  <c r="N86"/>
  <c r="M86"/>
  <c r="L86"/>
  <c r="K86"/>
  <c r="J86"/>
  <c r="I86"/>
  <c r="H86"/>
  <c r="G86"/>
  <c r="F86"/>
  <c r="E86"/>
  <c r="D86"/>
  <c r="C86"/>
  <c r="B86"/>
  <c r="A86"/>
  <c r="V85"/>
  <c r="U85"/>
  <c r="T85"/>
  <c r="S85"/>
  <c r="R85"/>
  <c r="Q85"/>
  <c r="P85"/>
  <c r="O85"/>
  <c r="N85"/>
  <c r="M85"/>
  <c r="L85"/>
  <c r="K85"/>
  <c r="J85"/>
  <c r="I85"/>
  <c r="H85"/>
  <c r="G85"/>
  <c r="F85"/>
  <c r="E85"/>
  <c r="D85"/>
  <c r="C85"/>
  <c r="B85"/>
  <c r="A85"/>
  <c r="V84"/>
  <c r="U84"/>
  <c r="T84"/>
  <c r="S84"/>
  <c r="R84"/>
  <c r="Q84"/>
  <c r="P84"/>
  <c r="O84"/>
  <c r="N84"/>
  <c r="M84"/>
  <c r="L84"/>
  <c r="K84"/>
  <c r="J84"/>
  <c r="I84"/>
  <c r="H84"/>
  <c r="G84"/>
  <c r="F84"/>
  <c r="E84"/>
  <c r="D84"/>
  <c r="C84"/>
  <c r="B84"/>
  <c r="A84"/>
  <c r="V83"/>
  <c r="U83"/>
  <c r="T83"/>
  <c r="S83"/>
  <c r="R83"/>
  <c r="Q83"/>
  <c r="P83"/>
  <c r="O83"/>
  <c r="N83"/>
  <c r="M83"/>
  <c r="L83"/>
  <c r="K83"/>
  <c r="J83"/>
  <c r="I83"/>
  <c r="H83"/>
  <c r="G83"/>
  <c r="F83"/>
  <c r="E83"/>
  <c r="D83"/>
  <c r="C83"/>
  <c r="B83"/>
  <c r="A83"/>
  <c r="V82"/>
  <c r="U82"/>
  <c r="T82"/>
  <c r="S82"/>
  <c r="R82"/>
  <c r="Q82"/>
  <c r="P82"/>
  <c r="O82"/>
  <c r="N82"/>
  <c r="M82"/>
  <c r="L82"/>
  <c r="K82"/>
  <c r="J82"/>
  <c r="I82"/>
  <c r="H82"/>
  <c r="G82"/>
  <c r="F82"/>
  <c r="E82"/>
  <c r="D82"/>
  <c r="C82"/>
  <c r="B82"/>
  <c r="A82"/>
  <c r="V81"/>
  <c r="U81"/>
  <c r="T81"/>
  <c r="S81"/>
  <c r="R81"/>
  <c r="Q81"/>
  <c r="P81"/>
  <c r="O81"/>
  <c r="N81"/>
  <c r="M81"/>
  <c r="L81"/>
  <c r="K81"/>
  <c r="J81"/>
  <c r="I81"/>
  <c r="H81"/>
  <c r="G81"/>
  <c r="F81"/>
  <c r="E81"/>
  <c r="D81"/>
  <c r="C81"/>
  <c r="B81"/>
  <c r="A81"/>
  <c r="V80"/>
  <c r="U80"/>
  <c r="T80"/>
  <c r="S80"/>
  <c r="R80"/>
  <c r="Q80"/>
  <c r="P80"/>
  <c r="O80"/>
  <c r="N80"/>
  <c r="M80"/>
  <c r="L80"/>
  <c r="K80"/>
  <c r="J80"/>
  <c r="I80"/>
  <c r="H80"/>
  <c r="G80"/>
  <c r="F80"/>
  <c r="E80"/>
  <c r="D80"/>
  <c r="C80"/>
  <c r="B80"/>
  <c r="A80"/>
  <c r="V79"/>
  <c r="U79"/>
  <c r="T79"/>
  <c r="S79"/>
  <c r="R79"/>
  <c r="Q79"/>
  <c r="P79"/>
  <c r="O79"/>
  <c r="N79"/>
  <c r="M79"/>
  <c r="L79"/>
  <c r="K79"/>
  <c r="J79"/>
  <c r="I79"/>
  <c r="H79"/>
  <c r="G79"/>
  <c r="F79"/>
  <c r="E79"/>
  <c r="D79"/>
  <c r="C79"/>
  <c r="B79"/>
  <c r="A79"/>
  <c r="V78"/>
  <c r="U78"/>
  <c r="T78"/>
  <c r="S78"/>
  <c r="R78"/>
  <c r="Q78"/>
  <c r="P78"/>
  <c r="O78"/>
  <c r="N78"/>
  <c r="M78"/>
  <c r="L78"/>
  <c r="K78"/>
  <c r="J78"/>
  <c r="I78"/>
  <c r="H78"/>
  <c r="G78"/>
  <c r="F78"/>
  <c r="E78"/>
  <c r="D78"/>
  <c r="C78"/>
  <c r="B78"/>
  <c r="A78"/>
  <c r="V77"/>
  <c r="U77"/>
  <c r="T77"/>
  <c r="S77"/>
  <c r="R77"/>
  <c r="Q77"/>
  <c r="P77"/>
  <c r="O77"/>
  <c r="N77"/>
  <c r="M77"/>
  <c r="L77"/>
  <c r="K77"/>
  <c r="J77"/>
  <c r="I77"/>
  <c r="H77"/>
  <c r="G77"/>
  <c r="F77"/>
  <c r="E77"/>
  <c r="D77"/>
  <c r="C77"/>
  <c r="B77"/>
  <c r="A77"/>
  <c r="V76"/>
  <c r="U76"/>
  <c r="T76"/>
  <c r="S76"/>
  <c r="R76"/>
  <c r="Q76"/>
  <c r="P76"/>
  <c r="O76"/>
  <c r="N76"/>
  <c r="M76"/>
  <c r="L76"/>
  <c r="K76"/>
  <c r="J76"/>
  <c r="I76"/>
  <c r="H76"/>
  <c r="G76"/>
  <c r="F76"/>
  <c r="E76"/>
  <c r="D76"/>
  <c r="C76"/>
  <c r="B76"/>
  <c r="A76"/>
  <c r="V75"/>
  <c r="U75"/>
  <c r="T75"/>
  <c r="S75"/>
  <c r="R75"/>
  <c r="Q75"/>
  <c r="P75"/>
  <c r="O75"/>
  <c r="N75"/>
  <c r="M75"/>
  <c r="L75"/>
  <c r="K75"/>
  <c r="J75"/>
  <c r="I75"/>
  <c r="H75"/>
  <c r="G75"/>
  <c r="F75"/>
  <c r="E75"/>
  <c r="D75"/>
  <c r="C75"/>
  <c r="B75"/>
  <c r="A75"/>
  <c r="V74"/>
  <c r="U74"/>
  <c r="T74"/>
  <c r="S74"/>
  <c r="R74"/>
  <c r="Q74"/>
  <c r="P74"/>
  <c r="O74"/>
  <c r="N74"/>
  <c r="M74"/>
  <c r="L74"/>
  <c r="K74"/>
  <c r="J74"/>
  <c r="I74"/>
  <c r="H74"/>
  <c r="G74"/>
  <c r="F74"/>
  <c r="E74"/>
  <c r="D74"/>
  <c r="C74"/>
  <c r="B74"/>
  <c r="A74"/>
  <c r="V73"/>
  <c r="U73"/>
  <c r="T73"/>
  <c r="S73"/>
  <c r="R73"/>
  <c r="Q73"/>
  <c r="P73"/>
  <c r="O73"/>
  <c r="N73"/>
  <c r="M73"/>
  <c r="L73"/>
  <c r="K73"/>
  <c r="J73"/>
  <c r="I73"/>
  <c r="H73"/>
  <c r="G73"/>
  <c r="F73"/>
  <c r="E73"/>
  <c r="D73"/>
  <c r="C73"/>
  <c r="B73"/>
  <c r="A73"/>
  <c r="V72"/>
  <c r="U72"/>
  <c r="T72"/>
  <c r="S72"/>
  <c r="R72"/>
  <c r="Q72"/>
  <c r="P72"/>
  <c r="O72"/>
  <c r="N72"/>
  <c r="M72"/>
  <c r="L72"/>
  <c r="K72"/>
  <c r="J72"/>
  <c r="I72"/>
  <c r="H72"/>
  <c r="G72"/>
  <c r="F72"/>
  <c r="E72"/>
  <c r="D72"/>
  <c r="C72"/>
  <c r="B72"/>
  <c r="A72"/>
  <c r="V71"/>
  <c r="U71"/>
  <c r="T71"/>
  <c r="S71"/>
  <c r="R71"/>
  <c r="Q71"/>
  <c r="P71"/>
  <c r="O71"/>
  <c r="N71"/>
  <c r="M71"/>
  <c r="L71"/>
  <c r="K71"/>
  <c r="J71"/>
  <c r="I71"/>
  <c r="H71"/>
  <c r="G71"/>
  <c r="F71"/>
  <c r="E71"/>
  <c r="D71"/>
  <c r="C71"/>
  <c r="B71"/>
  <c r="A71"/>
  <c r="V70"/>
  <c r="U70"/>
  <c r="T70"/>
  <c r="S70"/>
  <c r="R70"/>
  <c r="Q70"/>
  <c r="P70"/>
  <c r="O70"/>
  <c r="N70"/>
  <c r="M70"/>
  <c r="L70"/>
  <c r="K70"/>
  <c r="J70"/>
  <c r="I70"/>
  <c r="H70"/>
  <c r="G70"/>
  <c r="F70"/>
  <c r="E70"/>
  <c r="D70"/>
  <c r="C70"/>
  <c r="B70"/>
  <c r="A70"/>
  <c r="V69"/>
  <c r="U69"/>
  <c r="T69"/>
  <c r="S69"/>
  <c r="R69"/>
  <c r="Q69"/>
  <c r="P69"/>
  <c r="O69"/>
  <c r="N69"/>
  <c r="M69"/>
  <c r="L69"/>
  <c r="K69"/>
  <c r="J69"/>
  <c r="I69"/>
  <c r="H69"/>
  <c r="G69"/>
  <c r="F69"/>
  <c r="E69"/>
  <c r="D69"/>
  <c r="C69"/>
  <c r="B69"/>
  <c r="A69"/>
  <c r="V68"/>
  <c r="U68"/>
  <c r="T68"/>
  <c r="S68"/>
  <c r="R68"/>
  <c r="Q68"/>
  <c r="P68"/>
  <c r="O68"/>
  <c r="N68"/>
  <c r="M68"/>
  <c r="L68"/>
  <c r="K68"/>
  <c r="J68"/>
  <c r="I68"/>
  <c r="H68"/>
  <c r="G68"/>
  <c r="F68"/>
  <c r="E68"/>
  <c r="D68"/>
  <c r="C68"/>
  <c r="B68"/>
  <c r="A68"/>
  <c r="V67"/>
  <c r="U67"/>
  <c r="T67"/>
  <c r="S67"/>
  <c r="R67"/>
  <c r="Q67"/>
  <c r="P67"/>
  <c r="O67"/>
  <c r="N67"/>
  <c r="M67"/>
  <c r="L67"/>
  <c r="K67"/>
  <c r="J67"/>
  <c r="I67"/>
  <c r="H67"/>
  <c r="G67"/>
  <c r="F67"/>
  <c r="E67"/>
  <c r="D67"/>
  <c r="C67"/>
  <c r="B67"/>
  <c r="A67"/>
  <c r="V66"/>
  <c r="U66"/>
  <c r="T66"/>
  <c r="S66"/>
  <c r="R66"/>
  <c r="Q66"/>
  <c r="P66"/>
  <c r="O66"/>
  <c r="N66"/>
  <c r="M66"/>
  <c r="L66"/>
  <c r="K66"/>
  <c r="J66"/>
  <c r="I66"/>
  <c r="H66"/>
  <c r="G66"/>
  <c r="F66"/>
  <c r="E66"/>
  <c r="D66"/>
  <c r="C66"/>
  <c r="B66"/>
  <c r="A66"/>
  <c r="V65"/>
  <c r="U65"/>
  <c r="T65"/>
  <c r="S65"/>
  <c r="R65"/>
  <c r="Q65"/>
  <c r="P65"/>
  <c r="O65"/>
  <c r="N65"/>
  <c r="M65"/>
  <c r="L65"/>
  <c r="K65"/>
  <c r="J65"/>
  <c r="I65"/>
  <c r="H65"/>
  <c r="G65"/>
  <c r="F65"/>
  <c r="E65"/>
  <c r="D65"/>
  <c r="C65"/>
  <c r="B65"/>
  <c r="A65"/>
  <c r="V64"/>
  <c r="U64"/>
  <c r="T64"/>
  <c r="S64"/>
  <c r="R64"/>
  <c r="Q64"/>
  <c r="P64"/>
  <c r="O64"/>
  <c r="N64"/>
  <c r="M64"/>
  <c r="L64"/>
  <c r="K64"/>
  <c r="J64"/>
  <c r="I64"/>
  <c r="H64"/>
  <c r="G64"/>
  <c r="F64"/>
  <c r="E64"/>
  <c r="D64"/>
  <c r="C64"/>
  <c r="B64"/>
  <c r="A64"/>
  <c r="V63"/>
  <c r="U63"/>
  <c r="T63"/>
  <c r="S63"/>
  <c r="R63"/>
  <c r="Q63"/>
  <c r="P63"/>
  <c r="O63"/>
  <c r="N63"/>
  <c r="M63"/>
  <c r="L63"/>
  <c r="K63"/>
  <c r="J63"/>
  <c r="I63"/>
  <c r="H63"/>
  <c r="G63"/>
  <c r="F63"/>
  <c r="E63"/>
  <c r="D63"/>
  <c r="C63"/>
  <c r="B63"/>
  <c r="A63"/>
  <c r="V62"/>
  <c r="U62"/>
  <c r="T62"/>
  <c r="S62"/>
  <c r="R62"/>
  <c r="Q62"/>
  <c r="P62"/>
  <c r="O62"/>
  <c r="N62"/>
  <c r="M62"/>
  <c r="L62"/>
  <c r="K62"/>
  <c r="J62"/>
  <c r="I62"/>
  <c r="H62"/>
  <c r="G62"/>
  <c r="F62"/>
  <c r="E62"/>
  <c r="D62"/>
  <c r="C62"/>
  <c r="B62"/>
  <c r="A62"/>
  <c r="V61"/>
  <c r="U61"/>
  <c r="T61"/>
  <c r="S61"/>
  <c r="R61"/>
  <c r="Q61"/>
  <c r="P61"/>
  <c r="O61"/>
  <c r="N61"/>
  <c r="M61"/>
  <c r="L61"/>
  <c r="K61"/>
  <c r="J61"/>
  <c r="I61"/>
  <c r="H61"/>
  <c r="G61"/>
  <c r="F61"/>
  <c r="E61"/>
  <c r="D61"/>
  <c r="C61"/>
  <c r="B61"/>
  <c r="A61"/>
  <c r="V60"/>
  <c r="U60"/>
  <c r="T60"/>
  <c r="S60"/>
  <c r="R60"/>
  <c r="Q60"/>
  <c r="P60"/>
  <c r="O60"/>
  <c r="N60"/>
  <c r="M60"/>
  <c r="L60"/>
  <c r="K60"/>
  <c r="J60"/>
  <c r="I60"/>
  <c r="H60"/>
  <c r="G60"/>
  <c r="F60"/>
  <c r="E60"/>
  <c r="D60"/>
  <c r="C60"/>
  <c r="B60"/>
  <c r="A60"/>
  <c r="V59"/>
  <c r="U59"/>
  <c r="T59"/>
  <c r="S59"/>
  <c r="R59"/>
  <c r="Q59"/>
  <c r="P59"/>
  <c r="O59"/>
  <c r="N59"/>
  <c r="M59"/>
  <c r="L59"/>
  <c r="K59"/>
  <c r="J59"/>
  <c r="I59"/>
  <c r="H59"/>
  <c r="G59"/>
  <c r="F59"/>
  <c r="E59"/>
  <c r="D59"/>
  <c r="C59"/>
  <c r="B59"/>
  <c r="A59"/>
  <c r="V58"/>
  <c r="U58"/>
  <c r="T58"/>
  <c r="S58"/>
  <c r="R58"/>
  <c r="Q58"/>
  <c r="P58"/>
  <c r="O58"/>
  <c r="N58"/>
  <c r="M58"/>
  <c r="L58"/>
  <c r="K58"/>
  <c r="J58"/>
  <c r="I58"/>
  <c r="H58"/>
  <c r="G58"/>
  <c r="F58"/>
  <c r="E58"/>
  <c r="D58"/>
  <c r="C58"/>
  <c r="B58"/>
  <c r="A58"/>
  <c r="V57"/>
  <c r="U57"/>
  <c r="T57"/>
  <c r="S57"/>
  <c r="R57"/>
  <c r="Q57"/>
  <c r="P57"/>
  <c r="O57"/>
  <c r="N57"/>
  <c r="M57"/>
  <c r="L57"/>
  <c r="K57"/>
  <c r="J57"/>
  <c r="I57"/>
  <c r="H57"/>
  <c r="G57"/>
  <c r="F57"/>
  <c r="E57"/>
  <c r="D57"/>
  <c r="C57"/>
  <c r="B57"/>
  <c r="A57"/>
  <c r="V56"/>
  <c r="U56"/>
  <c r="T56"/>
  <c r="S56"/>
  <c r="R56"/>
  <c r="Q56"/>
  <c r="P56"/>
  <c r="O56"/>
  <c r="N56"/>
  <c r="M56"/>
  <c r="L56"/>
  <c r="K56"/>
  <c r="J56"/>
  <c r="I56"/>
  <c r="H56"/>
  <c r="G56"/>
  <c r="F56"/>
  <c r="E56"/>
  <c r="D56"/>
  <c r="C56"/>
  <c r="B56"/>
  <c r="A56"/>
  <c r="V55"/>
  <c r="U55"/>
  <c r="T55"/>
  <c r="S55"/>
  <c r="R55"/>
  <c r="Q55"/>
  <c r="P55"/>
  <c r="O55"/>
  <c r="N55"/>
  <c r="M55"/>
  <c r="L55"/>
  <c r="K55"/>
  <c r="J55"/>
  <c r="I55"/>
  <c r="H55"/>
  <c r="G55"/>
  <c r="F55"/>
  <c r="E55"/>
  <c r="D55"/>
  <c r="C55"/>
  <c r="B55"/>
  <c r="A55"/>
  <c r="V54"/>
  <c r="U54"/>
  <c r="T54"/>
  <c r="S54"/>
  <c r="R54"/>
  <c r="Q54"/>
  <c r="P54"/>
  <c r="O54"/>
  <c r="N54"/>
  <c r="M54"/>
  <c r="L54"/>
  <c r="K54"/>
  <c r="J54"/>
  <c r="I54"/>
  <c r="H54"/>
  <c r="G54"/>
  <c r="F54"/>
  <c r="E54"/>
  <c r="D54"/>
  <c r="C54"/>
  <c r="B54"/>
  <c r="A54"/>
  <c r="V53"/>
  <c r="U53"/>
  <c r="T53"/>
  <c r="S53"/>
  <c r="R53"/>
  <c r="Q53"/>
  <c r="P53"/>
  <c r="O53"/>
  <c r="N53"/>
  <c r="M53"/>
  <c r="L53"/>
  <c r="K53"/>
  <c r="J53"/>
  <c r="I53"/>
  <c r="H53"/>
  <c r="G53"/>
  <c r="F53"/>
  <c r="E53"/>
  <c r="D53"/>
  <c r="C53"/>
  <c r="B53"/>
  <c r="A53"/>
  <c r="V52"/>
  <c r="U52"/>
  <c r="T52"/>
  <c r="S52"/>
  <c r="R52"/>
  <c r="Q52"/>
  <c r="P52"/>
  <c r="O52"/>
  <c r="N52"/>
  <c r="M52"/>
  <c r="L52"/>
  <c r="K52"/>
  <c r="J52"/>
  <c r="I52"/>
  <c r="H52"/>
  <c r="G52"/>
  <c r="F52"/>
  <c r="E52"/>
  <c r="D52"/>
  <c r="C52"/>
  <c r="B52"/>
  <c r="A52"/>
  <c r="V51"/>
  <c r="U51"/>
  <c r="T51"/>
  <c r="S51"/>
  <c r="R51"/>
  <c r="Q51"/>
  <c r="P51"/>
  <c r="O51"/>
  <c r="N51"/>
  <c r="M51"/>
  <c r="L51"/>
  <c r="K51"/>
  <c r="J51"/>
  <c r="I51"/>
  <c r="H51"/>
  <c r="G51"/>
  <c r="F51"/>
  <c r="E51"/>
  <c r="D51"/>
  <c r="C51"/>
  <c r="B51"/>
  <c r="A51"/>
  <c r="V50"/>
  <c r="U50"/>
  <c r="T50"/>
  <c r="S50"/>
  <c r="R50"/>
  <c r="Q50"/>
  <c r="P50"/>
  <c r="O50"/>
  <c r="N50"/>
  <c r="M50"/>
  <c r="L50"/>
  <c r="K50"/>
  <c r="J50"/>
  <c r="I50"/>
  <c r="H50"/>
  <c r="G50"/>
  <c r="F50"/>
  <c r="E50"/>
  <c r="D50"/>
  <c r="C50"/>
  <c r="B50"/>
  <c r="A50"/>
  <c r="V49"/>
  <c r="U49"/>
  <c r="T49"/>
  <c r="S49"/>
  <c r="R49"/>
  <c r="Q49"/>
  <c r="P49"/>
  <c r="O49"/>
  <c r="N49"/>
  <c r="M49"/>
  <c r="L49"/>
  <c r="K49"/>
  <c r="J49"/>
  <c r="I49"/>
  <c r="H49"/>
  <c r="G49"/>
  <c r="F49"/>
  <c r="E49"/>
  <c r="D49"/>
  <c r="C49"/>
  <c r="B49"/>
  <c r="A49"/>
  <c r="V48"/>
  <c r="U48"/>
  <c r="T48"/>
  <c r="S48"/>
  <c r="R48"/>
  <c r="Q48"/>
  <c r="P48"/>
  <c r="O48"/>
  <c r="N48"/>
  <c r="M48"/>
  <c r="L48"/>
  <c r="K48"/>
  <c r="J48"/>
  <c r="I48"/>
  <c r="H48"/>
  <c r="G48"/>
  <c r="F48"/>
  <c r="E48"/>
  <c r="D48"/>
  <c r="C48"/>
  <c r="B48"/>
  <c r="A48"/>
  <c r="V47"/>
  <c r="U47"/>
  <c r="T47"/>
  <c r="S47"/>
  <c r="R47"/>
  <c r="Q47"/>
  <c r="P47"/>
  <c r="O47"/>
  <c r="N47"/>
  <c r="M47"/>
  <c r="L47"/>
  <c r="K47"/>
  <c r="J47"/>
  <c r="I47"/>
  <c r="H47"/>
  <c r="G47"/>
  <c r="F47"/>
  <c r="E47"/>
  <c r="D47"/>
  <c r="C47"/>
  <c r="B47"/>
  <c r="A47"/>
  <c r="V46"/>
  <c r="U46"/>
  <c r="T46"/>
  <c r="S46"/>
  <c r="R46"/>
  <c r="Q46"/>
  <c r="P46"/>
  <c r="O46"/>
  <c r="N46"/>
  <c r="M46"/>
  <c r="L46"/>
  <c r="K46"/>
  <c r="J46"/>
  <c r="I46"/>
  <c r="H46"/>
  <c r="G46"/>
  <c r="F46"/>
  <c r="E46"/>
  <c r="D46"/>
  <c r="C46"/>
  <c r="B46"/>
  <c r="A46"/>
  <c r="V45"/>
  <c r="U45"/>
  <c r="T45"/>
  <c r="S45"/>
  <c r="R45"/>
  <c r="Q45"/>
  <c r="P45"/>
  <c r="O45"/>
  <c r="N45"/>
  <c r="M45"/>
  <c r="L45"/>
  <c r="K45"/>
  <c r="J45"/>
  <c r="I45"/>
  <c r="H45"/>
  <c r="G45"/>
  <c r="F45"/>
  <c r="E45"/>
  <c r="D45"/>
  <c r="C45"/>
  <c r="B45"/>
  <c r="A45"/>
  <c r="O44"/>
  <c r="L44"/>
  <c r="J44"/>
  <c r="G44"/>
  <c r="D44"/>
  <c r="C44"/>
  <c r="B44"/>
  <c r="A44"/>
  <c r="U43"/>
  <c r="T43"/>
  <c r="S43"/>
  <c r="R43"/>
  <c r="Q43"/>
  <c r="P43"/>
  <c r="O43"/>
  <c r="N43"/>
  <c r="L43"/>
  <c r="J43"/>
  <c r="I43"/>
  <c r="H43"/>
  <c r="G43"/>
  <c r="F43"/>
  <c r="E43"/>
  <c r="D43"/>
  <c r="C43"/>
  <c r="B43"/>
  <c r="A43"/>
  <c r="T42"/>
  <c r="Q42"/>
  <c r="P42"/>
  <c r="O42"/>
  <c r="N42"/>
  <c r="M42"/>
  <c r="L42"/>
  <c r="K42"/>
  <c r="J42"/>
  <c r="G42"/>
  <c r="F42"/>
  <c r="E42"/>
  <c r="D42"/>
  <c r="C42"/>
  <c r="B42"/>
  <c r="A42"/>
  <c r="T41"/>
  <c r="S41"/>
  <c r="Q41"/>
  <c r="P41"/>
  <c r="O41"/>
  <c r="N41"/>
  <c r="M41"/>
  <c r="L41"/>
  <c r="K41"/>
  <c r="J41"/>
  <c r="I41"/>
  <c r="H41"/>
  <c r="G41"/>
  <c r="E41"/>
  <c r="D41"/>
  <c r="B41"/>
  <c r="A41"/>
  <c r="U40"/>
  <c r="T40"/>
  <c r="S40"/>
  <c r="R40"/>
  <c r="Q40"/>
  <c r="P40"/>
  <c r="O40"/>
  <c r="N40"/>
  <c r="M40"/>
  <c r="L40"/>
  <c r="K40"/>
  <c r="J40"/>
  <c r="I40"/>
  <c r="H40"/>
  <c r="G40"/>
  <c r="E40"/>
  <c r="D40"/>
  <c r="B40"/>
  <c r="A40"/>
  <c r="U39"/>
  <c r="T39"/>
  <c r="S39"/>
  <c r="R39"/>
  <c r="Q39"/>
  <c r="P39"/>
  <c r="O39"/>
  <c r="N39"/>
  <c r="M39"/>
  <c r="L39"/>
  <c r="K39"/>
  <c r="J39"/>
  <c r="G39"/>
  <c r="F39"/>
  <c r="E39"/>
  <c r="D39"/>
  <c r="C39"/>
  <c r="B39"/>
  <c r="A39"/>
  <c r="Q38"/>
  <c r="P38"/>
  <c r="O38"/>
  <c r="N38"/>
  <c r="M38"/>
  <c r="L38"/>
  <c r="K38"/>
  <c r="J38"/>
  <c r="G38"/>
  <c r="D38"/>
  <c r="B38"/>
  <c r="A38"/>
  <c r="S37"/>
  <c r="Q37"/>
  <c r="P37"/>
  <c r="O37"/>
  <c r="N37"/>
  <c r="M37"/>
  <c r="L37"/>
  <c r="K37"/>
  <c r="J37"/>
  <c r="G37"/>
  <c r="F37"/>
  <c r="E37"/>
  <c r="D37"/>
  <c r="C37"/>
  <c r="B37"/>
  <c r="A37"/>
  <c r="U36"/>
  <c r="T36"/>
  <c r="S36"/>
  <c r="R36"/>
  <c r="Q36"/>
  <c r="P36"/>
  <c r="O36"/>
  <c r="N36"/>
  <c r="M36"/>
  <c r="L36"/>
  <c r="K36"/>
  <c r="J36"/>
  <c r="G36"/>
  <c r="F36"/>
  <c r="E36"/>
  <c r="D36"/>
  <c r="C36"/>
  <c r="B36"/>
  <c r="A36"/>
  <c r="T35"/>
  <c r="S35"/>
  <c r="Q35"/>
  <c r="P35"/>
  <c r="O35"/>
  <c r="N35"/>
  <c r="M35"/>
  <c r="L35"/>
  <c r="K35"/>
  <c r="J35"/>
  <c r="G35"/>
  <c r="F35"/>
  <c r="E35"/>
  <c r="D35"/>
  <c r="C35"/>
  <c r="B35"/>
  <c r="A35"/>
  <c r="U34"/>
  <c r="T34"/>
  <c r="S34"/>
  <c r="R34"/>
  <c r="Q34"/>
  <c r="P34"/>
  <c r="O34"/>
  <c r="N34"/>
  <c r="M34"/>
  <c r="L34"/>
  <c r="K34"/>
  <c r="J34"/>
  <c r="G34"/>
  <c r="F34"/>
  <c r="E34"/>
  <c r="D34"/>
  <c r="C34"/>
  <c r="B34"/>
  <c r="A34"/>
  <c r="Q33"/>
  <c r="P33"/>
  <c r="O33"/>
  <c r="N33"/>
  <c r="L33"/>
  <c r="J33"/>
  <c r="G33"/>
  <c r="E33"/>
  <c r="D33"/>
  <c r="B33"/>
  <c r="A33"/>
  <c r="S32"/>
  <c r="Q32"/>
  <c r="P32"/>
  <c r="O32"/>
  <c r="N32"/>
  <c r="M32"/>
  <c r="L32"/>
  <c r="K32"/>
  <c r="J32"/>
  <c r="G32"/>
  <c r="D32"/>
  <c r="C32"/>
  <c r="B32"/>
  <c r="A32"/>
  <c r="Q31"/>
  <c r="P31"/>
  <c r="O31"/>
  <c r="N31"/>
  <c r="M31"/>
  <c r="L31"/>
  <c r="K31"/>
  <c r="J31"/>
  <c r="G31"/>
  <c r="D31"/>
  <c r="B31"/>
  <c r="A31"/>
  <c r="S30"/>
  <c r="Q30"/>
  <c r="P30"/>
  <c r="O30"/>
  <c r="N30"/>
  <c r="M30"/>
  <c r="L30"/>
  <c r="K30"/>
  <c r="J30"/>
  <c r="I30"/>
  <c r="H30"/>
  <c r="G30"/>
  <c r="D30"/>
  <c r="B30"/>
  <c r="A30"/>
  <c r="Q29"/>
  <c r="P29"/>
  <c r="O29"/>
  <c r="N29"/>
  <c r="M29"/>
  <c r="L29"/>
  <c r="K29"/>
  <c r="J29"/>
  <c r="G29"/>
  <c r="D29"/>
  <c r="B29"/>
  <c r="A29"/>
  <c r="T28"/>
  <c r="R28"/>
  <c r="O28"/>
  <c r="N28"/>
  <c r="M28"/>
  <c r="L28"/>
  <c r="K28"/>
  <c r="J28"/>
  <c r="G28"/>
  <c r="D28"/>
  <c r="B28"/>
  <c r="A28"/>
  <c r="U27"/>
  <c r="T27"/>
  <c r="S27"/>
  <c r="R27"/>
  <c r="Q27"/>
  <c r="P27"/>
  <c r="O27"/>
  <c r="N27"/>
  <c r="M27"/>
  <c r="L27"/>
  <c r="K27"/>
  <c r="J27"/>
  <c r="G27"/>
  <c r="D27"/>
  <c r="C27"/>
  <c r="B27"/>
  <c r="A27"/>
  <c r="U26"/>
  <c r="T26"/>
  <c r="S26"/>
  <c r="R26"/>
  <c r="Q26"/>
  <c r="P26"/>
  <c r="O26"/>
  <c r="N26"/>
  <c r="M26"/>
  <c r="L26"/>
  <c r="K26"/>
  <c r="J26"/>
  <c r="I26"/>
  <c r="H26"/>
  <c r="G26"/>
  <c r="E26"/>
  <c r="D26"/>
  <c r="B26"/>
  <c r="A26"/>
  <c r="V25"/>
  <c r="U25"/>
  <c r="T25"/>
  <c r="S25"/>
  <c r="R25"/>
  <c r="Q25"/>
  <c r="P25"/>
  <c r="O25"/>
  <c r="N25"/>
  <c r="M25"/>
  <c r="L25"/>
  <c r="K25"/>
  <c r="J25"/>
  <c r="I25"/>
  <c r="H25"/>
  <c r="G25"/>
  <c r="F25"/>
  <c r="E25"/>
  <c r="D25"/>
  <c r="C25"/>
  <c r="B25"/>
  <c r="A25"/>
  <c r="U24"/>
  <c r="T24"/>
  <c r="S24"/>
  <c r="R24"/>
  <c r="Q24"/>
  <c r="P24"/>
  <c r="O24"/>
  <c r="N24"/>
  <c r="M24"/>
  <c r="L24"/>
  <c r="K24"/>
  <c r="J24"/>
  <c r="I24"/>
  <c r="H24"/>
  <c r="G24"/>
  <c r="E24"/>
  <c r="D24"/>
  <c r="B24"/>
  <c r="A24"/>
  <c r="U23"/>
  <c r="T23"/>
  <c r="S23"/>
  <c r="R23"/>
  <c r="Q23"/>
  <c r="P23"/>
  <c r="O23"/>
  <c r="N23"/>
  <c r="M23"/>
  <c r="L23"/>
  <c r="K23"/>
  <c r="J23"/>
  <c r="I23"/>
  <c r="H23"/>
  <c r="G23"/>
  <c r="E23"/>
  <c r="D23"/>
  <c r="B23"/>
  <c r="A23"/>
  <c r="U22"/>
  <c r="T22"/>
  <c r="S22"/>
  <c r="R22"/>
  <c r="Q22"/>
  <c r="P22"/>
  <c r="O22"/>
  <c r="N22"/>
  <c r="M22"/>
  <c r="L22"/>
  <c r="K22"/>
  <c r="J22"/>
  <c r="I22"/>
  <c r="H22"/>
  <c r="G22"/>
  <c r="E22"/>
  <c r="D22"/>
  <c r="B22"/>
  <c r="A22"/>
  <c r="U21"/>
  <c r="T21"/>
  <c r="S21"/>
  <c r="R21"/>
  <c r="Q21"/>
  <c r="P21"/>
  <c r="O21"/>
  <c r="N21"/>
  <c r="M21"/>
  <c r="L21"/>
  <c r="K21"/>
  <c r="J21"/>
  <c r="I21"/>
  <c r="H21"/>
  <c r="G21"/>
  <c r="E21"/>
  <c r="D21"/>
  <c r="B21"/>
  <c r="A21"/>
  <c r="U20"/>
  <c r="T20"/>
  <c r="S20"/>
  <c r="R20"/>
  <c r="Q20"/>
  <c r="P20"/>
  <c r="O20"/>
  <c r="N20"/>
  <c r="M20"/>
  <c r="L20"/>
  <c r="K20"/>
  <c r="J20"/>
  <c r="I20"/>
  <c r="H20"/>
  <c r="G20"/>
  <c r="E20"/>
  <c r="D20"/>
  <c r="B20"/>
  <c r="A20"/>
  <c r="V19"/>
  <c r="U19"/>
  <c r="T19"/>
  <c r="S19"/>
  <c r="R19"/>
  <c r="Q19"/>
  <c r="P19"/>
  <c r="O19"/>
  <c r="N19"/>
  <c r="M19"/>
  <c r="L19"/>
  <c r="K19"/>
  <c r="J19"/>
  <c r="I19"/>
  <c r="H19"/>
  <c r="G19"/>
  <c r="F19"/>
  <c r="E19"/>
  <c r="D19"/>
  <c r="C19"/>
  <c r="B19"/>
  <c r="A19"/>
  <c r="U18"/>
  <c r="T18"/>
  <c r="S18"/>
  <c r="R18"/>
  <c r="Q18"/>
  <c r="P18"/>
  <c r="O18"/>
  <c r="N18"/>
  <c r="M18"/>
  <c r="L18"/>
  <c r="K18"/>
  <c r="J18"/>
  <c r="I18"/>
  <c r="H18"/>
  <c r="G18"/>
  <c r="E18"/>
  <c r="D18"/>
  <c r="B18"/>
  <c r="A18"/>
  <c r="U17"/>
  <c r="T17"/>
  <c r="S17"/>
  <c r="R17"/>
  <c r="Q17"/>
  <c r="P17"/>
  <c r="O17"/>
  <c r="N17"/>
  <c r="M17"/>
  <c r="L17"/>
  <c r="K17"/>
  <c r="J17"/>
  <c r="I17"/>
  <c r="H17"/>
  <c r="G17"/>
  <c r="E17"/>
  <c r="D17"/>
  <c r="B17"/>
  <c r="A17"/>
  <c r="V16"/>
  <c r="U16"/>
  <c r="T16"/>
  <c r="S16"/>
  <c r="R16"/>
  <c r="Q16"/>
  <c r="P16"/>
  <c r="O16"/>
  <c r="N16"/>
  <c r="M16"/>
  <c r="L16"/>
  <c r="K16"/>
  <c r="J16"/>
  <c r="I16"/>
  <c r="H16"/>
  <c r="G16"/>
  <c r="F16"/>
  <c r="E16"/>
  <c r="D16"/>
  <c r="C16"/>
  <c r="B16"/>
  <c r="A16"/>
  <c r="U15"/>
  <c r="T15"/>
  <c r="S15"/>
  <c r="R15"/>
  <c r="Q15"/>
  <c r="P15"/>
  <c r="O15"/>
  <c r="N15"/>
  <c r="M15"/>
  <c r="L15"/>
  <c r="K15"/>
  <c r="J15"/>
  <c r="I15"/>
  <c r="H15"/>
  <c r="G15"/>
  <c r="E15"/>
  <c r="D15"/>
  <c r="B15"/>
  <c r="A15"/>
  <c r="U14"/>
  <c r="T14"/>
  <c r="S14"/>
  <c r="R14"/>
  <c r="Q14"/>
  <c r="P14"/>
  <c r="O14"/>
  <c r="N14"/>
  <c r="M14"/>
  <c r="L14"/>
  <c r="K14"/>
  <c r="J14"/>
  <c r="I14"/>
  <c r="H14"/>
  <c r="G14"/>
  <c r="E14"/>
  <c r="D14"/>
  <c r="B14"/>
  <c r="A14"/>
  <c r="U13"/>
  <c r="T13"/>
  <c r="S13"/>
  <c r="R13"/>
  <c r="Q13"/>
  <c r="P13"/>
  <c r="O13"/>
  <c r="N13"/>
  <c r="M13"/>
  <c r="L13"/>
  <c r="K13"/>
  <c r="J13"/>
  <c r="I13"/>
  <c r="H13"/>
  <c r="G13"/>
  <c r="E13"/>
  <c r="D13"/>
  <c r="B13"/>
  <c r="A13"/>
  <c r="U12"/>
  <c r="T12"/>
  <c r="S12"/>
  <c r="R12"/>
  <c r="Q12"/>
  <c r="P12"/>
  <c r="O12"/>
  <c r="N12"/>
  <c r="M12"/>
  <c r="L12"/>
  <c r="K12"/>
  <c r="J12"/>
  <c r="I12"/>
  <c r="H12"/>
  <c r="G12"/>
  <c r="E12"/>
  <c r="D12"/>
  <c r="B12"/>
  <c r="A12"/>
  <c r="U11"/>
  <c r="T11"/>
  <c r="S11"/>
  <c r="R11"/>
  <c r="Q11"/>
  <c r="P11"/>
  <c r="O11"/>
  <c r="N11"/>
  <c r="M11"/>
  <c r="L11"/>
  <c r="K11"/>
  <c r="J11"/>
  <c r="I11"/>
  <c r="H11"/>
  <c r="G11"/>
  <c r="E11"/>
  <c r="D11"/>
  <c r="B11"/>
  <c r="A11"/>
  <c r="U10"/>
  <c r="T10"/>
  <c r="S10"/>
  <c r="R10"/>
  <c r="Q10"/>
  <c r="P10"/>
  <c r="O10"/>
  <c r="N10"/>
  <c r="M10"/>
  <c r="L10"/>
  <c r="K10"/>
  <c r="J10"/>
  <c r="I10"/>
  <c r="H10"/>
  <c r="G10"/>
  <c r="E10"/>
  <c r="D10"/>
  <c r="B10"/>
  <c r="A10"/>
  <c r="V9"/>
  <c r="U9"/>
  <c r="T9"/>
  <c r="S9"/>
  <c r="R9"/>
  <c r="Q9"/>
  <c r="P9"/>
  <c r="O9"/>
  <c r="N9"/>
  <c r="M9"/>
  <c r="L9"/>
  <c r="K9"/>
  <c r="J9"/>
  <c r="I9"/>
  <c r="H9"/>
  <c r="G9"/>
  <c r="F9"/>
  <c r="E9"/>
  <c r="D9"/>
  <c r="C9"/>
  <c r="B9"/>
  <c r="A9"/>
  <c r="U8"/>
  <c r="T8"/>
  <c r="S8"/>
  <c r="R8"/>
  <c r="Q8"/>
  <c r="P8"/>
  <c r="O8"/>
  <c r="N8"/>
  <c r="M8"/>
  <c r="L8"/>
  <c r="K8"/>
  <c r="J8"/>
  <c r="I8"/>
  <c r="H8"/>
  <c r="G8"/>
  <c r="E8"/>
  <c r="D8"/>
  <c r="B8"/>
  <c r="A8"/>
  <c r="U7"/>
  <c r="T7"/>
  <c r="S7"/>
  <c r="R7"/>
  <c r="Q7"/>
  <c r="P7"/>
  <c r="O7"/>
  <c r="N7"/>
  <c r="M7"/>
  <c r="L7"/>
  <c r="K7"/>
  <c r="J7"/>
  <c r="I7"/>
  <c r="H7"/>
  <c r="G7"/>
  <c r="E7"/>
  <c r="D7"/>
  <c r="B7"/>
  <c r="A7"/>
  <c r="V6"/>
  <c r="U6"/>
  <c r="T6"/>
  <c r="S6"/>
  <c r="R6"/>
  <c r="Q6"/>
  <c r="P6"/>
  <c r="O6"/>
  <c r="N6"/>
  <c r="M6"/>
  <c r="L6"/>
  <c r="K6"/>
  <c r="J6"/>
  <c r="I6"/>
  <c r="H6"/>
  <c r="G6"/>
  <c r="F6"/>
  <c r="E6"/>
  <c r="D6"/>
  <c r="C6"/>
  <c r="B6"/>
  <c r="A6"/>
  <c r="V5"/>
  <c r="U5"/>
  <c r="T5"/>
  <c r="S5"/>
  <c r="R5"/>
  <c r="Q5"/>
  <c r="P5"/>
  <c r="O5"/>
  <c r="N5"/>
  <c r="M5"/>
  <c r="L5"/>
  <c r="K5"/>
  <c r="J5"/>
  <c r="I5"/>
  <c r="H5"/>
  <c r="G5"/>
  <c r="F5"/>
  <c r="E5"/>
  <c r="D5"/>
  <c r="C5"/>
  <c r="B5"/>
  <c r="A5"/>
  <c r="V4"/>
  <c r="U4"/>
  <c r="T4"/>
  <c r="S4"/>
  <c r="R4"/>
  <c r="Q4"/>
  <c r="P4"/>
  <c r="O4"/>
  <c r="N4"/>
  <c r="M4"/>
  <c r="L4"/>
  <c r="K4"/>
  <c r="J4"/>
  <c r="I4"/>
  <c r="H4"/>
  <c r="G4"/>
  <c r="F4"/>
  <c r="E4"/>
  <c r="D4"/>
  <c r="C4"/>
  <c r="B4"/>
  <c r="A4"/>
  <c r="U3"/>
  <c r="T3"/>
  <c r="S3"/>
  <c r="R3"/>
  <c r="Q3"/>
  <c r="P3"/>
  <c r="O3"/>
  <c r="N3"/>
  <c r="M3"/>
  <c r="L3"/>
  <c r="K3"/>
  <c r="J3"/>
  <c r="I3"/>
  <c r="H3"/>
  <c r="G3"/>
  <c r="E3"/>
  <c r="D3"/>
  <c r="B3"/>
  <c r="A3"/>
  <c r="U2"/>
  <c r="T2"/>
  <c r="S2"/>
  <c r="R2"/>
  <c r="Q2"/>
  <c r="P2"/>
  <c r="O2"/>
  <c r="N2"/>
  <c r="M2"/>
  <c r="L2"/>
  <c r="K2"/>
  <c r="J2"/>
  <c r="I2"/>
  <c r="H2"/>
  <c r="G2"/>
  <c r="E2"/>
  <c r="D2"/>
  <c r="B2"/>
  <c r="A2"/>
  <c r="L3" i="13"/>
  <c r="L4"/>
  <c r="L7"/>
  <c r="L8"/>
  <c r="L9"/>
  <c r="L10"/>
  <c r="L11"/>
  <c r="L12"/>
  <c r="L13"/>
  <c r="L14"/>
  <c r="L15"/>
  <c r="L16"/>
  <c r="L17"/>
  <c r="L18"/>
  <c r="L19"/>
  <c r="L20"/>
  <c r="L21"/>
  <c r="L22"/>
  <c r="L23"/>
  <c r="L24"/>
  <c r="L25"/>
  <c r="L26"/>
  <c r="L30"/>
  <c r="L40"/>
  <c r="L41"/>
  <c r="L43"/>
  <c r="L45"/>
  <c r="L46"/>
  <c r="L47"/>
  <c r="L48"/>
  <c r="L49"/>
  <c r="L50"/>
  <c r="L51"/>
  <c r="L52"/>
  <c r="L53"/>
  <c r="L54"/>
  <c r="L55"/>
  <c r="L56"/>
  <c r="L57"/>
  <c r="L58"/>
  <c r="L59"/>
  <c r="L60"/>
  <c r="L61"/>
  <c r="L62"/>
  <c r="L63"/>
  <c r="L64"/>
  <c r="L65"/>
  <c r="L66"/>
  <c r="L67"/>
  <c r="L68"/>
  <c r="L69"/>
  <c r="L70"/>
  <c r="L71"/>
  <c r="L72"/>
  <c r="L73"/>
  <c r="L74"/>
  <c r="L75"/>
  <c r="L76"/>
  <c r="L77"/>
  <c r="L78"/>
  <c r="L79"/>
  <c r="L80"/>
  <c r="L81"/>
  <c r="L82"/>
  <c r="L83"/>
  <c r="L84"/>
  <c r="L85"/>
  <c r="L86"/>
  <c r="L87"/>
  <c r="L88"/>
  <c r="L89"/>
  <c r="L90"/>
  <c r="L91"/>
  <c r="L92"/>
  <c r="L93"/>
  <c r="L94"/>
  <c r="L95"/>
  <c r="L96"/>
  <c r="L97"/>
  <c r="L98"/>
  <c r="L99"/>
  <c r="L100"/>
  <c r="L101"/>
  <c r="L102"/>
  <c r="L103"/>
  <c r="L104"/>
  <c r="L105"/>
  <c r="L106"/>
  <c r="L107"/>
  <c r="L108"/>
  <c r="L109"/>
  <c r="L110"/>
  <c r="L111"/>
  <c r="L112"/>
  <c r="L113"/>
  <c r="L114"/>
  <c r="L115"/>
  <c r="L116"/>
  <c r="L117"/>
  <c r="L118"/>
  <c r="L119"/>
  <c r="L120"/>
  <c r="L121"/>
  <c r="L122"/>
  <c r="L123"/>
  <c r="L124"/>
  <c r="L125"/>
  <c r="L126"/>
  <c r="L127"/>
  <c r="L128"/>
  <c r="L129"/>
  <c r="L130"/>
  <c r="L131"/>
  <c r="L132"/>
  <c r="L133"/>
  <c r="L134"/>
  <c r="L135"/>
  <c r="L136"/>
  <c r="L137"/>
  <c r="L138"/>
  <c r="L139"/>
  <c r="L140"/>
  <c r="L141"/>
  <c r="L142"/>
  <c r="L143"/>
  <c r="L144"/>
  <c r="L145"/>
  <c r="L146"/>
  <c r="L147"/>
  <c r="L148"/>
  <c r="L149"/>
  <c r="L150"/>
  <c r="L151"/>
  <c r="L152"/>
  <c r="L153"/>
  <c r="L154"/>
  <c r="L155"/>
  <c r="L156"/>
  <c r="L157"/>
  <c r="L158"/>
  <c r="L159"/>
  <c r="L160"/>
  <c r="L161"/>
  <c r="L162"/>
  <c r="L163"/>
  <c r="L164"/>
  <c r="L165"/>
  <c r="L166"/>
  <c r="L167"/>
  <c r="L168"/>
  <c r="L169"/>
  <c r="L170"/>
  <c r="L171"/>
  <c r="L172"/>
  <c r="L173"/>
  <c r="L174"/>
  <c r="L175"/>
  <c r="L176"/>
  <c r="L177"/>
  <c r="L178"/>
  <c r="L179"/>
  <c r="L180"/>
  <c r="L181"/>
  <c r="L182"/>
  <c r="L183"/>
  <c r="L184"/>
  <c r="L185"/>
  <c r="L186"/>
  <c r="L187"/>
  <c r="L188"/>
  <c r="L189"/>
  <c r="L190"/>
  <c r="L191"/>
  <c r="L192"/>
  <c r="L193"/>
  <c r="L194"/>
  <c r="L195"/>
  <c r="L196"/>
  <c r="L197"/>
  <c r="L198"/>
  <c r="L199"/>
  <c r="L200"/>
  <c r="L201"/>
  <c r="L202"/>
  <c r="L203"/>
  <c r="L204"/>
  <c r="L205"/>
  <c r="L206"/>
  <c r="L207"/>
  <c r="L208"/>
  <c r="L209"/>
  <c r="L210"/>
  <c r="L211"/>
  <c r="L212"/>
  <c r="L213"/>
  <c r="L214"/>
  <c r="L215"/>
  <c r="L216"/>
  <c r="L217"/>
  <c r="L218"/>
  <c r="L219"/>
  <c r="L220"/>
  <c r="L221"/>
  <c r="L222"/>
  <c r="L223"/>
  <c r="L224"/>
  <c r="L225"/>
  <c r="L226"/>
  <c r="L227"/>
  <c r="L228"/>
  <c r="L229"/>
  <c r="L230"/>
  <c r="L231"/>
  <c r="L232"/>
  <c r="L233"/>
  <c r="L234"/>
  <c r="L235"/>
  <c r="L236"/>
  <c r="L237"/>
  <c r="L238"/>
  <c r="L239"/>
  <c r="L240"/>
  <c r="L241"/>
  <c r="L242"/>
  <c r="L243"/>
  <c r="L244"/>
  <c r="L245"/>
  <c r="L246"/>
  <c r="L247"/>
  <c r="L248"/>
  <c r="L249"/>
  <c r="L250"/>
  <c r="L251"/>
  <c r="L252"/>
  <c r="L253"/>
  <c r="L254"/>
  <c r="L255"/>
  <c r="L256"/>
  <c r="L257"/>
  <c r="L258"/>
  <c r="L259"/>
  <c r="L260"/>
  <c r="L261"/>
  <c r="L262"/>
  <c r="L263"/>
  <c r="L264"/>
  <c r="L265"/>
  <c r="L266"/>
  <c r="L267"/>
  <c r="L268"/>
  <c r="L269"/>
  <c r="L270"/>
  <c r="L271"/>
  <c r="L272"/>
  <c r="L273"/>
  <c r="L274"/>
  <c r="L275"/>
  <c r="L276"/>
  <c r="L277"/>
  <c r="L278"/>
  <c r="L279"/>
  <c r="L280"/>
  <c r="L281"/>
  <c r="L282"/>
  <c r="L283"/>
  <c r="L284"/>
  <c r="L285"/>
  <c r="L286"/>
  <c r="L287"/>
  <c r="L288"/>
  <c r="L289"/>
  <c r="L290"/>
  <c r="L291"/>
  <c r="L292"/>
  <c r="L293"/>
  <c r="L294"/>
  <c r="L295"/>
  <c r="L296"/>
  <c r="L297"/>
  <c r="L298"/>
  <c r="L299"/>
  <c r="L300"/>
  <c r="L301"/>
  <c r="L302"/>
  <c r="L303"/>
  <c r="L304"/>
  <c r="L305"/>
  <c r="L306"/>
  <c r="L307"/>
  <c r="L308"/>
  <c r="L309"/>
  <c r="L310"/>
  <c r="L311"/>
  <c r="L312"/>
  <c r="L313"/>
  <c r="L314"/>
  <c r="L315"/>
  <c r="L316"/>
  <c r="L317"/>
  <c r="L318"/>
  <c r="L319"/>
  <c r="L320"/>
  <c r="L321"/>
  <c r="L322"/>
  <c r="L323"/>
  <c r="L324"/>
  <c r="L325"/>
  <c r="L326"/>
  <c r="L327"/>
  <c r="L328"/>
  <c r="L329"/>
  <c r="L330"/>
  <c r="L331"/>
  <c r="L333"/>
  <c r="L2"/>
  <c r="G3"/>
  <c r="H3"/>
  <c r="G4"/>
  <c r="H4"/>
  <c r="H5"/>
  <c r="G7"/>
  <c r="H7"/>
  <c r="G8"/>
  <c r="H8"/>
  <c r="G9"/>
  <c r="H9"/>
  <c r="G10"/>
  <c r="H10"/>
  <c r="G11"/>
  <c r="H11"/>
  <c r="G12"/>
  <c r="H12"/>
  <c r="G13"/>
  <c r="H13"/>
  <c r="G14"/>
  <c r="H14"/>
  <c r="G15"/>
  <c r="H15"/>
  <c r="G16"/>
  <c r="H16"/>
  <c r="G17"/>
  <c r="H17"/>
  <c r="G18"/>
  <c r="H18"/>
  <c r="G19"/>
  <c r="H19"/>
  <c r="G20"/>
  <c r="H20"/>
  <c r="G21"/>
  <c r="H21"/>
  <c r="G22"/>
  <c r="H22"/>
  <c r="G23"/>
  <c r="H23"/>
  <c r="G24"/>
  <c r="H24"/>
  <c r="G25"/>
  <c r="H25"/>
  <c r="G26"/>
  <c r="H26"/>
  <c r="H27"/>
  <c r="G28"/>
  <c r="H31"/>
  <c r="G32"/>
  <c r="G33"/>
  <c r="H33"/>
  <c r="G34"/>
  <c r="H34"/>
  <c r="G35"/>
  <c r="H35"/>
  <c r="G36"/>
  <c r="H36"/>
  <c r="G37"/>
  <c r="H37"/>
  <c r="G38"/>
  <c r="G39"/>
  <c r="H39"/>
  <c r="G40"/>
  <c r="H40"/>
  <c r="G41"/>
  <c r="H41"/>
  <c r="G42"/>
  <c r="H42"/>
  <c r="G43"/>
  <c r="H43"/>
  <c r="G45"/>
  <c r="H45"/>
  <c r="G46"/>
  <c r="H46"/>
  <c r="G47"/>
  <c r="H47"/>
  <c r="G48"/>
  <c r="H48"/>
  <c r="G49"/>
  <c r="H49"/>
  <c r="G50"/>
  <c r="H50"/>
  <c r="G51"/>
  <c r="H51"/>
  <c r="G52"/>
  <c r="H52"/>
  <c r="G53"/>
  <c r="H53"/>
  <c r="G54"/>
  <c r="H54"/>
  <c r="G55"/>
  <c r="H55"/>
  <c r="G56"/>
  <c r="H56"/>
  <c r="G57"/>
  <c r="H57"/>
  <c r="G58"/>
  <c r="H58"/>
  <c r="G59"/>
  <c r="H59"/>
  <c r="G60"/>
  <c r="H60"/>
  <c r="G61"/>
  <c r="H61"/>
  <c r="G62"/>
  <c r="H62"/>
  <c r="G63"/>
  <c r="H63"/>
  <c r="G64"/>
  <c r="H64"/>
  <c r="G65"/>
  <c r="H65"/>
  <c r="G66"/>
  <c r="H66"/>
  <c r="G67"/>
  <c r="H67"/>
  <c r="G68"/>
  <c r="H68"/>
  <c r="G69"/>
  <c r="H69"/>
  <c r="G70"/>
  <c r="H70"/>
  <c r="G71"/>
  <c r="H71"/>
  <c r="G72"/>
  <c r="H72"/>
  <c r="G73"/>
  <c r="H73"/>
  <c r="G74"/>
  <c r="H74"/>
  <c r="G75"/>
  <c r="H75"/>
  <c r="G76"/>
  <c r="H76"/>
  <c r="G77"/>
  <c r="H77"/>
  <c r="G78"/>
  <c r="H78"/>
  <c r="G79"/>
  <c r="H79"/>
  <c r="G80"/>
  <c r="H80"/>
  <c r="G81"/>
  <c r="H81"/>
  <c r="G82"/>
  <c r="H82"/>
  <c r="G83"/>
  <c r="H83"/>
  <c r="G84"/>
  <c r="H84"/>
  <c r="G85"/>
  <c r="H85"/>
  <c r="G86"/>
  <c r="H86"/>
  <c r="G87"/>
  <c r="H87"/>
  <c r="G88"/>
  <c r="H88"/>
  <c r="G89"/>
  <c r="H89"/>
  <c r="G90"/>
  <c r="H90"/>
  <c r="G91"/>
  <c r="H91"/>
  <c r="G92"/>
  <c r="H92"/>
  <c r="G93"/>
  <c r="H93"/>
  <c r="G94"/>
  <c r="H94"/>
  <c r="G95"/>
  <c r="H95"/>
  <c r="G96"/>
  <c r="H96"/>
  <c r="G97"/>
  <c r="H97"/>
  <c r="G98"/>
  <c r="H98"/>
  <c r="G99"/>
  <c r="H99"/>
  <c r="G100"/>
  <c r="H100"/>
  <c r="G101"/>
  <c r="H101"/>
  <c r="G102"/>
  <c r="H102"/>
  <c r="G103"/>
  <c r="H103"/>
  <c r="G104"/>
  <c r="H104"/>
  <c r="G105"/>
  <c r="H105"/>
  <c r="G106"/>
  <c r="H106"/>
  <c r="G107"/>
  <c r="H107"/>
  <c r="G108"/>
  <c r="H108"/>
  <c r="G109"/>
  <c r="H109"/>
  <c r="G110"/>
  <c r="H110"/>
  <c r="G111"/>
  <c r="H111"/>
  <c r="G112"/>
  <c r="H112"/>
  <c r="G113"/>
  <c r="H113"/>
  <c r="G114"/>
  <c r="H114"/>
  <c r="G115"/>
  <c r="H115"/>
  <c r="G116"/>
  <c r="H116"/>
  <c r="G117"/>
  <c r="H117"/>
  <c r="G118"/>
  <c r="H118"/>
  <c r="G119"/>
  <c r="H119"/>
  <c r="G120"/>
  <c r="H120"/>
  <c r="G121"/>
  <c r="H121"/>
  <c r="G122"/>
  <c r="H122"/>
  <c r="G123"/>
  <c r="H123"/>
  <c r="G124"/>
  <c r="H124"/>
  <c r="G125"/>
  <c r="H125"/>
  <c r="G126"/>
  <c r="H126"/>
  <c r="G127"/>
  <c r="H127"/>
  <c r="G128"/>
  <c r="H128"/>
  <c r="G129"/>
  <c r="H129"/>
  <c r="G130"/>
  <c r="H130"/>
  <c r="G131"/>
  <c r="H131"/>
  <c r="G132"/>
  <c r="H132"/>
  <c r="G133"/>
  <c r="H133"/>
  <c r="G134"/>
  <c r="H134"/>
  <c r="G135"/>
  <c r="H135"/>
  <c r="G136"/>
  <c r="H136"/>
  <c r="G137"/>
  <c r="H137"/>
  <c r="G138"/>
  <c r="H138"/>
  <c r="G139"/>
  <c r="H139"/>
  <c r="G140"/>
  <c r="H140"/>
  <c r="G141"/>
  <c r="H141"/>
  <c r="G142"/>
  <c r="H142"/>
  <c r="G143"/>
  <c r="H143"/>
  <c r="G144"/>
  <c r="H144"/>
  <c r="G145"/>
  <c r="H145"/>
  <c r="G146"/>
  <c r="H146"/>
  <c r="G147"/>
  <c r="H147"/>
  <c r="G148"/>
  <c r="H148"/>
  <c r="G149"/>
  <c r="H149"/>
  <c r="G150"/>
  <c r="H150"/>
  <c r="G151"/>
  <c r="H151"/>
  <c r="G152"/>
  <c r="H152"/>
  <c r="G153"/>
  <c r="H153"/>
  <c r="G154"/>
  <c r="H154"/>
  <c r="G155"/>
  <c r="H155"/>
  <c r="G156"/>
  <c r="H156"/>
  <c r="G157"/>
  <c r="H157"/>
  <c r="G158"/>
  <c r="H158"/>
  <c r="G159"/>
  <c r="H159"/>
  <c r="G160"/>
  <c r="H160"/>
  <c r="G161"/>
  <c r="H161"/>
  <c r="G162"/>
  <c r="H162"/>
  <c r="G163"/>
  <c r="H163"/>
  <c r="G164"/>
  <c r="H164"/>
  <c r="G165"/>
  <c r="H165"/>
  <c r="G166"/>
  <c r="H166"/>
  <c r="G167"/>
  <c r="H167"/>
  <c r="G168"/>
  <c r="H168"/>
  <c r="G169"/>
  <c r="H169"/>
  <c r="G170"/>
  <c r="H170"/>
  <c r="G171"/>
  <c r="H171"/>
  <c r="G172"/>
  <c r="H172"/>
  <c r="G173"/>
  <c r="H173"/>
  <c r="G174"/>
  <c r="H174"/>
  <c r="G175"/>
  <c r="H175"/>
  <c r="G176"/>
  <c r="H176"/>
  <c r="G177"/>
  <c r="H177"/>
  <c r="G178"/>
  <c r="H178"/>
  <c r="G179"/>
  <c r="H179"/>
  <c r="G180"/>
  <c r="H180"/>
  <c r="G181"/>
  <c r="H181"/>
  <c r="G182"/>
  <c r="H182"/>
  <c r="G183"/>
  <c r="H183"/>
  <c r="G184"/>
  <c r="H184"/>
  <c r="G185"/>
  <c r="H185"/>
  <c r="G186"/>
  <c r="H186"/>
  <c r="G187"/>
  <c r="H187"/>
  <c r="G188"/>
  <c r="H188"/>
  <c r="G189"/>
  <c r="H189"/>
  <c r="G190"/>
  <c r="H190"/>
  <c r="G191"/>
  <c r="H191"/>
  <c r="G192"/>
  <c r="H192"/>
  <c r="G193"/>
  <c r="H193"/>
  <c r="G194"/>
  <c r="H194"/>
  <c r="G195"/>
  <c r="H195"/>
  <c r="G196"/>
  <c r="H196"/>
  <c r="G197"/>
  <c r="H197"/>
  <c r="G198"/>
  <c r="H198"/>
  <c r="G199"/>
  <c r="H199"/>
  <c r="G200"/>
  <c r="H200"/>
  <c r="G201"/>
  <c r="H201"/>
  <c r="G202"/>
  <c r="H202"/>
  <c r="G203"/>
  <c r="H203"/>
  <c r="G204"/>
  <c r="H204"/>
  <c r="G205"/>
  <c r="H205"/>
  <c r="G206"/>
  <c r="H206"/>
  <c r="G207"/>
  <c r="H207"/>
  <c r="G208"/>
  <c r="H208"/>
  <c r="G209"/>
  <c r="H209"/>
  <c r="G210"/>
  <c r="H210"/>
  <c r="G211"/>
  <c r="H211"/>
  <c r="G212"/>
  <c r="H212"/>
  <c r="G213"/>
  <c r="H213"/>
  <c r="G214"/>
  <c r="H214"/>
  <c r="G215"/>
  <c r="H215"/>
  <c r="G216"/>
  <c r="H216"/>
  <c r="G217"/>
  <c r="H217"/>
  <c r="G218"/>
  <c r="H218"/>
  <c r="G219"/>
  <c r="H219"/>
  <c r="G220"/>
  <c r="H220"/>
  <c r="G221"/>
  <c r="H221"/>
  <c r="G222"/>
  <c r="H222"/>
  <c r="G223"/>
  <c r="H223"/>
  <c r="G224"/>
  <c r="H224"/>
  <c r="G225"/>
  <c r="H225"/>
  <c r="G226"/>
  <c r="H226"/>
  <c r="G227"/>
  <c r="H227"/>
  <c r="G228"/>
  <c r="H228"/>
  <c r="G229"/>
  <c r="H229"/>
  <c r="G230"/>
  <c r="H230"/>
  <c r="G231"/>
  <c r="H231"/>
  <c r="G232"/>
  <c r="H232"/>
  <c r="G233"/>
  <c r="H233"/>
  <c r="G234"/>
  <c r="H234"/>
  <c r="G235"/>
  <c r="H235"/>
  <c r="G236"/>
  <c r="H236"/>
  <c r="G237"/>
  <c r="H237"/>
  <c r="G238"/>
  <c r="H238"/>
  <c r="G239"/>
  <c r="H239"/>
  <c r="G240"/>
  <c r="H240"/>
  <c r="G241"/>
  <c r="H241"/>
  <c r="G242"/>
  <c r="H242"/>
  <c r="G243"/>
  <c r="H243"/>
  <c r="G244"/>
  <c r="H244"/>
  <c r="G245"/>
  <c r="H245"/>
  <c r="G246"/>
  <c r="H246"/>
  <c r="G247"/>
  <c r="H247"/>
  <c r="G248"/>
  <c r="H248"/>
  <c r="G249"/>
  <c r="H249"/>
  <c r="G250"/>
  <c r="H250"/>
  <c r="G251"/>
  <c r="H251"/>
  <c r="G252"/>
  <c r="H252"/>
  <c r="G253"/>
  <c r="H253"/>
  <c r="G254"/>
  <c r="H254"/>
  <c r="G255"/>
  <c r="H255"/>
  <c r="G256"/>
  <c r="H256"/>
  <c r="G257"/>
  <c r="H257"/>
  <c r="G258"/>
  <c r="H258"/>
  <c r="G259"/>
  <c r="H259"/>
  <c r="G260"/>
  <c r="H260"/>
  <c r="G261"/>
  <c r="H261"/>
  <c r="G262"/>
  <c r="H262"/>
  <c r="G263"/>
  <c r="H263"/>
  <c r="G264"/>
  <c r="H264"/>
  <c r="G265"/>
  <c r="H265"/>
  <c r="G266"/>
  <c r="H266"/>
  <c r="G267"/>
  <c r="H267"/>
  <c r="G268"/>
  <c r="H268"/>
  <c r="G269"/>
  <c r="H269"/>
  <c r="G270"/>
  <c r="H270"/>
  <c r="G271"/>
  <c r="H271"/>
  <c r="G272"/>
  <c r="H272"/>
  <c r="G273"/>
  <c r="H273"/>
  <c r="G274"/>
  <c r="H274"/>
  <c r="G275"/>
  <c r="H275"/>
  <c r="G276"/>
  <c r="H276"/>
  <c r="G277"/>
  <c r="H277"/>
  <c r="G278"/>
  <c r="H278"/>
  <c r="G279"/>
  <c r="H279"/>
  <c r="G280"/>
  <c r="H280"/>
  <c r="G281"/>
  <c r="H281"/>
  <c r="G282"/>
  <c r="H282"/>
  <c r="G283"/>
  <c r="H283"/>
  <c r="G284"/>
  <c r="H284"/>
  <c r="G285"/>
  <c r="H285"/>
  <c r="G286"/>
  <c r="H286"/>
  <c r="G287"/>
  <c r="H287"/>
  <c r="G288"/>
  <c r="H288"/>
  <c r="G289"/>
  <c r="H289"/>
  <c r="G290"/>
  <c r="H290"/>
  <c r="G291"/>
  <c r="H291"/>
  <c r="G292"/>
  <c r="H292"/>
  <c r="G293"/>
  <c r="H293"/>
  <c r="G294"/>
  <c r="H294"/>
  <c r="G295"/>
  <c r="H295"/>
  <c r="G296"/>
  <c r="H296"/>
  <c r="G297"/>
  <c r="H297"/>
  <c r="G298"/>
  <c r="H298"/>
  <c r="G299"/>
  <c r="H299"/>
  <c r="G300"/>
  <c r="H300"/>
  <c r="G301"/>
  <c r="H301"/>
  <c r="G302"/>
  <c r="H302"/>
  <c r="G303"/>
  <c r="H303"/>
  <c r="G304"/>
  <c r="H304"/>
  <c r="G305"/>
  <c r="H305"/>
  <c r="G306"/>
  <c r="H306"/>
  <c r="G307"/>
  <c r="H307"/>
  <c r="G308"/>
  <c r="H308"/>
  <c r="G309"/>
  <c r="H309"/>
  <c r="G310"/>
  <c r="H310"/>
  <c r="G311"/>
  <c r="H311"/>
  <c r="G312"/>
  <c r="H312"/>
  <c r="G313"/>
  <c r="H313"/>
  <c r="G314"/>
  <c r="H314"/>
  <c r="G315"/>
  <c r="H315"/>
  <c r="G316"/>
  <c r="H316"/>
  <c r="G317"/>
  <c r="H317"/>
  <c r="G318"/>
  <c r="H318"/>
  <c r="G319"/>
  <c r="H319"/>
  <c r="G320"/>
  <c r="H320"/>
  <c r="G321"/>
  <c r="H321"/>
  <c r="G322"/>
  <c r="H322"/>
  <c r="G323"/>
  <c r="H323"/>
  <c r="G324"/>
  <c r="H324"/>
  <c r="G325"/>
  <c r="H325"/>
  <c r="G326"/>
  <c r="H326"/>
  <c r="G327"/>
  <c r="H327"/>
  <c r="G328"/>
  <c r="H328"/>
  <c r="G329"/>
  <c r="H329"/>
  <c r="G330"/>
  <c r="H330"/>
  <c r="G331"/>
  <c r="H331"/>
  <c r="G332"/>
  <c r="H332"/>
  <c r="G333"/>
  <c r="H333"/>
  <c r="H2"/>
  <c r="G2"/>
  <c r="C3"/>
  <c r="C4"/>
  <c r="D4"/>
  <c r="C5"/>
  <c r="D5"/>
  <c r="C6"/>
  <c r="D6"/>
  <c r="C7"/>
  <c r="C8"/>
  <c r="C9"/>
  <c r="D9"/>
  <c r="C10"/>
  <c r="C11"/>
  <c r="C12"/>
  <c r="C13"/>
  <c r="C14"/>
  <c r="C15"/>
  <c r="C16"/>
  <c r="D16"/>
  <c r="C17"/>
  <c r="C18"/>
  <c r="C19"/>
  <c r="D19"/>
  <c r="C20"/>
  <c r="C21"/>
  <c r="C22"/>
  <c r="C23"/>
  <c r="C24"/>
  <c r="C25"/>
  <c r="D25"/>
  <c r="C26"/>
  <c r="C27"/>
  <c r="D27"/>
  <c r="C28"/>
  <c r="C29"/>
  <c r="C30"/>
  <c r="C31"/>
  <c r="C32"/>
  <c r="D32"/>
  <c r="C33"/>
  <c r="C34"/>
  <c r="D34"/>
  <c r="C35"/>
  <c r="D35"/>
  <c r="C36"/>
  <c r="D36"/>
  <c r="C37"/>
  <c r="D37"/>
  <c r="C38"/>
  <c r="C39"/>
  <c r="D39"/>
  <c r="C40"/>
  <c r="C41"/>
  <c r="C42"/>
  <c r="D42"/>
  <c r="C43"/>
  <c r="D43"/>
  <c r="C44"/>
  <c r="D44"/>
  <c r="C45"/>
  <c r="D45"/>
  <c r="C46"/>
  <c r="D46"/>
  <c r="C47"/>
  <c r="D47"/>
  <c r="C48"/>
  <c r="D48"/>
  <c r="C49"/>
  <c r="D49"/>
  <c r="C50"/>
  <c r="D50"/>
  <c r="C51"/>
  <c r="D51"/>
  <c r="C52"/>
  <c r="D52"/>
  <c r="C53"/>
  <c r="D53"/>
  <c r="C54"/>
  <c r="D54"/>
  <c r="C55"/>
  <c r="D55"/>
  <c r="C56"/>
  <c r="D56"/>
  <c r="C57"/>
  <c r="D57"/>
  <c r="C58"/>
  <c r="D58"/>
  <c r="C59"/>
  <c r="D59"/>
  <c r="C60"/>
  <c r="D60"/>
  <c r="C61"/>
  <c r="D61"/>
  <c r="C62"/>
  <c r="D62"/>
  <c r="C63"/>
  <c r="D63"/>
  <c r="C64"/>
  <c r="D64"/>
  <c r="C65"/>
  <c r="D65"/>
  <c r="C66"/>
  <c r="D66"/>
  <c r="C67"/>
  <c r="D67"/>
  <c r="C68"/>
  <c r="D68"/>
  <c r="C69"/>
  <c r="D69"/>
  <c r="C70"/>
  <c r="D70"/>
  <c r="C71"/>
  <c r="D71"/>
  <c r="C72"/>
  <c r="D72"/>
  <c r="C73"/>
  <c r="D73"/>
  <c r="C74"/>
  <c r="D74"/>
  <c r="C75"/>
  <c r="D75"/>
  <c r="C76"/>
  <c r="D76"/>
  <c r="C77"/>
  <c r="D77"/>
  <c r="C78"/>
  <c r="D78"/>
  <c r="C79"/>
  <c r="D79"/>
  <c r="C80"/>
  <c r="D80"/>
  <c r="C81"/>
  <c r="D81"/>
  <c r="C82"/>
  <c r="D82"/>
  <c r="C83"/>
  <c r="D83"/>
  <c r="C84"/>
  <c r="D84"/>
  <c r="C85"/>
  <c r="D85"/>
  <c r="C86"/>
  <c r="D86"/>
  <c r="C87"/>
  <c r="D87"/>
  <c r="C88"/>
  <c r="D88"/>
  <c r="C89"/>
  <c r="D89"/>
  <c r="C90"/>
  <c r="D90"/>
  <c r="C91"/>
  <c r="D91"/>
  <c r="C92"/>
  <c r="D92"/>
  <c r="C93"/>
  <c r="D93"/>
  <c r="C94"/>
  <c r="D94"/>
  <c r="C95"/>
  <c r="D95"/>
  <c r="C96"/>
  <c r="D96"/>
  <c r="C97"/>
  <c r="D97"/>
  <c r="C98"/>
  <c r="D98"/>
  <c r="C99"/>
  <c r="D99"/>
  <c r="C100"/>
  <c r="D100"/>
  <c r="C101"/>
  <c r="D101"/>
  <c r="C102"/>
  <c r="D102"/>
  <c r="C103"/>
  <c r="D103"/>
  <c r="C104"/>
  <c r="D104"/>
  <c r="C105"/>
  <c r="D105"/>
  <c r="C106"/>
  <c r="D106"/>
  <c r="C107"/>
  <c r="D107"/>
  <c r="C108"/>
  <c r="D108"/>
  <c r="C109"/>
  <c r="D109"/>
  <c r="C110"/>
  <c r="D110"/>
  <c r="C111"/>
  <c r="D111"/>
  <c r="C112"/>
  <c r="D112"/>
  <c r="C113"/>
  <c r="D113"/>
  <c r="C114"/>
  <c r="D114"/>
  <c r="C115"/>
  <c r="D115"/>
  <c r="C116"/>
  <c r="D116"/>
  <c r="C117"/>
  <c r="D117"/>
  <c r="C118"/>
  <c r="D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199"/>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223"/>
  <c r="D223"/>
  <c r="C224"/>
  <c r="D224"/>
  <c r="C225"/>
  <c r="D225"/>
  <c r="C226"/>
  <c r="D226"/>
  <c r="C227"/>
  <c r="D227"/>
  <c r="C228"/>
  <c r="D228"/>
  <c r="C229"/>
  <c r="D229"/>
  <c r="C230"/>
  <c r="D230"/>
  <c r="C231"/>
  <c r="D231"/>
  <c r="C232"/>
  <c r="D232"/>
  <c r="C233"/>
  <c r="D233"/>
  <c r="C234"/>
  <c r="D234"/>
  <c r="C235"/>
  <c r="D235"/>
  <c r="C236"/>
  <c r="D236"/>
  <c r="C237"/>
  <c r="D237"/>
  <c r="C238"/>
  <c r="D238"/>
  <c r="C239"/>
  <c r="D239"/>
  <c r="C240"/>
  <c r="D240"/>
  <c r="C241"/>
  <c r="D241"/>
  <c r="C242"/>
  <c r="D242"/>
  <c r="C243"/>
  <c r="D243"/>
  <c r="C244"/>
  <c r="D244"/>
  <c r="C245"/>
  <c r="D245"/>
  <c r="C246"/>
  <c r="D246"/>
  <c r="C247"/>
  <c r="D247"/>
  <c r="C248"/>
  <c r="D248"/>
  <c r="C249"/>
  <c r="D249"/>
  <c r="C250"/>
  <c r="D250"/>
  <c r="C251"/>
  <c r="D251"/>
  <c r="C252"/>
  <c r="D252"/>
  <c r="C253"/>
  <c r="D253"/>
  <c r="C254"/>
  <c r="D254"/>
  <c r="C255"/>
  <c r="D255"/>
  <c r="C256"/>
  <c r="D256"/>
  <c r="C257"/>
  <c r="D257"/>
  <c r="C258"/>
  <c r="D258"/>
  <c r="C259"/>
  <c r="D259"/>
  <c r="C260"/>
  <c r="D260"/>
  <c r="C261"/>
  <c r="D261"/>
  <c r="C262"/>
  <c r="D262"/>
  <c r="C263"/>
  <c r="D263"/>
  <c r="C264"/>
  <c r="D264"/>
  <c r="C265"/>
  <c r="D265"/>
  <c r="C266"/>
  <c r="D266"/>
  <c r="C267"/>
  <c r="D267"/>
  <c r="C268"/>
  <c r="D268"/>
  <c r="C269"/>
  <c r="D269"/>
  <c r="C270"/>
  <c r="D270"/>
  <c r="C271"/>
  <c r="D271"/>
  <c r="C272"/>
  <c r="D272"/>
  <c r="C273"/>
  <c r="D273"/>
  <c r="C274"/>
  <c r="D274"/>
  <c r="C275"/>
  <c r="D275"/>
  <c r="C276"/>
  <c r="D276"/>
  <c r="C277"/>
  <c r="D277"/>
  <c r="C278"/>
  <c r="D278"/>
  <c r="C279"/>
  <c r="D279"/>
  <c r="C280"/>
  <c r="D280"/>
  <c r="C281"/>
  <c r="D281"/>
  <c r="C282"/>
  <c r="D282"/>
  <c r="C283"/>
  <c r="D283"/>
  <c r="C284"/>
  <c r="D284"/>
  <c r="C285"/>
  <c r="D285"/>
  <c r="C286"/>
  <c r="D286"/>
  <c r="C287"/>
  <c r="D287"/>
  <c r="C288"/>
  <c r="D288"/>
  <c r="C289"/>
  <c r="D289"/>
  <c r="C290"/>
  <c r="D290"/>
  <c r="C291"/>
  <c r="D291"/>
  <c r="C292"/>
  <c r="D292"/>
  <c r="C293"/>
  <c r="D293"/>
  <c r="C294"/>
  <c r="D294"/>
  <c r="C295"/>
  <c r="D295"/>
  <c r="C296"/>
  <c r="D296"/>
  <c r="C297"/>
  <c r="D297"/>
  <c r="C298"/>
  <c r="D298"/>
  <c r="C299"/>
  <c r="D299"/>
  <c r="C300"/>
  <c r="D300"/>
  <c r="C301"/>
  <c r="D301"/>
  <c r="C302"/>
  <c r="D302"/>
  <c r="C303"/>
  <c r="D303"/>
  <c r="C304"/>
  <c r="D304"/>
  <c r="C305"/>
  <c r="D305"/>
  <c r="C306"/>
  <c r="D306"/>
  <c r="C307"/>
  <c r="D307"/>
  <c r="C308"/>
  <c r="D308"/>
  <c r="C309"/>
  <c r="D309"/>
  <c r="C310"/>
  <c r="D310"/>
  <c r="C311"/>
  <c r="D311"/>
  <c r="C312"/>
  <c r="D312"/>
  <c r="C313"/>
  <c r="D313"/>
  <c r="C314"/>
  <c r="D314"/>
  <c r="C315"/>
  <c r="D315"/>
  <c r="C316"/>
  <c r="D316"/>
  <c r="C317"/>
  <c r="D317"/>
  <c r="C318"/>
  <c r="D318"/>
  <c r="C319"/>
  <c r="D319"/>
  <c r="C320"/>
  <c r="D320"/>
  <c r="C321"/>
  <c r="D321"/>
  <c r="C322"/>
  <c r="D322"/>
  <c r="C323"/>
  <c r="D323"/>
  <c r="C324"/>
  <c r="D324"/>
  <c r="C325"/>
  <c r="D325"/>
  <c r="C326"/>
  <c r="D326"/>
  <c r="C327"/>
  <c r="D327"/>
  <c r="C328"/>
  <c r="D328"/>
  <c r="C329"/>
  <c r="D329"/>
  <c r="C330"/>
  <c r="D330"/>
  <c r="C331"/>
  <c r="D331"/>
  <c r="C332"/>
  <c r="D332"/>
  <c r="C333"/>
  <c r="D333"/>
  <c r="C2"/>
  <c r="AX188" i="6"/>
  <c r="AX222"/>
  <c r="AZ222"/>
  <c r="BB222"/>
  <c r="BC222" s="1"/>
  <c r="BA222" s="1"/>
  <c r="AX223"/>
  <c r="AZ223"/>
  <c r="BB223"/>
  <c r="BC223"/>
  <c r="BA223" s="1"/>
  <c r="AX224"/>
  <c r="AZ224"/>
  <c r="BB224"/>
  <c r="BC224" s="1"/>
  <c r="BA224" s="1"/>
  <c r="AX225"/>
  <c r="AZ225"/>
  <c r="BB225"/>
  <c r="BC225"/>
  <c r="BA225" s="1"/>
  <c r="BB189"/>
  <c r="BC189" s="1"/>
  <c r="BB190"/>
  <c r="BC190"/>
  <c r="BB191"/>
  <c r="BC191" s="1"/>
  <c r="BB192"/>
  <c r="BC192"/>
  <c r="BB193"/>
  <c r="BC193" s="1"/>
  <c r="BB194"/>
  <c r="BC194"/>
  <c r="BB195"/>
  <c r="BC195" s="1"/>
  <c r="BB196"/>
  <c r="BC196"/>
  <c r="BB197"/>
  <c r="BC197" s="1"/>
  <c r="BB198"/>
  <c r="BC198"/>
  <c r="BB199"/>
  <c r="BC199" s="1"/>
  <c r="BB200"/>
  <c r="BC200"/>
  <c r="BB201"/>
  <c r="BC201" s="1"/>
  <c r="BB202"/>
  <c r="BC202"/>
  <c r="BB203"/>
  <c r="BC203" s="1"/>
  <c r="BB204"/>
  <c r="BC204"/>
  <c r="BB205"/>
  <c r="BC205" s="1"/>
  <c r="BB206"/>
  <c r="BC206"/>
  <c r="BB207"/>
  <c r="BC207" s="1"/>
  <c r="BB208"/>
  <c r="BC208"/>
  <c r="BB209"/>
  <c r="BC209" s="1"/>
  <c r="BB210"/>
  <c r="BC210"/>
  <c r="BB211"/>
  <c r="BC211" s="1"/>
  <c r="BB212"/>
  <c r="BC212"/>
  <c r="BC188"/>
  <c r="BB298"/>
  <c r="BC298" s="1"/>
  <c r="BB299"/>
  <c r="BC297" s="1"/>
  <c r="BC299"/>
  <c r="BB300"/>
  <c r="BC300" s="1"/>
  <c r="BB301"/>
  <c r="BC301"/>
  <c r="BB302"/>
  <c r="BC302" s="1"/>
  <c r="BB303"/>
  <c r="BC303"/>
  <c r="BB297"/>
  <c r="BB281"/>
  <c r="BC281" s="1"/>
  <c r="BB282"/>
  <c r="BC282"/>
  <c r="BB283"/>
  <c r="BC283" s="1"/>
  <c r="BB284"/>
  <c r="BC284"/>
  <c r="BB285"/>
  <c r="BC285" s="1"/>
  <c r="BB286"/>
  <c r="BC286"/>
  <c r="BB287"/>
  <c r="BC287" s="1"/>
  <c r="BB288"/>
  <c r="BC288"/>
  <c r="BB289"/>
  <c r="BC289" s="1"/>
  <c r="BB290"/>
  <c r="BC290"/>
  <c r="BB291"/>
  <c r="BC291" s="1"/>
  <c r="BB292"/>
  <c r="BC292"/>
  <c r="BB293"/>
  <c r="BC293" s="1"/>
  <c r="BB294"/>
  <c r="BC294"/>
  <c r="BB295"/>
  <c r="BC295" s="1"/>
  <c r="BB296"/>
  <c r="BC296"/>
  <c r="BB280"/>
  <c r="BB276"/>
  <c r="BC276" s="1"/>
  <c r="BB277"/>
  <c r="BC277"/>
  <c r="BB278"/>
  <c r="BC278" s="1"/>
  <c r="BB279"/>
  <c r="BC279"/>
  <c r="BC275"/>
  <c r="BB275"/>
  <c r="BB265"/>
  <c r="BC265" s="1"/>
  <c r="BB266"/>
  <c r="BC266"/>
  <c r="BB267"/>
  <c r="BC267" s="1"/>
  <c r="BB268"/>
  <c r="BC268"/>
  <c r="BB269"/>
  <c r="BC269" s="1"/>
  <c r="BB270"/>
  <c r="BC270"/>
  <c r="BB271"/>
  <c r="BC271" s="1"/>
  <c r="BB272"/>
  <c r="BC272"/>
  <c r="BB273"/>
  <c r="BC273" s="1"/>
  <c r="BB274"/>
  <c r="BC274"/>
  <c r="BC264"/>
  <c r="BB264"/>
  <c r="BB251"/>
  <c r="BC251" s="1"/>
  <c r="BB252"/>
  <c r="BC252"/>
  <c r="BB253"/>
  <c r="BC253" s="1"/>
  <c r="BB254"/>
  <c r="BC254"/>
  <c r="BB255"/>
  <c r="BC255" s="1"/>
  <c r="BB256"/>
  <c r="BC256"/>
  <c r="BB257"/>
  <c r="BC257" s="1"/>
  <c r="BB258"/>
  <c r="BC258"/>
  <c r="BB259"/>
  <c r="BC259" s="1"/>
  <c r="BB260"/>
  <c r="BC260"/>
  <c r="BB261"/>
  <c r="BC261" s="1"/>
  <c r="BB262"/>
  <c r="BC262"/>
  <c r="BB263"/>
  <c r="BC263" s="1"/>
  <c r="BC250"/>
  <c r="BB250"/>
  <c r="BB235"/>
  <c r="BC235" s="1"/>
  <c r="BB236"/>
  <c r="BC236"/>
  <c r="BB237"/>
  <c r="BC237" s="1"/>
  <c r="BB238"/>
  <c r="BC238"/>
  <c r="BB239"/>
  <c r="BC239" s="1"/>
  <c r="BB240"/>
  <c r="BC240"/>
  <c r="BB241"/>
  <c r="BC241" s="1"/>
  <c r="BB242"/>
  <c r="BC242"/>
  <c r="BB243"/>
  <c r="BC243" s="1"/>
  <c r="BB244"/>
  <c r="BC244"/>
  <c r="BB245"/>
  <c r="BC245" s="1"/>
  <c r="BB246"/>
  <c r="BC246"/>
  <c r="BB247"/>
  <c r="BC247" s="1"/>
  <c r="BB248"/>
  <c r="BC248"/>
  <c r="BB249"/>
  <c r="BC249" s="1"/>
  <c r="BC234"/>
  <c r="BB234"/>
  <c r="BB229"/>
  <c r="BC229" s="1"/>
  <c r="BB230"/>
  <c r="BC230"/>
  <c r="BB231"/>
  <c r="BC231" s="1"/>
  <c r="BB232"/>
  <c r="BC232"/>
  <c r="BB233"/>
  <c r="BC233" s="1"/>
  <c r="BC228"/>
  <c r="BB228"/>
  <c r="BB226"/>
  <c r="BC226"/>
  <c r="BB227"/>
  <c r="BC227"/>
  <c r="E250"/>
  <c r="G250"/>
  <c r="H250"/>
  <c r="I250"/>
  <c r="J250"/>
  <c r="E251"/>
  <c r="G251"/>
  <c r="H251"/>
  <c r="I251"/>
  <c r="J251"/>
  <c r="E252"/>
  <c r="G252"/>
  <c r="H252"/>
  <c r="I252"/>
  <c r="J252"/>
  <c r="E253"/>
  <c r="G253"/>
  <c r="H253"/>
  <c r="I253"/>
  <c r="J253"/>
  <c r="E254"/>
  <c r="G254"/>
  <c r="H254"/>
  <c r="I254"/>
  <c r="J254"/>
  <c r="E255"/>
  <c r="G255"/>
  <c r="H255"/>
  <c r="I255"/>
  <c r="J255"/>
  <c r="E256"/>
  <c r="G256"/>
  <c r="H256"/>
  <c r="I256"/>
  <c r="J256"/>
  <c r="E257"/>
  <c r="G257"/>
  <c r="H257"/>
  <c r="I257"/>
  <c r="J257"/>
  <c r="E258"/>
  <c r="G258"/>
  <c r="H258"/>
  <c r="I258"/>
  <c r="J258"/>
  <c r="E259"/>
  <c r="G259"/>
  <c r="H259"/>
  <c r="I259"/>
  <c r="J259"/>
  <c r="E260"/>
  <c r="G260"/>
  <c r="H260"/>
  <c r="I260"/>
  <c r="J260"/>
  <c r="E261"/>
  <c r="G261"/>
  <c r="H261"/>
  <c r="I261"/>
  <c r="J261"/>
  <c r="E262"/>
  <c r="G262"/>
  <c r="H262"/>
  <c r="I262"/>
  <c r="J262"/>
  <c r="E263"/>
  <c r="G263"/>
  <c r="H263"/>
  <c r="I263"/>
  <c r="J263"/>
  <c r="E264"/>
  <c r="G264"/>
  <c r="H264"/>
  <c r="I264"/>
  <c r="J264"/>
  <c r="E265"/>
  <c r="G265"/>
  <c r="H265"/>
  <c r="I265"/>
  <c r="J265"/>
  <c r="T248" i="5"/>
  <c r="BC304" i="6" l="1"/>
  <c r="BC280"/>
  <c r="A127" i="7" l="1"/>
  <c r="B127"/>
  <c r="C127"/>
  <c r="D127"/>
  <c r="E127"/>
  <c r="F127"/>
  <c r="G127"/>
  <c r="H127"/>
  <c r="A128"/>
  <c r="B128"/>
  <c r="C128"/>
  <c r="D128"/>
  <c r="E128"/>
  <c r="F128"/>
  <c r="G128"/>
  <c r="H128"/>
  <c r="A129"/>
  <c r="B129"/>
  <c r="C129"/>
  <c r="D129"/>
  <c r="E129"/>
  <c r="F129"/>
  <c r="G129"/>
  <c r="H129"/>
  <c r="A130"/>
  <c r="B130"/>
  <c r="C130"/>
  <c r="D130"/>
  <c r="E130"/>
  <c r="F130"/>
  <c r="G130"/>
  <c r="H130"/>
  <c r="A131"/>
  <c r="B131"/>
  <c r="C131"/>
  <c r="D131"/>
  <c r="E131"/>
  <c r="F131"/>
  <c r="G131"/>
  <c r="H131"/>
  <c r="A132"/>
  <c r="B132"/>
  <c r="C132"/>
  <c r="D132"/>
  <c r="E132"/>
  <c r="F132"/>
  <c r="G132"/>
  <c r="H132"/>
  <c r="A133"/>
  <c r="B133"/>
  <c r="C133"/>
  <c r="D133"/>
  <c r="E133"/>
  <c r="F133"/>
  <c r="G133"/>
  <c r="H133"/>
  <c r="A134"/>
  <c r="B134"/>
  <c r="C134"/>
  <c r="D134"/>
  <c r="E134"/>
  <c r="F134"/>
  <c r="G134"/>
  <c r="H134"/>
  <c r="BB214" i="6" l="1"/>
  <c r="BC214" s="1"/>
  <c r="BB215"/>
  <c r="BC215"/>
  <c r="BB216"/>
  <c r="BC216" s="1"/>
  <c r="BB217"/>
  <c r="BC217"/>
  <c r="BB218"/>
  <c r="BC218" s="1"/>
  <c r="BB219"/>
  <c r="BC219"/>
  <c r="BB220"/>
  <c r="BC220" s="1"/>
  <c r="BB221"/>
  <c r="BC221"/>
  <c r="BC213"/>
  <c r="BB213"/>
  <c r="BB188"/>
  <c r="BC178"/>
  <c r="BC179"/>
  <c r="BC180"/>
  <c r="BC181"/>
  <c r="BC182"/>
  <c r="BC183"/>
  <c r="BC184"/>
  <c r="BC185"/>
  <c r="BC186"/>
  <c r="BC187"/>
  <c r="BC177"/>
  <c r="BB178"/>
  <c r="BB179"/>
  <c r="BB180"/>
  <c r="BB181"/>
  <c r="BB182"/>
  <c r="BB183"/>
  <c r="BB184"/>
  <c r="BB185"/>
  <c r="BB186"/>
  <c r="BB187"/>
  <c r="BB177"/>
  <c r="BB165"/>
  <c r="BC165" s="1"/>
  <c r="BB166"/>
  <c r="BC164" s="1"/>
  <c r="BC166"/>
  <c r="BB167"/>
  <c r="BC167" s="1"/>
  <c r="BB168"/>
  <c r="BC168"/>
  <c r="BB169"/>
  <c r="BC169" s="1"/>
  <c r="BB170"/>
  <c r="BC170"/>
  <c r="BB171"/>
  <c r="BC171" s="1"/>
  <c r="BB172"/>
  <c r="BC172"/>
  <c r="BB173"/>
  <c r="BC173" s="1"/>
  <c r="BB174"/>
  <c r="BC174"/>
  <c r="BB175"/>
  <c r="BC175" s="1"/>
  <c r="BB176"/>
  <c r="BC176"/>
  <c r="BB164"/>
  <c r="BB160"/>
  <c r="BC160" s="1"/>
  <c r="BB161"/>
  <c r="BC159" s="1"/>
  <c r="BC161"/>
  <c r="BB162"/>
  <c r="BC162" s="1"/>
  <c r="BB163"/>
  <c r="BC163"/>
  <c r="BB159"/>
  <c r="BB151"/>
  <c r="BC151" s="1"/>
  <c r="BB152"/>
  <c r="BC152"/>
  <c r="BB153"/>
  <c r="BC153" s="1"/>
  <c r="BB154"/>
  <c r="BC154"/>
  <c r="BB155"/>
  <c r="BC155" s="1"/>
  <c r="BB156"/>
  <c r="BC156"/>
  <c r="BB157"/>
  <c r="BC157" s="1"/>
  <c r="BB158"/>
  <c r="BC158"/>
  <c r="BC150"/>
  <c r="BB150"/>
  <c r="BB143"/>
  <c r="BC143" s="1"/>
  <c r="BB144"/>
  <c r="BC144"/>
  <c r="BB145"/>
  <c r="BC145" s="1"/>
  <c r="BB146"/>
  <c r="BC146"/>
  <c r="BB147"/>
  <c r="BC147" s="1"/>
  <c r="BB148"/>
  <c r="BC148"/>
  <c r="BB149"/>
  <c r="BC149" s="1"/>
  <c r="BC142"/>
  <c r="BB142"/>
  <c r="BB130"/>
  <c r="BB131"/>
  <c r="BC129" s="1"/>
  <c r="BC131"/>
  <c r="BB132"/>
  <c r="BB133"/>
  <c r="BC133"/>
  <c r="BB134"/>
  <c r="BB135"/>
  <c r="BC135"/>
  <c r="BB136"/>
  <c r="BB137"/>
  <c r="BC137"/>
  <c r="BB138"/>
  <c r="BB139"/>
  <c r="BC139"/>
  <c r="BB140"/>
  <c r="BB141"/>
  <c r="BC141"/>
  <c r="BB129"/>
  <c r="BC121"/>
  <c r="BC122"/>
  <c r="BC123"/>
  <c r="BC124"/>
  <c r="BC125"/>
  <c r="BC126"/>
  <c r="BC127"/>
  <c r="BC128"/>
  <c r="BC120"/>
  <c r="BB121"/>
  <c r="BB122"/>
  <c r="BB123"/>
  <c r="BB124"/>
  <c r="BB125"/>
  <c r="BB126"/>
  <c r="BB127"/>
  <c r="BB128"/>
  <c r="BB120"/>
  <c r="BB112"/>
  <c r="BC112" s="1"/>
  <c r="BB113"/>
  <c r="BC113"/>
  <c r="BB114"/>
  <c r="BC114" s="1"/>
  <c r="BB115"/>
  <c r="BC115"/>
  <c r="BB116"/>
  <c r="BC116" s="1"/>
  <c r="BB117"/>
  <c r="BC117"/>
  <c r="BB118"/>
  <c r="BC118" s="1"/>
  <c r="BB119"/>
  <c r="BC119"/>
  <c r="BC111"/>
  <c r="BB111"/>
  <c r="BB102"/>
  <c r="BC102" s="1"/>
  <c r="BB103"/>
  <c r="BC103"/>
  <c r="BB104"/>
  <c r="BC104" s="1"/>
  <c r="BB105"/>
  <c r="BC105"/>
  <c r="BB106"/>
  <c r="BC106" s="1"/>
  <c r="BB107"/>
  <c r="BC107"/>
  <c r="BB108"/>
  <c r="BC108" s="1"/>
  <c r="BB109"/>
  <c r="BC109"/>
  <c r="BB110"/>
  <c r="BC110" s="1"/>
  <c r="BC101"/>
  <c r="BB101"/>
  <c r="BB94"/>
  <c r="BC94" s="1"/>
  <c r="BB95"/>
  <c r="BC95"/>
  <c r="BB96"/>
  <c r="BC96" s="1"/>
  <c r="BB97"/>
  <c r="BC97"/>
  <c r="BB98"/>
  <c r="BC98" s="1"/>
  <c r="BB99"/>
  <c r="BC99"/>
  <c r="BB100"/>
  <c r="BC100" s="1"/>
  <c r="BC93"/>
  <c r="BB93"/>
  <c r="BB78"/>
  <c r="BB79"/>
  <c r="BB80"/>
  <c r="BB81"/>
  <c r="BB82"/>
  <c r="BB83"/>
  <c r="BB84"/>
  <c r="BB85"/>
  <c r="BB86"/>
  <c r="BB87"/>
  <c r="BB88"/>
  <c r="BB89"/>
  <c r="BB90"/>
  <c r="BB91"/>
  <c r="BB92"/>
  <c r="BB77"/>
  <c r="AW5"/>
  <c r="AW6"/>
  <c r="AW7"/>
  <c r="AW8"/>
  <c r="AW9"/>
  <c r="AW10"/>
  <c r="AW11"/>
  <c r="AW12"/>
  <c r="AW13"/>
  <c r="AW14"/>
  <c r="AW15"/>
  <c r="AW16"/>
  <c r="AW17"/>
  <c r="AW18"/>
  <c r="AW19"/>
  <c r="AW20"/>
  <c r="AW21"/>
  <c r="AW22"/>
  <c r="AW23"/>
  <c r="AW24"/>
  <c r="AW25"/>
  <c r="AW26"/>
  <c r="AW27"/>
  <c r="AW28"/>
  <c r="AW29"/>
  <c r="AW30"/>
  <c r="AW31"/>
  <c r="AW32"/>
  <c r="AW33"/>
  <c r="AW34"/>
  <c r="AW35"/>
  <c r="AW36"/>
  <c r="AW37"/>
  <c r="AW38"/>
  <c r="AW39"/>
  <c r="AW40"/>
  <c r="AW41"/>
  <c r="AW42"/>
  <c r="AW43"/>
  <c r="AW44"/>
  <c r="AW45"/>
  <c r="AW46"/>
  <c r="AW47"/>
  <c r="AW48"/>
  <c r="AW49"/>
  <c r="AW50"/>
  <c r="AW51"/>
  <c r="AW52"/>
  <c r="AW53"/>
  <c r="AW54"/>
  <c r="AW55"/>
  <c r="AW56"/>
  <c r="AW57"/>
  <c r="AW58"/>
  <c r="AW59"/>
  <c r="AW60"/>
  <c r="AW61"/>
  <c r="AW62"/>
  <c r="AW63"/>
  <c r="AW64"/>
  <c r="AW65"/>
  <c r="AW66"/>
  <c r="AW67"/>
  <c r="AW68"/>
  <c r="AW69"/>
  <c r="AW70"/>
  <c r="AW71"/>
  <c r="AW72"/>
  <c r="AW73"/>
  <c r="AW74"/>
  <c r="AW75"/>
  <c r="AW76"/>
  <c r="AW77"/>
  <c r="AW78"/>
  <c r="AW79"/>
  <c r="AW80"/>
  <c r="AW81"/>
  <c r="AW82"/>
  <c r="AW83"/>
  <c r="AW84"/>
  <c r="AW85"/>
  <c r="AW86"/>
  <c r="AW87"/>
  <c r="AW88"/>
  <c r="AW89"/>
  <c r="AW90"/>
  <c r="AW91"/>
  <c r="AW92"/>
  <c r="AW93"/>
  <c r="AW94"/>
  <c r="AW95"/>
  <c r="AW96"/>
  <c r="AW97"/>
  <c r="AW98"/>
  <c r="AW99"/>
  <c r="AW100"/>
  <c r="AW101"/>
  <c r="AW102"/>
  <c r="AW103"/>
  <c r="AW104"/>
  <c r="AW105"/>
  <c r="AW106"/>
  <c r="AW107"/>
  <c r="AW108"/>
  <c r="AW109"/>
  <c r="AW110"/>
  <c r="AW111"/>
  <c r="AW112"/>
  <c r="AW113"/>
  <c r="AW114"/>
  <c r="AW115"/>
  <c r="AW116"/>
  <c r="AW117"/>
  <c r="AW118"/>
  <c r="AW119"/>
  <c r="AW120"/>
  <c r="AW121"/>
  <c r="AW122"/>
  <c r="AW123"/>
  <c r="AW124"/>
  <c r="AW125"/>
  <c r="AW126"/>
  <c r="AW127"/>
  <c r="AW128"/>
  <c r="AW129"/>
  <c r="AW130"/>
  <c r="AW131"/>
  <c r="AW132"/>
  <c r="AW133"/>
  <c r="AW134"/>
  <c r="AW135"/>
  <c r="AW136"/>
  <c r="AW137"/>
  <c r="AW138"/>
  <c r="AW139"/>
  <c r="AW140"/>
  <c r="AW141"/>
  <c r="AW142"/>
  <c r="AW143"/>
  <c r="AW144"/>
  <c r="AW145"/>
  <c r="AW146"/>
  <c r="AW147"/>
  <c r="AW148"/>
  <c r="AW149"/>
  <c r="AW150"/>
  <c r="AW151"/>
  <c r="AW152"/>
  <c r="AW153"/>
  <c r="AW154"/>
  <c r="AW155"/>
  <c r="AW156"/>
  <c r="AW157"/>
  <c r="AW158"/>
  <c r="AW159"/>
  <c r="AW160"/>
  <c r="AW161"/>
  <c r="AW162"/>
  <c r="AW163"/>
  <c r="AW164"/>
  <c r="AW165"/>
  <c r="AW166"/>
  <c r="AW167"/>
  <c r="AW168"/>
  <c r="AW169"/>
  <c r="AW170"/>
  <c r="AW171"/>
  <c r="AW172"/>
  <c r="AW173"/>
  <c r="AW174"/>
  <c r="AW175"/>
  <c r="AW176"/>
  <c r="AW177"/>
  <c r="AW178"/>
  <c r="AW179"/>
  <c r="AW180"/>
  <c r="AW181"/>
  <c r="AW182"/>
  <c r="AW183"/>
  <c r="AW184"/>
  <c r="AW185"/>
  <c r="AW186"/>
  <c r="AW187"/>
  <c r="AW188"/>
  <c r="AW189"/>
  <c r="AW190"/>
  <c r="AW191"/>
  <c r="AW192"/>
  <c r="AW193"/>
  <c r="AW194"/>
  <c r="AW195"/>
  <c r="AW196"/>
  <c r="AW197"/>
  <c r="AW198"/>
  <c r="AW199"/>
  <c r="AW200"/>
  <c r="AW201"/>
  <c r="AW202"/>
  <c r="AW203"/>
  <c r="AW204"/>
  <c r="AW205"/>
  <c r="AW206"/>
  <c r="AW207"/>
  <c r="AW208"/>
  <c r="AW209"/>
  <c r="AW210"/>
  <c r="AW211"/>
  <c r="AW212"/>
  <c r="AW213"/>
  <c r="AW214"/>
  <c r="AW215"/>
  <c r="AW216"/>
  <c r="AW217"/>
  <c r="AW218"/>
  <c r="AW219"/>
  <c r="AW220"/>
  <c r="AW221"/>
  <c r="AW222"/>
  <c r="AW223"/>
  <c r="AW224"/>
  <c r="AW225"/>
  <c r="AW226"/>
  <c r="AW227"/>
  <c r="AW228"/>
  <c r="AW229"/>
  <c r="AW230"/>
  <c r="AW231"/>
  <c r="AW232"/>
  <c r="AW233"/>
  <c r="AW234"/>
  <c r="AW235"/>
  <c r="AW236"/>
  <c r="AW237"/>
  <c r="AW238"/>
  <c r="AW239"/>
  <c r="AW240"/>
  <c r="AW241"/>
  <c r="AW242"/>
  <c r="AW243"/>
  <c r="AW244"/>
  <c r="AW245"/>
  <c r="AW246"/>
  <c r="AW247"/>
  <c r="AW248"/>
  <c r="AW249"/>
  <c r="AW250"/>
  <c r="AW251"/>
  <c r="AW252"/>
  <c r="AW253"/>
  <c r="AW254"/>
  <c r="AW255"/>
  <c r="AW256"/>
  <c r="AW257"/>
  <c r="AW258"/>
  <c r="AW259"/>
  <c r="AW260"/>
  <c r="AW261"/>
  <c r="AW262"/>
  <c r="AW263"/>
  <c r="AW264"/>
  <c r="AW265"/>
  <c r="AW266"/>
  <c r="AW267"/>
  <c r="AW268"/>
  <c r="AW269"/>
  <c r="AW270"/>
  <c r="AW271"/>
  <c r="AW272"/>
  <c r="AW273"/>
  <c r="AW274"/>
  <c r="AW275"/>
  <c r="AW276"/>
  <c r="AW277"/>
  <c r="AW278"/>
  <c r="AW279"/>
  <c r="AW280"/>
  <c r="AW281"/>
  <c r="AW282"/>
  <c r="AW283"/>
  <c r="AW284"/>
  <c r="AW285"/>
  <c r="AW286"/>
  <c r="AW287"/>
  <c r="AW288"/>
  <c r="AW289"/>
  <c r="AW290"/>
  <c r="AW291"/>
  <c r="AW292"/>
  <c r="AW293"/>
  <c r="AW294"/>
  <c r="AW295"/>
  <c r="AW296"/>
  <c r="AW297"/>
  <c r="AW298"/>
  <c r="AW299"/>
  <c r="AW300"/>
  <c r="AW301"/>
  <c r="AW302"/>
  <c r="AW303"/>
  <c r="AW304"/>
  <c r="AW305"/>
  <c r="AW306"/>
  <c r="AW307"/>
  <c r="AW308"/>
  <c r="AW309"/>
  <c r="AW310"/>
  <c r="AW311"/>
  <c r="AW312"/>
  <c r="AW313"/>
  <c r="AW314"/>
  <c r="AW315"/>
  <c r="AW316"/>
  <c r="AW317"/>
  <c r="AW318"/>
  <c r="AW319"/>
  <c r="AW320"/>
  <c r="AW321"/>
  <c r="AW322"/>
  <c r="AW323"/>
  <c r="AW324"/>
  <c r="AW325"/>
  <c r="AW326"/>
  <c r="AW327"/>
  <c r="AW328"/>
  <c r="AW329"/>
  <c r="AW330"/>
  <c r="AW331"/>
  <c r="AW332"/>
  <c r="AW333"/>
  <c r="AW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4"/>
  <c r="BC140" l="1"/>
  <c r="BC138"/>
  <c r="BC136"/>
  <c r="BC134"/>
  <c r="BC132"/>
  <c r="BC130"/>
  <c r="B5" i="12" l="1"/>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4"/>
  <c r="A195" i="6" l="1"/>
  <c r="E195" s="1"/>
  <c r="I195"/>
  <c r="N195"/>
  <c r="Z195"/>
  <c r="AE195"/>
  <c r="AI195"/>
  <c r="AN195"/>
  <c r="A196"/>
  <c r="I196"/>
  <c r="Z196"/>
  <c r="AI196"/>
  <c r="AN196"/>
  <c r="A197"/>
  <c r="I197"/>
  <c r="Z197"/>
  <c r="AI197"/>
  <c r="AN197"/>
  <c r="A198"/>
  <c r="V198" s="1"/>
  <c r="I198"/>
  <c r="Z198"/>
  <c r="AI198"/>
  <c r="AN198"/>
  <c r="AX198"/>
  <c r="A199"/>
  <c r="AE199" s="1"/>
  <c r="I199"/>
  <c r="Z199"/>
  <c r="AI199"/>
  <c r="AN199"/>
  <c r="A200"/>
  <c r="E200" s="1"/>
  <c r="I200"/>
  <c r="Z200"/>
  <c r="AI200"/>
  <c r="AN200"/>
  <c r="A201"/>
  <c r="N201" s="1"/>
  <c r="I201"/>
  <c r="Z201"/>
  <c r="AI201"/>
  <c r="AN201"/>
  <c r="A202"/>
  <c r="E202" s="1"/>
  <c r="I202"/>
  <c r="Z202"/>
  <c r="AI202"/>
  <c r="AN202"/>
  <c r="A203"/>
  <c r="I203"/>
  <c r="Z203"/>
  <c r="AI203"/>
  <c r="AN203"/>
  <c r="A204"/>
  <c r="E204" s="1"/>
  <c r="I204"/>
  <c r="Z204"/>
  <c r="AI204"/>
  <c r="AN204"/>
  <c r="A205"/>
  <c r="I205"/>
  <c r="Z205"/>
  <c r="AI205"/>
  <c r="AN205"/>
  <c r="A206"/>
  <c r="I206"/>
  <c r="Z206"/>
  <c r="AI206"/>
  <c r="AN206"/>
  <c r="A207"/>
  <c r="N207" s="1"/>
  <c r="I207"/>
  <c r="V207"/>
  <c r="Z207"/>
  <c r="AE207"/>
  <c r="AI207"/>
  <c r="AN207"/>
  <c r="A208"/>
  <c r="E208" s="1"/>
  <c r="I208"/>
  <c r="Z208"/>
  <c r="AI208"/>
  <c r="AN208"/>
  <c r="A209"/>
  <c r="E209" s="1"/>
  <c r="I209"/>
  <c r="V209"/>
  <c r="Z209"/>
  <c r="AI209"/>
  <c r="AN209"/>
  <c r="AX209"/>
  <c r="A210"/>
  <c r="N210" s="1"/>
  <c r="I210"/>
  <c r="Z210"/>
  <c r="AI210"/>
  <c r="AN210"/>
  <c r="A211"/>
  <c r="N211" s="1"/>
  <c r="I211"/>
  <c r="Z211"/>
  <c r="AI211"/>
  <c r="AN211"/>
  <c r="A212"/>
  <c r="AE212" s="1"/>
  <c r="I212"/>
  <c r="Z212"/>
  <c r="AI212"/>
  <c r="AN212"/>
  <c r="A213"/>
  <c r="I213"/>
  <c r="Z213"/>
  <c r="AI213"/>
  <c r="AN213"/>
  <c r="A214"/>
  <c r="E214" s="1"/>
  <c r="I214"/>
  <c r="Z214"/>
  <c r="AI214"/>
  <c r="AN214"/>
  <c r="A215"/>
  <c r="V215" s="1"/>
  <c r="I215"/>
  <c r="Z215"/>
  <c r="AI215"/>
  <c r="AN215"/>
  <c r="A216"/>
  <c r="E216" s="1"/>
  <c r="I216"/>
  <c r="Z216"/>
  <c r="AE216"/>
  <c r="AI216"/>
  <c r="AN216"/>
  <c r="A217"/>
  <c r="AE217" s="1"/>
  <c r="I217"/>
  <c r="Z217"/>
  <c r="AI217"/>
  <c r="AN217"/>
  <c r="A218"/>
  <c r="AE218" s="1"/>
  <c r="I218"/>
  <c r="Z218"/>
  <c r="AI218"/>
  <c r="AN218"/>
  <c r="A219"/>
  <c r="I219"/>
  <c r="Z219"/>
  <c r="AI219"/>
  <c r="AN219"/>
  <c r="A220"/>
  <c r="N220" s="1"/>
  <c r="I220"/>
  <c r="Z220"/>
  <c r="AI220"/>
  <c r="AN220"/>
  <c r="A221"/>
  <c r="I221"/>
  <c r="Z221"/>
  <c r="AI221"/>
  <c r="AN221"/>
  <c r="A222"/>
  <c r="I222"/>
  <c r="V222"/>
  <c r="Z222"/>
  <c r="AI222"/>
  <c r="AN222"/>
  <c r="A223"/>
  <c r="I223"/>
  <c r="Z223"/>
  <c r="AI223"/>
  <c r="AN223"/>
  <c r="A224"/>
  <c r="N224" s="1"/>
  <c r="I224"/>
  <c r="Z224"/>
  <c r="AI224"/>
  <c r="AN224"/>
  <c r="A225"/>
  <c r="I225"/>
  <c r="Z225"/>
  <c r="AI225"/>
  <c r="AN225"/>
  <c r="A226"/>
  <c r="E226" s="1"/>
  <c r="I226"/>
  <c r="Z226"/>
  <c r="AI226"/>
  <c r="AN226"/>
  <c r="A227"/>
  <c r="I227"/>
  <c r="Z227"/>
  <c r="AI227"/>
  <c r="AN227"/>
  <c r="A228"/>
  <c r="I228"/>
  <c r="Z228"/>
  <c r="AI228"/>
  <c r="AN228"/>
  <c r="A229"/>
  <c r="AE229" s="1"/>
  <c r="I229"/>
  <c r="N229"/>
  <c r="Z229"/>
  <c r="AI229"/>
  <c r="AN229"/>
  <c r="A230"/>
  <c r="E230" s="1"/>
  <c r="I230"/>
  <c r="Z230"/>
  <c r="AI230"/>
  <c r="AN230"/>
  <c r="A231"/>
  <c r="I231"/>
  <c r="Z231"/>
  <c r="AI231"/>
  <c r="AN231"/>
  <c r="A232"/>
  <c r="E232" s="1"/>
  <c r="I232"/>
  <c r="Z232"/>
  <c r="AI232"/>
  <c r="AN232"/>
  <c r="A233"/>
  <c r="AE233" s="1"/>
  <c r="I233"/>
  <c r="Z233"/>
  <c r="AI233"/>
  <c r="AN233"/>
  <c r="A234"/>
  <c r="AE234" s="1"/>
  <c r="I234"/>
  <c r="Z234"/>
  <c r="AI234"/>
  <c r="AN234"/>
  <c r="A235"/>
  <c r="AE235" s="1"/>
  <c r="I235"/>
  <c r="Z235"/>
  <c r="AI235"/>
  <c r="AN235"/>
  <c r="A236"/>
  <c r="N236" s="1"/>
  <c r="I236"/>
  <c r="Z236"/>
  <c r="AI236"/>
  <c r="AN236"/>
  <c r="A237"/>
  <c r="I237"/>
  <c r="Z237"/>
  <c r="AI237"/>
  <c r="AN237"/>
  <c r="A238"/>
  <c r="V238" s="1"/>
  <c r="I238"/>
  <c r="Z238"/>
  <c r="AI238"/>
  <c r="AN238"/>
  <c r="A239"/>
  <c r="AE239" s="1"/>
  <c r="I239"/>
  <c r="Z239"/>
  <c r="AI239"/>
  <c r="AN239"/>
  <c r="A240"/>
  <c r="I240"/>
  <c r="Z240"/>
  <c r="AI240"/>
  <c r="AN240"/>
  <c r="A241"/>
  <c r="I241"/>
  <c r="Z241"/>
  <c r="AI241"/>
  <c r="AN241"/>
  <c r="A242"/>
  <c r="V242" s="1"/>
  <c r="I242"/>
  <c r="Z242"/>
  <c r="AI242"/>
  <c r="AN242"/>
  <c r="A243"/>
  <c r="N243" s="1"/>
  <c r="I243"/>
  <c r="Z243"/>
  <c r="AI243"/>
  <c r="AN243"/>
  <c r="A244"/>
  <c r="I244"/>
  <c r="N244"/>
  <c r="Z244"/>
  <c r="AE244"/>
  <c r="AI244"/>
  <c r="AN244"/>
  <c r="A245"/>
  <c r="V245" s="1"/>
  <c r="I245"/>
  <c r="Z245"/>
  <c r="AI245"/>
  <c r="AN245"/>
  <c r="A246"/>
  <c r="E246" s="1"/>
  <c r="I246"/>
  <c r="Z246"/>
  <c r="AI246"/>
  <c r="AN246"/>
  <c r="A247"/>
  <c r="E247" s="1"/>
  <c r="I247"/>
  <c r="Z247"/>
  <c r="AI247"/>
  <c r="AN247"/>
  <c r="A248"/>
  <c r="N248" s="1"/>
  <c r="I248"/>
  <c r="Z248"/>
  <c r="AI248"/>
  <c r="AN248"/>
  <c r="A249"/>
  <c r="AE249" s="1"/>
  <c r="I249"/>
  <c r="Z249"/>
  <c r="AI249"/>
  <c r="AN249"/>
  <c r="A250"/>
  <c r="AE250" s="1"/>
  <c r="V250"/>
  <c r="Z250"/>
  <c r="AI250"/>
  <c r="AN250"/>
  <c r="AX250"/>
  <c r="A251"/>
  <c r="N251" s="1"/>
  <c r="Z251"/>
  <c r="AI251"/>
  <c r="AN251"/>
  <c r="A252"/>
  <c r="N252" s="1"/>
  <c r="Z252"/>
  <c r="AI252"/>
  <c r="AN252"/>
  <c r="A253"/>
  <c r="AE253" s="1"/>
  <c r="Z253"/>
  <c r="AI253"/>
  <c r="AN253"/>
  <c r="A254"/>
  <c r="N254" s="1"/>
  <c r="Z254"/>
  <c r="AI254"/>
  <c r="AN254"/>
  <c r="A255"/>
  <c r="Z255"/>
  <c r="AI255"/>
  <c r="AN255"/>
  <c r="A256"/>
  <c r="Z256"/>
  <c r="AI256"/>
  <c r="AN256"/>
  <c r="A257"/>
  <c r="AE257" s="1"/>
  <c r="Z257"/>
  <c r="AI257"/>
  <c r="AN257"/>
  <c r="A258"/>
  <c r="AE258" s="1"/>
  <c r="Z258"/>
  <c r="AI258"/>
  <c r="AN258"/>
  <c r="A259"/>
  <c r="Z259"/>
  <c r="AI259"/>
  <c r="AN259"/>
  <c r="A260"/>
  <c r="N260"/>
  <c r="Z260"/>
  <c r="AI260"/>
  <c r="AN260"/>
  <c r="AX260"/>
  <c r="A261"/>
  <c r="Z261"/>
  <c r="AI261"/>
  <c r="AN261"/>
  <c r="A262"/>
  <c r="V262"/>
  <c r="Z262"/>
  <c r="AE262"/>
  <c r="AI262"/>
  <c r="AN262"/>
  <c r="A263"/>
  <c r="Z263"/>
  <c r="AI263"/>
  <c r="AN263"/>
  <c r="A264"/>
  <c r="N264"/>
  <c r="V264"/>
  <c r="Z264"/>
  <c r="AE264"/>
  <c r="AI264"/>
  <c r="AN264"/>
  <c r="AX264"/>
  <c r="A265"/>
  <c r="N265" s="1"/>
  <c r="Z265"/>
  <c r="AI265"/>
  <c r="AN265"/>
  <c r="A266"/>
  <c r="N266" s="1"/>
  <c r="I266"/>
  <c r="Z266"/>
  <c r="AI266"/>
  <c r="AN266"/>
  <c r="A267"/>
  <c r="V267" s="1"/>
  <c r="I267"/>
  <c r="Z267"/>
  <c r="AI267"/>
  <c r="AN267"/>
  <c r="A268"/>
  <c r="E268" s="1"/>
  <c r="I268"/>
  <c r="Z268"/>
  <c r="AI268"/>
  <c r="AN268"/>
  <c r="A269"/>
  <c r="I269"/>
  <c r="Z269"/>
  <c r="AI269"/>
  <c r="AN269"/>
  <c r="A270"/>
  <c r="E270" s="1"/>
  <c r="I270"/>
  <c r="Z270"/>
  <c r="AI270"/>
  <c r="AN270"/>
  <c r="A271"/>
  <c r="I271"/>
  <c r="Z271"/>
  <c r="AI271"/>
  <c r="AN271"/>
  <c r="A272"/>
  <c r="I272"/>
  <c r="Z272"/>
  <c r="AI272"/>
  <c r="AN272"/>
  <c r="A273"/>
  <c r="V273" s="1"/>
  <c r="I273"/>
  <c r="Z273"/>
  <c r="AI273"/>
  <c r="AN273"/>
  <c r="A274"/>
  <c r="V274" s="1"/>
  <c r="I274"/>
  <c r="Z274"/>
  <c r="AI274"/>
  <c r="AN274"/>
  <c r="A275"/>
  <c r="N275" s="1"/>
  <c r="I275"/>
  <c r="Z275"/>
  <c r="AI275"/>
  <c r="AN275"/>
  <c r="A276"/>
  <c r="N276" s="1"/>
  <c r="I276"/>
  <c r="Z276"/>
  <c r="AI276"/>
  <c r="AN276"/>
  <c r="A277"/>
  <c r="I277"/>
  <c r="Z277"/>
  <c r="AI277"/>
  <c r="AN277"/>
  <c r="AX277"/>
  <c r="A278"/>
  <c r="E278" s="1"/>
  <c r="I278"/>
  <c r="Z278"/>
  <c r="AI278"/>
  <c r="AN278"/>
  <c r="A279"/>
  <c r="I279"/>
  <c r="Z279"/>
  <c r="AI279"/>
  <c r="AN279"/>
  <c r="A280"/>
  <c r="E280" s="1"/>
  <c r="I280"/>
  <c r="Z280"/>
  <c r="AI280"/>
  <c r="AN280"/>
  <c r="A281"/>
  <c r="I281"/>
  <c r="Z281"/>
  <c r="AI281"/>
  <c r="AN281"/>
  <c r="A282"/>
  <c r="I282"/>
  <c r="Z282"/>
  <c r="AI282"/>
  <c r="AN282"/>
  <c r="A283"/>
  <c r="I283"/>
  <c r="Z283"/>
  <c r="AI283"/>
  <c r="AN283"/>
  <c r="A284"/>
  <c r="V284" s="1"/>
  <c r="I284"/>
  <c r="N284"/>
  <c r="Z284"/>
  <c r="AI284"/>
  <c r="AN284"/>
  <c r="AX284"/>
  <c r="A285"/>
  <c r="AE285" s="1"/>
  <c r="I285"/>
  <c r="Z285"/>
  <c r="AI285"/>
  <c r="AN285"/>
  <c r="A286"/>
  <c r="AE286" s="1"/>
  <c r="E286"/>
  <c r="I286"/>
  <c r="N286"/>
  <c r="V286"/>
  <c r="Z286"/>
  <c r="AI286"/>
  <c r="AN286"/>
  <c r="AX286"/>
  <c r="A287"/>
  <c r="AE287" s="1"/>
  <c r="I287"/>
  <c r="Z287"/>
  <c r="AI287"/>
  <c r="AN287"/>
  <c r="A288"/>
  <c r="V288" s="1"/>
  <c r="I288"/>
  <c r="Z288"/>
  <c r="AI288"/>
  <c r="AN288"/>
  <c r="A289"/>
  <c r="V289" s="1"/>
  <c r="I289"/>
  <c r="Z289"/>
  <c r="AI289"/>
  <c r="AN289"/>
  <c r="A290"/>
  <c r="N290" s="1"/>
  <c r="I290"/>
  <c r="Z290"/>
  <c r="AE290"/>
  <c r="AI290"/>
  <c r="AN290"/>
  <c r="A291"/>
  <c r="V291" s="1"/>
  <c r="I291"/>
  <c r="Z291"/>
  <c r="AI291"/>
  <c r="AN291"/>
  <c r="A292"/>
  <c r="I292"/>
  <c r="Z292"/>
  <c r="AI292"/>
  <c r="AN292"/>
  <c r="A293"/>
  <c r="V293" s="1"/>
  <c r="I293"/>
  <c r="Z293"/>
  <c r="AI293"/>
  <c r="AN293"/>
  <c r="A294"/>
  <c r="E294" s="1"/>
  <c r="I294"/>
  <c r="Z294"/>
  <c r="AI294"/>
  <c r="AN294"/>
  <c r="A295"/>
  <c r="E295" s="1"/>
  <c r="I295"/>
  <c r="Z295"/>
  <c r="AI295"/>
  <c r="AN295"/>
  <c r="A296"/>
  <c r="E296" s="1"/>
  <c r="I296"/>
  <c r="Z296"/>
  <c r="AI296"/>
  <c r="AN296"/>
  <c r="A297"/>
  <c r="V297" s="1"/>
  <c r="I297"/>
  <c r="Z297"/>
  <c r="AI297"/>
  <c r="AN297"/>
  <c r="A298"/>
  <c r="N298" s="1"/>
  <c r="I298"/>
  <c r="Z298"/>
  <c r="AI298"/>
  <c r="AN298"/>
  <c r="A299"/>
  <c r="V299" s="1"/>
  <c r="I299"/>
  <c r="Z299"/>
  <c r="AI299"/>
  <c r="AN299"/>
  <c r="A300"/>
  <c r="I300"/>
  <c r="Z300"/>
  <c r="AI300"/>
  <c r="AN300"/>
  <c r="A301"/>
  <c r="N301" s="1"/>
  <c r="I301"/>
  <c r="Z301"/>
  <c r="AI301"/>
  <c r="AN301"/>
  <c r="A302"/>
  <c r="N302" s="1"/>
  <c r="I302"/>
  <c r="Z302"/>
  <c r="AI302"/>
  <c r="AN302"/>
  <c r="A303"/>
  <c r="E303" s="1"/>
  <c r="I303"/>
  <c r="Z303"/>
  <c r="AI303"/>
  <c r="AN303"/>
  <c r="A304"/>
  <c r="AE304" s="1"/>
  <c r="I304"/>
  <c r="Z304"/>
  <c r="AI304"/>
  <c r="AN304"/>
  <c r="A305"/>
  <c r="N305" s="1"/>
  <c r="I305"/>
  <c r="Z305"/>
  <c r="AI305"/>
  <c r="AN305"/>
  <c r="A306"/>
  <c r="N306" s="1"/>
  <c r="I306"/>
  <c r="Z306"/>
  <c r="AI306"/>
  <c r="AN306"/>
  <c r="A307"/>
  <c r="E307" s="1"/>
  <c r="I307"/>
  <c r="Z307"/>
  <c r="AI307"/>
  <c r="AN307"/>
  <c r="A308"/>
  <c r="E308" s="1"/>
  <c r="I308"/>
  <c r="Z308"/>
  <c r="AI308"/>
  <c r="AN308"/>
  <c r="A309"/>
  <c r="V309" s="1"/>
  <c r="I309"/>
  <c r="Z309"/>
  <c r="AI309"/>
  <c r="AN309"/>
  <c r="A310"/>
  <c r="AE310" s="1"/>
  <c r="I310"/>
  <c r="Z310"/>
  <c r="AI310"/>
  <c r="AN310"/>
  <c r="A311"/>
  <c r="N311" s="1"/>
  <c r="I311"/>
  <c r="Z311"/>
  <c r="AI311"/>
  <c r="AN311"/>
  <c r="A312"/>
  <c r="E312" s="1"/>
  <c r="I312"/>
  <c r="Z312"/>
  <c r="AI312"/>
  <c r="AN312"/>
  <c r="A313"/>
  <c r="V313" s="1"/>
  <c r="I313"/>
  <c r="Z313"/>
  <c r="AI313"/>
  <c r="AN313"/>
  <c r="A314"/>
  <c r="E314" s="1"/>
  <c r="I314"/>
  <c r="Z314"/>
  <c r="AI314"/>
  <c r="AN314"/>
  <c r="A315"/>
  <c r="N315" s="1"/>
  <c r="I315"/>
  <c r="Z315"/>
  <c r="AI315"/>
  <c r="AN315"/>
  <c r="A316"/>
  <c r="E316" s="1"/>
  <c r="I316"/>
  <c r="Z316"/>
  <c r="AI316"/>
  <c r="AN316"/>
  <c r="A317"/>
  <c r="N317" s="1"/>
  <c r="I317"/>
  <c r="Z317"/>
  <c r="AI317"/>
  <c r="AN317"/>
  <c r="A318"/>
  <c r="E318" s="1"/>
  <c r="I318"/>
  <c r="Z318"/>
  <c r="AI318"/>
  <c r="AN318"/>
  <c r="A319"/>
  <c r="V319" s="1"/>
  <c r="I319"/>
  <c r="Z319"/>
  <c r="AI319"/>
  <c r="AN319"/>
  <c r="A320"/>
  <c r="N320" s="1"/>
  <c r="I320"/>
  <c r="Z320"/>
  <c r="AI320"/>
  <c r="AN320"/>
  <c r="A321"/>
  <c r="N321" s="1"/>
  <c r="I321"/>
  <c r="Z321"/>
  <c r="AI321"/>
  <c r="AN321"/>
  <c r="A322"/>
  <c r="I322"/>
  <c r="Z322"/>
  <c r="AI322"/>
  <c r="AN322"/>
  <c r="A323"/>
  <c r="I323"/>
  <c r="Z323"/>
  <c r="AI323"/>
  <c r="AN323"/>
  <c r="A324"/>
  <c r="V324" s="1"/>
  <c r="I324"/>
  <c r="Z324"/>
  <c r="AI324"/>
  <c r="AN324"/>
  <c r="A325"/>
  <c r="I325"/>
  <c r="Z325"/>
  <c r="AI325"/>
  <c r="AN325"/>
  <c r="A326"/>
  <c r="E326" s="1"/>
  <c r="I326"/>
  <c r="Z326"/>
  <c r="AI326"/>
  <c r="AN326"/>
  <c r="A327"/>
  <c r="E327" s="1"/>
  <c r="I327"/>
  <c r="Z327"/>
  <c r="AI327"/>
  <c r="AN327"/>
  <c r="A328"/>
  <c r="N328" s="1"/>
  <c r="I328"/>
  <c r="Z328"/>
  <c r="AI328"/>
  <c r="AN328"/>
  <c r="A329"/>
  <c r="I329"/>
  <c r="Z329"/>
  <c r="AI329"/>
  <c r="AN329"/>
  <c r="A330"/>
  <c r="E330" s="1"/>
  <c r="I330"/>
  <c r="Z330"/>
  <c r="AI330"/>
  <c r="AN330"/>
  <c r="A331"/>
  <c r="I331"/>
  <c r="Z331"/>
  <c r="AI331"/>
  <c r="AN331"/>
  <c r="A332"/>
  <c r="AE332" s="1"/>
  <c r="I332"/>
  <c r="Z332"/>
  <c r="AI332"/>
  <c r="AN332"/>
  <c r="A333"/>
  <c r="AE333" s="1"/>
  <c r="I333"/>
  <c r="Z333"/>
  <c r="AI333"/>
  <c r="AN333"/>
  <c r="I3" i="13"/>
  <c r="I4"/>
  <c r="U4"/>
  <c r="U5"/>
  <c r="I7"/>
  <c r="U7"/>
  <c r="I8"/>
  <c r="U8"/>
  <c r="I9"/>
  <c r="U9"/>
  <c r="I10"/>
  <c r="U10"/>
  <c r="I11"/>
  <c r="U11"/>
  <c r="I12"/>
  <c r="U12"/>
  <c r="I13"/>
  <c r="U13"/>
  <c r="I14"/>
  <c r="U14"/>
  <c r="I15"/>
  <c r="U15"/>
  <c r="I16"/>
  <c r="U16"/>
  <c r="I17"/>
  <c r="U17"/>
  <c r="I18"/>
  <c r="U18"/>
  <c r="I19"/>
  <c r="U19"/>
  <c r="I20"/>
  <c r="U20"/>
  <c r="I21"/>
  <c r="U21"/>
  <c r="I22"/>
  <c r="U22"/>
  <c r="I23"/>
  <c r="U23"/>
  <c r="I24"/>
  <c r="U24"/>
  <c r="I25"/>
  <c r="U25"/>
  <c r="I26"/>
  <c r="U26"/>
  <c r="U27"/>
  <c r="U29"/>
  <c r="U30"/>
  <c r="U31"/>
  <c r="U32"/>
  <c r="I33"/>
  <c r="U33"/>
  <c r="I34"/>
  <c r="U34"/>
  <c r="I35"/>
  <c r="U35"/>
  <c r="I36"/>
  <c r="U36"/>
  <c r="I37"/>
  <c r="U37"/>
  <c r="U38"/>
  <c r="I39"/>
  <c r="U39"/>
  <c r="I40"/>
  <c r="U40"/>
  <c r="I41"/>
  <c r="U41"/>
  <c r="I42"/>
  <c r="U42"/>
  <c r="I43"/>
  <c r="U43"/>
  <c r="I45"/>
  <c r="U45"/>
  <c r="I46"/>
  <c r="Q46"/>
  <c r="U46"/>
  <c r="I47"/>
  <c r="Q47"/>
  <c r="U47"/>
  <c r="I48"/>
  <c r="Q48"/>
  <c r="U48"/>
  <c r="I49"/>
  <c r="Q49"/>
  <c r="U49"/>
  <c r="I50"/>
  <c r="U50"/>
  <c r="I51"/>
  <c r="Q51"/>
  <c r="U51"/>
  <c r="I52"/>
  <c r="Q52"/>
  <c r="U52"/>
  <c r="I53"/>
  <c r="Q53"/>
  <c r="U53"/>
  <c r="I54"/>
  <c r="Q54"/>
  <c r="U54"/>
  <c r="I55"/>
  <c r="Q55"/>
  <c r="U55"/>
  <c r="I56"/>
  <c r="Q56"/>
  <c r="U56"/>
  <c r="I57"/>
  <c r="Q57"/>
  <c r="U57"/>
  <c r="I58"/>
  <c r="Q58"/>
  <c r="U58"/>
  <c r="I59"/>
  <c r="Q59"/>
  <c r="U59"/>
  <c r="I60"/>
  <c r="Q60"/>
  <c r="U60"/>
  <c r="I61"/>
  <c r="Q61"/>
  <c r="U61"/>
  <c r="I62"/>
  <c r="Q62"/>
  <c r="U62"/>
  <c r="I63"/>
  <c r="Q63"/>
  <c r="U63"/>
  <c r="I64"/>
  <c r="Q64"/>
  <c r="U64"/>
  <c r="I65"/>
  <c r="Q65"/>
  <c r="U65"/>
  <c r="I66"/>
  <c r="Q66"/>
  <c r="U66"/>
  <c r="I67"/>
  <c r="Q67"/>
  <c r="U67"/>
  <c r="I68"/>
  <c r="Q68"/>
  <c r="U68"/>
  <c r="I69"/>
  <c r="Q69"/>
  <c r="U69"/>
  <c r="I70"/>
  <c r="Q70"/>
  <c r="U70"/>
  <c r="I71"/>
  <c r="Q71"/>
  <c r="U71"/>
  <c r="I72"/>
  <c r="Q72"/>
  <c r="U72"/>
  <c r="I73"/>
  <c r="Q73"/>
  <c r="U73"/>
  <c r="I74"/>
  <c r="Q74"/>
  <c r="U74"/>
  <c r="I75"/>
  <c r="Q75"/>
  <c r="U75"/>
  <c r="I76"/>
  <c r="Q76"/>
  <c r="U76"/>
  <c r="I77"/>
  <c r="Q77"/>
  <c r="U77"/>
  <c r="I78"/>
  <c r="Q78"/>
  <c r="U78"/>
  <c r="I79"/>
  <c r="Q79"/>
  <c r="U79"/>
  <c r="I80"/>
  <c r="Q80"/>
  <c r="U80"/>
  <c r="I81"/>
  <c r="Q81"/>
  <c r="U81"/>
  <c r="I82"/>
  <c r="Q82"/>
  <c r="U82"/>
  <c r="I83"/>
  <c r="Q83"/>
  <c r="U83"/>
  <c r="I84"/>
  <c r="Q84"/>
  <c r="U84"/>
  <c r="I85"/>
  <c r="Q85"/>
  <c r="U85"/>
  <c r="I86"/>
  <c r="Q86"/>
  <c r="U86"/>
  <c r="I87"/>
  <c r="Q87"/>
  <c r="U87"/>
  <c r="I88"/>
  <c r="Q88"/>
  <c r="U88"/>
  <c r="I89"/>
  <c r="Q89"/>
  <c r="U89"/>
  <c r="I90"/>
  <c r="Q90"/>
  <c r="U90"/>
  <c r="I91"/>
  <c r="Q91"/>
  <c r="U91"/>
  <c r="I92"/>
  <c r="Q92"/>
  <c r="U92"/>
  <c r="I93"/>
  <c r="Q93"/>
  <c r="U93"/>
  <c r="I94"/>
  <c r="Q94"/>
  <c r="U94"/>
  <c r="I95"/>
  <c r="Q95"/>
  <c r="U95"/>
  <c r="I96"/>
  <c r="Q96"/>
  <c r="U96"/>
  <c r="I97"/>
  <c r="Q97"/>
  <c r="U97"/>
  <c r="I98"/>
  <c r="Q98"/>
  <c r="U98"/>
  <c r="I99"/>
  <c r="Q99"/>
  <c r="U99"/>
  <c r="I100"/>
  <c r="Q100"/>
  <c r="U100"/>
  <c r="I101"/>
  <c r="Q101"/>
  <c r="U101"/>
  <c r="I102"/>
  <c r="Q102"/>
  <c r="U102"/>
  <c r="I103"/>
  <c r="Q103"/>
  <c r="U103"/>
  <c r="I104"/>
  <c r="Q104"/>
  <c r="U104"/>
  <c r="I105"/>
  <c r="Q105"/>
  <c r="U105"/>
  <c r="I106"/>
  <c r="Q106"/>
  <c r="U106"/>
  <c r="I107"/>
  <c r="Q107"/>
  <c r="U107"/>
  <c r="I108"/>
  <c r="Q108"/>
  <c r="U108"/>
  <c r="I109"/>
  <c r="Q109"/>
  <c r="U109"/>
  <c r="I110"/>
  <c r="Q110"/>
  <c r="U110"/>
  <c r="I111"/>
  <c r="Q111"/>
  <c r="U111"/>
  <c r="I112"/>
  <c r="Q112"/>
  <c r="U112"/>
  <c r="I113"/>
  <c r="Q113"/>
  <c r="U113"/>
  <c r="I114"/>
  <c r="Q114"/>
  <c r="U114"/>
  <c r="I115"/>
  <c r="Q115"/>
  <c r="U115"/>
  <c r="I116"/>
  <c r="Q116"/>
  <c r="U116"/>
  <c r="I117"/>
  <c r="Q117"/>
  <c r="U117"/>
  <c r="I118"/>
  <c r="Q118"/>
  <c r="U118"/>
  <c r="I119"/>
  <c r="Q119"/>
  <c r="U119"/>
  <c r="I120"/>
  <c r="Q120"/>
  <c r="U120"/>
  <c r="I121"/>
  <c r="Q121"/>
  <c r="U121"/>
  <c r="I122"/>
  <c r="Q122"/>
  <c r="U122"/>
  <c r="I123"/>
  <c r="Q123"/>
  <c r="U123"/>
  <c r="I124"/>
  <c r="Q124"/>
  <c r="U124"/>
  <c r="I125"/>
  <c r="Q125"/>
  <c r="U125"/>
  <c r="I126"/>
  <c r="Q126"/>
  <c r="U126"/>
  <c r="I127"/>
  <c r="Q127"/>
  <c r="U127"/>
  <c r="I128"/>
  <c r="Q128"/>
  <c r="U128"/>
  <c r="I129"/>
  <c r="Q129"/>
  <c r="U129"/>
  <c r="I130"/>
  <c r="Q130"/>
  <c r="U130"/>
  <c r="I131"/>
  <c r="Q131"/>
  <c r="U131"/>
  <c r="I132"/>
  <c r="Q132"/>
  <c r="U132"/>
  <c r="I133"/>
  <c r="Q133"/>
  <c r="U133"/>
  <c r="I134"/>
  <c r="Q134"/>
  <c r="U134"/>
  <c r="I135"/>
  <c r="Q135"/>
  <c r="U135"/>
  <c r="I136"/>
  <c r="Q136"/>
  <c r="U136"/>
  <c r="I137"/>
  <c r="Q137"/>
  <c r="U137"/>
  <c r="I138"/>
  <c r="Q138"/>
  <c r="U138"/>
  <c r="I139"/>
  <c r="Q139"/>
  <c r="U139"/>
  <c r="I140"/>
  <c r="Q140"/>
  <c r="U140"/>
  <c r="I141"/>
  <c r="Q141"/>
  <c r="U141"/>
  <c r="I142"/>
  <c r="Q142"/>
  <c r="U142"/>
  <c r="I143"/>
  <c r="Q143"/>
  <c r="U143"/>
  <c r="I144"/>
  <c r="Q144"/>
  <c r="U144"/>
  <c r="I145"/>
  <c r="Q145"/>
  <c r="U145"/>
  <c r="I146"/>
  <c r="Q146"/>
  <c r="U146"/>
  <c r="I147"/>
  <c r="Q147"/>
  <c r="U147"/>
  <c r="I148"/>
  <c r="Q148"/>
  <c r="U148"/>
  <c r="I149"/>
  <c r="Q149"/>
  <c r="U149"/>
  <c r="I150"/>
  <c r="Q150"/>
  <c r="U150"/>
  <c r="I151"/>
  <c r="Q151"/>
  <c r="U151"/>
  <c r="I152"/>
  <c r="Q152"/>
  <c r="U152"/>
  <c r="I153"/>
  <c r="Q153"/>
  <c r="U153"/>
  <c r="I154"/>
  <c r="Q154"/>
  <c r="U154"/>
  <c r="I155"/>
  <c r="Q155"/>
  <c r="U155"/>
  <c r="I156"/>
  <c r="Q156"/>
  <c r="U156"/>
  <c r="I157"/>
  <c r="Q157"/>
  <c r="U157"/>
  <c r="I158"/>
  <c r="Q158"/>
  <c r="U158"/>
  <c r="I159"/>
  <c r="Q159"/>
  <c r="U159"/>
  <c r="I160"/>
  <c r="Q160"/>
  <c r="U160"/>
  <c r="I161"/>
  <c r="Q161"/>
  <c r="U161"/>
  <c r="I162"/>
  <c r="Q162"/>
  <c r="U162"/>
  <c r="I163"/>
  <c r="Q163"/>
  <c r="U163"/>
  <c r="I164"/>
  <c r="Q164"/>
  <c r="U164"/>
  <c r="I165"/>
  <c r="Q165"/>
  <c r="U165"/>
  <c r="I166"/>
  <c r="Q166"/>
  <c r="U166"/>
  <c r="I167"/>
  <c r="Q167"/>
  <c r="U167"/>
  <c r="I168"/>
  <c r="Q168"/>
  <c r="U168"/>
  <c r="I169"/>
  <c r="Q169"/>
  <c r="U169"/>
  <c r="I170"/>
  <c r="Q170"/>
  <c r="U170"/>
  <c r="I171"/>
  <c r="Q171"/>
  <c r="U171"/>
  <c r="I172"/>
  <c r="Q172"/>
  <c r="U172"/>
  <c r="I173"/>
  <c r="Q173"/>
  <c r="U173"/>
  <c r="I174"/>
  <c r="Q174"/>
  <c r="U174"/>
  <c r="I175"/>
  <c r="Q175"/>
  <c r="U175"/>
  <c r="I176"/>
  <c r="Q176"/>
  <c r="U176"/>
  <c r="I177"/>
  <c r="Q177"/>
  <c r="U177"/>
  <c r="I178"/>
  <c r="Q178"/>
  <c r="U178"/>
  <c r="I179"/>
  <c r="Q179"/>
  <c r="U179"/>
  <c r="I180"/>
  <c r="Q180"/>
  <c r="U180"/>
  <c r="I181"/>
  <c r="Q181"/>
  <c r="U181"/>
  <c r="I182"/>
  <c r="Q182"/>
  <c r="U182"/>
  <c r="I183"/>
  <c r="Q183"/>
  <c r="U183"/>
  <c r="I184"/>
  <c r="Q184"/>
  <c r="U184"/>
  <c r="I185"/>
  <c r="Q185"/>
  <c r="U185"/>
  <c r="I186"/>
  <c r="Q186"/>
  <c r="U186"/>
  <c r="I187"/>
  <c r="Q187"/>
  <c r="U187"/>
  <c r="I188"/>
  <c r="Q188"/>
  <c r="U188"/>
  <c r="I189"/>
  <c r="Q189"/>
  <c r="U189"/>
  <c r="I190"/>
  <c r="Q190"/>
  <c r="U190"/>
  <c r="I191"/>
  <c r="Q191"/>
  <c r="U191"/>
  <c r="I192"/>
  <c r="Q192"/>
  <c r="U192"/>
  <c r="I193"/>
  <c r="Q193"/>
  <c r="U193"/>
  <c r="I194"/>
  <c r="Q194"/>
  <c r="U194"/>
  <c r="I195"/>
  <c r="Q195"/>
  <c r="U195"/>
  <c r="I196"/>
  <c r="Q196"/>
  <c r="U196"/>
  <c r="I197"/>
  <c r="Q197"/>
  <c r="U197"/>
  <c r="I198"/>
  <c r="Q198"/>
  <c r="U198"/>
  <c r="I199"/>
  <c r="Q199"/>
  <c r="U199"/>
  <c r="I200"/>
  <c r="Q200"/>
  <c r="U200"/>
  <c r="I201"/>
  <c r="Q201"/>
  <c r="U201"/>
  <c r="I202"/>
  <c r="Q202"/>
  <c r="U202"/>
  <c r="I203"/>
  <c r="Q203"/>
  <c r="U203"/>
  <c r="I204"/>
  <c r="Q204"/>
  <c r="U204"/>
  <c r="I205"/>
  <c r="Q205"/>
  <c r="U205"/>
  <c r="I206"/>
  <c r="Q206"/>
  <c r="U206"/>
  <c r="I207"/>
  <c r="Q207"/>
  <c r="U207"/>
  <c r="I208"/>
  <c r="Q208"/>
  <c r="U208"/>
  <c r="I209"/>
  <c r="Q209"/>
  <c r="U209"/>
  <c r="I210"/>
  <c r="Q210"/>
  <c r="U210"/>
  <c r="I211"/>
  <c r="Q211"/>
  <c r="U211"/>
  <c r="I212"/>
  <c r="Q212"/>
  <c r="U212"/>
  <c r="I213"/>
  <c r="Q213"/>
  <c r="U213"/>
  <c r="I214"/>
  <c r="Q214"/>
  <c r="U214"/>
  <c r="I215"/>
  <c r="Q215"/>
  <c r="U215"/>
  <c r="I216"/>
  <c r="Q216"/>
  <c r="U216"/>
  <c r="I217"/>
  <c r="Q217"/>
  <c r="U217"/>
  <c r="I218"/>
  <c r="Q218"/>
  <c r="U218"/>
  <c r="I219"/>
  <c r="Q219"/>
  <c r="U219"/>
  <c r="I220"/>
  <c r="Q220"/>
  <c r="U220"/>
  <c r="I221"/>
  <c r="Q221"/>
  <c r="U221"/>
  <c r="I222"/>
  <c r="Q222"/>
  <c r="U222"/>
  <c r="I223"/>
  <c r="Q223"/>
  <c r="U223"/>
  <c r="I224"/>
  <c r="Q224"/>
  <c r="U224"/>
  <c r="I225"/>
  <c r="Q225"/>
  <c r="U225"/>
  <c r="I226"/>
  <c r="Q226"/>
  <c r="U226"/>
  <c r="I227"/>
  <c r="Q227"/>
  <c r="U227"/>
  <c r="I228"/>
  <c r="Q228"/>
  <c r="U228"/>
  <c r="I229"/>
  <c r="Q229"/>
  <c r="U229"/>
  <c r="I230"/>
  <c r="Q230"/>
  <c r="U230"/>
  <c r="I231"/>
  <c r="Q231"/>
  <c r="U231"/>
  <c r="I232"/>
  <c r="Q232"/>
  <c r="U232"/>
  <c r="I233"/>
  <c r="Q233"/>
  <c r="U233"/>
  <c r="I234"/>
  <c r="Q234"/>
  <c r="U234"/>
  <c r="I235"/>
  <c r="Q235"/>
  <c r="U235"/>
  <c r="I236"/>
  <c r="Q236"/>
  <c r="U236"/>
  <c r="I237"/>
  <c r="Q237"/>
  <c r="U237"/>
  <c r="I238"/>
  <c r="Q238"/>
  <c r="U238"/>
  <c r="I239"/>
  <c r="Q239"/>
  <c r="U239"/>
  <c r="I240"/>
  <c r="Q240"/>
  <c r="U240"/>
  <c r="I241"/>
  <c r="Q241"/>
  <c r="U241"/>
  <c r="I242"/>
  <c r="Q242"/>
  <c r="U242"/>
  <c r="I243"/>
  <c r="Q243"/>
  <c r="U243"/>
  <c r="I244"/>
  <c r="Q244"/>
  <c r="U244"/>
  <c r="I245"/>
  <c r="Q245"/>
  <c r="U245"/>
  <c r="I246"/>
  <c r="Q246"/>
  <c r="U246"/>
  <c r="I247"/>
  <c r="Q247"/>
  <c r="U247"/>
  <c r="I248"/>
  <c r="Q248"/>
  <c r="U248"/>
  <c r="I249"/>
  <c r="Q249"/>
  <c r="U249"/>
  <c r="I250"/>
  <c r="Q250"/>
  <c r="U250"/>
  <c r="I251"/>
  <c r="Q251"/>
  <c r="U251"/>
  <c r="I252"/>
  <c r="Q252"/>
  <c r="U252"/>
  <c r="I253"/>
  <c r="Q253"/>
  <c r="U253"/>
  <c r="I254"/>
  <c r="Q254"/>
  <c r="U254"/>
  <c r="I255"/>
  <c r="Q255"/>
  <c r="U255"/>
  <c r="I256"/>
  <c r="Q256"/>
  <c r="U256"/>
  <c r="I257"/>
  <c r="Q257"/>
  <c r="U257"/>
  <c r="I258"/>
  <c r="Q258"/>
  <c r="U258"/>
  <c r="I259"/>
  <c r="Q259"/>
  <c r="U259"/>
  <c r="I260"/>
  <c r="Q260"/>
  <c r="U260"/>
  <c r="I261"/>
  <c r="Q261"/>
  <c r="U261"/>
  <c r="I262"/>
  <c r="Q262"/>
  <c r="U262"/>
  <c r="I263"/>
  <c r="Q263"/>
  <c r="U263"/>
  <c r="I264"/>
  <c r="Q264"/>
  <c r="U264"/>
  <c r="I265"/>
  <c r="Q265"/>
  <c r="U265"/>
  <c r="I266"/>
  <c r="Q266"/>
  <c r="U266"/>
  <c r="I267"/>
  <c r="Q267"/>
  <c r="U267"/>
  <c r="I268"/>
  <c r="Q268"/>
  <c r="U268"/>
  <c r="I269"/>
  <c r="Q269"/>
  <c r="U269"/>
  <c r="I270"/>
  <c r="Q270"/>
  <c r="U270"/>
  <c r="I271"/>
  <c r="Q271"/>
  <c r="U271"/>
  <c r="I272"/>
  <c r="Q272"/>
  <c r="U272"/>
  <c r="I273"/>
  <c r="Q273"/>
  <c r="U273"/>
  <c r="I274"/>
  <c r="Q274"/>
  <c r="U274"/>
  <c r="I275"/>
  <c r="Q275"/>
  <c r="U275"/>
  <c r="I276"/>
  <c r="Q276"/>
  <c r="U276"/>
  <c r="I277"/>
  <c r="Q277"/>
  <c r="U277"/>
  <c r="I278"/>
  <c r="Q278"/>
  <c r="U278"/>
  <c r="I279"/>
  <c r="Q279"/>
  <c r="U279"/>
  <c r="I280"/>
  <c r="Q280"/>
  <c r="U280"/>
  <c r="I281"/>
  <c r="Q281"/>
  <c r="U281"/>
  <c r="I282"/>
  <c r="Q282"/>
  <c r="U282"/>
  <c r="I283"/>
  <c r="Q283"/>
  <c r="U283"/>
  <c r="I284"/>
  <c r="Q284"/>
  <c r="U284"/>
  <c r="I285"/>
  <c r="Q285"/>
  <c r="U285"/>
  <c r="I286"/>
  <c r="Q286"/>
  <c r="U286"/>
  <c r="I287"/>
  <c r="Q287"/>
  <c r="U287"/>
  <c r="I288"/>
  <c r="Q288"/>
  <c r="U288"/>
  <c r="I289"/>
  <c r="Q289"/>
  <c r="U289"/>
  <c r="I290"/>
  <c r="Q290"/>
  <c r="U290"/>
  <c r="I291"/>
  <c r="Q291"/>
  <c r="U291"/>
  <c r="I292"/>
  <c r="Q292"/>
  <c r="U292"/>
  <c r="I293"/>
  <c r="Q293"/>
  <c r="U293"/>
  <c r="I294"/>
  <c r="Q294"/>
  <c r="U294"/>
  <c r="I295"/>
  <c r="Q295"/>
  <c r="U295"/>
  <c r="I296"/>
  <c r="Q296"/>
  <c r="U296"/>
  <c r="I297"/>
  <c r="Q297"/>
  <c r="U297"/>
  <c r="I298"/>
  <c r="Q298"/>
  <c r="U298"/>
  <c r="I299"/>
  <c r="Q299"/>
  <c r="U299"/>
  <c r="I300"/>
  <c r="Q300"/>
  <c r="U300"/>
  <c r="I301"/>
  <c r="Q301"/>
  <c r="U301"/>
  <c r="I302"/>
  <c r="Q302"/>
  <c r="U302"/>
  <c r="I303"/>
  <c r="Q303"/>
  <c r="U303"/>
  <c r="I304"/>
  <c r="Q304"/>
  <c r="U304"/>
  <c r="I305"/>
  <c r="Q305"/>
  <c r="U305"/>
  <c r="I306"/>
  <c r="Q306"/>
  <c r="U306"/>
  <c r="I307"/>
  <c r="Q307"/>
  <c r="U307"/>
  <c r="I308"/>
  <c r="Q308"/>
  <c r="U308"/>
  <c r="I309"/>
  <c r="Q309"/>
  <c r="U309"/>
  <c r="I310"/>
  <c r="Q310"/>
  <c r="U310"/>
  <c r="I311"/>
  <c r="Q311"/>
  <c r="U311"/>
  <c r="I312"/>
  <c r="Q312"/>
  <c r="U312"/>
  <c r="I313"/>
  <c r="Q313"/>
  <c r="U313"/>
  <c r="I314"/>
  <c r="Q314"/>
  <c r="U314"/>
  <c r="I315"/>
  <c r="Q315"/>
  <c r="U315"/>
  <c r="I316"/>
  <c r="Q316"/>
  <c r="U316"/>
  <c r="I317"/>
  <c r="Q317"/>
  <c r="U317"/>
  <c r="I318"/>
  <c r="Q318"/>
  <c r="U318"/>
  <c r="I319"/>
  <c r="Q319"/>
  <c r="U319"/>
  <c r="I320"/>
  <c r="Q320"/>
  <c r="U320"/>
  <c r="I321"/>
  <c r="Q321"/>
  <c r="U321"/>
  <c r="I322"/>
  <c r="Q322"/>
  <c r="U322"/>
  <c r="I323"/>
  <c r="Q323"/>
  <c r="U323"/>
  <c r="I324"/>
  <c r="Q324"/>
  <c r="U324"/>
  <c r="I325"/>
  <c r="Q325"/>
  <c r="U325"/>
  <c r="I326"/>
  <c r="Q326"/>
  <c r="U326"/>
  <c r="I327"/>
  <c r="Q327"/>
  <c r="U327"/>
  <c r="I328"/>
  <c r="Q328"/>
  <c r="U328"/>
  <c r="I329"/>
  <c r="Q329"/>
  <c r="U329"/>
  <c r="I330"/>
  <c r="Q330"/>
  <c r="U330"/>
  <c r="I331"/>
  <c r="Q331"/>
  <c r="U331"/>
  <c r="N280" i="6" l="1"/>
  <c r="V326"/>
  <c r="N291"/>
  <c r="AX278"/>
  <c r="V278"/>
  <c r="AX253"/>
  <c r="V253"/>
  <c r="V251"/>
  <c r="N293"/>
  <c r="AX273"/>
  <c r="N253"/>
  <c r="AX258"/>
  <c r="AE320"/>
  <c r="AE314"/>
  <c r="N314"/>
  <c r="AE312"/>
  <c r="AE302"/>
  <c r="AX218"/>
  <c r="V218"/>
  <c r="AE214"/>
  <c r="AX302"/>
  <c r="V257"/>
  <c r="N218"/>
  <c r="AX216"/>
  <c r="AX246"/>
  <c r="V216"/>
  <c r="V321"/>
  <c r="V294"/>
  <c r="V266"/>
  <c r="AE243"/>
  <c r="V234"/>
  <c r="AE210"/>
  <c r="N294"/>
  <c r="N268"/>
  <c r="N250"/>
  <c r="AX249"/>
  <c r="V249"/>
  <c r="N234"/>
  <c r="AX306"/>
  <c r="N249"/>
  <c r="V235"/>
  <c r="N230"/>
  <c r="N310"/>
  <c r="N296"/>
  <c r="N295"/>
  <c r="N246"/>
  <c r="N238"/>
  <c r="N233"/>
  <c r="V214"/>
  <c r="N212"/>
  <c r="AE315"/>
  <c r="AX314"/>
  <c r="AE306"/>
  <c r="E306"/>
  <c r="AE296"/>
  <c r="AE295"/>
  <c r="AE270"/>
  <c r="N262"/>
  <c r="AE246"/>
  <c r="E236"/>
  <c r="V230"/>
  <c r="AX229"/>
  <c r="V229"/>
  <c r="V201"/>
  <c r="N198"/>
  <c r="V306"/>
  <c r="AE303"/>
  <c r="V296"/>
  <c r="V295"/>
  <c r="AX262"/>
  <c r="V246"/>
  <c r="AX238"/>
  <c r="V233"/>
  <c r="AE230"/>
  <c r="N216"/>
  <c r="V212"/>
  <c r="AX195"/>
  <c r="V258"/>
  <c r="AE232"/>
  <c r="N332"/>
  <c r="AX330"/>
  <c r="V330"/>
  <c r="N326"/>
  <c r="AE316"/>
  <c r="V307"/>
  <c r="V301"/>
  <c r="AE294"/>
  <c r="V287"/>
  <c r="N278"/>
  <c r="V276"/>
  <c r="N258"/>
  <c r="N257"/>
  <c r="E249"/>
  <c r="V247"/>
  <c r="E229"/>
  <c r="AX226"/>
  <c r="V226"/>
  <c r="AE211"/>
  <c r="N208"/>
  <c r="AE204"/>
  <c r="AE200"/>
  <c r="AX199"/>
  <c r="V199"/>
  <c r="N330"/>
  <c r="N327"/>
  <c r="AE318"/>
  <c r="N313"/>
  <c r="V308"/>
  <c r="N307"/>
  <c r="AX294"/>
  <c r="N287"/>
  <c r="AE284"/>
  <c r="E284"/>
  <c r="AE278"/>
  <c r="N247"/>
  <c r="V232"/>
  <c r="N226"/>
  <c r="V220"/>
  <c r="V217"/>
  <c r="AX204"/>
  <c r="AX200"/>
  <c r="N199"/>
  <c r="AE307"/>
  <c r="AE247"/>
  <c r="V195"/>
  <c r="AE329"/>
  <c r="V329"/>
  <c r="E329"/>
  <c r="AX329"/>
  <c r="N329"/>
  <c r="AE325"/>
  <c r="V325"/>
  <c r="E325"/>
  <c r="AX325"/>
  <c r="N325"/>
  <c r="N322"/>
  <c r="V322"/>
  <c r="E331"/>
  <c r="N331"/>
  <c r="V331"/>
  <c r="AE323"/>
  <c r="N323"/>
  <c r="N333"/>
  <c r="AE331"/>
  <c r="AE330"/>
  <c r="AE326"/>
  <c r="V314"/>
  <c r="AE308"/>
  <c r="N289"/>
  <c r="N282"/>
  <c r="AE282"/>
  <c r="AX280"/>
  <c r="V280"/>
  <c r="AE280"/>
  <c r="AX276"/>
  <c r="AE276"/>
  <c r="E276"/>
  <c r="N255"/>
  <c r="V255"/>
  <c r="AE255"/>
  <c r="N256"/>
  <c r="AE245"/>
  <c r="E245"/>
  <c r="N245"/>
  <c r="AX245"/>
  <c r="V231"/>
  <c r="N231"/>
  <c r="AE328"/>
  <c r="AX326"/>
  <c r="V316"/>
  <c r="N316"/>
  <c r="V312"/>
  <c r="N312"/>
  <c r="N308"/>
  <c r="V303"/>
  <c r="N303"/>
  <c r="V302"/>
  <c r="E302"/>
  <c r="AX282"/>
  <c r="AE271"/>
  <c r="N271"/>
  <c r="V271"/>
  <c r="V254"/>
  <c r="AX254"/>
  <c r="AE254"/>
  <c r="E241"/>
  <c r="AX241"/>
  <c r="V241"/>
  <c r="AE213"/>
  <c r="AX213"/>
  <c r="AE203"/>
  <c r="N203"/>
  <c r="V203"/>
  <c r="AX203"/>
  <c r="AX257"/>
  <c r="AE251"/>
  <c r="AE227"/>
  <c r="N227"/>
  <c r="V227"/>
  <c r="N213"/>
  <c r="AE206"/>
  <c r="V206"/>
  <c r="AX206"/>
  <c r="E206"/>
  <c r="AE238"/>
  <c r="E238"/>
  <c r="AX220"/>
  <c r="AE220"/>
  <c r="E220"/>
  <c r="AE202"/>
  <c r="V202"/>
  <c r="E234"/>
  <c r="E233"/>
  <c r="AX230"/>
  <c r="E218"/>
  <c r="N209"/>
  <c r="AE208"/>
  <c r="V208"/>
  <c r="E207"/>
  <c r="AX207"/>
  <c r="AX234"/>
  <c r="AX233"/>
  <c r="AE209"/>
  <c r="V204"/>
  <c r="N204"/>
  <c r="AE201"/>
  <c r="V200"/>
  <c r="N200"/>
  <c r="E299"/>
  <c r="AE299"/>
  <c r="AE327"/>
  <c r="E322"/>
  <c r="E319"/>
  <c r="AE319"/>
  <c r="E300"/>
  <c r="V300"/>
  <c r="AE300"/>
  <c r="N299"/>
  <c r="V298"/>
  <c r="AX298"/>
  <c r="E298"/>
  <c r="E292"/>
  <c r="AE292"/>
  <c r="V292"/>
  <c r="E324"/>
  <c r="AE324"/>
  <c r="AX322"/>
  <c r="AE322"/>
  <c r="E320"/>
  <c r="V320"/>
  <c r="N319"/>
  <c r="V318"/>
  <c r="E315"/>
  <c r="V315"/>
  <c r="N309"/>
  <c r="E304"/>
  <c r="V304"/>
  <c r="N304"/>
  <c r="N300"/>
  <c r="AE298"/>
  <c r="N292"/>
  <c r="AE283"/>
  <c r="N283"/>
  <c r="V310"/>
  <c r="AX310"/>
  <c r="E310"/>
  <c r="AX333"/>
  <c r="V333"/>
  <c r="E333"/>
  <c r="V327"/>
  <c r="N324"/>
  <c r="E323"/>
  <c r="V323"/>
  <c r="AX318"/>
  <c r="N318"/>
  <c r="E311"/>
  <c r="V311"/>
  <c r="AE311"/>
  <c r="N297"/>
  <c r="E291"/>
  <c r="AE291"/>
  <c r="E290"/>
  <c r="V290"/>
  <c r="AX290"/>
  <c r="V259"/>
  <c r="N259"/>
  <c r="E282"/>
  <c r="V282"/>
  <c r="AE277"/>
  <c r="N277"/>
  <c r="E277"/>
  <c r="V277"/>
  <c r="AE266"/>
  <c r="AX266"/>
  <c r="E266"/>
  <c r="N281"/>
  <c r="E281"/>
  <c r="AE261"/>
  <c r="N261"/>
  <c r="AX261"/>
  <c r="V261"/>
  <c r="N242"/>
  <c r="AX242"/>
  <c r="E242"/>
  <c r="AE242"/>
  <c r="N274"/>
  <c r="AE274"/>
  <c r="AX274"/>
  <c r="V260"/>
  <c r="AE260"/>
  <c r="E274"/>
  <c r="AE273"/>
  <c r="E273"/>
  <c r="N273"/>
  <c r="N270"/>
  <c r="V270"/>
  <c r="AX270"/>
  <c r="E243"/>
  <c r="V243"/>
  <c r="V239"/>
  <c r="N239"/>
  <c r="N222"/>
  <c r="AE222"/>
  <c r="E222"/>
  <c r="AX232"/>
  <c r="N232"/>
  <c r="N196"/>
  <c r="AE196"/>
  <c r="AX196"/>
  <c r="E196"/>
  <c r="V196"/>
  <c r="E197"/>
  <c r="AE197"/>
  <c r="N197"/>
  <c r="AE226"/>
  <c r="V197"/>
  <c r="AX214"/>
  <c r="N214"/>
  <c r="V213"/>
  <c r="N206"/>
  <c r="E203"/>
  <c r="E199"/>
  <c r="E213"/>
  <c r="AX212"/>
  <c r="E212"/>
  <c r="AE317"/>
  <c r="AX317"/>
  <c r="E317"/>
  <c r="E279"/>
  <c r="AX279"/>
  <c r="N279"/>
  <c r="AE279"/>
  <c r="E328"/>
  <c r="AX328"/>
  <c r="AE321"/>
  <c r="AX321"/>
  <c r="E321"/>
  <c r="AE309"/>
  <c r="E309"/>
  <c r="AX309"/>
  <c r="AE305"/>
  <c r="E305"/>
  <c r="AX305"/>
  <c r="E332"/>
  <c r="AX332"/>
  <c r="V332"/>
  <c r="V328"/>
  <c r="AE301"/>
  <c r="AX301"/>
  <c r="E301"/>
  <c r="AE297"/>
  <c r="E297"/>
  <c r="AX297"/>
  <c r="AE293"/>
  <c r="E293"/>
  <c r="AX293"/>
  <c r="AE289"/>
  <c r="E289"/>
  <c r="AX289"/>
  <c r="V317"/>
  <c r="AE313"/>
  <c r="E313"/>
  <c r="AX313"/>
  <c r="V305"/>
  <c r="V279"/>
  <c r="E283"/>
  <c r="AX283"/>
  <c r="E267"/>
  <c r="AX267"/>
  <c r="N267"/>
  <c r="AE265"/>
  <c r="V265"/>
  <c r="AX265"/>
  <c r="AX263"/>
  <c r="V263"/>
  <c r="AE263"/>
  <c r="N263"/>
  <c r="AX324"/>
  <c r="AX320"/>
  <c r="AX316"/>
  <c r="AX312"/>
  <c r="AX308"/>
  <c r="AX304"/>
  <c r="AX300"/>
  <c r="AX296"/>
  <c r="AX292"/>
  <c r="AX288"/>
  <c r="N288"/>
  <c r="E288"/>
  <c r="E287"/>
  <c r="AX287"/>
  <c r="N285"/>
  <c r="E285"/>
  <c r="AE281"/>
  <c r="V281"/>
  <c r="AX281"/>
  <c r="E275"/>
  <c r="AX275"/>
  <c r="V275"/>
  <c r="AE275"/>
  <c r="AE269"/>
  <c r="V269"/>
  <c r="AX269"/>
  <c r="E269"/>
  <c r="N269"/>
  <c r="V268"/>
  <c r="AE268"/>
  <c r="AX268"/>
  <c r="AE267"/>
  <c r="AX331"/>
  <c r="AX327"/>
  <c r="AX323"/>
  <c r="AX319"/>
  <c r="AX315"/>
  <c r="AX311"/>
  <c r="AX307"/>
  <c r="AX303"/>
  <c r="AX299"/>
  <c r="AX295"/>
  <c r="AX291"/>
  <c r="AE288"/>
  <c r="AX285"/>
  <c r="V285"/>
  <c r="V283"/>
  <c r="V272"/>
  <c r="AE272"/>
  <c r="AX272"/>
  <c r="E272"/>
  <c r="N272"/>
  <c r="AX252"/>
  <c r="E248"/>
  <c r="AX248"/>
  <c r="E244"/>
  <c r="AX244"/>
  <c r="E271"/>
  <c r="AX271"/>
  <c r="AE259"/>
  <c r="V256"/>
  <c r="V252"/>
  <c r="V248"/>
  <c r="V244"/>
  <c r="V240"/>
  <c r="AE240"/>
  <c r="AX240"/>
  <c r="E240"/>
  <c r="N240"/>
  <c r="E235"/>
  <c r="AX235"/>
  <c r="N235"/>
  <c r="AX259"/>
  <c r="AX256"/>
  <c r="AE256"/>
  <c r="AE252"/>
  <c r="AE248"/>
  <c r="AE237"/>
  <c r="V237"/>
  <c r="AX237"/>
  <c r="E237"/>
  <c r="N237"/>
  <c r="V236"/>
  <c r="AE236"/>
  <c r="AX236"/>
  <c r="E223"/>
  <c r="N223"/>
  <c r="V223"/>
  <c r="AE223"/>
  <c r="AE225"/>
  <c r="V225"/>
  <c r="E225"/>
  <c r="N225"/>
  <c r="V224"/>
  <c r="AE224"/>
  <c r="E219"/>
  <c r="AX219"/>
  <c r="V219"/>
  <c r="AE219"/>
  <c r="N219"/>
  <c r="E239"/>
  <c r="AX239"/>
  <c r="V228"/>
  <c r="AE228"/>
  <c r="AX228"/>
  <c r="E228"/>
  <c r="N228"/>
  <c r="E224"/>
  <c r="AE221"/>
  <c r="V221"/>
  <c r="AX221"/>
  <c r="E221"/>
  <c r="N221"/>
  <c r="AX255"/>
  <c r="AX251"/>
  <c r="AX247"/>
  <c r="AX243"/>
  <c r="AE241"/>
  <c r="N241"/>
  <c r="E215"/>
  <c r="AX215"/>
  <c r="N215"/>
  <c r="AE215"/>
  <c r="AE231"/>
  <c r="E227"/>
  <c r="AX227"/>
  <c r="E217"/>
  <c r="E231"/>
  <c r="AX231"/>
  <c r="AX217"/>
  <c r="N217"/>
  <c r="AX210"/>
  <c r="V210"/>
  <c r="E211"/>
  <c r="AX211"/>
  <c r="E210"/>
  <c r="E205"/>
  <c r="AX205"/>
  <c r="N205"/>
  <c r="AE205"/>
  <c r="V205"/>
  <c r="V211"/>
  <c r="N202"/>
  <c r="AX202"/>
  <c r="E201"/>
  <c r="AX201"/>
  <c r="AE198"/>
  <c r="E198"/>
  <c r="AX197"/>
  <c r="AX208"/>
  <c r="A3" i="13" l="1"/>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A297"/>
  <c r="A298"/>
  <c r="A299"/>
  <c r="A300"/>
  <c r="A301"/>
  <c r="A302"/>
  <c r="A303"/>
  <c r="A304"/>
  <c r="A305"/>
  <c r="A306"/>
  <c r="A307"/>
  <c r="A308"/>
  <c r="A309"/>
  <c r="A310"/>
  <c r="A311"/>
  <c r="A312"/>
  <c r="A313"/>
  <c r="A314"/>
  <c r="A315"/>
  <c r="A316"/>
  <c r="A317"/>
  <c r="A318"/>
  <c r="A319"/>
  <c r="A320"/>
  <c r="A321"/>
  <c r="A322"/>
  <c r="A323"/>
  <c r="A324"/>
  <c r="A325"/>
  <c r="A326"/>
  <c r="A327"/>
  <c r="A328"/>
  <c r="A329"/>
  <c r="A330"/>
  <c r="A331"/>
  <c r="A2"/>
  <c r="B332"/>
  <c r="B333"/>
  <c r="E333"/>
  <c r="F333"/>
  <c r="I333"/>
  <c r="J333"/>
  <c r="K333"/>
  <c r="M333"/>
  <c r="N333"/>
  <c r="O333"/>
  <c r="P333"/>
  <c r="Q333"/>
  <c r="R333"/>
  <c r="S333"/>
  <c r="T333"/>
  <c r="U333"/>
  <c r="V333"/>
  <c r="W333"/>
  <c r="X333"/>
  <c r="Y333"/>
  <c r="Z333"/>
  <c r="AA333"/>
  <c r="AF336" i="3"/>
  <c r="AG336"/>
  <c r="AH336"/>
  <c r="AI336"/>
  <c r="L336"/>
  <c r="M336"/>
  <c r="N336"/>
  <c r="O336"/>
  <c r="P336"/>
  <c r="Q336"/>
  <c r="R336"/>
  <c r="S336"/>
  <c r="T336"/>
  <c r="U336"/>
  <c r="V336"/>
  <c r="W336"/>
  <c r="X336"/>
  <c r="X337" s="1"/>
  <c r="Y336"/>
  <c r="Z336"/>
  <c r="AA336"/>
  <c r="AB336"/>
  <c r="AC336"/>
  <c r="AD336"/>
  <c r="AE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T336"/>
  <c r="CU336"/>
  <c r="CV336"/>
  <c r="CW336"/>
  <c r="CX336"/>
  <c r="DA336"/>
  <c r="DB336"/>
  <c r="DC336"/>
  <c r="DD336"/>
  <c r="DE336"/>
  <c r="DF336"/>
  <c r="DG336"/>
  <c r="DH336"/>
  <c r="DI336"/>
  <c r="DJ336"/>
  <c r="DK336"/>
  <c r="K336"/>
  <c r="S2" i="5"/>
  <c r="S3"/>
  <c r="S4"/>
  <c r="S5"/>
  <c r="S6"/>
  <c r="S7"/>
  <c r="S8"/>
  <c r="S9"/>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6"/>
  <c r="S57"/>
  <c r="S58"/>
  <c r="S59"/>
  <c r="S60"/>
  <c r="S61"/>
  <c r="S62"/>
  <c r="S63"/>
  <c r="S64"/>
  <c r="S65"/>
  <c r="S66"/>
  <c r="S67"/>
  <c r="S68"/>
  <c r="S69"/>
  <c r="S70"/>
  <c r="S71"/>
  <c r="S72"/>
  <c r="S73"/>
  <c r="S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147"/>
  <c r="S148"/>
  <c r="S149"/>
  <c r="S150"/>
  <c r="S151"/>
  <c r="S152"/>
  <c r="S153"/>
  <c r="S154"/>
  <c r="S155"/>
  <c r="S156"/>
  <c r="S157"/>
  <c r="S158"/>
  <c r="S159"/>
  <c r="S160"/>
  <c r="S161"/>
  <c r="S162"/>
  <c r="S163"/>
  <c r="S164"/>
  <c r="S165"/>
  <c r="S166"/>
  <c r="S167"/>
  <c r="S168"/>
  <c r="S169"/>
  <c r="S170"/>
  <c r="S171"/>
  <c r="S172"/>
  <c r="S173"/>
  <c r="S174"/>
  <c r="S175"/>
  <c r="S176"/>
  <c r="S177"/>
  <c r="S178"/>
  <c r="S179"/>
  <c r="S180"/>
  <c r="S181"/>
  <c r="S182"/>
  <c r="S183"/>
  <c r="S184"/>
  <c r="S185"/>
  <c r="S186"/>
  <c r="S187"/>
  <c r="S188"/>
  <c r="S189"/>
  <c r="S190"/>
  <c r="S191"/>
  <c r="S192"/>
  <c r="S193"/>
  <c r="S194"/>
  <c r="S195"/>
  <c r="S196"/>
  <c r="S197"/>
  <c r="S198"/>
  <c r="S199"/>
  <c r="S200"/>
  <c r="S201"/>
  <c r="S202"/>
  <c r="S203"/>
  <c r="S204"/>
  <c r="S205"/>
  <c r="S206"/>
  <c r="S207"/>
  <c r="S208"/>
  <c r="S209"/>
  <c r="S210"/>
  <c r="S211"/>
  <c r="S212"/>
  <c r="S213"/>
  <c r="S214"/>
  <c r="S215"/>
  <c r="S216"/>
  <c r="S217"/>
  <c r="S218"/>
  <c r="S219"/>
  <c r="S220"/>
  <c r="S221"/>
  <c r="S222"/>
  <c r="S223"/>
  <c r="S224"/>
  <c r="S225"/>
  <c r="S226"/>
  <c r="S227"/>
  <c r="S228"/>
  <c r="S229"/>
  <c r="S230"/>
  <c r="S231"/>
  <c r="S232"/>
  <c r="S233"/>
  <c r="S234"/>
  <c r="S235"/>
  <c r="S236"/>
  <c r="S237"/>
  <c r="S238"/>
  <c r="S239"/>
  <c r="S240"/>
  <c r="S241"/>
  <c r="S242"/>
  <c r="S243"/>
  <c r="S244"/>
  <c r="S245"/>
  <c r="S246"/>
  <c r="S247"/>
  <c r="S248"/>
  <c r="S249"/>
  <c r="S250"/>
  <c r="S251"/>
  <c r="S252"/>
  <c r="S253"/>
  <c r="S254"/>
  <c r="S255"/>
  <c r="S256"/>
  <c r="S257"/>
  <c r="S258"/>
  <c r="S259"/>
  <c r="S260"/>
  <c r="S261"/>
  <c r="S262"/>
  <c r="S263"/>
  <c r="S264"/>
  <c r="S265"/>
  <c r="S266"/>
  <c r="S267"/>
  <c r="S268"/>
  <c r="S269"/>
  <c r="S270"/>
  <c r="S271"/>
  <c r="S272"/>
  <c r="S273"/>
  <c r="S274"/>
  <c r="S275"/>
  <c r="S276"/>
  <c r="S277"/>
  <c r="S278"/>
  <c r="S279"/>
  <c r="S280"/>
  <c r="S281"/>
  <c r="S282"/>
  <c r="S283"/>
  <c r="S284"/>
  <c r="S285"/>
  <c r="S286"/>
  <c r="S287"/>
  <c r="S288"/>
  <c r="S289"/>
  <c r="S290"/>
  <c r="S291"/>
  <c r="S292"/>
  <c r="S293"/>
  <c r="S294"/>
  <c r="S295"/>
  <c r="S296"/>
  <c r="S297"/>
  <c r="S298"/>
  <c r="S299"/>
  <c r="S300"/>
  <c r="S301"/>
  <c r="S302"/>
  <c r="S303"/>
  <c r="S304"/>
  <c r="S305"/>
  <c r="S306"/>
  <c r="S307"/>
  <c r="S308"/>
  <c r="S309"/>
  <c r="S310"/>
  <c r="S311"/>
  <c r="S312"/>
  <c r="S313"/>
  <c r="S314"/>
  <c r="S315"/>
  <c r="S316"/>
  <c r="S317"/>
  <c r="S318"/>
  <c r="S319"/>
  <c r="S320"/>
  <c r="S321"/>
  <c r="S322"/>
  <c r="S323"/>
  <c r="S324"/>
  <c r="S325"/>
  <c r="S326"/>
  <c r="S327"/>
  <c r="S328"/>
  <c r="S329"/>
  <c r="S330"/>
  <c r="S331"/>
  <c r="M193" i="7"/>
  <c r="B193"/>
  <c r="L193"/>
  <c r="M194"/>
  <c r="B194"/>
  <c r="L194"/>
  <c r="M195"/>
  <c r="B195"/>
  <c r="L195"/>
  <c r="M196"/>
  <c r="B196"/>
  <c r="L196"/>
  <c r="M197"/>
  <c r="B197"/>
  <c r="L197"/>
  <c r="M198"/>
  <c r="B198"/>
  <c r="L198"/>
  <c r="M199"/>
  <c r="B199"/>
  <c r="L199"/>
  <c r="M200"/>
  <c r="B200"/>
  <c r="L200"/>
  <c r="M201"/>
  <c r="B201"/>
  <c r="L201"/>
  <c r="M202"/>
  <c r="B202"/>
  <c r="L202"/>
  <c r="M203"/>
  <c r="B203"/>
  <c r="L203"/>
  <c r="M204"/>
  <c r="B204"/>
  <c r="L204"/>
  <c r="M205"/>
  <c r="B205"/>
  <c r="L205"/>
  <c r="M206"/>
  <c r="B206"/>
  <c r="L206"/>
  <c r="M207"/>
  <c r="B207"/>
  <c r="L207"/>
  <c r="M208"/>
  <c r="B208"/>
  <c r="L208"/>
  <c r="M209"/>
  <c r="B209"/>
  <c r="L209"/>
  <c r="M210"/>
  <c r="B210"/>
  <c r="L210"/>
  <c r="M211"/>
  <c r="B211"/>
  <c r="L211"/>
  <c r="M212"/>
  <c r="B212"/>
  <c r="L212"/>
  <c r="M213"/>
  <c r="B213"/>
  <c r="L213"/>
  <c r="M214"/>
  <c r="B214"/>
  <c r="L214"/>
  <c r="M215"/>
  <c r="B215"/>
  <c r="L215"/>
  <c r="M216"/>
  <c r="B216"/>
  <c r="L216"/>
  <c r="M217"/>
  <c r="B217"/>
  <c r="L217"/>
  <c r="M218"/>
  <c r="B218"/>
  <c r="L218"/>
  <c r="M219"/>
  <c r="B219"/>
  <c r="L219"/>
  <c r="M220"/>
  <c r="B220"/>
  <c r="L220"/>
  <c r="M221"/>
  <c r="B221"/>
  <c r="L221"/>
  <c r="M222"/>
  <c r="B222"/>
  <c r="L222"/>
  <c r="M223"/>
  <c r="B223"/>
  <c r="L223"/>
  <c r="M224"/>
  <c r="B224"/>
  <c r="L224"/>
  <c r="M225"/>
  <c r="B225"/>
  <c r="L225"/>
  <c r="M226"/>
  <c r="B226"/>
  <c r="L226"/>
  <c r="M227"/>
  <c r="B227"/>
  <c r="L227"/>
  <c r="M228"/>
  <c r="B228"/>
  <c r="L228"/>
  <c r="M229"/>
  <c r="B229"/>
  <c r="L229"/>
  <c r="M230"/>
  <c r="B230"/>
  <c r="L230"/>
  <c r="M231"/>
  <c r="B231"/>
  <c r="L231"/>
  <c r="M232"/>
  <c r="B232"/>
  <c r="L232"/>
  <c r="M233"/>
  <c r="B233"/>
  <c r="L233"/>
  <c r="M234"/>
  <c r="B234"/>
  <c r="L234"/>
  <c r="M235"/>
  <c r="B235"/>
  <c r="L235"/>
  <c r="M236"/>
  <c r="B236"/>
  <c r="L236"/>
  <c r="M237"/>
  <c r="B237"/>
  <c r="L237"/>
  <c r="M238"/>
  <c r="B238"/>
  <c r="L238"/>
  <c r="M239"/>
  <c r="B239"/>
  <c r="L239"/>
  <c r="M240"/>
  <c r="B240"/>
  <c r="L240"/>
  <c r="M241"/>
  <c r="B241"/>
  <c r="L241"/>
  <c r="M242"/>
  <c r="B242"/>
  <c r="L242"/>
  <c r="M243"/>
  <c r="B243"/>
  <c r="L243"/>
  <c r="M244"/>
  <c r="B244"/>
  <c r="L244"/>
  <c r="M245"/>
  <c r="B245"/>
  <c r="L245"/>
  <c r="M246"/>
  <c r="B246"/>
  <c r="L246"/>
  <c r="M247"/>
  <c r="B247"/>
  <c r="L247"/>
  <c r="M248"/>
  <c r="B248"/>
  <c r="L248"/>
  <c r="M249"/>
  <c r="B249"/>
  <c r="L249"/>
  <c r="M250"/>
  <c r="B250"/>
  <c r="L250"/>
  <c r="M251"/>
  <c r="B251"/>
  <c r="L251"/>
  <c r="M252"/>
  <c r="B252"/>
  <c r="L252"/>
  <c r="M253"/>
  <c r="B253"/>
  <c r="L253"/>
  <c r="M254"/>
  <c r="B254"/>
  <c r="L254"/>
  <c r="M255"/>
  <c r="B255"/>
  <c r="L255"/>
  <c r="M256"/>
  <c r="B256"/>
  <c r="L256"/>
  <c r="M257"/>
  <c r="B257"/>
  <c r="L257"/>
  <c r="M258"/>
  <c r="B258"/>
  <c r="L258"/>
  <c r="M259"/>
  <c r="B259"/>
  <c r="L259"/>
  <c r="M260"/>
  <c r="B260"/>
  <c r="L260"/>
  <c r="M261"/>
  <c r="B261"/>
  <c r="L261"/>
  <c r="M262"/>
  <c r="B262"/>
  <c r="L262"/>
  <c r="M263"/>
  <c r="B263"/>
  <c r="L263"/>
  <c r="M264"/>
  <c r="B264"/>
  <c r="L264"/>
  <c r="M265"/>
  <c r="B265"/>
  <c r="L265"/>
  <c r="M266"/>
  <c r="B266"/>
  <c r="L266"/>
  <c r="M267"/>
  <c r="B267"/>
  <c r="L267"/>
  <c r="M268"/>
  <c r="B268"/>
  <c r="L268"/>
  <c r="M269"/>
  <c r="B269"/>
  <c r="L269"/>
  <c r="M270"/>
  <c r="B270"/>
  <c r="L270"/>
  <c r="M271"/>
  <c r="B271"/>
  <c r="L271"/>
  <c r="M272"/>
  <c r="B272"/>
  <c r="L272"/>
  <c r="M273"/>
  <c r="B273"/>
  <c r="L273"/>
  <c r="M274"/>
  <c r="B274"/>
  <c r="L274"/>
  <c r="M275"/>
  <c r="B275"/>
  <c r="L275"/>
  <c r="M276"/>
  <c r="B276"/>
  <c r="L276"/>
  <c r="M277"/>
  <c r="B277"/>
  <c r="L277"/>
  <c r="M278"/>
  <c r="B278"/>
  <c r="L278"/>
  <c r="M279"/>
  <c r="B279"/>
  <c r="L279"/>
  <c r="M280"/>
  <c r="B280"/>
  <c r="L280"/>
  <c r="M281"/>
  <c r="B281"/>
  <c r="L281"/>
  <c r="M282"/>
  <c r="B282"/>
  <c r="L282"/>
  <c r="M283"/>
  <c r="B283"/>
  <c r="L283"/>
  <c r="M284"/>
  <c r="B284"/>
  <c r="L284"/>
  <c r="M285"/>
  <c r="B285"/>
  <c r="L285"/>
  <c r="M286"/>
  <c r="B286"/>
  <c r="L286"/>
  <c r="M287"/>
  <c r="B287"/>
  <c r="L287"/>
  <c r="M288"/>
  <c r="B288"/>
  <c r="L288"/>
  <c r="M289"/>
  <c r="B289"/>
  <c r="L289"/>
  <c r="M290"/>
  <c r="B290"/>
  <c r="L290"/>
  <c r="M291"/>
  <c r="B291"/>
  <c r="L291"/>
  <c r="M292"/>
  <c r="B292"/>
  <c r="L292"/>
  <c r="M293"/>
  <c r="B293"/>
  <c r="L293"/>
  <c r="M294"/>
  <c r="B294"/>
  <c r="L294"/>
  <c r="M295"/>
  <c r="B295"/>
  <c r="L295"/>
  <c r="M296"/>
  <c r="B296"/>
  <c r="L296"/>
  <c r="M297"/>
  <c r="B297"/>
  <c r="L297"/>
  <c r="M298"/>
  <c r="B298"/>
  <c r="L298"/>
  <c r="M299"/>
  <c r="B299"/>
  <c r="L299"/>
  <c r="M300"/>
  <c r="B300"/>
  <c r="L300"/>
  <c r="M301"/>
  <c r="B301"/>
  <c r="L301"/>
  <c r="M302"/>
  <c r="B302"/>
  <c r="L302"/>
  <c r="M303"/>
  <c r="B303"/>
  <c r="L303"/>
  <c r="M304"/>
  <c r="B304"/>
  <c r="L304"/>
  <c r="M305"/>
  <c r="B305"/>
  <c r="L305"/>
  <c r="M306"/>
  <c r="B306"/>
  <c r="L306"/>
  <c r="M307"/>
  <c r="B307"/>
  <c r="L307"/>
  <c r="M308"/>
  <c r="B308"/>
  <c r="L308"/>
  <c r="M309"/>
  <c r="B309"/>
  <c r="L309"/>
  <c r="M310"/>
  <c r="B310"/>
  <c r="L310"/>
  <c r="M311"/>
  <c r="B311"/>
  <c r="L311"/>
  <c r="M312"/>
  <c r="B312"/>
  <c r="L312"/>
  <c r="M313"/>
  <c r="B313"/>
  <c r="L313"/>
  <c r="M314"/>
  <c r="B314"/>
  <c r="L314"/>
  <c r="M315"/>
  <c r="B315"/>
  <c r="L315"/>
  <c r="M316"/>
  <c r="B316"/>
  <c r="L316"/>
  <c r="M317"/>
  <c r="B317"/>
  <c r="L317"/>
  <c r="M318"/>
  <c r="B318"/>
  <c r="L318"/>
  <c r="M319"/>
  <c r="B319"/>
  <c r="L319"/>
  <c r="M320"/>
  <c r="B320"/>
  <c r="L320"/>
  <c r="M321"/>
  <c r="B321"/>
  <c r="L321"/>
  <c r="M322"/>
  <c r="B322"/>
  <c r="L322"/>
  <c r="M323"/>
  <c r="B323"/>
  <c r="L323"/>
  <c r="M324"/>
  <c r="B324"/>
  <c r="L324"/>
  <c r="M325"/>
  <c r="B325"/>
  <c r="L325"/>
  <c r="M326"/>
  <c r="B326"/>
  <c r="L326"/>
  <c r="M327"/>
  <c r="B327"/>
  <c r="L327"/>
  <c r="M328"/>
  <c r="B328"/>
  <c r="L328"/>
  <c r="M329"/>
  <c r="B329"/>
  <c r="L329"/>
  <c r="M330"/>
  <c r="B330"/>
  <c r="L330"/>
  <c r="M331"/>
  <c r="B331"/>
  <c r="L331"/>
  <c r="C195" i="12"/>
  <c r="I195"/>
  <c r="C196"/>
  <c r="I196"/>
  <c r="C197"/>
  <c r="I197"/>
  <c r="C198"/>
  <c r="I198"/>
  <c r="C199"/>
  <c r="I199"/>
  <c r="C200"/>
  <c r="I200"/>
  <c r="C201"/>
  <c r="I201"/>
  <c r="C202"/>
  <c r="I202"/>
  <c r="C203"/>
  <c r="I203"/>
  <c r="C204"/>
  <c r="I204"/>
  <c r="C205"/>
  <c r="I205"/>
  <c r="C206"/>
  <c r="I206"/>
  <c r="C207"/>
  <c r="I207"/>
  <c r="C208"/>
  <c r="I208"/>
  <c r="C209"/>
  <c r="I209"/>
  <c r="C210"/>
  <c r="I210"/>
  <c r="C211"/>
  <c r="I211"/>
  <c r="C212"/>
  <c r="I212"/>
  <c r="C213"/>
  <c r="I213"/>
  <c r="C214"/>
  <c r="I214"/>
  <c r="C215"/>
  <c r="I215"/>
  <c r="C216"/>
  <c r="I216"/>
  <c r="C217"/>
  <c r="I217"/>
  <c r="C218"/>
  <c r="I218"/>
  <c r="C219"/>
  <c r="I219"/>
  <c r="C220"/>
  <c r="I220"/>
  <c r="C221"/>
  <c r="I221"/>
  <c r="C222"/>
  <c r="I222"/>
  <c r="C223"/>
  <c r="I223"/>
  <c r="C224"/>
  <c r="I224"/>
  <c r="C225"/>
  <c r="I225"/>
  <c r="C226"/>
  <c r="I226"/>
  <c r="C227"/>
  <c r="I227"/>
  <c r="C228"/>
  <c r="I228"/>
  <c r="C229"/>
  <c r="I229"/>
  <c r="C230"/>
  <c r="I230"/>
  <c r="C231"/>
  <c r="I231"/>
  <c r="C232"/>
  <c r="I232"/>
  <c r="C233"/>
  <c r="I233"/>
  <c r="C234"/>
  <c r="I234"/>
  <c r="C235"/>
  <c r="I235"/>
  <c r="C236"/>
  <c r="I236"/>
  <c r="C237"/>
  <c r="I237"/>
  <c r="C238"/>
  <c r="I238"/>
  <c r="C239"/>
  <c r="I239"/>
  <c r="C240"/>
  <c r="I240"/>
  <c r="C241"/>
  <c r="I241"/>
  <c r="C242"/>
  <c r="I242"/>
  <c r="C243"/>
  <c r="I243"/>
  <c r="C244"/>
  <c r="I244"/>
  <c r="C245"/>
  <c r="I245"/>
  <c r="C246"/>
  <c r="I246"/>
  <c r="C247"/>
  <c r="I247"/>
  <c r="C248"/>
  <c r="I248"/>
  <c r="C249"/>
  <c r="I249"/>
  <c r="C250"/>
  <c r="I250"/>
  <c r="C251"/>
  <c r="I251"/>
  <c r="C252"/>
  <c r="I252"/>
  <c r="C253"/>
  <c r="I253"/>
  <c r="C254"/>
  <c r="I254"/>
  <c r="C255"/>
  <c r="I255"/>
  <c r="C256"/>
  <c r="I256"/>
  <c r="C257"/>
  <c r="I257"/>
  <c r="C258"/>
  <c r="I258"/>
  <c r="C259"/>
  <c r="I259"/>
  <c r="C260"/>
  <c r="I260"/>
  <c r="C261"/>
  <c r="I261"/>
  <c r="C262"/>
  <c r="I262"/>
  <c r="C263"/>
  <c r="I263"/>
  <c r="C264"/>
  <c r="I264"/>
  <c r="C265"/>
  <c r="I265"/>
  <c r="C266"/>
  <c r="I266"/>
  <c r="C267"/>
  <c r="I267"/>
  <c r="C268"/>
  <c r="I268"/>
  <c r="C269"/>
  <c r="I269"/>
  <c r="C270"/>
  <c r="I270"/>
  <c r="C271"/>
  <c r="I271"/>
  <c r="C272"/>
  <c r="I272"/>
  <c r="C273"/>
  <c r="I273"/>
  <c r="C274"/>
  <c r="I274"/>
  <c r="C275"/>
  <c r="I275"/>
  <c r="C276"/>
  <c r="I276"/>
  <c r="C277"/>
  <c r="I277"/>
  <c r="C278"/>
  <c r="I278"/>
  <c r="C279"/>
  <c r="I279"/>
  <c r="C280"/>
  <c r="I280"/>
  <c r="C281"/>
  <c r="I281"/>
  <c r="C282"/>
  <c r="I282"/>
  <c r="C283"/>
  <c r="I283"/>
  <c r="C284"/>
  <c r="I284"/>
  <c r="C285"/>
  <c r="I285"/>
  <c r="C286"/>
  <c r="I286"/>
  <c r="C287"/>
  <c r="I287"/>
  <c r="C288"/>
  <c r="I288"/>
  <c r="C289"/>
  <c r="I289"/>
  <c r="C290"/>
  <c r="I290"/>
  <c r="C291"/>
  <c r="I291"/>
  <c r="C292"/>
  <c r="I292"/>
  <c r="C293"/>
  <c r="I293"/>
  <c r="C294"/>
  <c r="I294"/>
  <c r="C295"/>
  <c r="I295"/>
  <c r="C296"/>
  <c r="I296"/>
  <c r="C297"/>
  <c r="I297"/>
  <c r="C298"/>
  <c r="I298"/>
  <c r="C299"/>
  <c r="I299"/>
  <c r="C300"/>
  <c r="I300"/>
  <c r="C301"/>
  <c r="I301"/>
  <c r="C302"/>
  <c r="I302"/>
  <c r="C303"/>
  <c r="I303"/>
  <c r="C304"/>
  <c r="I304"/>
  <c r="C305"/>
  <c r="I305"/>
  <c r="C306"/>
  <c r="I306"/>
  <c r="C307"/>
  <c r="I307"/>
  <c r="C308"/>
  <c r="I308"/>
  <c r="C309"/>
  <c r="I309"/>
  <c r="C310"/>
  <c r="I310"/>
  <c r="C311"/>
  <c r="I311"/>
  <c r="C312"/>
  <c r="I312"/>
  <c r="C313"/>
  <c r="I313"/>
  <c r="C314"/>
  <c r="I314"/>
  <c r="C315"/>
  <c r="I315"/>
  <c r="C316"/>
  <c r="I316"/>
  <c r="C317"/>
  <c r="I317"/>
  <c r="C318"/>
  <c r="I318"/>
  <c r="C319"/>
  <c r="I319"/>
  <c r="C320"/>
  <c r="I320"/>
  <c r="C321"/>
  <c r="I321"/>
  <c r="C322"/>
  <c r="I322"/>
  <c r="C323"/>
  <c r="I323"/>
  <c r="C324"/>
  <c r="I324"/>
  <c r="C325"/>
  <c r="I325"/>
  <c r="C326"/>
  <c r="I326"/>
  <c r="C327"/>
  <c r="I327"/>
  <c r="C328"/>
  <c r="I328"/>
  <c r="C329"/>
  <c r="I329"/>
  <c r="C330"/>
  <c r="I330"/>
  <c r="C331"/>
  <c r="I331"/>
  <c r="C332"/>
  <c r="I332"/>
  <c r="C333"/>
  <c r="I333"/>
  <c r="A217" i="5"/>
  <c r="T217" s="1"/>
  <c r="A218"/>
  <c r="T218" s="1"/>
  <c r="A219"/>
  <c r="A220"/>
  <c r="T220" s="1"/>
  <c r="A221"/>
  <c r="T221" s="1"/>
  <c r="A222"/>
  <c r="A223"/>
  <c r="A224"/>
  <c r="T224" s="1"/>
  <c r="A225"/>
  <c r="T225" s="1"/>
  <c r="A226"/>
  <c r="T226" s="1"/>
  <c r="A227"/>
  <c r="A228"/>
  <c r="T228" s="1"/>
  <c r="A229"/>
  <c r="A230"/>
  <c r="T230" s="1"/>
  <c r="A231"/>
  <c r="A232"/>
  <c r="T232" s="1"/>
  <c r="A233"/>
  <c r="T233" s="1"/>
  <c r="A234"/>
  <c r="A235"/>
  <c r="A236"/>
  <c r="T236" s="1"/>
  <c r="A237"/>
  <c r="T237" s="1"/>
  <c r="A238"/>
  <c r="T238" s="1"/>
  <c r="A239"/>
  <c r="A240"/>
  <c r="T240" s="1"/>
  <c r="A241"/>
  <c r="T241" s="1"/>
  <c r="A242"/>
  <c r="A243"/>
  <c r="A244"/>
  <c r="T244" s="1"/>
  <c r="A245"/>
  <c r="T245" s="1"/>
  <c r="A246"/>
  <c r="T246" s="1"/>
  <c r="A247"/>
  <c r="T247" s="1"/>
  <c r="A248"/>
  <c r="A249"/>
  <c r="T249" s="1"/>
  <c r="A250"/>
  <c r="A251"/>
  <c r="A252"/>
  <c r="T252" s="1"/>
  <c r="A253"/>
  <c r="T253" s="1"/>
  <c r="A254"/>
  <c r="T254" s="1"/>
  <c r="A255"/>
  <c r="A256"/>
  <c r="T256" s="1"/>
  <c r="A257"/>
  <c r="T257" s="1"/>
  <c r="A258"/>
  <c r="A259"/>
  <c r="A260"/>
  <c r="T260" s="1"/>
  <c r="A261"/>
  <c r="T261" s="1"/>
  <c r="A262"/>
  <c r="A263"/>
  <c r="A264"/>
  <c r="T264" s="1"/>
  <c r="A265"/>
  <c r="T265" s="1"/>
  <c r="A266"/>
  <c r="T266" s="1"/>
  <c r="A267"/>
  <c r="A268"/>
  <c r="T268" s="1"/>
  <c r="A269"/>
  <c r="T269" s="1"/>
  <c r="A270"/>
  <c r="A271"/>
  <c r="A272"/>
  <c r="T272" s="1"/>
  <c r="A273"/>
  <c r="T273" s="1"/>
  <c r="A274"/>
  <c r="T274" s="1"/>
  <c r="A275"/>
  <c r="A276"/>
  <c r="A277"/>
  <c r="A278"/>
  <c r="A279"/>
  <c r="A280"/>
  <c r="T280" s="1"/>
  <c r="A281"/>
  <c r="T281" s="1"/>
  <c r="A282"/>
  <c r="T282" s="1"/>
  <c r="A283"/>
  <c r="A284"/>
  <c r="T284" s="1"/>
  <c r="A285"/>
  <c r="T285" s="1"/>
  <c r="A286"/>
  <c r="T286" s="1"/>
  <c r="A287"/>
  <c r="A288"/>
  <c r="T288" s="1"/>
  <c r="A289"/>
  <c r="T289" s="1"/>
  <c r="A290"/>
  <c r="T290" s="1"/>
  <c r="A291"/>
  <c r="A292"/>
  <c r="T292" s="1"/>
  <c r="A293"/>
  <c r="A294"/>
  <c r="T294" s="1"/>
  <c r="A295"/>
  <c r="A296"/>
  <c r="T296" s="1"/>
  <c r="A297"/>
  <c r="T297" s="1"/>
  <c r="A298"/>
  <c r="A299"/>
  <c r="A300"/>
  <c r="T300" s="1"/>
  <c r="A301"/>
  <c r="T301" s="1"/>
  <c r="A302"/>
  <c r="T302" s="1"/>
  <c r="A303"/>
  <c r="A304"/>
  <c r="T304" s="1"/>
  <c r="A305"/>
  <c r="T305" s="1"/>
  <c r="A306"/>
  <c r="A307"/>
  <c r="A308"/>
  <c r="T308" s="1"/>
  <c r="A309"/>
  <c r="T309" s="1"/>
  <c r="A310"/>
  <c r="T310" s="1"/>
  <c r="A311"/>
  <c r="A312"/>
  <c r="T312" s="1"/>
  <c r="A313"/>
  <c r="T313" s="1"/>
  <c r="A314"/>
  <c r="A315"/>
  <c r="A316"/>
  <c r="T316" s="1"/>
  <c r="A317"/>
  <c r="T317" s="1"/>
  <c r="A318"/>
  <c r="T318" s="1"/>
  <c r="A319"/>
  <c r="A320"/>
  <c r="T320" s="1"/>
  <c r="A321"/>
  <c r="T321" s="1"/>
  <c r="A322"/>
  <c r="A323"/>
  <c r="A324"/>
  <c r="A325"/>
  <c r="T325" s="1"/>
  <c r="A326"/>
  <c r="A327"/>
  <c r="A328"/>
  <c r="T328" s="1"/>
  <c r="A329"/>
  <c r="T329" s="1"/>
  <c r="A330"/>
  <c r="T330" s="1"/>
  <c r="A331"/>
  <c r="A193"/>
  <c r="A194"/>
  <c r="T194" s="1"/>
  <c r="A195"/>
  <c r="A196"/>
  <c r="T196" s="1"/>
  <c r="A197"/>
  <c r="A198"/>
  <c r="T198" s="1"/>
  <c r="A199"/>
  <c r="T199" s="1"/>
  <c r="A200"/>
  <c r="T200" s="1"/>
  <c r="A201"/>
  <c r="T201" s="1"/>
  <c r="A202"/>
  <c r="T202" s="1"/>
  <c r="A203"/>
  <c r="A204"/>
  <c r="T204" s="1"/>
  <c r="A205"/>
  <c r="A206"/>
  <c r="T206" s="1"/>
  <c r="A207"/>
  <c r="T207" s="1"/>
  <c r="A208"/>
  <c r="T208" s="1"/>
  <c r="A209"/>
  <c r="A210"/>
  <c r="T210" s="1"/>
  <c r="A211"/>
  <c r="A212"/>
  <c r="T212" s="1"/>
  <c r="A213"/>
  <c r="A214"/>
  <c r="T214" s="1"/>
  <c r="A215"/>
  <c r="T215" s="1"/>
  <c r="A216"/>
  <c r="T216" s="1"/>
  <c r="A195" i="1"/>
  <c r="B195"/>
  <c r="C195"/>
  <c r="D195" i="6" s="1"/>
  <c r="D195" i="1"/>
  <c r="E195"/>
  <c r="K195" i="12" s="1"/>
  <c r="F195" i="1"/>
  <c r="G195"/>
  <c r="M195" i="12" s="1"/>
  <c r="H195" i="1"/>
  <c r="I195"/>
  <c r="J195"/>
  <c r="P195" i="12" s="1"/>
  <c r="K195" i="1"/>
  <c r="L195"/>
  <c r="R195" i="12" s="1"/>
  <c r="U195" i="1"/>
  <c r="Z195" s="1"/>
  <c r="X195"/>
  <c r="T195" i="12" s="1"/>
  <c r="Y195" i="1"/>
  <c r="U195" i="12" s="1"/>
  <c r="AD195" i="1"/>
  <c r="V195" i="12" s="1"/>
  <c r="AE195" i="1"/>
  <c r="W195" i="12" s="1"/>
  <c r="AF195" i="1"/>
  <c r="X195" i="12" s="1"/>
  <c r="AG195" i="1"/>
  <c r="Y195" i="12" s="1"/>
  <c r="AH195" i="1"/>
  <c r="AL195"/>
  <c r="AM195"/>
  <c r="AA195" i="12" s="1"/>
  <c r="AN195" i="1"/>
  <c r="AP195"/>
  <c r="AQ195"/>
  <c r="AE195" i="12" s="1"/>
  <c r="AV195" i="1"/>
  <c r="AX195"/>
  <c r="AZ195"/>
  <c r="A196"/>
  <c r="B196"/>
  <c r="C196"/>
  <c r="D196"/>
  <c r="E196"/>
  <c r="K196" i="12" s="1"/>
  <c r="F196" i="1"/>
  <c r="G196"/>
  <c r="M196" i="12" s="1"/>
  <c r="H196" i="1"/>
  <c r="I196"/>
  <c r="J196"/>
  <c r="P196" i="12" s="1"/>
  <c r="K196" i="1"/>
  <c r="L196"/>
  <c r="R196" i="12" s="1"/>
  <c r="U196" i="1"/>
  <c r="S196" i="12" s="1"/>
  <c r="X196" i="1"/>
  <c r="T196" i="12" s="1"/>
  <c r="AD196" i="1"/>
  <c r="V196" i="12" s="1"/>
  <c r="AE196" i="1"/>
  <c r="W196" i="12" s="1"/>
  <c r="AF196" i="1"/>
  <c r="X196" i="12" s="1"/>
  <c r="AG196" i="1"/>
  <c r="Y196" i="12" s="1"/>
  <c r="AH196" i="1"/>
  <c r="AL196"/>
  <c r="AN196"/>
  <c r="AP196"/>
  <c r="AQ196"/>
  <c r="AE196" i="12" s="1"/>
  <c r="AD196" s="1"/>
  <c r="AV196" i="1"/>
  <c r="AX196"/>
  <c r="AZ196"/>
  <c r="A197"/>
  <c r="B197"/>
  <c r="C197"/>
  <c r="D197"/>
  <c r="E197"/>
  <c r="K197" i="12" s="1"/>
  <c r="F197" i="1"/>
  <c r="G197"/>
  <c r="M197" i="12" s="1"/>
  <c r="H197" i="1"/>
  <c r="I197"/>
  <c r="J197"/>
  <c r="P197" i="12" s="1"/>
  <c r="K197" i="1"/>
  <c r="L197"/>
  <c r="R197" i="12" s="1"/>
  <c r="U197" i="1"/>
  <c r="S197" i="12" s="1"/>
  <c r="X197" i="1"/>
  <c r="T197" i="12" s="1"/>
  <c r="AD197" i="1"/>
  <c r="V197" i="12" s="1"/>
  <c r="AE197" i="1"/>
  <c r="W197" i="12" s="1"/>
  <c r="AF197" i="1"/>
  <c r="X197" i="12" s="1"/>
  <c r="AG197" i="1"/>
  <c r="Y197" i="12" s="1"/>
  <c r="AL197" i="1"/>
  <c r="AN197"/>
  <c r="AP197"/>
  <c r="AQ197"/>
  <c r="AE197" i="12" s="1"/>
  <c r="AD197" s="1"/>
  <c r="AV197" i="1"/>
  <c r="AX197"/>
  <c r="AZ197"/>
  <c r="A198"/>
  <c r="B198"/>
  <c r="C198"/>
  <c r="D198"/>
  <c r="E198"/>
  <c r="K198" i="12" s="1"/>
  <c r="F198" i="1"/>
  <c r="G198"/>
  <c r="M198" i="12" s="1"/>
  <c r="H198" i="1"/>
  <c r="I198"/>
  <c r="J198"/>
  <c r="P198" i="12" s="1"/>
  <c r="K198" i="1"/>
  <c r="L198"/>
  <c r="R198" i="12" s="1"/>
  <c r="U198" i="1"/>
  <c r="S198" i="12" s="1"/>
  <c r="X198" i="1"/>
  <c r="T198" i="12" s="1"/>
  <c r="AD198" i="1"/>
  <c r="V198" i="12" s="1"/>
  <c r="AE198" i="1"/>
  <c r="W198" i="12" s="1"/>
  <c r="AF198" i="1"/>
  <c r="X198" i="12" s="1"/>
  <c r="AG198" i="1"/>
  <c r="Y198" i="12" s="1"/>
  <c r="AL198" i="1"/>
  <c r="AN198"/>
  <c r="AP198"/>
  <c r="AQ198"/>
  <c r="AE198" i="12" s="1"/>
  <c r="AV198" i="1"/>
  <c r="AX198"/>
  <c r="AZ198"/>
  <c r="A199"/>
  <c r="B199"/>
  <c r="C199"/>
  <c r="D199" i="6" s="1"/>
  <c r="D199" i="1"/>
  <c r="E199"/>
  <c r="K199" i="12" s="1"/>
  <c r="F199" i="1"/>
  <c r="G199"/>
  <c r="M199" i="12" s="1"/>
  <c r="H199" i="1"/>
  <c r="I199"/>
  <c r="J199"/>
  <c r="P199" i="12" s="1"/>
  <c r="K199" i="1"/>
  <c r="L199"/>
  <c r="R199" i="12" s="1"/>
  <c r="Q199" s="1"/>
  <c r="U199" i="1"/>
  <c r="S199" i="12" s="1"/>
  <c r="X199" i="1"/>
  <c r="T199" i="12" s="1"/>
  <c r="AD199" i="1"/>
  <c r="V199" i="12" s="1"/>
  <c r="AE199" i="1"/>
  <c r="W199" i="12" s="1"/>
  <c r="AF199" i="1"/>
  <c r="X199" i="12" s="1"/>
  <c r="AG199" i="1"/>
  <c r="Y199" i="12" s="1"/>
  <c r="AH199" i="1"/>
  <c r="AL199"/>
  <c r="AN199"/>
  <c r="AP199"/>
  <c r="AQ199"/>
  <c r="AE199" i="12" s="1"/>
  <c r="AV199" i="1"/>
  <c r="AX199"/>
  <c r="AZ199"/>
  <c r="A200"/>
  <c r="B200"/>
  <c r="C200"/>
  <c r="D200"/>
  <c r="E200"/>
  <c r="K200" i="12" s="1"/>
  <c r="F200" i="1"/>
  <c r="G200"/>
  <c r="M200" i="12" s="1"/>
  <c r="H200" i="1"/>
  <c r="I200"/>
  <c r="J200"/>
  <c r="P200" i="12" s="1"/>
  <c r="K200" i="1"/>
  <c r="L200"/>
  <c r="R200" i="12" s="1"/>
  <c r="U200" i="1"/>
  <c r="X200"/>
  <c r="T200" i="12" s="1"/>
  <c r="AD200" i="1"/>
  <c r="V200" i="12" s="1"/>
  <c r="AE200" i="1"/>
  <c r="W200" i="12" s="1"/>
  <c r="AF200" i="1"/>
  <c r="X200" i="12" s="1"/>
  <c r="AG200" i="1"/>
  <c r="Y200" i="12" s="1"/>
  <c r="AL200" i="1"/>
  <c r="AN200"/>
  <c r="AP200"/>
  <c r="AQ200"/>
  <c r="AE200" i="12" s="1"/>
  <c r="AV200" i="1"/>
  <c r="AX200"/>
  <c r="AZ200"/>
  <c r="A201"/>
  <c r="B201"/>
  <c r="C201"/>
  <c r="D201"/>
  <c r="E201"/>
  <c r="K201" i="12" s="1"/>
  <c r="F201" i="1"/>
  <c r="G201"/>
  <c r="M201" i="12" s="1"/>
  <c r="H201" i="1"/>
  <c r="I201"/>
  <c r="J201"/>
  <c r="P201" i="12" s="1"/>
  <c r="O201" s="1"/>
  <c r="K201" i="1"/>
  <c r="L201"/>
  <c r="R201" i="12" s="1"/>
  <c r="U201" i="1"/>
  <c r="X201"/>
  <c r="T201" i="12" s="1"/>
  <c r="Y201" i="1"/>
  <c r="U201" i="12" s="1"/>
  <c r="AD201" i="1"/>
  <c r="V201" i="12" s="1"/>
  <c r="AE201" i="1"/>
  <c r="W201" i="12" s="1"/>
  <c r="AF201" i="1"/>
  <c r="X201" i="12" s="1"/>
  <c r="AG201" i="1"/>
  <c r="Y201" i="12" s="1"/>
  <c r="AH201" i="1"/>
  <c r="AL201"/>
  <c r="AN201"/>
  <c r="AP201"/>
  <c r="AQ201"/>
  <c r="AE201" i="12" s="1"/>
  <c r="AD201" s="1"/>
  <c r="AV201" i="1"/>
  <c r="AX201"/>
  <c r="AZ201"/>
  <c r="A202"/>
  <c r="B202"/>
  <c r="C202"/>
  <c r="D202"/>
  <c r="E202"/>
  <c r="K202" i="12" s="1"/>
  <c r="F202" i="1"/>
  <c r="G202"/>
  <c r="M202" i="12" s="1"/>
  <c r="H202" i="1"/>
  <c r="I202"/>
  <c r="J202"/>
  <c r="P202" i="12" s="1"/>
  <c r="K202" i="1"/>
  <c r="L202"/>
  <c r="R202" i="12" s="1"/>
  <c r="U202" i="1"/>
  <c r="S202" i="12" s="1"/>
  <c r="X202" i="1"/>
  <c r="T202" i="12" s="1"/>
  <c r="AD202" i="1"/>
  <c r="V202" i="12" s="1"/>
  <c r="AE202" i="1"/>
  <c r="W202" i="12" s="1"/>
  <c r="AF202" i="1"/>
  <c r="X202" i="12" s="1"/>
  <c r="AG202" i="1"/>
  <c r="Y202" i="12" s="1"/>
  <c r="AL202" i="1"/>
  <c r="AN202"/>
  <c r="AP202"/>
  <c r="AQ202"/>
  <c r="AE202" i="12" s="1"/>
  <c r="AV202" i="1"/>
  <c r="AX202"/>
  <c r="AZ202"/>
  <c r="A203"/>
  <c r="B203"/>
  <c r="C203"/>
  <c r="D203" i="6" s="1"/>
  <c r="D203" i="1"/>
  <c r="E203"/>
  <c r="K203" i="12" s="1"/>
  <c r="F203" i="1"/>
  <c r="G203"/>
  <c r="M203" i="12" s="1"/>
  <c r="H203" i="1"/>
  <c r="I203"/>
  <c r="J203"/>
  <c r="P203" i="12" s="1"/>
  <c r="K203" i="1"/>
  <c r="L203"/>
  <c r="R203" i="12" s="1"/>
  <c r="Q203" s="1"/>
  <c r="U203" i="1"/>
  <c r="X203"/>
  <c r="T203" i="12" s="1"/>
  <c r="AD203" i="1"/>
  <c r="V203" i="12" s="1"/>
  <c r="AE203" i="1"/>
  <c r="W203" i="12" s="1"/>
  <c r="AF203" i="1"/>
  <c r="X203" i="12" s="1"/>
  <c r="AG203" i="1"/>
  <c r="Y203" i="12" s="1"/>
  <c r="AH203" i="1"/>
  <c r="AI203"/>
  <c r="AL203"/>
  <c r="AN203"/>
  <c r="AO203"/>
  <c r="AC203" i="12" s="1"/>
  <c r="AP203" i="1"/>
  <c r="AQ203"/>
  <c r="AE203" i="12" s="1"/>
  <c r="AV203" i="1"/>
  <c r="AX203"/>
  <c r="AZ203"/>
  <c r="A204"/>
  <c r="B204"/>
  <c r="C204"/>
  <c r="D204" i="6" s="1"/>
  <c r="D204" i="1"/>
  <c r="E204"/>
  <c r="K204" i="12" s="1"/>
  <c r="F204" i="1"/>
  <c r="G204"/>
  <c r="M204" i="12" s="1"/>
  <c r="H204" i="1"/>
  <c r="I204"/>
  <c r="J204"/>
  <c r="P204" i="12" s="1"/>
  <c r="K204" i="1"/>
  <c r="L204"/>
  <c r="R204" i="12" s="1"/>
  <c r="U204" i="1"/>
  <c r="X204"/>
  <c r="T204" i="12" s="1"/>
  <c r="AD204" i="1"/>
  <c r="V204" i="12" s="1"/>
  <c r="AE204" i="1"/>
  <c r="W204" i="12" s="1"/>
  <c r="AF204" i="1"/>
  <c r="X204" i="12" s="1"/>
  <c r="AG204" i="1"/>
  <c r="Y204" i="12" s="1"/>
  <c r="AH204" i="1"/>
  <c r="AI204"/>
  <c r="AL204"/>
  <c r="AN204"/>
  <c r="AP204"/>
  <c r="AQ204"/>
  <c r="AE204" i="12" s="1"/>
  <c r="AV204" i="1"/>
  <c r="AX204"/>
  <c r="AZ204"/>
  <c r="A205"/>
  <c r="B205"/>
  <c r="C205"/>
  <c r="D205"/>
  <c r="E205"/>
  <c r="K205" i="12" s="1"/>
  <c r="F205" i="1"/>
  <c r="G205"/>
  <c r="M205" i="12" s="1"/>
  <c r="H205" i="1"/>
  <c r="I205"/>
  <c r="J205"/>
  <c r="P205" i="12" s="1"/>
  <c r="K205" i="1"/>
  <c r="L205"/>
  <c r="R205" i="12" s="1"/>
  <c r="U205" i="1"/>
  <c r="X205"/>
  <c r="T205" i="12" s="1"/>
  <c r="AD205" i="1"/>
  <c r="V205" i="12" s="1"/>
  <c r="AE205" i="1"/>
  <c r="W205" i="12" s="1"/>
  <c r="AF205" i="1"/>
  <c r="X205" i="12" s="1"/>
  <c r="AG205" i="1"/>
  <c r="Y205" i="12" s="1"/>
  <c r="AH205" i="1"/>
  <c r="AL205"/>
  <c r="AN205"/>
  <c r="AP205"/>
  <c r="AQ205"/>
  <c r="AE205" i="12" s="1"/>
  <c r="AV205" i="1"/>
  <c r="AX205"/>
  <c r="AZ205"/>
  <c r="A206"/>
  <c r="B206"/>
  <c r="C206"/>
  <c r="D206"/>
  <c r="E206"/>
  <c r="K206" i="12" s="1"/>
  <c r="F206" i="1"/>
  <c r="G206"/>
  <c r="M206" i="12" s="1"/>
  <c r="H206" i="1"/>
  <c r="I206"/>
  <c r="J206"/>
  <c r="P206" i="12" s="1"/>
  <c r="K206" i="1"/>
  <c r="L206"/>
  <c r="R206" i="12" s="1"/>
  <c r="U206" i="1"/>
  <c r="X206"/>
  <c r="T206" i="12" s="1"/>
  <c r="Y206" i="1"/>
  <c r="U206" i="12" s="1"/>
  <c r="AD206" i="1"/>
  <c r="V206" i="12" s="1"/>
  <c r="AE206" i="1"/>
  <c r="W206" i="12" s="1"/>
  <c r="AF206" i="1"/>
  <c r="X206" i="12" s="1"/>
  <c r="AG206" i="1"/>
  <c r="Y206" i="12" s="1"/>
  <c r="AL206" i="1"/>
  <c r="AN206"/>
  <c r="AP206"/>
  <c r="AQ206"/>
  <c r="AE206" i="12" s="1"/>
  <c r="AV206" i="1"/>
  <c r="AX206"/>
  <c r="AZ206"/>
  <c r="A207"/>
  <c r="B207"/>
  <c r="C207"/>
  <c r="D207"/>
  <c r="E207"/>
  <c r="K207" i="12" s="1"/>
  <c r="F207" i="1"/>
  <c r="G207"/>
  <c r="M207" i="12" s="1"/>
  <c r="H207" i="1"/>
  <c r="I207"/>
  <c r="J207"/>
  <c r="P207" i="12" s="1"/>
  <c r="K207" i="1"/>
  <c r="L207"/>
  <c r="R207" i="12" s="1"/>
  <c r="U207" i="1"/>
  <c r="X207"/>
  <c r="T207" i="12" s="1"/>
  <c r="Y207" i="1"/>
  <c r="U207" i="12" s="1"/>
  <c r="AD207" i="1"/>
  <c r="V207" i="12" s="1"/>
  <c r="AE207" i="1"/>
  <c r="W207" i="12" s="1"/>
  <c r="AF207" i="1"/>
  <c r="X207" i="12" s="1"/>
  <c r="AG207" i="1"/>
  <c r="Y207" i="12" s="1"/>
  <c r="AH207" i="1"/>
  <c r="AI207"/>
  <c r="AL207"/>
  <c r="AN207"/>
  <c r="AP207"/>
  <c r="AQ207"/>
  <c r="AE207" i="12" s="1"/>
  <c r="AV207" i="1"/>
  <c r="AX207"/>
  <c r="AZ207"/>
  <c r="A208"/>
  <c r="B208"/>
  <c r="C208"/>
  <c r="D208"/>
  <c r="E208"/>
  <c r="K208" i="12" s="1"/>
  <c r="F208" i="1"/>
  <c r="G208"/>
  <c r="M208" i="12" s="1"/>
  <c r="H208" i="1"/>
  <c r="I208"/>
  <c r="J208"/>
  <c r="P208" i="12" s="1"/>
  <c r="O208" s="1"/>
  <c r="K208" i="1"/>
  <c r="L208"/>
  <c r="R208" i="12" s="1"/>
  <c r="U208" i="1"/>
  <c r="X208"/>
  <c r="T208" i="12" s="1"/>
  <c r="AD208" i="1"/>
  <c r="V208" i="12" s="1"/>
  <c r="AE208" i="1"/>
  <c r="W208" i="12" s="1"/>
  <c r="AF208" i="1"/>
  <c r="X208" i="12" s="1"/>
  <c r="AG208" i="1"/>
  <c r="Y208" i="12" s="1"/>
  <c r="AL208" i="1"/>
  <c r="AN208"/>
  <c r="AP208"/>
  <c r="AQ208"/>
  <c r="AE208" i="12" s="1"/>
  <c r="AV208" i="1"/>
  <c r="AX208"/>
  <c r="AZ208"/>
  <c r="A209"/>
  <c r="B209"/>
  <c r="C209"/>
  <c r="D209"/>
  <c r="E209"/>
  <c r="K209" i="12" s="1"/>
  <c r="F209" i="1"/>
  <c r="G209"/>
  <c r="M209" i="12" s="1"/>
  <c r="H209" i="1"/>
  <c r="I209"/>
  <c r="J209"/>
  <c r="P209" i="12" s="1"/>
  <c r="K209" i="1"/>
  <c r="L209"/>
  <c r="R209" i="12" s="1"/>
  <c r="U209" i="1"/>
  <c r="S209" i="12" s="1"/>
  <c r="X209" i="1"/>
  <c r="T209" i="12" s="1"/>
  <c r="AD209" i="1"/>
  <c r="V209" i="12" s="1"/>
  <c r="AE209" i="1"/>
  <c r="W209" i="12" s="1"/>
  <c r="AF209" i="1"/>
  <c r="X209" i="12" s="1"/>
  <c r="AG209" i="1"/>
  <c r="Y209" i="12" s="1"/>
  <c r="AL209" i="1"/>
  <c r="AN209"/>
  <c r="AP209"/>
  <c r="AQ209"/>
  <c r="AE209" i="12" s="1"/>
  <c r="AD209" s="1"/>
  <c r="AV209" i="1"/>
  <c r="AX209"/>
  <c r="AZ209"/>
  <c r="A210"/>
  <c r="B210"/>
  <c r="C210"/>
  <c r="D210" i="6" s="1"/>
  <c r="D210" i="1"/>
  <c r="E210"/>
  <c r="K210" i="12" s="1"/>
  <c r="F210" i="1"/>
  <c r="G210"/>
  <c r="M210" i="12" s="1"/>
  <c r="H210" i="1"/>
  <c r="I210"/>
  <c r="J210"/>
  <c r="P210" i="12" s="1"/>
  <c r="K210" i="1"/>
  <c r="L210"/>
  <c r="R210" i="12" s="1"/>
  <c r="U210" i="1"/>
  <c r="X210"/>
  <c r="T210" i="12" s="1"/>
  <c r="AD210" i="1"/>
  <c r="V210" i="12" s="1"/>
  <c r="AE210" i="1"/>
  <c r="W210" i="12" s="1"/>
  <c r="AF210" i="1"/>
  <c r="X210" i="12" s="1"/>
  <c r="AG210" i="1"/>
  <c r="Y210" i="12" s="1"/>
  <c r="AH210" i="1"/>
  <c r="AL210"/>
  <c r="AN210"/>
  <c r="AP210"/>
  <c r="AQ210"/>
  <c r="AE210" i="12" s="1"/>
  <c r="AD210" s="1"/>
  <c r="AV210" i="1"/>
  <c r="AX210"/>
  <c r="AZ210"/>
  <c r="A211"/>
  <c r="B211"/>
  <c r="C211"/>
  <c r="D211"/>
  <c r="E211"/>
  <c r="K211" i="12" s="1"/>
  <c r="F211" i="1"/>
  <c r="G211"/>
  <c r="M211" i="12" s="1"/>
  <c r="H211" i="1"/>
  <c r="I211"/>
  <c r="J211"/>
  <c r="P211" i="12" s="1"/>
  <c r="K211" i="1"/>
  <c r="L211"/>
  <c r="R211" i="12" s="1"/>
  <c r="U211" i="1"/>
  <c r="X211"/>
  <c r="T211" i="12" s="1"/>
  <c r="AD211" i="1"/>
  <c r="V211" i="12" s="1"/>
  <c r="AE211" i="1"/>
  <c r="W211" i="12" s="1"/>
  <c r="AF211" i="1"/>
  <c r="X211" i="12" s="1"/>
  <c r="AG211" i="1"/>
  <c r="Y211" i="12" s="1"/>
  <c r="AL211" i="1"/>
  <c r="AN211"/>
  <c r="AP211"/>
  <c r="AQ211"/>
  <c r="AE211" i="12" s="1"/>
  <c r="AV211" i="1"/>
  <c r="AX211"/>
  <c r="AZ211"/>
  <c r="A212"/>
  <c r="B212"/>
  <c r="C212"/>
  <c r="D212"/>
  <c r="E212"/>
  <c r="K212" i="12" s="1"/>
  <c r="F212" i="1"/>
  <c r="G212"/>
  <c r="H212"/>
  <c r="I212"/>
  <c r="J212"/>
  <c r="P212" i="12" s="1"/>
  <c r="K212" i="1"/>
  <c r="L212"/>
  <c r="R212" i="12" s="1"/>
  <c r="U212" i="1"/>
  <c r="X212"/>
  <c r="T212" i="12" s="1"/>
  <c r="AD212" i="1"/>
  <c r="V212" i="12" s="1"/>
  <c r="AE212" i="1"/>
  <c r="W212" i="12" s="1"/>
  <c r="AF212" i="1"/>
  <c r="X212" i="12" s="1"/>
  <c r="AG212" i="1"/>
  <c r="Y212" i="12" s="1"/>
  <c r="AL212" i="1"/>
  <c r="AN212"/>
  <c r="AP212"/>
  <c r="AQ212"/>
  <c r="AE212" i="12" s="1"/>
  <c r="AV212" i="1"/>
  <c r="AX212"/>
  <c r="AZ212"/>
  <c r="A213"/>
  <c r="B213"/>
  <c r="C213"/>
  <c r="D213" i="6" s="1"/>
  <c r="D213" i="1"/>
  <c r="E213"/>
  <c r="K213" i="12" s="1"/>
  <c r="F213" i="1"/>
  <c r="G213"/>
  <c r="M213" i="12" s="1"/>
  <c r="H213" i="1"/>
  <c r="I213"/>
  <c r="J213"/>
  <c r="P213" i="12" s="1"/>
  <c r="K213" i="1"/>
  <c r="L213"/>
  <c r="R213" i="12" s="1"/>
  <c r="U213" i="1"/>
  <c r="X213"/>
  <c r="T213" i="12" s="1"/>
  <c r="AD213" i="1"/>
  <c r="V213" i="12" s="1"/>
  <c r="AE213" i="1"/>
  <c r="W213" i="12" s="1"/>
  <c r="AF213" i="1"/>
  <c r="X213" i="12" s="1"/>
  <c r="AG213" i="1"/>
  <c r="Y213" i="12" s="1"/>
  <c r="AL213" i="1"/>
  <c r="AN213"/>
  <c r="AP213"/>
  <c r="AQ213"/>
  <c r="AE213" i="12" s="1"/>
  <c r="AV213" i="1"/>
  <c r="AX213"/>
  <c r="AZ213"/>
  <c r="A214"/>
  <c r="B214"/>
  <c r="C214"/>
  <c r="D214"/>
  <c r="E214"/>
  <c r="K214" i="12" s="1"/>
  <c r="F214" i="1"/>
  <c r="G214"/>
  <c r="M214" i="12" s="1"/>
  <c r="H214" i="1"/>
  <c r="I214"/>
  <c r="J214"/>
  <c r="P214" i="12" s="1"/>
  <c r="K214" i="1"/>
  <c r="L214"/>
  <c r="R214" i="12" s="1"/>
  <c r="U214" i="1"/>
  <c r="X214"/>
  <c r="T214" i="12" s="1"/>
  <c r="AD214" i="1"/>
  <c r="V214" i="12" s="1"/>
  <c r="AE214" i="1"/>
  <c r="W214" i="12" s="1"/>
  <c r="AF214" i="1"/>
  <c r="X214" i="12" s="1"/>
  <c r="AG214" i="1"/>
  <c r="Y214" i="12" s="1"/>
  <c r="AL214" i="1"/>
  <c r="AN214"/>
  <c r="AP214"/>
  <c r="AQ214"/>
  <c r="AE214" i="12" s="1"/>
  <c r="AV214" i="1"/>
  <c r="AX214"/>
  <c r="AZ214"/>
  <c r="A215"/>
  <c r="B215"/>
  <c r="C215"/>
  <c r="D215"/>
  <c r="E215"/>
  <c r="K215" i="12" s="1"/>
  <c r="F215" i="1"/>
  <c r="G215"/>
  <c r="M215" i="12" s="1"/>
  <c r="H215" i="1"/>
  <c r="I215"/>
  <c r="J215"/>
  <c r="P215" i="12" s="1"/>
  <c r="K215" i="1"/>
  <c r="L215"/>
  <c r="R215" i="12" s="1"/>
  <c r="U215" i="1"/>
  <c r="Z215" s="1"/>
  <c r="X215"/>
  <c r="T215" i="12" s="1"/>
  <c r="AD215" i="1"/>
  <c r="V215" i="12" s="1"/>
  <c r="AE215" i="1"/>
  <c r="W215" i="12" s="1"/>
  <c r="AF215" i="1"/>
  <c r="X215" i="12" s="1"/>
  <c r="AG215" i="1"/>
  <c r="Y215" i="12" s="1"/>
  <c r="AL215" i="1"/>
  <c r="AN215"/>
  <c r="AP215"/>
  <c r="AQ215"/>
  <c r="AE215" i="12" s="1"/>
  <c r="AV215" i="1"/>
  <c r="AX215"/>
  <c r="AZ215"/>
  <c r="A216"/>
  <c r="B216"/>
  <c r="C216"/>
  <c r="D216" i="6" s="1"/>
  <c r="D216" i="1"/>
  <c r="E216"/>
  <c r="K216" i="12" s="1"/>
  <c r="F216" i="1"/>
  <c r="G216"/>
  <c r="H216"/>
  <c r="I216"/>
  <c r="J216"/>
  <c r="P216" i="12" s="1"/>
  <c r="K216" i="1"/>
  <c r="L216"/>
  <c r="R216" i="12" s="1"/>
  <c r="U216" i="1"/>
  <c r="X216"/>
  <c r="T216" i="12" s="1"/>
  <c r="AD216" i="1"/>
  <c r="V216" i="12" s="1"/>
  <c r="AE216" i="1"/>
  <c r="W216" i="12" s="1"/>
  <c r="AF216" i="1"/>
  <c r="X216" i="12" s="1"/>
  <c r="AG216" i="1"/>
  <c r="Y216" i="12" s="1"/>
  <c r="AL216" i="1"/>
  <c r="AN216"/>
  <c r="AO216"/>
  <c r="AC216" i="12" s="1"/>
  <c r="AP216" i="1"/>
  <c r="AQ216"/>
  <c r="AE216" i="12" s="1"/>
  <c r="AV216" i="1"/>
  <c r="AX216"/>
  <c r="AZ216"/>
  <c r="A217"/>
  <c r="B217"/>
  <c r="C217"/>
  <c r="D217"/>
  <c r="E217"/>
  <c r="K217" i="12" s="1"/>
  <c r="F217" i="1"/>
  <c r="G217"/>
  <c r="H217"/>
  <c r="I217"/>
  <c r="J217"/>
  <c r="P217" i="12" s="1"/>
  <c r="K217" i="1"/>
  <c r="L217"/>
  <c r="R217" i="12" s="1"/>
  <c r="U217" i="1"/>
  <c r="X217"/>
  <c r="T217" i="12" s="1"/>
  <c r="AD217" i="1"/>
  <c r="V217" i="12" s="1"/>
  <c r="AE217" i="1"/>
  <c r="W217" i="12" s="1"/>
  <c r="AF217" i="1"/>
  <c r="X217" i="12" s="1"/>
  <c r="AG217" i="1"/>
  <c r="Y217" i="12" s="1"/>
  <c r="AH217" i="1"/>
  <c r="AL217"/>
  <c r="AN217"/>
  <c r="AP217"/>
  <c r="AQ217"/>
  <c r="AE217" i="12" s="1"/>
  <c r="AV217" i="1"/>
  <c r="AX217"/>
  <c r="AZ217"/>
  <c r="A218"/>
  <c r="B218"/>
  <c r="C218"/>
  <c r="D218"/>
  <c r="E218"/>
  <c r="K218" i="12" s="1"/>
  <c r="F218" i="1"/>
  <c r="G218"/>
  <c r="M218" i="12" s="1"/>
  <c r="H218" i="1"/>
  <c r="I218"/>
  <c r="J218"/>
  <c r="P218" i="12" s="1"/>
  <c r="K218" i="1"/>
  <c r="L218"/>
  <c r="R218" i="12" s="1"/>
  <c r="U218" i="1"/>
  <c r="X218"/>
  <c r="T218" i="12" s="1"/>
  <c r="AD218" i="1"/>
  <c r="V218" i="12" s="1"/>
  <c r="AE218" i="1"/>
  <c r="W218" i="12" s="1"/>
  <c r="AF218" i="1"/>
  <c r="X218" i="12" s="1"/>
  <c r="AG218" i="1"/>
  <c r="Y218" i="12" s="1"/>
  <c r="AL218" i="1"/>
  <c r="AN218"/>
  <c r="AP218"/>
  <c r="AQ218"/>
  <c r="AE218" i="12" s="1"/>
  <c r="AV218" i="1"/>
  <c r="AX218"/>
  <c r="AZ218"/>
  <c r="A219"/>
  <c r="B219"/>
  <c r="C219"/>
  <c r="D219" i="6" s="1"/>
  <c r="D219" i="1"/>
  <c r="E219"/>
  <c r="K219" i="12" s="1"/>
  <c r="F219" i="1"/>
  <c r="G219"/>
  <c r="M219" i="12" s="1"/>
  <c r="H219" i="1"/>
  <c r="I219"/>
  <c r="J219"/>
  <c r="P219" i="12" s="1"/>
  <c r="K219" i="1"/>
  <c r="L219"/>
  <c r="R219" i="12" s="1"/>
  <c r="U219" i="1"/>
  <c r="X219"/>
  <c r="T219" i="12" s="1"/>
  <c r="AD219" i="1"/>
  <c r="V219" i="12" s="1"/>
  <c r="AE219" i="1"/>
  <c r="W219" i="12" s="1"/>
  <c r="AF219" i="1"/>
  <c r="X219" i="12" s="1"/>
  <c r="AG219" i="1"/>
  <c r="Y219" i="12" s="1"/>
  <c r="AL219" i="1"/>
  <c r="AN219"/>
  <c r="AP219"/>
  <c r="AQ219"/>
  <c r="AE219" i="12" s="1"/>
  <c r="AV219" i="1"/>
  <c r="AX219"/>
  <c r="AZ219"/>
  <c r="A220"/>
  <c r="B220"/>
  <c r="C220"/>
  <c r="D220"/>
  <c r="E220"/>
  <c r="K220" i="12" s="1"/>
  <c r="F220" i="1"/>
  <c r="G220"/>
  <c r="M220" i="12" s="1"/>
  <c r="H220" i="1"/>
  <c r="I220"/>
  <c r="J220"/>
  <c r="P220" i="12" s="1"/>
  <c r="K220" i="1"/>
  <c r="L220"/>
  <c r="R220" i="12" s="1"/>
  <c r="U220" i="1"/>
  <c r="X220"/>
  <c r="T220" i="12" s="1"/>
  <c r="Y220" i="1"/>
  <c r="U220" i="12" s="1"/>
  <c r="AD220" i="1"/>
  <c r="V220" i="12" s="1"/>
  <c r="AE220" i="1"/>
  <c r="W220" i="12" s="1"/>
  <c r="AF220" i="1"/>
  <c r="X220" i="12" s="1"/>
  <c r="AG220" i="1"/>
  <c r="Y220" i="12" s="1"/>
  <c r="AL220" i="1"/>
  <c r="AN220"/>
  <c r="AP220"/>
  <c r="AQ220"/>
  <c r="AE220" i="12" s="1"/>
  <c r="AV220" i="1"/>
  <c r="AX220"/>
  <c r="AZ220"/>
  <c r="A221"/>
  <c r="B221"/>
  <c r="C221"/>
  <c r="D221"/>
  <c r="E221"/>
  <c r="K221" i="12" s="1"/>
  <c r="F221" i="1"/>
  <c r="G221"/>
  <c r="M221" i="12" s="1"/>
  <c r="H221" i="1"/>
  <c r="I221"/>
  <c r="J221"/>
  <c r="P221" i="12" s="1"/>
  <c r="K221" i="1"/>
  <c r="L221"/>
  <c r="R221" i="12" s="1"/>
  <c r="U221" i="1"/>
  <c r="X221"/>
  <c r="T221" i="12" s="1"/>
  <c r="AD221" i="1"/>
  <c r="V221" i="12" s="1"/>
  <c r="AE221" i="1"/>
  <c r="W221" i="12" s="1"/>
  <c r="AF221" i="1"/>
  <c r="X221" i="12" s="1"/>
  <c r="AG221" i="1"/>
  <c r="Y221" i="12" s="1"/>
  <c r="AL221" i="1"/>
  <c r="AN221"/>
  <c r="AP221"/>
  <c r="AQ221"/>
  <c r="AE221" i="12" s="1"/>
  <c r="AV221" i="1"/>
  <c r="AX221"/>
  <c r="AZ221"/>
  <c r="A222"/>
  <c r="B222"/>
  <c r="C222"/>
  <c r="D222" i="6" s="1"/>
  <c r="D222" i="1"/>
  <c r="E222"/>
  <c r="K222" i="12" s="1"/>
  <c r="F222" i="1"/>
  <c r="G222"/>
  <c r="M222" i="12" s="1"/>
  <c r="H222" i="1"/>
  <c r="I222"/>
  <c r="J222"/>
  <c r="P222" i="12" s="1"/>
  <c r="K222" i="1"/>
  <c r="L222"/>
  <c r="R222" i="12" s="1"/>
  <c r="U222" i="1"/>
  <c r="X222"/>
  <c r="T222" i="12" s="1"/>
  <c r="Y222" i="1"/>
  <c r="U222" i="12" s="1"/>
  <c r="AD222" i="1"/>
  <c r="V222" i="12" s="1"/>
  <c r="AE222" i="1"/>
  <c r="W222" i="12" s="1"/>
  <c r="AF222" i="1"/>
  <c r="X222" i="12" s="1"/>
  <c r="AG222" i="1"/>
  <c r="Y222" i="12" s="1"/>
  <c r="AL222" i="1"/>
  <c r="AN222"/>
  <c r="AP222"/>
  <c r="AQ222"/>
  <c r="AE222" i="12" s="1"/>
  <c r="AV222" i="1"/>
  <c r="AX222"/>
  <c r="AZ222"/>
  <c r="A223"/>
  <c r="B223"/>
  <c r="C223"/>
  <c r="D223" i="6" s="1"/>
  <c r="D223" i="1"/>
  <c r="E223"/>
  <c r="K223" i="12" s="1"/>
  <c r="F223" i="1"/>
  <c r="G223"/>
  <c r="M223" i="12" s="1"/>
  <c r="H223" i="1"/>
  <c r="I223"/>
  <c r="J223"/>
  <c r="P223" i="12" s="1"/>
  <c r="K223" i="1"/>
  <c r="L223"/>
  <c r="R223" i="12" s="1"/>
  <c r="U223" i="1"/>
  <c r="X223"/>
  <c r="T223" i="12" s="1"/>
  <c r="AD223" i="1"/>
  <c r="V223" i="12" s="1"/>
  <c r="AE223" i="1"/>
  <c r="W223" i="12" s="1"/>
  <c r="AF223" i="1"/>
  <c r="X223" i="12" s="1"/>
  <c r="AG223" i="1"/>
  <c r="Y223" i="12" s="1"/>
  <c r="AL223" i="1"/>
  <c r="AN223"/>
  <c r="AP223"/>
  <c r="AQ223"/>
  <c r="AE223" i="12" s="1"/>
  <c r="AV223" i="1"/>
  <c r="AX223"/>
  <c r="AZ223"/>
  <c r="A224"/>
  <c r="B224"/>
  <c r="C224"/>
  <c r="D224"/>
  <c r="E224"/>
  <c r="K224" i="12" s="1"/>
  <c r="F224" i="1"/>
  <c r="G224"/>
  <c r="M224" i="12" s="1"/>
  <c r="H224" i="1"/>
  <c r="I224"/>
  <c r="J224"/>
  <c r="P224" i="12" s="1"/>
  <c r="K224" i="1"/>
  <c r="L224"/>
  <c r="R224" i="12" s="1"/>
  <c r="U224" i="1"/>
  <c r="X224"/>
  <c r="T224" i="12" s="1"/>
  <c r="AD224" i="1"/>
  <c r="V224" i="12" s="1"/>
  <c r="AE224" i="1"/>
  <c r="W224" i="12" s="1"/>
  <c r="AF224" i="1"/>
  <c r="X224" i="12" s="1"/>
  <c r="AG224" i="1"/>
  <c r="Y224" i="12" s="1"/>
  <c r="AL224" i="1"/>
  <c r="AN224"/>
  <c r="AP224"/>
  <c r="AQ224"/>
  <c r="AE224" i="12" s="1"/>
  <c r="AV224" i="1"/>
  <c r="AX224"/>
  <c r="AZ224"/>
  <c r="A225"/>
  <c r="B225"/>
  <c r="C225"/>
  <c r="D225"/>
  <c r="E225"/>
  <c r="K225" i="12" s="1"/>
  <c r="F225" i="1"/>
  <c r="G225"/>
  <c r="M225" i="12" s="1"/>
  <c r="H225" i="1"/>
  <c r="I225"/>
  <c r="J225"/>
  <c r="P225" i="12" s="1"/>
  <c r="K225" i="1"/>
  <c r="L225"/>
  <c r="R225" i="12" s="1"/>
  <c r="U225" i="1"/>
  <c r="S225" i="12" s="1"/>
  <c r="X225" i="1"/>
  <c r="T225" i="12" s="1"/>
  <c r="AD225" i="1"/>
  <c r="V225" i="12" s="1"/>
  <c r="AE225" i="1"/>
  <c r="W225" i="12" s="1"/>
  <c r="AF225" i="1"/>
  <c r="X225" i="12" s="1"/>
  <c r="AG225" i="1"/>
  <c r="Y225" i="12" s="1"/>
  <c r="AL225" i="1"/>
  <c r="AN225"/>
  <c r="AP225"/>
  <c r="AQ225"/>
  <c r="AE225" i="12" s="1"/>
  <c r="AV225" i="1"/>
  <c r="AX225"/>
  <c r="AZ225"/>
  <c r="A226"/>
  <c r="B226"/>
  <c r="C226"/>
  <c r="D226"/>
  <c r="E226"/>
  <c r="K226" i="12" s="1"/>
  <c r="F226" i="1"/>
  <c r="G226"/>
  <c r="M226" i="12" s="1"/>
  <c r="H226" i="1"/>
  <c r="I226"/>
  <c r="J226"/>
  <c r="P226" i="12" s="1"/>
  <c r="K226" i="1"/>
  <c r="L226"/>
  <c r="R226" i="12" s="1"/>
  <c r="U226" i="1"/>
  <c r="X226"/>
  <c r="T226" i="12" s="1"/>
  <c r="AD226" i="1"/>
  <c r="V226" i="12" s="1"/>
  <c r="AE226" i="1"/>
  <c r="W226" i="12" s="1"/>
  <c r="AF226" i="1"/>
  <c r="X226" i="12" s="1"/>
  <c r="AG226" i="1"/>
  <c r="Y226" i="12" s="1"/>
  <c r="AL226" i="1"/>
  <c r="AN226"/>
  <c r="AP226"/>
  <c r="AQ226"/>
  <c r="AE226" i="12" s="1"/>
  <c r="AV226" i="1"/>
  <c r="AX226"/>
  <c r="AZ226"/>
  <c r="A227"/>
  <c r="B227"/>
  <c r="C227"/>
  <c r="D227"/>
  <c r="E227"/>
  <c r="K227" i="12" s="1"/>
  <c r="F227" i="1"/>
  <c r="G227"/>
  <c r="H227"/>
  <c r="I227"/>
  <c r="J227"/>
  <c r="P227" i="12" s="1"/>
  <c r="K227" i="1"/>
  <c r="L227"/>
  <c r="R227" i="12" s="1"/>
  <c r="U227" i="1"/>
  <c r="Z227" s="1"/>
  <c r="X227"/>
  <c r="T227" i="12" s="1"/>
  <c r="AD227" i="1"/>
  <c r="V227" i="12" s="1"/>
  <c r="AE227" i="1"/>
  <c r="W227" i="12" s="1"/>
  <c r="AF227" i="1"/>
  <c r="X227" i="12" s="1"/>
  <c r="AG227" i="1"/>
  <c r="Y227" i="12" s="1"/>
  <c r="AH227" i="1"/>
  <c r="AL227"/>
  <c r="AN227"/>
  <c r="AP227"/>
  <c r="AQ227"/>
  <c r="AE227" i="12" s="1"/>
  <c r="AV227" i="1"/>
  <c r="AX227"/>
  <c r="AZ227"/>
  <c r="A228"/>
  <c r="B228"/>
  <c r="C228"/>
  <c r="D228"/>
  <c r="E228"/>
  <c r="K228" i="12" s="1"/>
  <c r="F228" i="1"/>
  <c r="G228"/>
  <c r="M228" i="12" s="1"/>
  <c r="H228" i="1"/>
  <c r="I228"/>
  <c r="J228"/>
  <c r="P228" i="12" s="1"/>
  <c r="K228" i="1"/>
  <c r="L228"/>
  <c r="R228" i="12" s="1"/>
  <c r="U228" i="1"/>
  <c r="X228"/>
  <c r="T228" i="12" s="1"/>
  <c r="Y228" i="1"/>
  <c r="U228" i="12" s="1"/>
  <c r="AD228" i="1"/>
  <c r="V228" i="12" s="1"/>
  <c r="AE228" i="1"/>
  <c r="W228" i="12" s="1"/>
  <c r="AF228" i="1"/>
  <c r="X228" i="12" s="1"/>
  <c r="AG228" i="1"/>
  <c r="Y228" i="12" s="1"/>
  <c r="AL228" i="1"/>
  <c r="AN228"/>
  <c r="AP228"/>
  <c r="AQ228"/>
  <c r="AE228" i="12" s="1"/>
  <c r="AV228" i="1"/>
  <c r="AX228"/>
  <c r="AZ228"/>
  <c r="A229"/>
  <c r="B229"/>
  <c r="C229"/>
  <c r="D229"/>
  <c r="E229"/>
  <c r="K229" i="12" s="1"/>
  <c r="F229" i="1"/>
  <c r="G229"/>
  <c r="M229" i="12" s="1"/>
  <c r="H229" i="1"/>
  <c r="I229"/>
  <c r="J229"/>
  <c r="P229" i="12" s="1"/>
  <c r="K229" i="1"/>
  <c r="L229"/>
  <c r="R229" i="12" s="1"/>
  <c r="U229" i="1"/>
  <c r="S229" i="12" s="1"/>
  <c r="X229" i="1"/>
  <c r="T229" i="12" s="1"/>
  <c r="AD229" i="1"/>
  <c r="V229" i="12" s="1"/>
  <c r="AE229" i="1"/>
  <c r="W229" i="12" s="1"/>
  <c r="AF229" i="1"/>
  <c r="X229" i="12" s="1"/>
  <c r="AG229" i="1"/>
  <c r="Y229" i="12" s="1"/>
  <c r="AL229" i="1"/>
  <c r="AN229"/>
  <c r="AP229"/>
  <c r="AQ229"/>
  <c r="AE229" i="12" s="1"/>
  <c r="AV229" i="1"/>
  <c r="AX229"/>
  <c r="AZ229"/>
  <c r="A230"/>
  <c r="B230"/>
  <c r="C230"/>
  <c r="D230"/>
  <c r="E230"/>
  <c r="K230" i="12" s="1"/>
  <c r="F230" i="1"/>
  <c r="G230"/>
  <c r="H230"/>
  <c r="I230"/>
  <c r="J230"/>
  <c r="P230" i="12" s="1"/>
  <c r="K230" i="1"/>
  <c r="L230"/>
  <c r="R230" i="12" s="1"/>
  <c r="U230" i="1"/>
  <c r="S230" i="12" s="1"/>
  <c r="X230" i="1"/>
  <c r="T230" i="12" s="1"/>
  <c r="AD230" i="1"/>
  <c r="V230" i="12" s="1"/>
  <c r="AE230" i="1"/>
  <c r="W230" i="12" s="1"/>
  <c r="AF230" i="1"/>
  <c r="X230" i="12" s="1"/>
  <c r="AG230" i="1"/>
  <c r="Y230" i="12" s="1"/>
  <c r="AL230" i="1"/>
  <c r="AN230"/>
  <c r="AP230"/>
  <c r="AQ230"/>
  <c r="AE230" i="12" s="1"/>
  <c r="AV230" i="1"/>
  <c r="AX230"/>
  <c r="AZ230"/>
  <c r="A231"/>
  <c r="B231"/>
  <c r="C231"/>
  <c r="D231"/>
  <c r="E231"/>
  <c r="K231" i="12" s="1"/>
  <c r="F231" i="1"/>
  <c r="G231"/>
  <c r="M231" i="12" s="1"/>
  <c r="H231" i="1"/>
  <c r="I231"/>
  <c r="J231"/>
  <c r="P231" i="12" s="1"/>
  <c r="K231" i="1"/>
  <c r="L231"/>
  <c r="R231" i="12" s="1"/>
  <c r="U231" i="1"/>
  <c r="Z231" s="1"/>
  <c r="X231"/>
  <c r="T231" i="12" s="1"/>
  <c r="AD231" i="1"/>
  <c r="V231" i="12" s="1"/>
  <c r="AE231" i="1"/>
  <c r="W231" i="12" s="1"/>
  <c r="AF231" i="1"/>
  <c r="X231" i="12" s="1"/>
  <c r="AG231" i="1"/>
  <c r="Y231" i="12" s="1"/>
  <c r="AI231" i="1"/>
  <c r="AL231"/>
  <c r="AN231"/>
  <c r="AP231"/>
  <c r="AQ231"/>
  <c r="AE231" i="12" s="1"/>
  <c r="AV231" i="1"/>
  <c r="AX231"/>
  <c r="AZ231"/>
  <c r="A232"/>
  <c r="B232"/>
  <c r="C232"/>
  <c r="D232" i="6" s="1"/>
  <c r="D232" i="1"/>
  <c r="E232"/>
  <c r="K232" i="12" s="1"/>
  <c r="F232" i="1"/>
  <c r="G232"/>
  <c r="M232" i="12" s="1"/>
  <c r="H232" i="1"/>
  <c r="I232"/>
  <c r="J232"/>
  <c r="K232"/>
  <c r="L232"/>
  <c r="R232" i="12" s="1"/>
  <c r="U232" i="1"/>
  <c r="X232"/>
  <c r="T232" i="12" s="1"/>
  <c r="AD232" i="1"/>
  <c r="V232" i="12" s="1"/>
  <c r="AE232" i="1"/>
  <c r="W232" i="12" s="1"/>
  <c r="AF232" i="1"/>
  <c r="X232" i="12" s="1"/>
  <c r="AG232" i="1"/>
  <c r="Y232" i="12" s="1"/>
  <c r="AL232" i="1"/>
  <c r="AN232"/>
  <c r="AP232"/>
  <c r="AQ232"/>
  <c r="AE232" i="12" s="1"/>
  <c r="AV232" i="1"/>
  <c r="AX232"/>
  <c r="AZ232"/>
  <c r="A233"/>
  <c r="B233"/>
  <c r="C233"/>
  <c r="D233" i="6" s="1"/>
  <c r="D233" i="1"/>
  <c r="E233"/>
  <c r="K233" i="12" s="1"/>
  <c r="F233" i="1"/>
  <c r="G233"/>
  <c r="M233" i="12" s="1"/>
  <c r="H233" i="1"/>
  <c r="I233"/>
  <c r="J233"/>
  <c r="P233" i="12" s="1"/>
  <c r="K233" i="1"/>
  <c r="L233"/>
  <c r="R233" i="12" s="1"/>
  <c r="U233" i="1"/>
  <c r="S233" i="12" s="1"/>
  <c r="X233" i="1"/>
  <c r="T233" i="12" s="1"/>
  <c r="AD233" i="1"/>
  <c r="V233" i="12" s="1"/>
  <c r="AE233" i="1"/>
  <c r="W233" i="12" s="1"/>
  <c r="AF233" i="1"/>
  <c r="X233" i="12" s="1"/>
  <c r="AG233" i="1"/>
  <c r="Y233" i="12" s="1"/>
  <c r="AH233" i="1"/>
  <c r="AL233"/>
  <c r="AN233"/>
  <c r="AP233"/>
  <c r="AQ233"/>
  <c r="AE233" i="12" s="1"/>
  <c r="AV233" i="1"/>
  <c r="AX233"/>
  <c r="AZ233"/>
  <c r="A234"/>
  <c r="B234"/>
  <c r="C234"/>
  <c r="D234"/>
  <c r="E234"/>
  <c r="K234" i="12" s="1"/>
  <c r="F234" i="1"/>
  <c r="G234"/>
  <c r="M234" i="12" s="1"/>
  <c r="H234" i="1"/>
  <c r="I234"/>
  <c r="J234"/>
  <c r="K234"/>
  <c r="L234"/>
  <c r="R234" i="12" s="1"/>
  <c r="U234" i="1"/>
  <c r="X234"/>
  <c r="T234" i="12" s="1"/>
  <c r="AD234" i="1"/>
  <c r="V234" i="12" s="1"/>
  <c r="AE234" i="1"/>
  <c r="W234" i="12" s="1"/>
  <c r="AF234" i="1"/>
  <c r="X234" i="12" s="1"/>
  <c r="AG234" i="1"/>
  <c r="Y234" i="12" s="1"/>
  <c r="AH234" i="1"/>
  <c r="AI234"/>
  <c r="AL234"/>
  <c r="AN234"/>
  <c r="AP234"/>
  <c r="AQ234"/>
  <c r="AE234" i="12" s="1"/>
  <c r="AV234" i="1"/>
  <c r="AX234"/>
  <c r="AZ234"/>
  <c r="A235"/>
  <c r="B235"/>
  <c r="C235"/>
  <c r="D235" i="6" s="1"/>
  <c r="D235" i="1"/>
  <c r="E235"/>
  <c r="K235" i="12" s="1"/>
  <c r="F235" i="1"/>
  <c r="G235"/>
  <c r="M235" i="12" s="1"/>
  <c r="H235" i="1"/>
  <c r="I235"/>
  <c r="J235"/>
  <c r="P235" i="12" s="1"/>
  <c r="K235" i="1"/>
  <c r="L235"/>
  <c r="R235" i="12" s="1"/>
  <c r="U235" i="1"/>
  <c r="S235" i="12" s="1"/>
  <c r="X235" i="1"/>
  <c r="T235" i="12" s="1"/>
  <c r="AD235" i="1"/>
  <c r="V235" i="12" s="1"/>
  <c r="AE235" i="1"/>
  <c r="W235" i="12" s="1"/>
  <c r="AF235" i="1"/>
  <c r="X235" i="12" s="1"/>
  <c r="AG235" i="1"/>
  <c r="Y235" i="12" s="1"/>
  <c r="AL235" i="1"/>
  <c r="AN235"/>
  <c r="AP235"/>
  <c r="AQ235"/>
  <c r="AE235" i="12" s="1"/>
  <c r="AV235" i="1"/>
  <c r="AX235"/>
  <c r="AZ235"/>
  <c r="A236"/>
  <c r="B236"/>
  <c r="C236"/>
  <c r="D236" i="6" s="1"/>
  <c r="D236" i="1"/>
  <c r="E236"/>
  <c r="K236" i="12" s="1"/>
  <c r="F236" i="1"/>
  <c r="G236"/>
  <c r="H236"/>
  <c r="I236"/>
  <c r="J236"/>
  <c r="P236" i="12" s="1"/>
  <c r="K236" i="1"/>
  <c r="L236"/>
  <c r="R236" i="12" s="1"/>
  <c r="U236" i="1"/>
  <c r="X236"/>
  <c r="T236" i="12" s="1"/>
  <c r="AD236" i="1"/>
  <c r="V236" i="12" s="1"/>
  <c r="AE236" i="1"/>
  <c r="W236" i="12" s="1"/>
  <c r="AF236" i="1"/>
  <c r="X236" i="12" s="1"/>
  <c r="AG236" i="1"/>
  <c r="Y236" i="12" s="1"/>
  <c r="AL236" i="1"/>
  <c r="AN236"/>
  <c r="AP236"/>
  <c r="AQ236"/>
  <c r="AE236" i="12" s="1"/>
  <c r="AV236" i="1"/>
  <c r="AX236"/>
  <c r="AZ236"/>
  <c r="A237"/>
  <c r="B237"/>
  <c r="C237"/>
  <c r="D237" i="6" s="1"/>
  <c r="D237" i="1"/>
  <c r="E237"/>
  <c r="K237" i="12" s="1"/>
  <c r="F237" i="1"/>
  <c r="G237"/>
  <c r="M237" i="12" s="1"/>
  <c r="H237" i="1"/>
  <c r="I237"/>
  <c r="J237"/>
  <c r="P237" i="12" s="1"/>
  <c r="K237" i="1"/>
  <c r="L237"/>
  <c r="R237" i="12" s="1"/>
  <c r="U237" i="1"/>
  <c r="S237" i="12" s="1"/>
  <c r="X237" i="1"/>
  <c r="T237" i="12" s="1"/>
  <c r="AD237" i="1"/>
  <c r="V237" i="12" s="1"/>
  <c r="AE237" i="1"/>
  <c r="W237" i="12" s="1"/>
  <c r="AF237" i="1"/>
  <c r="X237" i="12" s="1"/>
  <c r="AG237" i="1"/>
  <c r="Y237" i="12" s="1"/>
  <c r="AL237" i="1"/>
  <c r="AN237"/>
  <c r="AP237"/>
  <c r="AQ237"/>
  <c r="AE237" i="12" s="1"/>
  <c r="AV237" i="1"/>
  <c r="AX237"/>
  <c r="AZ237"/>
  <c r="A238"/>
  <c r="B238"/>
  <c r="C238"/>
  <c r="D238"/>
  <c r="E238"/>
  <c r="K238" i="12" s="1"/>
  <c r="F238" i="1"/>
  <c r="G238"/>
  <c r="M238" i="12" s="1"/>
  <c r="H238" i="1"/>
  <c r="I238"/>
  <c r="J238"/>
  <c r="P238" i="12" s="1"/>
  <c r="K238" i="1"/>
  <c r="L238"/>
  <c r="R238" i="12" s="1"/>
  <c r="U238" i="1"/>
  <c r="X238"/>
  <c r="T238" i="12" s="1"/>
  <c r="AD238" i="1"/>
  <c r="V238" i="12" s="1"/>
  <c r="AE238" i="1"/>
  <c r="W238" i="12" s="1"/>
  <c r="AF238" i="1"/>
  <c r="X238" i="12" s="1"/>
  <c r="AG238" i="1"/>
  <c r="Y238" i="12" s="1"/>
  <c r="AL238" i="1"/>
  <c r="AN238"/>
  <c r="AP238"/>
  <c r="AQ238"/>
  <c r="AE238" i="12" s="1"/>
  <c r="AV238" i="1"/>
  <c r="AX238"/>
  <c r="AZ238"/>
  <c r="A239"/>
  <c r="B239"/>
  <c r="C239"/>
  <c r="D239"/>
  <c r="E239"/>
  <c r="K239" i="12" s="1"/>
  <c r="F239" i="1"/>
  <c r="G239"/>
  <c r="M239" i="12" s="1"/>
  <c r="H239" i="1"/>
  <c r="I239"/>
  <c r="J239"/>
  <c r="P239" i="12" s="1"/>
  <c r="K239" i="1"/>
  <c r="L239"/>
  <c r="R239" i="12" s="1"/>
  <c r="U239" i="1"/>
  <c r="X239"/>
  <c r="T239" i="12" s="1"/>
  <c r="AD239" i="1"/>
  <c r="V239" i="12" s="1"/>
  <c r="AE239" i="1"/>
  <c r="W239" i="12" s="1"/>
  <c r="AF239" i="1"/>
  <c r="X239" i="12" s="1"/>
  <c r="AG239" i="1"/>
  <c r="Y239" i="12" s="1"/>
  <c r="AH239" i="1"/>
  <c r="AL239"/>
  <c r="AN239"/>
  <c r="AP239"/>
  <c r="AQ239"/>
  <c r="AE239" i="12" s="1"/>
  <c r="AV239" i="1"/>
  <c r="AX239"/>
  <c r="AZ239"/>
  <c r="A240"/>
  <c r="B240"/>
  <c r="C240"/>
  <c r="D240"/>
  <c r="E240"/>
  <c r="K240" i="12" s="1"/>
  <c r="F240" i="1"/>
  <c r="G240"/>
  <c r="M240" i="12" s="1"/>
  <c r="H240" i="1"/>
  <c r="I240"/>
  <c r="J240"/>
  <c r="P240" i="12" s="1"/>
  <c r="K240" i="1"/>
  <c r="L240"/>
  <c r="R240" i="12" s="1"/>
  <c r="U240" i="1"/>
  <c r="Z240" s="1"/>
  <c r="X240"/>
  <c r="T240" i="12" s="1"/>
  <c r="AD240" i="1"/>
  <c r="V240" i="12" s="1"/>
  <c r="AE240" i="1"/>
  <c r="W240" i="12" s="1"/>
  <c r="AF240" i="1"/>
  <c r="X240" i="12" s="1"/>
  <c r="AG240" i="1"/>
  <c r="Y240" i="12" s="1"/>
  <c r="AL240" i="1"/>
  <c r="AN240"/>
  <c r="AP240"/>
  <c r="AQ240"/>
  <c r="AE240" i="12" s="1"/>
  <c r="AV240" i="1"/>
  <c r="AX240"/>
  <c r="AZ240"/>
  <c r="A241"/>
  <c r="B241"/>
  <c r="C241"/>
  <c r="D241"/>
  <c r="E241"/>
  <c r="K241" i="12" s="1"/>
  <c r="F241" i="1"/>
  <c r="G241"/>
  <c r="M241" i="12" s="1"/>
  <c r="H241" i="1"/>
  <c r="I241"/>
  <c r="J241"/>
  <c r="P241" i="12" s="1"/>
  <c r="K241" i="1"/>
  <c r="L241"/>
  <c r="R241" i="12" s="1"/>
  <c r="U241" i="1"/>
  <c r="X241"/>
  <c r="T241" i="12" s="1"/>
  <c r="AD241" i="1"/>
  <c r="AH241" s="1"/>
  <c r="AE241"/>
  <c r="AI241" s="1"/>
  <c r="AF241"/>
  <c r="X241" i="12" s="1"/>
  <c r="AG241" i="1"/>
  <c r="Y241" i="12" s="1"/>
  <c r="AL241" i="1"/>
  <c r="AN241"/>
  <c r="AP241"/>
  <c r="AQ241"/>
  <c r="AE241" i="12" s="1"/>
  <c r="AV241" i="1"/>
  <c r="AX241"/>
  <c r="AZ241"/>
  <c r="A242"/>
  <c r="B242"/>
  <c r="C242"/>
  <c r="D242"/>
  <c r="E242"/>
  <c r="K242" i="12" s="1"/>
  <c r="F242" i="1"/>
  <c r="G242"/>
  <c r="M242" i="12" s="1"/>
  <c r="H242" i="1"/>
  <c r="I242"/>
  <c r="J242"/>
  <c r="P242" i="12" s="1"/>
  <c r="K242" i="1"/>
  <c r="L242"/>
  <c r="R242" i="12" s="1"/>
  <c r="U242" i="1"/>
  <c r="Z242" s="1"/>
  <c r="X242"/>
  <c r="T242" i="12" s="1"/>
  <c r="AD242" i="1"/>
  <c r="V242" i="12" s="1"/>
  <c r="AE242" i="1"/>
  <c r="W242" i="12" s="1"/>
  <c r="AF242" i="1"/>
  <c r="X242" i="12" s="1"/>
  <c r="AG242" i="1"/>
  <c r="Y242" i="12" s="1"/>
  <c r="AL242" i="1"/>
  <c r="AN242"/>
  <c r="AP242"/>
  <c r="AQ242"/>
  <c r="AE242" i="12" s="1"/>
  <c r="AV242" i="1"/>
  <c r="AX242"/>
  <c r="AZ242"/>
  <c r="A243"/>
  <c r="B243"/>
  <c r="C243"/>
  <c r="D243"/>
  <c r="E243"/>
  <c r="K243" i="12" s="1"/>
  <c r="F243" i="1"/>
  <c r="G243"/>
  <c r="M243" i="12" s="1"/>
  <c r="H243" i="1"/>
  <c r="I243"/>
  <c r="J243"/>
  <c r="P243" i="12" s="1"/>
  <c r="K243" i="1"/>
  <c r="L243"/>
  <c r="R243" i="12" s="1"/>
  <c r="U243" i="1"/>
  <c r="X243"/>
  <c r="T243" i="12" s="1"/>
  <c r="AD243" i="1"/>
  <c r="V243" i="12" s="1"/>
  <c r="AE243" i="1"/>
  <c r="W243" i="12" s="1"/>
  <c r="AF243" i="1"/>
  <c r="X243" i="12" s="1"/>
  <c r="AG243" i="1"/>
  <c r="Y243" i="12" s="1"/>
  <c r="AL243" i="1"/>
  <c r="AN243"/>
  <c r="AP243"/>
  <c r="AQ243"/>
  <c r="AE243" i="12" s="1"/>
  <c r="AV243" i="1"/>
  <c r="AX243"/>
  <c r="AZ243"/>
  <c r="A244"/>
  <c r="B244"/>
  <c r="C244"/>
  <c r="D244"/>
  <c r="E244"/>
  <c r="K244" i="12" s="1"/>
  <c r="F244" i="1"/>
  <c r="G244"/>
  <c r="M244" i="12" s="1"/>
  <c r="H244" i="1"/>
  <c r="I244"/>
  <c r="J244"/>
  <c r="P244" i="12" s="1"/>
  <c r="K244" i="1"/>
  <c r="L244"/>
  <c r="R244" i="12" s="1"/>
  <c r="U244" i="1"/>
  <c r="X244"/>
  <c r="T244" i="12" s="1"/>
  <c r="AD244" i="1"/>
  <c r="V244" i="12" s="1"/>
  <c r="AE244" i="1"/>
  <c r="W244" i="12" s="1"/>
  <c r="AF244" i="1"/>
  <c r="X244" i="12" s="1"/>
  <c r="AG244" i="1"/>
  <c r="Y244" i="12" s="1"/>
  <c r="AL244" i="1"/>
  <c r="AN244"/>
  <c r="AP244"/>
  <c r="AQ244"/>
  <c r="AE244" i="12" s="1"/>
  <c r="AV244" i="1"/>
  <c r="AX244"/>
  <c r="AZ244"/>
  <c r="A245"/>
  <c r="B245"/>
  <c r="C245"/>
  <c r="D245" i="6" s="1"/>
  <c r="D245" i="1"/>
  <c r="E245"/>
  <c r="K245" i="12" s="1"/>
  <c r="F245" i="1"/>
  <c r="G245"/>
  <c r="M245" i="12" s="1"/>
  <c r="H245" i="1"/>
  <c r="I245"/>
  <c r="J245"/>
  <c r="P245" i="12" s="1"/>
  <c r="K245" i="1"/>
  <c r="L245"/>
  <c r="R245" i="12" s="1"/>
  <c r="U245" i="1"/>
  <c r="X245"/>
  <c r="T245" i="12" s="1"/>
  <c r="AD245" i="1"/>
  <c r="AH245" s="1"/>
  <c r="AE245"/>
  <c r="W245" i="12" s="1"/>
  <c r="AF245" i="1"/>
  <c r="X245" i="12" s="1"/>
  <c r="AG245" i="1"/>
  <c r="Y245" i="12" s="1"/>
  <c r="AL245" i="1"/>
  <c r="AN245"/>
  <c r="AP245"/>
  <c r="AQ245"/>
  <c r="AE245" i="12" s="1"/>
  <c r="AV245" i="1"/>
  <c r="AX245"/>
  <c r="AZ245"/>
  <c r="A246"/>
  <c r="B246"/>
  <c r="C246"/>
  <c r="D246" i="6" s="1"/>
  <c r="D246" i="1"/>
  <c r="E246"/>
  <c r="K246" i="12" s="1"/>
  <c r="F246" i="1"/>
  <c r="G246"/>
  <c r="M246" i="12" s="1"/>
  <c r="H246" i="1"/>
  <c r="I246"/>
  <c r="J246"/>
  <c r="P246" i="12" s="1"/>
  <c r="K246" i="1"/>
  <c r="L246"/>
  <c r="R246" i="12" s="1"/>
  <c r="U246" i="1"/>
  <c r="S246" i="12" s="1"/>
  <c r="X246" i="1"/>
  <c r="T246" i="12" s="1"/>
  <c r="AD246" i="1"/>
  <c r="V246" i="12" s="1"/>
  <c r="AE246" i="1"/>
  <c r="W246" i="12" s="1"/>
  <c r="AF246" i="1"/>
  <c r="X246" i="12" s="1"/>
  <c r="AG246" i="1"/>
  <c r="Y246" i="12" s="1"/>
  <c r="AL246" i="1"/>
  <c r="AN246"/>
  <c r="AP246"/>
  <c r="AQ246"/>
  <c r="AE246" i="12" s="1"/>
  <c r="AV246" i="1"/>
  <c r="AX246"/>
  <c r="AZ246"/>
  <c r="A247"/>
  <c r="B247"/>
  <c r="C247"/>
  <c r="D247"/>
  <c r="E247"/>
  <c r="K247" i="12" s="1"/>
  <c r="F247" i="1"/>
  <c r="G247"/>
  <c r="H247"/>
  <c r="I247"/>
  <c r="J247"/>
  <c r="P247" i="12" s="1"/>
  <c r="K247" i="1"/>
  <c r="L247"/>
  <c r="R247" i="12" s="1"/>
  <c r="U247" i="1"/>
  <c r="X247"/>
  <c r="T247" i="12" s="1"/>
  <c r="AD247" i="1"/>
  <c r="V247" i="12" s="1"/>
  <c r="AE247" i="1"/>
  <c r="W247" i="12" s="1"/>
  <c r="AF247" i="1"/>
  <c r="X247" i="12" s="1"/>
  <c r="AG247" i="1"/>
  <c r="Y247" i="12" s="1"/>
  <c r="AL247" i="1"/>
  <c r="AN247"/>
  <c r="AP247"/>
  <c r="AQ247"/>
  <c r="AE247" i="12" s="1"/>
  <c r="AV247" i="1"/>
  <c r="AX247"/>
  <c r="AZ247"/>
  <c r="A248"/>
  <c r="B248"/>
  <c r="C248"/>
  <c r="D248" i="6" s="1"/>
  <c r="D248" i="1"/>
  <c r="E248"/>
  <c r="K248" i="12" s="1"/>
  <c r="F248" i="1"/>
  <c r="G248"/>
  <c r="H248"/>
  <c r="I248"/>
  <c r="J248"/>
  <c r="P248" i="12" s="1"/>
  <c r="K248" i="1"/>
  <c r="L248"/>
  <c r="R248" i="12" s="1"/>
  <c r="U248" i="1"/>
  <c r="S248" i="12" s="1"/>
  <c r="X248" i="1"/>
  <c r="T248" i="12" s="1"/>
  <c r="AD248" i="1"/>
  <c r="V248" i="12" s="1"/>
  <c r="AE248" i="1"/>
  <c r="W248" i="12" s="1"/>
  <c r="AF248" i="1"/>
  <c r="X248" i="12" s="1"/>
  <c r="AG248" i="1"/>
  <c r="Y248" i="12" s="1"/>
  <c r="AL248" i="1"/>
  <c r="AN248"/>
  <c r="AP248"/>
  <c r="AQ248"/>
  <c r="AE248" i="12" s="1"/>
  <c r="AV248" i="1"/>
  <c r="AX248"/>
  <c r="AZ248"/>
  <c r="A249"/>
  <c r="B249"/>
  <c r="C249"/>
  <c r="D249"/>
  <c r="E249"/>
  <c r="K249" i="12" s="1"/>
  <c r="F249" i="1"/>
  <c r="G249"/>
  <c r="M249" i="12" s="1"/>
  <c r="H249" i="1"/>
  <c r="I249"/>
  <c r="J249"/>
  <c r="P249" i="12" s="1"/>
  <c r="K249" i="1"/>
  <c r="L249"/>
  <c r="R249" i="12" s="1"/>
  <c r="U249" i="1"/>
  <c r="Z249" s="1"/>
  <c r="X249"/>
  <c r="T249" i="12" s="1"/>
  <c r="AD249" i="1"/>
  <c r="V249" i="12" s="1"/>
  <c r="AE249" i="1"/>
  <c r="W249" i="12" s="1"/>
  <c r="AF249" i="1"/>
  <c r="X249" i="12" s="1"/>
  <c r="AG249" i="1"/>
  <c r="Y249" i="12" s="1"/>
  <c r="AL249" i="1"/>
  <c r="AN249"/>
  <c r="AP249"/>
  <c r="AQ249"/>
  <c r="AE249" i="12" s="1"/>
  <c r="AV249" i="1"/>
  <c r="AX249"/>
  <c r="AZ249"/>
  <c r="A250"/>
  <c r="B250"/>
  <c r="C250"/>
  <c r="D250" i="6" s="1"/>
  <c r="D250" i="1"/>
  <c r="E250"/>
  <c r="K250" i="12" s="1"/>
  <c r="F250" i="1"/>
  <c r="G250"/>
  <c r="H250"/>
  <c r="I250"/>
  <c r="J250"/>
  <c r="P250" i="12" s="1"/>
  <c r="K250" i="1"/>
  <c r="L250"/>
  <c r="R250" i="12" s="1"/>
  <c r="U250" i="1"/>
  <c r="X250"/>
  <c r="T250" i="12" s="1"/>
  <c r="AD250" i="1"/>
  <c r="V250" i="12" s="1"/>
  <c r="AE250" i="1"/>
  <c r="W250" i="12" s="1"/>
  <c r="AF250" i="1"/>
  <c r="X250" i="12" s="1"/>
  <c r="AG250" i="1"/>
  <c r="Y250" i="12" s="1"/>
  <c r="AL250" i="1"/>
  <c r="AN250"/>
  <c r="AP250"/>
  <c r="AQ250"/>
  <c r="AE250" i="12" s="1"/>
  <c r="AV250" i="1"/>
  <c r="AX250"/>
  <c r="AZ250"/>
  <c r="A251"/>
  <c r="B251"/>
  <c r="C251"/>
  <c r="D251"/>
  <c r="E251"/>
  <c r="K251" i="12" s="1"/>
  <c r="F251" i="1"/>
  <c r="G251"/>
  <c r="M251" i="12" s="1"/>
  <c r="H251" i="1"/>
  <c r="I251"/>
  <c r="J251"/>
  <c r="P251" i="12" s="1"/>
  <c r="K251" i="1"/>
  <c r="L251"/>
  <c r="R251" i="12" s="1"/>
  <c r="U251" i="1"/>
  <c r="X251"/>
  <c r="T251" i="12" s="1"/>
  <c r="AD251" i="1"/>
  <c r="V251" i="12" s="1"/>
  <c r="AE251" i="1"/>
  <c r="W251" i="12" s="1"/>
  <c r="AF251" i="1"/>
  <c r="X251" i="12" s="1"/>
  <c r="AG251" i="1"/>
  <c r="Y251" i="12" s="1"/>
  <c r="AL251" i="1"/>
  <c r="AN251"/>
  <c r="AP251"/>
  <c r="AQ251"/>
  <c r="AE251" i="12" s="1"/>
  <c r="AV251" i="1"/>
  <c r="AX251"/>
  <c r="AZ251"/>
  <c r="A252"/>
  <c r="B252"/>
  <c r="C252"/>
  <c r="D252"/>
  <c r="E252"/>
  <c r="K252" i="12" s="1"/>
  <c r="F252" i="1"/>
  <c r="G252"/>
  <c r="M252" i="12" s="1"/>
  <c r="H252" i="1"/>
  <c r="I252"/>
  <c r="J252"/>
  <c r="P252" i="12" s="1"/>
  <c r="K252" i="1"/>
  <c r="L252"/>
  <c r="R252" i="12" s="1"/>
  <c r="U252" i="1"/>
  <c r="X252"/>
  <c r="T252" i="12" s="1"/>
  <c r="AD252" i="1"/>
  <c r="V252" i="12" s="1"/>
  <c r="AE252" i="1"/>
  <c r="W252" i="12" s="1"/>
  <c r="AF252" i="1"/>
  <c r="X252" i="12" s="1"/>
  <c r="AG252" i="1"/>
  <c r="Y252" i="12" s="1"/>
  <c r="AL252" i="1"/>
  <c r="AN252"/>
  <c r="AP252"/>
  <c r="AQ252"/>
  <c r="AE252" i="12" s="1"/>
  <c r="AV252" i="1"/>
  <c r="AX252"/>
  <c r="AZ252"/>
  <c r="A253"/>
  <c r="B253"/>
  <c r="C253"/>
  <c r="D253"/>
  <c r="E253"/>
  <c r="K253" i="12" s="1"/>
  <c r="F253" i="1"/>
  <c r="G253"/>
  <c r="H253"/>
  <c r="I253"/>
  <c r="J253"/>
  <c r="P253" i="12" s="1"/>
  <c r="K253" i="1"/>
  <c r="L253"/>
  <c r="R253" i="12" s="1"/>
  <c r="U253" i="1"/>
  <c r="Z253" s="1"/>
  <c r="X253"/>
  <c r="T253" i="12" s="1"/>
  <c r="AD253" i="1"/>
  <c r="V253" i="12" s="1"/>
  <c r="AE253" i="1"/>
  <c r="W253" i="12" s="1"/>
  <c r="AF253" i="1"/>
  <c r="X253" i="12" s="1"/>
  <c r="AG253" i="1"/>
  <c r="Y253" i="12" s="1"/>
  <c r="AH253" i="1"/>
  <c r="AL253"/>
  <c r="AN253"/>
  <c r="AP253"/>
  <c r="AQ253"/>
  <c r="AE253" i="12" s="1"/>
  <c r="AV253" i="1"/>
  <c r="AX253"/>
  <c r="AZ253"/>
  <c r="A254"/>
  <c r="B254"/>
  <c r="C254"/>
  <c r="D254"/>
  <c r="E254"/>
  <c r="K254" i="12" s="1"/>
  <c r="F254" i="1"/>
  <c r="G254"/>
  <c r="M254" i="12" s="1"/>
  <c r="H254" i="1"/>
  <c r="I254"/>
  <c r="J254"/>
  <c r="P254" i="12" s="1"/>
  <c r="K254" i="1"/>
  <c r="L254"/>
  <c r="R254" i="12" s="1"/>
  <c r="U254" i="1"/>
  <c r="S254" i="12" s="1"/>
  <c r="X254" i="1"/>
  <c r="T254" i="12" s="1"/>
  <c r="AD254" i="1"/>
  <c r="V254" i="12" s="1"/>
  <c r="AE254" i="1"/>
  <c r="W254" i="12" s="1"/>
  <c r="AF254" i="1"/>
  <c r="X254" i="12" s="1"/>
  <c r="AG254" i="1"/>
  <c r="Y254" i="12" s="1"/>
  <c r="AH254" i="1"/>
  <c r="AL254"/>
  <c r="AN254"/>
  <c r="AP254"/>
  <c r="AQ254"/>
  <c r="AE254" i="12" s="1"/>
  <c r="AV254" i="1"/>
  <c r="AX254"/>
  <c r="AZ254"/>
  <c r="A255"/>
  <c r="B255"/>
  <c r="C255"/>
  <c r="D255"/>
  <c r="E255"/>
  <c r="K255" i="12" s="1"/>
  <c r="F255" i="1"/>
  <c r="G255"/>
  <c r="H255"/>
  <c r="I255"/>
  <c r="J255"/>
  <c r="P255" i="12" s="1"/>
  <c r="K255" i="1"/>
  <c r="L255"/>
  <c r="R255" i="12" s="1"/>
  <c r="U255" i="1"/>
  <c r="X255"/>
  <c r="T255" i="12" s="1"/>
  <c r="AD255" i="1"/>
  <c r="V255" i="12" s="1"/>
  <c r="AE255" i="1"/>
  <c r="W255" i="12" s="1"/>
  <c r="AF255" i="1"/>
  <c r="X255" i="12" s="1"/>
  <c r="AG255" i="1"/>
  <c r="Y255" i="12" s="1"/>
  <c r="AL255" i="1"/>
  <c r="AN255"/>
  <c r="AP255"/>
  <c r="AQ255"/>
  <c r="AE255" i="12" s="1"/>
  <c r="AV255" i="1"/>
  <c r="AX255"/>
  <c r="AZ255"/>
  <c r="A256"/>
  <c r="B256"/>
  <c r="C256"/>
  <c r="D256"/>
  <c r="E256"/>
  <c r="K256" i="12" s="1"/>
  <c r="F256" i="1"/>
  <c r="G256"/>
  <c r="H256"/>
  <c r="I256"/>
  <c r="J256"/>
  <c r="P256" i="12" s="1"/>
  <c r="K256" i="1"/>
  <c r="L256"/>
  <c r="R256" i="12" s="1"/>
  <c r="U256" i="1"/>
  <c r="X256"/>
  <c r="T256" i="12" s="1"/>
  <c r="AD256" i="1"/>
  <c r="V256" i="12" s="1"/>
  <c r="AE256" i="1"/>
  <c r="W256" i="12" s="1"/>
  <c r="AF256" i="1"/>
  <c r="X256" i="12" s="1"/>
  <c r="AG256" i="1"/>
  <c r="Y256" i="12" s="1"/>
  <c r="AL256" i="1"/>
  <c r="AN256"/>
  <c r="AP256"/>
  <c r="AQ256"/>
  <c r="AE256" i="12" s="1"/>
  <c r="AV256" i="1"/>
  <c r="AX256"/>
  <c r="AZ256"/>
  <c r="A257"/>
  <c r="B257"/>
  <c r="C257"/>
  <c r="D257" i="6" s="1"/>
  <c r="D257" i="1"/>
  <c r="E257"/>
  <c r="K257" i="12" s="1"/>
  <c r="F257" i="1"/>
  <c r="G257"/>
  <c r="M257" i="12" s="1"/>
  <c r="H257" i="1"/>
  <c r="I257"/>
  <c r="J257"/>
  <c r="P257" i="12" s="1"/>
  <c r="K257" i="1"/>
  <c r="L257"/>
  <c r="R257" i="12" s="1"/>
  <c r="U257" i="1"/>
  <c r="S257" i="12" s="1"/>
  <c r="X257" i="1"/>
  <c r="T257" i="12" s="1"/>
  <c r="AD257" i="1"/>
  <c r="V257" i="12" s="1"/>
  <c r="AE257" i="1"/>
  <c r="W257" i="12" s="1"/>
  <c r="AF257" i="1"/>
  <c r="X257" i="12" s="1"/>
  <c r="AG257" i="1"/>
  <c r="Y257" i="12" s="1"/>
  <c r="AL257" i="1"/>
  <c r="AN257"/>
  <c r="AP257"/>
  <c r="AQ257"/>
  <c r="AE257" i="12" s="1"/>
  <c r="AV257" i="1"/>
  <c r="AX257"/>
  <c r="AZ257"/>
  <c r="A258"/>
  <c r="B258"/>
  <c r="C258"/>
  <c r="D258"/>
  <c r="E258"/>
  <c r="K258" i="12" s="1"/>
  <c r="F258" i="1"/>
  <c r="G258"/>
  <c r="H258"/>
  <c r="I258"/>
  <c r="J258"/>
  <c r="P258" i="12" s="1"/>
  <c r="K258" i="1"/>
  <c r="L258"/>
  <c r="R258" i="12" s="1"/>
  <c r="U258" i="1"/>
  <c r="Z258" s="1"/>
  <c r="X258"/>
  <c r="T258" i="12" s="1"/>
  <c r="AD258" i="1"/>
  <c r="V258" i="12" s="1"/>
  <c r="AE258" i="1"/>
  <c r="W258" i="12" s="1"/>
  <c r="AF258" i="1"/>
  <c r="X258" i="12" s="1"/>
  <c r="AG258" i="1"/>
  <c r="Y258" i="12" s="1"/>
  <c r="AL258" i="1"/>
  <c r="AN258"/>
  <c r="AP258"/>
  <c r="AQ258"/>
  <c r="AE258" i="12" s="1"/>
  <c r="AV258" i="1"/>
  <c r="AX258"/>
  <c r="AZ258"/>
  <c r="A259"/>
  <c r="B259"/>
  <c r="C259"/>
  <c r="D259"/>
  <c r="E259"/>
  <c r="K259" i="12" s="1"/>
  <c r="F259" i="1"/>
  <c r="G259"/>
  <c r="M259" i="12" s="1"/>
  <c r="H259" i="1"/>
  <c r="I259"/>
  <c r="J259"/>
  <c r="P259" i="12" s="1"/>
  <c r="K259" i="1"/>
  <c r="L259"/>
  <c r="R259" i="12" s="1"/>
  <c r="U259" i="1"/>
  <c r="X259"/>
  <c r="T259" i="12" s="1"/>
  <c r="Y259" i="1"/>
  <c r="U259" i="12" s="1"/>
  <c r="AD259" i="1"/>
  <c r="V259" i="12" s="1"/>
  <c r="AE259" i="1"/>
  <c r="W259" i="12" s="1"/>
  <c r="AF259" i="1"/>
  <c r="X259" i="12" s="1"/>
  <c r="AG259" i="1"/>
  <c r="Y259" i="12" s="1"/>
  <c r="AL259" i="1"/>
  <c r="AN259"/>
  <c r="AP259"/>
  <c r="AQ259"/>
  <c r="AE259" i="12" s="1"/>
  <c r="AV259" i="1"/>
  <c r="AX259"/>
  <c r="AZ259"/>
  <c r="A260"/>
  <c r="B260"/>
  <c r="C260"/>
  <c r="D260" i="6" s="1"/>
  <c r="D260" i="1"/>
  <c r="E260"/>
  <c r="K260" i="12" s="1"/>
  <c r="F260" i="1"/>
  <c r="G260"/>
  <c r="M260" i="12" s="1"/>
  <c r="H260" i="1"/>
  <c r="I260"/>
  <c r="J260"/>
  <c r="P260" i="12" s="1"/>
  <c r="K260" i="1"/>
  <c r="L260"/>
  <c r="R260" i="12" s="1"/>
  <c r="U260" i="1"/>
  <c r="S260" i="12" s="1"/>
  <c r="X260" i="1"/>
  <c r="T260" i="12" s="1"/>
  <c r="Y260" i="1"/>
  <c r="U260" i="12" s="1"/>
  <c r="AD260" i="1"/>
  <c r="V260" i="12" s="1"/>
  <c r="AE260" i="1"/>
  <c r="W260" i="12" s="1"/>
  <c r="AF260" i="1"/>
  <c r="X260" i="12" s="1"/>
  <c r="AG260" i="1"/>
  <c r="Y260" i="12" s="1"/>
  <c r="AH260" i="1"/>
  <c r="AL260"/>
  <c r="AN260"/>
  <c r="AP260"/>
  <c r="AQ260"/>
  <c r="AE260" i="12" s="1"/>
  <c r="AV260" i="1"/>
  <c r="AX260"/>
  <c r="AZ260"/>
  <c r="A261"/>
  <c r="B261"/>
  <c r="C261"/>
  <c r="D261"/>
  <c r="E261"/>
  <c r="K261" i="12" s="1"/>
  <c r="F261" i="1"/>
  <c r="G261"/>
  <c r="M261" i="12" s="1"/>
  <c r="H261" i="1"/>
  <c r="I261"/>
  <c r="J261"/>
  <c r="P261" i="12" s="1"/>
  <c r="K261" i="1"/>
  <c r="L261"/>
  <c r="R261" i="12" s="1"/>
  <c r="U261" i="1"/>
  <c r="S261" i="12" s="1"/>
  <c r="X261" i="1"/>
  <c r="T261" i="12" s="1"/>
  <c r="Y261" i="1"/>
  <c r="U261" i="12" s="1"/>
  <c r="AD261" i="1"/>
  <c r="V261" i="12" s="1"/>
  <c r="AE261" i="1"/>
  <c r="W261" i="12" s="1"/>
  <c r="AF261" i="1"/>
  <c r="X261" i="12" s="1"/>
  <c r="AG261" i="1"/>
  <c r="Y261" i="12" s="1"/>
  <c r="AL261" i="1"/>
  <c r="AN261"/>
  <c r="AP261"/>
  <c r="AQ261"/>
  <c r="AE261" i="12" s="1"/>
  <c r="AV261" i="1"/>
  <c r="AX261"/>
  <c r="AZ261"/>
  <c r="A262"/>
  <c r="B262"/>
  <c r="C262"/>
  <c r="D262" i="6" s="1"/>
  <c r="D262" i="1"/>
  <c r="E262"/>
  <c r="K262" i="12" s="1"/>
  <c r="F262" i="1"/>
  <c r="G262"/>
  <c r="M262" i="12" s="1"/>
  <c r="H262" i="1"/>
  <c r="I262"/>
  <c r="J262"/>
  <c r="P262" i="12" s="1"/>
  <c r="K262" i="1"/>
  <c r="L262"/>
  <c r="R262" i="12" s="1"/>
  <c r="U262" i="1"/>
  <c r="Z262" s="1"/>
  <c r="X262"/>
  <c r="T262" i="12" s="1"/>
  <c r="AD262" i="1"/>
  <c r="V262" i="12" s="1"/>
  <c r="AE262" i="1"/>
  <c r="W262" i="12" s="1"/>
  <c r="AF262" i="1"/>
  <c r="X262" i="12" s="1"/>
  <c r="AG262" i="1"/>
  <c r="Y262" i="12" s="1"/>
  <c r="AH262" i="1"/>
  <c r="AL262"/>
  <c r="AN262"/>
  <c r="AP262"/>
  <c r="AQ262"/>
  <c r="AE262" i="12" s="1"/>
  <c r="AV262" i="1"/>
  <c r="AX262"/>
  <c r="AZ262"/>
  <c r="A263"/>
  <c r="B263"/>
  <c r="C263"/>
  <c r="D263" i="6" s="1"/>
  <c r="D263" i="1"/>
  <c r="E263"/>
  <c r="K263" i="12" s="1"/>
  <c r="F263" i="1"/>
  <c r="G263"/>
  <c r="M263" i="12" s="1"/>
  <c r="H263" i="1"/>
  <c r="I263"/>
  <c r="J263"/>
  <c r="P263" i="12" s="1"/>
  <c r="K263" i="1"/>
  <c r="L263"/>
  <c r="R263" i="12" s="1"/>
  <c r="U263" i="1"/>
  <c r="X263"/>
  <c r="T263" i="12" s="1"/>
  <c r="AD263" i="1"/>
  <c r="V263" i="12" s="1"/>
  <c r="AE263" i="1"/>
  <c r="W263" i="12" s="1"/>
  <c r="AF263" i="1"/>
  <c r="X263" i="12" s="1"/>
  <c r="AG263" i="1"/>
  <c r="Y263" i="12" s="1"/>
  <c r="AH263" i="1"/>
  <c r="AL263"/>
  <c r="AN263"/>
  <c r="AP263"/>
  <c r="AQ263"/>
  <c r="AE263" i="12" s="1"/>
  <c r="AV263" i="1"/>
  <c r="AX263"/>
  <c r="AZ263"/>
  <c r="A264"/>
  <c r="B264"/>
  <c r="C264"/>
  <c r="D264" i="6" s="1"/>
  <c r="D264" i="1"/>
  <c r="E264"/>
  <c r="K264" i="12" s="1"/>
  <c r="F264" i="1"/>
  <c r="G264"/>
  <c r="M264" i="12" s="1"/>
  <c r="H264" i="1"/>
  <c r="I264"/>
  <c r="J264"/>
  <c r="P264" i="12" s="1"/>
  <c r="K264" i="1"/>
  <c r="L264"/>
  <c r="R264" i="12" s="1"/>
  <c r="U264" i="1"/>
  <c r="X264"/>
  <c r="T264" i="12" s="1"/>
  <c r="AD264" i="1"/>
  <c r="V264" i="12" s="1"/>
  <c r="AE264" i="1"/>
  <c r="W264" i="12" s="1"/>
  <c r="AF264" i="1"/>
  <c r="X264" i="12" s="1"/>
  <c r="AG264" i="1"/>
  <c r="Y264" i="12" s="1"/>
  <c r="AL264" i="1"/>
  <c r="AN264"/>
  <c r="AP264"/>
  <c r="AQ264"/>
  <c r="AE264" i="12" s="1"/>
  <c r="AV264" i="1"/>
  <c r="AX264"/>
  <c r="AZ264"/>
  <c r="A265"/>
  <c r="B265"/>
  <c r="C265"/>
  <c r="D265" i="6" s="1"/>
  <c r="D265" i="1"/>
  <c r="E265"/>
  <c r="K265" i="12" s="1"/>
  <c r="F265" i="1"/>
  <c r="G265"/>
  <c r="M265" i="12" s="1"/>
  <c r="H265" i="1"/>
  <c r="I265"/>
  <c r="J265"/>
  <c r="P265" i="12" s="1"/>
  <c r="K265" i="1"/>
  <c r="L265"/>
  <c r="R265" i="12" s="1"/>
  <c r="U265" i="1"/>
  <c r="X265"/>
  <c r="T265" i="12" s="1"/>
  <c r="AD265" i="1"/>
  <c r="V265" i="12" s="1"/>
  <c r="AE265" i="1"/>
  <c r="W265" i="12" s="1"/>
  <c r="AF265" i="1"/>
  <c r="X265" i="12" s="1"/>
  <c r="AG265" i="1"/>
  <c r="Y265" i="12" s="1"/>
  <c r="AL265" i="1"/>
  <c r="AN265"/>
  <c r="AP265"/>
  <c r="AQ265"/>
  <c r="AE265" i="12" s="1"/>
  <c r="AV265" i="1"/>
  <c r="AX265"/>
  <c r="AZ265"/>
  <c r="A266"/>
  <c r="B266"/>
  <c r="C266"/>
  <c r="D266"/>
  <c r="E266"/>
  <c r="K266" i="12" s="1"/>
  <c r="F266" i="1"/>
  <c r="G266"/>
  <c r="M266" i="12" s="1"/>
  <c r="H266" i="1"/>
  <c r="I266"/>
  <c r="J266"/>
  <c r="P266" i="12" s="1"/>
  <c r="K266" i="1"/>
  <c r="L266"/>
  <c r="R266" i="12" s="1"/>
  <c r="U266" i="1"/>
  <c r="Z266" s="1"/>
  <c r="X266"/>
  <c r="T266" i="12" s="1"/>
  <c r="AD266" i="1"/>
  <c r="V266" i="12" s="1"/>
  <c r="AE266" i="1"/>
  <c r="W266" i="12" s="1"/>
  <c r="AF266" i="1"/>
  <c r="X266" i="12" s="1"/>
  <c r="AG266" i="1"/>
  <c r="Y266" i="12" s="1"/>
  <c r="AL266" i="1"/>
  <c r="AN266"/>
  <c r="AP266"/>
  <c r="AQ266"/>
  <c r="AE266" i="12" s="1"/>
  <c r="AV266" i="1"/>
  <c r="AX266"/>
  <c r="AZ266"/>
  <c r="A267"/>
  <c r="B267"/>
  <c r="C267"/>
  <c r="D267" i="6" s="1"/>
  <c r="D267" i="1"/>
  <c r="E267"/>
  <c r="K267" i="12" s="1"/>
  <c r="F267" i="1"/>
  <c r="G267"/>
  <c r="M267" i="12" s="1"/>
  <c r="H267" i="1"/>
  <c r="I267"/>
  <c r="J267"/>
  <c r="P267" i="12" s="1"/>
  <c r="K267" i="1"/>
  <c r="L267"/>
  <c r="R267" i="12" s="1"/>
  <c r="U267" i="1"/>
  <c r="X267"/>
  <c r="T267" i="12" s="1"/>
  <c r="AD267" i="1"/>
  <c r="V267" i="12" s="1"/>
  <c r="AE267" i="1"/>
  <c r="W267" i="12" s="1"/>
  <c r="AF267" i="1"/>
  <c r="X267" i="12" s="1"/>
  <c r="AG267" i="1"/>
  <c r="Y267" i="12" s="1"/>
  <c r="AL267" i="1"/>
  <c r="AN267"/>
  <c r="AP267"/>
  <c r="AQ267"/>
  <c r="AE267" i="12" s="1"/>
  <c r="AV267" i="1"/>
  <c r="AX267"/>
  <c r="AZ267"/>
  <c r="A268"/>
  <c r="B268"/>
  <c r="C268"/>
  <c r="D268"/>
  <c r="E268"/>
  <c r="K268" i="12" s="1"/>
  <c r="F268" i="1"/>
  <c r="G268"/>
  <c r="M268" i="12" s="1"/>
  <c r="H268" i="1"/>
  <c r="I268"/>
  <c r="J268"/>
  <c r="P268" i="12" s="1"/>
  <c r="K268" i="1"/>
  <c r="L268"/>
  <c r="R268" i="12" s="1"/>
  <c r="U268" i="1"/>
  <c r="X268"/>
  <c r="T268" i="12" s="1"/>
  <c r="AD268" i="1"/>
  <c r="V268" i="12" s="1"/>
  <c r="AE268" i="1"/>
  <c r="W268" i="12" s="1"/>
  <c r="AF268" i="1"/>
  <c r="X268" i="12" s="1"/>
  <c r="AG268" i="1"/>
  <c r="Y268" i="12" s="1"/>
  <c r="AL268" i="1"/>
  <c r="AN268"/>
  <c r="AP268"/>
  <c r="AQ268"/>
  <c r="AE268" i="12" s="1"/>
  <c r="AV268" i="1"/>
  <c r="AX268"/>
  <c r="AZ268"/>
  <c r="A269"/>
  <c r="B269"/>
  <c r="C269"/>
  <c r="D269" i="6" s="1"/>
  <c r="D269" i="1"/>
  <c r="E269"/>
  <c r="K269" i="12" s="1"/>
  <c r="F269" i="1"/>
  <c r="G269"/>
  <c r="M269" i="12" s="1"/>
  <c r="H269" i="1"/>
  <c r="I269"/>
  <c r="J269"/>
  <c r="P269" i="12" s="1"/>
  <c r="K269" i="1"/>
  <c r="L269"/>
  <c r="R269" i="12" s="1"/>
  <c r="U269" i="1"/>
  <c r="X269"/>
  <c r="T269" i="12" s="1"/>
  <c r="AD269" i="1"/>
  <c r="V269" i="12" s="1"/>
  <c r="AE269" i="1"/>
  <c r="W269" i="12" s="1"/>
  <c r="AF269" i="1"/>
  <c r="X269" i="12" s="1"/>
  <c r="AG269" i="1"/>
  <c r="Y269" i="12" s="1"/>
  <c r="AH269" i="1"/>
  <c r="AL269"/>
  <c r="AN269"/>
  <c r="AP269"/>
  <c r="AQ269"/>
  <c r="AE269" i="12" s="1"/>
  <c r="AV269" i="1"/>
  <c r="AX269"/>
  <c r="AZ269"/>
  <c r="A270"/>
  <c r="B270"/>
  <c r="C270"/>
  <c r="D270"/>
  <c r="E270"/>
  <c r="K270" i="12" s="1"/>
  <c r="F270" i="1"/>
  <c r="G270"/>
  <c r="M270" i="12" s="1"/>
  <c r="H270" i="1"/>
  <c r="I270"/>
  <c r="J270"/>
  <c r="P270" i="12" s="1"/>
  <c r="K270" i="1"/>
  <c r="L270"/>
  <c r="R270" i="12" s="1"/>
  <c r="U270" i="1"/>
  <c r="X270"/>
  <c r="T270" i="12" s="1"/>
  <c r="AD270" i="1"/>
  <c r="V270" i="12" s="1"/>
  <c r="AE270" i="1"/>
  <c r="W270" i="12" s="1"/>
  <c r="AF270" i="1"/>
  <c r="X270" i="12" s="1"/>
  <c r="AG270" i="1"/>
  <c r="Y270" i="12" s="1"/>
  <c r="AH270" i="1"/>
  <c r="AL270"/>
  <c r="AN270"/>
  <c r="AP270"/>
  <c r="AQ270"/>
  <c r="AE270" i="12" s="1"/>
  <c r="AV270" i="1"/>
  <c r="AX270"/>
  <c r="AZ270"/>
  <c r="A271"/>
  <c r="B271"/>
  <c r="C271"/>
  <c r="D271"/>
  <c r="E271"/>
  <c r="K271" i="12" s="1"/>
  <c r="F271" i="1"/>
  <c r="G271"/>
  <c r="M271" i="12" s="1"/>
  <c r="H271" i="1"/>
  <c r="I271"/>
  <c r="J271"/>
  <c r="P271" i="12" s="1"/>
  <c r="K271" i="1"/>
  <c r="L271"/>
  <c r="R271" i="12" s="1"/>
  <c r="U271" i="1"/>
  <c r="X271"/>
  <c r="T271" i="12" s="1"/>
  <c r="AD271" i="1"/>
  <c r="V271" i="12" s="1"/>
  <c r="AE271" i="1"/>
  <c r="W271" i="12" s="1"/>
  <c r="AF271" i="1"/>
  <c r="X271" i="12" s="1"/>
  <c r="AG271" i="1"/>
  <c r="Y271" i="12" s="1"/>
  <c r="AL271" i="1"/>
  <c r="AN271"/>
  <c r="AP271"/>
  <c r="AQ271"/>
  <c r="AE271" i="12" s="1"/>
  <c r="AV271" i="1"/>
  <c r="AX271"/>
  <c r="AZ271"/>
  <c r="A272"/>
  <c r="B272"/>
  <c r="C272"/>
  <c r="D272"/>
  <c r="E272"/>
  <c r="K272" i="12" s="1"/>
  <c r="F272" i="1"/>
  <c r="G272"/>
  <c r="M272" i="12" s="1"/>
  <c r="H272" i="1"/>
  <c r="I272"/>
  <c r="J272"/>
  <c r="P272" i="12" s="1"/>
  <c r="K272" i="1"/>
  <c r="L272"/>
  <c r="R272" i="12" s="1"/>
  <c r="U272" i="1"/>
  <c r="Z272" s="1"/>
  <c r="X272"/>
  <c r="T272" i="12" s="1"/>
  <c r="AD272" i="1"/>
  <c r="V272" i="12" s="1"/>
  <c r="AE272" i="1"/>
  <c r="W272" i="12" s="1"/>
  <c r="AF272" i="1"/>
  <c r="X272" i="12" s="1"/>
  <c r="AG272" i="1"/>
  <c r="Y272" i="12" s="1"/>
  <c r="AL272" i="1"/>
  <c r="AN272"/>
  <c r="AP272"/>
  <c r="AQ272"/>
  <c r="AE272" i="12" s="1"/>
  <c r="AV272" i="1"/>
  <c r="AX272"/>
  <c r="AZ272"/>
  <c r="A273"/>
  <c r="B273"/>
  <c r="C273"/>
  <c r="D273" i="6" s="1"/>
  <c r="D273" i="1"/>
  <c r="E273"/>
  <c r="F273"/>
  <c r="G273"/>
  <c r="M273" i="12" s="1"/>
  <c r="H273" i="1"/>
  <c r="I273"/>
  <c r="J273"/>
  <c r="P273" i="12" s="1"/>
  <c r="K273" i="1"/>
  <c r="L273"/>
  <c r="R273" i="12" s="1"/>
  <c r="U273" i="1"/>
  <c r="X273"/>
  <c r="T273" i="12" s="1"/>
  <c r="AD273" i="1"/>
  <c r="V273" i="12" s="1"/>
  <c r="AE273" i="1"/>
  <c r="W273" i="12" s="1"/>
  <c r="AF273" i="1"/>
  <c r="X273" i="12" s="1"/>
  <c r="AG273" i="1"/>
  <c r="Y273" i="12" s="1"/>
  <c r="AH273" i="1"/>
  <c r="AL273"/>
  <c r="AN273"/>
  <c r="AP273"/>
  <c r="AQ273"/>
  <c r="AE273" i="12" s="1"/>
  <c r="AV273" i="1"/>
  <c r="AX273"/>
  <c r="AZ273"/>
  <c r="A274"/>
  <c r="B274"/>
  <c r="C274"/>
  <c r="D274" i="6" s="1"/>
  <c r="D274" i="1"/>
  <c r="E274"/>
  <c r="K274" i="12" s="1"/>
  <c r="F274" i="1"/>
  <c r="G274"/>
  <c r="M274" i="12" s="1"/>
  <c r="H274" i="1"/>
  <c r="I274"/>
  <c r="J274"/>
  <c r="P274" i="12" s="1"/>
  <c r="K274" i="1"/>
  <c r="L274"/>
  <c r="R274" i="12" s="1"/>
  <c r="U274" i="1"/>
  <c r="X274"/>
  <c r="T274" i="12" s="1"/>
  <c r="AD274" i="1"/>
  <c r="V274" i="12" s="1"/>
  <c r="AE274" i="1"/>
  <c r="W274" i="12" s="1"/>
  <c r="AF274" i="1"/>
  <c r="X274" i="12" s="1"/>
  <c r="AG274" i="1"/>
  <c r="Y274" i="12" s="1"/>
  <c r="AH274" i="1"/>
  <c r="AL274"/>
  <c r="AN274"/>
  <c r="AP274"/>
  <c r="AQ274"/>
  <c r="AE274" i="12" s="1"/>
  <c r="AV274" i="1"/>
  <c r="AX274"/>
  <c r="AZ274"/>
  <c r="A275"/>
  <c r="B275"/>
  <c r="C275"/>
  <c r="D275" i="6" s="1"/>
  <c r="D275" i="1"/>
  <c r="E275"/>
  <c r="K275" i="12" s="1"/>
  <c r="F275" i="1"/>
  <c r="G275"/>
  <c r="M275" i="12" s="1"/>
  <c r="H275" i="1"/>
  <c r="I275"/>
  <c r="J275"/>
  <c r="P275" i="12" s="1"/>
  <c r="K275" i="1"/>
  <c r="L275"/>
  <c r="R275" i="12" s="1"/>
  <c r="U275" i="1"/>
  <c r="Z275" s="1"/>
  <c r="X275"/>
  <c r="T275" i="12" s="1"/>
  <c r="AD275" i="1"/>
  <c r="V275" i="12" s="1"/>
  <c r="AE275" i="1"/>
  <c r="W275" i="12" s="1"/>
  <c r="AF275" i="1"/>
  <c r="X275" i="12" s="1"/>
  <c r="AG275" i="1"/>
  <c r="Y275" i="12" s="1"/>
  <c r="AH275" i="1"/>
  <c r="AL275"/>
  <c r="AN275"/>
  <c r="AP275"/>
  <c r="AQ275"/>
  <c r="AE275" i="12" s="1"/>
  <c r="AV275" i="1"/>
  <c r="AX275"/>
  <c r="AZ275"/>
  <c r="A276"/>
  <c r="B276"/>
  <c r="C276"/>
  <c r="D276"/>
  <c r="E276"/>
  <c r="K276" i="12" s="1"/>
  <c r="F276" i="1"/>
  <c r="G276"/>
  <c r="M276" i="12" s="1"/>
  <c r="H276" i="1"/>
  <c r="I276"/>
  <c r="J276"/>
  <c r="P276" i="12" s="1"/>
  <c r="K276" i="1"/>
  <c r="L276"/>
  <c r="R276" i="12" s="1"/>
  <c r="U276" i="1"/>
  <c r="X276"/>
  <c r="T276" i="12" s="1"/>
  <c r="AD276" i="1"/>
  <c r="V276" i="12" s="1"/>
  <c r="AE276" i="1"/>
  <c r="W276" i="12" s="1"/>
  <c r="AF276" i="1"/>
  <c r="X276" i="12" s="1"/>
  <c r="AG276" i="1"/>
  <c r="Y276" i="12" s="1"/>
  <c r="AL276" i="1"/>
  <c r="AN276"/>
  <c r="AP276"/>
  <c r="AQ276"/>
  <c r="AE276" i="12" s="1"/>
  <c r="AV276" i="1"/>
  <c r="AX276"/>
  <c r="AZ276"/>
  <c r="A277"/>
  <c r="B277"/>
  <c r="C277"/>
  <c r="D277" i="6" s="1"/>
  <c r="D277" i="1"/>
  <c r="E277"/>
  <c r="K277" i="12" s="1"/>
  <c r="F277" i="1"/>
  <c r="G277"/>
  <c r="M277" i="12" s="1"/>
  <c r="H277" i="1"/>
  <c r="I277"/>
  <c r="J277"/>
  <c r="P277" i="12" s="1"/>
  <c r="K277" i="1"/>
  <c r="L277"/>
  <c r="R277" i="12" s="1"/>
  <c r="U277" i="1"/>
  <c r="X277"/>
  <c r="T277" i="12" s="1"/>
  <c r="AD277" i="1"/>
  <c r="V277" i="12" s="1"/>
  <c r="AE277" i="1"/>
  <c r="W277" i="12" s="1"/>
  <c r="AF277" i="1"/>
  <c r="X277" i="12" s="1"/>
  <c r="AG277" i="1"/>
  <c r="Y277" i="12" s="1"/>
  <c r="AH277" i="1"/>
  <c r="AL277"/>
  <c r="AN277"/>
  <c r="AP277"/>
  <c r="AQ277"/>
  <c r="AE277" i="12" s="1"/>
  <c r="AV277" i="1"/>
  <c r="AX277"/>
  <c r="AZ277"/>
  <c r="A278"/>
  <c r="B278"/>
  <c r="C278"/>
  <c r="D278" i="6" s="1"/>
  <c r="D278" i="1"/>
  <c r="E278"/>
  <c r="K278" i="12" s="1"/>
  <c r="F278" i="1"/>
  <c r="G278"/>
  <c r="M278" i="12" s="1"/>
  <c r="H278" i="1"/>
  <c r="I278"/>
  <c r="O278" i="12" s="1"/>
  <c r="J278" i="1"/>
  <c r="P278" i="12" s="1"/>
  <c r="K278" i="1"/>
  <c r="L278"/>
  <c r="R278" i="12" s="1"/>
  <c r="U278" i="1"/>
  <c r="Z278" s="1"/>
  <c r="X278"/>
  <c r="T278" i="12" s="1"/>
  <c r="AD278" i="1"/>
  <c r="V278" i="12" s="1"/>
  <c r="AE278" i="1"/>
  <c r="W278" i="12" s="1"/>
  <c r="AF278" i="1"/>
  <c r="X278" i="12" s="1"/>
  <c r="AG278" i="1"/>
  <c r="Y278" i="12" s="1"/>
  <c r="AL278" i="1"/>
  <c r="AN278"/>
  <c r="AP278"/>
  <c r="AQ278"/>
  <c r="AE278" i="12" s="1"/>
  <c r="AV278" i="1"/>
  <c r="AX278"/>
  <c r="AZ278"/>
  <c r="A279"/>
  <c r="B279"/>
  <c r="C279"/>
  <c r="D279"/>
  <c r="E279"/>
  <c r="K279" i="12" s="1"/>
  <c r="F279" i="1"/>
  <c r="G279"/>
  <c r="M279" i="12" s="1"/>
  <c r="H279" i="1"/>
  <c r="I279"/>
  <c r="J279"/>
  <c r="P279" i="12" s="1"/>
  <c r="K279" i="1"/>
  <c r="L279"/>
  <c r="R279" i="12" s="1"/>
  <c r="U279" i="1"/>
  <c r="X279"/>
  <c r="T279" i="12" s="1"/>
  <c r="Y279" i="1"/>
  <c r="U279" i="12" s="1"/>
  <c r="AD279" i="1"/>
  <c r="V279" i="12" s="1"/>
  <c r="AE279" i="1"/>
  <c r="W279" i="12" s="1"/>
  <c r="AF279" i="1"/>
  <c r="X279" i="12" s="1"/>
  <c r="AG279" i="1"/>
  <c r="Y279" i="12" s="1"/>
  <c r="AL279" i="1"/>
  <c r="AN279"/>
  <c r="AP279"/>
  <c r="AQ279"/>
  <c r="AE279" i="12" s="1"/>
  <c r="AV279" i="1"/>
  <c r="AX279"/>
  <c r="AZ279"/>
  <c r="A280"/>
  <c r="B280"/>
  <c r="C280"/>
  <c r="D280" i="6" s="1"/>
  <c r="D280" i="1"/>
  <c r="E280"/>
  <c r="K280" i="12" s="1"/>
  <c r="F280" i="1"/>
  <c r="G280"/>
  <c r="M280" i="12" s="1"/>
  <c r="H280" i="1"/>
  <c r="I280"/>
  <c r="J280"/>
  <c r="P280" i="12" s="1"/>
  <c r="K280" i="1"/>
  <c r="L280"/>
  <c r="R280" i="12" s="1"/>
  <c r="U280" i="1"/>
  <c r="X280"/>
  <c r="T280" i="12" s="1"/>
  <c r="AD280" i="1"/>
  <c r="V280" i="12" s="1"/>
  <c r="AE280" i="1"/>
  <c r="W280" i="12" s="1"/>
  <c r="AF280" i="1"/>
  <c r="X280" i="12" s="1"/>
  <c r="AG280" i="1"/>
  <c r="Y280" i="12" s="1"/>
  <c r="AL280" i="1"/>
  <c r="AN280"/>
  <c r="AP280"/>
  <c r="AQ280"/>
  <c r="AE280" i="12" s="1"/>
  <c r="AV280" i="1"/>
  <c r="AX280"/>
  <c r="AZ280"/>
  <c r="A281"/>
  <c r="B281"/>
  <c r="C281"/>
  <c r="D281"/>
  <c r="E281"/>
  <c r="K281" i="12" s="1"/>
  <c r="F281" i="1"/>
  <c r="G281"/>
  <c r="H281"/>
  <c r="I281"/>
  <c r="J281"/>
  <c r="P281" i="12" s="1"/>
  <c r="K281" i="1"/>
  <c r="L281"/>
  <c r="R281" i="12" s="1"/>
  <c r="U281" i="1"/>
  <c r="X281"/>
  <c r="T281" i="12" s="1"/>
  <c r="AD281" i="1"/>
  <c r="V281" i="12" s="1"/>
  <c r="AE281" i="1"/>
  <c r="W281" i="12" s="1"/>
  <c r="AF281" i="1"/>
  <c r="X281" i="12" s="1"/>
  <c r="AG281" i="1"/>
  <c r="Y281" i="12" s="1"/>
  <c r="AL281" i="1"/>
  <c r="AN281"/>
  <c r="AP281"/>
  <c r="AQ281"/>
  <c r="AE281" i="12" s="1"/>
  <c r="AV281" i="1"/>
  <c r="AX281"/>
  <c r="AZ281"/>
  <c r="A282"/>
  <c r="B282"/>
  <c r="C282"/>
  <c r="D282"/>
  <c r="E282"/>
  <c r="K282" i="12" s="1"/>
  <c r="F282" i="1"/>
  <c r="G282"/>
  <c r="M282" i="12" s="1"/>
  <c r="H282" i="1"/>
  <c r="I282"/>
  <c r="J282"/>
  <c r="P282" i="12" s="1"/>
  <c r="K282" i="1"/>
  <c r="L282"/>
  <c r="R282" i="12" s="1"/>
  <c r="U282" i="1"/>
  <c r="X282"/>
  <c r="T282" i="12" s="1"/>
  <c r="AD282" i="1"/>
  <c r="V282" i="12" s="1"/>
  <c r="AE282" i="1"/>
  <c r="W282" i="12" s="1"/>
  <c r="AF282" i="1"/>
  <c r="X282" i="12" s="1"/>
  <c r="AG282" i="1"/>
  <c r="Y282" i="12" s="1"/>
  <c r="AL282" i="1"/>
  <c r="AN282"/>
  <c r="AP282"/>
  <c r="AQ282"/>
  <c r="AE282" i="12" s="1"/>
  <c r="AV282" i="1"/>
  <c r="AX282"/>
  <c r="AZ282"/>
  <c r="A283"/>
  <c r="B283"/>
  <c r="C283"/>
  <c r="D283" i="6" s="1"/>
  <c r="D283" i="1"/>
  <c r="E283"/>
  <c r="K283" i="12" s="1"/>
  <c r="F283" i="1"/>
  <c r="G283"/>
  <c r="M283" i="12" s="1"/>
  <c r="H283" i="1"/>
  <c r="I283"/>
  <c r="J283"/>
  <c r="P283" i="12" s="1"/>
  <c r="K283" i="1"/>
  <c r="L283"/>
  <c r="R283" i="12" s="1"/>
  <c r="U283" i="1"/>
  <c r="X283"/>
  <c r="T283" i="12" s="1"/>
  <c r="AD283" i="1"/>
  <c r="V283" i="12" s="1"/>
  <c r="AE283" i="1"/>
  <c r="W283" i="12" s="1"/>
  <c r="AF283" i="1"/>
  <c r="X283" i="12" s="1"/>
  <c r="AG283" i="1"/>
  <c r="Y283" i="12" s="1"/>
  <c r="AL283" i="1"/>
  <c r="AN283"/>
  <c r="AP283"/>
  <c r="AQ283"/>
  <c r="AE283" i="12" s="1"/>
  <c r="AV283" i="1"/>
  <c r="AX283"/>
  <c r="AZ283"/>
  <c r="A284"/>
  <c r="B284"/>
  <c r="C284"/>
  <c r="D284" i="6" s="1"/>
  <c r="D284" i="1"/>
  <c r="E284"/>
  <c r="K284" i="12" s="1"/>
  <c r="F284" i="1"/>
  <c r="G284"/>
  <c r="M284" i="12" s="1"/>
  <c r="H284" i="1"/>
  <c r="I284"/>
  <c r="J284"/>
  <c r="P284" i="12" s="1"/>
  <c r="K284" i="1"/>
  <c r="L284"/>
  <c r="U284"/>
  <c r="Z284" s="1"/>
  <c r="X284"/>
  <c r="T284" i="12" s="1"/>
  <c r="AD284" i="1"/>
  <c r="V284" i="12" s="1"/>
  <c r="AE284" i="1"/>
  <c r="W284" i="12" s="1"/>
  <c r="AF284" i="1"/>
  <c r="X284" i="12" s="1"/>
  <c r="AG284" i="1"/>
  <c r="Y284" i="12" s="1"/>
  <c r="AH284" i="1"/>
  <c r="AI284"/>
  <c r="AL284"/>
  <c r="AN284"/>
  <c r="AP284"/>
  <c r="AQ284"/>
  <c r="AE284" i="12" s="1"/>
  <c r="AV284" i="1"/>
  <c r="AX284"/>
  <c r="AZ284"/>
  <c r="A285"/>
  <c r="B285"/>
  <c r="C285"/>
  <c r="D285"/>
  <c r="E285"/>
  <c r="K285" i="12" s="1"/>
  <c r="F285" i="1"/>
  <c r="G285"/>
  <c r="M285" i="12" s="1"/>
  <c r="H285" i="1"/>
  <c r="I285"/>
  <c r="J285"/>
  <c r="P285" i="12" s="1"/>
  <c r="K285" i="1"/>
  <c r="L285"/>
  <c r="R285" i="12" s="1"/>
  <c r="U285" i="1"/>
  <c r="Z285" s="1"/>
  <c r="X285"/>
  <c r="T285" i="12" s="1"/>
  <c r="AD285" i="1"/>
  <c r="V285" i="12" s="1"/>
  <c r="AE285" i="1"/>
  <c r="W285" i="12" s="1"/>
  <c r="AF285" i="1"/>
  <c r="X285" i="12" s="1"/>
  <c r="AG285" i="1"/>
  <c r="Y285" i="12" s="1"/>
  <c r="AL285" i="1"/>
  <c r="AN285"/>
  <c r="AP285"/>
  <c r="AQ285"/>
  <c r="AE285" i="12" s="1"/>
  <c r="AV285" i="1"/>
  <c r="AX285"/>
  <c r="AZ285"/>
  <c r="A286"/>
  <c r="B286"/>
  <c r="C286"/>
  <c r="D286"/>
  <c r="E286"/>
  <c r="K286" i="12" s="1"/>
  <c r="F286" i="1"/>
  <c r="G286"/>
  <c r="H286"/>
  <c r="I286"/>
  <c r="J286"/>
  <c r="P286" i="12" s="1"/>
  <c r="K286" i="1"/>
  <c r="L286"/>
  <c r="R286" i="12" s="1"/>
  <c r="U286" i="1"/>
  <c r="X286"/>
  <c r="T286" i="12" s="1"/>
  <c r="AD286" i="1"/>
  <c r="V286" i="12" s="1"/>
  <c r="AE286" i="1"/>
  <c r="W286" i="12" s="1"/>
  <c r="AF286" i="1"/>
  <c r="X286" i="12" s="1"/>
  <c r="AG286" i="1"/>
  <c r="Y286" i="12" s="1"/>
  <c r="AL286" i="1"/>
  <c r="AN286"/>
  <c r="AP286"/>
  <c r="AQ286"/>
  <c r="AE286" i="12" s="1"/>
  <c r="AV286" i="1"/>
  <c r="AX286"/>
  <c r="AZ286"/>
  <c r="A287"/>
  <c r="B287"/>
  <c r="C287"/>
  <c r="D287"/>
  <c r="E287"/>
  <c r="K287" i="12" s="1"/>
  <c r="F287" i="1"/>
  <c r="G287"/>
  <c r="M287" i="12" s="1"/>
  <c r="H287" i="1"/>
  <c r="I287"/>
  <c r="J287"/>
  <c r="P287" i="12" s="1"/>
  <c r="K287" i="1"/>
  <c r="L287"/>
  <c r="R287" i="12" s="1"/>
  <c r="U287" i="1"/>
  <c r="X287"/>
  <c r="T287" i="12" s="1"/>
  <c r="AD287" i="1"/>
  <c r="V287" i="12" s="1"/>
  <c r="AE287" i="1"/>
  <c r="W287" i="12" s="1"/>
  <c r="AF287" i="1"/>
  <c r="X287" i="12" s="1"/>
  <c r="AG287" i="1"/>
  <c r="Y287" i="12" s="1"/>
  <c r="AH287" i="1"/>
  <c r="AL287"/>
  <c r="AN287"/>
  <c r="AP287"/>
  <c r="AQ287"/>
  <c r="AE287" i="12" s="1"/>
  <c r="AV287" i="1"/>
  <c r="AW287"/>
  <c r="AG287" i="12" s="1"/>
  <c r="AX287" i="1"/>
  <c r="AZ287"/>
  <c r="A288"/>
  <c r="B288"/>
  <c r="C288"/>
  <c r="D288"/>
  <c r="E288"/>
  <c r="K288" i="12" s="1"/>
  <c r="F288" i="1"/>
  <c r="G288"/>
  <c r="H288"/>
  <c r="I288"/>
  <c r="J288"/>
  <c r="P288" i="12" s="1"/>
  <c r="K288" i="1"/>
  <c r="L288"/>
  <c r="R288" i="12" s="1"/>
  <c r="U288" i="1"/>
  <c r="X288"/>
  <c r="T288" i="12" s="1"/>
  <c r="AD288" i="1"/>
  <c r="V288" i="12" s="1"/>
  <c r="AE288" i="1"/>
  <c r="W288" i="12" s="1"/>
  <c r="AF288" i="1"/>
  <c r="X288" i="12" s="1"/>
  <c r="AG288" i="1"/>
  <c r="Y288" i="12" s="1"/>
  <c r="AL288" i="1"/>
  <c r="AN288"/>
  <c r="AP288"/>
  <c r="AQ288"/>
  <c r="AE288" i="12" s="1"/>
  <c r="AV288" i="1"/>
  <c r="AX288"/>
  <c r="AZ288"/>
  <c r="A289"/>
  <c r="B289"/>
  <c r="C289"/>
  <c r="D289" i="6" s="1"/>
  <c r="D289" i="1"/>
  <c r="E289"/>
  <c r="K289" i="12" s="1"/>
  <c r="F289" i="1"/>
  <c r="G289"/>
  <c r="M289" i="12" s="1"/>
  <c r="H289" i="1"/>
  <c r="I289"/>
  <c r="J289"/>
  <c r="P289" i="12" s="1"/>
  <c r="K289" i="1"/>
  <c r="L289"/>
  <c r="R289" i="12" s="1"/>
  <c r="U289" i="1"/>
  <c r="X289"/>
  <c r="T289" i="12" s="1"/>
  <c r="AD289" i="1"/>
  <c r="V289" i="12" s="1"/>
  <c r="AE289" i="1"/>
  <c r="W289" i="12" s="1"/>
  <c r="AF289" i="1"/>
  <c r="X289" i="12" s="1"/>
  <c r="AG289" i="1"/>
  <c r="Y289" i="12" s="1"/>
  <c r="AL289" i="1"/>
  <c r="AN289"/>
  <c r="AP289"/>
  <c r="AQ289"/>
  <c r="AE289" i="12" s="1"/>
  <c r="AV289" i="1"/>
  <c r="AX289"/>
  <c r="AZ289"/>
  <c r="A290"/>
  <c r="B290"/>
  <c r="C290"/>
  <c r="D290" i="6" s="1"/>
  <c r="D290" i="1"/>
  <c r="E290"/>
  <c r="K290" i="12" s="1"/>
  <c r="F290" i="1"/>
  <c r="G290"/>
  <c r="H290"/>
  <c r="I290"/>
  <c r="J290"/>
  <c r="P290" i="12" s="1"/>
  <c r="K290" i="1"/>
  <c r="L290"/>
  <c r="R290" i="12" s="1"/>
  <c r="U290" i="1"/>
  <c r="X290"/>
  <c r="T290" i="12" s="1"/>
  <c r="AD290" i="1"/>
  <c r="V290" i="12" s="1"/>
  <c r="AE290" i="1"/>
  <c r="W290" i="12" s="1"/>
  <c r="AF290" i="1"/>
  <c r="X290" i="12" s="1"/>
  <c r="AG290" i="1"/>
  <c r="Y290" i="12" s="1"/>
  <c r="AL290" i="1"/>
  <c r="AN290"/>
  <c r="AP290"/>
  <c r="AQ290"/>
  <c r="AE290" i="12" s="1"/>
  <c r="AV290" i="1"/>
  <c r="AX290"/>
  <c r="AZ290"/>
  <c r="A291"/>
  <c r="B291"/>
  <c r="C291"/>
  <c r="D291" i="6" s="1"/>
  <c r="D291" i="1"/>
  <c r="E291"/>
  <c r="K291" i="12" s="1"/>
  <c r="F291" i="1"/>
  <c r="G291"/>
  <c r="H291"/>
  <c r="I291"/>
  <c r="J291"/>
  <c r="P291" i="12" s="1"/>
  <c r="K291" i="1"/>
  <c r="L291"/>
  <c r="R291" i="12" s="1"/>
  <c r="U291" i="1"/>
  <c r="X291"/>
  <c r="T291" i="12" s="1"/>
  <c r="AD291" i="1"/>
  <c r="V291" i="12" s="1"/>
  <c r="AE291" i="1"/>
  <c r="W291" i="12" s="1"/>
  <c r="AF291" i="1"/>
  <c r="X291" i="12" s="1"/>
  <c r="AG291" i="1"/>
  <c r="Y291" i="12" s="1"/>
  <c r="AL291" i="1"/>
  <c r="AN291"/>
  <c r="AP291"/>
  <c r="AQ291"/>
  <c r="AE291" i="12" s="1"/>
  <c r="AV291" i="1"/>
  <c r="AW291"/>
  <c r="AG291" i="12" s="1"/>
  <c r="AX291" i="1"/>
  <c r="AZ291"/>
  <c r="A292"/>
  <c r="B292"/>
  <c r="C292"/>
  <c r="D292" i="6" s="1"/>
  <c r="D292" i="1"/>
  <c r="E292"/>
  <c r="K292" i="12" s="1"/>
  <c r="F292" i="1"/>
  <c r="G292"/>
  <c r="M292" i="12" s="1"/>
  <c r="H292" i="1"/>
  <c r="I292"/>
  <c r="J292"/>
  <c r="P292" i="12" s="1"/>
  <c r="K292" i="1"/>
  <c r="L292"/>
  <c r="R292" i="12" s="1"/>
  <c r="U292" i="1"/>
  <c r="Z292" s="1"/>
  <c r="X292"/>
  <c r="T292" i="12" s="1"/>
  <c r="AD292" i="1"/>
  <c r="V292" i="12" s="1"/>
  <c r="AE292" i="1"/>
  <c r="W292" i="12" s="1"/>
  <c r="AF292" i="1"/>
  <c r="X292" i="12" s="1"/>
  <c r="AG292" i="1"/>
  <c r="Y292" i="12" s="1"/>
  <c r="AL292" i="1"/>
  <c r="AN292"/>
  <c r="AP292"/>
  <c r="AQ292"/>
  <c r="AE292" i="12" s="1"/>
  <c r="AV292" i="1"/>
  <c r="AX292"/>
  <c r="AZ292"/>
  <c r="A293"/>
  <c r="B293"/>
  <c r="C293"/>
  <c r="D293"/>
  <c r="E293"/>
  <c r="K293" i="12" s="1"/>
  <c r="F293" i="1"/>
  <c r="G293"/>
  <c r="H293"/>
  <c r="I293"/>
  <c r="J293"/>
  <c r="P293" i="12" s="1"/>
  <c r="K293" i="1"/>
  <c r="L293"/>
  <c r="R293" i="12" s="1"/>
  <c r="U293" i="1"/>
  <c r="X293"/>
  <c r="T293" i="12" s="1"/>
  <c r="AD293" i="1"/>
  <c r="V293" i="12" s="1"/>
  <c r="AE293" i="1"/>
  <c r="W293" i="12" s="1"/>
  <c r="AF293" i="1"/>
  <c r="X293" i="12" s="1"/>
  <c r="AG293" i="1"/>
  <c r="Y293" i="12" s="1"/>
  <c r="AL293" i="1"/>
  <c r="AN293"/>
  <c r="AP293"/>
  <c r="AQ293"/>
  <c r="AE293" i="12" s="1"/>
  <c r="AV293" i="1"/>
  <c r="AX293"/>
  <c r="AZ293"/>
  <c r="A294"/>
  <c r="B294"/>
  <c r="C294"/>
  <c r="D294" i="6" s="1"/>
  <c r="D294" i="1"/>
  <c r="E294"/>
  <c r="K294" i="12" s="1"/>
  <c r="F294" i="1"/>
  <c r="G294"/>
  <c r="H294"/>
  <c r="I294"/>
  <c r="J294"/>
  <c r="P294" i="12" s="1"/>
  <c r="K294" i="1"/>
  <c r="L294"/>
  <c r="R294" i="12" s="1"/>
  <c r="U294" i="1"/>
  <c r="X294"/>
  <c r="T294" i="12" s="1"/>
  <c r="AD294" i="1"/>
  <c r="V294" i="12" s="1"/>
  <c r="AE294" i="1"/>
  <c r="W294" i="12" s="1"/>
  <c r="AF294" i="1"/>
  <c r="X294" i="12" s="1"/>
  <c r="AG294" i="1"/>
  <c r="Y294" i="12" s="1"/>
  <c r="AL294" i="1"/>
  <c r="AN294"/>
  <c r="AP294"/>
  <c r="AQ294"/>
  <c r="AE294" i="12" s="1"/>
  <c r="AV294" i="1"/>
  <c r="AX294"/>
  <c r="AZ294"/>
  <c r="A295"/>
  <c r="B295"/>
  <c r="C295"/>
  <c r="D295"/>
  <c r="E295"/>
  <c r="K295" i="12" s="1"/>
  <c r="F295" i="1"/>
  <c r="G295"/>
  <c r="M295" i="12" s="1"/>
  <c r="H295" i="1"/>
  <c r="I295"/>
  <c r="J295"/>
  <c r="P295" i="12" s="1"/>
  <c r="K295" i="1"/>
  <c r="L295"/>
  <c r="R295" i="12" s="1"/>
  <c r="U295" i="1"/>
  <c r="X295"/>
  <c r="T295" i="12" s="1"/>
  <c r="AD295" i="1"/>
  <c r="V295" i="12" s="1"/>
  <c r="AE295" i="1"/>
  <c r="W295" i="12" s="1"/>
  <c r="AF295" i="1"/>
  <c r="X295" i="12" s="1"/>
  <c r="AG295" i="1"/>
  <c r="Y295" i="12" s="1"/>
  <c r="AH295" i="1"/>
  <c r="AI295"/>
  <c r="AL295"/>
  <c r="AN295"/>
  <c r="AP295"/>
  <c r="AQ295"/>
  <c r="AE295" i="12" s="1"/>
  <c r="AV295" i="1"/>
  <c r="AX295"/>
  <c r="AZ295"/>
  <c r="A296"/>
  <c r="B296"/>
  <c r="C296"/>
  <c r="D296"/>
  <c r="E296"/>
  <c r="F296"/>
  <c r="G296"/>
  <c r="H296"/>
  <c r="I296"/>
  <c r="J296"/>
  <c r="P296" i="12" s="1"/>
  <c r="K296" i="1"/>
  <c r="L296"/>
  <c r="R296" i="12" s="1"/>
  <c r="U296" i="1"/>
  <c r="X296"/>
  <c r="T296" i="12" s="1"/>
  <c r="AD296" i="1"/>
  <c r="V296" i="12" s="1"/>
  <c r="AE296" i="1"/>
  <c r="W296" i="12" s="1"/>
  <c r="AF296" i="1"/>
  <c r="X296" i="12" s="1"/>
  <c r="AG296" i="1"/>
  <c r="Y296" i="12" s="1"/>
  <c r="AH296" i="1"/>
  <c r="AI296"/>
  <c r="AL296"/>
  <c r="AN296"/>
  <c r="AP296"/>
  <c r="AQ296"/>
  <c r="AE296" i="12" s="1"/>
  <c r="AV296" i="1"/>
  <c r="AX296"/>
  <c r="AZ296"/>
  <c r="A297"/>
  <c r="B297"/>
  <c r="C297"/>
  <c r="D297"/>
  <c r="E297"/>
  <c r="K297" i="12" s="1"/>
  <c r="F297" i="1"/>
  <c r="G297"/>
  <c r="H297"/>
  <c r="I297"/>
  <c r="J297"/>
  <c r="P297" i="12" s="1"/>
  <c r="K297" i="1"/>
  <c r="L297"/>
  <c r="R297" i="12" s="1"/>
  <c r="U297" i="1"/>
  <c r="X297"/>
  <c r="T297" i="12" s="1"/>
  <c r="AD297" i="1"/>
  <c r="V297" i="12" s="1"/>
  <c r="AE297" i="1"/>
  <c r="W297" i="12" s="1"/>
  <c r="AF297" i="1"/>
  <c r="X297" i="12" s="1"/>
  <c r="AG297" i="1"/>
  <c r="Y297" i="12" s="1"/>
  <c r="AH297" i="1"/>
  <c r="AL297"/>
  <c r="AN297"/>
  <c r="AP297"/>
  <c r="AQ297"/>
  <c r="AE297" i="12" s="1"/>
  <c r="AV297" i="1"/>
  <c r="AX297"/>
  <c r="AZ297"/>
  <c r="A298"/>
  <c r="B298"/>
  <c r="C298"/>
  <c r="D298"/>
  <c r="E298"/>
  <c r="K298" i="12" s="1"/>
  <c r="F298" i="1"/>
  <c r="G298"/>
  <c r="H298"/>
  <c r="I298"/>
  <c r="J298"/>
  <c r="P298" i="12" s="1"/>
  <c r="K298" i="1"/>
  <c r="L298"/>
  <c r="R298" i="12" s="1"/>
  <c r="U298" i="1"/>
  <c r="Z298" s="1"/>
  <c r="X298"/>
  <c r="T298" i="12" s="1"/>
  <c r="AD298" i="1"/>
  <c r="V298" i="12" s="1"/>
  <c r="AE298" i="1"/>
  <c r="W298" i="12" s="1"/>
  <c r="AF298" i="1"/>
  <c r="X298" i="12" s="1"/>
  <c r="AG298" i="1"/>
  <c r="Y298" i="12" s="1"/>
  <c r="AL298" i="1"/>
  <c r="AN298"/>
  <c r="AP298"/>
  <c r="AQ298"/>
  <c r="AE298" i="12" s="1"/>
  <c r="AV298" i="1"/>
  <c r="AX298"/>
  <c r="AZ298"/>
  <c r="A299"/>
  <c r="B299"/>
  <c r="C299"/>
  <c r="D299" i="6" s="1"/>
  <c r="D299" i="1"/>
  <c r="E299"/>
  <c r="K299" i="12" s="1"/>
  <c r="F299" i="1"/>
  <c r="G299"/>
  <c r="H299"/>
  <c r="I299"/>
  <c r="J299"/>
  <c r="P299" i="12" s="1"/>
  <c r="K299" i="1"/>
  <c r="L299"/>
  <c r="R299" i="12" s="1"/>
  <c r="U299" i="1"/>
  <c r="X299"/>
  <c r="T299" i="12" s="1"/>
  <c r="AD299" i="1"/>
  <c r="V299" i="12" s="1"/>
  <c r="AE299" i="1"/>
  <c r="W299" i="12" s="1"/>
  <c r="AF299" i="1"/>
  <c r="X299" i="12" s="1"/>
  <c r="AG299" i="1"/>
  <c r="Y299" i="12" s="1"/>
  <c r="AL299" i="1"/>
  <c r="AN299"/>
  <c r="AP299"/>
  <c r="AQ299"/>
  <c r="AE299" i="12" s="1"/>
  <c r="AV299" i="1"/>
  <c r="AX299"/>
  <c r="AZ299"/>
  <c r="A300"/>
  <c r="B300"/>
  <c r="C300"/>
  <c r="D300"/>
  <c r="E300"/>
  <c r="K300" i="12" s="1"/>
  <c r="F300" i="1"/>
  <c r="G300"/>
  <c r="H300"/>
  <c r="I300"/>
  <c r="J300"/>
  <c r="P300" i="12" s="1"/>
  <c r="K300" i="1"/>
  <c r="L300"/>
  <c r="R300" i="12" s="1"/>
  <c r="U300" i="1"/>
  <c r="X300"/>
  <c r="T300" i="12" s="1"/>
  <c r="AD300" i="1"/>
  <c r="V300" i="12" s="1"/>
  <c r="AE300" i="1"/>
  <c r="W300" i="12" s="1"/>
  <c r="AF300" i="1"/>
  <c r="X300" i="12" s="1"/>
  <c r="AG300" i="1"/>
  <c r="Y300" i="12" s="1"/>
  <c r="AL300" i="1"/>
  <c r="AN300"/>
  <c r="AP300"/>
  <c r="AQ300"/>
  <c r="AE300" i="12" s="1"/>
  <c r="AV300" i="1"/>
  <c r="AX300"/>
  <c r="AZ300"/>
  <c r="A301"/>
  <c r="B301"/>
  <c r="C301"/>
  <c r="D301" i="6" s="1"/>
  <c r="D301" i="1"/>
  <c r="E301"/>
  <c r="K301" i="12" s="1"/>
  <c r="F301" i="1"/>
  <c r="G301"/>
  <c r="M301" i="12" s="1"/>
  <c r="H301" i="1"/>
  <c r="I301"/>
  <c r="J301"/>
  <c r="P301" i="12" s="1"/>
  <c r="K301" i="1"/>
  <c r="L301"/>
  <c r="R301" i="12" s="1"/>
  <c r="U301" i="1"/>
  <c r="Z301" s="1"/>
  <c r="X301"/>
  <c r="T301" i="12" s="1"/>
  <c r="AD301" i="1"/>
  <c r="V301" i="12" s="1"/>
  <c r="AE301" i="1"/>
  <c r="AF301"/>
  <c r="X301" i="12" s="1"/>
  <c r="AG301" i="1"/>
  <c r="Y301" i="12" s="1"/>
  <c r="AL301" i="1"/>
  <c r="AN301"/>
  <c r="AP301"/>
  <c r="AQ301"/>
  <c r="AE301" i="12" s="1"/>
  <c r="AV301" i="1"/>
  <c r="AX301"/>
  <c r="AZ301"/>
  <c r="A302"/>
  <c r="B302"/>
  <c r="C302"/>
  <c r="D302"/>
  <c r="E302"/>
  <c r="K302" i="12" s="1"/>
  <c r="F302" i="1"/>
  <c r="G302"/>
  <c r="M302" i="12" s="1"/>
  <c r="H302" i="1"/>
  <c r="I302"/>
  <c r="J302"/>
  <c r="P302" i="12" s="1"/>
  <c r="K302" i="1"/>
  <c r="L302"/>
  <c r="R302" i="12" s="1"/>
  <c r="U302" i="1"/>
  <c r="X302"/>
  <c r="T302" i="12" s="1"/>
  <c r="AD302" i="1"/>
  <c r="V302" i="12" s="1"/>
  <c r="AE302" i="1"/>
  <c r="W302" i="12" s="1"/>
  <c r="AF302" i="1"/>
  <c r="X302" i="12" s="1"/>
  <c r="AG302" i="1"/>
  <c r="Y302" i="12" s="1"/>
  <c r="AL302" i="1"/>
  <c r="AN302"/>
  <c r="AP302"/>
  <c r="AQ302"/>
  <c r="AE302" i="12" s="1"/>
  <c r="AV302" i="1"/>
  <c r="AX302"/>
  <c r="AZ302"/>
  <c r="A303"/>
  <c r="B303"/>
  <c r="C303"/>
  <c r="D303"/>
  <c r="E303"/>
  <c r="K303" i="12" s="1"/>
  <c r="F303" i="1"/>
  <c r="G303"/>
  <c r="M303" i="12" s="1"/>
  <c r="H303" i="1"/>
  <c r="I303"/>
  <c r="J303"/>
  <c r="P303" i="12" s="1"/>
  <c r="K303" i="1"/>
  <c r="L303"/>
  <c r="R303" i="12" s="1"/>
  <c r="U303" i="1"/>
  <c r="X303"/>
  <c r="T303" i="12" s="1"/>
  <c r="AD303" i="1"/>
  <c r="V303" i="12" s="1"/>
  <c r="AE303" i="1"/>
  <c r="W303" i="12" s="1"/>
  <c r="AF303" i="1"/>
  <c r="X303" i="12" s="1"/>
  <c r="AG303" i="1"/>
  <c r="Y303" i="12" s="1"/>
  <c r="AH303" i="1"/>
  <c r="AL303"/>
  <c r="AN303"/>
  <c r="AP303"/>
  <c r="AQ303"/>
  <c r="AE303" i="12" s="1"/>
  <c r="AV303" i="1"/>
  <c r="AX303"/>
  <c r="AZ303"/>
  <c r="A304"/>
  <c r="B304"/>
  <c r="C304"/>
  <c r="D304" i="6" s="1"/>
  <c r="D304" i="1"/>
  <c r="E304"/>
  <c r="K304" i="12" s="1"/>
  <c r="F304" i="1"/>
  <c r="G304"/>
  <c r="M304" i="12" s="1"/>
  <c r="H304" i="1"/>
  <c r="I304"/>
  <c r="J304"/>
  <c r="P304" i="12" s="1"/>
  <c r="K304" i="1"/>
  <c r="L304"/>
  <c r="R304" i="12" s="1"/>
  <c r="U304" i="1"/>
  <c r="S304" i="12" s="1"/>
  <c r="X304" i="1"/>
  <c r="T304" i="12" s="1"/>
  <c r="AD304" i="1"/>
  <c r="V304" i="12" s="1"/>
  <c r="AE304" i="1"/>
  <c r="W304" i="12" s="1"/>
  <c r="AF304" i="1"/>
  <c r="X304" i="12" s="1"/>
  <c r="AG304" i="1"/>
  <c r="Y304" i="12" s="1"/>
  <c r="AH304" i="1"/>
  <c r="AL304"/>
  <c r="AN304"/>
  <c r="AP304"/>
  <c r="AQ304"/>
  <c r="AE304" i="12" s="1"/>
  <c r="AV304" i="1"/>
  <c r="AX304"/>
  <c r="AZ304"/>
  <c r="A305"/>
  <c r="B305"/>
  <c r="C305"/>
  <c r="D305" i="6" s="1"/>
  <c r="D305" i="1"/>
  <c r="E305"/>
  <c r="K305" i="12" s="1"/>
  <c r="F305" i="1"/>
  <c r="G305"/>
  <c r="H305"/>
  <c r="I305"/>
  <c r="J305"/>
  <c r="P305" i="12" s="1"/>
  <c r="K305" i="1"/>
  <c r="L305"/>
  <c r="R305" i="12" s="1"/>
  <c r="U305" i="1"/>
  <c r="Z305" s="1"/>
  <c r="X305"/>
  <c r="T305" i="12" s="1"/>
  <c r="AD305" i="1"/>
  <c r="V305" i="12" s="1"/>
  <c r="AE305" i="1"/>
  <c r="W305" i="12" s="1"/>
  <c r="AF305" i="1"/>
  <c r="X305" i="12" s="1"/>
  <c r="AG305" i="1"/>
  <c r="Y305" i="12" s="1"/>
  <c r="AL305" i="1"/>
  <c r="AN305"/>
  <c r="AP305"/>
  <c r="AQ305"/>
  <c r="AE305" i="12" s="1"/>
  <c r="AV305" i="1"/>
  <c r="AX305"/>
  <c r="AZ305"/>
  <c r="A306"/>
  <c r="B306"/>
  <c r="C306"/>
  <c r="AW306" s="1"/>
  <c r="AG306" i="12" s="1"/>
  <c r="D306" i="1"/>
  <c r="E306"/>
  <c r="K306" i="12" s="1"/>
  <c r="F306" i="1"/>
  <c r="G306"/>
  <c r="M306" i="12" s="1"/>
  <c r="H306" i="1"/>
  <c r="I306"/>
  <c r="J306"/>
  <c r="P306" i="12" s="1"/>
  <c r="K306" i="1"/>
  <c r="L306"/>
  <c r="R306" i="12" s="1"/>
  <c r="U306" i="1"/>
  <c r="X306"/>
  <c r="T306" i="12" s="1"/>
  <c r="AD306" i="1"/>
  <c r="V306" i="12" s="1"/>
  <c r="AE306" i="1"/>
  <c r="W306" i="12" s="1"/>
  <c r="AF306" i="1"/>
  <c r="X306" i="12" s="1"/>
  <c r="AG306" i="1"/>
  <c r="Y306" i="12" s="1"/>
  <c r="AL306" i="1"/>
  <c r="AN306"/>
  <c r="AP306"/>
  <c r="AQ306"/>
  <c r="AE306" i="12" s="1"/>
  <c r="AV306" i="1"/>
  <c r="AX306"/>
  <c r="AZ306"/>
  <c r="A307"/>
  <c r="B307"/>
  <c r="C307"/>
  <c r="D307" i="6" s="1"/>
  <c r="D307" i="1"/>
  <c r="E307"/>
  <c r="K307" i="12" s="1"/>
  <c r="F307" i="1"/>
  <c r="G307"/>
  <c r="H307"/>
  <c r="I307"/>
  <c r="J307"/>
  <c r="P307" i="12" s="1"/>
  <c r="K307" i="1"/>
  <c r="L307"/>
  <c r="R307" i="12" s="1"/>
  <c r="U307" i="1"/>
  <c r="S307" i="12" s="1"/>
  <c r="X307" i="1"/>
  <c r="T307" i="12" s="1"/>
  <c r="AD307" i="1"/>
  <c r="V307" i="12" s="1"/>
  <c r="AE307" i="1"/>
  <c r="W307" i="12" s="1"/>
  <c r="AF307" i="1"/>
  <c r="X307" i="12" s="1"/>
  <c r="AG307" i="1"/>
  <c r="Y307" i="12" s="1"/>
  <c r="AL307" i="1"/>
  <c r="AN307"/>
  <c r="AP307"/>
  <c r="AQ307"/>
  <c r="AE307" i="12" s="1"/>
  <c r="AV307" i="1"/>
  <c r="AX307"/>
  <c r="AZ307"/>
  <c r="A308"/>
  <c r="B308"/>
  <c r="C308"/>
  <c r="D308"/>
  <c r="E308"/>
  <c r="K308" i="12" s="1"/>
  <c r="F308" i="1"/>
  <c r="G308"/>
  <c r="H308"/>
  <c r="I308"/>
  <c r="J308"/>
  <c r="P308" i="12" s="1"/>
  <c r="K308" i="1"/>
  <c r="L308"/>
  <c r="R308" i="12" s="1"/>
  <c r="U308" i="1"/>
  <c r="S308" i="12" s="1"/>
  <c r="X308" i="1"/>
  <c r="T308" i="12" s="1"/>
  <c r="AD308" i="1"/>
  <c r="V308" i="12" s="1"/>
  <c r="AE308" i="1"/>
  <c r="W308" i="12" s="1"/>
  <c r="AF308" i="1"/>
  <c r="X308" i="12" s="1"/>
  <c r="AG308" i="1"/>
  <c r="Y308" i="12" s="1"/>
  <c r="AL308" i="1"/>
  <c r="AN308"/>
  <c r="AP308"/>
  <c r="AQ308"/>
  <c r="AE308" i="12" s="1"/>
  <c r="AV308" i="1"/>
  <c r="AX308"/>
  <c r="AZ308"/>
  <c r="A309"/>
  <c r="B309"/>
  <c r="C309"/>
  <c r="D309" i="6" s="1"/>
  <c r="D309" i="1"/>
  <c r="E309"/>
  <c r="K309" i="12" s="1"/>
  <c r="F309" i="1"/>
  <c r="G309"/>
  <c r="M309" i="12" s="1"/>
  <c r="H309" i="1"/>
  <c r="I309"/>
  <c r="J309"/>
  <c r="P309" i="12" s="1"/>
  <c r="K309" i="1"/>
  <c r="L309"/>
  <c r="R309" i="12" s="1"/>
  <c r="U309" i="1"/>
  <c r="S309" i="12" s="1"/>
  <c r="X309" i="1"/>
  <c r="T309" i="12" s="1"/>
  <c r="Y309" i="1"/>
  <c r="U309" i="12" s="1"/>
  <c r="AD309" i="1"/>
  <c r="V309" i="12" s="1"/>
  <c r="AE309" i="1"/>
  <c r="W309" i="12" s="1"/>
  <c r="AF309" i="1"/>
  <c r="X309" i="12" s="1"/>
  <c r="AG309" i="1"/>
  <c r="Y309" i="12" s="1"/>
  <c r="AL309" i="1"/>
  <c r="AN309"/>
  <c r="AP309"/>
  <c r="AQ309"/>
  <c r="AE309" i="12" s="1"/>
  <c r="AV309" i="1"/>
  <c r="AX309"/>
  <c r="AZ309"/>
  <c r="A310"/>
  <c r="B310"/>
  <c r="C310"/>
  <c r="D310" i="6" s="1"/>
  <c r="D310" i="1"/>
  <c r="E310"/>
  <c r="K310" i="12" s="1"/>
  <c r="F310" i="1"/>
  <c r="G310"/>
  <c r="H310"/>
  <c r="I310"/>
  <c r="J310"/>
  <c r="P310" i="12" s="1"/>
  <c r="K310" i="1"/>
  <c r="L310"/>
  <c r="R310" i="12" s="1"/>
  <c r="U310" i="1"/>
  <c r="Z310" s="1"/>
  <c r="X310"/>
  <c r="T310" i="12" s="1"/>
  <c r="AD310" i="1"/>
  <c r="V310" i="12" s="1"/>
  <c r="AE310" i="1"/>
  <c r="W310" i="12" s="1"/>
  <c r="AF310" i="1"/>
  <c r="X310" i="12" s="1"/>
  <c r="AG310" i="1"/>
  <c r="Y310" i="12" s="1"/>
  <c r="AL310" i="1"/>
  <c r="AN310"/>
  <c r="AP310"/>
  <c r="AQ310"/>
  <c r="AE310" i="12" s="1"/>
  <c r="AV310" i="1"/>
  <c r="AX310"/>
  <c r="AZ310"/>
  <c r="A311"/>
  <c r="B311"/>
  <c r="C311"/>
  <c r="D311" i="6" s="1"/>
  <c r="D311" i="1"/>
  <c r="E311"/>
  <c r="K311" i="12" s="1"/>
  <c r="F311" i="1"/>
  <c r="G311"/>
  <c r="M311" i="12" s="1"/>
  <c r="H311" i="1"/>
  <c r="I311"/>
  <c r="J311"/>
  <c r="P311" i="12" s="1"/>
  <c r="K311" i="1"/>
  <c r="L311"/>
  <c r="R311" i="12" s="1"/>
  <c r="U311" i="1"/>
  <c r="Z311" s="1"/>
  <c r="X311"/>
  <c r="T311" i="12" s="1"/>
  <c r="AD311" i="1"/>
  <c r="V311" i="12" s="1"/>
  <c r="AE311" i="1"/>
  <c r="W311" i="12" s="1"/>
  <c r="AF311" i="1"/>
  <c r="X311" i="12" s="1"/>
  <c r="AG311" i="1"/>
  <c r="Y311" i="12" s="1"/>
  <c r="AH311" i="1"/>
  <c r="AL311"/>
  <c r="AN311"/>
  <c r="AP311"/>
  <c r="AQ311"/>
  <c r="AE311" i="12" s="1"/>
  <c r="AV311" i="1"/>
  <c r="AX311"/>
  <c r="AZ311"/>
  <c r="A312"/>
  <c r="B312"/>
  <c r="C312"/>
  <c r="D312"/>
  <c r="E312"/>
  <c r="K312" i="12" s="1"/>
  <c r="F312" i="1"/>
  <c r="G312"/>
  <c r="M312" i="12" s="1"/>
  <c r="H312" i="1"/>
  <c r="I312"/>
  <c r="J312"/>
  <c r="P312" i="12" s="1"/>
  <c r="K312" i="1"/>
  <c r="L312"/>
  <c r="R312" i="12" s="1"/>
  <c r="U312" i="1"/>
  <c r="X312"/>
  <c r="T312" i="12" s="1"/>
  <c r="Y312" i="1"/>
  <c r="U312" i="12" s="1"/>
  <c r="AD312" i="1"/>
  <c r="V312" i="12" s="1"/>
  <c r="AE312" i="1"/>
  <c r="W312" i="12" s="1"/>
  <c r="AF312" i="1"/>
  <c r="X312" i="12" s="1"/>
  <c r="AG312" i="1"/>
  <c r="Y312" i="12" s="1"/>
  <c r="AL312" i="1"/>
  <c r="AN312"/>
  <c r="AP312"/>
  <c r="AQ312"/>
  <c r="AE312" i="12" s="1"/>
  <c r="AV312" i="1"/>
  <c r="AX312"/>
  <c r="AZ312"/>
  <c r="A313"/>
  <c r="B313"/>
  <c r="C313"/>
  <c r="D313" i="6" s="1"/>
  <c r="D313" i="1"/>
  <c r="E313"/>
  <c r="K313" i="12" s="1"/>
  <c r="F313" i="1"/>
  <c r="G313"/>
  <c r="H313"/>
  <c r="I313"/>
  <c r="J313"/>
  <c r="P313" i="12" s="1"/>
  <c r="K313" i="1"/>
  <c r="L313"/>
  <c r="R313" i="12" s="1"/>
  <c r="U313" i="1"/>
  <c r="X313"/>
  <c r="T313" i="12" s="1"/>
  <c r="AD313" i="1"/>
  <c r="V313" i="12" s="1"/>
  <c r="AE313" i="1"/>
  <c r="W313" i="12" s="1"/>
  <c r="AF313" i="1"/>
  <c r="X313" i="12" s="1"/>
  <c r="AG313" i="1"/>
  <c r="Y313" i="12" s="1"/>
  <c r="AL313" i="1"/>
  <c r="AN313"/>
  <c r="AP313"/>
  <c r="AQ313"/>
  <c r="AE313" i="12" s="1"/>
  <c r="AV313" i="1"/>
  <c r="AX313"/>
  <c r="AZ313"/>
  <c r="A314"/>
  <c r="B314"/>
  <c r="C314"/>
  <c r="D314"/>
  <c r="E314"/>
  <c r="K314" i="12" s="1"/>
  <c r="F314" i="1"/>
  <c r="G314"/>
  <c r="M314" i="12" s="1"/>
  <c r="H314" i="1"/>
  <c r="I314"/>
  <c r="J314"/>
  <c r="P314" i="12" s="1"/>
  <c r="K314" i="1"/>
  <c r="L314"/>
  <c r="R314" i="12" s="1"/>
  <c r="U314" i="1"/>
  <c r="X314"/>
  <c r="T314" i="12" s="1"/>
  <c r="AD314" i="1"/>
  <c r="V314" i="12" s="1"/>
  <c r="AE314" i="1"/>
  <c r="W314" i="12" s="1"/>
  <c r="AF314" i="1"/>
  <c r="X314" i="12" s="1"/>
  <c r="AG314" i="1"/>
  <c r="Y314" i="12" s="1"/>
  <c r="AH314" i="1"/>
  <c r="AL314"/>
  <c r="AN314"/>
  <c r="AP314"/>
  <c r="AQ314"/>
  <c r="AE314" i="12" s="1"/>
  <c r="AV314" i="1"/>
  <c r="AX314"/>
  <c r="AZ314"/>
  <c r="A315"/>
  <c r="B315"/>
  <c r="C315"/>
  <c r="D315"/>
  <c r="E315"/>
  <c r="K315" i="12" s="1"/>
  <c r="F315" i="1"/>
  <c r="G315"/>
  <c r="H315"/>
  <c r="I315"/>
  <c r="J315"/>
  <c r="P315" i="12" s="1"/>
  <c r="K315" i="1"/>
  <c r="L315"/>
  <c r="R315" i="12" s="1"/>
  <c r="U315" i="1"/>
  <c r="Z315" s="1"/>
  <c r="X315"/>
  <c r="T315" i="12" s="1"/>
  <c r="AD315" i="1"/>
  <c r="V315" i="12" s="1"/>
  <c r="AE315" i="1"/>
  <c r="W315" i="12" s="1"/>
  <c r="AF315" i="1"/>
  <c r="X315" i="12" s="1"/>
  <c r="AG315" i="1"/>
  <c r="Y315" i="12" s="1"/>
  <c r="AH315" i="1"/>
  <c r="AL315"/>
  <c r="AN315"/>
  <c r="AP315"/>
  <c r="AQ315"/>
  <c r="AE315" i="12" s="1"/>
  <c r="AV315" i="1"/>
  <c r="AX315"/>
  <c r="AZ315"/>
  <c r="A316"/>
  <c r="B316"/>
  <c r="C316"/>
  <c r="D316" i="6" s="1"/>
  <c r="D316" i="1"/>
  <c r="E316"/>
  <c r="K316" i="12" s="1"/>
  <c r="F316" i="1"/>
  <c r="G316"/>
  <c r="H316"/>
  <c r="I316"/>
  <c r="J316"/>
  <c r="P316" i="12" s="1"/>
  <c r="K316" i="1"/>
  <c r="L316"/>
  <c r="R316" i="12" s="1"/>
  <c r="U316" i="1"/>
  <c r="Z316" s="1"/>
  <c r="X316"/>
  <c r="T316" i="12" s="1"/>
  <c r="AD316" i="1"/>
  <c r="V316" i="12" s="1"/>
  <c r="AE316" i="1"/>
  <c r="W316" i="12" s="1"/>
  <c r="AF316" i="1"/>
  <c r="X316" i="12" s="1"/>
  <c r="AG316" i="1"/>
  <c r="Y316" i="12" s="1"/>
  <c r="AL316" i="1"/>
  <c r="AN316"/>
  <c r="AP316"/>
  <c r="AQ316"/>
  <c r="AE316" i="12" s="1"/>
  <c r="AV316" i="1"/>
  <c r="AX316"/>
  <c r="AZ316"/>
  <c r="A317"/>
  <c r="B317"/>
  <c r="C317"/>
  <c r="D317" i="6" s="1"/>
  <c r="D317" i="1"/>
  <c r="E317"/>
  <c r="K317" i="12" s="1"/>
  <c r="F317" i="1"/>
  <c r="G317"/>
  <c r="M317" i="12" s="1"/>
  <c r="H317" i="1"/>
  <c r="I317"/>
  <c r="J317"/>
  <c r="P317" i="12" s="1"/>
  <c r="K317" i="1"/>
  <c r="L317"/>
  <c r="R317" i="12" s="1"/>
  <c r="U317" i="1"/>
  <c r="S317" i="12" s="1"/>
  <c r="X317" i="1"/>
  <c r="T317" i="12" s="1"/>
  <c r="Y317" i="1"/>
  <c r="U317" i="12" s="1"/>
  <c r="AD317" i="1"/>
  <c r="V317" i="12" s="1"/>
  <c r="AE317" i="1"/>
  <c r="W317" i="12" s="1"/>
  <c r="AF317" i="1"/>
  <c r="X317" i="12" s="1"/>
  <c r="AG317" i="1"/>
  <c r="Y317" i="12" s="1"/>
  <c r="AL317" i="1"/>
  <c r="AN317"/>
  <c r="AP317"/>
  <c r="AQ317"/>
  <c r="AE317" i="12" s="1"/>
  <c r="AV317" i="1"/>
  <c r="AX317"/>
  <c r="AZ317"/>
  <c r="A318"/>
  <c r="B318"/>
  <c r="C318"/>
  <c r="D318"/>
  <c r="E318"/>
  <c r="K318" i="12" s="1"/>
  <c r="F318" i="1"/>
  <c r="G318"/>
  <c r="H318"/>
  <c r="I318"/>
  <c r="J318"/>
  <c r="P318" i="12" s="1"/>
  <c r="K318" i="1"/>
  <c r="L318"/>
  <c r="R318" i="12" s="1"/>
  <c r="U318" i="1"/>
  <c r="Z318" s="1"/>
  <c r="X318"/>
  <c r="T318" i="12" s="1"/>
  <c r="AD318" i="1"/>
  <c r="V318" i="12" s="1"/>
  <c r="AE318" i="1"/>
  <c r="W318" i="12" s="1"/>
  <c r="AF318" i="1"/>
  <c r="X318" i="12" s="1"/>
  <c r="AG318" i="1"/>
  <c r="Y318" i="12" s="1"/>
  <c r="AL318" i="1"/>
  <c r="AN318"/>
  <c r="AP318"/>
  <c r="AQ318"/>
  <c r="AE318" i="12" s="1"/>
  <c r="AV318" i="1"/>
  <c r="AX318"/>
  <c r="AZ318"/>
  <c r="A319"/>
  <c r="B319"/>
  <c r="C319"/>
  <c r="D319" i="6" s="1"/>
  <c r="D319" i="1"/>
  <c r="E319"/>
  <c r="K319" i="12" s="1"/>
  <c r="F319" i="1"/>
  <c r="G319"/>
  <c r="M319" i="12" s="1"/>
  <c r="H319" i="1"/>
  <c r="I319"/>
  <c r="J319"/>
  <c r="P319" i="12" s="1"/>
  <c r="K319" i="1"/>
  <c r="L319"/>
  <c r="R319" i="12" s="1"/>
  <c r="U319" i="1"/>
  <c r="Z319" s="1"/>
  <c r="X319"/>
  <c r="T319" i="12" s="1"/>
  <c r="AD319" i="1"/>
  <c r="V319" i="12" s="1"/>
  <c r="AE319" i="1"/>
  <c r="W319" i="12" s="1"/>
  <c r="AF319" i="1"/>
  <c r="X319" i="12" s="1"/>
  <c r="AG319" i="1"/>
  <c r="Y319" i="12" s="1"/>
  <c r="AL319" i="1"/>
  <c r="AN319"/>
  <c r="AP319"/>
  <c r="AQ319"/>
  <c r="AE319" i="12" s="1"/>
  <c r="AV319" i="1"/>
  <c r="AX319"/>
  <c r="AZ319"/>
  <c r="A320"/>
  <c r="B320"/>
  <c r="C320"/>
  <c r="D320"/>
  <c r="E320"/>
  <c r="K320" i="12" s="1"/>
  <c r="F320" i="1"/>
  <c r="G320"/>
  <c r="M320" i="12" s="1"/>
  <c r="H320" i="1"/>
  <c r="I320"/>
  <c r="J320"/>
  <c r="P320" i="12" s="1"/>
  <c r="K320" i="1"/>
  <c r="L320"/>
  <c r="R320" i="12" s="1"/>
  <c r="U320" i="1"/>
  <c r="X320"/>
  <c r="T320" i="12" s="1"/>
  <c r="Y320" i="1"/>
  <c r="U320" i="12" s="1"/>
  <c r="AD320" i="1"/>
  <c r="V320" i="12" s="1"/>
  <c r="AE320" i="1"/>
  <c r="W320" i="12" s="1"/>
  <c r="AF320" i="1"/>
  <c r="X320" i="12" s="1"/>
  <c r="AG320" i="1"/>
  <c r="Y320" i="12" s="1"/>
  <c r="AL320" i="1"/>
  <c r="AN320"/>
  <c r="AP320"/>
  <c r="AQ320"/>
  <c r="AE320" i="12" s="1"/>
  <c r="AV320" i="1"/>
  <c r="AX320"/>
  <c r="AZ320"/>
  <c r="A321"/>
  <c r="B321"/>
  <c r="C321"/>
  <c r="D321" i="6" s="1"/>
  <c r="D321" i="1"/>
  <c r="E321"/>
  <c r="K321" i="12" s="1"/>
  <c r="F321" i="1"/>
  <c r="G321"/>
  <c r="M321" i="12" s="1"/>
  <c r="H321" i="1"/>
  <c r="I321"/>
  <c r="J321"/>
  <c r="P321" i="12" s="1"/>
  <c r="K321" i="1"/>
  <c r="L321"/>
  <c r="R321" i="12" s="1"/>
  <c r="U321" i="1"/>
  <c r="X321"/>
  <c r="T321" i="12" s="1"/>
  <c r="AD321" i="1"/>
  <c r="V321" i="12" s="1"/>
  <c r="AE321" i="1"/>
  <c r="W321" i="12" s="1"/>
  <c r="AF321" i="1"/>
  <c r="X321" i="12" s="1"/>
  <c r="AG321" i="1"/>
  <c r="Y321" i="12" s="1"/>
  <c r="AL321" i="1"/>
  <c r="AN321"/>
  <c r="AP321"/>
  <c r="AQ321"/>
  <c r="AE321" i="12" s="1"/>
  <c r="AV321" i="1"/>
  <c r="AX321"/>
  <c r="AZ321"/>
  <c r="A322"/>
  <c r="B322"/>
  <c r="C322"/>
  <c r="D322"/>
  <c r="E322"/>
  <c r="K322" i="12" s="1"/>
  <c r="F322" i="1"/>
  <c r="G322"/>
  <c r="M322" i="12" s="1"/>
  <c r="H322" i="1"/>
  <c r="I322"/>
  <c r="J322"/>
  <c r="P322" i="12" s="1"/>
  <c r="K322" i="1"/>
  <c r="L322"/>
  <c r="R322" i="12" s="1"/>
  <c r="U322" i="1"/>
  <c r="X322"/>
  <c r="T322" i="12" s="1"/>
  <c r="AD322" i="1"/>
  <c r="V322" i="12" s="1"/>
  <c r="AE322" i="1"/>
  <c r="W322" i="12" s="1"/>
  <c r="AF322" i="1"/>
  <c r="X322" i="12" s="1"/>
  <c r="AG322" i="1"/>
  <c r="Y322" i="12" s="1"/>
  <c r="AL322" i="1"/>
  <c r="AN322"/>
  <c r="AP322"/>
  <c r="AQ322"/>
  <c r="AE322" i="12" s="1"/>
  <c r="AV322" i="1"/>
  <c r="AX322"/>
  <c r="AZ322"/>
  <c r="A323"/>
  <c r="B323"/>
  <c r="C323"/>
  <c r="D323"/>
  <c r="E323"/>
  <c r="K323" i="12" s="1"/>
  <c r="F323" i="1"/>
  <c r="G323"/>
  <c r="H323"/>
  <c r="I323"/>
  <c r="J323"/>
  <c r="P323" i="12" s="1"/>
  <c r="K323" i="1"/>
  <c r="L323"/>
  <c r="R323" i="12" s="1"/>
  <c r="U323" i="1"/>
  <c r="Z323" s="1"/>
  <c r="X323"/>
  <c r="T323" i="12" s="1"/>
  <c r="AD323" i="1"/>
  <c r="V323" i="12" s="1"/>
  <c r="AE323" i="1"/>
  <c r="W323" i="12" s="1"/>
  <c r="AF323" i="1"/>
  <c r="X323" i="12" s="1"/>
  <c r="AG323" i="1"/>
  <c r="Y323" i="12" s="1"/>
  <c r="AL323" i="1"/>
  <c r="AN323"/>
  <c r="AP323"/>
  <c r="AQ323"/>
  <c r="AE323" i="12" s="1"/>
  <c r="AV323" i="1"/>
  <c r="AX323"/>
  <c r="AZ323"/>
  <c r="A324"/>
  <c r="B324"/>
  <c r="C324"/>
  <c r="D324" i="6" s="1"/>
  <c r="D324" i="1"/>
  <c r="E324"/>
  <c r="K324" i="12" s="1"/>
  <c r="F324" i="1"/>
  <c r="G324"/>
  <c r="H324"/>
  <c r="I324"/>
  <c r="J324"/>
  <c r="P324" i="12" s="1"/>
  <c r="K324" i="1"/>
  <c r="L324"/>
  <c r="R324" i="12" s="1"/>
  <c r="U324" i="1"/>
  <c r="S324" i="12" s="1"/>
  <c r="X324" i="1"/>
  <c r="T324" i="12" s="1"/>
  <c r="AD324" i="1"/>
  <c r="V324" i="12" s="1"/>
  <c r="AE324" i="1"/>
  <c r="W324" i="12" s="1"/>
  <c r="AF324" i="1"/>
  <c r="X324" i="12" s="1"/>
  <c r="AG324" i="1"/>
  <c r="Y324" i="12" s="1"/>
  <c r="AL324" i="1"/>
  <c r="AN324"/>
  <c r="AP324"/>
  <c r="AQ324"/>
  <c r="AE324" i="12" s="1"/>
  <c r="AV324" i="1"/>
  <c r="AX324"/>
  <c r="AZ324"/>
  <c r="A325"/>
  <c r="B325"/>
  <c r="C325"/>
  <c r="D325"/>
  <c r="E325"/>
  <c r="K325" i="12" s="1"/>
  <c r="F325" i="1"/>
  <c r="G325"/>
  <c r="M325" i="12" s="1"/>
  <c r="H325" i="1"/>
  <c r="I325"/>
  <c r="J325"/>
  <c r="P325" i="12" s="1"/>
  <c r="K325" i="1"/>
  <c r="L325"/>
  <c r="R325" i="12" s="1"/>
  <c r="U325" i="1"/>
  <c r="S325" i="12" s="1"/>
  <c r="X325" i="1"/>
  <c r="T325" i="12" s="1"/>
  <c r="Y325" i="1"/>
  <c r="U325" i="12" s="1"/>
  <c r="AD325" i="1"/>
  <c r="V325" i="12" s="1"/>
  <c r="AE325" i="1"/>
  <c r="W325" i="12" s="1"/>
  <c r="AF325" i="1"/>
  <c r="X325" i="12" s="1"/>
  <c r="AG325" i="1"/>
  <c r="Y325" i="12" s="1"/>
  <c r="AL325" i="1"/>
  <c r="AN325"/>
  <c r="AP325"/>
  <c r="AQ325"/>
  <c r="AE325" i="12" s="1"/>
  <c r="AV325" i="1"/>
  <c r="AX325"/>
  <c r="AZ325"/>
  <c r="A326"/>
  <c r="B326"/>
  <c r="C326"/>
  <c r="D326" i="6" s="1"/>
  <c r="D326" i="1"/>
  <c r="E326"/>
  <c r="K326" i="12" s="1"/>
  <c r="F326" i="1"/>
  <c r="G326"/>
  <c r="H326"/>
  <c r="I326"/>
  <c r="J326"/>
  <c r="P326" i="12" s="1"/>
  <c r="K326" i="1"/>
  <c r="L326"/>
  <c r="R326" i="12" s="1"/>
  <c r="U326" i="1"/>
  <c r="S326" i="12" s="1"/>
  <c r="X326" i="1"/>
  <c r="T326" i="12" s="1"/>
  <c r="AD326" i="1"/>
  <c r="AH326" s="1"/>
  <c r="AE326"/>
  <c r="W326" i="12" s="1"/>
  <c r="AF326" i="1"/>
  <c r="X326" i="12" s="1"/>
  <c r="AG326" i="1"/>
  <c r="Y326" i="12" s="1"/>
  <c r="AL326" i="1"/>
  <c r="AN326"/>
  <c r="AP326"/>
  <c r="AQ326"/>
  <c r="AE326" i="12" s="1"/>
  <c r="AV326" i="1"/>
  <c r="AX326"/>
  <c r="AZ326"/>
  <c r="A327"/>
  <c r="B327"/>
  <c r="C327"/>
  <c r="D327" i="6" s="1"/>
  <c r="D327" i="1"/>
  <c r="E327"/>
  <c r="K327" i="12" s="1"/>
  <c r="F327" i="1"/>
  <c r="G327"/>
  <c r="H327"/>
  <c r="I327"/>
  <c r="J327"/>
  <c r="P327" i="12" s="1"/>
  <c r="K327" i="1"/>
  <c r="L327"/>
  <c r="R327" i="12" s="1"/>
  <c r="U327" i="1"/>
  <c r="S327" i="12" s="1"/>
  <c r="X327" i="1"/>
  <c r="T327" i="12" s="1"/>
  <c r="AD327" i="1"/>
  <c r="V327" i="12" s="1"/>
  <c r="AE327" i="1"/>
  <c r="W327" i="12" s="1"/>
  <c r="AF327" i="1"/>
  <c r="X327" i="12" s="1"/>
  <c r="AG327" i="1"/>
  <c r="Y327" i="12" s="1"/>
  <c r="AL327" i="1"/>
  <c r="AN327"/>
  <c r="AP327"/>
  <c r="AQ327"/>
  <c r="AE327" i="12" s="1"/>
  <c r="AV327" i="1"/>
  <c r="AX327"/>
  <c r="AZ327"/>
  <c r="A328"/>
  <c r="B328"/>
  <c r="C328"/>
  <c r="D328"/>
  <c r="E328"/>
  <c r="K328" i="12" s="1"/>
  <c r="F328" i="1"/>
  <c r="G328"/>
  <c r="M328" i="12" s="1"/>
  <c r="H328" i="1"/>
  <c r="I328"/>
  <c r="J328"/>
  <c r="P328" i="12" s="1"/>
  <c r="K328" i="1"/>
  <c r="L328"/>
  <c r="R328" i="12" s="1"/>
  <c r="U328" i="1"/>
  <c r="S328" i="12" s="1"/>
  <c r="X328" i="1"/>
  <c r="T328" i="12" s="1"/>
  <c r="AD328" i="1"/>
  <c r="V328" i="12" s="1"/>
  <c r="AE328" i="1"/>
  <c r="W328" i="12" s="1"/>
  <c r="AF328" i="1"/>
  <c r="X328" i="12" s="1"/>
  <c r="AG328" i="1"/>
  <c r="Y328" i="12" s="1"/>
  <c r="AL328" i="1"/>
  <c r="AN328"/>
  <c r="AP328"/>
  <c r="AQ328"/>
  <c r="AE328" i="12" s="1"/>
  <c r="AV328" i="1"/>
  <c r="AX328"/>
  <c r="AZ328"/>
  <c r="A329"/>
  <c r="B329"/>
  <c r="C329"/>
  <c r="D329"/>
  <c r="E329"/>
  <c r="K329" i="12" s="1"/>
  <c r="F329" i="1"/>
  <c r="G329"/>
  <c r="M329" i="12" s="1"/>
  <c r="H329" i="1"/>
  <c r="I329"/>
  <c r="J329"/>
  <c r="P329" i="12" s="1"/>
  <c r="K329" i="1"/>
  <c r="L329"/>
  <c r="R329" i="12" s="1"/>
  <c r="U329" i="1"/>
  <c r="Z329" s="1"/>
  <c r="X329"/>
  <c r="T329" i="12" s="1"/>
  <c r="AD329" i="1"/>
  <c r="V329" i="12" s="1"/>
  <c r="AE329" i="1"/>
  <c r="W329" i="12" s="1"/>
  <c r="AF329" i="1"/>
  <c r="X329" i="12" s="1"/>
  <c r="AG329" i="1"/>
  <c r="Y329" i="12" s="1"/>
  <c r="AL329" i="1"/>
  <c r="AN329"/>
  <c r="AP329"/>
  <c r="AQ329"/>
  <c r="AE329" i="12" s="1"/>
  <c r="AV329" i="1"/>
  <c r="AX329"/>
  <c r="AZ329"/>
  <c r="A330"/>
  <c r="B330"/>
  <c r="C330"/>
  <c r="D330"/>
  <c r="E330"/>
  <c r="K330" i="12" s="1"/>
  <c r="F330" i="1"/>
  <c r="G330"/>
  <c r="M330" i="12" s="1"/>
  <c r="H330" i="1"/>
  <c r="I330"/>
  <c r="J330"/>
  <c r="P330" i="12" s="1"/>
  <c r="K330" i="1"/>
  <c r="L330"/>
  <c r="R330" i="12" s="1"/>
  <c r="U330" i="1"/>
  <c r="Z330" s="1"/>
  <c r="X330"/>
  <c r="T330" i="12" s="1"/>
  <c r="AD330" i="1"/>
  <c r="V330" i="12" s="1"/>
  <c r="AE330" i="1"/>
  <c r="W330" i="12" s="1"/>
  <c r="AF330" i="1"/>
  <c r="X330" i="12" s="1"/>
  <c r="AG330" i="1"/>
  <c r="Y330" i="12" s="1"/>
  <c r="AL330" i="1"/>
  <c r="AN330"/>
  <c r="AP330"/>
  <c r="AQ330"/>
  <c r="AE330" i="12" s="1"/>
  <c r="AV330" i="1"/>
  <c r="AX330"/>
  <c r="AZ330"/>
  <c r="A331"/>
  <c r="B331"/>
  <c r="C331"/>
  <c r="D331" i="6" s="1"/>
  <c r="D331" i="1"/>
  <c r="E331"/>
  <c r="K331" i="12" s="1"/>
  <c r="F331" i="1"/>
  <c r="G331"/>
  <c r="M331" i="12" s="1"/>
  <c r="H331" i="1"/>
  <c r="I331"/>
  <c r="J331"/>
  <c r="P331" i="12" s="1"/>
  <c r="K331" i="1"/>
  <c r="L331"/>
  <c r="R331" i="12" s="1"/>
  <c r="U331" i="1"/>
  <c r="S331" i="12" s="1"/>
  <c r="X331" i="1"/>
  <c r="T331" i="12" s="1"/>
  <c r="AD331" i="1"/>
  <c r="V331" i="12" s="1"/>
  <c r="AE331" i="1"/>
  <c r="W331" i="12" s="1"/>
  <c r="AF331" i="1"/>
  <c r="X331" i="12" s="1"/>
  <c r="AG331" i="1"/>
  <c r="Y331" i="12" s="1"/>
  <c r="AL331" i="1"/>
  <c r="AN331"/>
  <c r="AP331"/>
  <c r="AQ331"/>
  <c r="AE331" i="12" s="1"/>
  <c r="AV331" i="1"/>
  <c r="AX331"/>
  <c r="AZ331"/>
  <c r="A332"/>
  <c r="B332"/>
  <c r="C332"/>
  <c r="D332"/>
  <c r="E332"/>
  <c r="K332" i="12" s="1"/>
  <c r="F332" i="1"/>
  <c r="G332"/>
  <c r="H332"/>
  <c r="I332"/>
  <c r="J332"/>
  <c r="P332" i="12" s="1"/>
  <c r="K332" i="1"/>
  <c r="L332"/>
  <c r="R332" i="12" s="1"/>
  <c r="U332" i="1"/>
  <c r="X332"/>
  <c r="T332" i="12" s="1"/>
  <c r="AD332" i="1"/>
  <c r="V332" i="12" s="1"/>
  <c r="AE332" i="1"/>
  <c r="W332" i="12" s="1"/>
  <c r="AF332" i="1"/>
  <c r="X332" i="12" s="1"/>
  <c r="AG332" i="1"/>
  <c r="Y332" i="12" s="1"/>
  <c r="AL332" i="1"/>
  <c r="AN332"/>
  <c r="AP332"/>
  <c r="AQ332"/>
  <c r="AE332" i="12" s="1"/>
  <c r="AV332" i="1"/>
  <c r="AX332"/>
  <c r="AZ332"/>
  <c r="A333"/>
  <c r="B333"/>
  <c r="C333"/>
  <c r="D333"/>
  <c r="E333"/>
  <c r="K333" i="12" s="1"/>
  <c r="F333" i="1"/>
  <c r="G333"/>
  <c r="M333" i="12" s="1"/>
  <c r="H333" i="1"/>
  <c r="I333"/>
  <c r="J333"/>
  <c r="P333" i="12" s="1"/>
  <c r="K333" i="1"/>
  <c r="L333"/>
  <c r="R333" i="12" s="1"/>
  <c r="U333" i="1"/>
  <c r="Z333" s="1"/>
  <c r="X333"/>
  <c r="T333" i="12" s="1"/>
  <c r="AD333" i="1"/>
  <c r="V333" i="12" s="1"/>
  <c r="AE333" i="1"/>
  <c r="AF333"/>
  <c r="X333" i="12" s="1"/>
  <c r="AG333" i="1"/>
  <c r="Y333" i="12" s="1"/>
  <c r="AL333" i="1"/>
  <c r="AN333"/>
  <c r="AP333"/>
  <c r="AQ333"/>
  <c r="AE333" i="12" s="1"/>
  <c r="AV333" i="1"/>
  <c r="AX333"/>
  <c r="AZ333"/>
  <c r="V193" i="5"/>
  <c r="W193"/>
  <c r="X193"/>
  <c r="Y193"/>
  <c r="Z193"/>
  <c r="AA193"/>
  <c r="AB193"/>
  <c r="AC193"/>
  <c r="AD193"/>
  <c r="AE193"/>
  <c r="V194"/>
  <c r="W194"/>
  <c r="X194"/>
  <c r="Y194"/>
  <c r="Z194"/>
  <c r="AA194"/>
  <c r="AB194"/>
  <c r="AC194"/>
  <c r="AD194"/>
  <c r="AE194"/>
  <c r="V195"/>
  <c r="W195"/>
  <c r="X195"/>
  <c r="Y195"/>
  <c r="Z195"/>
  <c r="AA195"/>
  <c r="AB195"/>
  <c r="AC195"/>
  <c r="AD195"/>
  <c r="AE195"/>
  <c r="V196"/>
  <c r="W196"/>
  <c r="X196"/>
  <c r="Y196"/>
  <c r="Z196"/>
  <c r="AA196"/>
  <c r="AB196"/>
  <c r="AC196"/>
  <c r="AD196"/>
  <c r="AE196"/>
  <c r="V197"/>
  <c r="W197"/>
  <c r="X197"/>
  <c r="Y197"/>
  <c r="Z197"/>
  <c r="AA197"/>
  <c r="AB197"/>
  <c r="AC197"/>
  <c r="AD197"/>
  <c r="AE197"/>
  <c r="V198"/>
  <c r="W198"/>
  <c r="X198"/>
  <c r="Y198"/>
  <c r="Z198"/>
  <c r="AA198"/>
  <c r="AB198"/>
  <c r="AC198"/>
  <c r="AD198"/>
  <c r="AE198"/>
  <c r="V199"/>
  <c r="W199"/>
  <c r="X199"/>
  <c r="Y199"/>
  <c r="Z199"/>
  <c r="AA199"/>
  <c r="AB199"/>
  <c r="AC199"/>
  <c r="AD199"/>
  <c r="AE199"/>
  <c r="V200"/>
  <c r="W200"/>
  <c r="X200"/>
  <c r="Y200"/>
  <c r="Z200"/>
  <c r="AA200"/>
  <c r="AB200"/>
  <c r="AC200"/>
  <c r="AD200"/>
  <c r="AE200"/>
  <c r="V201"/>
  <c r="W201"/>
  <c r="X201"/>
  <c r="Y201"/>
  <c r="Z201"/>
  <c r="AA201"/>
  <c r="AB201"/>
  <c r="AC201"/>
  <c r="AD201"/>
  <c r="AE201"/>
  <c r="V202"/>
  <c r="W202"/>
  <c r="X202"/>
  <c r="Y202"/>
  <c r="Z202"/>
  <c r="AA202"/>
  <c r="AB202"/>
  <c r="AC202"/>
  <c r="AD202"/>
  <c r="AE202"/>
  <c r="V203"/>
  <c r="W203"/>
  <c r="X203"/>
  <c r="Y203"/>
  <c r="Z203"/>
  <c r="AA203"/>
  <c r="AB203"/>
  <c r="AC203"/>
  <c r="AD203"/>
  <c r="AE203"/>
  <c r="V204"/>
  <c r="W204"/>
  <c r="X204"/>
  <c r="Y204"/>
  <c r="Z204"/>
  <c r="AA204"/>
  <c r="AB204"/>
  <c r="AC204"/>
  <c r="AD204"/>
  <c r="AE204"/>
  <c r="V205"/>
  <c r="W205"/>
  <c r="X205"/>
  <c r="Y205"/>
  <c r="Z205"/>
  <c r="AA205"/>
  <c r="AB205"/>
  <c r="AC205"/>
  <c r="AD205"/>
  <c r="AE205"/>
  <c r="V206"/>
  <c r="W206"/>
  <c r="X206"/>
  <c r="Y206"/>
  <c r="Z206"/>
  <c r="AA206"/>
  <c r="AB206"/>
  <c r="AC206"/>
  <c r="AD206"/>
  <c r="AE206"/>
  <c r="V207"/>
  <c r="W207"/>
  <c r="X207"/>
  <c r="Y207"/>
  <c r="Z207"/>
  <c r="AA207"/>
  <c r="AB207"/>
  <c r="AC207"/>
  <c r="AD207"/>
  <c r="AE207"/>
  <c r="V208"/>
  <c r="W208"/>
  <c r="X208"/>
  <c r="Y208"/>
  <c r="Z208"/>
  <c r="AA208"/>
  <c r="AB208"/>
  <c r="AC208"/>
  <c r="AD208"/>
  <c r="AE208"/>
  <c r="V209"/>
  <c r="W209"/>
  <c r="X209"/>
  <c r="Y209"/>
  <c r="Z209"/>
  <c r="AA209"/>
  <c r="AB209"/>
  <c r="AC209"/>
  <c r="AD209"/>
  <c r="AE209"/>
  <c r="V210"/>
  <c r="W210"/>
  <c r="X210"/>
  <c r="Y210"/>
  <c r="Z210"/>
  <c r="AA210"/>
  <c r="AB210"/>
  <c r="AC210"/>
  <c r="AD210"/>
  <c r="AE210"/>
  <c r="V211"/>
  <c r="W211"/>
  <c r="X211"/>
  <c r="Y211"/>
  <c r="Z211"/>
  <c r="AA211"/>
  <c r="AB211"/>
  <c r="AC211"/>
  <c r="AD211"/>
  <c r="AE211"/>
  <c r="V212"/>
  <c r="W212"/>
  <c r="X212"/>
  <c r="Y212"/>
  <c r="Z212"/>
  <c r="AA212"/>
  <c r="AB212"/>
  <c r="AC212"/>
  <c r="AD212"/>
  <c r="AE212"/>
  <c r="V213"/>
  <c r="W213"/>
  <c r="X213"/>
  <c r="Y213"/>
  <c r="Z213"/>
  <c r="AA213"/>
  <c r="AB213"/>
  <c r="AC213"/>
  <c r="AD213"/>
  <c r="AE213"/>
  <c r="V214"/>
  <c r="W214"/>
  <c r="X214"/>
  <c r="Y214"/>
  <c r="Z214"/>
  <c r="AA214"/>
  <c r="AB214"/>
  <c r="AC214"/>
  <c r="AD214"/>
  <c r="AE214"/>
  <c r="V215"/>
  <c r="W215"/>
  <c r="X215"/>
  <c r="Y215"/>
  <c r="Z215"/>
  <c r="AA215"/>
  <c r="AB215"/>
  <c r="AC215"/>
  <c r="AD215"/>
  <c r="AE215"/>
  <c r="V216"/>
  <c r="W216"/>
  <c r="X216"/>
  <c r="Y216"/>
  <c r="Z216"/>
  <c r="AA216"/>
  <c r="AB216"/>
  <c r="AC216"/>
  <c r="AD216"/>
  <c r="AE216"/>
  <c r="V217"/>
  <c r="W217"/>
  <c r="X217"/>
  <c r="Y217"/>
  <c r="Z217"/>
  <c r="AA217"/>
  <c r="AB217"/>
  <c r="AC217"/>
  <c r="AD217"/>
  <c r="AE217"/>
  <c r="V218"/>
  <c r="W218"/>
  <c r="X218"/>
  <c r="Y218"/>
  <c r="Z218"/>
  <c r="AA218"/>
  <c r="AB218"/>
  <c r="AC218"/>
  <c r="AD218"/>
  <c r="AE218"/>
  <c r="V219"/>
  <c r="W219"/>
  <c r="X219"/>
  <c r="Y219"/>
  <c r="Z219"/>
  <c r="AA219"/>
  <c r="AB219"/>
  <c r="AC219"/>
  <c r="AD219"/>
  <c r="AE219"/>
  <c r="V220"/>
  <c r="W220"/>
  <c r="X220"/>
  <c r="Y220"/>
  <c r="Z220"/>
  <c r="AA220"/>
  <c r="AB220"/>
  <c r="AC220"/>
  <c r="AD220"/>
  <c r="AE220"/>
  <c r="V221"/>
  <c r="W221"/>
  <c r="X221"/>
  <c r="Y221"/>
  <c r="Z221"/>
  <c r="AA221"/>
  <c r="AB221"/>
  <c r="AC221"/>
  <c r="AD221"/>
  <c r="AE221"/>
  <c r="V222"/>
  <c r="W222"/>
  <c r="X222"/>
  <c r="Y222"/>
  <c r="Z222"/>
  <c r="AA222"/>
  <c r="AB222"/>
  <c r="AC222"/>
  <c r="AD222"/>
  <c r="AE222"/>
  <c r="V223"/>
  <c r="W223"/>
  <c r="X223"/>
  <c r="Y223"/>
  <c r="Z223"/>
  <c r="AA223"/>
  <c r="AB223"/>
  <c r="AC223"/>
  <c r="AD223"/>
  <c r="AE223"/>
  <c r="V224"/>
  <c r="W224"/>
  <c r="X224"/>
  <c r="Y224"/>
  <c r="Z224"/>
  <c r="AA224"/>
  <c r="AB224"/>
  <c r="AC224"/>
  <c r="AD224"/>
  <c r="AE224"/>
  <c r="V225"/>
  <c r="W225"/>
  <c r="X225"/>
  <c r="Y225"/>
  <c r="Z225"/>
  <c r="AA225"/>
  <c r="AB225"/>
  <c r="AC225"/>
  <c r="AD225"/>
  <c r="AE225"/>
  <c r="V226"/>
  <c r="W226"/>
  <c r="X226"/>
  <c r="Y226"/>
  <c r="Z226"/>
  <c r="AA226"/>
  <c r="AB226"/>
  <c r="AC226"/>
  <c r="AD226"/>
  <c r="AE226"/>
  <c r="V227"/>
  <c r="W227"/>
  <c r="X227"/>
  <c r="Y227"/>
  <c r="Z227"/>
  <c r="AA227"/>
  <c r="AB227"/>
  <c r="AC227"/>
  <c r="AD227"/>
  <c r="AE227"/>
  <c r="V228"/>
  <c r="W228"/>
  <c r="X228"/>
  <c r="Y228"/>
  <c r="Z228"/>
  <c r="AA228"/>
  <c r="AB228"/>
  <c r="AC228"/>
  <c r="AD228"/>
  <c r="AE228"/>
  <c r="V229"/>
  <c r="W229"/>
  <c r="X229"/>
  <c r="Y229"/>
  <c r="Z229"/>
  <c r="AA229"/>
  <c r="AB229"/>
  <c r="AC229"/>
  <c r="AD229"/>
  <c r="AE229"/>
  <c r="V230"/>
  <c r="W230"/>
  <c r="X230"/>
  <c r="Y230"/>
  <c r="Z230"/>
  <c r="AA230"/>
  <c r="AB230"/>
  <c r="AC230"/>
  <c r="AD230"/>
  <c r="AE230"/>
  <c r="V231"/>
  <c r="W231"/>
  <c r="X231"/>
  <c r="Y231"/>
  <c r="Z231"/>
  <c r="AA231"/>
  <c r="AB231"/>
  <c r="AC231"/>
  <c r="AD231"/>
  <c r="AE231"/>
  <c r="V232"/>
  <c r="W232"/>
  <c r="X232"/>
  <c r="Y232"/>
  <c r="Z232"/>
  <c r="AA232"/>
  <c r="AB232"/>
  <c r="AC232"/>
  <c r="AD232"/>
  <c r="AE232"/>
  <c r="V233"/>
  <c r="W233"/>
  <c r="X233"/>
  <c r="Y233"/>
  <c r="Z233"/>
  <c r="AA233"/>
  <c r="AB233"/>
  <c r="AC233"/>
  <c r="AD233"/>
  <c r="AE233"/>
  <c r="V234"/>
  <c r="W234"/>
  <c r="X234"/>
  <c r="Y234"/>
  <c r="Z234"/>
  <c r="AA234"/>
  <c r="AB234"/>
  <c r="AC234"/>
  <c r="AD234"/>
  <c r="AE234"/>
  <c r="V235"/>
  <c r="W235"/>
  <c r="X235"/>
  <c r="Y235"/>
  <c r="Z235"/>
  <c r="AA235"/>
  <c r="AB235"/>
  <c r="AC235"/>
  <c r="AD235"/>
  <c r="AE235"/>
  <c r="V236"/>
  <c r="W236"/>
  <c r="X236"/>
  <c r="Y236"/>
  <c r="Z236"/>
  <c r="AA236"/>
  <c r="AB236"/>
  <c r="AC236"/>
  <c r="AD236"/>
  <c r="AE236"/>
  <c r="V237"/>
  <c r="W237"/>
  <c r="X237"/>
  <c r="Y237"/>
  <c r="Z237"/>
  <c r="AA237"/>
  <c r="AB237"/>
  <c r="AC237"/>
  <c r="AD237"/>
  <c r="AE237"/>
  <c r="V238"/>
  <c r="W238"/>
  <c r="X238"/>
  <c r="Y238"/>
  <c r="Z238"/>
  <c r="AA238"/>
  <c r="AB238"/>
  <c r="AC238"/>
  <c r="AD238"/>
  <c r="AE238"/>
  <c r="V239"/>
  <c r="W239"/>
  <c r="X239"/>
  <c r="Y239"/>
  <c r="Z239"/>
  <c r="AA239"/>
  <c r="AB239"/>
  <c r="AC239"/>
  <c r="AD239"/>
  <c r="AE239"/>
  <c r="V240"/>
  <c r="W240"/>
  <c r="X240"/>
  <c r="Y240"/>
  <c r="Z240"/>
  <c r="AA240"/>
  <c r="AB240"/>
  <c r="AC240"/>
  <c r="AD240"/>
  <c r="AE240"/>
  <c r="V241"/>
  <c r="W241"/>
  <c r="X241"/>
  <c r="Y241"/>
  <c r="Z241"/>
  <c r="AA241"/>
  <c r="AB241"/>
  <c r="AC241"/>
  <c r="AD241"/>
  <c r="AE241"/>
  <c r="V242"/>
  <c r="W242"/>
  <c r="X242"/>
  <c r="Y242"/>
  <c r="Z242"/>
  <c r="AA242"/>
  <c r="AB242"/>
  <c r="AC242"/>
  <c r="AD242"/>
  <c r="AE242"/>
  <c r="V243"/>
  <c r="W243"/>
  <c r="X243"/>
  <c r="Y243"/>
  <c r="Z243"/>
  <c r="AA243"/>
  <c r="AB243"/>
  <c r="AC243"/>
  <c r="AD243"/>
  <c r="AE243"/>
  <c r="V244"/>
  <c r="W244"/>
  <c r="X244"/>
  <c r="Y244"/>
  <c r="Z244"/>
  <c r="AA244"/>
  <c r="AB244"/>
  <c r="AC244"/>
  <c r="AD244"/>
  <c r="AE244"/>
  <c r="V245"/>
  <c r="W245"/>
  <c r="X245"/>
  <c r="Y245"/>
  <c r="Z245"/>
  <c r="AA245"/>
  <c r="AB245"/>
  <c r="AC245"/>
  <c r="AD245"/>
  <c r="AE245"/>
  <c r="V246"/>
  <c r="W246"/>
  <c r="X246"/>
  <c r="Y246"/>
  <c r="Z246"/>
  <c r="AA246"/>
  <c r="AB246"/>
  <c r="AC246"/>
  <c r="AD246"/>
  <c r="AE246"/>
  <c r="V247"/>
  <c r="W247"/>
  <c r="X247"/>
  <c r="Y247"/>
  <c r="Z247"/>
  <c r="AA247"/>
  <c r="AB247"/>
  <c r="AC247"/>
  <c r="AD247"/>
  <c r="AE247"/>
  <c r="V248"/>
  <c r="W248"/>
  <c r="X248"/>
  <c r="Y248"/>
  <c r="Z248"/>
  <c r="AA248"/>
  <c r="AB248"/>
  <c r="AC248"/>
  <c r="AD248"/>
  <c r="AE248"/>
  <c r="V249"/>
  <c r="W249"/>
  <c r="X249"/>
  <c r="Y249"/>
  <c r="Z249"/>
  <c r="AA249"/>
  <c r="AB249"/>
  <c r="AC249"/>
  <c r="AD249"/>
  <c r="AE249"/>
  <c r="V250"/>
  <c r="W250"/>
  <c r="X250"/>
  <c r="Y250"/>
  <c r="Z250"/>
  <c r="AA250"/>
  <c r="AB250"/>
  <c r="AC250"/>
  <c r="AD250"/>
  <c r="AE250"/>
  <c r="V251"/>
  <c r="W251"/>
  <c r="X251"/>
  <c r="Y251"/>
  <c r="Z251"/>
  <c r="AA251"/>
  <c r="AB251"/>
  <c r="AC251"/>
  <c r="AD251"/>
  <c r="AE251"/>
  <c r="V252"/>
  <c r="W252"/>
  <c r="X252"/>
  <c r="Y252"/>
  <c r="Z252"/>
  <c r="AA252"/>
  <c r="AB252"/>
  <c r="AC252"/>
  <c r="AD252"/>
  <c r="AE252"/>
  <c r="V253"/>
  <c r="W253"/>
  <c r="X253"/>
  <c r="Y253"/>
  <c r="Z253"/>
  <c r="AA253"/>
  <c r="AB253"/>
  <c r="AC253"/>
  <c r="AD253"/>
  <c r="AE253"/>
  <c r="V254"/>
  <c r="W254"/>
  <c r="X254"/>
  <c r="Y254"/>
  <c r="Z254"/>
  <c r="AA254"/>
  <c r="AB254"/>
  <c r="AC254"/>
  <c r="AD254"/>
  <c r="AE254"/>
  <c r="V255"/>
  <c r="W255"/>
  <c r="X255"/>
  <c r="Y255"/>
  <c r="Z255"/>
  <c r="AA255"/>
  <c r="AB255"/>
  <c r="AC255"/>
  <c r="AD255"/>
  <c r="AE255"/>
  <c r="V256"/>
  <c r="W256"/>
  <c r="X256"/>
  <c r="Y256"/>
  <c r="Z256"/>
  <c r="AA256"/>
  <c r="AB256"/>
  <c r="AC256"/>
  <c r="AD256"/>
  <c r="AE256"/>
  <c r="V257"/>
  <c r="W257"/>
  <c r="X257"/>
  <c r="Y257"/>
  <c r="Z257"/>
  <c r="AA257"/>
  <c r="AB257"/>
  <c r="AC257"/>
  <c r="AD257"/>
  <c r="AE257"/>
  <c r="V258"/>
  <c r="W258"/>
  <c r="X258"/>
  <c r="Y258"/>
  <c r="Z258"/>
  <c r="AA258"/>
  <c r="AB258"/>
  <c r="AC258"/>
  <c r="AD258"/>
  <c r="AE258"/>
  <c r="V259"/>
  <c r="W259"/>
  <c r="X259"/>
  <c r="Y259"/>
  <c r="Z259"/>
  <c r="AA259"/>
  <c r="AB259"/>
  <c r="AC259"/>
  <c r="AD259"/>
  <c r="AE259"/>
  <c r="V260"/>
  <c r="W260"/>
  <c r="X260"/>
  <c r="Y260"/>
  <c r="Z260"/>
  <c r="AA260"/>
  <c r="AB260"/>
  <c r="AC260"/>
  <c r="AD260"/>
  <c r="AE260"/>
  <c r="V261"/>
  <c r="W261"/>
  <c r="X261"/>
  <c r="Y261"/>
  <c r="Z261"/>
  <c r="AA261"/>
  <c r="AB261"/>
  <c r="AC261"/>
  <c r="AD261"/>
  <c r="AE261"/>
  <c r="V262"/>
  <c r="W262"/>
  <c r="X262"/>
  <c r="Y262"/>
  <c r="Z262"/>
  <c r="AA262"/>
  <c r="AB262"/>
  <c r="AC262"/>
  <c r="AD262"/>
  <c r="AE262"/>
  <c r="V263"/>
  <c r="W263"/>
  <c r="X263"/>
  <c r="Y263"/>
  <c r="Z263"/>
  <c r="AA263"/>
  <c r="AB263"/>
  <c r="AC263"/>
  <c r="AD263"/>
  <c r="AE263"/>
  <c r="V264"/>
  <c r="W264"/>
  <c r="X264"/>
  <c r="Y264"/>
  <c r="Z264"/>
  <c r="AA264"/>
  <c r="AB264"/>
  <c r="AC264"/>
  <c r="AD264"/>
  <c r="AE264"/>
  <c r="V265"/>
  <c r="W265"/>
  <c r="X265"/>
  <c r="Y265"/>
  <c r="Z265"/>
  <c r="AA265"/>
  <c r="AB265"/>
  <c r="AC265"/>
  <c r="AD265"/>
  <c r="AE265"/>
  <c r="V266"/>
  <c r="W266"/>
  <c r="X266"/>
  <c r="Y266"/>
  <c r="Z266"/>
  <c r="AA266"/>
  <c r="AB266"/>
  <c r="AC266"/>
  <c r="AD266"/>
  <c r="AE266"/>
  <c r="V267"/>
  <c r="W267"/>
  <c r="X267"/>
  <c r="Y267"/>
  <c r="Z267"/>
  <c r="AA267"/>
  <c r="AB267"/>
  <c r="AC267"/>
  <c r="AD267"/>
  <c r="AE267"/>
  <c r="V268"/>
  <c r="W268"/>
  <c r="X268"/>
  <c r="Y268"/>
  <c r="Z268"/>
  <c r="AA268"/>
  <c r="AB268"/>
  <c r="AC268"/>
  <c r="AD268"/>
  <c r="AE268"/>
  <c r="V269"/>
  <c r="W269"/>
  <c r="X269"/>
  <c r="Y269"/>
  <c r="Z269"/>
  <c r="AA269"/>
  <c r="AB269"/>
  <c r="AC269"/>
  <c r="AD269"/>
  <c r="AE269"/>
  <c r="V270"/>
  <c r="W270"/>
  <c r="X270"/>
  <c r="Y270"/>
  <c r="Z270"/>
  <c r="AA270"/>
  <c r="AB270"/>
  <c r="AC270"/>
  <c r="AD270"/>
  <c r="AE270"/>
  <c r="V271"/>
  <c r="W271"/>
  <c r="X271"/>
  <c r="Y271"/>
  <c r="Z271"/>
  <c r="AA271"/>
  <c r="AB271"/>
  <c r="AC271"/>
  <c r="AD271"/>
  <c r="AE271"/>
  <c r="V272"/>
  <c r="W272"/>
  <c r="X272"/>
  <c r="Y272"/>
  <c r="Z272"/>
  <c r="AA272"/>
  <c r="AB272"/>
  <c r="AC272"/>
  <c r="AD272"/>
  <c r="AE272"/>
  <c r="V273"/>
  <c r="W273"/>
  <c r="X273"/>
  <c r="Y273"/>
  <c r="Z273"/>
  <c r="AA273"/>
  <c r="AB273"/>
  <c r="AC273"/>
  <c r="AD273"/>
  <c r="AE273"/>
  <c r="V274"/>
  <c r="W274"/>
  <c r="X274"/>
  <c r="Y274"/>
  <c r="Z274"/>
  <c r="AA274"/>
  <c r="AB274"/>
  <c r="AC274"/>
  <c r="AD274"/>
  <c r="AE274"/>
  <c r="V275"/>
  <c r="W275"/>
  <c r="X275"/>
  <c r="Y275"/>
  <c r="Z275"/>
  <c r="AA275"/>
  <c r="AB275"/>
  <c r="AC275"/>
  <c r="AD275"/>
  <c r="AE275"/>
  <c r="V276"/>
  <c r="W276"/>
  <c r="X276"/>
  <c r="Y276"/>
  <c r="Z276"/>
  <c r="AA276"/>
  <c r="AB276"/>
  <c r="AC276"/>
  <c r="AD276"/>
  <c r="AE276"/>
  <c r="V277"/>
  <c r="W277"/>
  <c r="X277"/>
  <c r="Y277"/>
  <c r="Z277"/>
  <c r="AA277"/>
  <c r="AB277"/>
  <c r="AC277"/>
  <c r="AD277"/>
  <c r="AE277"/>
  <c r="V278"/>
  <c r="W278"/>
  <c r="X278"/>
  <c r="Y278"/>
  <c r="Z278"/>
  <c r="AA278"/>
  <c r="AB278"/>
  <c r="AC278"/>
  <c r="AD278"/>
  <c r="AE278"/>
  <c r="V279"/>
  <c r="W279"/>
  <c r="X279"/>
  <c r="Y279"/>
  <c r="Z279"/>
  <c r="AA279"/>
  <c r="AB279"/>
  <c r="AC279"/>
  <c r="AD279"/>
  <c r="AE279"/>
  <c r="V280"/>
  <c r="W280"/>
  <c r="X280"/>
  <c r="Y280"/>
  <c r="Z280"/>
  <c r="AA280"/>
  <c r="AB280"/>
  <c r="AC280"/>
  <c r="AD280"/>
  <c r="AE280"/>
  <c r="V281"/>
  <c r="W281"/>
  <c r="X281"/>
  <c r="Y281"/>
  <c r="Z281"/>
  <c r="AA281"/>
  <c r="AB281"/>
  <c r="AC281"/>
  <c r="AD281"/>
  <c r="AE281"/>
  <c r="V282"/>
  <c r="W282"/>
  <c r="X282"/>
  <c r="Y282"/>
  <c r="Z282"/>
  <c r="AA282"/>
  <c r="AB282"/>
  <c r="AC282"/>
  <c r="AD282"/>
  <c r="AE282"/>
  <c r="V283"/>
  <c r="W283"/>
  <c r="X283"/>
  <c r="Y283"/>
  <c r="Z283"/>
  <c r="AA283"/>
  <c r="AB283"/>
  <c r="AC283"/>
  <c r="AD283"/>
  <c r="AE283"/>
  <c r="V284"/>
  <c r="W284"/>
  <c r="X284"/>
  <c r="Y284"/>
  <c r="Z284"/>
  <c r="AA284"/>
  <c r="AB284"/>
  <c r="AC284"/>
  <c r="AD284"/>
  <c r="AE284"/>
  <c r="V285"/>
  <c r="W285"/>
  <c r="X285"/>
  <c r="Y285"/>
  <c r="Z285"/>
  <c r="AA285"/>
  <c r="AB285"/>
  <c r="AC285"/>
  <c r="AD285"/>
  <c r="AE285"/>
  <c r="V286"/>
  <c r="W286"/>
  <c r="X286"/>
  <c r="Y286"/>
  <c r="Z286"/>
  <c r="AA286"/>
  <c r="AB286"/>
  <c r="AC286"/>
  <c r="AD286"/>
  <c r="AE286"/>
  <c r="V287"/>
  <c r="W287"/>
  <c r="X287"/>
  <c r="Y287"/>
  <c r="Z287"/>
  <c r="AA287"/>
  <c r="AB287"/>
  <c r="AC287"/>
  <c r="AD287"/>
  <c r="AE287"/>
  <c r="V288"/>
  <c r="W288"/>
  <c r="X288"/>
  <c r="Y288"/>
  <c r="Z288"/>
  <c r="AA288"/>
  <c r="AB288"/>
  <c r="AC288"/>
  <c r="AD288"/>
  <c r="AE288"/>
  <c r="V289"/>
  <c r="W289"/>
  <c r="X289"/>
  <c r="Y289"/>
  <c r="Z289"/>
  <c r="AA289"/>
  <c r="AB289"/>
  <c r="AC289"/>
  <c r="AD289"/>
  <c r="AE289"/>
  <c r="V290"/>
  <c r="W290"/>
  <c r="X290"/>
  <c r="Y290"/>
  <c r="Z290"/>
  <c r="AA290"/>
  <c r="AB290"/>
  <c r="AC290"/>
  <c r="AD290"/>
  <c r="AE290"/>
  <c r="V291"/>
  <c r="W291"/>
  <c r="X291"/>
  <c r="Y291"/>
  <c r="Z291"/>
  <c r="AA291"/>
  <c r="AB291"/>
  <c r="AC291"/>
  <c r="AD291"/>
  <c r="AE291"/>
  <c r="V292"/>
  <c r="W292"/>
  <c r="X292"/>
  <c r="Y292"/>
  <c r="Z292"/>
  <c r="AA292"/>
  <c r="AB292"/>
  <c r="AC292"/>
  <c r="AD292"/>
  <c r="AE292"/>
  <c r="V293"/>
  <c r="W293"/>
  <c r="X293"/>
  <c r="Y293"/>
  <c r="Z293"/>
  <c r="AA293"/>
  <c r="AB293"/>
  <c r="AC293"/>
  <c r="AD293"/>
  <c r="AE293"/>
  <c r="V294"/>
  <c r="W294"/>
  <c r="X294"/>
  <c r="Y294"/>
  <c r="Z294"/>
  <c r="AA294"/>
  <c r="AB294"/>
  <c r="AC294"/>
  <c r="AD294"/>
  <c r="AE294"/>
  <c r="V295"/>
  <c r="W295"/>
  <c r="X295"/>
  <c r="Y295"/>
  <c r="Z295"/>
  <c r="AA295"/>
  <c r="AB295"/>
  <c r="AC295"/>
  <c r="AD295"/>
  <c r="AE295"/>
  <c r="V296"/>
  <c r="W296"/>
  <c r="X296"/>
  <c r="Y296"/>
  <c r="Z296"/>
  <c r="AA296"/>
  <c r="AB296"/>
  <c r="AC296"/>
  <c r="AD296"/>
  <c r="AE296"/>
  <c r="V297"/>
  <c r="W297"/>
  <c r="X297"/>
  <c r="Y297"/>
  <c r="Z297"/>
  <c r="AA297"/>
  <c r="AB297"/>
  <c r="AC297"/>
  <c r="AD297"/>
  <c r="AE297"/>
  <c r="V298"/>
  <c r="W298"/>
  <c r="X298"/>
  <c r="Y298"/>
  <c r="Z298"/>
  <c r="AA298"/>
  <c r="AB298"/>
  <c r="AC298"/>
  <c r="AD298"/>
  <c r="AE298"/>
  <c r="V299"/>
  <c r="W299"/>
  <c r="X299"/>
  <c r="Y299"/>
  <c r="Z299"/>
  <c r="AA299"/>
  <c r="AB299"/>
  <c r="AC299"/>
  <c r="AD299"/>
  <c r="AE299"/>
  <c r="V300"/>
  <c r="W300"/>
  <c r="X300"/>
  <c r="Y300"/>
  <c r="Z300"/>
  <c r="AA300"/>
  <c r="AB300"/>
  <c r="AC300"/>
  <c r="AD300"/>
  <c r="AE300"/>
  <c r="V301"/>
  <c r="W301"/>
  <c r="X301"/>
  <c r="Y301"/>
  <c r="Z301"/>
  <c r="AA301"/>
  <c r="AB301"/>
  <c r="AC301"/>
  <c r="AD301"/>
  <c r="AE301"/>
  <c r="V302"/>
  <c r="W302"/>
  <c r="X302"/>
  <c r="Y302"/>
  <c r="Z302"/>
  <c r="AA302"/>
  <c r="AB302"/>
  <c r="AC302"/>
  <c r="AD302"/>
  <c r="AE302"/>
  <c r="V303"/>
  <c r="W303"/>
  <c r="X303"/>
  <c r="Y303"/>
  <c r="Z303"/>
  <c r="AA303"/>
  <c r="AB303"/>
  <c r="AC303"/>
  <c r="AD303"/>
  <c r="AE303"/>
  <c r="V304"/>
  <c r="W304"/>
  <c r="X304"/>
  <c r="Y304"/>
  <c r="Z304"/>
  <c r="AA304"/>
  <c r="AB304"/>
  <c r="AC304"/>
  <c r="AD304"/>
  <c r="AE304"/>
  <c r="V305"/>
  <c r="W305"/>
  <c r="X305"/>
  <c r="Y305"/>
  <c r="Z305"/>
  <c r="AA305"/>
  <c r="AB305"/>
  <c r="AC305"/>
  <c r="AD305"/>
  <c r="AE305"/>
  <c r="V306"/>
  <c r="W306"/>
  <c r="X306"/>
  <c r="Y306"/>
  <c r="Z306"/>
  <c r="AA306"/>
  <c r="AB306"/>
  <c r="AC306"/>
  <c r="AD306"/>
  <c r="AE306"/>
  <c r="V307"/>
  <c r="W307"/>
  <c r="X307"/>
  <c r="Y307"/>
  <c r="Z307"/>
  <c r="AA307"/>
  <c r="AB307"/>
  <c r="AC307"/>
  <c r="AD307"/>
  <c r="AE307"/>
  <c r="V308"/>
  <c r="W308"/>
  <c r="X308"/>
  <c r="Y308"/>
  <c r="Z308"/>
  <c r="AA308"/>
  <c r="AB308"/>
  <c r="AC308"/>
  <c r="AD308"/>
  <c r="AE308"/>
  <c r="V309"/>
  <c r="W309"/>
  <c r="X309"/>
  <c r="Y309"/>
  <c r="Z309"/>
  <c r="AA309"/>
  <c r="AB309"/>
  <c r="AC309"/>
  <c r="AD309"/>
  <c r="AE309"/>
  <c r="V310"/>
  <c r="W310"/>
  <c r="X310"/>
  <c r="Y310"/>
  <c r="Z310"/>
  <c r="AA310"/>
  <c r="AB310"/>
  <c r="AC310"/>
  <c r="AD310"/>
  <c r="AE310"/>
  <c r="V311"/>
  <c r="W311"/>
  <c r="X311"/>
  <c r="Y311"/>
  <c r="Z311"/>
  <c r="AA311"/>
  <c r="AB311"/>
  <c r="AC311"/>
  <c r="AD311"/>
  <c r="AE311"/>
  <c r="V312"/>
  <c r="W312"/>
  <c r="X312"/>
  <c r="Y312"/>
  <c r="Z312"/>
  <c r="AA312"/>
  <c r="AB312"/>
  <c r="AC312"/>
  <c r="AD312"/>
  <c r="AE312"/>
  <c r="V313"/>
  <c r="W313"/>
  <c r="X313"/>
  <c r="Y313"/>
  <c r="Z313"/>
  <c r="AA313"/>
  <c r="AB313"/>
  <c r="AC313"/>
  <c r="AD313"/>
  <c r="AE313"/>
  <c r="V314"/>
  <c r="W314"/>
  <c r="X314"/>
  <c r="Y314"/>
  <c r="Z314"/>
  <c r="AA314"/>
  <c r="AB314"/>
  <c r="AC314"/>
  <c r="AD314"/>
  <c r="AE314"/>
  <c r="V315"/>
  <c r="W315"/>
  <c r="X315"/>
  <c r="Y315"/>
  <c r="Z315"/>
  <c r="AA315"/>
  <c r="AB315"/>
  <c r="AC315"/>
  <c r="AD315"/>
  <c r="AE315"/>
  <c r="V316"/>
  <c r="W316"/>
  <c r="X316"/>
  <c r="Y316"/>
  <c r="Z316"/>
  <c r="AA316"/>
  <c r="AB316"/>
  <c r="AC316"/>
  <c r="AD316"/>
  <c r="AE316"/>
  <c r="V317"/>
  <c r="W317"/>
  <c r="X317"/>
  <c r="Y317"/>
  <c r="Z317"/>
  <c r="AA317"/>
  <c r="AB317"/>
  <c r="AC317"/>
  <c r="AD317"/>
  <c r="AE317"/>
  <c r="V318"/>
  <c r="W318"/>
  <c r="X318"/>
  <c r="Y318"/>
  <c r="Z318"/>
  <c r="AA318"/>
  <c r="AB318"/>
  <c r="AC318"/>
  <c r="AD318"/>
  <c r="AE318"/>
  <c r="V319"/>
  <c r="W319"/>
  <c r="X319"/>
  <c r="Y319"/>
  <c r="Z319"/>
  <c r="AA319"/>
  <c r="AB319"/>
  <c r="AC319"/>
  <c r="AD319"/>
  <c r="AE319"/>
  <c r="V320"/>
  <c r="W320"/>
  <c r="X320"/>
  <c r="Y320"/>
  <c r="Z320"/>
  <c r="AA320"/>
  <c r="AB320"/>
  <c r="AC320"/>
  <c r="AD320"/>
  <c r="AE320"/>
  <c r="V321"/>
  <c r="W321"/>
  <c r="X321"/>
  <c r="Y321"/>
  <c r="Z321"/>
  <c r="AA321"/>
  <c r="AB321"/>
  <c r="AC321"/>
  <c r="AD321"/>
  <c r="AE321"/>
  <c r="V322"/>
  <c r="W322"/>
  <c r="X322"/>
  <c r="Y322"/>
  <c r="Z322"/>
  <c r="AA322"/>
  <c r="AB322"/>
  <c r="AC322"/>
  <c r="AD322"/>
  <c r="AE322"/>
  <c r="V323"/>
  <c r="W323"/>
  <c r="X323"/>
  <c r="Y323"/>
  <c r="Z323"/>
  <c r="AA323"/>
  <c r="AB323"/>
  <c r="AC323"/>
  <c r="AD323"/>
  <c r="AE323"/>
  <c r="V324"/>
  <c r="W324"/>
  <c r="X324"/>
  <c r="Y324"/>
  <c r="Z324"/>
  <c r="AA324"/>
  <c r="AB324"/>
  <c r="AC324"/>
  <c r="AD324"/>
  <c r="AE324"/>
  <c r="V325"/>
  <c r="W325"/>
  <c r="X325"/>
  <c r="Y325"/>
  <c r="Z325"/>
  <c r="AA325"/>
  <c r="AB325"/>
  <c r="AC325"/>
  <c r="AD325"/>
  <c r="AE325"/>
  <c r="V326"/>
  <c r="W326"/>
  <c r="X326"/>
  <c r="Y326"/>
  <c r="Z326"/>
  <c r="AA326"/>
  <c r="AB326"/>
  <c r="AC326"/>
  <c r="AD326"/>
  <c r="AE326"/>
  <c r="V327"/>
  <c r="W327"/>
  <c r="X327"/>
  <c r="Y327"/>
  <c r="Z327"/>
  <c r="AA327"/>
  <c r="AB327"/>
  <c r="AC327"/>
  <c r="AD327"/>
  <c r="AE327"/>
  <c r="V328"/>
  <c r="W328"/>
  <c r="X328"/>
  <c r="Y328"/>
  <c r="Z328"/>
  <c r="AA328"/>
  <c r="AB328"/>
  <c r="AC328"/>
  <c r="AD328"/>
  <c r="AE328"/>
  <c r="V329"/>
  <c r="W329"/>
  <c r="X329"/>
  <c r="Y329"/>
  <c r="Z329"/>
  <c r="AA329"/>
  <c r="AB329"/>
  <c r="AC329"/>
  <c r="AD329"/>
  <c r="AE329"/>
  <c r="V330"/>
  <c r="W330"/>
  <c r="X330"/>
  <c r="Y330"/>
  <c r="Z330"/>
  <c r="AA330"/>
  <c r="AB330"/>
  <c r="AC330"/>
  <c r="AD330"/>
  <c r="AE330"/>
  <c r="V331"/>
  <c r="W331"/>
  <c r="X331"/>
  <c r="Y331"/>
  <c r="Z331"/>
  <c r="AA331"/>
  <c r="AB331"/>
  <c r="AC331"/>
  <c r="AD331"/>
  <c r="AE331"/>
  <c r="B3"/>
  <c r="B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U193" s="1"/>
  <c r="B194"/>
  <c r="U194" s="1"/>
  <c r="B195"/>
  <c r="U195" s="1"/>
  <c r="B196"/>
  <c r="U196" s="1"/>
  <c r="B197"/>
  <c r="U197" s="1"/>
  <c r="B198"/>
  <c r="U198" s="1"/>
  <c r="B199"/>
  <c r="U199" s="1"/>
  <c r="B200"/>
  <c r="U200" s="1"/>
  <c r="B201"/>
  <c r="U201" s="1"/>
  <c r="B202"/>
  <c r="U202" s="1"/>
  <c r="B203"/>
  <c r="U203" s="1"/>
  <c r="B204"/>
  <c r="U204" s="1"/>
  <c r="B205"/>
  <c r="U205" s="1"/>
  <c r="B206"/>
  <c r="U206" s="1"/>
  <c r="B207"/>
  <c r="U207" s="1"/>
  <c r="B208"/>
  <c r="U208" s="1"/>
  <c r="B209"/>
  <c r="U209" s="1"/>
  <c r="B210"/>
  <c r="U210" s="1"/>
  <c r="B211"/>
  <c r="U211" s="1"/>
  <c r="B212"/>
  <c r="U212" s="1"/>
  <c r="B213"/>
  <c r="U213" s="1"/>
  <c r="B214"/>
  <c r="U214" s="1"/>
  <c r="B215"/>
  <c r="U215" s="1"/>
  <c r="B216"/>
  <c r="U216" s="1"/>
  <c r="B217"/>
  <c r="U217" s="1"/>
  <c r="B218"/>
  <c r="U218" s="1"/>
  <c r="B219"/>
  <c r="U219" s="1"/>
  <c r="B220"/>
  <c r="U220" s="1"/>
  <c r="B221"/>
  <c r="U221" s="1"/>
  <c r="B222"/>
  <c r="U222" s="1"/>
  <c r="B223"/>
  <c r="U223" s="1"/>
  <c r="B224"/>
  <c r="U224" s="1"/>
  <c r="B225"/>
  <c r="U225" s="1"/>
  <c r="B226"/>
  <c r="U226" s="1"/>
  <c r="B227"/>
  <c r="U227" s="1"/>
  <c r="B228"/>
  <c r="U228" s="1"/>
  <c r="B229"/>
  <c r="U229" s="1"/>
  <c r="B230"/>
  <c r="U230" s="1"/>
  <c r="B231"/>
  <c r="U231" s="1"/>
  <c r="B232"/>
  <c r="U232" s="1"/>
  <c r="B233"/>
  <c r="U233" s="1"/>
  <c r="B234"/>
  <c r="U234" s="1"/>
  <c r="B235"/>
  <c r="U235" s="1"/>
  <c r="B236"/>
  <c r="U236" s="1"/>
  <c r="B237"/>
  <c r="U237" s="1"/>
  <c r="B238"/>
  <c r="U238" s="1"/>
  <c r="B239"/>
  <c r="U239" s="1"/>
  <c r="B240"/>
  <c r="U240" s="1"/>
  <c r="B241"/>
  <c r="U241" s="1"/>
  <c r="B242"/>
  <c r="U242" s="1"/>
  <c r="B243"/>
  <c r="U243" s="1"/>
  <c r="B244"/>
  <c r="U244" s="1"/>
  <c r="B245"/>
  <c r="U245" s="1"/>
  <c r="B246"/>
  <c r="U246" s="1"/>
  <c r="B247"/>
  <c r="U247" s="1"/>
  <c r="B248"/>
  <c r="U248" s="1"/>
  <c r="B249"/>
  <c r="U249" s="1"/>
  <c r="B250"/>
  <c r="U250" s="1"/>
  <c r="B251"/>
  <c r="U251" s="1"/>
  <c r="B252"/>
  <c r="U252" s="1"/>
  <c r="B253"/>
  <c r="U253" s="1"/>
  <c r="B254"/>
  <c r="U254" s="1"/>
  <c r="B255"/>
  <c r="U255" s="1"/>
  <c r="B256"/>
  <c r="U256" s="1"/>
  <c r="B257"/>
  <c r="U257" s="1"/>
  <c r="B258"/>
  <c r="U258" s="1"/>
  <c r="B259"/>
  <c r="U259" s="1"/>
  <c r="B260"/>
  <c r="U260" s="1"/>
  <c r="B261"/>
  <c r="U261" s="1"/>
  <c r="B262"/>
  <c r="U262" s="1"/>
  <c r="B263"/>
  <c r="U263" s="1"/>
  <c r="B264"/>
  <c r="U264" s="1"/>
  <c r="B265"/>
  <c r="U265" s="1"/>
  <c r="B266"/>
  <c r="U266" s="1"/>
  <c r="B267"/>
  <c r="U267" s="1"/>
  <c r="B268"/>
  <c r="U268" s="1"/>
  <c r="B269"/>
  <c r="U269" s="1"/>
  <c r="B270"/>
  <c r="U270" s="1"/>
  <c r="B271"/>
  <c r="U271" s="1"/>
  <c r="B272"/>
  <c r="U272" s="1"/>
  <c r="B273"/>
  <c r="U273" s="1"/>
  <c r="B274"/>
  <c r="U274" s="1"/>
  <c r="B275"/>
  <c r="U275" s="1"/>
  <c r="B276"/>
  <c r="U276" s="1"/>
  <c r="B277"/>
  <c r="U277" s="1"/>
  <c r="B278"/>
  <c r="U278" s="1"/>
  <c r="B279"/>
  <c r="U279" s="1"/>
  <c r="B280"/>
  <c r="U280" s="1"/>
  <c r="B281"/>
  <c r="U281" s="1"/>
  <c r="B282"/>
  <c r="U282" s="1"/>
  <c r="B283"/>
  <c r="U283" s="1"/>
  <c r="B284"/>
  <c r="U284" s="1"/>
  <c r="B285"/>
  <c r="U285" s="1"/>
  <c r="B286"/>
  <c r="U286" s="1"/>
  <c r="B287"/>
  <c r="U287" s="1"/>
  <c r="B288"/>
  <c r="U288" s="1"/>
  <c r="B289"/>
  <c r="U289" s="1"/>
  <c r="B290"/>
  <c r="U290" s="1"/>
  <c r="B291"/>
  <c r="U291" s="1"/>
  <c r="B292"/>
  <c r="U292" s="1"/>
  <c r="B293"/>
  <c r="U293" s="1"/>
  <c r="B294"/>
  <c r="U294" s="1"/>
  <c r="B295"/>
  <c r="U295" s="1"/>
  <c r="B296"/>
  <c r="U296" s="1"/>
  <c r="B297"/>
  <c r="U297" s="1"/>
  <c r="B298"/>
  <c r="U298" s="1"/>
  <c r="B299"/>
  <c r="U299" s="1"/>
  <c r="B300"/>
  <c r="U300" s="1"/>
  <c r="B301"/>
  <c r="U301" s="1"/>
  <c r="B302"/>
  <c r="U302" s="1"/>
  <c r="B303"/>
  <c r="U303" s="1"/>
  <c r="B304"/>
  <c r="U304" s="1"/>
  <c r="B305"/>
  <c r="U305" s="1"/>
  <c r="B306"/>
  <c r="U306" s="1"/>
  <c r="B307"/>
  <c r="U307" s="1"/>
  <c r="B308"/>
  <c r="U308" s="1"/>
  <c r="B309"/>
  <c r="U309" s="1"/>
  <c r="B310"/>
  <c r="U310" s="1"/>
  <c r="B311"/>
  <c r="U311" s="1"/>
  <c r="B312"/>
  <c r="U312" s="1"/>
  <c r="B313"/>
  <c r="U313" s="1"/>
  <c r="B314"/>
  <c r="U314" s="1"/>
  <c r="B315"/>
  <c r="U315" s="1"/>
  <c r="B316"/>
  <c r="U316" s="1"/>
  <c r="B317"/>
  <c r="U317" s="1"/>
  <c r="B318"/>
  <c r="U318" s="1"/>
  <c r="B319"/>
  <c r="U319" s="1"/>
  <c r="B320"/>
  <c r="U320" s="1"/>
  <c r="B321"/>
  <c r="U321" s="1"/>
  <c r="B322"/>
  <c r="U322" s="1"/>
  <c r="B323"/>
  <c r="U323" s="1"/>
  <c r="B324"/>
  <c r="U324" s="1"/>
  <c r="B325"/>
  <c r="U325" s="1"/>
  <c r="B326"/>
  <c r="U326" s="1"/>
  <c r="B327"/>
  <c r="U327" s="1"/>
  <c r="B328"/>
  <c r="U328" s="1"/>
  <c r="B329"/>
  <c r="U329" s="1"/>
  <c r="B330"/>
  <c r="U330" s="1"/>
  <c r="B331"/>
  <c r="U331" s="1"/>
  <c r="B2"/>
  <c r="AH283" i="1" l="1"/>
  <c r="AH226"/>
  <c r="AH215"/>
  <c r="AI283"/>
  <c r="AH268"/>
  <c r="O266" i="13" s="1"/>
  <c r="AH265" i="1"/>
  <c r="AI233"/>
  <c r="AH322"/>
  <c r="X322" i="6" s="1"/>
  <c r="AH290" i="1"/>
  <c r="R322"/>
  <c r="A321" i="12"/>
  <c r="A318"/>
  <c r="A287"/>
  <c r="B274" i="13"/>
  <c r="R273" i="1"/>
  <c r="AH257"/>
  <c r="A255" i="12"/>
  <c r="A210"/>
  <c r="A196"/>
  <c r="A195"/>
  <c r="R328" i="1"/>
  <c r="A327" i="12"/>
  <c r="A311"/>
  <c r="A308"/>
  <c r="A302"/>
  <c r="B294" i="13"/>
  <c r="A295" i="12"/>
  <c r="N292"/>
  <c r="A289"/>
  <c r="A283"/>
  <c r="A277"/>
  <c r="A272"/>
  <c r="B269" i="13"/>
  <c r="A262" i="12"/>
  <c r="N256"/>
  <c r="A242"/>
  <c r="A221"/>
  <c r="B207" i="13"/>
  <c r="B199"/>
  <c r="A205" i="7"/>
  <c r="T205" i="5"/>
  <c r="A193" i="7"/>
  <c r="T193" i="5"/>
  <c r="B331" i="13"/>
  <c r="R331" i="1"/>
  <c r="H331" i="6" s="1"/>
  <c r="A330" i="12"/>
  <c r="B327" i="13"/>
  <c r="R327" i="1"/>
  <c r="F325" i="13" s="1"/>
  <c r="A326" i="12"/>
  <c r="R324" i="1"/>
  <c r="F322" i="13" s="1"/>
  <c r="A323" i="12"/>
  <c r="B318" i="13"/>
  <c r="R318" i="1"/>
  <c r="B315" i="13"/>
  <c r="A315" i="12"/>
  <c r="B310" i="13"/>
  <c r="A310" i="12"/>
  <c r="A307"/>
  <c r="A304"/>
  <c r="A301"/>
  <c r="B298" i="13"/>
  <c r="B295"/>
  <c r="A296" i="12"/>
  <c r="N295"/>
  <c r="A294"/>
  <c r="B291" i="13"/>
  <c r="A291" i="12"/>
  <c r="A288"/>
  <c r="N287"/>
  <c r="A286"/>
  <c r="B283" i="13"/>
  <c r="A284" i="12"/>
  <c r="N283"/>
  <c r="A282"/>
  <c r="B279" i="13"/>
  <c r="A279" i="12"/>
  <c r="N277"/>
  <c r="A276"/>
  <c r="A274"/>
  <c r="N272"/>
  <c r="A271"/>
  <c r="A269"/>
  <c r="N267"/>
  <c r="A266"/>
  <c r="R262" i="1"/>
  <c r="B259" i="13"/>
  <c r="A260" i="12"/>
  <c r="B255" i="13"/>
  <c r="N253" i="12"/>
  <c r="A252"/>
  <c r="B246" i="13"/>
  <c r="N246" i="12"/>
  <c r="A245"/>
  <c r="B242" i="13"/>
  <c r="N242" i="12"/>
  <c r="A241"/>
  <c r="B238" i="13"/>
  <c r="A238" i="12"/>
  <c r="B235" i="13"/>
  <c r="N235" i="12"/>
  <c r="B231" i="13"/>
  <c r="B229"/>
  <c r="B226"/>
  <c r="N224" i="12"/>
  <c r="A223"/>
  <c r="N221"/>
  <c r="B218" i="13"/>
  <c r="N218" i="12"/>
  <c r="B215" i="13"/>
  <c r="B213"/>
  <c r="R213" i="1"/>
  <c r="F211" i="13" s="1"/>
  <c r="A212" i="12"/>
  <c r="B209" i="13"/>
  <c r="A209" i="12"/>
  <c r="A204"/>
  <c r="A203"/>
  <c r="A201"/>
  <c r="A198"/>
  <c r="A331" i="7"/>
  <c r="T331" i="5"/>
  <c r="A327" i="7"/>
  <c r="T327" i="5"/>
  <c r="A323" i="7"/>
  <c r="T323" i="5"/>
  <c r="A319" i="7"/>
  <c r="T319" i="5"/>
  <c r="A315" i="7"/>
  <c r="T315" i="5"/>
  <c r="A311" i="7"/>
  <c r="T311" i="5"/>
  <c r="A307" i="7"/>
  <c r="T307" i="5"/>
  <c r="A303" i="7"/>
  <c r="T303" i="5"/>
  <c r="A299" i="7"/>
  <c r="T299" i="5"/>
  <c r="A295" i="7"/>
  <c r="T295" i="5"/>
  <c r="A291" i="7"/>
  <c r="T291" i="5"/>
  <c r="A287" i="7"/>
  <c r="T287" i="5"/>
  <c r="A283" i="7"/>
  <c r="T283" i="5"/>
  <c r="A279" i="7"/>
  <c r="T279" i="5"/>
  <c r="A275" i="7"/>
  <c r="T275" i="5"/>
  <c r="A271" i="7"/>
  <c r="T271" i="5"/>
  <c r="A267" i="7"/>
  <c r="T267" i="5"/>
  <c r="A263" i="7"/>
  <c r="T263" i="5"/>
  <c r="A259" i="7"/>
  <c r="T259" i="5"/>
  <c r="A255" i="7"/>
  <c r="T255" i="5"/>
  <c r="A251" i="7"/>
  <c r="T251" i="5"/>
  <c r="A243" i="7"/>
  <c r="T243" i="5"/>
  <c r="A239" i="7"/>
  <c r="T239" i="5"/>
  <c r="A235" i="7"/>
  <c r="T235" i="5"/>
  <c r="A231" i="7"/>
  <c r="T231" i="5"/>
  <c r="A227" i="7"/>
  <c r="T227" i="5"/>
  <c r="A223" i="7"/>
  <c r="T223" i="5"/>
  <c r="A219" i="7"/>
  <c r="T219" i="5"/>
  <c r="A331" i="12"/>
  <c r="A324"/>
  <c r="A313"/>
  <c r="R309" i="1"/>
  <c r="B302" i="13"/>
  <c r="B299"/>
  <c r="B286"/>
  <c r="N280" i="12"/>
  <c r="N275"/>
  <c r="N270"/>
  <c r="A267"/>
  <c r="A264"/>
  <c r="R259" i="1"/>
  <c r="F257" i="13" s="1"/>
  <c r="A258" i="12"/>
  <c r="R250" i="1"/>
  <c r="B243" i="13"/>
  <c r="B239"/>
  <c r="A235" i="12"/>
  <c r="A229"/>
  <c r="A218"/>
  <c r="A216"/>
  <c r="A206"/>
  <c r="B202" i="13"/>
  <c r="B201"/>
  <c r="A199" i="12"/>
  <c r="A209" i="7"/>
  <c r="T209" i="5"/>
  <c r="R276"/>
  <c r="T276"/>
  <c r="A333" i="12"/>
  <c r="B330" i="13"/>
  <c r="A329" i="12"/>
  <c r="B326" i="13"/>
  <c r="R326" i="1"/>
  <c r="B323" i="13"/>
  <c r="A320" i="12"/>
  <c r="B317" i="13"/>
  <c r="A317" i="12"/>
  <c r="B314" i="13"/>
  <c r="R315" i="1"/>
  <c r="H315" i="6" s="1"/>
  <c r="A312" i="12"/>
  <c r="B307" i="13"/>
  <c r="A306" i="12"/>
  <c r="N304"/>
  <c r="A300"/>
  <c r="A297"/>
  <c r="N296"/>
  <c r="A293"/>
  <c r="A285"/>
  <c r="N282"/>
  <c r="A281"/>
  <c r="R279" i="1"/>
  <c r="H279" i="6" s="1"/>
  <c r="A278" i="12"/>
  <c r="N276"/>
  <c r="B271" i="13"/>
  <c r="N269" i="12"/>
  <c r="B263" i="13"/>
  <c r="A263" i="12"/>
  <c r="A261"/>
  <c r="B257" i="13"/>
  <c r="A257" i="12"/>
  <c r="B254" i="13"/>
  <c r="A254" i="12"/>
  <c r="A251"/>
  <c r="A248"/>
  <c r="B245" i="13"/>
  <c r="A244" i="12"/>
  <c r="B241" i="13"/>
  <c r="N241" i="12"/>
  <c r="A240"/>
  <c r="N238"/>
  <c r="A237"/>
  <c r="A233"/>
  <c r="A231"/>
  <c r="A228"/>
  <c r="A226"/>
  <c r="A220"/>
  <c r="A217"/>
  <c r="A215"/>
  <c r="A211"/>
  <c r="N209"/>
  <c r="A208"/>
  <c r="A207"/>
  <c r="A205"/>
  <c r="N204"/>
  <c r="A202"/>
  <c r="A200"/>
  <c r="A197"/>
  <c r="A211" i="7"/>
  <c r="T211" i="5"/>
  <c r="A203" i="7"/>
  <c r="T203" i="5"/>
  <c r="A195" i="7"/>
  <c r="T195" i="5"/>
  <c r="A326" i="7"/>
  <c r="T326" i="5"/>
  <c r="A322" i="7"/>
  <c r="T322" i="5"/>
  <c r="A314" i="7"/>
  <c r="T314" i="5"/>
  <c r="A306" i="7"/>
  <c r="T306" i="5"/>
  <c r="A298" i="7"/>
  <c r="T298" i="5"/>
  <c r="A278" i="7"/>
  <c r="T278" i="5"/>
  <c r="A270" i="7"/>
  <c r="T270" i="5"/>
  <c r="A262" i="7"/>
  <c r="T262" i="5"/>
  <c r="A258" i="7"/>
  <c r="T258" i="5"/>
  <c r="A250" i="7"/>
  <c r="T250" i="5"/>
  <c r="A242" i="7"/>
  <c r="T242" i="5"/>
  <c r="A234" i="7"/>
  <c r="T234" i="5"/>
  <c r="A222" i="7"/>
  <c r="T222" i="5"/>
  <c r="A298" i="12"/>
  <c r="B282" i="13"/>
  <c r="B267"/>
  <c r="A253" i="12"/>
  <c r="A249"/>
  <c r="AH248" i="1"/>
  <c r="X248" i="6" s="1"/>
  <c r="A246" i="12"/>
  <c r="A239"/>
  <c r="AH231" i="1"/>
  <c r="X231" i="6" s="1"/>
  <c r="A227" i="12"/>
  <c r="N225"/>
  <c r="A224"/>
  <c r="A213"/>
  <c r="B210" i="13"/>
  <c r="A213" i="7"/>
  <c r="T213" i="5"/>
  <c r="A197" i="7"/>
  <c r="T197" i="5"/>
  <c r="R324"/>
  <c r="T324"/>
  <c r="A332" i="12"/>
  <c r="R329" i="1"/>
  <c r="H329" i="6" s="1"/>
  <c r="A328" i="12"/>
  <c r="A325"/>
  <c r="A322"/>
  <c r="R320" i="1"/>
  <c r="A319" i="12"/>
  <c r="R317" i="1"/>
  <c r="A316" i="12"/>
  <c r="A314"/>
  <c r="A309"/>
  <c r="A305"/>
  <c r="A303"/>
  <c r="A299"/>
  <c r="N293"/>
  <c r="A292"/>
  <c r="A290"/>
  <c r="B287" i="13"/>
  <c r="R285" i="1"/>
  <c r="N281" i="12"/>
  <c r="A280"/>
  <c r="B275" i="13"/>
  <c r="A275" i="12"/>
  <c r="A273"/>
  <c r="B270" i="13"/>
  <c r="A270" i="12"/>
  <c r="A268"/>
  <c r="B265" i="13"/>
  <c r="A265" i="12"/>
  <c r="B262" i="13"/>
  <c r="A259" i="12"/>
  <c r="N257"/>
  <c r="A256"/>
  <c r="N254"/>
  <c r="N251"/>
  <c r="A250"/>
  <c r="N248"/>
  <c r="A247"/>
  <c r="R244" i="1"/>
  <c r="A243" i="12"/>
  <c r="N240"/>
  <c r="N237"/>
  <c r="A236"/>
  <c r="A234"/>
  <c r="N233"/>
  <c r="A232"/>
  <c r="A230"/>
  <c r="B227" i="13"/>
  <c r="A225" i="12"/>
  <c r="A222"/>
  <c r="B219" i="13"/>
  <c r="A219" i="12"/>
  <c r="R217" i="1"/>
  <c r="A214" i="12"/>
  <c r="B211" i="13"/>
  <c r="N208" i="12"/>
  <c r="R205" i="1"/>
  <c r="N202" i="12"/>
  <c r="B194" i="13"/>
  <c r="A293" i="7"/>
  <c r="T293" i="5"/>
  <c r="A277" i="7"/>
  <c r="T277" i="5"/>
  <c r="A229" i="7"/>
  <c r="T229" i="5"/>
  <c r="B331" i="6"/>
  <c r="D330" i="12"/>
  <c r="H330" s="1"/>
  <c r="D330" i="6"/>
  <c r="B327"/>
  <c r="X326"/>
  <c r="O324" i="13"/>
  <c r="B324" i="6"/>
  <c r="AW323" i="1"/>
  <c r="AG323" i="12" s="1"/>
  <c r="AF323" s="1"/>
  <c r="D323" i="6"/>
  <c r="B321"/>
  <c r="P319"/>
  <c r="K317" i="13"/>
  <c r="B318" i="6"/>
  <c r="P316"/>
  <c r="K314" i="13"/>
  <c r="X315" i="6"/>
  <c r="O313" i="13"/>
  <c r="BA315" i="1"/>
  <c r="AK315" i="12" s="1"/>
  <c r="AJ315" s="1"/>
  <c r="D315" i="6"/>
  <c r="B313"/>
  <c r="B311"/>
  <c r="B308"/>
  <c r="B305"/>
  <c r="B303"/>
  <c r="D302" i="12"/>
  <c r="H302" s="1"/>
  <c r="D302" i="6"/>
  <c r="B299"/>
  <c r="D298" i="12"/>
  <c r="H298" s="1"/>
  <c r="D298" i="6"/>
  <c r="Y296"/>
  <c r="P294" i="13"/>
  <c r="X295" i="6"/>
  <c r="O293" i="13"/>
  <c r="AO295" i="1"/>
  <c r="AC295" i="12" s="1"/>
  <c r="AB295" s="1"/>
  <c r="D295" i="6"/>
  <c r="B292"/>
  <c r="B290"/>
  <c r="X287"/>
  <c r="O285" i="13"/>
  <c r="BA287" i="1"/>
  <c r="AK287" i="12" s="1"/>
  <c r="D287" i="6"/>
  <c r="P285"/>
  <c r="K283" i="13"/>
  <c r="Y284" i="6"/>
  <c r="P282" i="13"/>
  <c r="X283" i="6"/>
  <c r="O281" i="13"/>
  <c r="B280" i="6"/>
  <c r="B278"/>
  <c r="X275"/>
  <c r="O273" i="13"/>
  <c r="X273" i="6"/>
  <c r="O271" i="13"/>
  <c r="X270" i="6"/>
  <c r="O268" i="13"/>
  <c r="D270" i="12"/>
  <c r="H270" s="1"/>
  <c r="D270" i="6"/>
  <c r="X268"/>
  <c r="D268" i="12"/>
  <c r="H268" s="1"/>
  <c r="D268" i="6"/>
  <c r="B266"/>
  <c r="X263"/>
  <c r="O261" i="13"/>
  <c r="P262" i="6"/>
  <c r="K260" i="13"/>
  <c r="AI261" i="1"/>
  <c r="B258" i="6"/>
  <c r="F258" s="1"/>
  <c r="B255"/>
  <c r="F255" s="1"/>
  <c r="B253"/>
  <c r="F253" s="1"/>
  <c r="BA252" i="1"/>
  <c r="AK252" i="12" s="1"/>
  <c r="AJ252" s="1"/>
  <c r="D252" i="6"/>
  <c r="B249"/>
  <c r="B246"/>
  <c r="X245"/>
  <c r="O243" i="13"/>
  <c r="H244" i="6"/>
  <c r="F242" i="13"/>
  <c r="B242" i="6"/>
  <c r="X241"/>
  <c r="O239" i="13"/>
  <c r="D241" i="12"/>
  <c r="D241" i="6"/>
  <c r="X239"/>
  <c r="O237" i="13"/>
  <c r="D239" i="12"/>
  <c r="H239" s="1"/>
  <c r="D239" i="6"/>
  <c r="B236"/>
  <c r="B234"/>
  <c r="B232"/>
  <c r="P231"/>
  <c r="K229" i="13"/>
  <c r="B230" i="6"/>
  <c r="D229" i="12"/>
  <c r="D229" i="6"/>
  <c r="X227"/>
  <c r="O225" i="13"/>
  <c r="Y227" i="1"/>
  <c r="U227" i="12" s="1"/>
  <c r="D227" i="6"/>
  <c r="B225"/>
  <c r="AY225" s="1"/>
  <c r="D224" i="12"/>
  <c r="H224" s="1"/>
  <c r="D224" i="6"/>
  <c r="B222"/>
  <c r="AY222" s="1"/>
  <c r="D221" i="12"/>
  <c r="H221" s="1"/>
  <c r="D221" i="6"/>
  <c r="B219"/>
  <c r="D218" i="12"/>
  <c r="D218" i="6"/>
  <c r="P215"/>
  <c r="K213" i="13"/>
  <c r="B214" i="6"/>
  <c r="X210"/>
  <c r="O208" i="13"/>
  <c r="B208" i="6"/>
  <c r="B207"/>
  <c r="B205"/>
  <c r="B202"/>
  <c r="B200"/>
  <c r="B197"/>
  <c r="X195"/>
  <c r="O193" i="13"/>
  <c r="B319"/>
  <c r="B311"/>
  <c r="B303"/>
  <c r="B251"/>
  <c r="B247"/>
  <c r="B223"/>
  <c r="B203"/>
  <c r="B195"/>
  <c r="AW333" i="1"/>
  <c r="AG333" i="12" s="1"/>
  <c r="AF333" s="1"/>
  <c r="D333" i="6"/>
  <c r="B330"/>
  <c r="AW329" i="1"/>
  <c r="AG329" i="12" s="1"/>
  <c r="D329" i="6"/>
  <c r="H328"/>
  <c r="F326" i="13"/>
  <c r="B326" i="6"/>
  <c r="B323"/>
  <c r="H322"/>
  <c r="F320" i="13"/>
  <c r="AO320" i="1"/>
  <c r="AC320" i="12" s="1"/>
  <c r="AB320" s="1"/>
  <c r="D320" i="6"/>
  <c r="P318"/>
  <c r="K316" i="13"/>
  <c r="B315" i="6"/>
  <c r="D312" i="12"/>
  <c r="D312" i="6"/>
  <c r="P311"/>
  <c r="K309" i="13"/>
  <c r="B310" i="6"/>
  <c r="H309"/>
  <c r="F307" i="13"/>
  <c r="B307" i="6"/>
  <c r="P305"/>
  <c r="K303" i="13"/>
  <c r="X304" i="6"/>
  <c r="O302" i="13"/>
  <c r="B302" i="6"/>
  <c r="B298"/>
  <c r="X296"/>
  <c r="O294" i="13"/>
  <c r="D296" i="12"/>
  <c r="H296" s="1"/>
  <c r="D296" i="6"/>
  <c r="B295"/>
  <c r="P292"/>
  <c r="K290" i="13"/>
  <c r="B289" i="6"/>
  <c r="BA288" i="1"/>
  <c r="AK288" i="12" s="1"/>
  <c r="AJ288" s="1"/>
  <c r="D288" i="6"/>
  <c r="B287"/>
  <c r="D286" i="12"/>
  <c r="H286" s="1"/>
  <c r="D286" i="6"/>
  <c r="H285"/>
  <c r="F283" i="13"/>
  <c r="X284" i="6"/>
  <c r="O282" i="13"/>
  <c r="B283" i="6"/>
  <c r="D282" i="12"/>
  <c r="H282" s="1"/>
  <c r="D282" i="6"/>
  <c r="BA279" i="1"/>
  <c r="AK279" i="12" s="1"/>
  <c r="D279" i="6"/>
  <c r="P278"/>
  <c r="K276" i="13"/>
  <c r="X277" i="6"/>
  <c r="O275" i="13"/>
  <c r="B275" i="6"/>
  <c r="B273"/>
  <c r="D272" i="12"/>
  <c r="H272" s="1"/>
  <c r="D272" i="6"/>
  <c r="B270"/>
  <c r="B268"/>
  <c r="AW267" i="1"/>
  <c r="AG267" i="12" s="1"/>
  <c r="AF267" s="1"/>
  <c r="P266" i="6"/>
  <c r="K264" i="13"/>
  <c r="X265" i="6"/>
  <c r="O263" i="13"/>
  <c r="B263" i="6"/>
  <c r="F263" s="1"/>
  <c r="F260" i="13"/>
  <c r="AW261" i="1"/>
  <c r="AG261" i="12" s="1"/>
  <c r="AF261" s="1"/>
  <c r="D261" i="6"/>
  <c r="B260"/>
  <c r="F260" s="1"/>
  <c r="P258"/>
  <c r="K256" i="13"/>
  <c r="X257" i="6"/>
  <c r="O255" i="13"/>
  <c r="X254" i="6"/>
  <c r="O252" i="13"/>
  <c r="BA254" i="1"/>
  <c r="AK254" i="12" s="1"/>
  <c r="AJ254" s="1"/>
  <c r="D254" i="6"/>
  <c r="P253"/>
  <c r="K251" i="13"/>
  <c r="B252" i="6"/>
  <c r="F252" s="1"/>
  <c r="D251" i="12"/>
  <c r="D251" i="6"/>
  <c r="P249"/>
  <c r="K247" i="13"/>
  <c r="B245" i="6"/>
  <c r="D244" i="12"/>
  <c r="H244" s="1"/>
  <c r="D244" i="6"/>
  <c r="P242"/>
  <c r="K240" i="13"/>
  <c r="B241" i="6"/>
  <c r="D240" i="12"/>
  <c r="D240" i="6"/>
  <c r="AO239" i="1"/>
  <c r="AC239" i="12" s="1"/>
  <c r="AB239" s="1"/>
  <c r="B239" i="6"/>
  <c r="D238" i="12"/>
  <c r="H238" s="1"/>
  <c r="D238" i="6"/>
  <c r="B235"/>
  <c r="Y233"/>
  <c r="P231" i="13"/>
  <c r="Y231" i="6"/>
  <c r="P229" i="13"/>
  <c r="B229" i="6"/>
  <c r="B227"/>
  <c r="B224"/>
  <c r="AY224" s="1"/>
  <c r="B221"/>
  <c r="B218"/>
  <c r="H217"/>
  <c r="F215" i="13"/>
  <c r="B216" i="6"/>
  <c r="B213"/>
  <c r="D212" i="12"/>
  <c r="H212" s="1"/>
  <c r="D212" i="6"/>
  <c r="B210"/>
  <c r="Y209" i="1"/>
  <c r="U209" i="12" s="1"/>
  <c r="D209" i="6"/>
  <c r="Y207"/>
  <c r="P205" i="13"/>
  <c r="D206" i="12"/>
  <c r="H206" s="1"/>
  <c r="D206" i="6"/>
  <c r="Y204"/>
  <c r="P202" i="13"/>
  <c r="Y203" i="6"/>
  <c r="P201" i="13"/>
  <c r="X201" i="6"/>
  <c r="O199" i="13"/>
  <c r="X199" i="6"/>
  <c r="O197" i="13"/>
  <c r="X196" i="6"/>
  <c r="O194" i="13"/>
  <c r="Y196" i="1"/>
  <c r="U196" i="12" s="1"/>
  <c r="D196" i="6"/>
  <c r="B322" i="13"/>
  <c r="B306"/>
  <c r="B290"/>
  <c r="B278"/>
  <c r="B266"/>
  <c r="B258"/>
  <c r="B250"/>
  <c r="B234"/>
  <c r="B230"/>
  <c r="B222"/>
  <c r="B214"/>
  <c r="B206"/>
  <c r="B198"/>
  <c r="B333" i="6"/>
  <c r="Y332" i="1"/>
  <c r="U332" i="12" s="1"/>
  <c r="D332" i="6"/>
  <c r="P330"/>
  <c r="K328" i="13"/>
  <c r="B329" i="6"/>
  <c r="AO328" i="1"/>
  <c r="AC328" i="12" s="1"/>
  <c r="D328" i="6"/>
  <c r="H327"/>
  <c r="BA325" i="1"/>
  <c r="AK325" i="12" s="1"/>
  <c r="AJ325" s="1"/>
  <c r="D325" i="6"/>
  <c r="H324"/>
  <c r="P323"/>
  <c r="K321" i="13"/>
  <c r="D322" i="12"/>
  <c r="H322" s="1"/>
  <c r="D322" i="6"/>
  <c r="B320"/>
  <c r="H318"/>
  <c r="F316" i="13"/>
  <c r="B317" i="6"/>
  <c r="P315"/>
  <c r="K313" i="13"/>
  <c r="X314" i="6"/>
  <c r="O312" i="13"/>
  <c r="D314" i="12"/>
  <c r="H314" s="1"/>
  <c r="D314" i="6"/>
  <c r="B312"/>
  <c r="P310"/>
  <c r="K308" i="13"/>
  <c r="Y306" i="1"/>
  <c r="U306" i="12" s="1"/>
  <c r="D306" i="6"/>
  <c r="B304"/>
  <c r="B301"/>
  <c r="D300" i="12"/>
  <c r="D300" i="6"/>
  <c r="P298"/>
  <c r="K296" i="13"/>
  <c r="X297" i="6"/>
  <c r="O295" i="13"/>
  <c r="D297" i="12"/>
  <c r="H297" s="1"/>
  <c r="D297" i="6"/>
  <c r="B296"/>
  <c r="B294"/>
  <c r="D293" i="12"/>
  <c r="H293" s="1"/>
  <c r="D293" i="6"/>
  <c r="B291"/>
  <c r="B288"/>
  <c r="B286"/>
  <c r="D285" i="12"/>
  <c r="H285" s="1"/>
  <c r="D285" i="6"/>
  <c r="B284"/>
  <c r="B282"/>
  <c r="D281" i="12"/>
  <c r="D281" i="6"/>
  <c r="B279"/>
  <c r="B277"/>
  <c r="AO276" i="1"/>
  <c r="AC276" i="12" s="1"/>
  <c r="AB276" s="1"/>
  <c r="D276" i="6"/>
  <c r="P275"/>
  <c r="K273" i="13"/>
  <c r="X274" i="6"/>
  <c r="O272" i="13"/>
  <c r="B272" i="6"/>
  <c r="AO271" i="1"/>
  <c r="AC271" i="12" s="1"/>
  <c r="AB271" s="1"/>
  <c r="D271" i="6"/>
  <c r="X269"/>
  <c r="O267" i="13"/>
  <c r="B265" i="6"/>
  <c r="F265" s="1"/>
  <c r="X262"/>
  <c r="O260" i="13"/>
  <c r="B261" i="6"/>
  <c r="F261" s="1"/>
  <c r="AW259" i="1"/>
  <c r="AG259" i="12" s="1"/>
  <c r="D259" i="6"/>
  <c r="B257"/>
  <c r="F257" s="1"/>
  <c r="D256" i="12"/>
  <c r="H256" s="1"/>
  <c r="D256" i="6"/>
  <c r="B254"/>
  <c r="F254" s="1"/>
  <c r="B251"/>
  <c r="F251" s="1"/>
  <c r="B248"/>
  <c r="D247" i="12"/>
  <c r="H247" s="1"/>
  <c r="D247" i="6"/>
  <c r="B244"/>
  <c r="AO243" i="1"/>
  <c r="AC243" i="12" s="1"/>
  <c r="D243" i="6"/>
  <c r="B240"/>
  <c r="B238"/>
  <c r="Y234"/>
  <c r="P232" i="13"/>
  <c r="X233" i="6"/>
  <c r="O231" i="13"/>
  <c r="D231" i="12"/>
  <c r="H231" s="1"/>
  <c r="D231" i="6"/>
  <c r="D228" i="12"/>
  <c r="H228" s="1"/>
  <c r="D228" i="6"/>
  <c r="P227"/>
  <c r="K225" i="13"/>
  <c r="X226" i="6"/>
  <c r="O224" i="13"/>
  <c r="AW226" i="1"/>
  <c r="AG226" i="12" s="1"/>
  <c r="AF226" s="1"/>
  <c r="D226" i="6"/>
  <c r="B223"/>
  <c r="AY223" s="1"/>
  <c r="AM220" i="1"/>
  <c r="AA220" i="12" s="1"/>
  <c r="Z220" s="1"/>
  <c r="D220" i="6"/>
  <c r="X217"/>
  <c r="O215" i="13"/>
  <c r="D217" i="12"/>
  <c r="H217" s="1"/>
  <c r="D217" i="6"/>
  <c r="X215"/>
  <c r="O213" i="13"/>
  <c r="D215" i="12"/>
  <c r="H215" s="1"/>
  <c r="D215" i="6"/>
  <c r="B212"/>
  <c r="D211" i="12"/>
  <c r="H211" s="1"/>
  <c r="D211" i="6"/>
  <c r="B209"/>
  <c r="X207"/>
  <c r="O205" i="13"/>
  <c r="B206" i="6"/>
  <c r="H205"/>
  <c r="F203" i="13"/>
  <c r="X204" i="6"/>
  <c r="O202" i="13"/>
  <c r="X203" i="6"/>
  <c r="O201" i="13"/>
  <c r="AY201" i="1"/>
  <c r="AI201" i="12" s="1"/>
  <c r="AH201" s="1"/>
  <c r="D201" i="6"/>
  <c r="B199"/>
  <c r="AW198" i="1"/>
  <c r="AG198" i="12" s="1"/>
  <c r="AF198" s="1"/>
  <c r="D198" i="6"/>
  <c r="B196"/>
  <c r="B195"/>
  <c r="B329" i="13"/>
  <c r="B325"/>
  <c r="B321"/>
  <c r="B313"/>
  <c r="B309"/>
  <c r="B305"/>
  <c r="B301"/>
  <c r="B297"/>
  <c r="B293"/>
  <c r="B289"/>
  <c r="B285"/>
  <c r="B281"/>
  <c r="B277"/>
  <c r="B273"/>
  <c r="B261"/>
  <c r="B253"/>
  <c r="B249"/>
  <c r="B237"/>
  <c r="B233"/>
  <c r="B225"/>
  <c r="B221"/>
  <c r="B217"/>
  <c r="B205"/>
  <c r="B197"/>
  <c r="B193"/>
  <c r="P333" i="6"/>
  <c r="K331" i="13"/>
  <c r="B332" i="6"/>
  <c r="P329"/>
  <c r="K327" i="13"/>
  <c r="B328" i="6"/>
  <c r="H326"/>
  <c r="F324" i="13"/>
  <c r="B325" i="6"/>
  <c r="B322"/>
  <c r="B319"/>
  <c r="Y318" i="1"/>
  <c r="U318" i="12" s="1"/>
  <c r="D318" i="6"/>
  <c r="B316"/>
  <c r="B314"/>
  <c r="X311"/>
  <c r="O309" i="13"/>
  <c r="B309" i="6"/>
  <c r="D308" i="12"/>
  <c r="H308" s="1"/>
  <c r="D308" i="6"/>
  <c r="B306"/>
  <c r="X303"/>
  <c r="O301" i="13"/>
  <c r="AY303" i="1"/>
  <c r="AI303" i="12" s="1"/>
  <c r="AH303" s="1"/>
  <c r="D303" i="6"/>
  <c r="P301"/>
  <c r="K299" i="13"/>
  <c r="B300" i="6"/>
  <c r="B297"/>
  <c r="Y295"/>
  <c r="P293" i="13"/>
  <c r="B293" i="6"/>
  <c r="X290"/>
  <c r="O288" i="13"/>
  <c r="B285" i="6"/>
  <c r="P284"/>
  <c r="K282" i="13"/>
  <c r="Y283" i="6"/>
  <c r="P281" i="13"/>
  <c r="B281" i="6"/>
  <c r="AI278" i="1"/>
  <c r="B276" i="6"/>
  <c r="B274"/>
  <c r="F271" i="13"/>
  <c r="P272" i="6"/>
  <c r="K270" i="13"/>
  <c r="B271" i="6"/>
  <c r="B269"/>
  <c r="B267"/>
  <c r="AO266" i="1"/>
  <c r="AC266" i="12" s="1"/>
  <c r="AB266" s="1"/>
  <c r="D266" i="6"/>
  <c r="B264"/>
  <c r="F264" s="1"/>
  <c r="B262"/>
  <c r="F262" s="1"/>
  <c r="X260"/>
  <c r="O258" i="13"/>
  <c r="B259" i="6"/>
  <c r="F259" s="1"/>
  <c r="D258" i="12"/>
  <c r="H258" s="1"/>
  <c r="D258" i="6"/>
  <c r="B256"/>
  <c r="F256" s="1"/>
  <c r="D255" i="12"/>
  <c r="D255" i="6"/>
  <c r="X253"/>
  <c r="O251" i="13"/>
  <c r="D253" i="12"/>
  <c r="H253" s="1"/>
  <c r="D253" i="6"/>
  <c r="B250"/>
  <c r="F250" s="1"/>
  <c r="D249" i="12"/>
  <c r="H249" s="1"/>
  <c r="D249" i="6"/>
  <c r="B247"/>
  <c r="B243"/>
  <c r="D242" i="12"/>
  <c r="D242" i="6"/>
  <c r="Y241"/>
  <c r="P239" i="13"/>
  <c r="P240" i="6"/>
  <c r="K238" i="13"/>
  <c r="B237" i="6"/>
  <c r="X234"/>
  <c r="O232" i="13"/>
  <c r="D234" i="12"/>
  <c r="H234" s="1"/>
  <c r="D234" i="6"/>
  <c r="B233"/>
  <c r="B231"/>
  <c r="AO230" i="1"/>
  <c r="AC230" i="12" s="1"/>
  <c r="D230" i="6"/>
  <c r="B228"/>
  <c r="B226"/>
  <c r="D225" i="12"/>
  <c r="H225" s="1"/>
  <c r="D225" i="6"/>
  <c r="B220"/>
  <c r="B217"/>
  <c r="B215"/>
  <c r="AY214" i="1"/>
  <c r="AI214" i="12" s="1"/>
  <c r="AH214" s="1"/>
  <c r="D214" i="6"/>
  <c r="H213"/>
  <c r="B211"/>
  <c r="AI208" i="1"/>
  <c r="AO208"/>
  <c r="AC208" i="12" s="1"/>
  <c r="AB208" s="1"/>
  <c r="D208" i="6"/>
  <c r="AM207" i="1"/>
  <c r="AA207" i="12" s="1"/>
  <c r="Z207" s="1"/>
  <c r="D207" i="6"/>
  <c r="X205"/>
  <c r="O203" i="13"/>
  <c r="D205" i="12"/>
  <c r="D205" i="6"/>
  <c r="B204"/>
  <c r="B203"/>
  <c r="D202" i="12"/>
  <c r="H202" s="1"/>
  <c r="D202" i="6"/>
  <c r="B201"/>
  <c r="Y200" i="1"/>
  <c r="U200" i="12" s="1"/>
  <c r="D200" i="6"/>
  <c r="B198"/>
  <c r="AM197" i="1"/>
  <c r="AA197" i="12" s="1"/>
  <c r="Z197" s="1"/>
  <c r="D197" i="6"/>
  <c r="P195"/>
  <c r="K193" i="13"/>
  <c r="B328"/>
  <c r="B324"/>
  <c r="B320"/>
  <c r="B316"/>
  <c r="B312"/>
  <c r="B308"/>
  <c r="B304"/>
  <c r="B300"/>
  <c r="B296"/>
  <c r="B292"/>
  <c r="B288"/>
  <c r="B284"/>
  <c r="B280"/>
  <c r="B276"/>
  <c r="B272"/>
  <c r="B268"/>
  <c r="B264"/>
  <c r="B260"/>
  <c r="B256"/>
  <c r="B252"/>
  <c r="B248"/>
  <c r="B244"/>
  <c r="B240"/>
  <c r="B236"/>
  <c r="B232"/>
  <c r="B228"/>
  <c r="B224"/>
  <c r="B220"/>
  <c r="B216"/>
  <c r="B212"/>
  <c r="B208"/>
  <c r="B204"/>
  <c r="B200"/>
  <c r="B196"/>
  <c r="AW322" i="1"/>
  <c r="AG322" i="12" s="1"/>
  <c r="AM201" i="1"/>
  <c r="AA201" i="12" s="1"/>
  <c r="Z201" s="1"/>
  <c r="AM200" i="1"/>
  <c r="AA200" i="12" s="1"/>
  <c r="Z200" s="1"/>
  <c r="AH261" i="1"/>
  <c r="AM293"/>
  <c r="AA293" i="12" s="1"/>
  <c r="Z293" s="1"/>
  <c r="AM286" i="1"/>
  <c r="AA286" i="12" s="1"/>
  <c r="Z286" s="1"/>
  <c r="AI200" i="1"/>
  <c r="AH252"/>
  <c r="AH225"/>
  <c r="AI331"/>
  <c r="AH306"/>
  <c r="AH278"/>
  <c r="AH313"/>
  <c r="AH200"/>
  <c r="AH256"/>
  <c r="AH312"/>
  <c r="AH288"/>
  <c r="AH331"/>
  <c r="AH271"/>
  <c r="AH224"/>
  <c r="AH300"/>
  <c r="AH285"/>
  <c r="AI277"/>
  <c r="AH305"/>
  <c r="AI306"/>
  <c r="AI236"/>
  <c r="AI311"/>
  <c r="AH319"/>
  <c r="AI244"/>
  <c r="AI260"/>
  <c r="AH244"/>
  <c r="AH216"/>
  <c r="AH208"/>
  <c r="AI238"/>
  <c r="AI294"/>
  <c r="AI281"/>
  <c r="AI271"/>
  <c r="AI217"/>
  <c r="AI225"/>
  <c r="AH212"/>
  <c r="AH292"/>
  <c r="AH251"/>
  <c r="AI248"/>
  <c r="AI209"/>
  <c r="AH321"/>
  <c r="AH294"/>
  <c r="AI213"/>
  <c r="AH281"/>
  <c r="AH236"/>
  <c r="AI312"/>
  <c r="AI199"/>
  <c r="AH325"/>
  <c r="AI280"/>
  <c r="AI246"/>
  <c r="AH238"/>
  <c r="AI293"/>
  <c r="AI289"/>
  <c r="AI227"/>
  <c r="AH213"/>
  <c r="AI287"/>
  <c r="AI282"/>
  <c r="AI304"/>
  <c r="AH289"/>
  <c r="AH280"/>
  <c r="AI253"/>
  <c r="AI215"/>
  <c r="AH302"/>
  <c r="AH293"/>
  <c r="AH250"/>
  <c r="AH235"/>
  <c r="AI226"/>
  <c r="AH282"/>
  <c r="AH223"/>
  <c r="AH211"/>
  <c r="M227"/>
  <c r="AH246"/>
  <c r="AI309"/>
  <c r="AI307"/>
  <c r="Z261"/>
  <c r="M261"/>
  <c r="AI259"/>
  <c r="AI228"/>
  <c r="AH327"/>
  <c r="AI321"/>
  <c r="AI305"/>
  <c r="AI320"/>
  <c r="J310" i="12"/>
  <c r="AI266" i="1"/>
  <c r="AI303"/>
  <c r="AH266"/>
  <c r="AI328"/>
  <c r="AI324"/>
  <c r="M297"/>
  <c r="M285"/>
  <c r="AI267"/>
  <c r="AH309"/>
  <c r="AI330"/>
  <c r="AI219"/>
  <c r="AH320"/>
  <c r="AI254"/>
  <c r="AH222"/>
  <c r="AI285"/>
  <c r="AI263"/>
  <c r="AI314"/>
  <c r="AH237"/>
  <c r="M286"/>
  <c r="R269"/>
  <c r="J269" i="12"/>
  <c r="AI249" i="1"/>
  <c r="Z230"/>
  <c r="R283"/>
  <c r="J283" i="12"/>
  <c r="R282" i="1"/>
  <c r="R281"/>
  <c r="Z254"/>
  <c r="J234" i="12"/>
  <c r="N282" i="1"/>
  <c r="AH279"/>
  <c r="AH219"/>
  <c r="AH220"/>
  <c r="AI195"/>
  <c r="M287"/>
  <c r="AI286"/>
  <c r="AH318"/>
  <c r="AH299"/>
  <c r="AH259"/>
  <c r="AI257"/>
  <c r="AH249"/>
  <c r="AH209"/>
  <c r="AI201"/>
  <c r="AI319"/>
  <c r="J308" i="12"/>
  <c r="AI308" i="1"/>
  <c r="AI298"/>
  <c r="AI218"/>
  <c r="AH330"/>
  <c r="AH316"/>
  <c r="AH310"/>
  <c r="AI297"/>
  <c r="AI290"/>
  <c r="AH232"/>
  <c r="AH202"/>
  <c r="J325" i="12"/>
  <c r="H240"/>
  <c r="J220"/>
  <c r="R202" i="1"/>
  <c r="J202" i="12"/>
  <c r="AH291" i="1"/>
  <c r="AI222"/>
  <c r="AI325"/>
  <c r="AH286"/>
  <c r="AH228"/>
  <c r="AI211"/>
  <c r="R296"/>
  <c r="M296"/>
  <c r="R295"/>
  <c r="R248"/>
  <c r="J248" i="12"/>
  <c r="H242"/>
  <c r="R241" i="1"/>
  <c r="R238"/>
  <c r="J238" i="12"/>
  <c r="R235" i="1"/>
  <c r="M217"/>
  <c r="R209"/>
  <c r="J209" i="12"/>
  <c r="R208" i="1"/>
  <c r="J208" i="12"/>
  <c r="J207"/>
  <c r="J205"/>
  <c r="R204" i="1"/>
  <c r="J204" i="12"/>
  <c r="J203"/>
  <c r="J201"/>
  <c r="AI197" i="1"/>
  <c r="AH329"/>
  <c r="L306" i="12"/>
  <c r="J265"/>
  <c r="J259"/>
  <c r="J250"/>
  <c r="AI327" i="1"/>
  <c r="AH308"/>
  <c r="AI292"/>
  <c r="L303" i="12"/>
  <c r="L285"/>
  <c r="J280"/>
  <c r="L261"/>
  <c r="H218"/>
  <c r="AI256" i="1"/>
  <c r="AI196"/>
  <c r="J332" i="12"/>
  <c r="AI313" i="1"/>
  <c r="M213"/>
  <c r="M210"/>
  <c r="AI212"/>
  <c r="AI202"/>
  <c r="AI326"/>
  <c r="AI316"/>
  <c r="AI332"/>
  <c r="AI317"/>
  <c r="M304"/>
  <c r="J297" i="12"/>
  <c r="M214" i="1"/>
  <c r="L195" i="12"/>
  <c r="AH298" i="1"/>
  <c r="AH272"/>
  <c r="AH198"/>
  <c r="Z304"/>
  <c r="J270" i="12"/>
  <c r="R233" i="1"/>
  <c r="R224"/>
  <c r="J224" i="12"/>
  <c r="L223"/>
  <c r="R221" i="1"/>
  <c r="J221" i="12"/>
  <c r="AI329" i="1"/>
  <c r="AI322"/>
  <c r="AH307"/>
  <c r="AH267"/>
  <c r="AI220"/>
  <c r="S329" i="12"/>
  <c r="J314"/>
  <c r="AI310" i="1"/>
  <c r="AH197"/>
  <c r="N327" i="12"/>
  <c r="M330" i="1"/>
  <c r="Z328"/>
  <c r="Z326"/>
  <c r="M325"/>
  <c r="AH324"/>
  <c r="AI323"/>
  <c r="AI318"/>
  <c r="M311"/>
  <c r="Z309"/>
  <c r="M309"/>
  <c r="AI300"/>
  <c r="Z260"/>
  <c r="AI229"/>
  <c r="AI214"/>
  <c r="Z209"/>
  <c r="AI315"/>
  <c r="AI288"/>
  <c r="AI251"/>
  <c r="AI232"/>
  <c r="AH218"/>
  <c r="AI210"/>
  <c r="AI198"/>
  <c r="V326" i="12"/>
  <c r="Z327" i="1"/>
  <c r="Z325"/>
  <c r="AH317"/>
  <c r="Z324"/>
  <c r="J321" i="12"/>
  <c r="M319" i="1"/>
  <c r="Z317"/>
  <c r="M317"/>
  <c r="R304"/>
  <c r="M301"/>
  <c r="R275"/>
  <c r="J275" i="12"/>
  <c r="J262"/>
  <c r="M255" i="1"/>
  <c r="R254"/>
  <c r="J254" i="12"/>
  <c r="R253" i="1"/>
  <c r="J253" i="12"/>
  <c r="Z248" i="1"/>
  <c r="J243" i="12"/>
  <c r="AI230" i="1"/>
  <c r="M230"/>
  <c r="Z229"/>
  <c r="J216" i="12"/>
  <c r="J213"/>
  <c r="S240"/>
  <c r="AH328" i="1"/>
  <c r="L331" i="12"/>
  <c r="J329"/>
  <c r="J328"/>
  <c r="J327"/>
  <c r="J326"/>
  <c r="J323"/>
  <c r="J322"/>
  <c r="J315"/>
  <c r="J304"/>
  <c r="J279"/>
  <c r="R276" i="1"/>
  <c r="R267"/>
  <c r="J267" i="12"/>
  <c r="H241"/>
  <c r="L225"/>
  <c r="R218" i="1"/>
  <c r="J218" i="12"/>
  <c r="J217"/>
  <c r="S301"/>
  <c r="N333"/>
  <c r="R333" i="1"/>
  <c r="AH332"/>
  <c r="AI279"/>
  <c r="AH229"/>
  <c r="R311"/>
  <c r="N311" i="12"/>
  <c r="N300"/>
  <c r="R300" i="1"/>
  <c r="J294" i="12"/>
  <c r="R289" i="1"/>
  <c r="N289" i="12"/>
  <c r="S218"/>
  <c r="Z218" i="1"/>
  <c r="AH333"/>
  <c r="W301" i="12"/>
  <c r="AI301" i="1"/>
  <c r="R290"/>
  <c r="N290" i="12"/>
  <c r="N274"/>
  <c r="R274" i="1"/>
  <c r="N263" i="12"/>
  <c r="R263" i="1"/>
  <c r="J260" i="12"/>
  <c r="Z219" i="1"/>
  <c r="S219" i="12"/>
  <c r="A247" i="7"/>
  <c r="R247" i="5"/>
  <c r="N288" i="12"/>
  <c r="R288" i="1"/>
  <c r="R266"/>
  <c r="N266" i="12"/>
  <c r="N231"/>
  <c r="R231" i="1"/>
  <c r="AH230"/>
  <c r="N332" i="12"/>
  <c r="R332" i="1"/>
  <c r="N291" i="12"/>
  <c r="R291" i="1"/>
  <c r="N264" i="12"/>
  <c r="R264" i="1"/>
  <c r="J229" i="12"/>
  <c r="Z211" i="1"/>
  <c r="S211" i="12"/>
  <c r="Z203" i="1"/>
  <c r="S203" i="12"/>
  <c r="M312" i="1"/>
  <c r="Z308"/>
  <c r="M298"/>
  <c r="M293"/>
  <c r="M280"/>
  <c r="M279"/>
  <c r="J272" i="12"/>
  <c r="J233"/>
  <c r="M211" i="1"/>
  <c r="S316" i="12"/>
  <c r="S310"/>
  <c r="S305"/>
  <c r="K296"/>
  <c r="J296" s="1"/>
  <c r="S292"/>
  <c r="N273"/>
  <c r="S262"/>
  <c r="N250"/>
  <c r="S242"/>
  <c r="Z331" i="1"/>
  <c r="M320"/>
  <c r="Z307"/>
  <c r="M294"/>
  <c r="J330" i="12"/>
  <c r="L321"/>
  <c r="L320"/>
  <c r="J318"/>
  <c r="L312"/>
  <c r="M299" i="1"/>
  <c r="M295"/>
  <c r="M284"/>
  <c r="M281"/>
  <c r="M273"/>
  <c r="L272" i="12"/>
  <c r="R270" i="1"/>
  <c r="J258" i="12"/>
  <c r="R257" i="1"/>
  <c r="J257" i="12"/>
  <c r="R256" i="1"/>
  <c r="J256" i="12"/>
  <c r="J252"/>
  <c r="R251" i="1"/>
  <c r="M247"/>
  <c r="R246"/>
  <c r="J246" i="12"/>
  <c r="AI245" i="1"/>
  <c r="R242"/>
  <c r="J242" i="12"/>
  <c r="R240" i="1"/>
  <c r="J240" i="12"/>
  <c r="J236"/>
  <c r="R225" i="1"/>
  <c r="J225" i="12"/>
  <c r="J214"/>
  <c r="M212" i="1"/>
  <c r="J206" i="12"/>
  <c r="M199" i="1"/>
  <c r="J195" i="12"/>
  <c r="S323"/>
  <c r="S319"/>
  <c r="S318"/>
  <c r="S275"/>
  <c r="S266"/>
  <c r="N262"/>
  <c r="S258"/>
  <c r="S249"/>
  <c r="J333"/>
  <c r="J319"/>
  <c r="J306"/>
  <c r="J303"/>
  <c r="J300"/>
  <c r="J291"/>
  <c r="J290"/>
  <c r="J289"/>
  <c r="J288"/>
  <c r="J287"/>
  <c r="J286"/>
  <c r="H281"/>
  <c r="N277" i="1"/>
  <c r="J277" i="12"/>
  <c r="J274"/>
  <c r="J271"/>
  <c r="J268"/>
  <c r="J266"/>
  <c r="J264"/>
  <c r="J263"/>
  <c r="Z257" i="1"/>
  <c r="J255" i="12"/>
  <c r="Z246" i="1"/>
  <c r="J244" i="12"/>
  <c r="J232"/>
  <c r="J231"/>
  <c r="J228"/>
  <c r="Z225" i="1"/>
  <c r="J223" i="12"/>
  <c r="J222"/>
  <c r="L221"/>
  <c r="J215"/>
  <c r="Z199" i="1"/>
  <c r="Z198"/>
  <c r="Z197"/>
  <c r="Z196"/>
  <c r="S330" i="12"/>
  <c r="S284"/>
  <c r="S227"/>
  <c r="M302" i="1"/>
  <c r="J302" i="12"/>
  <c r="AH301" i="1"/>
  <c r="AI299"/>
  <c r="AI275"/>
  <c r="AI274"/>
  <c r="AI273"/>
  <c r="N226" i="12"/>
  <c r="R226" i="1"/>
  <c r="AI224"/>
  <c r="Z206"/>
  <c r="S206" i="12"/>
  <c r="Z321" i="1"/>
  <c r="S321" i="12"/>
  <c r="Z320" i="1"/>
  <c r="S320" i="12"/>
  <c r="J320"/>
  <c r="R319" i="1"/>
  <c r="N319" i="12"/>
  <c r="R316" i="1"/>
  <c r="N316" i="12"/>
  <c r="J316"/>
  <c r="Z313" i="1"/>
  <c r="S313" i="12"/>
  <c r="J313"/>
  <c r="Z312" i="1"/>
  <c r="S312" i="12"/>
  <c r="J312"/>
  <c r="R308" i="1"/>
  <c r="N308" i="12"/>
  <c r="R307" i="1"/>
  <c r="N307" i="12"/>
  <c r="R306" i="1"/>
  <c r="N306" i="12"/>
  <c r="M306" i="1"/>
  <c r="R303"/>
  <c r="N303" i="12"/>
  <c r="M303" i="1"/>
  <c r="L295" i="12"/>
  <c r="R286" i="1"/>
  <c r="N286" i="12"/>
  <c r="AI276" i="1"/>
  <c r="Z268"/>
  <c r="S268" i="12"/>
  <c r="Z267" i="1"/>
  <c r="S267" i="12"/>
  <c r="S263"/>
  <c r="Z263" i="1"/>
  <c r="R255"/>
  <c r="N255" i="12"/>
  <c r="Z250" i="1"/>
  <c r="S250" i="12"/>
  <c r="R249" i="1"/>
  <c r="N249" i="12"/>
  <c r="AI247" i="1"/>
  <c r="S244" i="12"/>
  <c r="Z244" i="1"/>
  <c r="AI243"/>
  <c r="AI240"/>
  <c r="S228" i="12"/>
  <c r="Z228" i="1"/>
  <c r="R227"/>
  <c r="N227" i="12"/>
  <c r="Z220" i="1"/>
  <c r="S220" i="12"/>
  <c r="R219" i="1"/>
  <c r="N219" i="12"/>
  <c r="R210" i="1"/>
  <c r="N210" i="12"/>
  <c r="Z207" i="1"/>
  <c r="S207" i="12"/>
  <c r="AI206" i="1"/>
  <c r="R201"/>
  <c r="N201" i="12"/>
  <c r="R200" i="1"/>
  <c r="N200" i="12"/>
  <c r="R199" i="1"/>
  <c r="N199" i="12"/>
  <c r="R198" i="1"/>
  <c r="N198" i="12"/>
  <c r="R197" i="1"/>
  <c r="N197" i="12"/>
  <c r="R196" i="1"/>
  <c r="N196" i="12"/>
  <c r="N309"/>
  <c r="W241"/>
  <c r="J197"/>
  <c r="S195"/>
  <c r="S306"/>
  <c r="Z306" i="1"/>
  <c r="R305"/>
  <c r="N305" i="12"/>
  <c r="R302" i="1"/>
  <c r="N302" i="12"/>
  <c r="N301"/>
  <c r="R301" i="1"/>
  <c r="M300"/>
  <c r="R299"/>
  <c r="N299" i="12"/>
  <c r="Z287" i="1"/>
  <c r="S287" i="12"/>
  <c r="N284"/>
  <c r="R284" i="1"/>
  <c r="R247"/>
  <c r="N247" i="12"/>
  <c r="Z216" i="1"/>
  <c r="S216" i="12"/>
  <c r="M215" i="1"/>
  <c r="N285" i="12"/>
  <c r="S253"/>
  <c r="Z332" i="1"/>
  <c r="S332" i="12"/>
  <c r="Z322" i="1"/>
  <c r="S322" i="12"/>
  <c r="R321" i="1"/>
  <c r="N321" i="12"/>
  <c r="Z314" i="1"/>
  <c r="S314" i="12"/>
  <c r="R313" i="1"/>
  <c r="N313" i="12"/>
  <c r="R312" i="1"/>
  <c r="N312" i="12"/>
  <c r="Z295" i="1"/>
  <c r="S295" i="12"/>
  <c r="Z294" i="1"/>
  <c r="S294" i="12"/>
  <c r="Z282" i="1"/>
  <c r="S282" i="12"/>
  <c r="Z281" i="1"/>
  <c r="S281" i="12"/>
  <c r="N278"/>
  <c r="R278" i="1"/>
  <c r="J278" i="12"/>
  <c r="M278" i="1"/>
  <c r="Z269"/>
  <c r="S269" i="12"/>
  <c r="R258" i="1"/>
  <c r="N258" i="12"/>
  <c r="AI255" i="1"/>
  <c r="S251" i="12"/>
  <c r="Z251" i="1"/>
  <c r="S245" i="12"/>
  <c r="Z245" i="1"/>
  <c r="S238" i="12"/>
  <c r="Z238" i="1"/>
  <c r="N230" i="12"/>
  <c r="R230" i="1"/>
  <c r="R229"/>
  <c r="N229" i="12"/>
  <c r="Z223" i="1"/>
  <c r="S223" i="12"/>
  <c r="Z222" i="1"/>
  <c r="S222" i="12"/>
  <c r="AI221" i="1"/>
  <c r="R211"/>
  <c r="N211" i="12"/>
  <c r="S204"/>
  <c r="Z204" i="1"/>
  <c r="S333" i="12"/>
  <c r="N331"/>
  <c r="N324"/>
  <c r="AH323" i="1"/>
  <c r="Z303"/>
  <c r="S303" i="12"/>
  <c r="AI302" i="1"/>
  <c r="M292"/>
  <c r="J292" i="12"/>
  <c r="AI291" i="1"/>
  <c r="AI205"/>
  <c r="A286" i="7"/>
  <c r="R286" i="5"/>
  <c r="AI333" i="1"/>
  <c r="W333" i="12"/>
  <c r="R330" i="1"/>
  <c r="N330" i="12"/>
  <c r="L328"/>
  <c r="N326" i="1"/>
  <c r="R325"/>
  <c r="N325" i="12"/>
  <c r="R323" i="1"/>
  <c r="N323" i="12"/>
  <c r="J301"/>
  <c r="Z299" i="1"/>
  <c r="S299" i="12"/>
  <c r="J299"/>
  <c r="R298" i="1"/>
  <c r="N298" i="12"/>
  <c r="N297"/>
  <c r="R297" i="1"/>
  <c r="N294" i="12"/>
  <c r="R294" i="1"/>
  <c r="R293"/>
  <c r="J293" i="12"/>
  <c r="R292" i="1"/>
  <c r="Z291"/>
  <c r="S291" i="12"/>
  <c r="Z290" i="1"/>
  <c r="S290" i="12"/>
  <c r="Z289" i="1"/>
  <c r="S289" i="12"/>
  <c r="Z288" i="1"/>
  <c r="S288" i="12"/>
  <c r="J284"/>
  <c r="Z270" i="1"/>
  <c r="S270" i="12"/>
  <c r="Z265" i="1"/>
  <c r="S265" i="12"/>
  <c r="AI264" i="1"/>
  <c r="R260"/>
  <c r="N260" i="12"/>
  <c r="Z259" i="1"/>
  <c r="S259" i="12"/>
  <c r="AI258" i="1"/>
  <c r="Z252"/>
  <c r="S252" i="12"/>
  <c r="S243"/>
  <c r="Z243" i="1"/>
  <c r="AI242"/>
  <c r="Z239"/>
  <c r="S239" i="12"/>
  <c r="S224"/>
  <c r="Z224" i="1"/>
  <c r="R212"/>
  <c r="N212" i="12"/>
  <c r="S205"/>
  <c r="Z205" i="1"/>
  <c r="N320" i="12"/>
  <c r="N317"/>
  <c r="M283" i="1"/>
  <c r="M277"/>
  <c r="AH276"/>
  <c r="M275"/>
  <c r="AI270"/>
  <c r="M268"/>
  <c r="AI265"/>
  <c r="M264"/>
  <c r="M256"/>
  <c r="AH255"/>
  <c r="AI250"/>
  <c r="M250"/>
  <c r="J245" i="12"/>
  <c r="M240" i="1"/>
  <c r="AI239"/>
  <c r="R239"/>
  <c r="N239" i="12"/>
  <c r="AI223" i="1"/>
  <c r="M222"/>
  <c r="AH221"/>
  <c r="M216"/>
  <c r="R215"/>
  <c r="N215" i="12"/>
  <c r="AH214" i="1"/>
  <c r="R207"/>
  <c r="N207" i="12"/>
  <c r="AH206" i="1"/>
  <c r="R206"/>
  <c r="N206" i="12"/>
  <c r="M205" i="1"/>
  <c r="R195"/>
  <c r="N195" i="12"/>
  <c r="J324"/>
  <c r="J317"/>
  <c r="J309"/>
  <c r="J307"/>
  <c r="S278"/>
  <c r="K273"/>
  <c r="J273" s="1"/>
  <c r="V241"/>
  <c r="N217"/>
  <c r="M276" i="1"/>
  <c r="J276" i="12"/>
  <c r="Z271" i="1"/>
  <c r="S271" i="12"/>
  <c r="R265" i="1"/>
  <c r="N265" i="12"/>
  <c r="AH258" i="1"/>
  <c r="AI252"/>
  <c r="R252"/>
  <c r="N252" i="12"/>
  <c r="R245" i="1"/>
  <c r="N245" i="12"/>
  <c r="AH242" i="1"/>
  <c r="Z236"/>
  <c r="S236" i="12"/>
  <c r="AI235" i="1"/>
  <c r="Z234"/>
  <c r="S234" i="12"/>
  <c r="R223" i="1"/>
  <c r="N223" i="12"/>
  <c r="R222" i="1"/>
  <c r="N222" i="12"/>
  <c r="R220" i="1"/>
  <c r="N220" i="12"/>
  <c r="M207" i="1"/>
  <c r="M322"/>
  <c r="R314"/>
  <c r="N314" i="12"/>
  <c r="M314" i="1"/>
  <c r="L301" i="12"/>
  <c r="Z297" i="1"/>
  <c r="S297" i="12"/>
  <c r="J295"/>
  <c r="L292"/>
  <c r="M291" i="1"/>
  <c r="M290"/>
  <c r="M289"/>
  <c r="M288"/>
  <c r="R287"/>
  <c r="Z286"/>
  <c r="S286" i="12"/>
  <c r="M282" i="1"/>
  <c r="J282" i="12"/>
  <c r="J281"/>
  <c r="R280" i="1"/>
  <c r="Z279"/>
  <c r="S279" i="12"/>
  <c r="Z277" i="1"/>
  <c r="S277" i="12"/>
  <c r="L277"/>
  <c r="L276"/>
  <c r="L275"/>
  <c r="L274"/>
  <c r="R272" i="1"/>
  <c r="R271"/>
  <c r="N271" i="12"/>
  <c r="M267" i="1"/>
  <c r="M266"/>
  <c r="M263"/>
  <c r="M262"/>
  <c r="J261" i="12"/>
  <c r="L254"/>
  <c r="M253" i="1"/>
  <c r="J251" i="12"/>
  <c r="L241"/>
  <c r="R237" i="1"/>
  <c r="R236"/>
  <c r="N236" i="12"/>
  <c r="M236" i="1"/>
  <c r="R234"/>
  <c r="N234" i="12"/>
  <c r="M234" i="1"/>
  <c r="R232"/>
  <c r="N232" i="12"/>
  <c r="M232" i="1"/>
  <c r="Z226"/>
  <c r="S226" i="12"/>
  <c r="M224" i="1"/>
  <c r="N219"/>
  <c r="Z210"/>
  <c r="S210" i="12"/>
  <c r="R203" i="1"/>
  <c r="N203" i="12"/>
  <c r="N329"/>
  <c r="N326"/>
  <c r="N322"/>
  <c r="N318"/>
  <c r="S315"/>
  <c r="S272"/>
  <c r="V245"/>
  <c r="S231"/>
  <c r="S215"/>
  <c r="Z280" i="1"/>
  <c r="S280" i="12"/>
  <c r="M274" i="1"/>
  <c r="AI272"/>
  <c r="AI269"/>
  <c r="AI268"/>
  <c r="R268"/>
  <c r="N268" i="12"/>
  <c r="AH264" i="1"/>
  <c r="AI262"/>
  <c r="M248"/>
  <c r="AH247"/>
  <c r="AH243"/>
  <c r="R243"/>
  <c r="N243" i="12"/>
  <c r="M241" i="1"/>
  <c r="J241" i="12"/>
  <c r="AH240" i="1"/>
  <c r="M239"/>
  <c r="J239" i="12"/>
  <c r="AI237" i="1"/>
  <c r="Z232"/>
  <c r="S232" i="12"/>
  <c r="R228" i="1"/>
  <c r="N228" i="12"/>
  <c r="M223" i="1"/>
  <c r="M220"/>
  <c r="AI216"/>
  <c r="R216"/>
  <c r="N216" i="12"/>
  <c r="R214" i="1"/>
  <c r="N214" i="12"/>
  <c r="M206" i="1"/>
  <c r="M195"/>
  <c r="J331" i="12"/>
  <c r="M333" i="1"/>
  <c r="M328"/>
  <c r="J311" i="12"/>
  <c r="R310" i="1"/>
  <c r="N310" i="12"/>
  <c r="J305"/>
  <c r="Z302" i="1"/>
  <c r="S302" i="12"/>
  <c r="Z300" i="1"/>
  <c r="S300" i="12"/>
  <c r="J298"/>
  <c r="Z296" i="1"/>
  <c r="S296" i="12"/>
  <c r="Z293" i="1"/>
  <c r="S293" i="12"/>
  <c r="J285"/>
  <c r="Z283" i="1"/>
  <c r="S283" i="12"/>
  <c r="L283"/>
  <c r="R277" i="1"/>
  <c r="Z276"/>
  <c r="S276" i="12"/>
  <c r="Z274" i="1"/>
  <c r="S274" i="12"/>
  <c r="Z273" i="1"/>
  <c r="S273" i="12"/>
  <c r="Z264" i="1"/>
  <c r="S264" i="12"/>
  <c r="R261" i="1"/>
  <c r="N261" i="12"/>
  <c r="Z256" i="1"/>
  <c r="S256" i="12"/>
  <c r="Z255" i="1"/>
  <c r="S255" i="12"/>
  <c r="J249"/>
  <c r="Z247" i="1"/>
  <c r="S247" i="12"/>
  <c r="J247"/>
  <c r="Z241" i="1"/>
  <c r="S241" i="12"/>
  <c r="Z237" i="1"/>
  <c r="J237" i="12"/>
  <c r="Z235" i="1"/>
  <c r="J235" i="12"/>
  <c r="Z233" i="1"/>
  <c r="J230" i="12"/>
  <c r="J227"/>
  <c r="J226"/>
  <c r="Z221" i="1"/>
  <c r="S221" i="12"/>
  <c r="J219"/>
  <c r="Z217" i="1"/>
  <c r="S217" i="12"/>
  <c r="Z214" i="1"/>
  <c r="S214" i="12"/>
  <c r="Z213" i="1"/>
  <c r="S213" i="12"/>
  <c r="Z212" i="1"/>
  <c r="S212" i="12"/>
  <c r="J212"/>
  <c r="J211"/>
  <c r="J210"/>
  <c r="Z208" i="1"/>
  <c r="S208" i="12"/>
  <c r="Z202" i="1"/>
  <c r="Z201"/>
  <c r="S201" i="12"/>
  <c r="Z200" i="1"/>
  <c r="S200" i="12"/>
  <c r="J200"/>
  <c r="J199"/>
  <c r="J198"/>
  <c r="J196"/>
  <c r="N328"/>
  <c r="N315"/>
  <c r="S311"/>
  <c r="S298"/>
  <c r="S285"/>
  <c r="N279"/>
  <c r="N259"/>
  <c r="N244"/>
  <c r="N213"/>
  <c r="N205"/>
  <c r="N280" i="1"/>
  <c r="N279"/>
  <c r="L278" i="12"/>
  <c r="L249"/>
  <c r="N247" i="1"/>
  <c r="L229" i="12"/>
  <c r="L226"/>
  <c r="L219"/>
  <c r="L211"/>
  <c r="N202" i="1"/>
  <c r="L201" i="12"/>
  <c r="L198"/>
  <c r="L197"/>
  <c r="N285" i="1"/>
  <c r="L330" i="12"/>
  <c r="L319"/>
  <c r="L317"/>
  <c r="L311"/>
  <c r="L309"/>
  <c r="L302"/>
  <c r="L282"/>
  <c r="L271"/>
  <c r="L270"/>
  <c r="L267"/>
  <c r="L266"/>
  <c r="L262"/>
  <c r="N257" i="1"/>
  <c r="L251" i="12"/>
  <c r="L246"/>
  <c r="N245" i="1"/>
  <c r="N243"/>
  <c r="N242"/>
  <c r="L234" i="12"/>
  <c r="L232"/>
  <c r="N225" i="1"/>
  <c r="L204" i="12"/>
  <c r="L203"/>
  <c r="N284" i="1"/>
  <c r="N273"/>
  <c r="L273" i="12"/>
  <c r="N271" i="1"/>
  <c r="L269" i="12"/>
  <c r="L263"/>
  <c r="L238"/>
  <c r="N223" i="1"/>
  <c r="N200"/>
  <c r="N199"/>
  <c r="N198"/>
  <c r="N196"/>
  <c r="N278"/>
  <c r="N209"/>
  <c r="N206"/>
  <c r="L289" i="12"/>
  <c r="L244"/>
  <c r="L252"/>
  <c r="N330" i="1"/>
  <c r="L325" i="12"/>
  <c r="L304"/>
  <c r="N303" i="1"/>
  <c r="N274"/>
  <c r="L268" i="12"/>
  <c r="L264"/>
  <c r="L259"/>
  <c r="L245"/>
  <c r="L243"/>
  <c r="L240"/>
  <c r="L239"/>
  <c r="L228"/>
  <c r="N230" i="1"/>
  <c r="M230" i="12"/>
  <c r="L230" s="1"/>
  <c r="L322"/>
  <c r="L314"/>
  <c r="N300" i="1"/>
  <c r="M300" i="12"/>
  <c r="L300" s="1"/>
  <c r="L280"/>
  <c r="L260"/>
  <c r="N258" i="1"/>
  <c r="M258" i="12"/>
  <c r="L258" s="1"/>
  <c r="N332" i="1"/>
  <c r="M332" i="12"/>
  <c r="L332" s="1"/>
  <c r="N327" i="1"/>
  <c r="M327" i="12"/>
  <c r="L327" s="1"/>
  <c r="N318" i="1"/>
  <c r="M318" i="12"/>
  <c r="L318" s="1"/>
  <c r="N315" i="1"/>
  <c r="M315" i="12"/>
  <c r="L315" s="1"/>
  <c r="N310" i="1"/>
  <c r="M310" i="12"/>
  <c r="L310" s="1"/>
  <c r="L287"/>
  <c r="L284"/>
  <c r="L265"/>
  <c r="L199"/>
  <c r="M326"/>
  <c r="L326" s="1"/>
  <c r="M247"/>
  <c r="L247" s="1"/>
  <c r="M299"/>
  <c r="L299" s="1"/>
  <c r="N299" i="1"/>
  <c r="N255"/>
  <c r="M255" i="12"/>
  <c r="L255" s="1"/>
  <c r="N227" i="1"/>
  <c r="M227" i="12"/>
  <c r="L227" s="1"/>
  <c r="L329"/>
  <c r="N298" i="1"/>
  <c r="M298" i="12"/>
  <c r="L298" s="1"/>
  <c r="N294" i="1"/>
  <c r="M294" i="12"/>
  <c r="L294" s="1"/>
  <c r="N286" i="1"/>
  <c r="M286" i="12"/>
  <c r="L286" s="1"/>
  <c r="L237"/>
  <c r="L235"/>
  <c r="L233"/>
  <c r="L231"/>
  <c r="L215"/>
  <c r="L213"/>
  <c r="L209"/>
  <c r="L207"/>
  <c r="L205"/>
  <c r="N333" i="1"/>
  <c r="N324"/>
  <c r="N316"/>
  <c r="N308"/>
  <c r="N307"/>
  <c r="N305"/>
  <c r="N297"/>
  <c r="N293"/>
  <c r="N292"/>
  <c r="N283"/>
  <c r="N270"/>
  <c r="N264"/>
  <c r="N262"/>
  <c r="N259"/>
  <c r="N256"/>
  <c r="N250"/>
  <c r="N248"/>
  <c r="N204"/>
  <c r="N203"/>
  <c r="L202" i="12"/>
  <c r="N197" i="1"/>
  <c r="L196" i="12"/>
  <c r="M324"/>
  <c r="L324" s="1"/>
  <c r="M293"/>
  <c r="L293" s="1"/>
  <c r="L257"/>
  <c r="M250"/>
  <c r="L250" s="1"/>
  <c r="N323" i="1"/>
  <c r="N321"/>
  <c r="N313"/>
  <c r="N296"/>
  <c r="N291"/>
  <c r="N290"/>
  <c r="N289"/>
  <c r="N288"/>
  <c r="N281"/>
  <c r="N276"/>
  <c r="N253"/>
  <c r="N236"/>
  <c r="N234"/>
  <c r="N232"/>
  <c r="L222" i="12"/>
  <c r="L220"/>
  <c r="N212" i="1"/>
  <c r="M212" i="12"/>
  <c r="L212" s="1"/>
  <c r="N211" i="1"/>
  <c r="L210" i="12"/>
  <c r="L200"/>
  <c r="N195" i="1"/>
  <c r="M307" i="12"/>
  <c r="L307" s="1"/>
  <c r="M296"/>
  <c r="L296" s="1"/>
  <c r="M290"/>
  <c r="L290" s="1"/>
  <c r="M281"/>
  <c r="L281" s="1"/>
  <c r="M253"/>
  <c r="L253" s="1"/>
  <c r="M248"/>
  <c r="L248" s="1"/>
  <c r="L242"/>
  <c r="M236"/>
  <c r="L236" s="1"/>
  <c r="N304" i="1"/>
  <c r="N301"/>
  <c r="N295"/>
  <c r="N287"/>
  <c r="L279" i="12"/>
  <c r="L224"/>
  <c r="L218"/>
  <c r="N217" i="1"/>
  <c r="N216"/>
  <c r="M216" i="12"/>
  <c r="L216" s="1"/>
  <c r="N215" i="1"/>
  <c r="L214" i="12"/>
  <c r="N213" i="1"/>
  <c r="L208" i="12"/>
  <c r="L206"/>
  <c r="L333"/>
  <c r="M323"/>
  <c r="L323" s="1"/>
  <c r="M316"/>
  <c r="L316" s="1"/>
  <c r="M313"/>
  <c r="L313" s="1"/>
  <c r="M308"/>
  <c r="L308" s="1"/>
  <c r="M305"/>
  <c r="L305" s="1"/>
  <c r="M297"/>
  <c r="L297" s="1"/>
  <c r="M291"/>
  <c r="L291" s="1"/>
  <c r="M288"/>
  <c r="L288" s="1"/>
  <c r="M256"/>
  <c r="L256" s="1"/>
  <c r="M217"/>
  <c r="L217" s="1"/>
  <c r="Y205" i="1"/>
  <c r="U205" i="12" s="1"/>
  <c r="R293" i="5"/>
  <c r="O237" i="12"/>
  <c r="O217"/>
  <c r="R287" i="5"/>
  <c r="R229"/>
  <c r="D227" i="12"/>
  <c r="H227" s="1"/>
  <c r="D226"/>
  <c r="H226" s="1"/>
  <c r="Q328"/>
  <c r="Q318"/>
  <c r="AD315"/>
  <c r="O225"/>
  <c r="O220"/>
  <c r="R327" i="5"/>
  <c r="R277"/>
  <c r="AF329" i="12"/>
  <c r="R323" i="5"/>
  <c r="R235"/>
  <c r="O333" i="12"/>
  <c r="O329"/>
  <c r="O327"/>
  <c r="O326"/>
  <c r="AD322"/>
  <c r="AD321"/>
  <c r="Q321"/>
  <c r="Q320"/>
  <c r="O315"/>
  <c r="AD313"/>
  <c r="Q312"/>
  <c r="Q306"/>
  <c r="AD303"/>
  <c r="AD302"/>
  <c r="Q302"/>
  <c r="O300"/>
  <c r="O299"/>
  <c r="O298"/>
  <c r="Q296"/>
  <c r="AD294"/>
  <c r="Q290"/>
  <c r="Q288"/>
  <c r="AD287"/>
  <c r="AD286"/>
  <c r="O286"/>
  <c r="AD283"/>
  <c r="O283"/>
  <c r="AD279"/>
  <c r="AD278"/>
  <c r="Q277"/>
  <c r="Q276"/>
  <c r="Q275"/>
  <c r="AD273"/>
  <c r="Q272"/>
  <c r="O268"/>
  <c r="R299" i="5"/>
  <c r="AD327" i="12"/>
  <c r="AD326"/>
  <c r="O307"/>
  <c r="Q214"/>
  <c r="R259" i="5"/>
  <c r="R219"/>
  <c r="AD285" i="12"/>
  <c r="Q333"/>
  <c r="Q330"/>
  <c r="AB328"/>
  <c r="AD324"/>
  <c r="AD323"/>
  <c r="Q317"/>
  <c r="AD316"/>
  <c r="O314"/>
  <c r="AD308"/>
  <c r="Q308"/>
  <c r="O302"/>
  <c r="O288"/>
  <c r="AF287"/>
  <c r="Q286"/>
  <c r="Q283"/>
  <c r="Q282"/>
  <c r="O276"/>
  <c r="O274"/>
  <c r="AD266"/>
  <c r="Q265"/>
  <c r="BA261" i="1"/>
  <c r="AK261" i="12" s="1"/>
  <c r="AJ261" s="1"/>
  <c r="AD255"/>
  <c r="AD254"/>
  <c r="O250"/>
  <c r="O245"/>
  <c r="O239"/>
  <c r="Q208"/>
  <c r="O203"/>
  <c r="Q201"/>
  <c r="O199"/>
  <c r="Q196"/>
  <c r="R213" i="5"/>
  <c r="R322"/>
  <c r="R298"/>
  <c r="R278"/>
  <c r="R250"/>
  <c r="D320" i="12"/>
  <c r="H320" s="1"/>
  <c r="AD309"/>
  <c r="O265"/>
  <c r="O264"/>
  <c r="AD260"/>
  <c r="O260"/>
  <c r="Q256"/>
  <c r="Q254"/>
  <c r="AD252"/>
  <c r="Q252"/>
  <c r="AD250"/>
  <c r="Q250"/>
  <c r="Q246"/>
  <c r="Q245"/>
  <c r="Q243"/>
  <c r="Q241"/>
  <c r="Q240"/>
  <c r="Q239"/>
  <c r="AD231"/>
  <c r="AD222"/>
  <c r="O219"/>
  <c r="O216"/>
  <c r="O213"/>
  <c r="AD211"/>
  <c r="O196"/>
  <c r="Z195"/>
  <c r="R205" i="5"/>
  <c r="R315"/>
  <c r="AD333" i="12"/>
  <c r="AD332"/>
  <c r="AD331"/>
  <c r="O331"/>
  <c r="O330"/>
  <c r="AD328"/>
  <c r="AD325"/>
  <c r="O325"/>
  <c r="O324"/>
  <c r="Q322"/>
  <c r="O319"/>
  <c r="AD317"/>
  <c r="O317"/>
  <c r="O316"/>
  <c r="Q314"/>
  <c r="O309"/>
  <c r="AF306"/>
  <c r="O305"/>
  <c r="Q301"/>
  <c r="Q295"/>
  <c r="AD293"/>
  <c r="Q287"/>
  <c r="O285"/>
  <c r="Q280"/>
  <c r="Q279"/>
  <c r="Q274"/>
  <c r="O271"/>
  <c r="O267"/>
  <c r="AD263"/>
  <c r="O263"/>
  <c r="O262"/>
  <c r="Q261"/>
  <c r="O255"/>
  <c r="O249"/>
  <c r="O247"/>
  <c r="AD236"/>
  <c r="AD234"/>
  <c r="Q234"/>
  <c r="AD232"/>
  <c r="AD230"/>
  <c r="O229"/>
  <c r="Q219"/>
  <c r="AD217"/>
  <c r="AD216"/>
  <c r="AD215"/>
  <c r="AD214"/>
  <c r="AD213"/>
  <c r="AD212"/>
  <c r="Q211"/>
  <c r="Q210"/>
  <c r="AD208"/>
  <c r="AD207"/>
  <c r="AD206"/>
  <c r="AD205"/>
  <c r="O205"/>
  <c r="AD200"/>
  <c r="Q198"/>
  <c r="AD195"/>
  <c r="R314" i="5"/>
  <c r="R262"/>
  <c r="R242"/>
  <c r="D220" i="12"/>
  <c r="H220" s="1"/>
  <c r="O322"/>
  <c r="Q307"/>
  <c r="AD306"/>
  <c r="Q305"/>
  <c r="Q297"/>
  <c r="Q293"/>
  <c r="AD290"/>
  <c r="O287"/>
  <c r="Q285"/>
  <c r="AD276"/>
  <c r="Q269"/>
  <c r="Q263"/>
  <c r="AD256"/>
  <c r="Q255"/>
  <c r="O251"/>
  <c r="AD245"/>
  <c r="AB230"/>
  <c r="Q229"/>
  <c r="O223"/>
  <c r="O211"/>
  <c r="O210"/>
  <c r="Q205"/>
  <c r="O202"/>
  <c r="Q200"/>
  <c r="O198"/>
  <c r="D303"/>
  <c r="H303" s="1"/>
  <c r="D276"/>
  <c r="H276" s="1"/>
  <c r="AD258"/>
  <c r="O241"/>
  <c r="D329"/>
  <c r="H329" s="1"/>
  <c r="Q327"/>
  <c r="AD310"/>
  <c r="Q304"/>
  <c r="AD237"/>
  <c r="O235"/>
  <c r="O233"/>
  <c r="O231"/>
  <c r="Q228"/>
  <c r="AD223"/>
  <c r="Q222"/>
  <c r="O218"/>
  <c r="O215"/>
  <c r="AB203"/>
  <c r="Q202"/>
  <c r="O200"/>
  <c r="O195"/>
  <c r="R197" i="5"/>
  <c r="R311"/>
  <c r="R283"/>
  <c r="R271"/>
  <c r="R255"/>
  <c r="R243"/>
  <c r="R227"/>
  <c r="D332" i="12"/>
  <c r="H332" s="1"/>
  <c r="D279"/>
  <c r="H279" s="1"/>
  <c r="D261"/>
  <c r="H261" s="1"/>
  <c r="D230"/>
  <c r="H230" s="1"/>
  <c r="A324" i="7"/>
  <c r="Q329" i="12"/>
  <c r="AD272"/>
  <c r="AD329"/>
  <c r="O323"/>
  <c r="AF322"/>
  <c r="O321"/>
  <c r="O312"/>
  <c r="O308"/>
  <c r="AD298"/>
  <c r="AD296"/>
  <c r="AD282"/>
  <c r="O282"/>
  <c r="AD281"/>
  <c r="O281"/>
  <c r="AJ279"/>
  <c r="AD277"/>
  <c r="O277"/>
  <c r="O275"/>
  <c r="AD269"/>
  <c r="AD268"/>
  <c r="AD265"/>
  <c r="O257"/>
  <c r="O244"/>
  <c r="Q237"/>
  <c r="Q235"/>
  <c r="Q233"/>
  <c r="AD229"/>
  <c r="AD228"/>
  <c r="O228"/>
  <c r="AD226"/>
  <c r="AD225"/>
  <c r="Q218"/>
  <c r="Q216"/>
  <c r="R193" i="5"/>
  <c r="R319"/>
  <c r="R307"/>
  <c r="R291"/>
  <c r="R279"/>
  <c r="R263"/>
  <c r="R251"/>
  <c r="R223"/>
  <c r="D295" i="12"/>
  <c r="H295" s="1"/>
  <c r="D252"/>
  <c r="H252" s="1"/>
  <c r="A276" i="7"/>
  <c r="Q325" i="12"/>
  <c r="Y316" i="1"/>
  <c r="U316" i="12" s="1"/>
  <c r="D316"/>
  <c r="H316" s="1"/>
  <c r="AO305" i="1"/>
  <c r="AC305" i="12" s="1"/>
  <c r="AB305" s="1"/>
  <c r="D305"/>
  <c r="H305" s="1"/>
  <c r="BA292" i="1"/>
  <c r="AK292" i="12" s="1"/>
  <c r="AJ292" s="1"/>
  <c r="D292"/>
  <c r="H292" s="1"/>
  <c r="Q273"/>
  <c r="BA262" i="1"/>
  <c r="AK262" i="12" s="1"/>
  <c r="AJ262" s="1"/>
  <c r="D262"/>
  <c r="H262" s="1"/>
  <c r="AD239"/>
  <c r="AO195" i="1"/>
  <c r="AC195" i="12" s="1"/>
  <c r="AB195" s="1"/>
  <c r="D195"/>
  <c r="H195" s="1"/>
  <c r="A215" i="7"/>
  <c r="R215" i="5"/>
  <c r="A199" i="7"/>
  <c r="R199" i="5"/>
  <c r="R211"/>
  <c r="O328" i="12"/>
  <c r="O310"/>
  <c r="AD300"/>
  <c r="Q289"/>
  <c r="Q257"/>
  <c r="O206"/>
  <c r="Q204"/>
  <c r="AM204" i="1"/>
  <c r="AA204" i="12" s="1"/>
  <c r="Z204" s="1"/>
  <c r="D204"/>
  <c r="H204" s="1"/>
  <c r="BA203" i="1"/>
  <c r="AK203" i="12" s="1"/>
  <c r="AJ203" s="1"/>
  <c r="D203"/>
  <c r="H203" s="1"/>
  <c r="BA199" i="1"/>
  <c r="AK199" i="12" s="1"/>
  <c r="AJ199" s="1"/>
  <c r="D199"/>
  <c r="H199" s="1"/>
  <c r="R214" i="5"/>
  <c r="A214" i="7"/>
  <c r="R206" i="5"/>
  <c r="A206" i="7"/>
  <c r="R198" i="5"/>
  <c r="A198" i="7"/>
  <c r="R194" i="5"/>
  <c r="A194" i="7"/>
  <c r="AD280" i="12"/>
  <c r="Q258"/>
  <c r="AD218"/>
  <c r="AD314"/>
  <c r="AJ287"/>
  <c r="Q236"/>
  <c r="BA236" i="1"/>
  <c r="AK236" i="12" s="1"/>
  <c r="AJ236" s="1"/>
  <c r="D236"/>
  <c r="H236" s="1"/>
  <c r="AW236" i="1"/>
  <c r="AG236" i="12" s="1"/>
  <c r="AF236" s="1"/>
  <c r="Q232"/>
  <c r="BA232" i="1"/>
  <c r="AK232" i="12" s="1"/>
  <c r="AJ232" s="1"/>
  <c r="D232"/>
  <c r="H232" s="1"/>
  <c r="O230"/>
  <c r="O227"/>
  <c r="O226"/>
  <c r="Q225"/>
  <c r="Q223"/>
  <c r="Y223" i="1"/>
  <c r="U223" i="12" s="1"/>
  <c r="D223"/>
  <c r="H223" s="1"/>
  <c r="BA222" i="1"/>
  <c r="AK222" i="12" s="1"/>
  <c r="AJ222" s="1"/>
  <c r="D222"/>
  <c r="H222" s="1"/>
  <c r="Q221"/>
  <c r="Q220"/>
  <c r="AM219" i="1"/>
  <c r="AA219" i="12" s="1"/>
  <c r="Z219" s="1"/>
  <c r="D219"/>
  <c r="H219" s="1"/>
  <c r="R203" i="5"/>
  <c r="A330" i="7"/>
  <c r="R330" i="5"/>
  <c r="A318" i="7"/>
  <c r="R318" i="5"/>
  <c r="A310" i="7"/>
  <c r="R310" i="5"/>
  <c r="A302" i="7"/>
  <c r="R302" i="5"/>
  <c r="A294" i="7"/>
  <c r="R294" i="5"/>
  <c r="A290" i="7"/>
  <c r="R290" i="5"/>
  <c r="A282" i="7"/>
  <c r="R282" i="5"/>
  <c r="A274" i="7"/>
  <c r="R274" i="5"/>
  <c r="A266" i="7"/>
  <c r="R266" i="5"/>
  <c r="A254" i="7"/>
  <c r="R254" i="5"/>
  <c r="A246" i="7"/>
  <c r="R246" i="5"/>
  <c r="A238" i="7"/>
  <c r="R238" i="5"/>
  <c r="A230" i="7"/>
  <c r="R230" i="5"/>
  <c r="A226" i="7"/>
  <c r="R226" i="5"/>
  <c r="A218" i="7"/>
  <c r="R218" i="5"/>
  <c r="Q332" i="12"/>
  <c r="D328"/>
  <c r="H328" s="1"/>
  <c r="D325"/>
  <c r="H325" s="1"/>
  <c r="O320"/>
  <c r="D318"/>
  <c r="H318" s="1"/>
  <c r="O291"/>
  <c r="D271"/>
  <c r="H271" s="1"/>
  <c r="D266"/>
  <c r="H266" s="1"/>
  <c r="AO331" i="1"/>
  <c r="AC331" i="12" s="1"/>
  <c r="AB331" s="1"/>
  <c r="D331"/>
  <c r="H331" s="1"/>
  <c r="AO324" i="1"/>
  <c r="AC324" i="12" s="1"/>
  <c r="AB324" s="1"/>
  <c r="D324"/>
  <c r="H324" s="1"/>
  <c r="BA319" i="1"/>
  <c r="AK319" i="12" s="1"/>
  <c r="AJ319" s="1"/>
  <c r="D319"/>
  <c r="H319" s="1"/>
  <c r="AO317" i="1"/>
  <c r="AC317" i="12" s="1"/>
  <c r="AB317" s="1"/>
  <c r="D317"/>
  <c r="H317" s="1"/>
  <c r="BA311" i="1"/>
  <c r="AK311" i="12" s="1"/>
  <c r="AJ311" s="1"/>
  <c r="D311"/>
  <c r="H311" s="1"/>
  <c r="BA309" i="1"/>
  <c r="AK309" i="12" s="1"/>
  <c r="AJ309" s="1"/>
  <c r="D309"/>
  <c r="H309" s="1"/>
  <c r="BA307" i="1"/>
  <c r="AK307" i="12" s="1"/>
  <c r="AJ307" s="1"/>
  <c r="D307"/>
  <c r="H307" s="1"/>
  <c r="Y278" i="1"/>
  <c r="U278" i="12" s="1"/>
  <c r="D278"/>
  <c r="H278" s="1"/>
  <c r="AD274"/>
  <c r="AW273" i="1"/>
  <c r="AG273" i="12" s="1"/>
  <c r="AF273" s="1"/>
  <c r="D273"/>
  <c r="H273" s="1"/>
  <c r="AW269" i="1"/>
  <c r="AG269" i="12" s="1"/>
  <c r="AF269" s="1"/>
  <c r="D269"/>
  <c r="H269" s="1"/>
  <c r="BA267" i="1"/>
  <c r="AK267" i="12" s="1"/>
  <c r="AJ267" s="1"/>
  <c r="D267"/>
  <c r="H267" s="1"/>
  <c r="AW263" i="1"/>
  <c r="AG263" i="12" s="1"/>
  <c r="AF263" s="1"/>
  <c r="D263"/>
  <c r="H263" s="1"/>
  <c r="BA259" i="1"/>
  <c r="AK259" i="12" s="1"/>
  <c r="AJ259" s="1"/>
  <c r="D259"/>
  <c r="H259" s="1"/>
  <c r="AY200" i="1"/>
  <c r="AI200" i="12" s="1"/>
  <c r="AH200" s="1"/>
  <c r="D200"/>
  <c r="H200" s="1"/>
  <c r="A207" i="7"/>
  <c r="R207" i="5"/>
  <c r="R195"/>
  <c r="AD319" i="12"/>
  <c r="Q292"/>
  <c r="O332"/>
  <c r="Q323"/>
  <c r="O318"/>
  <c r="O294"/>
  <c r="O214"/>
  <c r="O209"/>
  <c r="O207"/>
  <c r="R210" i="5"/>
  <c r="A210" i="7"/>
  <c r="R202" i="5"/>
  <c r="A202" i="7"/>
  <c r="Q319" i="12"/>
  <c r="Q309"/>
  <c r="O280"/>
  <c r="AD221"/>
  <c r="Y333" i="1"/>
  <c r="U333" i="12" s="1"/>
  <c r="D333"/>
  <c r="H333" s="1"/>
  <c r="Q331"/>
  <c r="AD330"/>
  <c r="Y327" i="1"/>
  <c r="U327" i="12" s="1"/>
  <c r="D327"/>
  <c r="H327" s="1"/>
  <c r="AW326" i="1"/>
  <c r="AG326" i="12" s="1"/>
  <c r="AF326" s="1"/>
  <c r="D326"/>
  <c r="Q324"/>
  <c r="AD320"/>
  <c r="Q316"/>
  <c r="Q315"/>
  <c r="AD312"/>
  <c r="AD311"/>
  <c r="Q311"/>
  <c r="Y310" i="1"/>
  <c r="U310" i="12" s="1"/>
  <c r="D310"/>
  <c r="H310" s="1"/>
  <c r="AD305"/>
  <c r="O304"/>
  <c r="O303"/>
  <c r="AD301"/>
  <c r="O301"/>
  <c r="Q299"/>
  <c r="AO299" i="1"/>
  <c r="AC299" i="12" s="1"/>
  <c r="AB299" s="1"/>
  <c r="D299"/>
  <c r="H299" s="1"/>
  <c r="O296"/>
  <c r="AD295"/>
  <c r="O295"/>
  <c r="AM294" i="1"/>
  <c r="AA294" i="12" s="1"/>
  <c r="Z294" s="1"/>
  <c r="D294"/>
  <c r="H294" s="1"/>
  <c r="AD292"/>
  <c r="AD291"/>
  <c r="AD289"/>
  <c r="AD288"/>
  <c r="O284"/>
  <c r="AO283" i="1"/>
  <c r="AC283" i="12" s="1"/>
  <c r="AB283" s="1"/>
  <c r="D283"/>
  <c r="H283" s="1"/>
  <c r="O279"/>
  <c r="Q278"/>
  <c r="AD275"/>
  <c r="O272"/>
  <c r="AD271"/>
  <c r="Q271"/>
  <c r="Q270"/>
  <c r="Q267"/>
  <c r="Q266"/>
  <c r="AW265" i="1"/>
  <c r="AG265" i="12" s="1"/>
  <c r="AF265" s="1"/>
  <c r="D265"/>
  <c r="H265" s="1"/>
  <c r="Y264" i="1"/>
  <c r="U264" i="12" s="1"/>
  <c r="D264"/>
  <c r="H264" s="1"/>
  <c r="AD262"/>
  <c r="Q262"/>
  <c r="AD261"/>
  <c r="O261"/>
  <c r="BA260" i="1"/>
  <c r="AK260" i="12" s="1"/>
  <c r="AJ260" s="1"/>
  <c r="D260"/>
  <c r="H260" s="1"/>
  <c r="Q259"/>
  <c r="AD253"/>
  <c r="O253"/>
  <c r="AD251"/>
  <c r="AD249"/>
  <c r="Q249"/>
  <c r="O248"/>
  <c r="AD247"/>
  <c r="Q247"/>
  <c r="AD244"/>
  <c r="AD243"/>
  <c r="AD242"/>
  <c r="AD241"/>
  <c r="AD240"/>
  <c r="AD238"/>
  <c r="O238"/>
  <c r="AW237" i="1"/>
  <c r="AG237" i="12" s="1"/>
  <c r="AF237" s="1"/>
  <c r="D237"/>
  <c r="H237" s="1"/>
  <c r="BA237" i="1"/>
  <c r="AK237" i="12" s="1"/>
  <c r="AJ237" s="1"/>
  <c r="Q215"/>
  <c r="R326" i="5"/>
  <c r="R306"/>
  <c r="R270"/>
  <c r="R258"/>
  <c r="R234"/>
  <c r="R222"/>
  <c r="R329"/>
  <c r="A329" i="7"/>
  <c r="A325"/>
  <c r="R325" i="5"/>
  <c r="R321"/>
  <c r="A321" i="7"/>
  <c r="R317" i="5"/>
  <c r="A317" i="7"/>
  <c r="R313" i="5"/>
  <c r="A313" i="7"/>
  <c r="A309"/>
  <c r="R309" i="5"/>
  <c r="R305"/>
  <c r="A305" i="7"/>
  <c r="R301" i="5"/>
  <c r="A301" i="7"/>
  <c r="R297" i="5"/>
  <c r="A297" i="7"/>
  <c r="R289" i="5"/>
  <c r="A289" i="7"/>
  <c r="R285" i="5"/>
  <c r="A285" i="7"/>
  <c r="R281" i="5"/>
  <c r="A281" i="7"/>
  <c r="R273" i="5"/>
  <c r="A273" i="7"/>
  <c r="R269" i="5"/>
  <c r="A269" i="7"/>
  <c r="R265" i="5"/>
  <c r="A265" i="7"/>
  <c r="R261" i="5"/>
  <c r="A261" i="7"/>
  <c r="R257" i="5"/>
  <c r="A257" i="7"/>
  <c r="R253" i="5"/>
  <c r="A253" i="7"/>
  <c r="R249" i="5"/>
  <c r="A249" i="7"/>
  <c r="A245"/>
  <c r="R245" i="5"/>
  <c r="R241"/>
  <c r="A241" i="7"/>
  <c r="R237" i="5"/>
  <c r="A237" i="7"/>
  <c r="R233" i="5"/>
  <c r="A233" i="7"/>
  <c r="R225" i="5"/>
  <c r="A225" i="7"/>
  <c r="R221" i="5"/>
  <c r="A221" i="7"/>
  <c r="R217" i="5"/>
  <c r="A217" i="7"/>
  <c r="AD318" i="12"/>
  <c r="D315"/>
  <c r="H315" s="1"/>
  <c r="O313"/>
  <c r="AD307"/>
  <c r="O289"/>
  <c r="AD270"/>
  <c r="Q264"/>
  <c r="AD257"/>
  <c r="O246"/>
  <c r="BA323" i="1"/>
  <c r="AK323" i="12" s="1"/>
  <c r="AJ323" s="1"/>
  <c r="D323"/>
  <c r="H323" s="1"/>
  <c r="AO321" i="1"/>
  <c r="AC321" i="12" s="1"/>
  <c r="AB321" s="1"/>
  <c r="D321"/>
  <c r="H321" s="1"/>
  <c r="Q313"/>
  <c r="AW313" i="1"/>
  <c r="AG313" i="12" s="1"/>
  <c r="AF313" s="1"/>
  <c r="D313"/>
  <c r="H313" s="1"/>
  <c r="O311"/>
  <c r="AT309" i="1"/>
  <c r="Q303" i="12"/>
  <c r="AD299"/>
  <c r="AD297"/>
  <c r="O297"/>
  <c r="O293"/>
  <c r="AF291"/>
  <c r="Q291"/>
  <c r="BA291" i="1"/>
  <c r="AK291" i="12" s="1"/>
  <c r="AJ291" s="1"/>
  <c r="D291"/>
  <c r="H291" s="1"/>
  <c r="AM290" i="1"/>
  <c r="AA290" i="12" s="1"/>
  <c r="Z290" s="1"/>
  <c r="D290"/>
  <c r="H290" s="1"/>
  <c r="AM289" i="1"/>
  <c r="AA289" i="12" s="1"/>
  <c r="Z289" s="1"/>
  <c r="D289"/>
  <c r="H289" s="1"/>
  <c r="P284" i="1"/>
  <c r="Q281" i="12"/>
  <c r="AM277" i="1"/>
  <c r="AA277" i="12" s="1"/>
  <c r="Z277" s="1"/>
  <c r="D277"/>
  <c r="H277" s="1"/>
  <c r="AY275" i="1"/>
  <c r="AI275" i="12" s="1"/>
  <c r="AH275" s="1"/>
  <c r="D275"/>
  <c r="H275" s="1"/>
  <c r="O273"/>
  <c r="O270"/>
  <c r="O269"/>
  <c r="O266"/>
  <c r="AF259"/>
  <c r="O259"/>
  <c r="AW257" i="1"/>
  <c r="AG257" i="12" s="1"/>
  <c r="AF257" s="1"/>
  <c r="D257"/>
  <c r="H257" s="1"/>
  <c r="Q253"/>
  <c r="Q251"/>
  <c r="BA250" i="1"/>
  <c r="AK250" i="12" s="1"/>
  <c r="AJ250" s="1"/>
  <c r="D250"/>
  <c r="H250" s="1"/>
  <c r="Q248"/>
  <c r="BA248" i="1"/>
  <c r="AK248" i="12" s="1"/>
  <c r="AJ248" s="1"/>
  <c r="D248"/>
  <c r="H248" s="1"/>
  <c r="BA246" i="1"/>
  <c r="AK246" i="12" s="1"/>
  <c r="AJ246" s="1"/>
  <c r="D246"/>
  <c r="H246" s="1"/>
  <c r="AO245" i="1"/>
  <c r="AC245" i="12" s="1"/>
  <c r="AB245" s="1"/>
  <c r="D245"/>
  <c r="H245" s="1"/>
  <c r="Q244"/>
  <c r="AB243"/>
  <c r="Q242"/>
  <c r="P241" i="1"/>
  <c r="O236" i="12"/>
  <c r="BA235" i="1"/>
  <c r="AK235" i="12" s="1"/>
  <c r="AJ235" s="1"/>
  <c r="D235"/>
  <c r="H235" s="1"/>
  <c r="O234" i="1"/>
  <c r="P234" i="12"/>
  <c r="O234" s="1"/>
  <c r="AW233" i="1"/>
  <c r="AG233" i="12" s="1"/>
  <c r="AF233" s="1"/>
  <c r="D233"/>
  <c r="H233" s="1"/>
  <c r="O232" i="1"/>
  <c r="P232" i="12"/>
  <c r="O232" s="1"/>
  <c r="Q231"/>
  <c r="Q230"/>
  <c r="AD227"/>
  <c r="Q227"/>
  <c r="Q226"/>
  <c r="Q224"/>
  <c r="O221"/>
  <c r="Q217"/>
  <c r="AB216"/>
  <c r="Y216" i="1"/>
  <c r="U216" i="12" s="1"/>
  <c r="D216"/>
  <c r="H216" s="1"/>
  <c r="Q212"/>
  <c r="AY210" i="1"/>
  <c r="AI210" i="12" s="1"/>
  <c r="AH210" s="1"/>
  <c r="D210"/>
  <c r="H210" s="1"/>
  <c r="Q207"/>
  <c r="Q206"/>
  <c r="AD204"/>
  <c r="O204"/>
  <c r="AD199"/>
  <c r="Q197"/>
  <c r="R201" i="5"/>
  <c r="A201" i="7"/>
  <c r="R209" i="5"/>
  <c r="R331"/>
  <c r="R303"/>
  <c r="R295"/>
  <c r="R275"/>
  <c r="R267"/>
  <c r="R239"/>
  <c r="R231"/>
  <c r="R328"/>
  <c r="A328" i="7"/>
  <c r="R320" i="5"/>
  <c r="A320" i="7"/>
  <c r="R316" i="5"/>
  <c r="A316" i="7"/>
  <c r="R312" i="5"/>
  <c r="A312" i="7"/>
  <c r="R308" i="5"/>
  <c r="A308" i="7"/>
  <c r="R304" i="5"/>
  <c r="A304" i="7"/>
  <c r="R300" i="5"/>
  <c r="A300" i="7"/>
  <c r="R296" i="5"/>
  <c r="A296" i="7"/>
  <c r="R292" i="5"/>
  <c r="A292" i="7"/>
  <c r="R288" i="5"/>
  <c r="A288" i="7"/>
  <c r="R284" i="5"/>
  <c r="A284" i="7"/>
  <c r="R280" i="5"/>
  <c r="A280" i="7"/>
  <c r="R272" i="5"/>
  <c r="A272" i="7"/>
  <c r="R268" i="5"/>
  <c r="A268" i="7"/>
  <c r="R264" i="5"/>
  <c r="A264" i="7"/>
  <c r="R260" i="5"/>
  <c r="A260" i="7"/>
  <c r="R256" i="5"/>
  <c r="A256" i="7"/>
  <c r="R252" i="5"/>
  <c r="A252" i="7"/>
  <c r="R248" i="5"/>
  <c r="A248" i="7"/>
  <c r="R244" i="5"/>
  <c r="A244" i="7"/>
  <c r="R240" i="5"/>
  <c r="A240" i="7"/>
  <c r="R236" i="5"/>
  <c r="A236" i="7"/>
  <c r="R232" i="5"/>
  <c r="A232" i="7"/>
  <c r="R228" i="5"/>
  <c r="A228" i="7"/>
  <c r="R224" i="5"/>
  <c r="A224" i="7"/>
  <c r="R220" i="5"/>
  <c r="A220" i="7"/>
  <c r="D287" i="12"/>
  <c r="H287" s="1"/>
  <c r="R284"/>
  <c r="Q284" s="1"/>
  <c r="D243"/>
  <c r="H243" s="1"/>
  <c r="O243"/>
  <c r="O224"/>
  <c r="Q326"/>
  <c r="Q310"/>
  <c r="O306"/>
  <c r="AD304"/>
  <c r="Y304" i="1"/>
  <c r="U304" i="12" s="1"/>
  <c r="D304"/>
  <c r="H304" s="1"/>
  <c r="Y301" i="1"/>
  <c r="U301" i="12" s="1"/>
  <c r="D301"/>
  <c r="H301" s="1"/>
  <c r="Q300"/>
  <c r="Q298"/>
  <c r="Q294"/>
  <c r="O292"/>
  <c r="O290"/>
  <c r="AD284"/>
  <c r="AW284" i="1"/>
  <c r="AG284" i="12" s="1"/>
  <c r="AF284" s="1"/>
  <c r="D284"/>
  <c r="H284" s="1"/>
  <c r="AY280" i="1"/>
  <c r="AI280" i="12" s="1"/>
  <c r="AH280" s="1"/>
  <c r="D280"/>
  <c r="H280" s="1"/>
  <c r="AY274" i="1"/>
  <c r="AI274" i="12" s="1"/>
  <c r="AH274" s="1"/>
  <c r="D274"/>
  <c r="H274" s="1"/>
  <c r="Q268"/>
  <c r="AD267"/>
  <c r="AD264"/>
  <c r="Q260"/>
  <c r="AD259"/>
  <c r="O258"/>
  <c r="O256"/>
  <c r="O254"/>
  <c r="O252"/>
  <c r="AD248"/>
  <c r="AD246"/>
  <c r="O242"/>
  <c r="O240"/>
  <c r="Q238"/>
  <c r="AD235"/>
  <c r="AD233"/>
  <c r="AD224"/>
  <c r="O222"/>
  <c r="AD220"/>
  <c r="AD219"/>
  <c r="Y214" i="1"/>
  <c r="U214" i="12" s="1"/>
  <c r="D214"/>
  <c r="H214" s="1"/>
  <c r="Q213"/>
  <c r="Y213" i="1"/>
  <c r="U213" i="12" s="1"/>
  <c r="D213"/>
  <c r="H213" s="1"/>
  <c r="O212"/>
  <c r="Q209"/>
  <c r="AD203"/>
  <c r="AD202"/>
  <c r="AD198"/>
  <c r="O197"/>
  <c r="Q195"/>
  <c r="R216" i="5"/>
  <c r="A216" i="7"/>
  <c r="R212" i="5"/>
  <c r="A212" i="7"/>
  <c r="R208" i="5"/>
  <c r="A208" i="7"/>
  <c r="R204" i="5"/>
  <c r="A204" i="7"/>
  <c r="R200" i="5"/>
  <c r="A200" i="7"/>
  <c r="R196" i="5"/>
  <c r="A196" i="7"/>
  <c r="D306" i="12"/>
  <c r="H306" s="1"/>
  <c r="D288"/>
  <c r="H288" s="1"/>
  <c r="D254"/>
  <c r="H254" s="1"/>
  <c r="D209"/>
  <c r="H209" s="1"/>
  <c r="D208"/>
  <c r="H208" s="1"/>
  <c r="D207"/>
  <c r="H207" s="1"/>
  <c r="D201"/>
  <c r="H201" s="1"/>
  <c r="D198"/>
  <c r="H198" s="1"/>
  <c r="D197"/>
  <c r="H197" s="1"/>
  <c r="D196"/>
  <c r="H196" s="1"/>
  <c r="H326"/>
  <c r="H300"/>
  <c r="H255"/>
  <c r="H229"/>
  <c r="H205"/>
  <c r="H251"/>
  <c r="H312"/>
  <c r="AW199" i="1"/>
  <c r="AG199" i="12" s="1"/>
  <c r="AF199" s="1"/>
  <c r="AO199" i="1"/>
  <c r="AC199" i="12" s="1"/>
  <c r="AB199" s="1"/>
  <c r="AJ199" i="1"/>
  <c r="O332"/>
  <c r="O329"/>
  <c r="O326"/>
  <c r="AJ277"/>
  <c r="AS271"/>
  <c r="AJ269"/>
  <c r="AJ268"/>
  <c r="O268"/>
  <c r="O265"/>
  <c r="AT234"/>
  <c r="O244"/>
  <c r="BA204"/>
  <c r="AK204" i="12" s="1"/>
  <c r="AJ204" s="1"/>
  <c r="AJ262" i="1"/>
  <c r="AT257"/>
  <c r="P251"/>
  <c r="AO261"/>
  <c r="AC261" i="12" s="1"/>
  <c r="AB261" s="1"/>
  <c r="AT241" i="1"/>
  <c r="BA219"/>
  <c r="BB333"/>
  <c r="AT320"/>
  <c r="AM283"/>
  <c r="O307"/>
  <c r="AY284"/>
  <c r="AI284" i="12" s="1"/>
  <c r="AH284" s="1"/>
  <c r="AJ283" i="1"/>
  <c r="AJ279"/>
  <c r="O255"/>
  <c r="AT222"/>
  <c r="AO219"/>
  <c r="AC219" i="12" s="1"/>
  <c r="AB219" s="1"/>
  <c r="O218" i="1"/>
  <c r="AW196"/>
  <c r="AO196"/>
  <c r="AC196" i="12" s="1"/>
  <c r="AB196" s="1"/>
  <c r="O323" i="1"/>
  <c r="AJ322"/>
  <c r="O321"/>
  <c r="AJ302"/>
  <c r="O302"/>
  <c r="AJ300"/>
  <c r="P278"/>
  <c r="O236"/>
  <c r="AW235"/>
  <c r="AG235" i="12" s="1"/>
  <c r="AF235" s="1"/>
  <c r="O228" i="1"/>
  <c r="AJ224"/>
  <c r="BA220"/>
  <c r="AK220" i="12" s="1"/>
  <c r="AJ220" s="1"/>
  <c r="AJ219" i="1"/>
  <c r="Y219"/>
  <c r="AT215"/>
  <c r="AM214"/>
  <c r="AA214" i="12" s="1"/>
  <c r="Z214" s="1"/>
  <c r="AJ214" i="1"/>
  <c r="P214"/>
  <c r="AJ198"/>
  <c r="BA197"/>
  <c r="AK197" i="12" s="1"/>
  <c r="AJ197" s="1"/>
  <c r="AS208" i="1"/>
  <c r="O200"/>
  <c r="AJ266"/>
  <c r="AT237"/>
  <c r="AT318"/>
  <c r="O310"/>
  <c r="BA303"/>
  <c r="O301"/>
  <c r="P300"/>
  <c r="AO284"/>
  <c r="AW283"/>
  <c r="AJ196"/>
  <c r="BA317"/>
  <c r="AW315"/>
  <c r="P264"/>
  <c r="P210"/>
  <c r="O318"/>
  <c r="AJ284"/>
  <c r="AO198"/>
  <c r="AC198" i="12" s="1"/>
  <c r="AB198" s="1"/>
  <c r="AW197" i="1"/>
  <c r="AO197"/>
  <c r="P197"/>
  <c r="AB196"/>
  <c r="AT321"/>
  <c r="AT246"/>
  <c r="BA213"/>
  <c r="AW213"/>
  <c r="AO213"/>
  <c r="O211"/>
  <c r="AW210"/>
  <c r="AO210"/>
  <c r="AW325"/>
  <c r="AO325"/>
  <c r="O313"/>
  <c r="AT312"/>
  <c r="AT304"/>
  <c r="AY295"/>
  <c r="Y284"/>
  <c r="P283"/>
  <c r="AM278"/>
  <c r="AJ275"/>
  <c r="O266"/>
  <c r="AT264"/>
  <c r="AT243"/>
  <c r="Y237"/>
  <c r="AT224"/>
  <c r="O224"/>
  <c r="BA210"/>
  <c r="O209"/>
  <c r="AJ208"/>
  <c r="Y204"/>
  <c r="U204" i="12" s="1"/>
  <c r="P204" i="1"/>
  <c r="AT202"/>
  <c r="P200"/>
  <c r="Y198"/>
  <c r="U198" i="12" s="1"/>
  <c r="AJ197" i="1"/>
  <c r="P196"/>
  <c r="AT326"/>
  <c r="O316"/>
  <c r="O315"/>
  <c r="AR286"/>
  <c r="AJ286"/>
  <c r="AJ285"/>
  <c r="AJ273"/>
  <c r="O272"/>
  <c r="BD254"/>
  <c r="O252"/>
  <c r="O250"/>
  <c r="AJ243"/>
  <c r="AJ241"/>
  <c r="AJ240"/>
  <c r="AS239"/>
  <c r="AJ238"/>
  <c r="O227"/>
  <c r="O226"/>
  <c r="AY213"/>
  <c r="AT213"/>
  <c r="AM213"/>
  <c r="AA213" i="12" s="1"/>
  <c r="Z213" s="1"/>
  <c r="AJ213" i="1"/>
  <c r="AM210"/>
  <c r="AJ206"/>
  <c r="AJ200"/>
  <c r="P195"/>
  <c r="O333"/>
  <c r="AJ328"/>
  <c r="AJ326"/>
  <c r="AJ325"/>
  <c r="O322"/>
  <c r="Y321"/>
  <c r="AT314"/>
  <c r="O306"/>
  <c r="O305"/>
  <c r="O304"/>
  <c r="AW303"/>
  <c r="AG303" i="12" s="1"/>
  <c r="AF303" s="1"/>
  <c r="AO303" i="1"/>
  <c r="AY299"/>
  <c r="AM299"/>
  <c r="Y299"/>
  <c r="AT294"/>
  <c r="AM280"/>
  <c r="AJ280"/>
  <c r="AB279"/>
  <c r="AJ278"/>
  <c r="O276"/>
  <c r="AM274"/>
  <c r="AJ274"/>
  <c r="AT272"/>
  <c r="AT269"/>
  <c r="AT266"/>
  <c r="O264"/>
  <c r="O260"/>
  <c r="BD250"/>
  <c r="O249"/>
  <c r="O247"/>
  <c r="AT242"/>
  <c r="O233"/>
  <c r="AT333"/>
  <c r="O331"/>
  <c r="P323"/>
  <c r="BA321"/>
  <c r="P315"/>
  <c r="AW311"/>
  <c r="AW310"/>
  <c r="BA305"/>
  <c r="BA299"/>
  <c r="AW299"/>
  <c r="O293"/>
  <c r="AJ290"/>
  <c r="AJ289"/>
  <c r="AT286"/>
  <c r="O284"/>
  <c r="AJ282"/>
  <c r="O278"/>
  <c r="P277"/>
  <c r="AJ276"/>
  <c r="O271"/>
  <c r="O259"/>
  <c r="AT254"/>
  <c r="O253"/>
  <c r="AT248"/>
  <c r="P246"/>
  <c r="AT244"/>
  <c r="O243"/>
  <c r="O242"/>
  <c r="O240"/>
  <c r="O230"/>
  <c r="O229"/>
  <c r="Y296"/>
  <c r="AM296"/>
  <c r="AY296"/>
  <c r="AO285"/>
  <c r="Y285"/>
  <c r="AM285"/>
  <c r="AM273"/>
  <c r="Y273"/>
  <c r="AY273"/>
  <c r="BA273"/>
  <c r="AK273" i="12" s="1"/>
  <c r="AJ273" s="1"/>
  <c r="AT331" i="1"/>
  <c r="AO300"/>
  <c r="AY300"/>
  <c r="P328"/>
  <c r="AS328"/>
  <c r="AW302"/>
  <c r="BA302"/>
  <c r="AW296"/>
  <c r="AO296"/>
  <c r="AY285"/>
  <c r="AO273"/>
  <c r="Y330"/>
  <c r="BA330"/>
  <c r="AO330"/>
  <c r="Y298"/>
  <c r="AO298"/>
  <c r="BA296"/>
  <c r="AT262"/>
  <c r="BA258"/>
  <c r="Y258"/>
  <c r="BA234"/>
  <c r="AW234"/>
  <c r="AT316"/>
  <c r="P308"/>
  <c r="AT307"/>
  <c r="AT305"/>
  <c r="AJ301"/>
  <c r="P301"/>
  <c r="P289"/>
  <c r="P282"/>
  <c r="AM282"/>
  <c r="Y282"/>
  <c r="P267"/>
  <c r="Y242"/>
  <c r="BA242"/>
  <c r="AO242"/>
  <c r="AW242"/>
  <c r="P239"/>
  <c r="P235"/>
  <c r="AT231"/>
  <c r="BA225"/>
  <c r="Y225"/>
  <c r="AM206"/>
  <c r="BA206"/>
  <c r="AK206" i="12" s="1"/>
  <c r="AJ206" s="1"/>
  <c r="AM196" i="1"/>
  <c r="AA196" i="12" s="1"/>
  <c r="Z196" s="1"/>
  <c r="AY196" i="1"/>
  <c r="O327"/>
  <c r="P324"/>
  <c r="AT323"/>
  <c r="AB320"/>
  <c r="AS320"/>
  <c r="AT317"/>
  <c r="O317"/>
  <c r="AW316"/>
  <c r="AJ316"/>
  <c r="P310"/>
  <c r="O308"/>
  <c r="AW307"/>
  <c r="AJ307"/>
  <c r="AW305"/>
  <c r="Y305"/>
  <c r="AM303"/>
  <c r="AJ303"/>
  <c r="Y303"/>
  <c r="AT302"/>
  <c r="O300"/>
  <c r="AT296"/>
  <c r="O294"/>
  <c r="P292"/>
  <c r="O290"/>
  <c r="O286"/>
  <c r="P281"/>
  <c r="Y281"/>
  <c r="AW281"/>
  <c r="AT260"/>
  <c r="AO257"/>
  <c r="Y257"/>
  <c r="BA257"/>
  <c r="AT253"/>
  <c r="AO228"/>
  <c r="AW228"/>
  <c r="AO225"/>
  <c r="AT221"/>
  <c r="O217"/>
  <c r="AT211"/>
  <c r="AO200"/>
  <c r="AW200"/>
  <c r="BA200"/>
  <c r="BA196"/>
  <c r="AO201"/>
  <c r="AW201"/>
  <c r="BA201"/>
  <c r="AM199"/>
  <c r="AY199"/>
  <c r="P330"/>
  <c r="AT327"/>
  <c r="O324"/>
  <c r="O320"/>
  <c r="AW317"/>
  <c r="O311"/>
  <c r="AW309"/>
  <c r="AO309"/>
  <c r="AJ298"/>
  <c r="AT295"/>
  <c r="AJ294"/>
  <c r="AY283"/>
  <c r="Y283"/>
  <c r="AY282"/>
  <c r="AO279"/>
  <c r="AC279" i="12" s="1"/>
  <c r="AB279" s="1"/>
  <c r="AW279" i="1"/>
  <c r="P273"/>
  <c r="AW262"/>
  <c r="AO262"/>
  <c r="AT261"/>
  <c r="AW258"/>
  <c r="AO258"/>
  <c r="O257"/>
  <c r="O256"/>
  <c r="AT247"/>
  <c r="P245"/>
  <c r="BA233"/>
  <c r="AW232"/>
  <c r="BA228"/>
  <c r="AK228" i="12" s="1"/>
  <c r="AJ228" s="1"/>
  <c r="AW227" i="1"/>
  <c r="AT214"/>
  <c r="AO214"/>
  <c r="AW214"/>
  <c r="BA214"/>
  <c r="AT209"/>
  <c r="AM209"/>
  <c r="BA209"/>
  <c r="AK209" i="12" s="1"/>
  <c r="AJ209" s="1"/>
  <c r="AW209" i="1"/>
  <c r="AJ204"/>
  <c r="Y199"/>
  <c r="P199"/>
  <c r="P254"/>
  <c r="AT251"/>
  <c r="AT233"/>
  <c r="AT220"/>
  <c r="P212"/>
  <c r="P211"/>
  <c r="P203"/>
  <c r="AB200"/>
  <c r="P198"/>
  <c r="AJ291"/>
  <c r="P291"/>
  <c r="P287"/>
  <c r="AJ281"/>
  <c r="AT278"/>
  <c r="P275"/>
  <c r="P266"/>
  <c r="P265"/>
  <c r="AT263"/>
  <c r="O262"/>
  <c r="AT256"/>
  <c r="AT255"/>
  <c r="O248"/>
  <c r="P243"/>
  <c r="O238"/>
  <c r="O237"/>
  <c r="AT235"/>
  <c r="AJ233"/>
  <c r="P231"/>
  <c r="AT229"/>
  <c r="AJ228"/>
  <c r="AT226"/>
  <c r="AT225"/>
  <c r="O222"/>
  <c r="O221"/>
  <c r="AJ220"/>
  <c r="P220"/>
  <c r="AR220"/>
  <c r="P217"/>
  <c r="AS216"/>
  <c r="AJ215"/>
  <c r="P215"/>
  <c r="O208"/>
  <c r="AJ207"/>
  <c r="AW204"/>
  <c r="AO204"/>
  <c r="O204"/>
  <c r="P202"/>
  <c r="P201"/>
  <c r="AT198"/>
  <c r="AM198"/>
  <c r="O195"/>
  <c r="AJ330"/>
  <c r="AJ296"/>
  <c r="AJ295"/>
  <c r="AJ288"/>
  <c r="AO308"/>
  <c r="AW308"/>
  <c r="AW278"/>
  <c r="AO278"/>
  <c r="AJ332"/>
  <c r="P332"/>
  <c r="BA329"/>
  <c r="AT319"/>
  <c r="P304"/>
  <c r="O297"/>
  <c r="O296"/>
  <c r="P294"/>
  <c r="P286"/>
  <c r="AT271"/>
  <c r="AT267"/>
  <c r="AO211"/>
  <c r="Y211"/>
  <c r="AM211"/>
  <c r="AW211"/>
  <c r="BA211"/>
  <c r="AY211"/>
  <c r="AI211" i="12" s="1"/>
  <c r="AH211" s="1"/>
  <c r="BA333" i="1"/>
  <c r="AO333"/>
  <c r="AJ333"/>
  <c r="P333"/>
  <c r="AT332"/>
  <c r="AW331"/>
  <c r="AT330"/>
  <c r="AT329"/>
  <c r="AT328"/>
  <c r="AO327"/>
  <c r="P326"/>
  <c r="AT325"/>
  <c r="AT324"/>
  <c r="AJ323"/>
  <c r="AT322"/>
  <c r="P321"/>
  <c r="AW319"/>
  <c r="O319"/>
  <c r="P318"/>
  <c r="AJ317"/>
  <c r="P316"/>
  <c r="AT315"/>
  <c r="Y314"/>
  <c r="AW314"/>
  <c r="P313"/>
  <c r="AB312"/>
  <c r="AO312"/>
  <c r="AW312"/>
  <c r="AT311"/>
  <c r="AT310"/>
  <c r="AJ309"/>
  <c r="AT308"/>
  <c r="BC303"/>
  <c r="AT299"/>
  <c r="AM298"/>
  <c r="AY298"/>
  <c r="P288"/>
  <c r="AT285"/>
  <c r="AM281"/>
  <c r="BA281"/>
  <c r="AO280"/>
  <c r="AW280"/>
  <c r="BA280"/>
  <c r="Y280"/>
  <c r="AM279"/>
  <c r="AY279"/>
  <c r="AY278"/>
  <c r="P276"/>
  <c r="AW276"/>
  <c r="Y276"/>
  <c r="Y270"/>
  <c r="AO270"/>
  <c r="P269"/>
  <c r="BA231"/>
  <c r="AW231"/>
  <c r="AM217"/>
  <c r="Y217"/>
  <c r="AO217"/>
  <c r="AY217"/>
  <c r="BB329"/>
  <c r="AY277"/>
  <c r="AO277"/>
  <c r="AW277"/>
  <c r="Y277"/>
  <c r="AM205"/>
  <c r="AA205" i="12" s="1"/>
  <c r="Z205" s="1"/>
  <c r="BA205" i="1"/>
  <c r="AB332"/>
  <c r="AT313"/>
  <c r="AO332"/>
  <c r="AJ331"/>
  <c r="O330"/>
  <c r="AO329"/>
  <c r="O328"/>
  <c r="AJ327"/>
  <c r="O325"/>
  <c r="AW324"/>
  <c r="AJ324"/>
  <c r="AW320"/>
  <c r="AJ315"/>
  <c r="O312"/>
  <c r="AJ306"/>
  <c r="AJ304"/>
  <c r="AT293"/>
  <c r="AT289"/>
  <c r="BA277"/>
  <c r="AO274"/>
  <c r="AW274"/>
  <c r="BA274"/>
  <c r="Y274"/>
  <c r="O267"/>
  <c r="AJ314"/>
  <c r="O314"/>
  <c r="O309"/>
  <c r="AJ308"/>
  <c r="P307"/>
  <c r="AT306"/>
  <c r="P305"/>
  <c r="AT300"/>
  <c r="AJ297"/>
  <c r="P297"/>
  <c r="P296"/>
  <c r="P295"/>
  <c r="AR293"/>
  <c r="P293"/>
  <c r="P290"/>
  <c r="O289"/>
  <c r="BA285"/>
  <c r="AW285"/>
  <c r="P285"/>
  <c r="AT284"/>
  <c r="AM284"/>
  <c r="BA283"/>
  <c r="BA282"/>
  <c r="AW282"/>
  <c r="AO282"/>
  <c r="AM275"/>
  <c r="O274"/>
  <c r="P271"/>
  <c r="AT270"/>
  <c r="O270"/>
  <c r="Y267"/>
  <c r="U267" i="12" s="1"/>
  <c r="AT265" i="1"/>
  <c r="P263"/>
  <c r="BD262"/>
  <c r="Y245"/>
  <c r="AW245"/>
  <c r="BA245"/>
  <c r="AM245"/>
  <c r="AY245"/>
  <c r="Y239"/>
  <c r="BA239"/>
  <c r="AK239" i="12" s="1"/>
  <c r="AJ239" s="1"/>
  <c r="AW223" i="1"/>
  <c r="BA223"/>
  <c r="AK223" i="12" s="1"/>
  <c r="AJ223" s="1"/>
  <c r="AT208" i="1"/>
  <c r="AO202"/>
  <c r="AW202"/>
  <c r="BA202"/>
  <c r="AK202" i="12" s="1"/>
  <c r="AJ202" s="1"/>
  <c r="Y202" i="1"/>
  <c r="AM202"/>
  <c r="AY202"/>
  <c r="AT290"/>
  <c r="AJ287"/>
  <c r="P280"/>
  <c r="P279"/>
  <c r="AT275"/>
  <c r="P274"/>
  <c r="AJ272"/>
  <c r="AJ271"/>
  <c r="AS266"/>
  <c r="O263"/>
  <c r="P257"/>
  <c r="AJ256"/>
  <c r="P256"/>
  <c r="O254"/>
  <c r="AJ253"/>
  <c r="AJ251"/>
  <c r="AT250"/>
  <c r="AT249"/>
  <c r="P248"/>
  <c r="O246"/>
  <c r="AJ244"/>
  <c r="AT240"/>
  <c r="AJ239"/>
  <c r="O239"/>
  <c r="P238"/>
  <c r="P237"/>
  <c r="AT236"/>
  <c r="AJ235"/>
  <c r="O231"/>
  <c r="P230"/>
  <c r="AJ229"/>
  <c r="AB228"/>
  <c r="P228"/>
  <c r="AT227"/>
  <c r="P227"/>
  <c r="AJ226"/>
  <c r="P226"/>
  <c r="BB226"/>
  <c r="O223"/>
  <c r="AO220"/>
  <c r="P218"/>
  <c r="AT217"/>
  <c r="AY216"/>
  <c r="O213"/>
  <c r="Y210"/>
  <c r="AO207"/>
  <c r="AW206"/>
  <c r="AO206"/>
  <c r="P206"/>
  <c r="AS203"/>
  <c r="AJ203"/>
  <c r="O203"/>
  <c r="AJ202"/>
  <c r="O202"/>
  <c r="AJ201"/>
  <c r="AY198"/>
  <c r="AT196"/>
  <c r="O196"/>
  <c r="AJ195"/>
  <c r="AB259"/>
  <c r="AJ258"/>
  <c r="O258"/>
  <c r="AJ257"/>
  <c r="AJ254"/>
  <c r="P253"/>
  <c r="O251"/>
  <c r="AJ248"/>
  <c r="AJ246"/>
  <c r="AT245"/>
  <c r="AS243"/>
  <c r="O241"/>
  <c r="P240"/>
  <c r="AT239"/>
  <c r="AT238"/>
  <c r="O235"/>
  <c r="P233"/>
  <c r="AT232"/>
  <c r="AJ231"/>
  <c r="AT230"/>
  <c r="AT228"/>
  <c r="O225"/>
  <c r="AT223"/>
  <c r="BD222"/>
  <c r="AJ221"/>
  <c r="P221"/>
  <c r="O220"/>
  <c r="AT219"/>
  <c r="AJ218"/>
  <c r="O214"/>
  <c r="AJ209"/>
  <c r="AW207"/>
  <c r="AT207"/>
  <c r="O207"/>
  <c r="AB206"/>
  <c r="O206"/>
  <c r="AJ205"/>
  <c r="P205"/>
  <c r="AT200"/>
  <c r="AR200"/>
  <c r="BA198"/>
  <c r="AT197"/>
  <c r="AY195"/>
  <c r="AJ293"/>
  <c r="AJ292"/>
  <c r="Y329"/>
  <c r="AW318"/>
  <c r="BA313"/>
  <c r="Y313"/>
  <c r="AM297"/>
  <c r="AW297"/>
  <c r="BA297"/>
  <c r="Y297"/>
  <c r="AO297"/>
  <c r="AY297"/>
  <c r="AM292"/>
  <c r="AY292"/>
  <c r="Y292"/>
  <c r="AO292"/>
  <c r="AM288"/>
  <c r="AY288"/>
  <c r="Y288"/>
  <c r="AO288"/>
  <c r="M332"/>
  <c r="N331"/>
  <c r="P329"/>
  <c r="M329"/>
  <c r="N328"/>
  <c r="AO326"/>
  <c r="P325"/>
  <c r="N325"/>
  <c r="Y324"/>
  <c r="M324"/>
  <c r="BB322"/>
  <c r="AW321"/>
  <c r="AJ321"/>
  <c r="P320"/>
  <c r="N320"/>
  <c r="AJ319"/>
  <c r="AJ318"/>
  <c r="M318"/>
  <c r="AB317"/>
  <c r="AO316"/>
  <c r="M315"/>
  <c r="P314"/>
  <c r="N314"/>
  <c r="AO313"/>
  <c r="M313"/>
  <c r="AJ312"/>
  <c r="P311"/>
  <c r="N311"/>
  <c r="P309"/>
  <c r="N309"/>
  <c r="Y308"/>
  <c r="M308"/>
  <c r="BB306"/>
  <c r="AJ305"/>
  <c r="AO304"/>
  <c r="AT303"/>
  <c r="AY293"/>
  <c r="AO293"/>
  <c r="Y293"/>
  <c r="AW293"/>
  <c r="BA293"/>
  <c r="AY289"/>
  <c r="AO289"/>
  <c r="Y289"/>
  <c r="AW289"/>
  <c r="BA289"/>
  <c r="AB318"/>
  <c r="AM300"/>
  <c r="AW300"/>
  <c r="BA300"/>
  <c r="Y300"/>
  <c r="AM295"/>
  <c r="AW295"/>
  <c r="BA295"/>
  <c r="Y295"/>
  <c r="AY294"/>
  <c r="AO294"/>
  <c r="Y294"/>
  <c r="AW294"/>
  <c r="BA294"/>
  <c r="AY290"/>
  <c r="AO290"/>
  <c r="Y290"/>
  <c r="AW290"/>
  <c r="BA290"/>
  <c r="AY286"/>
  <c r="AO286"/>
  <c r="Y286"/>
  <c r="AW286"/>
  <c r="BA286"/>
  <c r="P331"/>
  <c r="M331"/>
  <c r="AJ329"/>
  <c r="N329"/>
  <c r="AW327"/>
  <c r="P327"/>
  <c r="M327"/>
  <c r="Y326"/>
  <c r="M326"/>
  <c r="BD325"/>
  <c r="AB325"/>
  <c r="M323"/>
  <c r="P322"/>
  <c r="N322"/>
  <c r="M321"/>
  <c r="AJ320"/>
  <c r="P319"/>
  <c r="N319"/>
  <c r="P317"/>
  <c r="N317"/>
  <c r="M316"/>
  <c r="AJ313"/>
  <c r="P312"/>
  <c r="N312"/>
  <c r="AJ311"/>
  <c r="AJ310"/>
  <c r="M310"/>
  <c r="AB309"/>
  <c r="M307"/>
  <c r="P306"/>
  <c r="N306"/>
  <c r="M305"/>
  <c r="BB303"/>
  <c r="AW292"/>
  <c r="AM291"/>
  <c r="AY291"/>
  <c r="Y291"/>
  <c r="AO291"/>
  <c r="AW288"/>
  <c r="AM287"/>
  <c r="AY287"/>
  <c r="Y287"/>
  <c r="AO287"/>
  <c r="P303"/>
  <c r="P302"/>
  <c r="N302"/>
  <c r="BA301"/>
  <c r="AW301"/>
  <c r="AT301"/>
  <c r="AM301"/>
  <c r="AJ299"/>
  <c r="P299"/>
  <c r="BA298"/>
  <c r="AW298"/>
  <c r="AT298"/>
  <c r="O298"/>
  <c r="BD291"/>
  <c r="BB291"/>
  <c r="BD287"/>
  <c r="BB287"/>
  <c r="BA284"/>
  <c r="AT282"/>
  <c r="O282"/>
  <c r="AO281"/>
  <c r="AT279"/>
  <c r="BA278"/>
  <c r="AY276"/>
  <c r="AS276"/>
  <c r="BA275"/>
  <c r="AW275"/>
  <c r="Y275"/>
  <c r="N275"/>
  <c r="AT273"/>
  <c r="M272"/>
  <c r="M271"/>
  <c r="BA270"/>
  <c r="AT268"/>
  <c r="AW266"/>
  <c r="Y266"/>
  <c r="N266"/>
  <c r="Y265"/>
  <c r="M265"/>
  <c r="AJ263"/>
  <c r="N263"/>
  <c r="Y262"/>
  <c r="AT259"/>
  <c r="AT258"/>
  <c r="Y256"/>
  <c r="BA256"/>
  <c r="AT283"/>
  <c r="AY281"/>
  <c r="AT277"/>
  <c r="AT276"/>
  <c r="AM276"/>
  <c r="AO275"/>
  <c r="Y269"/>
  <c r="BA269"/>
  <c r="BA266"/>
  <c r="BA263"/>
  <c r="Y263"/>
  <c r="AO241"/>
  <c r="BA241"/>
  <c r="Y241"/>
  <c r="AW241"/>
  <c r="O303"/>
  <c r="AY301"/>
  <c r="AO301"/>
  <c r="O299"/>
  <c r="P298"/>
  <c r="AT297"/>
  <c r="AT292"/>
  <c r="AT291"/>
  <c r="AT288"/>
  <c r="AT287"/>
  <c r="AT281"/>
  <c r="AT280"/>
  <c r="O280"/>
  <c r="BA276"/>
  <c r="AT274"/>
  <c r="AO269"/>
  <c r="O269"/>
  <c r="N269"/>
  <c r="P268"/>
  <c r="Y268"/>
  <c r="BA268"/>
  <c r="AJ267"/>
  <c r="N267"/>
  <c r="BA265"/>
  <c r="AO265"/>
  <c r="P262"/>
  <c r="AT252"/>
  <c r="AO224"/>
  <c r="BA224"/>
  <c r="AM218"/>
  <c r="AO218"/>
  <c r="Y218"/>
  <c r="BA218"/>
  <c r="Y212"/>
  <c r="AM212"/>
  <c r="AW212"/>
  <c r="BA212"/>
  <c r="AO212"/>
  <c r="AB261"/>
  <c r="P261"/>
  <c r="AB260"/>
  <c r="M260"/>
  <c r="M259"/>
  <c r="M258"/>
  <c r="P255"/>
  <c r="M252"/>
  <c r="P250"/>
  <c r="M249"/>
  <c r="P247"/>
  <c r="M245"/>
  <c r="M244"/>
  <c r="M243"/>
  <c r="N241"/>
  <c r="N239"/>
  <c r="P236"/>
  <c r="P234"/>
  <c r="P232"/>
  <c r="AW230"/>
  <c r="Y230"/>
  <c r="M229"/>
  <c r="AO227"/>
  <c r="Y224"/>
  <c r="N224"/>
  <c r="AM221"/>
  <c r="Y221"/>
  <c r="AO221"/>
  <c r="BA221"/>
  <c r="AB220"/>
  <c r="AT218"/>
  <c r="N218"/>
  <c r="P216"/>
  <c r="AO215"/>
  <c r="AW215"/>
  <c r="BA215"/>
  <c r="Y215"/>
  <c r="AM215"/>
  <c r="P272"/>
  <c r="AJ270"/>
  <c r="P270"/>
  <c r="M270"/>
  <c r="M269"/>
  <c r="AJ265"/>
  <c r="N265"/>
  <c r="AJ264"/>
  <c r="AJ261"/>
  <c r="O261"/>
  <c r="N261"/>
  <c r="P260"/>
  <c r="AJ259"/>
  <c r="P259"/>
  <c r="P258"/>
  <c r="M257"/>
  <c r="AJ255"/>
  <c r="M254"/>
  <c r="P252"/>
  <c r="N252"/>
  <c r="M251"/>
  <c r="AJ250"/>
  <c r="P249"/>
  <c r="N249"/>
  <c r="AJ247"/>
  <c r="M246"/>
  <c r="P244"/>
  <c r="AJ242"/>
  <c r="P242"/>
  <c r="M242"/>
  <c r="M238"/>
  <c r="M237"/>
  <c r="AJ236"/>
  <c r="M235"/>
  <c r="AJ234"/>
  <c r="M233"/>
  <c r="AJ232"/>
  <c r="M231"/>
  <c r="BA230"/>
  <c r="P229"/>
  <c r="N229"/>
  <c r="M228"/>
  <c r="AJ227"/>
  <c r="AJ225"/>
  <c r="P223"/>
  <c r="N221"/>
  <c r="AW218"/>
  <c r="AY215"/>
  <c r="AJ260"/>
  <c r="N254"/>
  <c r="AJ252"/>
  <c r="N251"/>
  <c r="AJ249"/>
  <c r="N246"/>
  <c r="AJ245"/>
  <c r="O245"/>
  <c r="AW239"/>
  <c r="AJ237"/>
  <c r="N237"/>
  <c r="N235"/>
  <c r="N233"/>
  <c r="N231"/>
  <c r="AJ230"/>
  <c r="N228"/>
  <c r="AW224"/>
  <c r="P224"/>
  <c r="AW221"/>
  <c r="AY212"/>
  <c r="M219"/>
  <c r="O210"/>
  <c r="M201"/>
  <c r="P222"/>
  <c r="N220"/>
  <c r="AS219"/>
  <c r="P219"/>
  <c r="O215"/>
  <c r="P213"/>
  <c r="M208"/>
  <c r="P207"/>
  <c r="AT201"/>
  <c r="AR201"/>
  <c r="AB195"/>
  <c r="M226"/>
  <c r="P225"/>
  <c r="M225"/>
  <c r="AJ223"/>
  <c r="AJ222"/>
  <c r="M221"/>
  <c r="AW220"/>
  <c r="AW219"/>
  <c r="O219"/>
  <c r="M218"/>
  <c r="BA217"/>
  <c r="AW217"/>
  <c r="AJ217"/>
  <c r="BA216"/>
  <c r="AW216"/>
  <c r="AT216"/>
  <c r="AM216"/>
  <c r="AJ216"/>
  <c r="O216"/>
  <c r="AJ211"/>
  <c r="AT210"/>
  <c r="AJ210"/>
  <c r="N210"/>
  <c r="AO209"/>
  <c r="AY209"/>
  <c r="P208"/>
  <c r="BA207"/>
  <c r="AB207"/>
  <c r="N207"/>
  <c r="AT204"/>
  <c r="AM203"/>
  <c r="Y203"/>
  <c r="AW203"/>
  <c r="AT205"/>
  <c r="M204"/>
  <c r="M202"/>
  <c r="M200"/>
  <c r="M198"/>
  <c r="AY197"/>
  <c r="Y197"/>
  <c r="O197"/>
  <c r="M196"/>
  <c r="N214"/>
  <c r="AT212"/>
  <c r="AJ212"/>
  <c r="O212"/>
  <c r="P209"/>
  <c r="M209"/>
  <c r="N208"/>
  <c r="AT206"/>
  <c r="AW205"/>
  <c r="AO205"/>
  <c r="AB205"/>
  <c r="O205"/>
  <c r="N205"/>
  <c r="AT203"/>
  <c r="M203"/>
  <c r="BC201"/>
  <c r="AB201"/>
  <c r="O201"/>
  <c r="N201"/>
  <c r="AT199"/>
  <c r="O199"/>
  <c r="M197"/>
  <c r="AT195"/>
  <c r="AR195"/>
  <c r="O198"/>
  <c r="AR197"/>
  <c r="BA195"/>
  <c r="AW195"/>
  <c r="AM328"/>
  <c r="AY328"/>
  <c r="AM322"/>
  <c r="AY322"/>
  <c r="AM240"/>
  <c r="AY240"/>
  <c r="Y240"/>
  <c r="BA240"/>
  <c r="AW240"/>
  <c r="AO240"/>
  <c r="AW332"/>
  <c r="AM331"/>
  <c r="AY331"/>
  <c r="AW328"/>
  <c r="AM327"/>
  <c r="AY327"/>
  <c r="AM323"/>
  <c r="AY323"/>
  <c r="BA322"/>
  <c r="AM319"/>
  <c r="AY319"/>
  <c r="BA318"/>
  <c r="AM315"/>
  <c r="AY315"/>
  <c r="BA314"/>
  <c r="AM311"/>
  <c r="AY311"/>
  <c r="BA310"/>
  <c r="AM307"/>
  <c r="AY307"/>
  <c r="BA306"/>
  <c r="AM304"/>
  <c r="AY304"/>
  <c r="BA332"/>
  <c r="AM330"/>
  <c r="AY330"/>
  <c r="BA328"/>
  <c r="Y328"/>
  <c r="AM324"/>
  <c r="AY324"/>
  <c r="AO322"/>
  <c r="Y322"/>
  <c r="AM320"/>
  <c r="AY320"/>
  <c r="AO318"/>
  <c r="AM316"/>
  <c r="AY316"/>
  <c r="AO314"/>
  <c r="AM312"/>
  <c r="AY312"/>
  <c r="AO310"/>
  <c r="AM308"/>
  <c r="AY308"/>
  <c r="AO306"/>
  <c r="AW304"/>
  <c r="AO302"/>
  <c r="Y302"/>
  <c r="AY302"/>
  <c r="AM302"/>
  <c r="AM272"/>
  <c r="AY272"/>
  <c r="Y272"/>
  <c r="BA272"/>
  <c r="AW272"/>
  <c r="AO272"/>
  <c r="AM332"/>
  <c r="AY332"/>
  <c r="AM326"/>
  <c r="AY326"/>
  <c r="AM318"/>
  <c r="AY318"/>
  <c r="AM314"/>
  <c r="AY314"/>
  <c r="AM310"/>
  <c r="AY310"/>
  <c r="AM306"/>
  <c r="AY306"/>
  <c r="AM333"/>
  <c r="AY333"/>
  <c r="BA331"/>
  <c r="Y331"/>
  <c r="AW330"/>
  <c r="AM329"/>
  <c r="AY329"/>
  <c r="BA327"/>
  <c r="BA326"/>
  <c r="AM325"/>
  <c r="AY325"/>
  <c r="BA324"/>
  <c r="AO323"/>
  <c r="Y323"/>
  <c r="AM321"/>
  <c r="AY321"/>
  <c r="BA320"/>
  <c r="AO319"/>
  <c r="Y319"/>
  <c r="AM317"/>
  <c r="AY317"/>
  <c r="BA316"/>
  <c r="AO315"/>
  <c r="Y315"/>
  <c r="AM313"/>
  <c r="AY313"/>
  <c r="BA312"/>
  <c r="AO311"/>
  <c r="Y311"/>
  <c r="AM309"/>
  <c r="AY309"/>
  <c r="BA308"/>
  <c r="AO307"/>
  <c r="Y307"/>
  <c r="AM305"/>
  <c r="AY305"/>
  <c r="BA304"/>
  <c r="O292"/>
  <c r="O288"/>
  <c r="O285"/>
  <c r="O283"/>
  <c r="O281"/>
  <c r="O279"/>
  <c r="O277"/>
  <c r="O275"/>
  <c r="O273"/>
  <c r="N272"/>
  <c r="AM268"/>
  <c r="AY268"/>
  <c r="AW268"/>
  <c r="AO268"/>
  <c r="BA264"/>
  <c r="AM260"/>
  <c r="AY260"/>
  <c r="AW260"/>
  <c r="AO260"/>
  <c r="AM255"/>
  <c r="AY255"/>
  <c r="AW255"/>
  <c r="Y255"/>
  <c r="AO255"/>
  <c r="AM253"/>
  <c r="AY253"/>
  <c r="AW253"/>
  <c r="Y253"/>
  <c r="AO253"/>
  <c r="AM251"/>
  <c r="AY251"/>
  <c r="AW251"/>
  <c r="Y251"/>
  <c r="AO251"/>
  <c r="AM249"/>
  <c r="AY249"/>
  <c r="AW249"/>
  <c r="Y249"/>
  <c r="AO249"/>
  <c r="AM247"/>
  <c r="AY247"/>
  <c r="AW247"/>
  <c r="Y247"/>
  <c r="AO247"/>
  <c r="O295"/>
  <c r="O291"/>
  <c r="O287"/>
  <c r="N268"/>
  <c r="N260"/>
  <c r="BA255"/>
  <c r="BA253"/>
  <c r="BA251"/>
  <c r="BA249"/>
  <c r="BA247"/>
  <c r="AM264"/>
  <c r="AY264"/>
  <c r="AW264"/>
  <c r="AO264"/>
  <c r="AM256"/>
  <c r="AY256"/>
  <c r="AW256"/>
  <c r="AO256"/>
  <c r="AM254"/>
  <c r="AY254"/>
  <c r="AW254"/>
  <c r="Y254"/>
  <c r="AO254"/>
  <c r="AM252"/>
  <c r="AY252"/>
  <c r="AW252"/>
  <c r="Y252"/>
  <c r="AO252"/>
  <c r="AM250"/>
  <c r="AY250"/>
  <c r="AW250"/>
  <c r="Y250"/>
  <c r="AO250"/>
  <c r="AM248"/>
  <c r="AY248"/>
  <c r="AW248"/>
  <c r="Y248"/>
  <c r="AO248"/>
  <c r="AM246"/>
  <c r="AY246"/>
  <c r="AW246"/>
  <c r="Y246"/>
  <c r="AO246"/>
  <c r="AM271"/>
  <c r="AY271"/>
  <c r="AM267"/>
  <c r="AY267"/>
  <c r="BB263"/>
  <c r="AM263"/>
  <c r="AY263"/>
  <c r="BB259"/>
  <c r="AM259"/>
  <c r="AY259"/>
  <c r="AM244"/>
  <c r="AY244"/>
  <c r="Y244"/>
  <c r="BA244"/>
  <c r="AW244"/>
  <c r="N240"/>
  <c r="AM238"/>
  <c r="AY238"/>
  <c r="AW238"/>
  <c r="AO238"/>
  <c r="AM229"/>
  <c r="AY229"/>
  <c r="Y229"/>
  <c r="AO229"/>
  <c r="BA229"/>
  <c r="AW271"/>
  <c r="AM270"/>
  <c r="AY270"/>
  <c r="AM266"/>
  <c r="AY266"/>
  <c r="AM262"/>
  <c r="AY262"/>
  <c r="AM258"/>
  <c r="AY258"/>
  <c r="N244"/>
  <c r="N238"/>
  <c r="AW229"/>
  <c r="BA271"/>
  <c r="Y271"/>
  <c r="AW270"/>
  <c r="AM269"/>
  <c r="AY269"/>
  <c r="AO267"/>
  <c r="AM265"/>
  <c r="AY265"/>
  <c r="AO263"/>
  <c r="BB261"/>
  <c r="AM261"/>
  <c r="AY261"/>
  <c r="AO259"/>
  <c r="AM257"/>
  <c r="AY257"/>
  <c r="AO244"/>
  <c r="BA238"/>
  <c r="Y238"/>
  <c r="AM243"/>
  <c r="AY243"/>
  <c r="BB237"/>
  <c r="AM237"/>
  <c r="AY237"/>
  <c r="AM236"/>
  <c r="AY236"/>
  <c r="AM235"/>
  <c r="AY235"/>
  <c r="AM234"/>
  <c r="AY234"/>
  <c r="AM233"/>
  <c r="AY233"/>
  <c r="AM232"/>
  <c r="AY232"/>
  <c r="AM231"/>
  <c r="AY231"/>
  <c r="AM230"/>
  <c r="AY230"/>
  <c r="AM226"/>
  <c r="Y226"/>
  <c r="AY226"/>
  <c r="AB222"/>
  <c r="AW243"/>
  <c r="AM242"/>
  <c r="AY242"/>
  <c r="AO236"/>
  <c r="Y236"/>
  <c r="AO235"/>
  <c r="Y235"/>
  <c r="AO234"/>
  <c r="Y234"/>
  <c r="AO233"/>
  <c r="Y233"/>
  <c r="AO232"/>
  <c r="Y232"/>
  <c r="AO231"/>
  <c r="Y231"/>
  <c r="AM227"/>
  <c r="AY227"/>
  <c r="BA226"/>
  <c r="N226"/>
  <c r="AM222"/>
  <c r="AY222"/>
  <c r="AW222"/>
  <c r="AO222"/>
  <c r="BA243"/>
  <c r="Y243"/>
  <c r="AM241"/>
  <c r="AY241"/>
  <c r="AM239"/>
  <c r="AY239"/>
  <c r="AO237"/>
  <c r="AM228"/>
  <c r="AY228"/>
  <c r="BA227"/>
  <c r="AO226"/>
  <c r="N222"/>
  <c r="AM225"/>
  <c r="AY225"/>
  <c r="AO223"/>
  <c r="AW225"/>
  <c r="AM224"/>
  <c r="AY224"/>
  <c r="AM223"/>
  <c r="AY223"/>
  <c r="AY221"/>
  <c r="AY220"/>
  <c r="AY219"/>
  <c r="AY218"/>
  <c r="AM208"/>
  <c r="AY208"/>
  <c r="Y208"/>
  <c r="BA208"/>
  <c r="AW208"/>
  <c r="AY207"/>
  <c r="AY206"/>
  <c r="AY205"/>
  <c r="AY204"/>
  <c r="AY203"/>
  <c r="B4"/>
  <c r="B5"/>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46"/>
  <c r="BB267" l="1"/>
  <c r="AB209"/>
  <c r="BD252"/>
  <c r="AS317"/>
  <c r="O320" i="13"/>
  <c r="AR213" i="1"/>
  <c r="BD261"/>
  <c r="BC214"/>
  <c r="BB323"/>
  <c r="O229" i="13"/>
  <c r="F248"/>
  <c r="F315"/>
  <c r="AB227" i="1"/>
  <c r="AS321"/>
  <c r="H317" i="6"/>
  <c r="BB257" i="1"/>
  <c r="BB265"/>
  <c r="AS295"/>
  <c r="H273" i="6"/>
  <c r="F313" i="13"/>
  <c r="BB198" i="1"/>
  <c r="F329" i="13"/>
  <c r="BD288" i="1"/>
  <c r="Y286" i="13" s="1"/>
  <c r="AR207" i="1"/>
  <c r="O246" i="13"/>
  <c r="F277"/>
  <c r="F318"/>
  <c r="BD220" i="1"/>
  <c r="AB306"/>
  <c r="AS230"/>
  <c r="BD315"/>
  <c r="AR315" i="6" s="1"/>
  <c r="BD279" i="1"/>
  <c r="H320" i="6"/>
  <c r="F327" i="13"/>
  <c r="Q201" i="6"/>
  <c r="M199" i="13"/>
  <c r="Q207" i="6"/>
  <c r="M205" i="13"/>
  <c r="Q195" i="6"/>
  <c r="M193" i="13"/>
  <c r="Q220" i="6"/>
  <c r="M218" i="13"/>
  <c r="Q260" i="6"/>
  <c r="M258" i="13"/>
  <c r="AR288" i="6"/>
  <c r="Q318"/>
  <c r="M316" i="13"/>
  <c r="Q317" i="6"/>
  <c r="M315" i="13"/>
  <c r="AP322" i="6"/>
  <c r="W320" i="13"/>
  <c r="AP226" i="6"/>
  <c r="W224" i="13"/>
  <c r="AR262" i="6"/>
  <c r="Y260" i="13"/>
  <c r="Q312" i="6"/>
  <c r="M310" i="13"/>
  <c r="AH216" i="6"/>
  <c r="T214" i="13"/>
  <c r="AH320" i="6"/>
  <c r="T318" i="13"/>
  <c r="AH317" i="6"/>
  <c r="T315" i="13"/>
  <c r="AG286" i="6"/>
  <c r="S284" i="13"/>
  <c r="AG207" i="6"/>
  <c r="S205" i="13"/>
  <c r="AH271" i="6"/>
  <c r="T269" i="13"/>
  <c r="P201" i="6"/>
  <c r="K199" i="13"/>
  <c r="P212" i="6"/>
  <c r="K210" i="13"/>
  <c r="P214" i="6"/>
  <c r="K212" i="13"/>
  <c r="P293" i="6"/>
  <c r="K291" i="13"/>
  <c r="H216" i="6"/>
  <c r="F214" i="13"/>
  <c r="Y237" i="6"/>
  <c r="P235" i="13"/>
  <c r="X243" i="6"/>
  <c r="O241" i="13"/>
  <c r="X264" i="6"/>
  <c r="O262" i="13"/>
  <c r="Y269" i="6"/>
  <c r="P267" i="13"/>
  <c r="P280" i="6"/>
  <c r="K278" i="13"/>
  <c r="H232" i="6"/>
  <c r="F230" i="13"/>
  <c r="H280" i="6"/>
  <c r="F278" i="13"/>
  <c r="H222" i="6"/>
  <c r="F220" i="13"/>
  <c r="P234" i="6"/>
  <c r="K232" i="13"/>
  <c r="X242" i="6"/>
  <c r="O240" i="13"/>
  <c r="F250"/>
  <c r="F263"/>
  <c r="H207" i="6"/>
  <c r="F205" i="13"/>
  <c r="Y270" i="6"/>
  <c r="P268" i="13"/>
  <c r="P243" i="6"/>
  <c r="K241" i="13"/>
  <c r="Y258" i="6"/>
  <c r="P256" i="13"/>
  <c r="F258"/>
  <c r="P288" i="6"/>
  <c r="K286" i="13"/>
  <c r="P290" i="6"/>
  <c r="K288" i="13"/>
  <c r="H297" i="6"/>
  <c r="F295" i="13"/>
  <c r="Y205" i="6"/>
  <c r="P203" i="13"/>
  <c r="Y302" i="6"/>
  <c r="P300" i="13"/>
  <c r="P238" i="6"/>
  <c r="K236" i="13"/>
  <c r="P251" i="6"/>
  <c r="K249" i="13"/>
  <c r="F256"/>
  <c r="P281" i="6"/>
  <c r="K279" i="13"/>
  <c r="P294" i="6"/>
  <c r="K292" i="13"/>
  <c r="H312" i="6"/>
  <c r="F310" i="13"/>
  <c r="P314" i="6"/>
  <c r="K312" i="13"/>
  <c r="P322" i="6"/>
  <c r="K320" i="13"/>
  <c r="H302" i="6"/>
  <c r="F300" i="13"/>
  <c r="H197" i="6"/>
  <c r="F195" i="13"/>
  <c r="H199" i="6"/>
  <c r="F197" i="13"/>
  <c r="H201" i="6"/>
  <c r="F199" i="13"/>
  <c r="P228" i="6"/>
  <c r="K226" i="13"/>
  <c r="P244" i="6"/>
  <c r="K242" i="13"/>
  <c r="H249" i="6"/>
  <c r="F247" i="13"/>
  <c r="F253"/>
  <c r="P267" i="6"/>
  <c r="K265" i="13"/>
  <c r="H306" i="6"/>
  <c r="F304" i="13"/>
  <c r="H308" i="6"/>
  <c r="F306" i="13"/>
  <c r="P321" i="6"/>
  <c r="K319" i="13"/>
  <c r="H226" i="6"/>
  <c r="F224" i="13"/>
  <c r="Y275" i="6"/>
  <c r="P273" i="13"/>
  <c r="P196" i="6"/>
  <c r="K194" i="13"/>
  <c r="P225" i="6"/>
  <c r="K223" i="13"/>
  <c r="H242" i="6"/>
  <c r="F240" i="13"/>
  <c r="F254"/>
  <c r="H270" i="6"/>
  <c r="F268" i="13"/>
  <c r="P203" i="6"/>
  <c r="K201" i="13"/>
  <c r="F262"/>
  <c r="H332" i="6"/>
  <c r="F330" i="13"/>
  <c r="P219" i="6"/>
  <c r="K217" i="13"/>
  <c r="H274" i="6"/>
  <c r="F272" i="13"/>
  <c r="Y301" i="6"/>
  <c r="P299" i="13"/>
  <c r="H300" i="6"/>
  <c r="F298" i="13"/>
  <c r="X229" i="6"/>
  <c r="O227" i="13"/>
  <c r="H218" i="6"/>
  <c r="F216" i="13"/>
  <c r="H267" i="6"/>
  <c r="F265" i="13"/>
  <c r="X328" i="6"/>
  <c r="O326" i="13"/>
  <c r="Y230" i="6"/>
  <c r="P228" i="13"/>
  <c r="F251"/>
  <c r="H304" i="6"/>
  <c r="F302" i="13"/>
  <c r="P327" i="6"/>
  <c r="K325" i="13"/>
  <c r="X218" i="6"/>
  <c r="O216" i="13"/>
  <c r="Y315" i="6"/>
  <c r="P313" i="13"/>
  <c r="P260" i="6"/>
  <c r="K258" i="13"/>
  <c r="Y322" i="6"/>
  <c r="P320" i="13"/>
  <c r="X298" i="6"/>
  <c r="O296" i="13"/>
  <c r="Y326" i="6"/>
  <c r="P324" i="13"/>
  <c r="Y256" i="6"/>
  <c r="P254" i="13"/>
  <c r="Y327" i="6"/>
  <c r="P325" i="13"/>
  <c r="H296" i="6"/>
  <c r="F294" i="13"/>
  <c r="X286" i="6"/>
  <c r="O284" i="13"/>
  <c r="Y297" i="6"/>
  <c r="P295" i="13"/>
  <c r="Y218" i="6"/>
  <c r="P216" i="13"/>
  <c r="Y319" i="6"/>
  <c r="P317" i="13"/>
  <c r="Y257" i="6"/>
  <c r="P255" i="13"/>
  <c r="X220" i="6"/>
  <c r="O218" i="13"/>
  <c r="Y314" i="6"/>
  <c r="P312" i="13"/>
  <c r="Y254" i="6"/>
  <c r="P252" i="13"/>
  <c r="X309" i="6"/>
  <c r="O307" i="13"/>
  <c r="Y324" i="6"/>
  <c r="P322" i="13"/>
  <c r="Y266" i="6"/>
  <c r="P264" i="13"/>
  <c r="Y321" i="6"/>
  <c r="P319" i="13"/>
  <c r="X246" i="6"/>
  <c r="O244" i="13"/>
  <c r="X282" i="6"/>
  <c r="O280" i="13"/>
  <c r="X293" i="6"/>
  <c r="O291" i="13"/>
  <c r="X280" i="6"/>
  <c r="O278" i="13"/>
  <c r="Y287" i="6"/>
  <c r="P285" i="13"/>
  <c r="Y293" i="6"/>
  <c r="P291" i="13"/>
  <c r="X236" i="6"/>
  <c r="O234" i="13"/>
  <c r="X321" i="6"/>
  <c r="O319" i="13"/>
  <c r="X292" i="6"/>
  <c r="O290" i="13"/>
  <c r="Y271" i="6"/>
  <c r="P269" i="13"/>
  <c r="X208" i="6"/>
  <c r="O206" i="13"/>
  <c r="Y244" i="6"/>
  <c r="P242" i="13"/>
  <c r="Y306" i="6"/>
  <c r="P304" i="13"/>
  <c r="X300" i="6"/>
  <c r="O298" i="13"/>
  <c r="X288" i="6"/>
  <c r="O286" i="13"/>
  <c r="X313" i="6"/>
  <c r="O311" i="13"/>
  <c r="X225" i="6"/>
  <c r="O223" i="13"/>
  <c r="AF204" i="6"/>
  <c r="F204"/>
  <c r="AY204"/>
  <c r="W204"/>
  <c r="AO204"/>
  <c r="O204"/>
  <c r="O211"/>
  <c r="AO211"/>
  <c r="W211"/>
  <c r="AY211"/>
  <c r="F211"/>
  <c r="AF211"/>
  <c r="O243"/>
  <c r="AF243"/>
  <c r="W243"/>
  <c r="AO243"/>
  <c r="AY243"/>
  <c r="F243"/>
  <c r="AF262"/>
  <c r="O262"/>
  <c r="AO262"/>
  <c r="W262"/>
  <c r="AY262"/>
  <c r="O269"/>
  <c r="F269"/>
  <c r="W269"/>
  <c r="AO269"/>
  <c r="AY269"/>
  <c r="AF269"/>
  <c r="AY276"/>
  <c r="W276"/>
  <c r="AO276"/>
  <c r="AF276"/>
  <c r="F276"/>
  <c r="O276"/>
  <c r="O293"/>
  <c r="AF293"/>
  <c r="W293"/>
  <c r="F293"/>
  <c r="AY293"/>
  <c r="AO293"/>
  <c r="AO328"/>
  <c r="W328"/>
  <c r="F328"/>
  <c r="O328"/>
  <c r="AF328"/>
  <c r="AY328"/>
  <c r="AP198"/>
  <c r="W196" i="13"/>
  <c r="AF209" i="6"/>
  <c r="AY209"/>
  <c r="O209"/>
  <c r="AO209"/>
  <c r="W209"/>
  <c r="F209"/>
  <c r="AF212"/>
  <c r="F212"/>
  <c r="AO212"/>
  <c r="AY212"/>
  <c r="W212"/>
  <c r="O212"/>
  <c r="AF265"/>
  <c r="AO265"/>
  <c r="AY265"/>
  <c r="O265"/>
  <c r="W265"/>
  <c r="O312"/>
  <c r="AY312"/>
  <c r="AO312"/>
  <c r="W312"/>
  <c r="AF312"/>
  <c r="F312"/>
  <c r="O210"/>
  <c r="W210"/>
  <c r="AF210"/>
  <c r="AY210"/>
  <c r="F210"/>
  <c r="AO210"/>
  <c r="O213"/>
  <c r="AF213"/>
  <c r="F213"/>
  <c r="AY213"/>
  <c r="W213"/>
  <c r="AO213"/>
  <c r="AY241"/>
  <c r="W241"/>
  <c r="O241"/>
  <c r="AO241"/>
  <c r="F241"/>
  <c r="AF241"/>
  <c r="AO252"/>
  <c r="AY252"/>
  <c r="W252"/>
  <c r="O252"/>
  <c r="AF252"/>
  <c r="F310"/>
  <c r="AO310"/>
  <c r="O310"/>
  <c r="W310"/>
  <c r="AF310"/>
  <c r="AY310"/>
  <c r="AO326"/>
  <c r="F326"/>
  <c r="O326"/>
  <c r="AY326"/>
  <c r="W326"/>
  <c r="AF326"/>
  <c r="AY200"/>
  <c r="W200"/>
  <c r="F200"/>
  <c r="O200"/>
  <c r="AO200"/>
  <c r="AF200"/>
  <c r="O205"/>
  <c r="AY205"/>
  <c r="W205"/>
  <c r="AO205"/>
  <c r="F205"/>
  <c r="AF205"/>
  <c r="W208"/>
  <c r="F208"/>
  <c r="AO208"/>
  <c r="AF208"/>
  <c r="O208"/>
  <c r="AY208"/>
  <c r="AO219"/>
  <c r="O219"/>
  <c r="AY219"/>
  <c r="F219"/>
  <c r="AF219"/>
  <c r="W219"/>
  <c r="W222"/>
  <c r="AF222"/>
  <c r="AO222"/>
  <c r="O222"/>
  <c r="F222"/>
  <c r="F225"/>
  <c r="AO225"/>
  <c r="O225"/>
  <c r="W225"/>
  <c r="AF225"/>
  <c r="W234"/>
  <c r="AF234"/>
  <c r="O234"/>
  <c r="AO234"/>
  <c r="F234"/>
  <c r="AY234"/>
  <c r="F249"/>
  <c r="AO249"/>
  <c r="AF249"/>
  <c r="O249"/>
  <c r="AY249"/>
  <c r="W249"/>
  <c r="AO253"/>
  <c r="O253"/>
  <c r="AF253"/>
  <c r="W253"/>
  <c r="AY253"/>
  <c r="AF258"/>
  <c r="AY258"/>
  <c r="AO258"/>
  <c r="W258"/>
  <c r="O258"/>
  <c r="O280"/>
  <c r="AO280"/>
  <c r="W280"/>
  <c r="AF280"/>
  <c r="AY280"/>
  <c r="F280"/>
  <c r="F290"/>
  <c r="W290"/>
  <c r="AO290"/>
  <c r="AF290"/>
  <c r="O290"/>
  <c r="AY290"/>
  <c r="F305"/>
  <c r="AO305"/>
  <c r="O305"/>
  <c r="W305"/>
  <c r="AY305"/>
  <c r="AF305"/>
  <c r="AO311"/>
  <c r="AF311"/>
  <c r="AY311"/>
  <c r="W311"/>
  <c r="O311"/>
  <c r="F311"/>
  <c r="O327"/>
  <c r="W327"/>
  <c r="AF327"/>
  <c r="F327"/>
  <c r="AY327"/>
  <c r="AO327"/>
  <c r="B2" i="13"/>
  <c r="AP267" i="6"/>
  <c r="W265" i="13"/>
  <c r="AG195" i="6"/>
  <c r="S193" i="13"/>
  <c r="AQ201" i="6"/>
  <c r="X199" i="13"/>
  <c r="Q209" i="6"/>
  <c r="M207" i="13"/>
  <c r="AG201" i="6"/>
  <c r="S199" i="13"/>
  <c r="AH219" i="6"/>
  <c r="T217" i="13"/>
  <c r="AR252" i="6"/>
  <c r="Y250" i="13"/>
  <c r="AR220" i="6"/>
  <c r="Y218" i="13"/>
  <c r="AP291" i="6"/>
  <c r="W289" i="13"/>
  <c r="Q306" i="6"/>
  <c r="M304" i="13"/>
  <c r="Q309" i="6"/>
  <c r="M307" i="13"/>
  <c r="Q259" i="6"/>
  <c r="M257" i="13"/>
  <c r="AH230" i="6"/>
  <c r="T228" i="13"/>
  <c r="AG293" i="6"/>
  <c r="S291" i="13"/>
  <c r="AP329" i="6"/>
  <c r="W327" i="13"/>
  <c r="AR279" i="6"/>
  <c r="Y277" i="13"/>
  <c r="AQ303" i="6"/>
  <c r="X301" i="13"/>
  <c r="AP323" i="6"/>
  <c r="W321" i="13"/>
  <c r="Q320" i="6"/>
  <c r="M318" i="13"/>
  <c r="AR250" i="6"/>
  <c r="Y248" i="13"/>
  <c r="AH239" i="6"/>
  <c r="T237" i="13"/>
  <c r="AH208" i="6"/>
  <c r="T206" i="13"/>
  <c r="P202" i="6"/>
  <c r="K200" i="13"/>
  <c r="P221" i="6"/>
  <c r="K219" i="13"/>
  <c r="P233" i="6"/>
  <c r="K231" i="13"/>
  <c r="P237" i="6"/>
  <c r="K235" i="13"/>
  <c r="P255" i="6"/>
  <c r="K253" i="13"/>
  <c r="F259"/>
  <c r="P273" i="6"/>
  <c r="K271" i="13"/>
  <c r="P276" i="6"/>
  <c r="K274" i="13"/>
  <c r="P283" i="6"/>
  <c r="K281" i="13"/>
  <c r="P300" i="6"/>
  <c r="K298" i="13"/>
  <c r="Y216" i="6"/>
  <c r="P214" i="13"/>
  <c r="H228" i="6"/>
  <c r="F226" i="13"/>
  <c r="X247" i="6"/>
  <c r="O245" i="13"/>
  <c r="Y272" i="6"/>
  <c r="P270" i="13"/>
  <c r="P210" i="6"/>
  <c r="K208" i="13"/>
  <c r="P226" i="6"/>
  <c r="K224" i="13"/>
  <c r="P277" i="6"/>
  <c r="K275" i="13"/>
  <c r="P286" i="6"/>
  <c r="K284" i="13"/>
  <c r="Y235" i="6"/>
  <c r="P233" i="13"/>
  <c r="Y252" i="6"/>
  <c r="P250" i="13"/>
  <c r="H206" i="6"/>
  <c r="F204" i="13"/>
  <c r="X214" i="6"/>
  <c r="O212" i="13"/>
  <c r="X221" i="6"/>
  <c r="O219" i="13"/>
  <c r="H239" i="6"/>
  <c r="F237" i="13"/>
  <c r="Y264" i="6"/>
  <c r="P262" i="13"/>
  <c r="P270" i="6"/>
  <c r="K268" i="13"/>
  <c r="H293" i="6"/>
  <c r="F291" i="13"/>
  <c r="H323" i="6"/>
  <c r="F321" i="13"/>
  <c r="Y333" i="6"/>
  <c r="P331" i="13"/>
  <c r="Y291" i="6"/>
  <c r="P289" i="13"/>
  <c r="P222" i="6"/>
  <c r="K220" i="13"/>
  <c r="H229" i="6"/>
  <c r="F227" i="13"/>
  <c r="H278" i="6"/>
  <c r="F276" i="13"/>
  <c r="H247" i="6"/>
  <c r="F245" i="13"/>
  <c r="P287" i="6"/>
  <c r="K285" i="13"/>
  <c r="H301" i="6"/>
  <c r="F299" i="13"/>
  <c r="Y206" i="6"/>
  <c r="P204" i="13"/>
  <c r="H210" i="6"/>
  <c r="F208" i="13"/>
  <c r="P220" i="6"/>
  <c r="K218" i="13"/>
  <c r="P263" i="6"/>
  <c r="K261" i="13"/>
  <c r="H286" i="6"/>
  <c r="F284" i="13"/>
  <c r="H303" i="6"/>
  <c r="F301" i="13"/>
  <c r="H316" i="6"/>
  <c r="F314" i="13"/>
  <c r="Y299" i="6"/>
  <c r="P297" i="13"/>
  <c r="P197" i="6"/>
  <c r="K195" i="13"/>
  <c r="P246" i="6"/>
  <c r="K244" i="13"/>
  <c r="Y245" i="6"/>
  <c r="P243" i="13"/>
  <c r="F249"/>
  <c r="P307" i="6"/>
  <c r="K305" i="13"/>
  <c r="P308" i="6"/>
  <c r="K306" i="13"/>
  <c r="Y279" i="6"/>
  <c r="P277" i="13"/>
  <c r="H276" i="6"/>
  <c r="F274" i="13"/>
  <c r="P324" i="6"/>
  <c r="K322" i="13"/>
  <c r="Y232" i="6"/>
  <c r="P230" i="13"/>
  <c r="P209" i="6"/>
  <c r="K207" i="13"/>
  <c r="Y300" i="6"/>
  <c r="P298" i="13"/>
  <c r="Y318" i="6"/>
  <c r="P316" i="13"/>
  <c r="P326" i="6"/>
  <c r="K324" i="13"/>
  <c r="X197" i="6"/>
  <c r="O195" i="13"/>
  <c r="Y220" i="6"/>
  <c r="P218" i="13"/>
  <c r="Y329" i="6"/>
  <c r="P327" i="13"/>
  <c r="P304" i="6"/>
  <c r="K302" i="13"/>
  <c r="Y317" i="6"/>
  <c r="P315" i="13"/>
  <c r="Y202" i="6"/>
  <c r="P200" i="13"/>
  <c r="Y313" i="6"/>
  <c r="P311" i="13"/>
  <c r="X329" i="6"/>
  <c r="O327" i="13"/>
  <c r="H209" i="6"/>
  <c r="F207" i="13"/>
  <c r="H238" i="6"/>
  <c r="F236" i="13"/>
  <c r="H248" i="6"/>
  <c r="F246" i="13"/>
  <c r="Y325" i="6"/>
  <c r="P323" i="13"/>
  <c r="H202" i="6"/>
  <c r="F200" i="13"/>
  <c r="X202" i="6"/>
  <c r="O200" i="13"/>
  <c r="X310" i="6"/>
  <c r="O308" i="13"/>
  <c r="Y298" i="6"/>
  <c r="P296" i="13"/>
  <c r="Y201" i="6"/>
  <c r="P199" i="13"/>
  <c r="X259" i="6"/>
  <c r="O257" i="13"/>
  <c r="Y286" i="6"/>
  <c r="P284" i="13"/>
  <c r="X219" i="6"/>
  <c r="O217" i="13"/>
  <c r="P254" i="6"/>
  <c r="K252" i="13"/>
  <c r="H283" i="6"/>
  <c r="F281" i="13"/>
  <c r="H269" i="6"/>
  <c r="F267" i="13"/>
  <c r="Y263" i="6"/>
  <c r="P261" i="13"/>
  <c r="X320" i="6"/>
  <c r="O318" i="13"/>
  <c r="Y267" i="6"/>
  <c r="P265" i="13"/>
  <c r="Y328" i="6"/>
  <c r="P326" i="13"/>
  <c r="X327" i="6"/>
  <c r="O325" i="13"/>
  <c r="P261" i="6"/>
  <c r="K259" i="13"/>
  <c r="Y226" i="6"/>
  <c r="P224" i="13"/>
  <c r="X302" i="6"/>
  <c r="O300" i="13"/>
  <c r="X289" i="6"/>
  <c r="O287" i="13"/>
  <c r="X213" i="6"/>
  <c r="O211" i="13"/>
  <c r="X238" i="6"/>
  <c r="O236" i="13"/>
  <c r="X325" i="6"/>
  <c r="O323" i="13"/>
  <c r="X281" i="6"/>
  <c r="O279" i="13"/>
  <c r="Y209" i="6"/>
  <c r="P207" i="13"/>
  <c r="X212" i="6"/>
  <c r="O210" i="13"/>
  <c r="Y281" i="6"/>
  <c r="P279" i="13"/>
  <c r="X216" i="6"/>
  <c r="O214" i="13"/>
  <c r="X319" i="6"/>
  <c r="O317" i="13"/>
  <c r="X305" i="6"/>
  <c r="O303" i="13"/>
  <c r="X224" i="6"/>
  <c r="O222" i="13"/>
  <c r="X312" i="6"/>
  <c r="O310" i="13"/>
  <c r="X278" i="6"/>
  <c r="O276" i="13"/>
  <c r="X252" i="6"/>
  <c r="O250" i="13"/>
  <c r="O217" i="6"/>
  <c r="AY217"/>
  <c r="W217"/>
  <c r="AF217"/>
  <c r="AO217"/>
  <c r="F217"/>
  <c r="O228"/>
  <c r="AO228"/>
  <c r="AY228"/>
  <c r="W228"/>
  <c r="AF228"/>
  <c r="F228"/>
  <c r="AO231"/>
  <c r="O231"/>
  <c r="AF231"/>
  <c r="F231"/>
  <c r="AY231"/>
  <c r="W231"/>
  <c r="Y278"/>
  <c r="P276" i="13"/>
  <c r="F297" i="6"/>
  <c r="O297"/>
  <c r="W297"/>
  <c r="AY297"/>
  <c r="AF297"/>
  <c r="AO297"/>
  <c r="O306"/>
  <c r="AF306"/>
  <c r="W306"/>
  <c r="AO306"/>
  <c r="AY306"/>
  <c r="F306"/>
  <c r="F309"/>
  <c r="O309"/>
  <c r="W309"/>
  <c r="AY309"/>
  <c r="AF309"/>
  <c r="AO309"/>
  <c r="AO322"/>
  <c r="O322"/>
  <c r="AF322"/>
  <c r="W322"/>
  <c r="AY322"/>
  <c r="F322"/>
  <c r="AF332"/>
  <c r="AY332"/>
  <c r="AO332"/>
  <c r="W332"/>
  <c r="O332"/>
  <c r="F332"/>
  <c r="AO196"/>
  <c r="W196"/>
  <c r="F196"/>
  <c r="AF196"/>
  <c r="AY196"/>
  <c r="O196"/>
  <c r="AF238"/>
  <c r="F238"/>
  <c r="AO238"/>
  <c r="AY238"/>
  <c r="O238"/>
  <c r="W238"/>
  <c r="O251"/>
  <c r="W251"/>
  <c r="AY251"/>
  <c r="AF251"/>
  <c r="AO251"/>
  <c r="F277"/>
  <c r="W277"/>
  <c r="AF277"/>
  <c r="AO277"/>
  <c r="AY277"/>
  <c r="O277"/>
  <c r="W284"/>
  <c r="AY284"/>
  <c r="AF284"/>
  <c r="AO284"/>
  <c r="F284"/>
  <c r="O284"/>
  <c r="W286"/>
  <c r="F286"/>
  <c r="AF286"/>
  <c r="AY286"/>
  <c r="AO286"/>
  <c r="O286"/>
  <c r="AO291"/>
  <c r="AF291"/>
  <c r="O291"/>
  <c r="W291"/>
  <c r="AY291"/>
  <c r="F291"/>
  <c r="W294"/>
  <c r="F294"/>
  <c r="AF294"/>
  <c r="AO294"/>
  <c r="O294"/>
  <c r="AY294"/>
  <c r="O304"/>
  <c r="AO304"/>
  <c r="AF304"/>
  <c r="F304"/>
  <c r="AY304"/>
  <c r="W304"/>
  <c r="O333"/>
  <c r="AF333"/>
  <c r="F333"/>
  <c r="AO333"/>
  <c r="AY333"/>
  <c r="W333"/>
  <c r="F221"/>
  <c r="AO221"/>
  <c r="O221"/>
  <c r="W221"/>
  <c r="AY221"/>
  <c r="AF221"/>
  <c r="AY227"/>
  <c r="AF227"/>
  <c r="W227"/>
  <c r="AO227"/>
  <c r="F227"/>
  <c r="O227"/>
  <c r="F270"/>
  <c r="AO270"/>
  <c r="AY270"/>
  <c r="W270"/>
  <c r="O270"/>
  <c r="AF270"/>
  <c r="F273"/>
  <c r="O273"/>
  <c r="AY273"/>
  <c r="W273"/>
  <c r="AO273"/>
  <c r="AF273"/>
  <c r="W287"/>
  <c r="AO287"/>
  <c r="AY287"/>
  <c r="F287"/>
  <c r="O287"/>
  <c r="AF287"/>
  <c r="O289"/>
  <c r="W289"/>
  <c r="AY289"/>
  <c r="AF289"/>
  <c r="F289"/>
  <c r="AO289"/>
  <c r="F298"/>
  <c r="AO298"/>
  <c r="W298"/>
  <c r="AF298"/>
  <c r="O298"/>
  <c r="AY298"/>
  <c r="AF214"/>
  <c r="F214"/>
  <c r="AY214"/>
  <c r="AO214"/>
  <c r="W214"/>
  <c r="O214"/>
  <c r="W230"/>
  <c r="O230"/>
  <c r="F230"/>
  <c r="AF230"/>
  <c r="AY230"/>
  <c r="AO230"/>
  <c r="Y261"/>
  <c r="P259" i="13"/>
  <c r="W266" i="6"/>
  <c r="AO266"/>
  <c r="O266"/>
  <c r="F266"/>
  <c r="AF266"/>
  <c r="AY266"/>
  <c r="AP263"/>
  <c r="W261" i="13"/>
  <c r="Q205" i="6"/>
  <c r="M203" i="13"/>
  <c r="AG213" i="6"/>
  <c r="S211" i="13"/>
  <c r="Q261" i="6"/>
  <c r="M259" i="13"/>
  <c r="AH276" i="6"/>
  <c r="T274" i="13"/>
  <c r="AP287" i="6"/>
  <c r="W285" i="13"/>
  <c r="AR291" i="6"/>
  <c r="Y289" i="13"/>
  <c r="Q325" i="6"/>
  <c r="M323" i="13"/>
  <c r="AP306" i="6"/>
  <c r="W304" i="13"/>
  <c r="AG200" i="6"/>
  <c r="S198" i="13"/>
  <c r="AR222" i="6"/>
  <c r="Y220" i="13"/>
  <c r="AQ214" i="6"/>
  <c r="X212" i="13"/>
  <c r="Q332" i="6"/>
  <c r="M330" i="13"/>
  <c r="AH321" i="6"/>
  <c r="T319" i="13"/>
  <c r="AG220" i="6"/>
  <c r="S218" i="13"/>
  <c r="AH328" i="6"/>
  <c r="T326" i="13"/>
  <c r="Q196" i="6"/>
  <c r="M194" i="13"/>
  <c r="AP333" i="6"/>
  <c r="W331" i="13"/>
  <c r="P200" i="6"/>
  <c r="K198" i="13"/>
  <c r="P213" i="6"/>
  <c r="K211" i="13"/>
  <c r="P217" i="6"/>
  <c r="K215" i="13"/>
  <c r="P247" i="6"/>
  <c r="K245" i="13"/>
  <c r="H277" i="6"/>
  <c r="F275" i="13"/>
  <c r="P296" i="6"/>
  <c r="K294" i="13"/>
  <c r="H310" i="6"/>
  <c r="F308" i="13"/>
  <c r="H214" i="6"/>
  <c r="F212" i="13"/>
  <c r="H268" i="6"/>
  <c r="F266" i="13"/>
  <c r="H236" i="6"/>
  <c r="F234" i="13"/>
  <c r="H271" i="6"/>
  <c r="F269" i="13"/>
  <c r="H287" i="6"/>
  <c r="F285" i="13"/>
  <c r="P297" i="6"/>
  <c r="K295" i="13"/>
  <c r="H314" i="6"/>
  <c r="F312" i="13"/>
  <c r="H220" i="6"/>
  <c r="F218" i="13"/>
  <c r="H223" i="6"/>
  <c r="F221" i="13"/>
  <c r="H245" i="6"/>
  <c r="F243" i="13"/>
  <c r="X258" i="6"/>
  <c r="O256" i="13"/>
  <c r="P271" i="6"/>
  <c r="K269" i="13"/>
  <c r="H195" i="6"/>
  <c r="F193" i="13"/>
  <c r="X206" i="6"/>
  <c r="O204" i="13"/>
  <c r="Y239" i="6"/>
  <c r="P237" i="13"/>
  <c r="Y250" i="6"/>
  <c r="P248" i="13"/>
  <c r="Y265" i="6"/>
  <c r="P263" i="13"/>
  <c r="X276" i="6"/>
  <c r="O274" i="13"/>
  <c r="H212" i="6"/>
  <c r="F210" i="13"/>
  <c r="P239" i="6"/>
  <c r="K237" i="13"/>
  <c r="P259" i="6"/>
  <c r="K257" i="13"/>
  <c r="P289" i="6"/>
  <c r="K287" i="13"/>
  <c r="P291" i="6"/>
  <c r="K289" i="13"/>
  <c r="H294" i="6"/>
  <c r="F292" i="13"/>
  <c r="P299" i="6"/>
  <c r="K297" i="13"/>
  <c r="P303" i="6"/>
  <c r="K301" i="13"/>
  <c r="H211" i="6"/>
  <c r="F209" i="13"/>
  <c r="H230" i="6"/>
  <c r="F228" i="13"/>
  <c r="P245" i="6"/>
  <c r="K243" i="13"/>
  <c r="Y255" i="6"/>
  <c r="P253" i="13"/>
  <c r="P269" i="6"/>
  <c r="K267" i="13"/>
  <c r="P282" i="6"/>
  <c r="K280" i="13"/>
  <c r="P295" i="6"/>
  <c r="K293" i="13"/>
  <c r="H313" i="6"/>
  <c r="F311" i="13"/>
  <c r="H321" i="6"/>
  <c r="F319" i="13"/>
  <c r="P332" i="6"/>
  <c r="K330" i="13"/>
  <c r="H284" i="6"/>
  <c r="F282" i="13"/>
  <c r="H305" i="6"/>
  <c r="F303" i="13"/>
  <c r="H196" i="6"/>
  <c r="F194" i="13"/>
  <c r="H198" i="6"/>
  <c r="F196" i="13"/>
  <c r="H200" i="6"/>
  <c r="F198" i="13"/>
  <c r="Y240" i="6"/>
  <c r="P238" i="13"/>
  <c r="Y247" i="6"/>
  <c r="P245" i="13"/>
  <c r="P250" i="6"/>
  <c r="K248" i="13"/>
  <c r="P268" i="6"/>
  <c r="K266" i="13"/>
  <c r="H307" i="6"/>
  <c r="F305" i="13"/>
  <c r="P313" i="6"/>
  <c r="K311" i="13"/>
  <c r="P320" i="6"/>
  <c r="K318" i="13"/>
  <c r="P206" i="6"/>
  <c r="K204" i="13"/>
  <c r="Y273" i="6"/>
  <c r="P271" i="13"/>
  <c r="X301" i="6"/>
  <c r="O299" i="13"/>
  <c r="P198" i="6"/>
  <c r="K196" i="13"/>
  <c r="H225" i="6"/>
  <c r="F223" i="13"/>
  <c r="H240" i="6"/>
  <c r="F238" i="13"/>
  <c r="F255"/>
  <c r="P211" i="6"/>
  <c r="K209" i="13"/>
  <c r="H291" i="6"/>
  <c r="F289" i="13"/>
  <c r="X230" i="6"/>
  <c r="O228" i="13"/>
  <c r="H266" i="6"/>
  <c r="F264" i="13"/>
  <c r="F261"/>
  <c r="X333" i="6"/>
  <c r="O331" i="13"/>
  <c r="H289" i="6"/>
  <c r="F287" i="13"/>
  <c r="X332" i="6"/>
  <c r="O330" i="13"/>
  <c r="P229" i="6"/>
  <c r="K227" i="13"/>
  <c r="P248" i="6"/>
  <c r="K246" i="13"/>
  <c r="F252"/>
  <c r="H275" i="6"/>
  <c r="F273" i="13"/>
  <c r="P317" i="6"/>
  <c r="K315" i="13"/>
  <c r="X317" i="6"/>
  <c r="O315" i="13"/>
  <c r="Y198" i="6"/>
  <c r="P196" i="13"/>
  <c r="Y251" i="6"/>
  <c r="P249" i="13"/>
  <c r="Y214" i="6"/>
  <c r="P212" i="13"/>
  <c r="Y323" i="6"/>
  <c r="P321" i="13"/>
  <c r="P328" i="6"/>
  <c r="K326" i="13"/>
  <c r="Y310" i="6"/>
  <c r="P308" i="13"/>
  <c r="X267" i="6"/>
  <c r="O265" i="13"/>
  <c r="H224" i="6"/>
  <c r="F222" i="13"/>
  <c r="X198" i="6"/>
  <c r="O196" i="13"/>
  <c r="Y332" i="6"/>
  <c r="P330" i="13"/>
  <c r="Y212" i="6"/>
  <c r="P210" i="13"/>
  <c r="Y292" i="6"/>
  <c r="P290" i="13"/>
  <c r="Y197" i="6"/>
  <c r="P195" i="13"/>
  <c r="H204" i="6"/>
  <c r="F202" i="13"/>
  <c r="H241" i="6"/>
  <c r="F239" i="13"/>
  <c r="H295" i="6"/>
  <c r="F293" i="13"/>
  <c r="Y211" i="6"/>
  <c r="P209" i="13"/>
  <c r="Y222" i="6"/>
  <c r="P220" i="13"/>
  <c r="X232" i="6"/>
  <c r="O230" i="13"/>
  <c r="X316" i="6"/>
  <c r="O314" i="13"/>
  <c r="Y308" i="6"/>
  <c r="P306" i="13"/>
  <c r="X209" i="6"/>
  <c r="O207" i="13"/>
  <c r="X299" i="6"/>
  <c r="O297" i="13"/>
  <c r="X279" i="6"/>
  <c r="O277" i="13"/>
  <c r="H281" i="6"/>
  <c r="F279" i="13"/>
  <c r="P230" i="6"/>
  <c r="K228" i="13"/>
  <c r="Y285" i="6"/>
  <c r="P283" i="13"/>
  <c r="Y219" i="6"/>
  <c r="P217" i="13"/>
  <c r="X266" i="6"/>
  <c r="O264" i="13"/>
  <c r="Y320" i="6"/>
  <c r="P318" i="13"/>
  <c r="Y228" i="6"/>
  <c r="P226" i="13"/>
  <c r="Y307" i="6"/>
  <c r="P305" i="13"/>
  <c r="X211" i="6"/>
  <c r="O209" i="13"/>
  <c r="X235" i="6"/>
  <c r="O233" i="13"/>
  <c r="Y215" i="6"/>
  <c r="P213" i="13"/>
  <c r="Y304" i="6"/>
  <c r="P302" i="13"/>
  <c r="Y227" i="6"/>
  <c r="P225" i="13"/>
  <c r="Y246" i="6"/>
  <c r="P244" i="13"/>
  <c r="Y199" i="6"/>
  <c r="P197" i="13"/>
  <c r="Y213" i="6"/>
  <c r="P211" i="13"/>
  <c r="Y248" i="6"/>
  <c r="P246" i="13"/>
  <c r="Y225" i="6"/>
  <c r="P223" i="13"/>
  <c r="Y294" i="6"/>
  <c r="P292" i="13"/>
  <c r="X244" i="6"/>
  <c r="O242" i="13"/>
  <c r="Y311" i="6"/>
  <c r="P309" i="13"/>
  <c r="Y277" i="6"/>
  <c r="P275" i="13"/>
  <c r="X271" i="6"/>
  <c r="O269" i="13"/>
  <c r="X256" i="6"/>
  <c r="O254" i="13"/>
  <c r="X306" i="6"/>
  <c r="O304" i="13"/>
  <c r="Y200" i="6"/>
  <c r="P198" i="13"/>
  <c r="X261" i="6"/>
  <c r="O259" i="13"/>
  <c r="O198" i="6"/>
  <c r="W198"/>
  <c r="AY198"/>
  <c r="AF198"/>
  <c r="AO198"/>
  <c r="F198"/>
  <c r="F201"/>
  <c r="O201"/>
  <c r="AF201"/>
  <c r="AY201"/>
  <c r="AO201"/>
  <c r="W201"/>
  <c r="AO203"/>
  <c r="AY203"/>
  <c r="O203"/>
  <c r="F203"/>
  <c r="W203"/>
  <c r="AF203"/>
  <c r="Y208"/>
  <c r="P206" i="13"/>
  <c r="F237" i="6"/>
  <c r="AO237"/>
  <c r="O237"/>
  <c r="W237"/>
  <c r="AY237"/>
  <c r="AF237"/>
  <c r="O247"/>
  <c r="W247"/>
  <c r="AY247"/>
  <c r="AF247"/>
  <c r="AO247"/>
  <c r="F247"/>
  <c r="AO250"/>
  <c r="O250"/>
  <c r="AY250"/>
  <c r="AF250"/>
  <c r="W250"/>
  <c r="AF264"/>
  <c r="AY264"/>
  <c r="AO264"/>
  <c r="O264"/>
  <c r="W264"/>
  <c r="AO267"/>
  <c r="O267"/>
  <c r="W267"/>
  <c r="AY267"/>
  <c r="AF267"/>
  <c r="F267"/>
  <c r="AF271"/>
  <c r="W271"/>
  <c r="AY271"/>
  <c r="AO271"/>
  <c r="F271"/>
  <c r="O271"/>
  <c r="AY274"/>
  <c r="AO274"/>
  <c r="O274"/>
  <c r="W274"/>
  <c r="F274"/>
  <c r="AF274"/>
  <c r="F314"/>
  <c r="AF314"/>
  <c r="O314"/>
  <c r="AO314"/>
  <c r="AY314"/>
  <c r="W314"/>
  <c r="W199"/>
  <c r="AY199"/>
  <c r="AF199"/>
  <c r="O199"/>
  <c r="AO199"/>
  <c r="F199"/>
  <c r="AF223"/>
  <c r="F223"/>
  <c r="AO223"/>
  <c r="O223"/>
  <c r="W223"/>
  <c r="AF317"/>
  <c r="AY317"/>
  <c r="O317"/>
  <c r="W317"/>
  <c r="F317"/>
  <c r="AO317"/>
  <c r="AF216"/>
  <c r="AO216"/>
  <c r="W216"/>
  <c r="AY216"/>
  <c r="O216"/>
  <c r="F216"/>
  <c r="AY263"/>
  <c r="O263"/>
  <c r="AO263"/>
  <c r="W263"/>
  <c r="AF263"/>
  <c r="O295"/>
  <c r="AO295"/>
  <c r="AY295"/>
  <c r="AF295"/>
  <c r="W295"/>
  <c r="F295"/>
  <c r="AO323"/>
  <c r="O323"/>
  <c r="W323"/>
  <c r="AF323"/>
  <c r="AY323"/>
  <c r="F323"/>
  <c r="W197"/>
  <c r="O197"/>
  <c r="AY197"/>
  <c r="F197"/>
  <c r="AF197"/>
  <c r="AO197"/>
  <c r="AF202"/>
  <c r="O202"/>
  <c r="AY202"/>
  <c r="W202"/>
  <c r="F202"/>
  <c r="AO202"/>
  <c r="F207"/>
  <c r="W207"/>
  <c r="O207"/>
  <c r="AY207"/>
  <c r="AO207"/>
  <c r="AF207"/>
  <c r="AF232"/>
  <c r="F232"/>
  <c r="AY232"/>
  <c r="W232"/>
  <c r="O232"/>
  <c r="AO232"/>
  <c r="AF236"/>
  <c r="F236"/>
  <c r="O236"/>
  <c r="AY236"/>
  <c r="W236"/>
  <c r="AO236"/>
  <c r="F242"/>
  <c r="AF242"/>
  <c r="O242"/>
  <c r="W242"/>
  <c r="AO242"/>
  <c r="AY242"/>
  <c r="F246"/>
  <c r="AO246"/>
  <c r="O246"/>
  <c r="W246"/>
  <c r="AY246"/>
  <c r="AF246"/>
  <c r="O255"/>
  <c r="W255"/>
  <c r="AF255"/>
  <c r="AY255"/>
  <c r="AO255"/>
  <c r="W292"/>
  <c r="O292"/>
  <c r="AF292"/>
  <c r="AO292"/>
  <c r="F292"/>
  <c r="AY292"/>
  <c r="AO299"/>
  <c r="W299"/>
  <c r="AF299"/>
  <c r="O299"/>
  <c r="F299"/>
  <c r="AY299"/>
  <c r="AF303"/>
  <c r="AY303"/>
  <c r="W303"/>
  <c r="F303"/>
  <c r="O303"/>
  <c r="AO303"/>
  <c r="W308"/>
  <c r="O308"/>
  <c r="AO308"/>
  <c r="F308"/>
  <c r="AF308"/>
  <c r="AY308"/>
  <c r="AF313"/>
  <c r="AY313"/>
  <c r="F313"/>
  <c r="W313"/>
  <c r="O313"/>
  <c r="AO313"/>
  <c r="Q222"/>
  <c r="M220" i="13"/>
  <c r="AP237" i="6"/>
  <c r="W235" i="13"/>
  <c r="AP257" i="6"/>
  <c r="W255" i="13"/>
  <c r="AP261" i="6"/>
  <c r="W259" i="13"/>
  <c r="AP265" i="6"/>
  <c r="W263" i="13"/>
  <c r="AP259" i="6"/>
  <c r="W257" i="13"/>
  <c r="AG197" i="6"/>
  <c r="S195" i="13"/>
  <c r="AR261" i="6"/>
  <c r="Y259" i="13"/>
  <c r="AR287" i="6"/>
  <c r="Y285" i="13"/>
  <c r="AH295" i="6"/>
  <c r="T293" i="13"/>
  <c r="AP303" i="6"/>
  <c r="W301" i="13"/>
  <c r="AR325" i="6"/>
  <c r="Y323" i="13"/>
  <c r="Q206" i="6"/>
  <c r="M204" i="13"/>
  <c r="AH243" i="6"/>
  <c r="T241" i="13"/>
  <c r="AH203" i="6"/>
  <c r="T201" i="13"/>
  <c r="Q227" i="6"/>
  <c r="M225" i="13"/>
  <c r="Q228" i="6"/>
  <c r="M226" i="13"/>
  <c r="AH266" i="6"/>
  <c r="T264" i="13"/>
  <c r="Q200" i="6"/>
  <c r="M198" i="13"/>
  <c r="Q279" i="6"/>
  <c r="M277" i="13"/>
  <c r="AR254" i="6"/>
  <c r="Y252" i="13"/>
  <c r="P208" i="6"/>
  <c r="K206" i="13"/>
  <c r="P235" i="6"/>
  <c r="K233" i="13"/>
  <c r="P241" i="6"/>
  <c r="K239" i="13"/>
  <c r="P256" i="6"/>
  <c r="K254" i="13"/>
  <c r="P264" i="6"/>
  <c r="K262" i="13"/>
  <c r="P274" i="6"/>
  <c r="K272" i="13"/>
  <c r="P302" i="6"/>
  <c r="K300" i="13"/>
  <c r="P232" i="6"/>
  <c r="K230" i="13"/>
  <c r="X240" i="6"/>
  <c r="O238" i="13"/>
  <c r="H243" i="6"/>
  <c r="F241" i="13"/>
  <c r="Y262" i="6"/>
  <c r="P260" i="13"/>
  <c r="Y268" i="6"/>
  <c r="P266" i="13"/>
  <c r="H203" i="6"/>
  <c r="F201" i="13"/>
  <c r="H234" i="6"/>
  <c r="F232" i="13"/>
  <c r="H237" i="6"/>
  <c r="F235" i="13"/>
  <c r="H272" i="6"/>
  <c r="F270" i="13"/>
  <c r="P279" i="6"/>
  <c r="K277" i="13"/>
  <c r="P236" i="6"/>
  <c r="K234" i="13"/>
  <c r="H215" i="6"/>
  <c r="F213" i="13"/>
  <c r="Y223" i="6"/>
  <c r="P221" i="13"/>
  <c r="X255" i="6"/>
  <c r="O253" i="13"/>
  <c r="P205" i="6"/>
  <c r="K203" i="13"/>
  <c r="P224" i="6"/>
  <c r="K222" i="13"/>
  <c r="Y242" i="6"/>
  <c r="P240" i="13"/>
  <c r="P252" i="6"/>
  <c r="K250" i="13"/>
  <c r="P265" i="6"/>
  <c r="K263" i="13"/>
  <c r="H292" i="6"/>
  <c r="F290" i="13"/>
  <c r="H298" i="6"/>
  <c r="F296" i="13"/>
  <c r="H325" i="6"/>
  <c r="F323" i="13"/>
  <c r="H330" i="6"/>
  <c r="F328" i="13"/>
  <c r="X323" i="6"/>
  <c r="O321" i="13"/>
  <c r="P204" i="6"/>
  <c r="K202" i="13"/>
  <c r="Y221" i="6"/>
  <c r="P219" i="13"/>
  <c r="P223" i="6"/>
  <c r="K221" i="13"/>
  <c r="P216" i="6"/>
  <c r="K214" i="13"/>
  <c r="H299" i="6"/>
  <c r="F297" i="13"/>
  <c r="P306" i="6"/>
  <c r="K304" i="13"/>
  <c r="P207" i="6"/>
  <c r="K205" i="13"/>
  <c r="H219" i="6"/>
  <c r="F217" i="13"/>
  <c r="H227" i="6"/>
  <c r="F225" i="13"/>
  <c r="Y243" i="6"/>
  <c r="P241" i="13"/>
  <c r="Y276" i="6"/>
  <c r="P274" i="13"/>
  <c r="P312" i="6"/>
  <c r="K310" i="13"/>
  <c r="H319" i="6"/>
  <c r="F317" i="13"/>
  <c r="Y224" i="6"/>
  <c r="P222" i="13"/>
  <c r="Y274" i="6"/>
  <c r="P272" i="13"/>
  <c r="P199" i="6"/>
  <c r="K197" i="13"/>
  <c r="P257" i="6"/>
  <c r="K255" i="13"/>
  <c r="H246" i="6"/>
  <c r="F244" i="13"/>
  <c r="P331" i="6"/>
  <c r="K329" i="13"/>
  <c r="H231" i="6"/>
  <c r="F229" i="13"/>
  <c r="H288" i="6"/>
  <c r="F286" i="13"/>
  <c r="H290" i="6"/>
  <c r="F288" i="13"/>
  <c r="P218" i="6"/>
  <c r="K216" i="13"/>
  <c r="H311" i="6"/>
  <c r="F309" i="13"/>
  <c r="H333" i="6"/>
  <c r="F331" i="13"/>
  <c r="P325" i="6"/>
  <c r="K323" i="13"/>
  <c r="Y210" i="6"/>
  <c r="P208" i="13"/>
  <c r="Y288" i="6"/>
  <c r="P286" i="13"/>
  <c r="Y229" i="6"/>
  <c r="P227" i="13"/>
  <c r="P309" i="6"/>
  <c r="K307" i="13"/>
  <c r="X324" i="6"/>
  <c r="O322" i="13"/>
  <c r="X307" i="6"/>
  <c r="O305" i="13"/>
  <c r="H221" i="6"/>
  <c r="F219" i="13"/>
  <c r="H233" i="6"/>
  <c r="F231" i="13"/>
  <c r="X272" i="6"/>
  <c r="O270" i="13"/>
  <c r="Y316" i="6"/>
  <c r="P314" i="13"/>
  <c r="Y196" i="6"/>
  <c r="P194" i="13"/>
  <c r="X308" i="6"/>
  <c r="O306" i="13"/>
  <c r="H208" i="6"/>
  <c r="F206" i="13"/>
  <c r="H235" i="6"/>
  <c r="F233" i="13"/>
  <c r="X228" i="6"/>
  <c r="O226" i="13"/>
  <c r="X291" i="6"/>
  <c r="O289" i="13"/>
  <c r="Y290" i="6"/>
  <c r="P288" i="13"/>
  <c r="X330" i="6"/>
  <c r="O328" i="13"/>
  <c r="X249" i="6"/>
  <c r="O247" i="13"/>
  <c r="X318" i="6"/>
  <c r="O316" i="13"/>
  <c r="Y195" i="6"/>
  <c r="P193" i="13"/>
  <c r="H282" i="6"/>
  <c r="F280" i="13"/>
  <c r="Y249" i="6"/>
  <c r="P247" i="13"/>
  <c r="X237" i="6"/>
  <c r="O235" i="13"/>
  <c r="X222" i="6"/>
  <c r="O220" i="13"/>
  <c r="Y330" i="6"/>
  <c r="P328" i="13"/>
  <c r="Y303" i="6"/>
  <c r="P301" i="13"/>
  <c r="Y305" i="6"/>
  <c r="P303" i="13"/>
  <c r="Y259" i="6"/>
  <c r="P257" i="13"/>
  <c r="Y309" i="6"/>
  <c r="P307" i="13"/>
  <c r="X223" i="6"/>
  <c r="O221" i="13"/>
  <c r="X250" i="6"/>
  <c r="O248" i="13"/>
  <c r="Y253" i="6"/>
  <c r="P251" i="13"/>
  <c r="Y282" i="6"/>
  <c r="P280" i="13"/>
  <c r="Y289" i="6"/>
  <c r="P287" i="13"/>
  <c r="Y280" i="6"/>
  <c r="P278" i="13"/>
  <c r="Y312" i="6"/>
  <c r="P310" i="13"/>
  <c r="X294" i="6"/>
  <c r="O292" i="13"/>
  <c r="X251" i="6"/>
  <c r="O249" i="13"/>
  <c r="Y217" i="6"/>
  <c r="P215" i="13"/>
  <c r="Y238" i="6"/>
  <c r="P236" i="13"/>
  <c r="Y260" i="6"/>
  <c r="P258" i="13"/>
  <c r="Y236" i="6"/>
  <c r="P234" i="13"/>
  <c r="X285" i="6"/>
  <c r="O283" i="13"/>
  <c r="X331" i="6"/>
  <c r="O329" i="13"/>
  <c r="X200" i="6"/>
  <c r="O198" i="13"/>
  <c r="Y331" i="6"/>
  <c r="P329" i="13"/>
  <c r="O215" i="6"/>
  <c r="W215"/>
  <c r="AY215"/>
  <c r="F215"/>
  <c r="AO215"/>
  <c r="AF215"/>
  <c r="AF220"/>
  <c r="W220"/>
  <c r="AY220"/>
  <c r="AO220"/>
  <c r="F220"/>
  <c r="O220"/>
  <c r="O226"/>
  <c r="AO226"/>
  <c r="W226"/>
  <c r="AF226"/>
  <c r="F226"/>
  <c r="AY226"/>
  <c r="W233"/>
  <c r="O233"/>
  <c r="F233"/>
  <c r="AF233"/>
  <c r="AO233"/>
  <c r="AY233"/>
  <c r="AO256"/>
  <c r="AF256"/>
  <c r="AY256"/>
  <c r="O256"/>
  <c r="W256"/>
  <c r="O259"/>
  <c r="AF259"/>
  <c r="AY259"/>
  <c r="AO259"/>
  <c r="W259"/>
  <c r="AY281"/>
  <c r="W281"/>
  <c r="F281"/>
  <c r="AF281"/>
  <c r="AO281"/>
  <c r="O281"/>
  <c r="F285"/>
  <c r="AO285"/>
  <c r="AY285"/>
  <c r="O285"/>
  <c r="AF285"/>
  <c r="W285"/>
  <c r="W300"/>
  <c r="O300"/>
  <c r="AF300"/>
  <c r="AO300"/>
  <c r="F300"/>
  <c r="AY300"/>
  <c r="O316"/>
  <c r="W316"/>
  <c r="F316"/>
  <c r="AY316"/>
  <c r="AF316"/>
  <c r="AO316"/>
  <c r="AO319"/>
  <c r="W319"/>
  <c r="AY319"/>
  <c r="F319"/>
  <c r="O319"/>
  <c r="AF319"/>
  <c r="O325"/>
  <c r="AF325"/>
  <c r="AY325"/>
  <c r="F325"/>
  <c r="W325"/>
  <c r="AO325"/>
  <c r="F195"/>
  <c r="AF195"/>
  <c r="AY195"/>
  <c r="W195"/>
  <c r="AO195"/>
  <c r="O195"/>
  <c r="AF206"/>
  <c r="O206"/>
  <c r="W206"/>
  <c r="AY206"/>
  <c r="F206"/>
  <c r="AO206"/>
  <c r="F240"/>
  <c r="O240"/>
  <c r="W240"/>
  <c r="AO240"/>
  <c r="AY240"/>
  <c r="AF240"/>
  <c r="O244"/>
  <c r="AO244"/>
  <c r="F244"/>
  <c r="AF244"/>
  <c r="W244"/>
  <c r="AY244"/>
  <c r="F248"/>
  <c r="AF248"/>
  <c r="W248"/>
  <c r="AO248"/>
  <c r="AY248"/>
  <c r="O248"/>
  <c r="O254"/>
  <c r="AO254"/>
  <c r="AF254"/>
  <c r="W254"/>
  <c r="AY254"/>
  <c r="AO257"/>
  <c r="W257"/>
  <c r="AF257"/>
  <c r="AY257"/>
  <c r="O257"/>
  <c r="W261"/>
  <c r="AO261"/>
  <c r="AY261"/>
  <c r="O261"/>
  <c r="AF261"/>
  <c r="AY272"/>
  <c r="AF272"/>
  <c r="F272"/>
  <c r="W272"/>
  <c r="O272"/>
  <c r="AO272"/>
  <c r="O279"/>
  <c r="F279"/>
  <c r="AY279"/>
  <c r="AF279"/>
  <c r="W279"/>
  <c r="AO279"/>
  <c r="AF282"/>
  <c r="F282"/>
  <c r="O282"/>
  <c r="AY282"/>
  <c r="W282"/>
  <c r="AO282"/>
  <c r="F288"/>
  <c r="AF288"/>
  <c r="O288"/>
  <c r="W288"/>
  <c r="AY288"/>
  <c r="AO288"/>
  <c r="W296"/>
  <c r="O296"/>
  <c r="AF296"/>
  <c r="AO296"/>
  <c r="F296"/>
  <c r="AY296"/>
  <c r="O301"/>
  <c r="AF301"/>
  <c r="AO301"/>
  <c r="F301"/>
  <c r="W301"/>
  <c r="AY301"/>
  <c r="O320"/>
  <c r="W320"/>
  <c r="AY320"/>
  <c r="AF320"/>
  <c r="AO320"/>
  <c r="F320"/>
  <c r="F329"/>
  <c r="O329"/>
  <c r="AO329"/>
  <c r="AF329"/>
  <c r="W329"/>
  <c r="AY329"/>
  <c r="W218"/>
  <c r="O218"/>
  <c r="AO218"/>
  <c r="AF218"/>
  <c r="F218"/>
  <c r="AY218"/>
  <c r="AF224"/>
  <c r="O224"/>
  <c r="W224"/>
  <c r="AO224"/>
  <c r="F224"/>
  <c r="F229"/>
  <c r="AY229"/>
  <c r="AF229"/>
  <c r="W229"/>
  <c r="AO229"/>
  <c r="O229"/>
  <c r="AO235"/>
  <c r="AF235"/>
  <c r="F235"/>
  <c r="O235"/>
  <c r="AY235"/>
  <c r="W235"/>
  <c r="AY239"/>
  <c r="AO239"/>
  <c r="F239"/>
  <c r="O239"/>
  <c r="AF239"/>
  <c r="W239"/>
  <c r="F245"/>
  <c r="AF245"/>
  <c r="O245"/>
  <c r="AO245"/>
  <c r="AY245"/>
  <c r="W245"/>
  <c r="W260"/>
  <c r="O260"/>
  <c r="AO260"/>
  <c r="AY260"/>
  <c r="AF260"/>
  <c r="F268"/>
  <c r="AY268"/>
  <c r="AF268"/>
  <c r="O268"/>
  <c r="AO268"/>
  <c r="W268"/>
  <c r="O275"/>
  <c r="W275"/>
  <c r="AY275"/>
  <c r="AO275"/>
  <c r="F275"/>
  <c r="AF275"/>
  <c r="AO283"/>
  <c r="W283"/>
  <c r="F283"/>
  <c r="AY283"/>
  <c r="O283"/>
  <c r="AF283"/>
  <c r="AO302"/>
  <c r="O302"/>
  <c r="F302"/>
  <c r="W302"/>
  <c r="AF302"/>
  <c r="AY302"/>
  <c r="AO307"/>
  <c r="W307"/>
  <c r="O307"/>
  <c r="AY307"/>
  <c r="AF307"/>
  <c r="F307"/>
  <c r="AO315"/>
  <c r="W315"/>
  <c r="AF315"/>
  <c r="F315"/>
  <c r="O315"/>
  <c r="AY315"/>
  <c r="F330"/>
  <c r="AO330"/>
  <c r="AF330"/>
  <c r="AY330"/>
  <c r="W330"/>
  <c r="O330"/>
  <c r="AF278"/>
  <c r="W278"/>
  <c r="O278"/>
  <c r="AO278"/>
  <c r="AY278"/>
  <c r="F278"/>
  <c r="AF318"/>
  <c r="W318"/>
  <c r="AO318"/>
  <c r="F318"/>
  <c r="O318"/>
  <c r="AY318"/>
  <c r="AO321"/>
  <c r="W321"/>
  <c r="F321"/>
  <c r="O321"/>
  <c r="AY321"/>
  <c r="AF321"/>
  <c r="AY324"/>
  <c r="O324"/>
  <c r="W324"/>
  <c r="F324"/>
  <c r="AF324"/>
  <c r="AO324"/>
  <c r="O331"/>
  <c r="AF331"/>
  <c r="F331"/>
  <c r="AY331"/>
  <c r="W331"/>
  <c r="AO331"/>
  <c r="BD204" i="1"/>
  <c r="AS196"/>
  <c r="BB284"/>
  <c r="AB216"/>
  <c r="BD235"/>
  <c r="AS331"/>
  <c r="AR289"/>
  <c r="AR214"/>
  <c r="BB233"/>
  <c r="BD239"/>
  <c r="BD248"/>
  <c r="BD323"/>
  <c r="AK294"/>
  <c r="AK262"/>
  <c r="AK266"/>
  <c r="Q253"/>
  <c r="Q206"/>
  <c r="Q297"/>
  <c r="Q270"/>
  <c r="Q267"/>
  <c r="Q266"/>
  <c r="Q277"/>
  <c r="Q329"/>
  <c r="Q330"/>
  <c r="Q274"/>
  <c r="Q282"/>
  <c r="Q272"/>
  <c r="Q287"/>
  <c r="Q293"/>
  <c r="Q247"/>
  <c r="Q257"/>
  <c r="Q318"/>
  <c r="Q316"/>
  <c r="Q227"/>
  <c r="Q303"/>
  <c r="Q256"/>
  <c r="Q258"/>
  <c r="Q263"/>
  <c r="Q280"/>
  <c r="Q289"/>
  <c r="Q248"/>
  <c r="Q249"/>
  <c r="Q260"/>
  <c r="Q320"/>
  <c r="Q273"/>
  <c r="Q203"/>
  <c r="Q246"/>
  <c r="Q252"/>
  <c r="Q308"/>
  <c r="Q207"/>
  <c r="Q310"/>
  <c r="Q276"/>
  <c r="Q324"/>
  <c r="Q245"/>
  <c r="Q332"/>
  <c r="Q199"/>
  <c r="Q205"/>
  <c r="Q219"/>
  <c r="Q299"/>
  <c r="Q196"/>
  <c r="Q225"/>
  <c r="Q271"/>
  <c r="Q250"/>
  <c r="Q305"/>
  <c r="Q202"/>
  <c r="Q322"/>
  <c r="Q198"/>
  <c r="Q279"/>
  <c r="Q204"/>
  <c r="Q209"/>
  <c r="Q229"/>
  <c r="Q264"/>
  <c r="Q328"/>
  <c r="Q278"/>
  <c r="Q283"/>
  <c r="Q285"/>
  <c r="Q197"/>
  <c r="Q313"/>
  <c r="Q243"/>
  <c r="Q208"/>
  <c r="Q200"/>
  <c r="Q242"/>
  <c r="Q259"/>
  <c r="Q326"/>
  <c r="Q284"/>
  <c r="Q321"/>
  <c r="Q327"/>
  <c r="Q298"/>
  <c r="Q195"/>
  <c r="Q238"/>
  <c r="Q306"/>
  <c r="Q314"/>
  <c r="Q315"/>
  <c r="Q224"/>
  <c r="Q262"/>
  <c r="Q212"/>
  <c r="Q221"/>
  <c r="Q223"/>
  <c r="Q218"/>
  <c r="Q239"/>
  <c r="Q255"/>
  <c r="Q268"/>
  <c r="Q331"/>
  <c r="Q307"/>
  <c r="Q222"/>
  <c r="Q251"/>
  <c r="Q333"/>
  <c r="Q230"/>
  <c r="Q300"/>
  <c r="Q291"/>
  <c r="Q323"/>
  <c r="Q232"/>
  <c r="Q240"/>
  <c r="Q244"/>
  <c r="Q261"/>
  <c r="Q317"/>
  <c r="Q216"/>
  <c r="Q281"/>
  <c r="Q217"/>
  <c r="Q292"/>
  <c r="Q296"/>
  <c r="Q275"/>
  <c r="Q302"/>
  <c r="Q311"/>
  <c r="Q325"/>
  <c r="Q304"/>
  <c r="Q288"/>
  <c r="Q286"/>
  <c r="Q211"/>
  <c r="Q214"/>
  <c r="Q226"/>
  <c r="Q241"/>
  <c r="Q254"/>
  <c r="Q269"/>
  <c r="Q312"/>
  <c r="Q210"/>
  <c r="Q215"/>
  <c r="Q295"/>
  <c r="Q234"/>
  <c r="Q220"/>
  <c r="Q265"/>
  <c r="Q319"/>
  <c r="Q309"/>
  <c r="Q290"/>
  <c r="Q213"/>
  <c r="Q236"/>
  <c r="Q301"/>
  <c r="Q294"/>
  <c r="AS299"/>
  <c r="AB278"/>
  <c r="AB213"/>
  <c r="AB310"/>
  <c r="AK303"/>
  <c r="BD309"/>
  <c r="BD236"/>
  <c r="BC211"/>
  <c r="BC200"/>
  <c r="AK325"/>
  <c r="BB199"/>
  <c r="AB304"/>
  <c r="BB313"/>
  <c r="AS195"/>
  <c r="AK283"/>
  <c r="AR290"/>
  <c r="AK214"/>
  <c r="BD202"/>
  <c r="BD237"/>
  <c r="AS305"/>
  <c r="BD197"/>
  <c r="BD246"/>
  <c r="BC280"/>
  <c r="AB223"/>
  <c r="BD273"/>
  <c r="BB273"/>
  <c r="BC284"/>
  <c r="AK268"/>
  <c r="BD292"/>
  <c r="BD223"/>
  <c r="BD267"/>
  <c r="AS199"/>
  <c r="S207"/>
  <c r="AK301"/>
  <c r="AR204"/>
  <c r="BD199"/>
  <c r="AK209"/>
  <c r="BC275"/>
  <c r="AB316"/>
  <c r="BB326"/>
  <c r="AA279"/>
  <c r="AC279"/>
  <c r="AB267"/>
  <c r="AK324"/>
  <c r="AR277"/>
  <c r="BD311"/>
  <c r="AR294"/>
  <c r="AS283"/>
  <c r="AB333"/>
  <c r="S227"/>
  <c r="AR196"/>
  <c r="BD307"/>
  <c r="AK241"/>
  <c r="AS279"/>
  <c r="BD319"/>
  <c r="BC203"/>
  <c r="AI203" i="12"/>
  <c r="AH203" s="1"/>
  <c r="BC207" i="1"/>
  <c r="AI207" i="12"/>
  <c r="AH207" s="1"/>
  <c r="BD208" i="1"/>
  <c r="AK208" i="12"/>
  <c r="AJ208" s="1"/>
  <c r="BC224" i="1"/>
  <c r="AI224" i="12"/>
  <c r="AH224" s="1"/>
  <c r="BC228" i="1"/>
  <c r="AI228" i="12"/>
  <c r="AH228" s="1"/>
  <c r="AS222" i="1"/>
  <c r="AC222" i="12"/>
  <c r="AB222" s="1"/>
  <c r="AB231" i="1"/>
  <c r="U231" i="12"/>
  <c r="AB235" i="1"/>
  <c r="U235" i="12"/>
  <c r="AR226" i="1"/>
  <c r="AA226" i="12"/>
  <c r="Z226" s="1"/>
  <c r="AR231" i="1"/>
  <c r="AA231" i="12"/>
  <c r="Z231" s="1"/>
  <c r="BC235" i="1"/>
  <c r="AI235" i="12"/>
  <c r="AH235" s="1"/>
  <c r="AB238" i="1"/>
  <c r="U238" i="12"/>
  <c r="AR261" i="1"/>
  <c r="AA261" i="12"/>
  <c r="Z261" s="1"/>
  <c r="BB229" i="1"/>
  <c r="AG229" i="12"/>
  <c r="AF229" s="1"/>
  <c r="AR262" i="1"/>
  <c r="AA262" i="12"/>
  <c r="Z262" s="1"/>
  <c r="AR229" i="1"/>
  <c r="AA229" i="12"/>
  <c r="Z229" s="1"/>
  <c r="AB244" i="1"/>
  <c r="U244" i="12"/>
  <c r="BC259" i="1"/>
  <c r="AI259" i="12"/>
  <c r="AH259" s="1"/>
  <c r="BC267" i="1"/>
  <c r="AI267" i="12"/>
  <c r="AH267" s="1"/>
  <c r="BC271" i="1"/>
  <c r="AI271" i="12"/>
  <c r="AH271" s="1"/>
  <c r="AB248" i="1"/>
  <c r="U248" i="12"/>
  <c r="AS250" i="1"/>
  <c r="AC250" i="12"/>
  <c r="AB250" s="1"/>
  <c r="AR250" i="1"/>
  <c r="AA250" i="12"/>
  <c r="Z250" s="1"/>
  <c r="BB254" i="1"/>
  <c r="AG254" i="12"/>
  <c r="AF254" s="1"/>
  <c r="BB256" i="1"/>
  <c r="AG256" i="12"/>
  <c r="AF256" s="1"/>
  <c r="BB264" i="1"/>
  <c r="AG264" i="12"/>
  <c r="AF264" s="1"/>
  <c r="BD253" i="1"/>
  <c r="AK253" i="12"/>
  <c r="AJ253" s="1"/>
  <c r="AR247" i="1"/>
  <c r="AA247" i="12"/>
  <c r="Z247" s="1"/>
  <c r="BB251" i="1"/>
  <c r="AG251" i="12"/>
  <c r="AF251" s="1"/>
  <c r="AS255" i="1"/>
  <c r="AC255" i="12"/>
  <c r="AB255" s="1"/>
  <c r="BC260" i="1"/>
  <c r="AI260" i="12"/>
  <c r="AH260" s="1"/>
  <c r="AS307" i="1"/>
  <c r="AC307" i="12"/>
  <c r="AB307" s="1"/>
  <c r="AS315" i="1"/>
  <c r="AC315" i="12"/>
  <c r="AB315" s="1"/>
  <c r="AS323" i="1"/>
  <c r="AC323" i="12"/>
  <c r="AB323" s="1"/>
  <c r="BD331" i="1"/>
  <c r="AK331" i="12"/>
  <c r="AJ331" s="1"/>
  <c r="BC314" i="1"/>
  <c r="AI314" i="12"/>
  <c r="AH314" s="1"/>
  <c r="AS272" i="1"/>
  <c r="AC272" i="12"/>
  <c r="AB272" s="1"/>
  <c r="AB302" i="1"/>
  <c r="U302" i="12"/>
  <c r="BC312" i="1"/>
  <c r="AI312" i="12"/>
  <c r="AH312" s="1"/>
  <c r="AB328" i="1"/>
  <c r="U328" i="12"/>
  <c r="AR307" i="1"/>
  <c r="AA307" i="12"/>
  <c r="Z307" s="1"/>
  <c r="AR323" i="1"/>
  <c r="AA323" i="12"/>
  <c r="Z323" s="1"/>
  <c r="AC201" i="1"/>
  <c r="AC205"/>
  <c r="BC197"/>
  <c r="AI197" i="12"/>
  <c r="AH197" s="1"/>
  <c r="BD207" i="1"/>
  <c r="AK207" i="12"/>
  <c r="AJ207" s="1"/>
  <c r="BD216" i="1"/>
  <c r="AK216" i="12"/>
  <c r="AJ216" s="1"/>
  <c r="BB224" i="1"/>
  <c r="AG224" i="12"/>
  <c r="AF224" s="1"/>
  <c r="S245" i="1"/>
  <c r="AK260"/>
  <c r="AK234"/>
  <c r="S249"/>
  <c r="AR215"/>
  <c r="AA215" i="12"/>
  <c r="Z215" s="1"/>
  <c r="AS215" i="1"/>
  <c r="AC215" i="12"/>
  <c r="AB215" s="1"/>
  <c r="AB268" i="1"/>
  <c r="U268" i="12"/>
  <c r="BD275" i="1"/>
  <c r="AK275" i="12"/>
  <c r="AJ275" s="1"/>
  <c r="BD298" i="1"/>
  <c r="AK298" i="12"/>
  <c r="AJ298" s="1"/>
  <c r="S302" i="1"/>
  <c r="AR287"/>
  <c r="AA287" i="12"/>
  <c r="Z287" s="1"/>
  <c r="AB291" i="1"/>
  <c r="U291" i="12"/>
  <c r="BB292" i="1"/>
  <c r="AG292" i="12"/>
  <c r="AF292" s="1"/>
  <c r="AC309" i="1"/>
  <c r="AB290"/>
  <c r="U290" i="12"/>
  <c r="AB295" i="1"/>
  <c r="U295" i="12"/>
  <c r="AK321" i="1"/>
  <c r="AB324"/>
  <c r="U324" i="12"/>
  <c r="BC288" i="1"/>
  <c r="AI288" i="12"/>
  <c r="AH288" s="1"/>
  <c r="BC292" i="1"/>
  <c r="AI292" i="12"/>
  <c r="AH292" s="1"/>
  <c r="AB297" i="1"/>
  <c r="U297" i="12"/>
  <c r="AC310" i="1"/>
  <c r="AK246"/>
  <c r="AA259"/>
  <c r="AB210"/>
  <c r="U210" i="12"/>
  <c r="S239" i="1"/>
  <c r="BD245"/>
  <c r="AK245" i="12"/>
  <c r="AJ245" s="1"/>
  <c r="BB282" i="1"/>
  <c r="AG282" i="12"/>
  <c r="AF282" s="1"/>
  <c r="AK297" i="1"/>
  <c r="AB274"/>
  <c r="U274" i="12"/>
  <c r="BD277" i="1"/>
  <c r="AK277" i="12"/>
  <c r="AJ277" s="1"/>
  <c r="AA332" i="1"/>
  <c r="BB277"/>
  <c r="AG277" i="12"/>
  <c r="AF277" s="1"/>
  <c r="AS312" i="1"/>
  <c r="AC312" i="12"/>
  <c r="AB312" s="1"/>
  <c r="AB314" i="1"/>
  <c r="U314" i="12"/>
  <c r="AK330" i="1"/>
  <c r="BB204"/>
  <c r="AG204" i="12"/>
  <c r="AF204" s="1"/>
  <c r="AA200" i="1"/>
  <c r="AK316"/>
  <c r="BB234"/>
  <c r="AG234" i="12"/>
  <c r="AF234" s="1"/>
  <c r="AS330" i="1"/>
  <c r="AC330" i="12"/>
  <c r="AB330" s="1"/>
  <c r="BB302" i="1"/>
  <c r="AG302" i="12"/>
  <c r="AF302" s="1"/>
  <c r="AB273" i="1"/>
  <c r="U273" i="12"/>
  <c r="AK289" i="1"/>
  <c r="AB321"/>
  <c r="U321" i="12"/>
  <c r="AK240" i="1"/>
  <c r="AK273"/>
  <c r="AK197"/>
  <c r="BD210"/>
  <c r="AK210" i="12"/>
  <c r="AJ210" s="1"/>
  <c r="AR278" i="1"/>
  <c r="AA278" i="12"/>
  <c r="Z278" s="1"/>
  <c r="BB325" i="1"/>
  <c r="AG325" i="12"/>
  <c r="AF325" s="1"/>
  <c r="BB197" i="1"/>
  <c r="AG197" i="12"/>
  <c r="AF197" s="1"/>
  <c r="AB219" i="1"/>
  <c r="U219" i="12"/>
  <c r="AK300" i="1"/>
  <c r="AB199"/>
  <c r="U199" i="12"/>
  <c r="AR209" i="1"/>
  <c r="AA209" i="12"/>
  <c r="Z209" s="1"/>
  <c r="AS214" i="1"/>
  <c r="AC214" i="12"/>
  <c r="AB214" s="1"/>
  <c r="BB232" i="1"/>
  <c r="AG232" i="12"/>
  <c r="AF232" s="1"/>
  <c r="BB279" i="1"/>
  <c r="AG279" i="12"/>
  <c r="AF279" s="1"/>
  <c r="BC283" i="1"/>
  <c r="AI283" i="12"/>
  <c r="AH283" s="1"/>
  <c r="AS309" i="1"/>
  <c r="AC309" i="12"/>
  <c r="AB309" s="1"/>
  <c r="BB201" i="1"/>
  <c r="AG201" i="12"/>
  <c r="AF201" s="1"/>
  <c r="BB200" i="1"/>
  <c r="AG200" i="12"/>
  <c r="AF200" s="1"/>
  <c r="BB316" i="1"/>
  <c r="AG316" i="12"/>
  <c r="AF316" s="1"/>
  <c r="BD234" i="1"/>
  <c r="AK234" i="12"/>
  <c r="AJ234" s="1"/>
  <c r="BD330" i="1"/>
  <c r="AK330" i="12"/>
  <c r="AJ330" s="1"/>
  <c r="AK282" i="1"/>
  <c r="AK290"/>
  <c r="BD305"/>
  <c r="AK305" i="12"/>
  <c r="AJ305" s="1"/>
  <c r="AK278" i="1"/>
  <c r="AS210"/>
  <c r="AC210" i="12"/>
  <c r="AB210" s="1"/>
  <c r="AK219" i="1"/>
  <c r="AK200"/>
  <c r="BC218"/>
  <c r="AI218" i="12"/>
  <c r="AH218" s="1"/>
  <c r="BC227" i="1"/>
  <c r="AI227" i="12"/>
  <c r="AH227" s="1"/>
  <c r="BC226" i="1"/>
  <c r="AI226" i="12"/>
  <c r="AH226" s="1"/>
  <c r="BC237" i="1"/>
  <c r="AI237" i="12"/>
  <c r="AH237" s="1"/>
  <c r="AR269" i="1"/>
  <c r="AA269" i="12"/>
  <c r="Z269" s="1"/>
  <c r="BC266" i="1"/>
  <c r="AI266" i="12"/>
  <c r="AH266" s="1"/>
  <c r="AR270" i="1"/>
  <c r="AA270" i="12"/>
  <c r="Z270" s="1"/>
  <c r="AB229" i="1"/>
  <c r="U229" i="12"/>
  <c r="BB238" i="1"/>
  <c r="AG238" i="12"/>
  <c r="AF238" s="1"/>
  <c r="BB244" i="1"/>
  <c r="AG244" i="12"/>
  <c r="AF244" s="1"/>
  <c r="AR244" i="1"/>
  <c r="AA244" i="12"/>
  <c r="Z244" s="1"/>
  <c r="BC248" i="1"/>
  <c r="AI248" i="12"/>
  <c r="AH248" s="1"/>
  <c r="S291" i="1"/>
  <c r="BB247"/>
  <c r="AG247" i="12"/>
  <c r="AF247" s="1"/>
  <c r="AS251" i="1"/>
  <c r="AC251" i="12"/>
  <c r="AB251" s="1"/>
  <c r="AR251" i="1"/>
  <c r="AA251" i="12"/>
  <c r="Z251" s="1"/>
  <c r="BB255" i="1"/>
  <c r="AG255" i="12"/>
  <c r="AF255" s="1"/>
  <c r="AS260" i="1"/>
  <c r="AC260" i="12"/>
  <c r="AB260" s="1"/>
  <c r="S264" i="1"/>
  <c r="BB268"/>
  <c r="AG268" i="12"/>
  <c r="AF268" s="1"/>
  <c r="AS311" i="1"/>
  <c r="AC311" i="12"/>
  <c r="AB311" s="1"/>
  <c r="AS319" i="1"/>
  <c r="AC319" i="12"/>
  <c r="AB319" s="1"/>
  <c r="BC325" i="1"/>
  <c r="AI325" i="12"/>
  <c r="AH325" s="1"/>
  <c r="BD327" i="1"/>
  <c r="AK327" i="12"/>
  <c r="AJ327" s="1"/>
  <c r="BC333" i="1"/>
  <c r="AI333" i="12"/>
  <c r="AH333" s="1"/>
  <c r="BC310" i="1"/>
  <c r="AI310" i="12"/>
  <c r="AH310" s="1"/>
  <c r="BC318" i="1"/>
  <c r="AI318" i="12"/>
  <c r="AH318" s="1"/>
  <c r="BC332" i="1"/>
  <c r="AI332" i="12"/>
  <c r="AH332" s="1"/>
  <c r="BD272" i="1"/>
  <c r="AK272" i="12"/>
  <c r="AJ272" s="1"/>
  <c r="AR302" i="1"/>
  <c r="AA302" i="12"/>
  <c r="Z302" s="1"/>
  <c r="BC320" i="1"/>
  <c r="AI320" i="12"/>
  <c r="AH320" s="1"/>
  <c r="BD306" i="1"/>
  <c r="AK306" i="12"/>
  <c r="AJ306" s="1"/>
  <c r="BD310" i="1"/>
  <c r="AK310" i="12"/>
  <c r="AJ310" s="1"/>
  <c r="BD318" i="1"/>
  <c r="AK318" i="12"/>
  <c r="AJ318" s="1"/>
  <c r="BD322" i="1"/>
  <c r="AK322" i="12"/>
  <c r="AJ322" s="1"/>
  <c r="BC327" i="1"/>
  <c r="AI327" i="12"/>
  <c r="AH327" s="1"/>
  <c r="BB240" i="1"/>
  <c r="AG240" i="12"/>
  <c r="AF240" s="1"/>
  <c r="AR240" i="1"/>
  <c r="AA240" i="12"/>
  <c r="Z240" s="1"/>
  <c r="AR328" i="1"/>
  <c r="AA328" i="12"/>
  <c r="Z328" s="1"/>
  <c r="AK196" i="1"/>
  <c r="BB205"/>
  <c r="AG205" i="12"/>
  <c r="AF205" s="1"/>
  <c r="BC209" i="1"/>
  <c r="AI209" i="12"/>
  <c r="AH209" s="1"/>
  <c r="AK223" i="1"/>
  <c r="BB221"/>
  <c r="AG221" i="12"/>
  <c r="AF221" s="1"/>
  <c r="BC215" i="1"/>
  <c r="AI215" i="12"/>
  <c r="AH215" s="1"/>
  <c r="AK236" i="1"/>
  <c r="AK247"/>
  <c r="S236"/>
  <c r="BD212"/>
  <c r="AK212" i="12"/>
  <c r="AJ212" s="1"/>
  <c r="S262" i="1"/>
  <c r="BB241"/>
  <c r="AG241" i="12"/>
  <c r="AF241" s="1"/>
  <c r="BD269" i="1"/>
  <c r="AK269" i="12"/>
  <c r="AJ269" s="1"/>
  <c r="AR276" i="1"/>
  <c r="AA276" i="12"/>
  <c r="Z276" s="1"/>
  <c r="BD256" i="1"/>
  <c r="AK256" i="12"/>
  <c r="AJ256" s="1"/>
  <c r="AB262" i="1"/>
  <c r="U262" i="12"/>
  <c r="S282" i="1"/>
  <c r="AK299"/>
  <c r="BB288"/>
  <c r="AG288" i="12"/>
  <c r="AF288" s="1"/>
  <c r="AC325" i="1"/>
  <c r="BC290"/>
  <c r="AI290" i="12"/>
  <c r="AH290" s="1"/>
  <c r="AS289" i="1"/>
  <c r="AC289" i="12"/>
  <c r="AB289" s="1"/>
  <c r="BB293" i="1"/>
  <c r="AG293" i="12"/>
  <c r="AF293" s="1"/>
  <c r="AS304" i="1"/>
  <c r="AC304" i="12"/>
  <c r="AB304" s="1"/>
  <c r="AB308" i="1"/>
  <c r="U308" i="12"/>
  <c r="AC317" i="1"/>
  <c r="AS288"/>
  <c r="AC288" i="12"/>
  <c r="AB288" s="1"/>
  <c r="BD313" i="1"/>
  <c r="AK313" i="12"/>
  <c r="AJ313" s="1"/>
  <c r="AK253" i="1"/>
  <c r="AK271"/>
  <c r="AK314"/>
  <c r="BB274"/>
  <c r="AG274" i="12"/>
  <c r="AF274" s="1"/>
  <c r="AS332" i="1"/>
  <c r="AC332" i="12"/>
  <c r="AB332" s="1"/>
  <c r="BC277" i="1"/>
  <c r="AI277" i="12"/>
  <c r="AH277" s="1"/>
  <c r="AS217" i="1"/>
  <c r="AC217" i="12"/>
  <c r="AB217" s="1"/>
  <c r="BD231" i="1"/>
  <c r="AK231" i="12"/>
  <c r="AJ231" s="1"/>
  <c r="AB276" i="1"/>
  <c r="U276" i="12"/>
  <c r="BC279" i="1"/>
  <c r="AI279" i="12"/>
  <c r="AH279" s="1"/>
  <c r="AR281" i="1"/>
  <c r="AA281" i="12"/>
  <c r="Z281" s="1"/>
  <c r="BC298" i="1"/>
  <c r="AI298" i="12"/>
  <c r="AH298" s="1"/>
  <c r="AB211" i="1"/>
  <c r="U211" i="12"/>
  <c r="BD329" i="1"/>
  <c r="AK329" i="12"/>
  <c r="AJ329" s="1"/>
  <c r="BB278" i="1"/>
  <c r="AG278" i="12"/>
  <c r="AF278" s="1"/>
  <c r="AK295" i="1"/>
  <c r="AR198"/>
  <c r="AA198" i="12"/>
  <c r="Z198" s="1"/>
  <c r="S204" i="1"/>
  <c r="AK220"/>
  <c r="AK233"/>
  <c r="S243"/>
  <c r="BD259"/>
  <c r="AK281"/>
  <c r="AK204"/>
  <c r="BD233"/>
  <c r="AK233" i="12"/>
  <c r="AJ233" s="1"/>
  <c r="AS262" i="1"/>
  <c r="AC262" i="12"/>
  <c r="AB262" s="1"/>
  <c r="BB309" i="1"/>
  <c r="AG309" i="12"/>
  <c r="AF309" s="1"/>
  <c r="BC199" i="1"/>
  <c r="AI199" i="12"/>
  <c r="AH199" s="1"/>
  <c r="AS201" i="1"/>
  <c r="AC201" i="12"/>
  <c r="AB201" s="1"/>
  <c r="AS200" i="1"/>
  <c r="AC200" i="12"/>
  <c r="AB200" s="1"/>
  <c r="AS225" i="1"/>
  <c r="AC225" i="12"/>
  <c r="AB225" s="1"/>
  <c r="BD257" i="1"/>
  <c r="AK257" i="12"/>
  <c r="AJ257" s="1"/>
  <c r="AB303" i="1"/>
  <c r="U303" i="12"/>
  <c r="BB305" i="1"/>
  <c r="AG305" i="12"/>
  <c r="AF305" s="1"/>
  <c r="BC196" i="1"/>
  <c r="AI196" i="12"/>
  <c r="AH196" s="1"/>
  <c r="AB225" i="1"/>
  <c r="U225" i="12"/>
  <c r="AB242" i="1"/>
  <c r="U242" i="12"/>
  <c r="AR282" i="1"/>
  <c r="AA282" i="12"/>
  <c r="Z282" s="1"/>
  <c r="S301" i="1"/>
  <c r="AB258"/>
  <c r="U258" i="12"/>
  <c r="AS298" i="1"/>
  <c r="AC298" i="12"/>
  <c r="AB298" s="1"/>
  <c r="AB330" i="1"/>
  <c r="U330" i="12"/>
  <c r="BB296" i="1"/>
  <c r="AG296" i="12"/>
  <c r="AF296" s="1"/>
  <c r="AR285" i="1"/>
  <c r="AA285" i="12"/>
  <c r="Z285" s="1"/>
  <c r="BC296" i="1"/>
  <c r="AI296" i="12"/>
  <c r="AH296" s="1"/>
  <c r="AK276" i="1"/>
  <c r="S284"/>
  <c r="BB310"/>
  <c r="AG310" i="12"/>
  <c r="AF310" s="1"/>
  <c r="BD321" i="1"/>
  <c r="AK321" i="12"/>
  <c r="AJ321" s="1"/>
  <c r="AK274" i="1"/>
  <c r="AB299"/>
  <c r="U299" i="12"/>
  <c r="BD232" i="1"/>
  <c r="AK206"/>
  <c r="AK238"/>
  <c r="AK243"/>
  <c r="AK286"/>
  <c r="AK208"/>
  <c r="AB284"/>
  <c r="U284" i="12"/>
  <c r="BB210" i="1"/>
  <c r="AG210" i="12"/>
  <c r="AF210" s="1"/>
  <c r="BD213" i="1"/>
  <c r="AK213" i="12"/>
  <c r="AJ213" s="1"/>
  <c r="AK284" i="1"/>
  <c r="BB315"/>
  <c r="AG315" i="12"/>
  <c r="AF315" s="1"/>
  <c r="BB283" i="1"/>
  <c r="AG283" i="12"/>
  <c r="AF283" s="1"/>
  <c r="BD303" i="1"/>
  <c r="AK303" i="12"/>
  <c r="AJ303" s="1"/>
  <c r="AK302" i="1"/>
  <c r="AK269"/>
  <c r="BC220"/>
  <c r="AI220" i="12"/>
  <c r="AH220" s="1"/>
  <c r="AR223" i="1"/>
  <c r="AA223" i="12"/>
  <c r="Z223" s="1"/>
  <c r="AR225" i="1"/>
  <c r="AA225" i="12"/>
  <c r="Z225" s="1"/>
  <c r="BC241" i="1"/>
  <c r="AI241" i="12"/>
  <c r="AH241" s="1"/>
  <c r="AB233" i="1"/>
  <c r="U233" i="12"/>
  <c r="BB243" i="1"/>
  <c r="AG243" i="12"/>
  <c r="AF243" s="1"/>
  <c r="AR233" i="1"/>
  <c r="AA233" i="12"/>
  <c r="Z233" s="1"/>
  <c r="AR236" i="1"/>
  <c r="AA236" i="12"/>
  <c r="Z236" s="1"/>
  <c r="BC265" i="1"/>
  <c r="AI265" i="12"/>
  <c r="AH265" s="1"/>
  <c r="BB270" i="1"/>
  <c r="AG270" i="12"/>
  <c r="AF270" s="1"/>
  <c r="BC258" i="1"/>
  <c r="AI258" i="12"/>
  <c r="AH258" s="1"/>
  <c r="BD229" i="1"/>
  <c r="AK229" i="12"/>
  <c r="AJ229" s="1"/>
  <c r="AR238" i="1"/>
  <c r="AA238" i="12"/>
  <c r="Z238" s="1"/>
  <c r="BC263" i="1"/>
  <c r="AI263" i="12"/>
  <c r="AH263" s="1"/>
  <c r="BB246" i="1"/>
  <c r="AG246" i="12"/>
  <c r="AF246" s="1"/>
  <c r="BC252" i="1"/>
  <c r="AI252" i="12"/>
  <c r="AH252" s="1"/>
  <c r="AS247" i="1"/>
  <c r="AC247" i="12"/>
  <c r="AB247" s="1"/>
  <c r="BC249" i="1"/>
  <c r="AI249" i="12"/>
  <c r="AH249" s="1"/>
  <c r="AB253" i="1"/>
  <c r="U253" i="12"/>
  <c r="AR255" i="1"/>
  <c r="AA255" i="12"/>
  <c r="Z255" s="1"/>
  <c r="AR268" i="1"/>
  <c r="AA268" i="12"/>
  <c r="Z268" s="1"/>
  <c r="BC305" i="1"/>
  <c r="AI305" i="12"/>
  <c r="AH305" s="1"/>
  <c r="BC313" i="1"/>
  <c r="AI313" i="12"/>
  <c r="AH313" s="1"/>
  <c r="BC321" i="1"/>
  <c r="AI321" i="12"/>
  <c r="AH321" s="1"/>
  <c r="BC329" i="1"/>
  <c r="AI329" i="12"/>
  <c r="AH329" s="1"/>
  <c r="BC306" i="1"/>
  <c r="AI306" i="12"/>
  <c r="AH306" s="1"/>
  <c r="BC326" i="1"/>
  <c r="AI326" i="12"/>
  <c r="AH326" s="1"/>
  <c r="BC272" i="1"/>
  <c r="AI272" i="12"/>
  <c r="AH272" s="1"/>
  <c r="AS306" i="1"/>
  <c r="AC306" i="12"/>
  <c r="AB306" s="1"/>
  <c r="AR316" i="1"/>
  <c r="AA316" i="12"/>
  <c r="Z316" s="1"/>
  <c r="AB322" i="1"/>
  <c r="U322" i="12"/>
  <c r="AR330" i="1"/>
  <c r="AA330" i="12"/>
  <c r="Z330" s="1"/>
  <c r="AR304" i="1"/>
  <c r="AA304" i="12"/>
  <c r="Z304" s="1"/>
  <c r="AR311" i="1"/>
  <c r="AA311" i="12"/>
  <c r="Z311" s="1"/>
  <c r="AR315" i="1"/>
  <c r="AA315" i="12"/>
  <c r="Z315" s="1"/>
  <c r="AR319" i="1"/>
  <c r="AA319" i="12"/>
  <c r="Z319" s="1"/>
  <c r="BB328" i="1"/>
  <c r="AG328" i="12"/>
  <c r="AF328" s="1"/>
  <c r="BB332" i="1"/>
  <c r="AG332" i="12"/>
  <c r="AF332" s="1"/>
  <c r="AB240" i="1"/>
  <c r="U240" i="12"/>
  <c r="AR322" i="1"/>
  <c r="AA322" i="12"/>
  <c r="Z322" s="1"/>
  <c r="BB195" i="1"/>
  <c r="AG195" i="12"/>
  <c r="AF195" s="1"/>
  <c r="AK216" i="1"/>
  <c r="AK230"/>
  <c r="AK227"/>
  <c r="BD230"/>
  <c r="AK230" i="12"/>
  <c r="AJ230" s="1"/>
  <c r="S252" i="1"/>
  <c r="AC220"/>
  <c r="AB221"/>
  <c r="U221" i="12"/>
  <c r="AS227" i="1"/>
  <c r="AC227" i="12"/>
  <c r="AB227" s="1"/>
  <c r="S232" i="1"/>
  <c r="AC261"/>
  <c r="AR212"/>
  <c r="AA212" i="12"/>
  <c r="Z212" s="1"/>
  <c r="AS218" i="1"/>
  <c r="AC218" i="12"/>
  <c r="AB218" s="1"/>
  <c r="BD265" i="1"/>
  <c r="AK265" i="12"/>
  <c r="AJ265" s="1"/>
  <c r="AS269" i="1"/>
  <c r="AC269" i="12"/>
  <c r="AB269" s="1"/>
  <c r="BC301" i="1"/>
  <c r="AI301" i="12"/>
  <c r="AH301" s="1"/>
  <c r="BD241" i="1"/>
  <c r="AK241" i="12"/>
  <c r="AJ241" s="1"/>
  <c r="BD266" i="1"/>
  <c r="AK266" i="12"/>
  <c r="AJ266" s="1"/>
  <c r="AK311" i="1"/>
  <c r="BB327"/>
  <c r="AG327" i="12"/>
  <c r="AF327" s="1"/>
  <c r="AS286" i="1"/>
  <c r="AC286" i="12"/>
  <c r="AB286" s="1"/>
  <c r="BB294" i="1"/>
  <c r="AG294" i="12"/>
  <c r="AF294" s="1"/>
  <c r="AB300" i="1"/>
  <c r="U300" i="12"/>
  <c r="BB289" i="1"/>
  <c r="AG289" i="12"/>
  <c r="AF289" s="1"/>
  <c r="AS293" i="1"/>
  <c r="AC293" i="12"/>
  <c r="AB293" s="1"/>
  <c r="AK318" i="1"/>
  <c r="BC195"/>
  <c r="AI195" i="12"/>
  <c r="AH195" s="1"/>
  <c r="S206" i="1"/>
  <c r="BB207"/>
  <c r="AG207" i="12"/>
  <c r="AF207" s="1"/>
  <c r="AK254" i="1"/>
  <c r="BC198"/>
  <c r="AI198" i="12"/>
  <c r="AH198" s="1"/>
  <c r="AS206" i="1"/>
  <c r="AC206" i="12"/>
  <c r="AB206" s="1"/>
  <c r="BC216" i="1"/>
  <c r="AI216" i="12"/>
  <c r="AH216" s="1"/>
  <c r="AK226" i="1"/>
  <c r="AR202"/>
  <c r="AA202" i="12"/>
  <c r="Z202" s="1"/>
  <c r="AS202" i="1"/>
  <c r="AC202" i="12"/>
  <c r="AB202" s="1"/>
  <c r="AK306" i="1"/>
  <c r="BB320"/>
  <c r="AG320" i="12"/>
  <c r="AF320" s="1"/>
  <c r="AR217" i="1"/>
  <c r="AA217" i="12"/>
  <c r="Z217" s="1"/>
  <c r="AS270" i="1"/>
  <c r="AC270" i="12"/>
  <c r="AB270" s="1"/>
  <c r="AS280" i="1"/>
  <c r="AC280" i="12"/>
  <c r="AB280" s="1"/>
  <c r="AK317" i="1"/>
  <c r="AS327"/>
  <c r="AC327" i="12"/>
  <c r="AB327" s="1"/>
  <c r="BB331" i="1"/>
  <c r="AG331" i="12"/>
  <c r="AF331" s="1"/>
  <c r="AS333" i="1"/>
  <c r="AC333" i="12"/>
  <c r="AB333" s="1"/>
  <c r="BB211" i="1"/>
  <c r="AG211" i="12"/>
  <c r="AF211" s="1"/>
  <c r="AK332" i="1"/>
  <c r="AS308"/>
  <c r="AC308" i="12"/>
  <c r="AB308" s="1"/>
  <c r="AK215" i="1"/>
  <c r="BB214"/>
  <c r="AG214" i="12"/>
  <c r="AF214" s="1"/>
  <c r="BB258" i="1"/>
  <c r="AG258" i="12"/>
  <c r="AF258" s="1"/>
  <c r="AB283" i="1"/>
  <c r="U283" i="12"/>
  <c r="BB317" i="1"/>
  <c r="AG317" i="12"/>
  <c r="AF317" s="1"/>
  <c r="BD201" i="1"/>
  <c r="AK201" i="12"/>
  <c r="AJ201" s="1"/>
  <c r="BD200" i="1"/>
  <c r="AK200" i="12"/>
  <c r="AJ200" s="1"/>
  <c r="AS228" i="1"/>
  <c r="AC228" i="12"/>
  <c r="AB228" s="1"/>
  <c r="AS257" i="1"/>
  <c r="AC257" i="12"/>
  <c r="AB257" s="1"/>
  <c r="BB281" i="1"/>
  <c r="AG281" i="12"/>
  <c r="AF281" s="1"/>
  <c r="AR303" i="1"/>
  <c r="AA303" i="12"/>
  <c r="Z303" s="1"/>
  <c r="BB307" i="1"/>
  <c r="AG307" i="12"/>
  <c r="AF307" s="1"/>
  <c r="AS242" i="1"/>
  <c r="AC242" i="12"/>
  <c r="AB242" s="1"/>
  <c r="BC285" i="1"/>
  <c r="AI285" i="12"/>
  <c r="AH285" s="1"/>
  <c r="AS300" i="1"/>
  <c r="AC300" i="12"/>
  <c r="AB300" s="1"/>
  <c r="AS285" i="1"/>
  <c r="AC285" i="12"/>
  <c r="AB285" s="1"/>
  <c r="AB296" i="1"/>
  <c r="U296" i="12"/>
  <c r="BD299" i="1"/>
  <c r="AK299" i="12"/>
  <c r="AJ299" s="1"/>
  <c r="AR280" i="1"/>
  <c r="AA280" i="12"/>
  <c r="Z280" s="1"/>
  <c r="BC299" i="1"/>
  <c r="AI299" i="12"/>
  <c r="AH299" s="1"/>
  <c r="AK328" i="1"/>
  <c r="AK213"/>
  <c r="AS213"/>
  <c r="AC213" i="12"/>
  <c r="AB213" s="1"/>
  <c r="AK322" i="1"/>
  <c r="AR283"/>
  <c r="AA283" i="12"/>
  <c r="Z283" s="1"/>
  <c r="BD219" i="1"/>
  <c r="AK219" i="12"/>
  <c r="AJ219" s="1"/>
  <c r="BC204" i="1"/>
  <c r="AI204" i="12"/>
  <c r="AH204" s="1"/>
  <c r="AB208" i="1"/>
  <c r="U208" i="12"/>
  <c r="BC221" i="1"/>
  <c r="AI221" i="12"/>
  <c r="AH221" s="1"/>
  <c r="AR224" i="1"/>
  <c r="AA224" i="12"/>
  <c r="Z224" s="1"/>
  <c r="AS223" i="1"/>
  <c r="AC223" i="12"/>
  <c r="AB223" s="1"/>
  <c r="AR228" i="1"/>
  <c r="AA228" i="12"/>
  <c r="Z228" s="1"/>
  <c r="BC239" i="1"/>
  <c r="AI239" i="12"/>
  <c r="AH239" s="1"/>
  <c r="AR241" i="1"/>
  <c r="AA241" i="12"/>
  <c r="Z241" s="1"/>
  <c r="BB222" i="1"/>
  <c r="AG222" i="12"/>
  <c r="AF222" s="1"/>
  <c r="BD226" i="1"/>
  <c r="AK226" i="12"/>
  <c r="AJ226" s="1"/>
  <c r="AS231" i="1"/>
  <c r="AC231" i="12"/>
  <c r="AB231" s="1"/>
  <c r="AS233" i="1"/>
  <c r="AC233" i="12"/>
  <c r="AB233" s="1"/>
  <c r="AS235" i="1"/>
  <c r="AC235" i="12"/>
  <c r="AB235" s="1"/>
  <c r="BC230" i="1"/>
  <c r="AI230" i="12"/>
  <c r="AH230" s="1"/>
  <c r="BC232" i="1"/>
  <c r="AI232" i="12"/>
  <c r="AH232" s="1"/>
  <c r="AR235" i="1"/>
  <c r="AA235" i="12"/>
  <c r="Z235" s="1"/>
  <c r="BB236" i="1"/>
  <c r="BD238"/>
  <c r="AK238" i="12"/>
  <c r="AJ238" s="1"/>
  <c r="AS259" i="1"/>
  <c r="AC259" i="12"/>
  <c r="AB259" s="1"/>
  <c r="AR265" i="1"/>
  <c r="AA265" i="12"/>
  <c r="Z265" s="1"/>
  <c r="BC269" i="1"/>
  <c r="AI269" i="12"/>
  <c r="AH269" s="1"/>
  <c r="AB271" i="1"/>
  <c r="U271" i="12"/>
  <c r="AR258" i="1"/>
  <c r="AA258" i="12"/>
  <c r="Z258" s="1"/>
  <c r="BC270" i="1"/>
  <c r="AI270" i="12"/>
  <c r="AH270" s="1"/>
  <c r="AS229" i="1"/>
  <c r="AC229" i="12"/>
  <c r="AB229" s="1"/>
  <c r="AS238" i="1"/>
  <c r="AC238" i="12"/>
  <c r="AB238" s="1"/>
  <c r="BC244" i="1"/>
  <c r="AI244" i="12"/>
  <c r="AH244" s="1"/>
  <c r="AR259" i="1"/>
  <c r="AA259" i="12"/>
  <c r="Z259" s="1"/>
  <c r="AR263" i="1"/>
  <c r="AA263" i="12"/>
  <c r="Z263" s="1"/>
  <c r="AR267" i="1"/>
  <c r="AA267" i="12"/>
  <c r="Z267" s="1"/>
  <c r="AR271" i="1"/>
  <c r="AA271" i="12"/>
  <c r="Z271" s="1"/>
  <c r="BC246" i="1"/>
  <c r="AI246" i="12"/>
  <c r="AH246" s="1"/>
  <c r="BB248" i="1"/>
  <c r="AG248" i="12"/>
  <c r="AF248" s="1"/>
  <c r="AB250" i="1"/>
  <c r="U250" i="12"/>
  <c r="AS252" i="1"/>
  <c r="AC252" i="12"/>
  <c r="AB252" s="1"/>
  <c r="AR252" i="1"/>
  <c r="AA252" i="12"/>
  <c r="Z252" s="1"/>
  <c r="BC254" i="1"/>
  <c r="AI254" i="12"/>
  <c r="AH254" s="1"/>
  <c r="BC256" i="1"/>
  <c r="AI256" i="12"/>
  <c r="AH256" s="1"/>
  <c r="BC264" i="1"/>
  <c r="AI264" i="12"/>
  <c r="AH264" s="1"/>
  <c r="BD247" i="1"/>
  <c r="AK247" i="12"/>
  <c r="AJ247" s="1"/>
  <c r="BD255" i="1"/>
  <c r="AK255" i="12"/>
  <c r="AJ255" s="1"/>
  <c r="AB247" i="1"/>
  <c r="U247" i="12"/>
  <c r="AS249" i="1"/>
  <c r="AC249" i="12"/>
  <c r="AB249" s="1"/>
  <c r="AR249" i="1"/>
  <c r="AA249" i="12"/>
  <c r="Z249" s="1"/>
  <c r="BC251" i="1"/>
  <c r="AI251" i="12"/>
  <c r="AH251" s="1"/>
  <c r="BB253" i="1"/>
  <c r="AG253" i="12"/>
  <c r="AF253" s="1"/>
  <c r="AB255" i="1"/>
  <c r="U255" i="12"/>
  <c r="AR260" i="1"/>
  <c r="AA260" i="12"/>
  <c r="Z260" s="1"/>
  <c r="AS268" i="1"/>
  <c r="AC268" i="12"/>
  <c r="AB268" s="1"/>
  <c r="AK277" i="1"/>
  <c r="AK279"/>
  <c r="AK298"/>
  <c r="AR305"/>
  <c r="AA305" i="12"/>
  <c r="Z305" s="1"/>
  <c r="BD308" i="1"/>
  <c r="AK308" i="12"/>
  <c r="AJ308" s="1"/>
  <c r="AB311" i="1"/>
  <c r="U311" i="12"/>
  <c r="AR313" i="1"/>
  <c r="AA313" i="12"/>
  <c r="Z313" s="1"/>
  <c r="BD316" i="1"/>
  <c r="AK316" i="12"/>
  <c r="AJ316" s="1"/>
  <c r="AB319" i="1"/>
  <c r="U319" i="12"/>
  <c r="AR321" i="1"/>
  <c r="AA321" i="12"/>
  <c r="Z321" s="1"/>
  <c r="BD324" i="1"/>
  <c r="AK324" i="12"/>
  <c r="AJ324" s="1"/>
  <c r="BD326" i="1"/>
  <c r="AK326" i="12"/>
  <c r="AJ326" s="1"/>
  <c r="AR329" i="1"/>
  <c r="AA329" i="12"/>
  <c r="Z329" s="1"/>
  <c r="AR306" i="1"/>
  <c r="AA306" i="12"/>
  <c r="Z306" s="1"/>
  <c r="AR314" i="1"/>
  <c r="AA314" i="12"/>
  <c r="Z314" s="1"/>
  <c r="AR326" i="1"/>
  <c r="AA326" i="12"/>
  <c r="Z326" s="1"/>
  <c r="BB272" i="1"/>
  <c r="AG272" i="12"/>
  <c r="AF272" s="1"/>
  <c r="AR272" i="1"/>
  <c r="AA272" i="12"/>
  <c r="Z272" s="1"/>
  <c r="AS302" i="1"/>
  <c r="AC302" i="12"/>
  <c r="AB302" s="1"/>
  <c r="BC308" i="1"/>
  <c r="AI308" i="12"/>
  <c r="AH308" s="1"/>
  <c r="AR312" i="1"/>
  <c r="AA312" i="12"/>
  <c r="Z312" s="1"/>
  <c r="AS318" i="1"/>
  <c r="AC318" i="12"/>
  <c r="AB318" s="1"/>
  <c r="AS322" i="1"/>
  <c r="AC322" i="12"/>
  <c r="AB322" s="1"/>
  <c r="BD328" i="1"/>
  <c r="AK328" i="12"/>
  <c r="AJ328" s="1"/>
  <c r="BD332" i="1"/>
  <c r="AK332" i="12"/>
  <c r="AJ332" s="1"/>
  <c r="AS240" i="1"/>
  <c r="AC240" i="12"/>
  <c r="AB240" s="1"/>
  <c r="BC240" i="1"/>
  <c r="AI240" i="12"/>
  <c r="AH240" s="1"/>
  <c r="BC328" i="1"/>
  <c r="AI328" i="12"/>
  <c r="AH328" s="1"/>
  <c r="BD195" i="1"/>
  <c r="AK195" i="12"/>
  <c r="AJ195" s="1"/>
  <c r="AS205" i="1"/>
  <c r="AC205" i="12"/>
  <c r="AB205" s="1"/>
  <c r="AK212" i="1"/>
  <c r="BB203"/>
  <c r="AG203" i="12"/>
  <c r="AF203" s="1"/>
  <c r="BD206" i="1"/>
  <c r="BD209"/>
  <c r="AK211"/>
  <c r="AR216"/>
  <c r="AA216" i="12"/>
  <c r="Z216" s="1"/>
  <c r="AK217" i="1"/>
  <c r="AK222"/>
  <c r="BD203"/>
  <c r="BC212"/>
  <c r="AI212" i="12"/>
  <c r="AH212" s="1"/>
  <c r="AK237" i="1"/>
  <c r="AK245"/>
  <c r="AK252"/>
  <c r="AK250"/>
  <c r="AK265"/>
  <c r="AB215"/>
  <c r="U215" i="12"/>
  <c r="AR221" i="1"/>
  <c r="AA221" i="12"/>
  <c r="Z221" s="1"/>
  <c r="S234" i="1"/>
  <c r="AC260"/>
  <c r="AS212"/>
  <c r="AC212" i="12"/>
  <c r="AB212" s="1"/>
  <c r="AB212" i="1"/>
  <c r="U212" i="12"/>
  <c r="AR218" i="1"/>
  <c r="AA218" i="12"/>
  <c r="Z218" s="1"/>
  <c r="AS241" i="1"/>
  <c r="AC241" i="12"/>
  <c r="AB241" s="1"/>
  <c r="AS275" i="1"/>
  <c r="AC275" i="12"/>
  <c r="AB275" s="1"/>
  <c r="AK263" i="1"/>
  <c r="AB266"/>
  <c r="U266" i="12"/>
  <c r="BD270" i="1"/>
  <c r="AK270" i="12"/>
  <c r="AJ270" s="1"/>
  <c r="AS281" i="1"/>
  <c r="AC281" i="12"/>
  <c r="AB281" s="1"/>
  <c r="BD284" i="1"/>
  <c r="AK284" i="12"/>
  <c r="AJ284" s="1"/>
  <c r="BB301" i="1"/>
  <c r="AG301" i="12"/>
  <c r="AF301" s="1"/>
  <c r="AS287" i="1"/>
  <c r="AC287" i="12"/>
  <c r="AB287" s="1"/>
  <c r="BC291" i="1"/>
  <c r="AI291" i="12"/>
  <c r="AH291" s="1"/>
  <c r="AB301" i="1"/>
  <c r="AK320"/>
  <c r="AB326"/>
  <c r="U326" i="12"/>
  <c r="BD286" i="1"/>
  <c r="AK286" i="12"/>
  <c r="AJ286" s="1"/>
  <c r="BC286" i="1"/>
  <c r="AI286" i="12"/>
  <c r="AH286" s="1"/>
  <c r="AS290" i="1"/>
  <c r="AC290" i="12"/>
  <c r="AB290" s="1"/>
  <c r="AB294" i="1"/>
  <c r="U294" i="12"/>
  <c r="BD295" i="1"/>
  <c r="AK295" i="12"/>
  <c r="AJ295" s="1"/>
  <c r="BD300" i="1"/>
  <c r="AK300" i="12"/>
  <c r="AJ300" s="1"/>
  <c r="AC318" i="1"/>
  <c r="AB289"/>
  <c r="U289" i="12"/>
  <c r="BD293" i="1"/>
  <c r="AK293" i="12"/>
  <c r="AJ293" s="1"/>
  <c r="BC293" i="1"/>
  <c r="AI293" i="12"/>
  <c r="AH293" s="1"/>
  <c r="AS313" i="1"/>
  <c r="AC313" i="12"/>
  <c r="AB313" s="1"/>
  <c r="AS316" i="1"/>
  <c r="AC316" i="12"/>
  <c r="AB316" s="1"/>
  <c r="AK319" i="1"/>
  <c r="BB321"/>
  <c r="AG321" i="12"/>
  <c r="AF321" s="1"/>
  <c r="AA333" i="1"/>
  <c r="AR288"/>
  <c r="AA288" i="12"/>
  <c r="Z288" s="1"/>
  <c r="AR292" i="1"/>
  <c r="AA292" i="12"/>
  <c r="Z292" s="1"/>
  <c r="BD297" i="1"/>
  <c r="AK297" i="12"/>
  <c r="AJ297" s="1"/>
  <c r="AB313" i="1"/>
  <c r="U313" i="12"/>
  <c r="AB329" i="1"/>
  <c r="U329" i="12"/>
  <c r="AA206" i="1"/>
  <c r="S241"/>
  <c r="AK248"/>
  <c r="AK257"/>
  <c r="AK201"/>
  <c r="AK203"/>
  <c r="BB206"/>
  <c r="AG206" i="12"/>
  <c r="AF206" s="1"/>
  <c r="AC227" i="1"/>
  <c r="S237"/>
  <c r="AK239"/>
  <c r="AK251"/>
  <c r="AK256"/>
  <c r="AK287"/>
  <c r="AB202"/>
  <c r="U202" i="12"/>
  <c r="AB239" i="1"/>
  <c r="U239" i="12"/>
  <c r="BB245" i="1"/>
  <c r="AG245" i="12"/>
  <c r="AF245" s="1"/>
  <c r="AC278" i="1"/>
  <c r="BD282"/>
  <c r="AK282" i="12"/>
  <c r="AJ282" s="1"/>
  <c r="BD274" i="1"/>
  <c r="AK274" i="12"/>
  <c r="AJ274" s="1"/>
  <c r="AK327" i="1"/>
  <c r="AK331"/>
  <c r="BD205"/>
  <c r="AK205" i="12"/>
  <c r="AJ205" s="1"/>
  <c r="AS277" i="1"/>
  <c r="AC277" i="12"/>
  <c r="AB277" s="1"/>
  <c r="BC217" i="1"/>
  <c r="AI217" i="12"/>
  <c r="AH217" s="1"/>
  <c r="BB231" i="1"/>
  <c r="AG231" i="12"/>
  <c r="AF231" s="1"/>
  <c r="AB270" i="1"/>
  <c r="U270" i="12"/>
  <c r="BC278" i="1"/>
  <c r="AI278" i="12"/>
  <c r="AH278" s="1"/>
  <c r="AB280" i="1"/>
  <c r="U280" i="12"/>
  <c r="BD281" i="1"/>
  <c r="AK281" i="12"/>
  <c r="AJ281" s="1"/>
  <c r="AC312" i="1"/>
  <c r="BD333"/>
  <c r="AK333" i="12"/>
  <c r="AJ333" s="1"/>
  <c r="AR211" i="1"/>
  <c r="AA211" i="12"/>
  <c r="Z211" s="1"/>
  <c r="AS278" i="1"/>
  <c r="AC278" i="12"/>
  <c r="AB278" s="1"/>
  <c r="AK288" i="1"/>
  <c r="AA216"/>
  <c r="AK291"/>
  <c r="AB281"/>
  <c r="U281" i="12"/>
  <c r="AB305" i="1"/>
  <c r="U305" i="12"/>
  <c r="AA320" i="1"/>
  <c r="AR206"/>
  <c r="AA206" i="12"/>
  <c r="Z206" s="1"/>
  <c r="BD242" i="1"/>
  <c r="AK242" i="12"/>
  <c r="AJ242" s="1"/>
  <c r="AB282" i="1"/>
  <c r="U282" i="12"/>
  <c r="BD296" i="1"/>
  <c r="AK296" i="12"/>
  <c r="AJ296" s="1"/>
  <c r="AS296" i="1"/>
  <c r="AC296" i="12"/>
  <c r="AB296" s="1"/>
  <c r="AR273" i="1"/>
  <c r="AA273" i="12"/>
  <c r="Z273" s="1"/>
  <c r="AS303" i="1"/>
  <c r="AC303" i="12"/>
  <c r="AB303" s="1"/>
  <c r="BB213" i="1"/>
  <c r="AG213" i="12"/>
  <c r="AF213" s="1"/>
  <c r="BC205" i="1"/>
  <c r="AI205" i="12"/>
  <c r="AH205" s="1"/>
  <c r="AC196" i="1"/>
  <c r="AC206"/>
  <c r="AA205"/>
  <c r="BC208"/>
  <c r="AI208" i="12"/>
  <c r="AH208" s="1"/>
  <c r="AA201" i="1"/>
  <c r="BB225"/>
  <c r="AG225" i="12"/>
  <c r="AF225" s="1"/>
  <c r="AS226" i="1"/>
  <c r="AC226" i="12"/>
  <c r="AB226" s="1"/>
  <c r="AR239" i="1"/>
  <c r="AA239" i="12"/>
  <c r="Z239" s="1"/>
  <c r="AB243" i="1"/>
  <c r="U243" i="12"/>
  <c r="BC222" i="1"/>
  <c r="AI222" i="12"/>
  <c r="AH222" s="1"/>
  <c r="AB232" i="1"/>
  <c r="U232" i="12"/>
  <c r="AB234" i="1"/>
  <c r="U234" i="12"/>
  <c r="AB236" i="1"/>
  <c r="U236" i="12"/>
  <c r="BC242" i="1"/>
  <c r="AI242" i="12"/>
  <c r="AH242" s="1"/>
  <c r="AR230" i="1"/>
  <c r="AA230" i="12"/>
  <c r="Z230" s="1"/>
  <c r="AR232" i="1"/>
  <c r="AA232" i="12"/>
  <c r="Z232" s="1"/>
  <c r="BC234" i="1"/>
  <c r="AI234" i="12"/>
  <c r="AH234" s="1"/>
  <c r="BB235" i="1"/>
  <c r="BC243"/>
  <c r="AI243" i="12"/>
  <c r="AH243" s="1"/>
  <c r="AS244" i="1"/>
  <c r="AC244" i="12"/>
  <c r="AB244" s="1"/>
  <c r="BC257" i="1"/>
  <c r="AI257" i="12"/>
  <c r="AH257" s="1"/>
  <c r="AS263" i="1"/>
  <c r="AC263" i="12"/>
  <c r="AB263" s="1"/>
  <c r="BD271" i="1"/>
  <c r="AK271" i="12"/>
  <c r="AJ271" s="1"/>
  <c r="AS246" i="1"/>
  <c r="AC246" i="12"/>
  <c r="AB246" s="1"/>
  <c r="AR246" i="1"/>
  <c r="AA246" i="12"/>
  <c r="Z246" s="1"/>
  <c r="BB250" i="1"/>
  <c r="AG250" i="12"/>
  <c r="AF250" s="1"/>
  <c r="AB252" i="1"/>
  <c r="U252" i="12"/>
  <c r="AS254" i="1"/>
  <c r="AC254" i="12"/>
  <c r="AB254" s="1"/>
  <c r="AR254" i="1"/>
  <c r="AA254" i="12"/>
  <c r="Z254" s="1"/>
  <c r="AR256" i="1"/>
  <c r="AA256" i="12"/>
  <c r="Z256" s="1"/>
  <c r="AR264" i="1"/>
  <c r="AA264" i="12"/>
  <c r="Z264" s="1"/>
  <c r="BD249" i="1"/>
  <c r="AK249" i="12"/>
  <c r="AJ249" s="1"/>
  <c r="AB249" i="1"/>
  <c r="U249" i="12"/>
  <c r="BC253" i="1"/>
  <c r="AI253" i="12"/>
  <c r="AH253" s="1"/>
  <c r="AK285" i="1"/>
  <c r="BC309"/>
  <c r="AI309" i="12"/>
  <c r="AH309" s="1"/>
  <c r="BC317" i="1"/>
  <c r="AI317" i="12"/>
  <c r="AH317" s="1"/>
  <c r="BB330" i="1"/>
  <c r="AG330" i="12"/>
  <c r="AF330" s="1"/>
  <c r="AR308" i="1"/>
  <c r="AA308" i="12"/>
  <c r="Z308" s="1"/>
  <c r="AS314" i="1"/>
  <c r="AC314" i="12"/>
  <c r="AB314" s="1"/>
  <c r="BC324" i="1"/>
  <c r="AI324" i="12"/>
  <c r="AH324" s="1"/>
  <c r="BD314" i="1"/>
  <c r="AK314" i="12"/>
  <c r="AJ314" s="1"/>
  <c r="BC331" i="1"/>
  <c r="AI331" i="12"/>
  <c r="AH331" s="1"/>
  <c r="AK199" i="1"/>
  <c r="AB204"/>
  <c r="AB203"/>
  <c r="U203" i="12"/>
  <c r="BB217" i="1"/>
  <c r="AG217" i="12"/>
  <c r="AF217" s="1"/>
  <c r="BB219" i="1"/>
  <c r="AG219" i="12"/>
  <c r="AF219" s="1"/>
  <c r="AA195" i="1"/>
  <c r="BB239"/>
  <c r="AG239" i="12"/>
  <c r="AF239" s="1"/>
  <c r="AK232" i="1"/>
  <c r="AK255"/>
  <c r="AK259"/>
  <c r="AK261"/>
  <c r="AK270"/>
  <c r="BD215"/>
  <c r="AK215" i="12"/>
  <c r="AJ215" s="1"/>
  <c r="BD221" i="1"/>
  <c r="AK221" i="12"/>
  <c r="AJ221" s="1"/>
  <c r="AB230" i="1"/>
  <c r="U230" i="12"/>
  <c r="BD260" i="1"/>
  <c r="BD218"/>
  <c r="AK218" i="12"/>
  <c r="AJ218" s="1"/>
  <c r="BD224" i="1"/>
  <c r="AK224" i="12"/>
  <c r="AJ224" s="1"/>
  <c r="AK267" i="1"/>
  <c r="E292" i="7"/>
  <c r="AB263" i="1"/>
  <c r="U263" i="12"/>
  <c r="E264" i="7"/>
  <c r="AB275" i="1"/>
  <c r="U275" i="12"/>
  <c r="BC276" i="1"/>
  <c r="AI276" i="12"/>
  <c r="AH276" s="1"/>
  <c r="BD301" i="1"/>
  <c r="AK301" i="12"/>
  <c r="AJ301" s="1"/>
  <c r="AB287" i="1"/>
  <c r="U287" i="12"/>
  <c r="AR291" i="1"/>
  <c r="AA291" i="12"/>
  <c r="Z291" s="1"/>
  <c r="AK329" i="1"/>
  <c r="BB286"/>
  <c r="AG286" i="12"/>
  <c r="AF286" s="1"/>
  <c r="BD290" i="1"/>
  <c r="AK290" i="12"/>
  <c r="AJ290" s="1"/>
  <c r="AS294" i="1"/>
  <c r="AC294" i="12"/>
  <c r="AB294" s="1"/>
  <c r="BB295" i="1"/>
  <c r="AG295" i="12"/>
  <c r="AF295" s="1"/>
  <c r="BB300" i="1"/>
  <c r="AG300" i="12"/>
  <c r="AF300" s="1"/>
  <c r="AS292" i="1"/>
  <c r="AC292" i="12"/>
  <c r="AB292" s="1"/>
  <c r="BC297" i="1"/>
  <c r="AI297" i="12"/>
  <c r="AH297" s="1"/>
  <c r="BB297" i="1"/>
  <c r="AG297" i="12"/>
  <c r="AF297" s="1"/>
  <c r="AK292" i="1"/>
  <c r="BD198"/>
  <c r="AK198" i="12"/>
  <c r="AJ198" s="1"/>
  <c r="AK231" i="1"/>
  <c r="S202"/>
  <c r="AK207"/>
  <c r="BD228"/>
  <c r="BC245"/>
  <c r="AI245" i="12"/>
  <c r="AH245" s="1"/>
  <c r="AB245" i="1"/>
  <c r="AA245" s="1"/>
  <c r="U245" i="12"/>
  <c r="BD283" i="1"/>
  <c r="AK283" i="12"/>
  <c r="AJ283" s="1"/>
  <c r="BB285" i="1"/>
  <c r="AG285" i="12"/>
  <c r="AF285" s="1"/>
  <c r="BD280" i="1"/>
  <c r="AK280" i="12"/>
  <c r="AJ280" s="1"/>
  <c r="BC206" i="1"/>
  <c r="AI206" i="12"/>
  <c r="AH206" s="1"/>
  <c r="AA196" i="1"/>
  <c r="AC195"/>
  <c r="BB208"/>
  <c r="AG208" i="12"/>
  <c r="AF208" s="1"/>
  <c r="AR208" i="1"/>
  <c r="AA208" i="12"/>
  <c r="Z208" s="1"/>
  <c r="BC219" i="1"/>
  <c r="AI219" i="12"/>
  <c r="AH219" s="1"/>
  <c r="AA213" i="1"/>
  <c r="BC223"/>
  <c r="AI223" i="12"/>
  <c r="AH223" s="1"/>
  <c r="BC225" i="1"/>
  <c r="AI225" i="12"/>
  <c r="AH225" s="1"/>
  <c r="BD227" i="1"/>
  <c r="AK227" i="12"/>
  <c r="AJ227" s="1"/>
  <c r="AS237" i="1"/>
  <c r="AC237" i="12"/>
  <c r="AB237" s="1"/>
  <c r="BD243" i="1"/>
  <c r="AK243" i="12"/>
  <c r="AJ243" s="1"/>
  <c r="AR222" i="1"/>
  <c r="AA222" i="12"/>
  <c r="Z222" s="1"/>
  <c r="AR227" i="1"/>
  <c r="AA227" i="12"/>
  <c r="Z227" s="1"/>
  <c r="AS232" i="1"/>
  <c r="AC232" i="12"/>
  <c r="AB232" s="1"/>
  <c r="AS234" i="1"/>
  <c r="AC234" i="12"/>
  <c r="AB234" s="1"/>
  <c r="AS236" i="1"/>
  <c r="AC236" i="12"/>
  <c r="AB236" s="1"/>
  <c r="AR242" i="1"/>
  <c r="AA242" i="12"/>
  <c r="Z242" s="1"/>
  <c r="AB226" i="1"/>
  <c r="U226" i="12"/>
  <c r="BC231" i="1"/>
  <c r="AI231" i="12"/>
  <c r="AH231" s="1"/>
  <c r="BC233" i="1"/>
  <c r="AI233" i="12"/>
  <c r="AH233" s="1"/>
  <c r="AR234" i="1"/>
  <c r="AA234" i="12"/>
  <c r="Z234" s="1"/>
  <c r="BC236" i="1"/>
  <c r="AI236" i="12"/>
  <c r="AH236" s="1"/>
  <c r="AR237" i="1"/>
  <c r="AA237" i="12"/>
  <c r="Z237" s="1"/>
  <c r="AR243" i="1"/>
  <c r="AA243" i="12"/>
  <c r="Z243" s="1"/>
  <c r="AR257" i="1"/>
  <c r="AA257" i="12"/>
  <c r="Z257" s="1"/>
  <c r="BC261" i="1"/>
  <c r="AI261" i="12"/>
  <c r="AH261" s="1"/>
  <c r="AS267" i="1"/>
  <c r="AC267" i="12"/>
  <c r="AB267" s="1"/>
  <c r="BB269" i="1"/>
  <c r="BC262"/>
  <c r="AI262" i="12"/>
  <c r="AH262" s="1"/>
  <c r="AR266" i="1"/>
  <c r="AA266" i="12"/>
  <c r="Z266" s="1"/>
  <c r="BB271" i="1"/>
  <c r="AG271" i="12"/>
  <c r="AF271" s="1"/>
  <c r="BC229" i="1"/>
  <c r="AI229" i="12"/>
  <c r="AH229" s="1"/>
  <c r="BC238" i="1"/>
  <c r="AI238" i="12"/>
  <c r="AH238" s="1"/>
  <c r="BD244" i="1"/>
  <c r="AK244" i="12"/>
  <c r="AJ244" s="1"/>
  <c r="AB246" i="1"/>
  <c r="U246" i="12"/>
  <c r="AS248" i="1"/>
  <c r="AC248" i="12"/>
  <c r="AB248" s="1"/>
  <c r="AR248" i="1"/>
  <c r="AA248" i="12"/>
  <c r="Z248" s="1"/>
  <c r="BC250" i="1"/>
  <c r="AI250" i="12"/>
  <c r="AH250" s="1"/>
  <c r="BB252" i="1"/>
  <c r="AG252" i="12"/>
  <c r="AF252" s="1"/>
  <c r="AB254" i="1"/>
  <c r="U254" i="12"/>
  <c r="AS256" i="1"/>
  <c r="AC256" i="12"/>
  <c r="AB256" s="1"/>
  <c r="AS264" i="1"/>
  <c r="AC264" i="12"/>
  <c r="AB264" s="1"/>
  <c r="BD251" i="1"/>
  <c r="AK251" i="12"/>
  <c r="AJ251" s="1"/>
  <c r="AB264" i="1"/>
  <c r="BC247"/>
  <c r="AI247" i="12"/>
  <c r="AH247" s="1"/>
  <c r="BB249" i="1"/>
  <c r="AG249" i="12"/>
  <c r="AF249" s="1"/>
  <c r="AB251" i="1"/>
  <c r="U251" i="12"/>
  <c r="AS253" i="1"/>
  <c r="AC253" i="12"/>
  <c r="AB253" s="1"/>
  <c r="AR253" i="1"/>
  <c r="AA253" i="12"/>
  <c r="Z253" s="1"/>
  <c r="BC255" i="1"/>
  <c r="AI255" i="12"/>
  <c r="AH255" s="1"/>
  <c r="BB260" i="1"/>
  <c r="AG260" i="12"/>
  <c r="AF260" s="1"/>
  <c r="BD264" i="1"/>
  <c r="AK264" i="12"/>
  <c r="AJ264" s="1"/>
  <c r="BC268" i="1"/>
  <c r="AI268" i="12"/>
  <c r="AH268" s="1"/>
  <c r="S275" i="1"/>
  <c r="S283"/>
  <c r="BD304"/>
  <c r="AK304" i="12"/>
  <c r="AJ304" s="1"/>
  <c r="AB307" i="1"/>
  <c r="U307" i="12"/>
  <c r="AR309" i="1"/>
  <c r="AA309" i="12"/>
  <c r="Z309" s="1"/>
  <c r="BD312" i="1"/>
  <c r="AK312" i="12"/>
  <c r="AJ312" s="1"/>
  <c r="AB315" i="1"/>
  <c r="U315" i="12"/>
  <c r="AR317" i="1"/>
  <c r="AA317" i="12"/>
  <c r="Z317" s="1"/>
  <c r="BD320" i="1"/>
  <c r="AK320" i="12"/>
  <c r="AJ320" s="1"/>
  <c r="AB323" i="1"/>
  <c r="U323" i="12"/>
  <c r="AR325" i="1"/>
  <c r="AA325" i="12"/>
  <c r="Z325" s="1"/>
  <c r="AB331" i="1"/>
  <c r="U331" i="12"/>
  <c r="AR333" i="1"/>
  <c r="AA333" i="12"/>
  <c r="Z333" s="1"/>
  <c r="AR310" i="1"/>
  <c r="AA310" i="12"/>
  <c r="Z310" s="1"/>
  <c r="AR318" i="1"/>
  <c r="AA318" i="12"/>
  <c r="Z318" s="1"/>
  <c r="AR332" i="1"/>
  <c r="AA332" i="12"/>
  <c r="Z332" s="1"/>
  <c r="AB272" i="1"/>
  <c r="U272" i="12"/>
  <c r="BC302" i="1"/>
  <c r="AI302" i="12"/>
  <c r="AH302" s="1"/>
  <c r="BB304" i="1"/>
  <c r="AG304" i="12"/>
  <c r="AF304" s="1"/>
  <c r="AS310" i="1"/>
  <c r="AC310" i="12"/>
  <c r="AB310" s="1"/>
  <c r="BC316" i="1"/>
  <c r="AI316" i="12"/>
  <c r="AH316" s="1"/>
  <c r="AR320" i="1"/>
  <c r="AA320" i="12"/>
  <c r="Z320" s="1"/>
  <c r="AR324" i="1"/>
  <c r="AA324" i="12"/>
  <c r="Z324" s="1"/>
  <c r="BC330" i="1"/>
  <c r="AI330" i="12"/>
  <c r="AH330" s="1"/>
  <c r="BC304" i="1"/>
  <c r="AI304" i="12"/>
  <c r="AH304" s="1"/>
  <c r="BC307" i="1"/>
  <c r="AI307" i="12"/>
  <c r="AH307" s="1"/>
  <c r="BC311" i="1"/>
  <c r="AI311" i="12"/>
  <c r="AH311" s="1"/>
  <c r="BC315" i="1"/>
  <c r="AI315" i="12"/>
  <c r="AH315" s="1"/>
  <c r="BC319" i="1"/>
  <c r="AI319" i="12"/>
  <c r="AH319" s="1"/>
  <c r="BC323" i="1"/>
  <c r="AI323" i="12"/>
  <c r="AH323" s="1"/>
  <c r="AR327" i="1"/>
  <c r="AA327" i="12"/>
  <c r="Z327" s="1"/>
  <c r="AR331" i="1"/>
  <c r="AA331" i="12"/>
  <c r="Z331" s="1"/>
  <c r="BD240" i="1"/>
  <c r="AK240" i="12"/>
  <c r="AJ240" s="1"/>
  <c r="BC322" i="1"/>
  <c r="AI322" i="12"/>
  <c r="AH322" s="1"/>
  <c r="S329" i="1"/>
  <c r="AC209"/>
  <c r="AB197"/>
  <c r="U197" i="12"/>
  <c r="AR205" i="1"/>
  <c r="AR203"/>
  <c r="AA203" i="12"/>
  <c r="Z203" s="1"/>
  <c r="AS209" i="1"/>
  <c r="AC209" i="12"/>
  <c r="AB209" s="1"/>
  <c r="AK210" i="1"/>
  <c r="BB216"/>
  <c r="AG216" i="12"/>
  <c r="AF216" s="1"/>
  <c r="BD217" i="1"/>
  <c r="AK217" i="12"/>
  <c r="AJ217" s="1"/>
  <c r="BB220" i="1"/>
  <c r="AG220" i="12"/>
  <c r="AF220" s="1"/>
  <c r="AB198" i="1"/>
  <c r="AK249"/>
  <c r="BB218"/>
  <c r="AG218" i="12"/>
  <c r="AF218" s="1"/>
  <c r="AK225" i="1"/>
  <c r="AK242"/>
  <c r="AK264"/>
  <c r="BB215"/>
  <c r="AG215" i="12"/>
  <c r="AF215" s="1"/>
  <c r="AS221" i="1"/>
  <c r="AC221" i="12"/>
  <c r="AB221" s="1"/>
  <c r="AB224" i="1"/>
  <c r="U224" i="12"/>
  <c r="BB230" i="1"/>
  <c r="AG230" i="12"/>
  <c r="AF230" s="1"/>
  <c r="BB212" i="1"/>
  <c r="AG212" i="12"/>
  <c r="AF212" s="1"/>
  <c r="AB218" i="1"/>
  <c r="U218" i="12"/>
  <c r="AS224" i="1"/>
  <c r="AC224" i="12"/>
  <c r="AB224" s="1"/>
  <c r="AS265" i="1"/>
  <c r="AC265" i="12"/>
  <c r="AB265" s="1"/>
  <c r="BD268" i="1"/>
  <c r="AK268" i="12"/>
  <c r="AJ268" s="1"/>
  <c r="S269" i="1"/>
  <c r="BD276"/>
  <c r="AK276" i="12"/>
  <c r="AJ276" s="1"/>
  <c r="AS301" i="1"/>
  <c r="AC301" i="12"/>
  <c r="AB301" s="1"/>
  <c r="AB241" i="1"/>
  <c r="U241" i="12"/>
  <c r="BD263" i="1"/>
  <c r="AK263" i="12"/>
  <c r="AJ263" s="1"/>
  <c r="AB269" i="1"/>
  <c r="U269" i="12"/>
  <c r="BC281" i="1"/>
  <c r="AI281" i="12"/>
  <c r="AH281" s="1"/>
  <c r="AB256" i="1"/>
  <c r="U256" i="12"/>
  <c r="E260" i="7"/>
  <c r="AB265" i="1"/>
  <c r="U265" i="12"/>
  <c r="BB266" i="1"/>
  <c r="AG266" i="12"/>
  <c r="AF266" s="1"/>
  <c r="BB275" i="1"/>
  <c r="AG275" i="12"/>
  <c r="AF275" s="1"/>
  <c r="BD278" i="1"/>
  <c r="AK278" i="12"/>
  <c r="AJ278" s="1"/>
  <c r="BB298" i="1"/>
  <c r="AG298" i="12"/>
  <c r="AF298" s="1"/>
  <c r="AR301" i="1"/>
  <c r="AA301" i="12"/>
  <c r="Z301" s="1"/>
  <c r="BC287" i="1"/>
  <c r="AI287" i="12"/>
  <c r="AH287" s="1"/>
  <c r="AS291" i="1"/>
  <c r="AC291" i="12"/>
  <c r="AB291" s="1"/>
  <c r="AK310" i="1"/>
  <c r="AK313"/>
  <c r="AB286"/>
  <c r="U286" i="12"/>
  <c r="BB290" i="1"/>
  <c r="AG290" i="12"/>
  <c r="AF290" s="1"/>
  <c r="BD294" i="1"/>
  <c r="AK294" i="12"/>
  <c r="AJ294" s="1"/>
  <c r="BC294" i="1"/>
  <c r="AI294" i="12"/>
  <c r="AH294" s="1"/>
  <c r="AR295" i="1"/>
  <c r="AA295" i="12"/>
  <c r="Z295" s="1"/>
  <c r="AR300" i="1"/>
  <c r="AA300" i="12"/>
  <c r="Z300" s="1"/>
  <c r="BD289" i="1"/>
  <c r="AK289" i="12"/>
  <c r="AJ289" s="1"/>
  <c r="BC289" i="1"/>
  <c r="AI289" i="12"/>
  <c r="AH289" s="1"/>
  <c r="AB293" i="1"/>
  <c r="U293" i="12"/>
  <c r="AK305" i="1"/>
  <c r="AK312"/>
  <c r="AS326"/>
  <c r="AC326" i="12"/>
  <c r="AB326" s="1"/>
  <c r="AB288" i="1"/>
  <c r="U288" i="12"/>
  <c r="AB292" i="1"/>
  <c r="U292" i="12"/>
  <c r="AS297" i="1"/>
  <c r="AC297" i="12"/>
  <c r="AB297" s="1"/>
  <c r="AR297" i="1"/>
  <c r="AA297" i="12"/>
  <c r="Z297" s="1"/>
  <c r="BB318" i="1"/>
  <c r="AG318" i="12"/>
  <c r="AF318" s="1"/>
  <c r="AK293" i="1"/>
  <c r="AK205"/>
  <c r="AK218"/>
  <c r="AK221"/>
  <c r="AK258"/>
  <c r="AK195"/>
  <c r="AS198"/>
  <c r="AK202"/>
  <c r="AS207"/>
  <c r="AC207" i="12"/>
  <c r="AB207" s="1"/>
  <c r="AS220" i="1"/>
  <c r="AC220" i="12"/>
  <c r="AB220" s="1"/>
  <c r="AK229" i="1"/>
  <c r="AK235"/>
  <c r="AK244"/>
  <c r="AS261"/>
  <c r="AK272"/>
  <c r="BC202"/>
  <c r="AI202" i="12"/>
  <c r="AH202" s="1"/>
  <c r="BB202" i="1"/>
  <c r="AG202" i="12"/>
  <c r="AF202" s="1"/>
  <c r="BB223" i="1"/>
  <c r="AG223" i="12"/>
  <c r="AF223" s="1"/>
  <c r="AR245" i="1"/>
  <c r="AA245" i="12"/>
  <c r="Z245" s="1"/>
  <c r="AR275" i="1"/>
  <c r="AA275" i="12"/>
  <c r="Z275" s="1"/>
  <c r="AS282" i="1"/>
  <c r="AC282" i="12"/>
  <c r="AB282" s="1"/>
  <c r="AR284" i="1"/>
  <c r="AA284" i="12"/>
  <c r="Z284" s="1"/>
  <c r="BD285" i="1"/>
  <c r="AK285" i="12"/>
  <c r="AJ285" s="1"/>
  <c r="AK308" i="1"/>
  <c r="AS274"/>
  <c r="AC274" i="12"/>
  <c r="AB274" s="1"/>
  <c r="AK304" i="1"/>
  <c r="AK315"/>
  <c r="BB324"/>
  <c r="AG324" i="12"/>
  <c r="AF324" s="1"/>
  <c r="AS329" i="1"/>
  <c r="AC329" i="12"/>
  <c r="AB329" s="1"/>
  <c r="AB277" i="1"/>
  <c r="U277" i="12"/>
  <c r="AB327" i="1"/>
  <c r="AB217"/>
  <c r="U217" i="12"/>
  <c r="BB276" i="1"/>
  <c r="AG276" i="12"/>
  <c r="AF276" s="1"/>
  <c r="AR279" i="1"/>
  <c r="AA279" i="12"/>
  <c r="Z279" s="1"/>
  <c r="BB280" i="1"/>
  <c r="AG280" i="12"/>
  <c r="AF280" s="1"/>
  <c r="AR298" i="1"/>
  <c r="AA298" i="12"/>
  <c r="Z298" s="1"/>
  <c r="AK309" i="1"/>
  <c r="BB312"/>
  <c r="AG312" i="12"/>
  <c r="AF312" s="1"/>
  <c r="BB314" i="1"/>
  <c r="AG314" i="12"/>
  <c r="AF314" s="1"/>
  <c r="S316" i="1"/>
  <c r="BB319"/>
  <c r="AG319" i="12"/>
  <c r="AF319" s="1"/>
  <c r="AK323" i="1"/>
  <c r="S326"/>
  <c r="AK333"/>
  <c r="BD211"/>
  <c r="AK211" i="12"/>
  <c r="AJ211" s="1"/>
  <c r="AS211" i="1"/>
  <c r="AC211" i="12"/>
  <c r="AB211" s="1"/>
  <c r="BB308" i="1"/>
  <c r="AG308" i="12"/>
  <c r="AF308" s="1"/>
  <c r="AK296" i="1"/>
  <c r="AS204"/>
  <c r="AC204" i="12"/>
  <c r="AB204" s="1"/>
  <c r="AK228" i="1"/>
  <c r="BB209"/>
  <c r="AG209" i="12"/>
  <c r="AF209" s="1"/>
  <c r="BD214" i="1"/>
  <c r="AK214" i="12"/>
  <c r="AJ214" s="1"/>
  <c r="BB227" i="1"/>
  <c r="AG227" i="12"/>
  <c r="AF227" s="1"/>
  <c r="AS258" i="1"/>
  <c r="AC258" i="12"/>
  <c r="AB258" s="1"/>
  <c r="BB262" i="1"/>
  <c r="AG262" i="12"/>
  <c r="AF262" s="1"/>
  <c r="BC282" i="1"/>
  <c r="AI282" i="12"/>
  <c r="AH282" s="1"/>
  <c r="AR199" i="1"/>
  <c r="AA199" i="12"/>
  <c r="Z199" s="1"/>
  <c r="BD196" i="1"/>
  <c r="AK196" i="12"/>
  <c r="AJ196" s="1"/>
  <c r="BB228" i="1"/>
  <c r="AG228" i="12"/>
  <c r="AF228" s="1"/>
  <c r="AB257" i="1"/>
  <c r="U257" i="12"/>
  <c r="BC274" i="1"/>
  <c r="AK307"/>
  <c r="AS324"/>
  <c r="BD225"/>
  <c r="AK225" i="12"/>
  <c r="AJ225" s="1"/>
  <c r="BB242" i="1"/>
  <c r="AG242" i="12"/>
  <c r="AF242" s="1"/>
  <c r="BD258" i="1"/>
  <c r="AK258" i="12"/>
  <c r="AJ258" s="1"/>
  <c r="AB298" i="1"/>
  <c r="U298" i="12"/>
  <c r="AS273" i="1"/>
  <c r="AC273" i="12"/>
  <c r="AB273" s="1"/>
  <c r="BD302" i="1"/>
  <c r="AK302" i="12"/>
  <c r="AJ302" s="1"/>
  <c r="BC300" i="1"/>
  <c r="AI300" i="12"/>
  <c r="AH300" s="1"/>
  <c r="BC273" i="1"/>
  <c r="AI273" i="12"/>
  <c r="AH273" s="1"/>
  <c r="AB285" i="1"/>
  <c r="U285" i="12"/>
  <c r="AR296" i="1"/>
  <c r="AA296" i="12"/>
  <c r="Z296" s="1"/>
  <c r="BB299" i="1"/>
  <c r="AG299" i="12"/>
  <c r="AF299" s="1"/>
  <c r="BB311" i="1"/>
  <c r="AG311" i="12"/>
  <c r="AF311" s="1"/>
  <c r="S323" i="1"/>
  <c r="AR274"/>
  <c r="AA274" i="12"/>
  <c r="Z274" s="1"/>
  <c r="AK280" i="1"/>
  <c r="AR299"/>
  <c r="AA299" i="12"/>
  <c r="Z299" s="1"/>
  <c r="AK326" i="1"/>
  <c r="AR210"/>
  <c r="AA210" i="12"/>
  <c r="Z210" s="1"/>
  <c r="BC213" i="1"/>
  <c r="AI213" i="12"/>
  <c r="AH213" s="1"/>
  <c r="AS245" i="1"/>
  <c r="AB237"/>
  <c r="U237" i="12"/>
  <c r="AK275" i="1"/>
  <c r="BC295"/>
  <c r="AI295" i="12"/>
  <c r="AH295" s="1"/>
  <c r="AS325" i="1"/>
  <c r="AC325" i="12"/>
  <c r="AB325" s="1"/>
  <c r="AS197" i="1"/>
  <c r="AC197" i="12"/>
  <c r="AB197" s="1"/>
  <c r="BD317" i="1"/>
  <c r="AK317" i="12"/>
  <c r="AJ317" s="1"/>
  <c r="AS284" i="1"/>
  <c r="AC284" i="12"/>
  <c r="AB284" s="1"/>
  <c r="AK198" i="1"/>
  <c r="AK224"/>
  <c r="BB196"/>
  <c r="AG196" i="12"/>
  <c r="AF196" s="1"/>
  <c r="AB214" i="1"/>
  <c r="AR219"/>
  <c r="BC210"/>
  <c r="S198"/>
  <c r="S221"/>
  <c r="S288"/>
  <c r="S254"/>
  <c r="S307"/>
  <c r="S265"/>
  <c r="S287"/>
  <c r="S212"/>
  <c r="S233"/>
  <c r="S267"/>
  <c r="S332"/>
  <c r="S208"/>
  <c r="S214"/>
  <c r="S251"/>
  <c r="S268"/>
  <c r="S210"/>
  <c r="S244"/>
  <c r="S228"/>
  <c r="AA261"/>
  <c r="S209"/>
  <c r="S255"/>
  <c r="S318"/>
  <c r="S321"/>
  <c r="S260"/>
  <c r="S289"/>
  <c r="S201"/>
  <c r="S286"/>
  <c r="S278"/>
  <c r="S200"/>
  <c r="AC219"/>
  <c r="AA219"/>
  <c r="S250"/>
  <c r="S253"/>
  <c r="S218"/>
  <c r="S230"/>
  <c r="AU195"/>
  <c r="AA220"/>
  <c r="S306"/>
  <c r="S312"/>
  <c r="S217"/>
  <c r="S300"/>
  <c r="S315"/>
  <c r="S276"/>
  <c r="S195"/>
  <c r="S313"/>
  <c r="BE291"/>
  <c r="S322"/>
  <c r="S226"/>
  <c r="S328"/>
  <c r="S308"/>
  <c r="AC244"/>
  <c r="S238"/>
  <c r="AC200"/>
  <c r="S205"/>
  <c r="S215"/>
  <c r="S272"/>
  <c r="S325"/>
  <c r="S211"/>
  <c r="S294"/>
  <c r="S310"/>
  <c r="S331"/>
  <c r="S266"/>
  <c r="AU214"/>
  <c r="AC276"/>
  <c r="S199"/>
  <c r="AC210"/>
  <c r="S197"/>
  <c r="S196"/>
  <c r="S290"/>
  <c r="S220"/>
  <c r="S324"/>
  <c r="AC284"/>
  <c r="AC199"/>
  <c r="AA199"/>
  <c r="S224"/>
  <c r="S258"/>
  <c r="AA260"/>
  <c r="S213"/>
  <c r="S319"/>
  <c r="S271"/>
  <c r="S304"/>
  <c r="S240"/>
  <c r="S293"/>
  <c r="S333"/>
  <c r="AC204"/>
  <c r="AC333"/>
  <c r="S229"/>
  <c r="S279"/>
  <c r="S309"/>
  <c r="S320"/>
  <c r="BE288"/>
  <c r="AC320"/>
  <c r="S248"/>
  <c r="S257"/>
  <c r="S274"/>
  <c r="S330"/>
  <c r="AC289"/>
  <c r="AC273"/>
  <c r="AA273"/>
  <c r="S273"/>
  <c r="S311"/>
  <c r="S305"/>
  <c r="AA241"/>
  <c r="AA278"/>
  <c r="S281"/>
  <c r="S285"/>
  <c r="S259"/>
  <c r="AC321"/>
  <c r="S246"/>
  <c r="S277"/>
  <c r="S242"/>
  <c r="S270"/>
  <c r="S247"/>
  <c r="S280"/>
  <c r="S299"/>
  <c r="S314"/>
  <c r="S235"/>
  <c r="S231"/>
  <c r="S297"/>
  <c r="AU208"/>
  <c r="BE220"/>
  <c r="S327"/>
  <c r="S292"/>
  <c r="BE200"/>
  <c r="S256"/>
  <c r="AA227"/>
  <c r="AA290"/>
  <c r="S222"/>
  <c r="S317"/>
  <c r="S203"/>
  <c r="AA297"/>
  <c r="AC297"/>
  <c r="AC265"/>
  <c r="AC314"/>
  <c r="AA314"/>
  <c r="AC308"/>
  <c r="AA308"/>
  <c r="AC306"/>
  <c r="AA306"/>
  <c r="AC326"/>
  <c r="AA228"/>
  <c r="AC228"/>
  <c r="AA218"/>
  <c r="AC222"/>
  <c r="AA222"/>
  <c r="S295"/>
  <c r="AA318"/>
  <c r="AA209"/>
  <c r="AC207"/>
  <c r="AA207"/>
  <c r="AC259"/>
  <c r="S223"/>
  <c r="AA312"/>
  <c r="S216"/>
  <c r="S225"/>
  <c r="S303"/>
  <c r="AC332"/>
  <c r="S263"/>
  <c r="S296"/>
  <c r="AC268"/>
  <c r="AA268"/>
  <c r="S298"/>
  <c r="AA325"/>
  <c r="AU288"/>
  <c r="Q201"/>
  <c r="Q228"/>
  <c r="Q231"/>
  <c r="Q235"/>
  <c r="AA317"/>
  <c r="BE222"/>
  <c r="S261"/>
  <c r="AA263"/>
  <c r="AA309"/>
  <c r="S219"/>
  <c r="Q233"/>
  <c r="Q237"/>
  <c r="AA249"/>
  <c r="AU272"/>
  <c r="AA234"/>
  <c r="AA248"/>
  <c r="C4" i="12"/>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A5" i="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4"/>
  <c r="A5" i="6"/>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4"/>
  <c r="Y313" i="13" l="1"/>
  <c r="R306" i="6"/>
  <c r="N304" i="13"/>
  <c r="R210" i="6"/>
  <c r="N208" i="13"/>
  <c r="AA214" i="1"/>
  <c r="Q214" i="6"/>
  <c r="M212" i="13"/>
  <c r="AH325" i="6"/>
  <c r="T323" i="13"/>
  <c r="AG274" i="6"/>
  <c r="S272" i="13"/>
  <c r="AG199" i="6"/>
  <c r="S197" i="13"/>
  <c r="AP209" i="6"/>
  <c r="W207" i="13"/>
  <c r="AA304" i="6"/>
  <c r="R302" i="13"/>
  <c r="AA272" i="6"/>
  <c r="R270" i="13"/>
  <c r="AP215" i="6"/>
  <c r="W213" i="13"/>
  <c r="G237" i="6"/>
  <c r="E235" i="13"/>
  <c r="G235" i="6"/>
  <c r="E233" i="13"/>
  <c r="AJ288" i="6"/>
  <c r="V286" i="13"/>
  <c r="R268" i="6"/>
  <c r="N266" i="13"/>
  <c r="R207" i="6"/>
  <c r="N205" i="13"/>
  <c r="R265" i="6"/>
  <c r="N263" i="13"/>
  <c r="AS220" i="6"/>
  <c r="Z218" i="13"/>
  <c r="R289" i="6"/>
  <c r="N287" i="13"/>
  <c r="R204" i="6"/>
  <c r="N202" i="13"/>
  <c r="R199" i="6"/>
  <c r="N197" i="13"/>
  <c r="R200" i="6"/>
  <c r="N198" i="13"/>
  <c r="AA237" i="1"/>
  <c r="Q237" i="6"/>
  <c r="M235" i="13"/>
  <c r="AG299" i="6"/>
  <c r="S297" i="13"/>
  <c r="AP299" i="6"/>
  <c r="W297" i="13"/>
  <c r="Q285" i="6"/>
  <c r="M283" i="13"/>
  <c r="AQ300" i="6"/>
  <c r="X298" i="13"/>
  <c r="AH273" i="6"/>
  <c r="T271" i="13"/>
  <c r="AR258" i="6"/>
  <c r="Y256" i="13"/>
  <c r="AR225" i="6"/>
  <c r="Y223" i="13"/>
  <c r="AA228" i="6"/>
  <c r="R226" i="13"/>
  <c r="AA323" i="6"/>
  <c r="R321" i="13"/>
  <c r="AA309" i="6"/>
  <c r="R307" i="13"/>
  <c r="AP280" i="6"/>
  <c r="W278" i="13"/>
  <c r="AP276" i="6"/>
  <c r="W274" i="13"/>
  <c r="AR285" i="6"/>
  <c r="Y283" i="13"/>
  <c r="AH282" i="6"/>
  <c r="T280" i="13"/>
  <c r="AG245" i="6"/>
  <c r="S243" i="13"/>
  <c r="AP202" i="6"/>
  <c r="W200" i="13"/>
  <c r="AH261" i="6"/>
  <c r="T259" i="13"/>
  <c r="AA202" i="6"/>
  <c r="R200" i="13"/>
  <c r="AA221" i="6"/>
  <c r="R219" i="13"/>
  <c r="AA312" i="6"/>
  <c r="R310" i="13"/>
  <c r="AA313" i="6"/>
  <c r="R311" i="13"/>
  <c r="Q256" i="6"/>
  <c r="M254" i="13"/>
  <c r="Q269" i="6"/>
  <c r="M267" i="13"/>
  <c r="Q241" i="6"/>
  <c r="M239" i="13"/>
  <c r="AR276" i="6"/>
  <c r="Y274" i="13"/>
  <c r="AA264" i="6"/>
  <c r="R262" i="13"/>
  <c r="AP218" i="6"/>
  <c r="W216" i="13"/>
  <c r="AP220" i="6"/>
  <c r="W218" i="13"/>
  <c r="AP216" i="6"/>
  <c r="W214" i="13"/>
  <c r="Q197" i="6"/>
  <c r="M195" i="13"/>
  <c r="AQ322" i="6"/>
  <c r="X320" i="13"/>
  <c r="AG331" i="6"/>
  <c r="S329" i="13"/>
  <c r="AQ323" i="6"/>
  <c r="X321" i="13"/>
  <c r="AQ315" i="6"/>
  <c r="X313" i="13"/>
  <c r="AQ307" i="6"/>
  <c r="X305" i="13"/>
  <c r="AQ330" i="6"/>
  <c r="X328" i="13"/>
  <c r="AG320" i="6"/>
  <c r="S318" i="13"/>
  <c r="AH310" i="6"/>
  <c r="T308" i="13"/>
  <c r="AQ302" i="6"/>
  <c r="X300" i="13"/>
  <c r="AG332" i="6"/>
  <c r="S330" i="13"/>
  <c r="AG310" i="6"/>
  <c r="S308" i="13"/>
  <c r="Q331" i="6"/>
  <c r="M329" i="13"/>
  <c r="AA323" i="1"/>
  <c r="Q323" i="6"/>
  <c r="M321" i="13"/>
  <c r="AG317" i="6"/>
  <c r="S315" i="13"/>
  <c r="AR312" i="6"/>
  <c r="Y310" i="13"/>
  <c r="AA307" i="1"/>
  <c r="Q307" i="6"/>
  <c r="M305" i="13"/>
  <c r="AR264" i="6"/>
  <c r="Y262" i="13"/>
  <c r="AQ255" i="6"/>
  <c r="X253" i="13"/>
  <c r="AH253" i="6"/>
  <c r="T251" i="13"/>
  <c r="AP249" i="6"/>
  <c r="W247" i="13"/>
  <c r="AH267" i="6"/>
  <c r="T265" i="13"/>
  <c r="AG257" i="6"/>
  <c r="S255" i="13"/>
  <c r="AG237" i="6"/>
  <c r="S235" i="13"/>
  <c r="AG234" i="6"/>
  <c r="S232" i="13"/>
  <c r="AQ231" i="6"/>
  <c r="X229" i="13"/>
  <c r="AG242" i="6"/>
  <c r="S240" i="13"/>
  <c r="AH234" i="6"/>
  <c r="T232" i="13"/>
  <c r="AG227" i="6"/>
  <c r="S225" i="13"/>
  <c r="AR243" i="6"/>
  <c r="Y241" i="13"/>
  <c r="AR227" i="6"/>
  <c r="Y225" i="13"/>
  <c r="AQ223" i="6"/>
  <c r="X221" i="13"/>
  <c r="R195" i="6"/>
  <c r="N193" i="13"/>
  <c r="AA292" i="6"/>
  <c r="R290" i="13"/>
  <c r="AQ297" i="6"/>
  <c r="X295" i="13"/>
  <c r="AP300" i="6"/>
  <c r="W298" i="13"/>
  <c r="AH294" i="6"/>
  <c r="T292" i="13"/>
  <c r="AP286" i="6"/>
  <c r="W284" i="13"/>
  <c r="AA267" i="6"/>
  <c r="R265" i="13"/>
  <c r="AR218" i="6"/>
  <c r="Y216" i="13"/>
  <c r="AA270" i="6"/>
  <c r="R268" i="13"/>
  <c r="AA232" i="6"/>
  <c r="R230" i="13"/>
  <c r="AA285" i="6"/>
  <c r="R283" i="13"/>
  <c r="Q249" i="6"/>
  <c r="M247" i="13"/>
  <c r="AG264" i="6"/>
  <c r="S262" i="13"/>
  <c r="AG254" i="6"/>
  <c r="S252" i="13"/>
  <c r="AA252" i="1"/>
  <c r="Q252" i="6"/>
  <c r="M250" i="13"/>
  <c r="AG246" i="6"/>
  <c r="S244" i="13"/>
  <c r="AR271" i="6"/>
  <c r="Y269" i="13"/>
  <c r="AQ257" i="6"/>
  <c r="X255" i="13"/>
  <c r="AQ243" i="6"/>
  <c r="X241" i="13"/>
  <c r="AQ208" i="6"/>
  <c r="X206" i="13"/>
  <c r="Q305" i="6"/>
  <c r="M303" i="13"/>
  <c r="R312" i="6"/>
  <c r="N310" i="13"/>
  <c r="Q280" i="6"/>
  <c r="M278" i="13"/>
  <c r="Q270" i="6"/>
  <c r="M268" i="13"/>
  <c r="AQ217" i="6"/>
  <c r="X215" i="13"/>
  <c r="AR205" i="6"/>
  <c r="Y203" i="13"/>
  <c r="AR274" i="6"/>
  <c r="Y272" i="13"/>
  <c r="AA251" i="6"/>
  <c r="R249" i="13"/>
  <c r="AA257" i="6"/>
  <c r="R255" i="13"/>
  <c r="AP321" i="6"/>
  <c r="W319" i="13"/>
  <c r="R318" i="6"/>
  <c r="N316" i="13"/>
  <c r="AR295" i="6"/>
  <c r="Y293" i="13"/>
  <c r="AH290" i="6"/>
  <c r="T288" i="13"/>
  <c r="AR286" i="6"/>
  <c r="Y284" i="13"/>
  <c r="AC301" i="1"/>
  <c r="Q301" i="6"/>
  <c r="M299" i="13"/>
  <c r="AH287" i="6"/>
  <c r="T285" i="13"/>
  <c r="AR284" i="6"/>
  <c r="Y282" i="13"/>
  <c r="AR270" i="6"/>
  <c r="Y268" i="13"/>
  <c r="AA265" i="6"/>
  <c r="R263" i="13"/>
  <c r="AA237" i="6"/>
  <c r="R235" i="13"/>
  <c r="AA222" i="6"/>
  <c r="R220" i="13"/>
  <c r="AA211" i="6"/>
  <c r="R209" i="13"/>
  <c r="AP203" i="6"/>
  <c r="W201" i="13"/>
  <c r="AA298" i="6"/>
  <c r="R296" i="13"/>
  <c r="AH268" i="6"/>
  <c r="T266" i="13"/>
  <c r="AA255" i="1"/>
  <c r="Q255" i="6"/>
  <c r="M253" i="13"/>
  <c r="AQ251" i="6"/>
  <c r="X249" i="13"/>
  <c r="AH249" i="6"/>
  <c r="T247" i="13"/>
  <c r="AR255" i="6"/>
  <c r="Y253" i="13"/>
  <c r="AQ264" i="6"/>
  <c r="X262" i="13"/>
  <c r="AQ254" i="6"/>
  <c r="X252" i="13"/>
  <c r="AH252" i="6"/>
  <c r="T250" i="13"/>
  <c r="AP248" i="6"/>
  <c r="W246" i="13"/>
  <c r="AG271" i="6"/>
  <c r="S269" i="13"/>
  <c r="AG263" i="6"/>
  <c r="S261" i="13"/>
  <c r="AQ244" i="6"/>
  <c r="X242" i="13"/>
  <c r="AH229" i="6"/>
  <c r="T227" i="13"/>
  <c r="AG258" i="6"/>
  <c r="S256" i="13"/>
  <c r="AQ269" i="6"/>
  <c r="X267" i="13"/>
  <c r="AH259" i="6"/>
  <c r="T257" i="13"/>
  <c r="AQ204" i="6"/>
  <c r="X202" i="13"/>
  <c r="AG283" i="6"/>
  <c r="S281" i="13"/>
  <c r="AA213" i="6"/>
  <c r="R211" i="13"/>
  <c r="AA215" i="6"/>
  <c r="R213" i="13"/>
  <c r="AA317" i="6"/>
  <c r="R315" i="13"/>
  <c r="AH270" i="6"/>
  <c r="T268" i="13"/>
  <c r="AP320" i="6"/>
  <c r="W318" i="13"/>
  <c r="AQ216" i="6"/>
  <c r="X214" i="13"/>
  <c r="AQ198" i="6"/>
  <c r="X196" i="13"/>
  <c r="AA311" i="6"/>
  <c r="R309" i="13"/>
  <c r="AR241" i="6"/>
  <c r="Y239" i="13"/>
  <c r="AH269" i="6"/>
  <c r="T267" i="13"/>
  <c r="AH218" i="6"/>
  <c r="T216" i="13"/>
  <c r="Q221" i="6"/>
  <c r="M219" i="13"/>
  <c r="AR230" i="6"/>
  <c r="Y228" i="13"/>
  <c r="AR213" i="6"/>
  <c r="Y211" i="13"/>
  <c r="Q284" i="6"/>
  <c r="M282" i="13"/>
  <c r="AA238" i="6"/>
  <c r="R236" i="13"/>
  <c r="Q299" i="6"/>
  <c r="M297" i="13"/>
  <c r="AA242" i="1"/>
  <c r="Q242" i="6"/>
  <c r="M240" i="13"/>
  <c r="AQ196" i="6"/>
  <c r="X194" i="13"/>
  <c r="Q303" i="6"/>
  <c r="M301" i="13"/>
  <c r="AH225" i="6"/>
  <c r="T223" i="13"/>
  <c r="AH201" i="6"/>
  <c r="T199" i="13"/>
  <c r="AP309" i="6"/>
  <c r="W307" i="13"/>
  <c r="AR233" i="6"/>
  <c r="Y231" i="13"/>
  <c r="AP278" i="6"/>
  <c r="W276" i="13"/>
  <c r="Q211" i="6"/>
  <c r="M209" i="13"/>
  <c r="AG281" i="6"/>
  <c r="S279" i="13"/>
  <c r="Q276" i="6"/>
  <c r="M274" i="13"/>
  <c r="AH217" i="6"/>
  <c r="T215" i="13"/>
  <c r="AH332" i="6"/>
  <c r="T330" i="13"/>
  <c r="AA271" i="6"/>
  <c r="R269" i="13"/>
  <c r="Q308" i="6"/>
  <c r="M306" i="13"/>
  <c r="AP293" i="6"/>
  <c r="W291" i="13"/>
  <c r="AQ290" i="6"/>
  <c r="X288" i="13"/>
  <c r="AA299" i="6"/>
  <c r="R297" i="13"/>
  <c r="AA247" i="6"/>
  <c r="R245" i="13"/>
  <c r="AQ209" i="6"/>
  <c r="X207" i="13"/>
  <c r="AP255" i="6"/>
  <c r="W253" i="13"/>
  <c r="AH251" i="6"/>
  <c r="T249" i="13"/>
  <c r="AA200" i="6"/>
  <c r="R198" i="13"/>
  <c r="AA278" i="6"/>
  <c r="R276" i="13"/>
  <c r="AA282" i="6"/>
  <c r="R280" i="13"/>
  <c r="AR234" i="6"/>
  <c r="Y232" i="13"/>
  <c r="AP200" i="6"/>
  <c r="W198" i="13"/>
  <c r="AH309" i="6"/>
  <c r="T307" i="13"/>
  <c r="AP279" i="6"/>
  <c r="W277" i="13"/>
  <c r="AH214" i="6"/>
  <c r="T212" i="13"/>
  <c r="Q199" i="6"/>
  <c r="M197" i="13"/>
  <c r="AA197" i="6"/>
  <c r="R195" i="13"/>
  <c r="Q321" i="6"/>
  <c r="M319" i="13"/>
  <c r="Q314" i="6"/>
  <c r="M312" i="13"/>
  <c r="AP277" i="6"/>
  <c r="W275" i="13"/>
  <c r="AP282" i="6"/>
  <c r="W280" i="13"/>
  <c r="R310" i="6"/>
  <c r="N308" i="13"/>
  <c r="AQ292" i="6"/>
  <c r="X290" i="13"/>
  <c r="AA324" i="1"/>
  <c r="Q324" i="6"/>
  <c r="M322" i="13"/>
  <c r="AP292" i="6"/>
  <c r="W290" i="13"/>
  <c r="AG287" i="6"/>
  <c r="S285" i="13"/>
  <c r="R205" i="6"/>
  <c r="N203" i="13"/>
  <c r="AA241" i="6"/>
  <c r="R239" i="13"/>
  <c r="Q333" i="6"/>
  <c r="M331" i="13"/>
  <c r="AG277" i="6"/>
  <c r="S275" i="13"/>
  <c r="AA209" i="6"/>
  <c r="R207" i="13"/>
  <c r="AR292" i="6"/>
  <c r="Y290" i="13"/>
  <c r="AR273" i="6"/>
  <c r="Y271" i="13"/>
  <c r="AR197" i="6"/>
  <c r="Y195" i="13"/>
  <c r="E212" i="7"/>
  <c r="AA214" i="6"/>
  <c r="R212" i="13"/>
  <c r="AP313" i="6"/>
  <c r="W311" i="13"/>
  <c r="AQ200" i="6"/>
  <c r="X198" i="13"/>
  <c r="E301" i="7"/>
  <c r="AA303" i="6"/>
  <c r="R301" i="13"/>
  <c r="AH299" i="6"/>
  <c r="T297" i="13"/>
  <c r="G213" i="6"/>
  <c r="E211" i="13"/>
  <c r="E263"/>
  <c r="G215" i="6"/>
  <c r="E213" i="13"/>
  <c r="E252"/>
  <c r="G211" i="6"/>
  <c r="E209" i="13"/>
  <c r="G325" i="6"/>
  <c r="E323" i="13"/>
  <c r="G296" i="6"/>
  <c r="E294" i="13"/>
  <c r="G216" i="6"/>
  <c r="E214" i="13"/>
  <c r="G240" i="6"/>
  <c r="E238" i="13"/>
  <c r="G300" i="6"/>
  <c r="E298" i="13"/>
  <c r="G222" i="6"/>
  <c r="E220" i="13"/>
  <c r="E253"/>
  <c r="G221" i="6"/>
  <c r="E219" i="13"/>
  <c r="G315" i="6"/>
  <c r="E313" i="13"/>
  <c r="G195" i="6"/>
  <c r="E193" i="13"/>
  <c r="G284" i="6"/>
  <c r="E282" i="13"/>
  <c r="G200" i="6"/>
  <c r="E198" i="13"/>
  <c r="G197" i="6"/>
  <c r="E195" i="13"/>
  <c r="G328" i="6"/>
  <c r="E326" i="13"/>
  <c r="G204" i="6"/>
  <c r="E202" i="13"/>
  <c r="G202" i="6"/>
  <c r="E200" i="13"/>
  <c r="G225" i="6"/>
  <c r="E223" i="13"/>
  <c r="G205" i="6"/>
  <c r="E203" i="13"/>
  <c r="G324" i="6"/>
  <c r="E322" i="13"/>
  <c r="G308" i="6"/>
  <c r="E306" i="13"/>
  <c r="G273" i="6"/>
  <c r="E271" i="13"/>
  <c r="G248" i="6"/>
  <c r="E246" i="13"/>
  <c r="E256"/>
  <c r="G316" i="6"/>
  <c r="E314" i="13"/>
  <c r="G293" i="6"/>
  <c r="E291" i="13"/>
  <c r="G274" i="6"/>
  <c r="E272" i="13"/>
  <c r="G266" i="6"/>
  <c r="E264" i="13"/>
  <c r="G206" i="6"/>
  <c r="E204" i="13"/>
  <c r="AA294" i="6"/>
  <c r="R292" i="13"/>
  <c r="AP233" i="6"/>
  <c r="W231" i="13"/>
  <c r="AR235" i="6"/>
  <c r="Y233" i="13"/>
  <c r="AR204" i="6"/>
  <c r="Y202" i="13"/>
  <c r="R273" i="6"/>
  <c r="N271" i="13"/>
  <c r="AS291" i="6"/>
  <c r="Z289" i="13"/>
  <c r="AA198" i="6"/>
  <c r="R196" i="13"/>
  <c r="AP228" i="6"/>
  <c r="W226" i="13"/>
  <c r="AP227" i="6"/>
  <c r="W225" i="13"/>
  <c r="AP312" i="6"/>
  <c r="W310" i="13"/>
  <c r="AC327" i="1"/>
  <c r="Q327" i="6"/>
  <c r="M325" i="13"/>
  <c r="AA258" i="6"/>
  <c r="R256" i="13"/>
  <c r="AP212" i="6"/>
  <c r="W210" i="13"/>
  <c r="G233" i="6"/>
  <c r="E231" i="13"/>
  <c r="G231" i="6"/>
  <c r="E229" i="13"/>
  <c r="R222" i="6"/>
  <c r="N220" i="13"/>
  <c r="R326" i="6"/>
  <c r="N324" i="13"/>
  <c r="R308" i="6"/>
  <c r="N306" i="13"/>
  <c r="R297" i="6"/>
  <c r="N295" i="13"/>
  <c r="AS200" i="6"/>
  <c r="Z198" i="13"/>
  <c r="AJ208" i="6"/>
  <c r="V206" i="13"/>
  <c r="R321" i="6"/>
  <c r="N319" i="13"/>
  <c r="R320" i="6"/>
  <c r="N318" i="13"/>
  <c r="R284" i="6"/>
  <c r="N282" i="13"/>
  <c r="R276" i="6"/>
  <c r="N274" i="13"/>
  <c r="AJ195" i="6"/>
  <c r="V193" i="13"/>
  <c r="AQ210" i="6"/>
  <c r="X208" i="13"/>
  <c r="AP196" i="6"/>
  <c r="W194" i="13"/>
  <c r="AH284" i="6"/>
  <c r="T282" i="13"/>
  <c r="AH197" i="6"/>
  <c r="T195" i="13"/>
  <c r="AQ295" i="6"/>
  <c r="X293" i="13"/>
  <c r="AH245" i="6"/>
  <c r="T243" i="13"/>
  <c r="AG210" i="6"/>
  <c r="S208" i="13"/>
  <c r="AA280" i="6"/>
  <c r="R278" i="13"/>
  <c r="AH324" i="6"/>
  <c r="T322" i="13"/>
  <c r="Q257" i="6"/>
  <c r="M255" i="13"/>
  <c r="AR196" i="6"/>
  <c r="Y194" i="13"/>
  <c r="AQ282" i="6"/>
  <c r="X280" i="13"/>
  <c r="AH258" i="6"/>
  <c r="T256" i="13"/>
  <c r="AR214" i="6"/>
  <c r="Y212" i="13"/>
  <c r="AP308" i="6"/>
  <c r="W306" i="13"/>
  <c r="AR211" i="6"/>
  <c r="Y209" i="13"/>
  <c r="AP314" i="6"/>
  <c r="W312" i="13"/>
  <c r="Q277" i="6"/>
  <c r="M275" i="13"/>
  <c r="AP324" i="6"/>
  <c r="W322" i="13"/>
  <c r="AH274" i="6"/>
  <c r="T272" i="13"/>
  <c r="AA244" i="6"/>
  <c r="R242" i="13"/>
  <c r="AH220" i="6"/>
  <c r="T218" i="13"/>
  <c r="AH198" i="6"/>
  <c r="T196" i="13"/>
  <c r="AA218" i="6"/>
  <c r="R216" i="13"/>
  <c r="AP318" i="6"/>
  <c r="W316" i="13"/>
  <c r="AH297" i="6"/>
  <c r="T295" i="13"/>
  <c r="AC288" i="1"/>
  <c r="Q288" i="6"/>
  <c r="M286" i="13"/>
  <c r="AA305" i="6"/>
  <c r="R303" i="13"/>
  <c r="AQ289" i="6"/>
  <c r="X287" i="13"/>
  <c r="AG300" i="6"/>
  <c r="S298" i="13"/>
  <c r="AQ294" i="6"/>
  <c r="X292" i="13"/>
  <c r="AP290" i="6"/>
  <c r="W288" i="13"/>
  <c r="AA310" i="6"/>
  <c r="R308" i="13"/>
  <c r="AQ287" i="6"/>
  <c r="X285" i="13"/>
  <c r="AP298" i="6"/>
  <c r="W296" i="13"/>
  <c r="AP275" i="6"/>
  <c r="W273" i="13"/>
  <c r="Q265" i="6"/>
  <c r="M263" i="13"/>
  <c r="AH265" i="6"/>
  <c r="T263" i="13"/>
  <c r="Q218" i="6"/>
  <c r="M216" i="13"/>
  <c r="AP230" i="6"/>
  <c r="W228" i="13"/>
  <c r="AH221" i="6"/>
  <c r="T219" i="13"/>
  <c r="AA242" i="6"/>
  <c r="R240" i="13"/>
  <c r="AA249" i="6"/>
  <c r="R247" i="13"/>
  <c r="AA210" i="6"/>
  <c r="R208" i="13"/>
  <c r="AG203" i="6"/>
  <c r="S201" i="13"/>
  <c r="R209" i="6"/>
  <c r="N207" i="13"/>
  <c r="AR251" i="6"/>
  <c r="Y249" i="13"/>
  <c r="AH256" i="6"/>
  <c r="T254" i="13"/>
  <c r="AP252" i="6"/>
  <c r="W250" i="13"/>
  <c r="AG248" i="6"/>
  <c r="S246" i="13"/>
  <c r="Q246" i="6"/>
  <c r="M244" i="13"/>
  <c r="AQ238" i="6"/>
  <c r="X236" i="13"/>
  <c r="AP271" i="6"/>
  <c r="W269" i="13"/>
  <c r="AQ262" i="6"/>
  <c r="X260" i="13"/>
  <c r="AG208" i="6"/>
  <c r="S206" i="13"/>
  <c r="AR280" i="6"/>
  <c r="Y278" i="13"/>
  <c r="AR283" i="6"/>
  <c r="Y281" i="13"/>
  <c r="AQ245" i="6"/>
  <c r="X243" i="13"/>
  <c r="AA231" i="6"/>
  <c r="R229" i="13"/>
  <c r="AA329" i="6"/>
  <c r="R327" i="13"/>
  <c r="Q287" i="6"/>
  <c r="M285" i="13"/>
  <c r="AQ276" i="6"/>
  <c r="X274" i="13"/>
  <c r="AR260" i="6"/>
  <c r="Y258" i="13"/>
  <c r="AR221" i="6"/>
  <c r="Y219" i="13"/>
  <c r="AA261" i="6"/>
  <c r="R259" i="13"/>
  <c r="AP219" i="6"/>
  <c r="W217" i="13"/>
  <c r="Q203" i="6"/>
  <c r="M201" i="13"/>
  <c r="AQ331" i="6"/>
  <c r="X329" i="13"/>
  <c r="AQ324" i="6"/>
  <c r="X322" i="13"/>
  <c r="AG308" i="6"/>
  <c r="S306" i="13"/>
  <c r="AQ317" i="6"/>
  <c r="X315" i="13"/>
  <c r="AP235" i="6"/>
  <c r="W233" i="13"/>
  <c r="AG232" i="6"/>
  <c r="S230" i="13"/>
  <c r="AQ242" i="6"/>
  <c r="X240" i="13"/>
  <c r="Q234" i="6"/>
  <c r="M232" i="13"/>
  <c r="AQ222" i="6"/>
  <c r="X220" i="13"/>
  <c r="AG239" i="6"/>
  <c r="S237" i="13"/>
  <c r="AP225" i="6"/>
  <c r="W223" i="13"/>
  <c r="AQ205" i="6"/>
  <c r="X203" i="13"/>
  <c r="AH303" i="6"/>
  <c r="T301" i="13"/>
  <c r="AH296" i="6"/>
  <c r="T294" i="13"/>
  <c r="Q282" i="6"/>
  <c r="M280" i="13"/>
  <c r="AG206" i="6"/>
  <c r="S204" i="13"/>
  <c r="AA288" i="6"/>
  <c r="R286" i="13"/>
  <c r="AG211" i="6"/>
  <c r="S209" i="13"/>
  <c r="AA331" i="6"/>
  <c r="R329" i="13"/>
  <c r="AP245" i="6"/>
  <c r="W243" i="13"/>
  <c r="Q202" i="6"/>
  <c r="M200" i="13"/>
  <c r="AA239" i="6"/>
  <c r="R237" i="13"/>
  <c r="AP206" i="6"/>
  <c r="W204" i="13"/>
  <c r="AA248" i="6"/>
  <c r="R246" i="13"/>
  <c r="AC329" i="1"/>
  <c r="Q329" i="6"/>
  <c r="M327" i="13"/>
  <c r="AR297" i="6"/>
  <c r="Y295" i="13"/>
  <c r="AG288" i="6"/>
  <c r="S286" i="13"/>
  <c r="AA319" i="6"/>
  <c r="R317" i="13"/>
  <c r="AH313" i="6"/>
  <c r="T311" i="13"/>
  <c r="AR293" i="6"/>
  <c r="Y291" i="13"/>
  <c r="AH275" i="6"/>
  <c r="T273" i="13"/>
  <c r="AG218" i="6"/>
  <c r="S216" i="13"/>
  <c r="AH212" i="6"/>
  <c r="T210" i="13"/>
  <c r="AG221" i="6"/>
  <c r="S219" i="13"/>
  <c r="AA250" i="6"/>
  <c r="R248" i="13"/>
  <c r="AA217" i="6"/>
  <c r="R215" i="13"/>
  <c r="AR209" i="6"/>
  <c r="Y207" i="13"/>
  <c r="AA212" i="6"/>
  <c r="R210" i="13"/>
  <c r="AR195" i="6"/>
  <c r="Y193" i="13"/>
  <c r="AQ240" i="6"/>
  <c r="X238" i="13"/>
  <c r="AR332" i="6"/>
  <c r="Y330" i="13"/>
  <c r="AH322" i="6"/>
  <c r="T320" i="13"/>
  <c r="AG312" i="6"/>
  <c r="S310" i="13"/>
  <c r="AH302" i="6"/>
  <c r="T300" i="13"/>
  <c r="AP272" i="6"/>
  <c r="W270" i="13"/>
  <c r="AG314" i="6"/>
  <c r="S312" i="13"/>
  <c r="AG329" i="6"/>
  <c r="S327" i="13"/>
  <c r="AR324" i="6"/>
  <c r="Y322" i="13"/>
  <c r="Q319" i="6"/>
  <c r="M317" i="13"/>
  <c r="AG313" i="6"/>
  <c r="S311" i="13"/>
  <c r="AR308" i="6"/>
  <c r="Y306" i="13"/>
  <c r="AA279" i="6"/>
  <c r="R277" i="13"/>
  <c r="AG235" i="6"/>
  <c r="S233" i="13"/>
  <c r="AQ230" i="6"/>
  <c r="X228" i="13"/>
  <c r="AH233" i="6"/>
  <c r="T231" i="13"/>
  <c r="AR226" i="6"/>
  <c r="Y224" i="13"/>
  <c r="AG241" i="6"/>
  <c r="S239" i="13"/>
  <c r="AG228" i="6"/>
  <c r="S226" i="13"/>
  <c r="AG224" i="6"/>
  <c r="S222" i="13"/>
  <c r="AA322" i="6"/>
  <c r="R320" i="13"/>
  <c r="AA328" i="6"/>
  <c r="R326" i="13"/>
  <c r="AG280" i="6"/>
  <c r="S278" i="13"/>
  <c r="Q296" i="6"/>
  <c r="M294" i="13"/>
  <c r="AH300" i="6"/>
  <c r="T298" i="13"/>
  <c r="AH242" i="6"/>
  <c r="T240" i="13"/>
  <c r="AG303" i="6"/>
  <c r="S301" i="13"/>
  <c r="AH257" i="6"/>
  <c r="T255" i="13"/>
  <c r="AR200" i="6"/>
  <c r="Y198" i="13"/>
  <c r="AP317" i="6"/>
  <c r="W315" i="13"/>
  <c r="AP258" i="6"/>
  <c r="W256" i="13"/>
  <c r="AP211" i="6"/>
  <c r="W209" i="13"/>
  <c r="AP331" i="6"/>
  <c r="W329" i="13"/>
  <c r="AA306" i="6"/>
  <c r="R304" i="13"/>
  <c r="AG202" i="6"/>
  <c r="S200" i="13"/>
  <c r="AA254" i="6"/>
  <c r="R252" i="13"/>
  <c r="AH293" i="6"/>
  <c r="T291" i="13"/>
  <c r="Q300" i="6"/>
  <c r="M298" i="13"/>
  <c r="AH286" i="6"/>
  <c r="T284" i="13"/>
  <c r="R220" i="6"/>
  <c r="N218" i="13"/>
  <c r="AA227" i="6"/>
  <c r="R225" i="13"/>
  <c r="AP195" i="6"/>
  <c r="W193" i="13"/>
  <c r="Q240" i="6"/>
  <c r="M238" i="13"/>
  <c r="AP328" i="6"/>
  <c r="W326" i="13"/>
  <c r="AG315" i="6"/>
  <c r="S313" i="13"/>
  <c r="AG304" i="6"/>
  <c r="S302" i="13"/>
  <c r="AA322" i="1"/>
  <c r="Q322" i="6"/>
  <c r="M320" i="13"/>
  <c r="AH306" i="6"/>
  <c r="T304" i="13"/>
  <c r="AQ326" i="6"/>
  <c r="X324" i="13"/>
  <c r="AQ329" i="6"/>
  <c r="X327" i="13"/>
  <c r="AQ313" i="6"/>
  <c r="X311" i="13"/>
  <c r="AG268" i="6"/>
  <c r="S266" i="13"/>
  <c r="Q253" i="6"/>
  <c r="M251" i="13"/>
  <c r="AH247" i="6"/>
  <c r="T245" i="13"/>
  <c r="AP246" i="6"/>
  <c r="W244" i="13"/>
  <c r="AG238" i="6"/>
  <c r="S236" i="13"/>
  <c r="AQ258" i="6"/>
  <c r="X256" i="13"/>
  <c r="AQ265" i="6"/>
  <c r="X263" i="13"/>
  <c r="AG233" i="6"/>
  <c r="S231" i="13"/>
  <c r="AA233" i="1"/>
  <c r="Q233" i="6"/>
  <c r="M231" i="13"/>
  <c r="AG225" i="6"/>
  <c r="S223" i="13"/>
  <c r="AQ220" i="6"/>
  <c r="X218" i="13"/>
  <c r="AR303" i="6"/>
  <c r="Y301" i="13"/>
  <c r="AP315" i="6"/>
  <c r="W313" i="13"/>
  <c r="AA208" i="6"/>
  <c r="R206" i="13"/>
  <c r="AA206" i="6"/>
  <c r="R204" i="13"/>
  <c r="AA274" i="6"/>
  <c r="R272" i="13"/>
  <c r="AP310" i="6"/>
  <c r="W308" i="13"/>
  <c r="AQ296" i="6"/>
  <c r="X294" i="13"/>
  <c r="AP296" i="6"/>
  <c r="W294" i="13"/>
  <c r="AH298" i="6"/>
  <c r="T296" i="13"/>
  <c r="AA204" i="6"/>
  <c r="R202" i="13"/>
  <c r="AA233" i="6"/>
  <c r="R231" i="13"/>
  <c r="AG198" i="6"/>
  <c r="S196" i="13"/>
  <c r="AA253" i="6"/>
  <c r="R251" i="13"/>
  <c r="AH288" i="6"/>
  <c r="T286" i="13"/>
  <c r="R325" i="6"/>
  <c r="N323" i="13"/>
  <c r="AR256" i="6"/>
  <c r="Y254" i="13"/>
  <c r="AR269" i="6"/>
  <c r="Y267" i="13"/>
  <c r="AA236" i="6"/>
  <c r="R234" i="13"/>
  <c r="AP221" i="6"/>
  <c r="W219" i="13"/>
  <c r="AG328" i="6"/>
  <c r="S326" i="13"/>
  <c r="AP240" i="6"/>
  <c r="W238" i="13"/>
  <c r="AR322" i="6"/>
  <c r="Y320" i="13"/>
  <c r="AR310" i="6"/>
  <c r="Y308" i="13"/>
  <c r="AQ320" i="6"/>
  <c r="X318" i="13"/>
  <c r="AR272" i="6"/>
  <c r="Y270" i="13"/>
  <c r="AQ318" i="6"/>
  <c r="X316" i="13"/>
  <c r="AQ333" i="6"/>
  <c r="X331" i="13"/>
  <c r="AQ325" i="6"/>
  <c r="X323" i="13"/>
  <c r="AH311" i="6"/>
  <c r="T309" i="13"/>
  <c r="AQ248" i="6"/>
  <c r="X246" i="13"/>
  <c r="AP244" i="6"/>
  <c r="W242" i="13"/>
  <c r="Q229" i="6"/>
  <c r="M227" i="13"/>
  <c r="AQ266" i="6"/>
  <c r="X264" i="13"/>
  <c r="AQ237" i="6"/>
  <c r="X235" i="13"/>
  <c r="AQ227" i="6"/>
  <c r="X225" i="13"/>
  <c r="AA219" i="6"/>
  <c r="R217" i="13"/>
  <c r="AA300" i="6"/>
  <c r="R298" i="13"/>
  <c r="AP197" i="6"/>
  <c r="W195" i="13"/>
  <c r="AG278" i="6"/>
  <c r="S276" i="13"/>
  <c r="AA273" i="6"/>
  <c r="R271" i="13"/>
  <c r="AA289" i="6"/>
  <c r="R287" i="13"/>
  <c r="AP302" i="6"/>
  <c r="W300" i="13"/>
  <c r="AP234" i="6"/>
  <c r="W232" i="13"/>
  <c r="AP204" i="6"/>
  <c r="W202" i="13"/>
  <c r="AC274" i="1"/>
  <c r="Q274" i="6"/>
  <c r="M272" i="13"/>
  <c r="Q210" i="6"/>
  <c r="M208" i="13"/>
  <c r="AA321" i="6"/>
  <c r="R319" i="13"/>
  <c r="Q290" i="6"/>
  <c r="M288" i="13"/>
  <c r="AR275" i="6"/>
  <c r="Y273" i="13"/>
  <c r="AH215" i="6"/>
  <c r="T213" i="13"/>
  <c r="AA234" i="6"/>
  <c r="R232" i="13"/>
  <c r="AP224" i="6"/>
  <c r="W222" i="13"/>
  <c r="AR207" i="6"/>
  <c r="Y205" i="13"/>
  <c r="R201" i="6"/>
  <c r="N199" i="13"/>
  <c r="AG307" i="6"/>
  <c r="S305" i="13"/>
  <c r="AQ312" i="6"/>
  <c r="X310" i="13"/>
  <c r="AH272" i="6"/>
  <c r="T270" i="13"/>
  <c r="AR331" i="6"/>
  <c r="Y329" i="13"/>
  <c r="AH315" i="6"/>
  <c r="T313" i="13"/>
  <c r="AQ260" i="6"/>
  <c r="X258" i="13"/>
  <c r="AP251" i="6"/>
  <c r="W249" i="13"/>
  <c r="AR253" i="6"/>
  <c r="Y251" i="13"/>
  <c r="AP256" i="6"/>
  <c r="W254" i="13"/>
  <c r="AG250" i="6"/>
  <c r="S248" i="13"/>
  <c r="Q248" i="6"/>
  <c r="M246" i="13"/>
  <c r="AQ267" i="6"/>
  <c r="X265" i="13"/>
  <c r="Q244" i="6"/>
  <c r="M242" i="13"/>
  <c r="AG262" i="6"/>
  <c r="S260" i="13"/>
  <c r="AG261" i="6"/>
  <c r="S259" i="13"/>
  <c r="AQ235" i="6"/>
  <c r="X233" i="13"/>
  <c r="AG226" i="6"/>
  <c r="S224" i="13"/>
  <c r="AA231" i="1"/>
  <c r="Q231" i="6"/>
  <c r="M229" i="13"/>
  <c r="AQ228" i="6"/>
  <c r="X226" i="13"/>
  <c r="AR208" i="6"/>
  <c r="Y206" i="13"/>
  <c r="AQ203" i="6"/>
  <c r="X201" i="13"/>
  <c r="AR307" i="6"/>
  <c r="Y305" i="13"/>
  <c r="AH283" i="6"/>
  <c r="T281" i="13"/>
  <c r="E322" i="7"/>
  <c r="AA324" i="6"/>
  <c r="R322" i="13"/>
  <c r="AP326" i="6"/>
  <c r="W324" i="13"/>
  <c r="AR199" i="6"/>
  <c r="Y197" i="13"/>
  <c r="AH199" i="6"/>
  <c r="T197" i="13"/>
  <c r="AA268" i="6"/>
  <c r="R266" i="13"/>
  <c r="AC223" i="1"/>
  <c r="Q223" i="6"/>
  <c r="M221" i="13"/>
  <c r="AH305" i="6"/>
  <c r="T303" i="13"/>
  <c r="AG290" i="6"/>
  <c r="S288" i="13"/>
  <c r="Q304" i="6"/>
  <c r="M302" i="13"/>
  <c r="AQ211" i="6"/>
  <c r="X209" i="13"/>
  <c r="Q310" i="6"/>
  <c r="M308" i="13"/>
  <c r="G294" i="6"/>
  <c r="E292" i="13"/>
  <c r="G290" i="6"/>
  <c r="E288" i="13"/>
  <c r="G220" i="6"/>
  <c r="E218" i="13"/>
  <c r="G210" i="6"/>
  <c r="E208" i="13"/>
  <c r="G241" i="6"/>
  <c r="E239" i="13"/>
  <c r="G286" i="6"/>
  <c r="E284" i="13"/>
  <c r="G311" i="6"/>
  <c r="E309" i="13"/>
  <c r="G292" i="6"/>
  <c r="E290" i="13"/>
  <c r="G317" i="6"/>
  <c r="E315" i="13"/>
  <c r="G232" i="6"/>
  <c r="E230" i="13"/>
  <c r="G230" i="6"/>
  <c r="E228" i="13"/>
  <c r="G307" i="6"/>
  <c r="E305" i="13"/>
  <c r="G239" i="6"/>
  <c r="E237" i="13"/>
  <c r="G212" i="6"/>
  <c r="E210" i="13"/>
  <c r="G314" i="6"/>
  <c r="E312" i="13"/>
  <c r="G298" i="6"/>
  <c r="E296" i="13"/>
  <c r="G326" i="6"/>
  <c r="E324" i="13"/>
  <c r="G208" i="6"/>
  <c r="E206" i="13"/>
  <c r="G285" i="6"/>
  <c r="E283" i="13"/>
  <c r="E262"/>
  <c r="G279" i="6"/>
  <c r="E277" i="13"/>
  <c r="G305" i="6"/>
  <c r="E303" i="13"/>
  <c r="G196" i="6"/>
  <c r="E194" i="13"/>
  <c r="G199" i="6"/>
  <c r="E197" i="13"/>
  <c r="G276" i="6"/>
  <c r="E274" i="13"/>
  <c r="E250"/>
  <c r="G320" i="6"/>
  <c r="E318" i="13"/>
  <c r="G289" i="6"/>
  <c r="E287" i="13"/>
  <c r="E254"/>
  <c r="G318" i="6"/>
  <c r="E316" i="13"/>
  <c r="G287" i="6"/>
  <c r="E285" i="13"/>
  <c r="G330" i="6"/>
  <c r="E328" i="13"/>
  <c r="G267" i="6"/>
  <c r="E265" i="13"/>
  <c r="E251"/>
  <c r="AR323" i="6"/>
  <c r="Y321" i="13"/>
  <c r="AG214" i="6"/>
  <c r="S212" i="13"/>
  <c r="AC216" i="1"/>
  <c r="Q216" i="6"/>
  <c r="M214" i="13"/>
  <c r="R332" i="6"/>
  <c r="N330" i="13"/>
  <c r="R228" i="6"/>
  <c r="N226" i="13"/>
  <c r="R333" i="6"/>
  <c r="N331" i="13"/>
  <c r="R219" i="6"/>
  <c r="N217" i="13"/>
  <c r="AR317" i="6"/>
  <c r="Y315" i="13"/>
  <c r="AP262" i="6"/>
  <c r="W260" i="13"/>
  <c r="AH211" i="6"/>
  <c r="T209" i="13"/>
  <c r="AH329" i="6"/>
  <c r="T327" i="13"/>
  <c r="AC224" i="1"/>
  <c r="Q224" i="6"/>
  <c r="M222" i="13"/>
  <c r="AJ272" i="6"/>
  <c r="V270" i="13"/>
  <c r="AS222" i="6"/>
  <c r="Z220" i="13"/>
  <c r="G228" i="6"/>
  <c r="E226" i="13"/>
  <c r="R259" i="6"/>
  <c r="N257" i="13"/>
  <c r="AS288" i="6"/>
  <c r="Z286" i="13"/>
  <c r="AJ214" i="6"/>
  <c r="V212" i="13"/>
  <c r="R244" i="6"/>
  <c r="N242" i="13"/>
  <c r="AG219" i="6"/>
  <c r="S217" i="13"/>
  <c r="AA224" i="6"/>
  <c r="R222" i="13"/>
  <c r="AA275" i="6"/>
  <c r="R273" i="13"/>
  <c r="AA326" i="6"/>
  <c r="R324" i="13"/>
  <c r="AP311" i="6"/>
  <c r="W309" i="13"/>
  <c r="AG296" i="6"/>
  <c r="S294" i="13"/>
  <c r="AQ273" i="6"/>
  <c r="X271" i="13"/>
  <c r="AR302" i="6"/>
  <c r="Y300" i="13"/>
  <c r="AC298" i="1"/>
  <c r="Q298" i="6"/>
  <c r="M296" i="13"/>
  <c r="AP242" i="6"/>
  <c r="W240" i="13"/>
  <c r="AA307" i="6"/>
  <c r="R305" i="13"/>
  <c r="AH204" i="6"/>
  <c r="T202" i="13"/>
  <c r="AA333" i="6"/>
  <c r="R331" i="13"/>
  <c r="AP319" i="6"/>
  <c r="W317" i="13"/>
  <c r="AG298" i="6"/>
  <c r="S296" i="13"/>
  <c r="AG279" i="6"/>
  <c r="S277" i="13"/>
  <c r="AA217" i="1"/>
  <c r="Q217" i="6"/>
  <c r="M215" i="13"/>
  <c r="AA315" i="6"/>
  <c r="R313" i="13"/>
  <c r="AA308" i="6"/>
  <c r="R306" i="13"/>
  <c r="AG284" i="6"/>
  <c r="S282" i="13"/>
  <c r="AG275" i="6"/>
  <c r="S273" i="13"/>
  <c r="AP223" i="6"/>
  <c r="W221" i="13"/>
  <c r="AQ202" i="6"/>
  <c r="X200" i="13"/>
  <c r="AA235" i="6"/>
  <c r="R233" i="13"/>
  <c r="AA195" i="6"/>
  <c r="R193" i="13"/>
  <c r="AA205" i="6"/>
  <c r="R203" i="13"/>
  <c r="AQ281" i="6"/>
  <c r="X279" i="13"/>
  <c r="AR263" i="6"/>
  <c r="Y261" i="13"/>
  <c r="AH301" i="6"/>
  <c r="T299" i="13"/>
  <c r="AA225" i="6"/>
  <c r="R223" i="13"/>
  <c r="AC198" i="1"/>
  <c r="Q198" i="6"/>
  <c r="M196" i="13"/>
  <c r="AR217" i="6"/>
  <c r="Y215" i="13"/>
  <c r="AG205" i="6"/>
  <c r="S203" i="13"/>
  <c r="AR240" i="6"/>
  <c r="Y238" i="13"/>
  <c r="AG327" i="6"/>
  <c r="S325" i="13"/>
  <c r="AQ319" i="6"/>
  <c r="X317" i="13"/>
  <c r="AQ311" i="6"/>
  <c r="X309" i="13"/>
  <c r="AQ304" i="6"/>
  <c r="X302" i="13"/>
  <c r="AG324" i="6"/>
  <c r="S322" i="13"/>
  <c r="AQ316" i="6"/>
  <c r="X314" i="13"/>
  <c r="AP304" i="6"/>
  <c r="W302" i="13"/>
  <c r="Q272" i="6"/>
  <c r="M270" i="13"/>
  <c r="AG318" i="6"/>
  <c r="S316" i="13"/>
  <c r="AG333" i="6"/>
  <c r="S331" i="13"/>
  <c r="AG325" i="6"/>
  <c r="S323" i="13"/>
  <c r="AR320" i="6"/>
  <c r="Y318" i="13"/>
  <c r="AA315" i="1"/>
  <c r="Q315" i="6"/>
  <c r="M313" i="13"/>
  <c r="AG309" i="6"/>
  <c r="S307" i="13"/>
  <c r="AR304" i="6"/>
  <c r="Y302" i="13"/>
  <c r="AQ268" i="6"/>
  <c r="X266" i="13"/>
  <c r="AP260" i="6"/>
  <c r="W258" i="13"/>
  <c r="AG253" i="6"/>
  <c r="S251" i="13"/>
  <c r="AA251" i="1"/>
  <c r="Q251" i="6"/>
  <c r="M249" i="13"/>
  <c r="AQ247" i="6"/>
  <c r="X245" i="13"/>
  <c r="AP269" i="6"/>
  <c r="W267" i="13"/>
  <c r="AQ261" i="6"/>
  <c r="X259" i="13"/>
  <c r="AG243" i="6"/>
  <c r="S241" i="13"/>
  <c r="AQ236" i="6"/>
  <c r="X234" i="13"/>
  <c r="AQ233" i="6"/>
  <c r="X231" i="13"/>
  <c r="AA226" i="1"/>
  <c r="Q226" i="6"/>
  <c r="M224" i="13"/>
  <c r="AH236" i="6"/>
  <c r="T234" i="13"/>
  <c r="AH232" i="6"/>
  <c r="T230" i="13"/>
  <c r="AG222" i="6"/>
  <c r="S220" i="13"/>
  <c r="AH237" i="6"/>
  <c r="T235" i="13"/>
  <c r="AQ225" i="6"/>
  <c r="X223" i="13"/>
  <c r="AR228" i="6"/>
  <c r="Y226" i="13"/>
  <c r="AP297" i="6"/>
  <c r="W295" i="13"/>
  <c r="AH292" i="6"/>
  <c r="T290" i="13"/>
  <c r="AP295" i="6"/>
  <c r="W293" i="13"/>
  <c r="AR290" i="6"/>
  <c r="Y288" i="13"/>
  <c r="Q263" i="6"/>
  <c r="M261" i="13"/>
  <c r="AR224" i="6"/>
  <c r="Y222" i="13"/>
  <c r="AA259" i="6"/>
  <c r="R257" i="13"/>
  <c r="AP239" i="6"/>
  <c r="W237" i="13"/>
  <c r="Q204" i="6"/>
  <c r="M202" i="13"/>
  <c r="AQ253" i="6"/>
  <c r="X251" i="13"/>
  <c r="AR249" i="6"/>
  <c r="Y247" i="13"/>
  <c r="AG256" i="6"/>
  <c r="S254" i="13"/>
  <c r="AH254" i="6"/>
  <c r="T252" i="13"/>
  <c r="AP250" i="6"/>
  <c r="W248" i="13"/>
  <c r="AH246" i="6"/>
  <c r="T244" i="13"/>
  <c r="AH263" i="6"/>
  <c r="T261" i="13"/>
  <c r="AH244" i="6"/>
  <c r="T242" i="13"/>
  <c r="R206" i="6"/>
  <c r="N204" i="13"/>
  <c r="Q281" i="6"/>
  <c r="M279" i="13"/>
  <c r="AR281" i="6"/>
  <c r="Y279" i="13"/>
  <c r="AQ278" i="6"/>
  <c r="X276" i="13"/>
  <c r="AP231" i="6"/>
  <c r="W229" i="13"/>
  <c r="AH277" i="6"/>
  <c r="T275" i="13"/>
  <c r="AA327" i="6"/>
  <c r="R325" i="13"/>
  <c r="AR282" i="6"/>
  <c r="Y280" i="13"/>
  <c r="AA287" i="6"/>
  <c r="R285" i="13"/>
  <c r="AA203" i="6"/>
  <c r="R201" i="13"/>
  <c r="AR300" i="6"/>
  <c r="Y298" i="13"/>
  <c r="Q294" i="6"/>
  <c r="M292" i="13"/>
  <c r="AQ286" i="6"/>
  <c r="X284" i="13"/>
  <c r="Q326" i="6"/>
  <c r="M324" i="13"/>
  <c r="AQ291" i="6"/>
  <c r="X289" i="13"/>
  <c r="AP301" i="6"/>
  <c r="W299" i="13"/>
  <c r="AH281" i="6"/>
  <c r="T279" i="13"/>
  <c r="AA266" i="1"/>
  <c r="Q266" i="6"/>
  <c r="M264" i="13"/>
  <c r="R260" i="6"/>
  <c r="N258" i="13"/>
  <c r="AA252" i="6"/>
  <c r="R250" i="13"/>
  <c r="AQ212" i="6"/>
  <c r="X210" i="13"/>
  <c r="AR206" i="6"/>
  <c r="Y204" i="13"/>
  <c r="AA277" i="6"/>
  <c r="R275" i="13"/>
  <c r="AG260" i="6"/>
  <c r="S258" i="13"/>
  <c r="AP253" i="6"/>
  <c r="W251" i="13"/>
  <c r="AG249" i="6"/>
  <c r="S247" i="13"/>
  <c r="AA247" i="1"/>
  <c r="Q247" i="6"/>
  <c r="M245" i="13"/>
  <c r="AR247" i="6"/>
  <c r="Y245" i="13"/>
  <c r="AQ256" i="6"/>
  <c r="X254" i="13"/>
  <c r="AG252" i="6"/>
  <c r="S250" i="13"/>
  <c r="AA250" i="1"/>
  <c r="Q250" i="6"/>
  <c r="M248" i="13"/>
  <c r="AQ246" i="6"/>
  <c r="X244" i="13"/>
  <c r="AG267" i="6"/>
  <c r="S265" i="13"/>
  <c r="AG259" i="6"/>
  <c r="S257" i="13"/>
  <c r="AH238" i="6"/>
  <c r="T236" i="13"/>
  <c r="AQ270" i="6"/>
  <c r="X268" i="13"/>
  <c r="Q271" i="6"/>
  <c r="M269" i="13"/>
  <c r="AG265" i="6"/>
  <c r="S263" i="13"/>
  <c r="AR238" i="6"/>
  <c r="Y236" i="13"/>
  <c r="AC208" i="1"/>
  <c r="Q208" i="6"/>
  <c r="M206" i="13"/>
  <c r="AR219" i="6"/>
  <c r="Y217" i="13"/>
  <c r="AH308" i="6"/>
  <c r="T306" i="13"/>
  <c r="AH280" i="6"/>
  <c r="T278" i="13"/>
  <c r="AG217" i="6"/>
  <c r="S215" i="13"/>
  <c r="AA226" i="6"/>
  <c r="R224" i="13"/>
  <c r="AH206" i="6"/>
  <c r="T204" i="13"/>
  <c r="AQ195" i="6"/>
  <c r="X193" i="13"/>
  <c r="AR266" i="6"/>
  <c r="Y264" i="13"/>
  <c r="AQ301" i="6"/>
  <c r="X299" i="13"/>
  <c r="AR265" i="6"/>
  <c r="Y263" i="13"/>
  <c r="AG212" i="6"/>
  <c r="S210" i="13"/>
  <c r="AH227" i="6"/>
  <c r="T225" i="13"/>
  <c r="AA230" i="6"/>
  <c r="R228" i="13"/>
  <c r="AA269" i="6"/>
  <c r="R267" i="13"/>
  <c r="AA284" i="6"/>
  <c r="R282" i="13"/>
  <c r="AP210" i="6"/>
  <c r="W208" i="13"/>
  <c r="AA286" i="6"/>
  <c r="R284" i="13"/>
  <c r="AR232" i="6"/>
  <c r="Y230" i="13"/>
  <c r="AG282" i="6"/>
  <c r="S280" i="13"/>
  <c r="AA225" i="1"/>
  <c r="Q225" i="6"/>
  <c r="M223" i="13"/>
  <c r="AP305" i="6"/>
  <c r="W303" i="13"/>
  <c r="AR257" i="6"/>
  <c r="Y255" i="13"/>
  <c r="AH200" i="6"/>
  <c r="T198" i="13"/>
  <c r="AQ199" i="6"/>
  <c r="X197" i="13"/>
  <c r="AH262" i="6"/>
  <c r="T260" i="13"/>
  <c r="AA281" i="6"/>
  <c r="R279" i="13"/>
  <c r="AA220" i="6"/>
  <c r="R218" i="13"/>
  <c r="AA295" i="6"/>
  <c r="R293" i="13"/>
  <c r="AR329" i="6"/>
  <c r="Y327" i="13"/>
  <c r="AQ298" i="6"/>
  <c r="X296" i="13"/>
  <c r="AQ279" i="6"/>
  <c r="X277" i="13"/>
  <c r="AR231" i="6"/>
  <c r="Y229" i="13"/>
  <c r="AQ277" i="6"/>
  <c r="X275" i="13"/>
  <c r="AP274" i="6"/>
  <c r="W272" i="13"/>
  <c r="R317" i="6"/>
  <c r="N315" i="13"/>
  <c r="AH304" i="6"/>
  <c r="T302" i="13"/>
  <c r="AH289" i="6"/>
  <c r="T287" i="13"/>
  <c r="AR212" i="6"/>
  <c r="Y210" i="13"/>
  <c r="AA223" i="6"/>
  <c r="R221" i="13"/>
  <c r="AP205" i="6"/>
  <c r="W203" i="13"/>
  <c r="AH260" i="6"/>
  <c r="T258" i="13"/>
  <c r="AG251" i="6"/>
  <c r="S249" i="13"/>
  <c r="AP247" i="6"/>
  <c r="W245" i="13"/>
  <c r="AR305" i="6"/>
  <c r="Y303" i="13"/>
  <c r="AR330" i="6"/>
  <c r="Y328" i="13"/>
  <c r="AP316" i="6"/>
  <c r="W314" i="13"/>
  <c r="AP201" i="6"/>
  <c r="W199" i="13"/>
  <c r="AQ283" i="6"/>
  <c r="X281" i="13"/>
  <c r="AP232" i="6"/>
  <c r="W230" i="13"/>
  <c r="AG209" i="6"/>
  <c r="S207" i="13"/>
  <c r="AA240" i="6"/>
  <c r="R238" i="13"/>
  <c r="AA316" i="6"/>
  <c r="R314" i="13"/>
  <c r="AA330" i="6"/>
  <c r="R328" i="13"/>
  <c r="AH312" i="6"/>
  <c r="T310" i="13"/>
  <c r="AA297" i="6"/>
  <c r="R295" i="13"/>
  <c r="AR245" i="6"/>
  <c r="Y243" i="13"/>
  <c r="Q297" i="6"/>
  <c r="M295" i="13"/>
  <c r="AQ288" i="6"/>
  <c r="X286" i="13"/>
  <c r="R309" i="6"/>
  <c r="N307" i="13"/>
  <c r="AC291" i="1"/>
  <c r="Q291" i="6"/>
  <c r="M289" i="13"/>
  <c r="AA260" i="6"/>
  <c r="R258" i="13"/>
  <c r="AR319" i="6"/>
  <c r="Y317" i="13"/>
  <c r="AG196" i="6"/>
  <c r="S194" i="13"/>
  <c r="AG294" i="6"/>
  <c r="S292" i="13"/>
  <c r="Q267" i="6"/>
  <c r="M265" i="13"/>
  <c r="AC316" i="1"/>
  <c r="Q316" i="6"/>
  <c r="M314" i="13"/>
  <c r="AG204" i="6"/>
  <c r="S202" i="13"/>
  <c r="AR267" i="6"/>
  <c r="Y265" i="13"/>
  <c r="AQ284" i="6"/>
  <c r="X282" i="13"/>
  <c r="AQ280" i="6"/>
  <c r="X278" i="13"/>
  <c r="AR237" i="6"/>
  <c r="Y235" i="13"/>
  <c r="AA283" i="6"/>
  <c r="R281" i="13"/>
  <c r="AP199" i="6"/>
  <c r="W197" i="13"/>
  <c r="AR236" i="6"/>
  <c r="Y234" i="13"/>
  <c r="Q213" i="6"/>
  <c r="M211" i="13"/>
  <c r="G301" i="6"/>
  <c r="E299" i="13"/>
  <c r="G309" i="6"/>
  <c r="E307" i="13"/>
  <c r="G234" i="6"/>
  <c r="E232" i="13"/>
  <c r="G312" i="6"/>
  <c r="E310" i="13"/>
  <c r="G226" i="6"/>
  <c r="E224" i="13"/>
  <c r="G288" i="6"/>
  <c r="E286" i="13"/>
  <c r="G302" i="6"/>
  <c r="E300" i="13"/>
  <c r="G217" i="6"/>
  <c r="E215" i="13"/>
  <c r="E259"/>
  <c r="G323" i="6"/>
  <c r="E321" i="13"/>
  <c r="G333" i="6"/>
  <c r="E331" i="13"/>
  <c r="G331" i="6"/>
  <c r="E329" i="13"/>
  <c r="G218" i="6"/>
  <c r="E216" i="13"/>
  <c r="E260"/>
  <c r="G306" i="6"/>
  <c r="E304" i="13"/>
  <c r="G327" i="6"/>
  <c r="E325" i="13"/>
  <c r="E257"/>
  <c r="G243" i="6"/>
  <c r="E241" i="13"/>
  <c r="G283" i="6"/>
  <c r="E281" i="13"/>
  <c r="G229" i="6"/>
  <c r="E227" i="13"/>
  <c r="G198" i="6"/>
  <c r="E196" i="13"/>
  <c r="E248"/>
  <c r="G299" i="6"/>
  <c r="E297" i="13"/>
  <c r="G332" i="6"/>
  <c r="E330" i="13"/>
  <c r="G310" i="6"/>
  <c r="E308" i="13"/>
  <c r="G246" i="6"/>
  <c r="E244" i="13"/>
  <c r="E258"/>
  <c r="G280" i="6"/>
  <c r="E278" i="13"/>
  <c r="G303" i="6"/>
  <c r="E301" i="13"/>
  <c r="E255"/>
  <c r="G272" i="6"/>
  <c r="E270" i="13"/>
  <c r="G329" i="6"/>
  <c r="E327" i="13"/>
  <c r="G270" i="6"/>
  <c r="E268" i="13"/>
  <c r="AA266" i="6"/>
  <c r="R264" i="13"/>
  <c r="AR248" i="6"/>
  <c r="Y246" i="13"/>
  <c r="AG289" i="6"/>
  <c r="S287" i="13"/>
  <c r="AP284" i="6"/>
  <c r="W282" i="13"/>
  <c r="G201" i="6"/>
  <c r="E199" i="13"/>
  <c r="R314" i="6"/>
  <c r="N312" i="13"/>
  <c r="AQ213" i="6"/>
  <c r="X211" i="13"/>
  <c r="AQ274" i="6"/>
  <c r="X272" i="13"/>
  <c r="AA296" i="6"/>
  <c r="R294" i="13"/>
  <c r="AA229" i="6"/>
  <c r="R227" i="13"/>
  <c r="AH207" i="6"/>
  <c r="T205" i="13"/>
  <c r="AA293" i="6"/>
  <c r="R291" i="13"/>
  <c r="AG297" i="6"/>
  <c r="S295" i="13"/>
  <c r="Q292" i="6"/>
  <c r="M290" i="13"/>
  <c r="AH326" i="6"/>
  <c r="T324" i="13"/>
  <c r="AA293" i="1"/>
  <c r="Q293" i="6"/>
  <c r="M291" i="13"/>
  <c r="AR289" i="6"/>
  <c r="Y287" i="13"/>
  <c r="AG295" i="6"/>
  <c r="S293" i="13"/>
  <c r="AR294" i="6"/>
  <c r="Y292" i="13"/>
  <c r="Q286" i="6"/>
  <c r="M284" i="13"/>
  <c r="AH291" i="6"/>
  <c r="T289" i="13"/>
  <c r="AG301" i="6"/>
  <c r="S299" i="13"/>
  <c r="AR278" i="6"/>
  <c r="Y276" i="13"/>
  <c r="AP266" i="6"/>
  <c r="W264" i="13"/>
  <c r="AR268" i="6"/>
  <c r="Y266" i="13"/>
  <c r="AH224" i="6"/>
  <c r="T222" i="13"/>
  <c r="AH209" i="6"/>
  <c r="T207" i="13"/>
  <c r="AA264" i="1"/>
  <c r="Q264" i="6"/>
  <c r="M262" i="13"/>
  <c r="AH264" i="6"/>
  <c r="T262" i="13"/>
  <c r="AA254" i="1"/>
  <c r="Q254" i="6"/>
  <c r="M252" i="13"/>
  <c r="AQ250" i="6"/>
  <c r="X248" i="13"/>
  <c r="AH248" i="6"/>
  <c r="T246" i="13"/>
  <c r="AR244" i="6"/>
  <c r="Y242" i="13"/>
  <c r="AQ229" i="6"/>
  <c r="X227" i="13"/>
  <c r="AG266" i="6"/>
  <c r="S264" i="13"/>
  <c r="AQ219" i="6"/>
  <c r="X217" i="13"/>
  <c r="AP208" i="6"/>
  <c r="W206" i="13"/>
  <c r="AQ206" i="6"/>
  <c r="X204" i="13"/>
  <c r="AP285" i="6"/>
  <c r="W283" i="13"/>
  <c r="Q245" i="6"/>
  <c r="M243" i="13"/>
  <c r="AA207" i="6"/>
  <c r="R205" i="13"/>
  <c r="AR198" i="6"/>
  <c r="Y196" i="13"/>
  <c r="AG291" i="6"/>
  <c r="S289" i="13"/>
  <c r="AR301" i="6"/>
  <c r="Y299" i="13"/>
  <c r="AC275" i="1"/>
  <c r="Q275" i="6"/>
  <c r="M273" i="13"/>
  <c r="AC230" i="1"/>
  <c r="Q230" i="6"/>
  <c r="M228" i="13"/>
  <c r="AR215" i="6"/>
  <c r="Y213" i="13"/>
  <c r="AA255" i="6"/>
  <c r="R253" i="13"/>
  <c r="AP217" i="6"/>
  <c r="W215" i="13"/>
  <c r="AA199" i="6"/>
  <c r="R197" i="13"/>
  <c r="AR314" i="6"/>
  <c r="Y312" i="13"/>
  <c r="AH314" i="6"/>
  <c r="T312" i="13"/>
  <c r="AP330" i="6"/>
  <c r="W328" i="13"/>
  <c r="AQ309" i="6"/>
  <c r="X307" i="13"/>
  <c r="AQ234" i="6"/>
  <c r="X232" i="13"/>
  <c r="AG230" i="6"/>
  <c r="S228" i="13"/>
  <c r="AA236" i="1"/>
  <c r="Q236" i="6"/>
  <c r="M234" i="13"/>
  <c r="AA232" i="1"/>
  <c r="Q232" i="6"/>
  <c r="M230" i="13"/>
  <c r="Q243" i="6"/>
  <c r="M241" i="13"/>
  <c r="AH226" i="6"/>
  <c r="T224" i="13"/>
  <c r="R196" i="6"/>
  <c r="N194" i="13"/>
  <c r="AP213" i="6"/>
  <c r="W211" i="13"/>
  <c r="AG273" i="6"/>
  <c r="S271" i="13"/>
  <c r="AR296" i="6"/>
  <c r="Y294" i="13"/>
  <c r="AR242" i="6"/>
  <c r="Y240" i="13"/>
  <c r="AA291" i="6"/>
  <c r="R289" i="13"/>
  <c r="AH278" i="6"/>
  <c r="T276" i="13"/>
  <c r="AR333" i="6"/>
  <c r="Y331" i="13"/>
  <c r="R278" i="6"/>
  <c r="N276" i="13"/>
  <c r="Q239" i="6"/>
  <c r="M237" i="13"/>
  <c r="AA256" i="6"/>
  <c r="R254" i="13"/>
  <c r="R227" i="6"/>
  <c r="N225" i="13"/>
  <c r="AA201" i="6"/>
  <c r="R199" i="13"/>
  <c r="AA313" i="1"/>
  <c r="Q313" i="6"/>
  <c r="M311" i="13"/>
  <c r="AG292" i="6"/>
  <c r="S290" i="13"/>
  <c r="AH316" i="6"/>
  <c r="T314" i="13"/>
  <c r="AQ293" i="6"/>
  <c r="X291" i="13"/>
  <c r="Q289" i="6"/>
  <c r="M287" i="13"/>
  <c r="AA320" i="6"/>
  <c r="R318" i="13"/>
  <c r="AA263" i="6"/>
  <c r="R261" i="13"/>
  <c r="AH241" i="6"/>
  <c r="T239" i="13"/>
  <c r="AC212" i="1"/>
  <c r="Q212" i="6"/>
  <c r="M210" i="13"/>
  <c r="AC215" i="1"/>
  <c r="Q215" i="6"/>
  <c r="M213" i="13"/>
  <c r="AA245" i="6"/>
  <c r="R243" i="13"/>
  <c r="AR203" i="6"/>
  <c r="Y201" i="13"/>
  <c r="AG216" i="6"/>
  <c r="S214" i="13"/>
  <c r="AH205" i="6"/>
  <c r="T203" i="13"/>
  <c r="AQ328" i="6"/>
  <c r="X326" i="13"/>
  <c r="AH240" i="6"/>
  <c r="T238" i="13"/>
  <c r="AR328" i="6"/>
  <c r="Y326" i="13"/>
  <c r="AH318" i="6"/>
  <c r="T316" i="13"/>
  <c r="AQ308" i="6"/>
  <c r="X306" i="13"/>
  <c r="AG272" i="6"/>
  <c r="S270" i="13"/>
  <c r="AG326" i="6"/>
  <c r="S324" i="13"/>
  <c r="AG306" i="6"/>
  <c r="S304" i="13"/>
  <c r="AR326" i="6"/>
  <c r="Y324" i="13"/>
  <c r="AG321" i="6"/>
  <c r="S319" i="13"/>
  <c r="AR316" i="6"/>
  <c r="Y314" i="13"/>
  <c r="AA311" i="1"/>
  <c r="Q311" i="6"/>
  <c r="M309" i="13"/>
  <c r="AG305" i="6"/>
  <c r="S303" i="13"/>
  <c r="AP236" i="6"/>
  <c r="W234" i="13"/>
  <c r="AQ232" i="6"/>
  <c r="X230" i="13"/>
  <c r="AH235" i="6"/>
  <c r="T233" i="13"/>
  <c r="AH231" i="6"/>
  <c r="T229" i="13"/>
  <c r="AP222" i="6"/>
  <c r="W220" i="13"/>
  <c r="AQ239" i="6"/>
  <c r="X237" i="13"/>
  <c r="AH223" i="6"/>
  <c r="T221" i="13"/>
  <c r="AQ221" i="6"/>
  <c r="X219" i="13"/>
  <c r="AH213" i="6"/>
  <c r="T211" i="13"/>
  <c r="AQ299" i="6"/>
  <c r="X297" i="13"/>
  <c r="AR299" i="6"/>
  <c r="Y297" i="13"/>
  <c r="AH285" i="6"/>
  <c r="T283" i="13"/>
  <c r="AQ285" i="6"/>
  <c r="X283" i="13"/>
  <c r="AP307" i="6"/>
  <c r="W305" i="13"/>
  <c r="AP281" i="6"/>
  <c r="W279" i="13"/>
  <c r="AH228" i="6"/>
  <c r="T226" i="13"/>
  <c r="AR201" i="6"/>
  <c r="Y199" i="13"/>
  <c r="Q283" i="6"/>
  <c r="M281" i="13"/>
  <c r="AP214" i="6"/>
  <c r="W212" i="13"/>
  <c r="AA332" i="6"/>
  <c r="R330" i="13"/>
  <c r="AH333" i="6"/>
  <c r="T331" i="13"/>
  <c r="AH327" i="6"/>
  <c r="T325" i="13"/>
  <c r="AH202" i="6"/>
  <c r="T200" i="13"/>
  <c r="AP207" i="6"/>
  <c r="W205" i="13"/>
  <c r="AA318" i="6"/>
  <c r="R316" i="13"/>
  <c r="AP289" i="6"/>
  <c r="W287" i="13"/>
  <c r="AP294" i="6"/>
  <c r="W292" i="13"/>
  <c r="AP327" i="6"/>
  <c r="W325" i="13"/>
  <c r="R261" i="6"/>
  <c r="N259" i="13"/>
  <c r="AA216" i="6"/>
  <c r="R214" i="13"/>
  <c r="AG322" i="6"/>
  <c r="S320" i="13"/>
  <c r="AP332" i="6"/>
  <c r="W330" i="13"/>
  <c r="AG319" i="6"/>
  <c r="S317" i="13"/>
  <c r="AG311" i="6"/>
  <c r="S309" i="13"/>
  <c r="AG330" i="6"/>
  <c r="S328" i="13"/>
  <c r="AG316" i="6"/>
  <c r="S314" i="13"/>
  <c r="AQ272" i="6"/>
  <c r="X270" i="13"/>
  <c r="AQ306" i="6"/>
  <c r="X304" i="13"/>
  <c r="AQ321" i="6"/>
  <c r="X319" i="13"/>
  <c r="AQ305" i="6"/>
  <c r="X303" i="13"/>
  <c r="AG255" i="6"/>
  <c r="S253" i="13"/>
  <c r="AQ249" i="6"/>
  <c r="X247" i="13"/>
  <c r="AQ252" i="6"/>
  <c r="X250" i="13"/>
  <c r="AQ263" i="6"/>
  <c r="X261" i="13"/>
  <c r="AR229" i="6"/>
  <c r="Y227" i="13"/>
  <c r="AP270" i="6"/>
  <c r="W268" i="13"/>
  <c r="AG236" i="6"/>
  <c r="S234" i="13"/>
  <c r="AP243" i="6"/>
  <c r="W241" i="13"/>
  <c r="AQ241" i="6"/>
  <c r="X239" i="13"/>
  <c r="AG223" i="6"/>
  <c r="S221" i="13"/>
  <c r="AA302" i="6"/>
  <c r="R300" i="13"/>
  <c r="AP283" i="6"/>
  <c r="W281" i="13"/>
  <c r="AA243" i="6"/>
  <c r="R241" i="13"/>
  <c r="AR321" i="6"/>
  <c r="Y319" i="13"/>
  <c r="AA276" i="6"/>
  <c r="R274" i="13"/>
  <c r="AG285" i="6"/>
  <c r="S283" i="13"/>
  <c r="AC330" i="1"/>
  <c r="Q330" i="6"/>
  <c r="M328" i="13"/>
  <c r="Q258" i="6"/>
  <c r="M256" i="13"/>
  <c r="AR259" i="6"/>
  <c r="Y257" i="13"/>
  <c r="AA314" i="6"/>
  <c r="R312" i="13"/>
  <c r="AR313" i="6"/>
  <c r="Y311" i="13"/>
  <c r="AP288" i="6"/>
  <c r="W286" i="13"/>
  <c r="AA262" i="1"/>
  <c r="Q262" i="6"/>
  <c r="M260" i="13"/>
  <c r="AG276" i="6"/>
  <c r="S274" i="13"/>
  <c r="AP241" i="6"/>
  <c r="W239" i="13"/>
  <c r="AQ215" i="6"/>
  <c r="X213" i="13"/>
  <c r="AA196" i="6"/>
  <c r="R194" i="13"/>
  <c r="AG240" i="6"/>
  <c r="S238" i="13"/>
  <c r="AQ327" i="6"/>
  <c r="X325" i="13"/>
  <c r="AR318" i="6"/>
  <c r="Y316" i="13"/>
  <c r="AR306" i="6"/>
  <c r="Y304" i="13"/>
  <c r="AG302" i="6"/>
  <c r="S300" i="13"/>
  <c r="AQ332" i="6"/>
  <c r="X330" i="13"/>
  <c r="AQ310" i="6"/>
  <c r="X308" i="13"/>
  <c r="AR327" i="6"/>
  <c r="Y325" i="13"/>
  <c r="AH319" i="6"/>
  <c r="T317" i="13"/>
  <c r="AP268" i="6"/>
  <c r="W266" i="13"/>
  <c r="AG244" i="6"/>
  <c r="S242" i="13"/>
  <c r="AP238" i="6"/>
  <c r="W236" i="13"/>
  <c r="AG270" i="6"/>
  <c r="S268" i="13"/>
  <c r="AG269" i="6"/>
  <c r="S267" i="13"/>
  <c r="AQ226" i="6"/>
  <c r="X224" i="13"/>
  <c r="AQ218" i="6"/>
  <c r="X216" i="13"/>
  <c r="AH210" i="6"/>
  <c r="T208" i="13"/>
  <c r="AA290" i="6"/>
  <c r="R288" i="13"/>
  <c r="Q219" i="6"/>
  <c r="M217" i="13"/>
  <c r="AP325" i="6"/>
  <c r="W323" i="13"/>
  <c r="AR210" i="6"/>
  <c r="Y208" i="13"/>
  <c r="Q273" i="6"/>
  <c r="M271" i="13"/>
  <c r="AH330" i="6"/>
  <c r="T328" i="13"/>
  <c r="AR277" i="6"/>
  <c r="Y275" i="13"/>
  <c r="AA246" i="6"/>
  <c r="R244" i="13"/>
  <c r="Q295" i="6"/>
  <c r="M293" i="13"/>
  <c r="AR298" i="6"/>
  <c r="Y296" i="13"/>
  <c r="Q268" i="6"/>
  <c r="M266" i="13"/>
  <c r="AG215" i="6"/>
  <c r="S213" i="13"/>
  <c r="AR216" i="6"/>
  <c r="Y214" i="13"/>
  <c r="AQ197" i="6"/>
  <c r="X195" i="13"/>
  <c r="AG323" i="6"/>
  <c r="S321" i="13"/>
  <c r="AC328" i="1"/>
  <c r="Q328" i="6"/>
  <c r="M326" i="13"/>
  <c r="AC302" i="1"/>
  <c r="Q302" i="6"/>
  <c r="M300" i="13"/>
  <c r="AQ314" i="6"/>
  <c r="X312" i="13"/>
  <c r="AH323" i="6"/>
  <c r="T321" i="13"/>
  <c r="AH307" i="6"/>
  <c r="T305" i="13"/>
  <c r="AH255" i="6"/>
  <c r="T253" i="13"/>
  <c r="AG247" i="6"/>
  <c r="S245" i="13"/>
  <c r="AP264" i="6"/>
  <c r="W262" i="13"/>
  <c r="AP254" i="6"/>
  <c r="W252" i="13"/>
  <c r="AH250" i="6"/>
  <c r="T248" i="13"/>
  <c r="AQ271" i="6"/>
  <c r="X269" i="13"/>
  <c r="AQ259" i="6"/>
  <c r="X257" i="13"/>
  <c r="AG229" i="6"/>
  <c r="S227" i="13"/>
  <c r="AP229" i="6"/>
  <c r="W227" i="13"/>
  <c r="Q238" i="6"/>
  <c r="M236" i="13"/>
  <c r="AG231" i="6"/>
  <c r="S229" i="13"/>
  <c r="AA235" i="1"/>
  <c r="Q235" i="6"/>
  <c r="M233" i="13"/>
  <c r="AH222" i="6"/>
  <c r="T220" i="13"/>
  <c r="AQ224" i="6"/>
  <c r="X222" i="13"/>
  <c r="AQ207" i="6"/>
  <c r="X205" i="13"/>
  <c r="AH279" i="6"/>
  <c r="T277" i="13"/>
  <c r="AR311" i="6"/>
  <c r="Y309" i="13"/>
  <c r="D277" i="7"/>
  <c r="R279" i="6"/>
  <c r="N277" i="13"/>
  <c r="AQ275" i="6"/>
  <c r="X273" i="13"/>
  <c r="AA301" i="6"/>
  <c r="R299" i="13"/>
  <c r="AR223" i="6"/>
  <c r="Y221" i="13"/>
  <c r="AP273" i="6"/>
  <c r="W271" i="13"/>
  <c r="AR246" i="6"/>
  <c r="Y244" i="13"/>
  <c r="AR202" i="6"/>
  <c r="Y200" i="13"/>
  <c r="AH195" i="6"/>
  <c r="T193" i="13"/>
  <c r="AA325" i="6"/>
  <c r="R323" i="13"/>
  <c r="AR309" i="6"/>
  <c r="Y307" i="13"/>
  <c r="Q278" i="6"/>
  <c r="M276" i="13"/>
  <c r="G236" i="6"/>
  <c r="E234" i="13"/>
  <c r="G319" i="6"/>
  <c r="E317" i="13"/>
  <c r="G295" i="6"/>
  <c r="E293" i="13"/>
  <c r="G269" i="6"/>
  <c r="E267" i="13"/>
  <c r="G214" i="6"/>
  <c r="E212" i="13"/>
  <c r="G304" i="6"/>
  <c r="E302" i="13"/>
  <c r="G275" i="6"/>
  <c r="E273" i="13"/>
  <c r="G281" i="6"/>
  <c r="E279" i="13"/>
  <c r="G244" i="6"/>
  <c r="E242" i="13"/>
  <c r="G291" i="6"/>
  <c r="E289" i="13"/>
  <c r="E249"/>
  <c r="G268" i="6"/>
  <c r="E266" i="13"/>
  <c r="G223" i="6"/>
  <c r="E221" i="13"/>
  <c r="G224" i="6"/>
  <c r="E222" i="13"/>
  <c r="G238" i="6"/>
  <c r="E236" i="13"/>
  <c r="G321" i="6"/>
  <c r="E319" i="13"/>
  <c r="G242" i="6"/>
  <c r="E240" i="13"/>
  <c r="G313" i="6"/>
  <c r="E311" i="13"/>
  <c r="G278" i="6"/>
  <c r="E276" i="13"/>
  <c r="G209" i="6"/>
  <c r="E207" i="13"/>
  <c r="G322" i="6"/>
  <c r="E320" i="13"/>
  <c r="G271" i="6"/>
  <c r="E269" i="13"/>
  <c r="G219" i="6"/>
  <c r="E217" i="13"/>
  <c r="G245" i="6"/>
  <c r="E243" i="13"/>
  <c r="G207" i="6"/>
  <c r="E205" i="13"/>
  <c r="G203" i="6"/>
  <c r="E201" i="13"/>
  <c r="G249" i="6"/>
  <c r="E247" i="13"/>
  <c r="E261"/>
  <c r="G227" i="6"/>
  <c r="E225" i="13"/>
  <c r="G247" i="6"/>
  <c r="E245" i="13"/>
  <c r="G282" i="6"/>
  <c r="E280" i="13"/>
  <c r="G277" i="6"/>
  <c r="E275" i="13"/>
  <c r="G297" i="6"/>
  <c r="E295" i="13"/>
  <c r="AA262" i="6"/>
  <c r="R260" i="13"/>
  <c r="AR239" i="6"/>
  <c r="Y237" i="13"/>
  <c r="AH331" i="6"/>
  <c r="T329" i="13"/>
  <c r="AH196" i="6"/>
  <c r="T194" i="13"/>
  <c r="E239" i="7"/>
  <c r="E207"/>
  <c r="T207" i="1"/>
  <c r="T204"/>
  <c r="C202" i="7" s="1"/>
  <c r="E281"/>
  <c r="T227" i="1"/>
  <c r="E323" i="7"/>
  <c r="E299"/>
  <c r="T262" i="1"/>
  <c r="T267"/>
  <c r="BE259"/>
  <c r="AC213"/>
  <c r="AC331"/>
  <c r="AU328"/>
  <c r="AC304"/>
  <c r="AU225"/>
  <c r="F223" i="7" s="1"/>
  <c r="AA310" i="1"/>
  <c r="BE238"/>
  <c r="BE257"/>
  <c r="BE286"/>
  <c r="BE309"/>
  <c r="BE312"/>
  <c r="BE277"/>
  <c r="BE210"/>
  <c r="AA303"/>
  <c r="AC238"/>
  <c r="AA281"/>
  <c r="AC256"/>
  <c r="AA267"/>
  <c r="AA269"/>
  <c r="AC283"/>
  <c r="AU302"/>
  <c r="AU255"/>
  <c r="AU230"/>
  <c r="AU320"/>
  <c r="AU236"/>
  <c r="F234" i="7" s="1"/>
  <c r="BE328" i="1"/>
  <c r="BE303"/>
  <c r="AU290"/>
  <c r="AU321"/>
  <c r="AU217"/>
  <c r="AU314"/>
  <c r="BE203"/>
  <c r="T228"/>
  <c r="AU315"/>
  <c r="T324"/>
  <c r="AC240"/>
  <c r="AU196"/>
  <c r="AU219"/>
  <c r="AA223"/>
  <c r="E266" i="7"/>
  <c r="AU240" i="1"/>
  <c r="T252"/>
  <c r="AC296"/>
  <c r="AU231"/>
  <c r="BE232"/>
  <c r="BE327"/>
  <c r="AU229"/>
  <c r="AU283"/>
  <c r="BE329"/>
  <c r="AU313"/>
  <c r="AU220"/>
  <c r="AU309"/>
  <c r="AU305"/>
  <c r="AA296"/>
  <c r="BE221"/>
  <c r="AA238"/>
  <c r="T249"/>
  <c r="T300"/>
  <c r="T224"/>
  <c r="BE195"/>
  <c r="BE326"/>
  <c r="T264"/>
  <c r="AU223"/>
  <c r="AA304"/>
  <c r="AA240"/>
  <c r="BE204"/>
  <c r="AU294"/>
  <c r="BE293"/>
  <c r="AU213"/>
  <c r="AU269"/>
  <c r="AU280"/>
  <c r="AA284"/>
  <c r="AU306"/>
  <c r="F304" i="7" s="1"/>
  <c r="AU245" i="1"/>
  <c r="AC267"/>
  <c r="BE269"/>
  <c r="AU203"/>
  <c r="AU243"/>
  <c r="BE284"/>
  <c r="AU271"/>
  <c r="AU249"/>
  <c r="AU264"/>
  <c r="AU226"/>
  <c r="BE236"/>
  <c r="BE229"/>
  <c r="AA243"/>
  <c r="BE247"/>
  <c r="BE208"/>
  <c r="BE199"/>
  <c r="BE239"/>
  <c r="T325"/>
  <c r="T246"/>
  <c r="AU258"/>
  <c r="AU295"/>
  <c r="AC239"/>
  <c r="BE298"/>
  <c r="AC258"/>
  <c r="BE273"/>
  <c r="T254"/>
  <c r="AU278"/>
  <c r="BE196"/>
  <c r="AU266"/>
  <c r="BE302"/>
  <c r="BE207"/>
  <c r="BE315"/>
  <c r="AU287"/>
  <c r="F285" i="7" s="1"/>
  <c r="AA239" i="1"/>
  <c r="AA258"/>
  <c r="BE281"/>
  <c r="AA316"/>
  <c r="AU200"/>
  <c r="BE261"/>
  <c r="BE266"/>
  <c r="AU251"/>
  <c r="T237"/>
  <c r="T268"/>
  <c r="BE218"/>
  <c r="AU205"/>
  <c r="AC203"/>
  <c r="BE322"/>
  <c r="BE287"/>
  <c r="T272"/>
  <c r="BE254"/>
  <c r="AA265"/>
  <c r="AU277"/>
  <c r="AC257"/>
  <c r="BE213"/>
  <c r="AU207"/>
  <c r="AC269"/>
  <c r="AA256"/>
  <c r="AA286"/>
  <c r="BE251"/>
  <c r="BE197"/>
  <c r="BE330"/>
  <c r="AU212"/>
  <c r="AC295"/>
  <c r="AU197"/>
  <c r="F195" i="7" s="1"/>
  <c r="T221" i="1"/>
  <c r="BE245"/>
  <c r="AU291"/>
  <c r="BE275"/>
  <c r="G273" i="7" s="1"/>
  <c r="AU201" i="1"/>
  <c r="AU250"/>
  <c r="AU222"/>
  <c r="BE233"/>
  <c r="G231" i="7" s="1"/>
  <c r="AU232" i="1"/>
  <c r="AU248"/>
  <c r="AU323"/>
  <c r="AC271"/>
  <c r="AC243"/>
  <c r="AU218"/>
  <c r="BE234"/>
  <c r="AU292"/>
  <c r="AU259"/>
  <c r="T201"/>
  <c r="BE301"/>
  <c r="T314"/>
  <c r="AA203"/>
  <c r="AA295"/>
  <c r="BE256"/>
  <c r="BE295"/>
  <c r="T316"/>
  <c r="BE253"/>
  <c r="T226"/>
  <c r="AC281"/>
  <c r="BE294"/>
  <c r="AU331"/>
  <c r="T239"/>
  <c r="AU281"/>
  <c r="F279" i="7" s="1"/>
  <c r="AU300" i="1"/>
  <c r="BE282"/>
  <c r="BE325"/>
  <c r="AU299"/>
  <c r="BE296"/>
  <c r="AU254"/>
  <c r="BE268"/>
  <c r="BE260"/>
  <c r="AU252"/>
  <c r="AA271"/>
  <c r="AU221"/>
  <c r="BE333"/>
  <c r="G331" i="7" s="1"/>
  <c r="BE198" i="1"/>
  <c r="AU246"/>
  <c r="AU307"/>
  <c r="AC303"/>
  <c r="BE271"/>
  <c r="T205"/>
  <c r="BE240"/>
  <c r="BE267"/>
  <c r="G265" i="7" s="1"/>
  <c r="AU297" i="1"/>
  <c r="T212"/>
  <c r="AU215"/>
  <c r="BE270"/>
  <c r="G268" i="7" s="1"/>
  <c r="AA331" i="1"/>
  <c r="AU298"/>
  <c r="AU310"/>
  <c r="AU279"/>
  <c r="F277" i="7" s="1"/>
  <c r="BE310" i="1"/>
  <c r="AU262"/>
  <c r="AU332"/>
  <c r="BE215"/>
  <c r="G213" i="7" s="1"/>
  <c r="BE224" i="1"/>
  <c r="AA257"/>
  <c r="BE323"/>
  <c r="BE292"/>
  <c r="AU210"/>
  <c r="AU317"/>
  <c r="AU326"/>
  <c r="D327" i="7"/>
  <c r="G259"/>
  <c r="F286"/>
  <c r="G193"/>
  <c r="C265"/>
  <c r="T303" i="1"/>
  <c r="D286" i="7"/>
  <c r="T203" i="1"/>
  <c r="D296" i="7"/>
  <c r="D299"/>
  <c r="D287"/>
  <c r="T274" i="1"/>
  <c r="G289" i="7"/>
  <c r="T306" i="1"/>
  <c r="F217" i="7"/>
  <c r="AA285" i="1"/>
  <c r="E233" i="7"/>
  <c r="AA272" i="1"/>
  <c r="T275"/>
  <c r="E257" i="7"/>
  <c r="E197"/>
  <c r="E289"/>
  <c r="D310"/>
  <c r="E237"/>
  <c r="E255"/>
  <c r="E211"/>
  <c r="E315"/>
  <c r="E252"/>
  <c r="E228"/>
  <c r="E282"/>
  <c r="E204"/>
  <c r="T243" i="1"/>
  <c r="D323" i="7"/>
  <c r="D265"/>
  <c r="AU253" i="1"/>
  <c r="T210"/>
  <c r="BE226"/>
  <c r="T261"/>
  <c r="BE235"/>
  <c r="C262" i="7"/>
  <c r="AU211" i="1"/>
  <c r="AU316"/>
  <c r="BE313"/>
  <c r="BE297"/>
  <c r="BE308"/>
  <c r="D221" i="7"/>
  <c r="T292" i="1"/>
  <c r="T265"/>
  <c r="T327"/>
  <c r="AA202"/>
  <c r="T299"/>
  <c r="AU325"/>
  <c r="BE285"/>
  <c r="T323"/>
  <c r="AA282"/>
  <c r="BE219"/>
  <c r="AU318"/>
  <c r="T293"/>
  <c r="D197" i="7"/>
  <c r="D208"/>
  <c r="T294" i="1"/>
  <c r="T313"/>
  <c r="T278"/>
  <c r="T321"/>
  <c r="E222" i="7"/>
  <c r="AC237" i="1"/>
  <c r="E256" i="7"/>
  <c r="E291"/>
  <c r="AC292" i="1"/>
  <c r="E303" i="7"/>
  <c r="E311"/>
  <c r="E262"/>
  <c r="E247"/>
  <c r="AC246" i="1"/>
  <c r="E327" i="7"/>
  <c r="AA287" i="1"/>
  <c r="D204" i="7"/>
  <c r="AC266" i="1"/>
  <c r="T234"/>
  <c r="AA215"/>
  <c r="E248" i="7"/>
  <c r="E243"/>
  <c r="E275"/>
  <c r="AC247" i="1"/>
  <c r="AC250"/>
  <c r="E272" i="7"/>
  <c r="T284" i="1"/>
  <c r="T301"/>
  <c r="AC242"/>
  <c r="E279" i="7"/>
  <c r="E217"/>
  <c r="E276"/>
  <c r="E288"/>
  <c r="E298"/>
  <c r="E195"/>
  <c r="E238"/>
  <c r="E287"/>
  <c r="E328"/>
  <c r="AA274" i="1"/>
  <c r="D308" i="7"/>
  <c r="AC324" i="1"/>
  <c r="D307" i="7"/>
  <c r="AA291" i="1"/>
  <c r="T302"/>
  <c r="E258" i="7"/>
  <c r="D203"/>
  <c r="AA328" i="1"/>
  <c r="AA302"/>
  <c r="AC248"/>
  <c r="AA244"/>
  <c r="AC231"/>
  <c r="G325" i="7"/>
  <c r="G220"/>
  <c r="T216" i="1"/>
  <c r="T223"/>
  <c r="D220" i="7"/>
  <c r="D324"/>
  <c r="D306"/>
  <c r="D312"/>
  <c r="G198"/>
  <c r="G218"/>
  <c r="D294"/>
  <c r="T271" i="1"/>
  <c r="T290"/>
  <c r="F212" i="7"/>
  <c r="D213"/>
  <c r="T315" i="1"/>
  <c r="T230"/>
  <c r="E278" i="7"/>
  <c r="E200"/>
  <c r="D193"/>
  <c r="E230"/>
  <c r="AC234" i="1"/>
  <c r="AC305"/>
  <c r="AC270"/>
  <c r="D225" i="7"/>
  <c r="E199"/>
  <c r="AA329" i="1"/>
  <c r="E220" i="7"/>
  <c r="E210"/>
  <c r="AC319" i="1"/>
  <c r="E277" i="7"/>
  <c r="E309"/>
  <c r="D259"/>
  <c r="AC253" i="1"/>
  <c r="E206" i="7"/>
  <c r="E297"/>
  <c r="E234"/>
  <c r="BE237" i="1"/>
  <c r="T229"/>
  <c r="BE243"/>
  <c r="AU322"/>
  <c r="F229" i="7"/>
  <c r="BE223" i="1"/>
  <c r="BE332"/>
  <c r="G257" i="7"/>
  <c r="AU260" i="1"/>
  <c r="F203" i="7"/>
  <c r="AU276" i="1"/>
  <c r="D257" i="7"/>
  <c r="BE227" i="1"/>
  <c r="D295" i="7"/>
  <c r="T222" i="1"/>
  <c r="D326" i="7"/>
  <c r="AC285" i="1"/>
  <c r="BE324"/>
  <c r="D196" i="7"/>
  <c r="F206"/>
  <c r="T242" i="1"/>
  <c r="BE279"/>
  <c r="AU333"/>
  <c r="AA283"/>
  <c r="T257"/>
  <c r="D331" i="7"/>
  <c r="BE214" i="1"/>
  <c r="AU198"/>
  <c r="AU270"/>
  <c r="AU296"/>
  <c r="AC214"/>
  <c r="AC277"/>
  <c r="E302" i="7"/>
  <c r="E306"/>
  <c r="E216"/>
  <c r="AC218" i="1"/>
  <c r="E223" i="7"/>
  <c r="AC197" i="1"/>
  <c r="AA197"/>
  <c r="AA319"/>
  <c r="BE263"/>
  <c r="T206"/>
  <c r="AA246"/>
  <c r="BE272"/>
  <c r="AU263"/>
  <c r="BE265"/>
  <c r="AU234"/>
  <c r="T200"/>
  <c r="G234" i="7"/>
  <c r="AA253" i="1"/>
  <c r="AU244"/>
  <c r="BE248"/>
  <c r="T219"/>
  <c r="T258"/>
  <c r="D206" i="7"/>
  <c r="AU209" i="1"/>
  <c r="T329"/>
  <c r="BE244"/>
  <c r="BE231"/>
  <c r="T208"/>
  <c r="T259"/>
  <c r="T202"/>
  <c r="AU301"/>
  <c r="BE331"/>
  <c r="BE264"/>
  <c r="AC300"/>
  <c r="T296"/>
  <c r="BE290"/>
  <c r="AU289"/>
  <c r="BE311"/>
  <c r="D330" i="7"/>
  <c r="BE250" i="1"/>
  <c r="AU261"/>
  <c r="F281" i="7"/>
  <c r="T225" i="1"/>
  <c r="BE314"/>
  <c r="T269"/>
  <c r="AU242"/>
  <c r="BE202"/>
  <c r="AU216"/>
  <c r="AU312"/>
  <c r="AU224"/>
  <c r="T295"/>
  <c r="AA270"/>
  <c r="BE241"/>
  <c r="BE289"/>
  <c r="D304" i="7"/>
  <c r="BE230" i="1"/>
  <c r="AA294"/>
  <c r="AA229"/>
  <c r="AC286"/>
  <c r="T317"/>
  <c r="AU204"/>
  <c r="AU327"/>
  <c r="T310"/>
  <c r="BE228"/>
  <c r="AU282"/>
  <c r="BE217"/>
  <c r="F319" i="7"/>
  <c r="D273"/>
  <c r="AU228" i="1"/>
  <c r="AA305"/>
  <c r="AU206"/>
  <c r="T241"/>
  <c r="BE274"/>
  <c r="AC202"/>
  <c r="T280"/>
  <c r="BE321"/>
  <c r="AU239"/>
  <c r="AU293"/>
  <c r="T285"/>
  <c r="AU256"/>
  <c r="T305"/>
  <c r="T273"/>
  <c r="BE300"/>
  <c r="AC282"/>
  <c r="T248"/>
  <c r="T309"/>
  <c r="T279"/>
  <c r="D210" i="7"/>
  <c r="T326" i="1"/>
  <c r="F297" i="7"/>
  <c r="T240" i="1"/>
  <c r="D228" i="7"/>
  <c r="AA277" i="1"/>
  <c r="BE318"/>
  <c r="T220"/>
  <c r="T196"/>
  <c r="T199"/>
  <c r="D289" i="7"/>
  <c r="T266" i="1"/>
  <c r="F269" i="7"/>
  <c r="AU227" i="1"/>
  <c r="T308"/>
  <c r="F194" i="7"/>
  <c r="AU274" i="1"/>
  <c r="T195"/>
  <c r="T217"/>
  <c r="F193" i="7"/>
  <c r="T253" i="1"/>
  <c r="T286"/>
  <c r="T289"/>
  <c r="T318"/>
  <c r="AC287"/>
  <c r="T198"/>
  <c r="AA298"/>
  <c r="E226" i="7"/>
  <c r="E294"/>
  <c r="E331"/>
  <c r="E321"/>
  <c r="AC217" i="1"/>
  <c r="E242" i="7"/>
  <c r="E227"/>
  <c r="AA198" i="1"/>
  <c r="E208" i="7"/>
  <c r="AC323" i="1"/>
  <c r="AC307"/>
  <c r="T283"/>
  <c r="AC251"/>
  <c r="AC226"/>
  <c r="AA230"/>
  <c r="E259" i="7"/>
  <c r="E253"/>
  <c r="AC236" i="1"/>
  <c r="AC232"/>
  <c r="D194" i="7"/>
  <c r="E329"/>
  <c r="D276"/>
  <c r="E285"/>
  <c r="E249"/>
  <c r="E201"/>
  <c r="E246"/>
  <c r="AC313" i="1"/>
  <c r="E317" i="7"/>
  <c r="D316"/>
  <c r="E318"/>
  <c r="E215"/>
  <c r="E209"/>
  <c r="AC311" i="1"/>
  <c r="AA208"/>
  <c r="E326" i="7"/>
  <c r="E213"/>
  <c r="E330"/>
  <c r="E304"/>
  <c r="E316"/>
  <c r="T232" i="1"/>
  <c r="AC221"/>
  <c r="AA221"/>
  <c r="E225" i="7"/>
  <c r="E214"/>
  <c r="AC322" i="1"/>
  <c r="E267" i="7"/>
  <c r="E284"/>
  <c r="E236"/>
  <c r="E231"/>
  <c r="E293"/>
  <c r="D314"/>
  <c r="AA276" i="1"/>
  <c r="E312" i="7"/>
  <c r="E251"/>
  <c r="T282" i="1"/>
  <c r="T236"/>
  <c r="E245" i="7"/>
  <c r="E221"/>
  <c r="T291" i="1"/>
  <c r="F300" i="7"/>
  <c r="F249"/>
  <c r="G201"/>
  <c r="G284"/>
  <c r="D205"/>
  <c r="D226"/>
  <c r="D263"/>
  <c r="F307"/>
  <c r="T270" i="1"/>
  <c r="T277"/>
  <c r="D325" i="7"/>
  <c r="D281"/>
  <c r="G286"/>
  <c r="T333" i="1"/>
  <c r="T197"/>
  <c r="G208" i="7"/>
  <c r="D328"/>
  <c r="E324"/>
  <c r="E307"/>
  <c r="AC315" i="1"/>
  <c r="AU257"/>
  <c r="E268" i="7"/>
  <c r="E286"/>
  <c r="AC280" i="1"/>
  <c r="AA280"/>
  <c r="E325" i="7"/>
  <c r="E254"/>
  <c r="E320"/>
  <c r="E224"/>
  <c r="D218"/>
  <c r="AC233" i="1"/>
  <c r="E300" i="7"/>
  <c r="E241"/>
  <c r="E218"/>
  <c r="AA211" i="1"/>
  <c r="E269" i="7"/>
  <c r="D315"/>
  <c r="AC262" i="1"/>
  <c r="D300" i="7"/>
  <c r="F270"/>
  <c r="BE258" i="1"/>
  <c r="AU235"/>
  <c r="AU247"/>
  <c r="F290" i="7"/>
  <c r="AU319" i="1"/>
  <c r="G255" i="7"/>
  <c r="BE276" i="1"/>
  <c r="BE209"/>
  <c r="AU324"/>
  <c r="BE242"/>
  <c r="BE249"/>
  <c r="AU311"/>
  <c r="AC272"/>
  <c r="BE316"/>
  <c r="AU267"/>
  <c r="BE304"/>
  <c r="AU237"/>
  <c r="AU233"/>
  <c r="D222" i="7"/>
  <c r="T209" i="1"/>
  <c r="F238" i="7"/>
  <c r="F253"/>
  <c r="G267"/>
  <c r="T233" i="1"/>
  <c r="T320"/>
  <c r="BE262"/>
  <c r="BE320"/>
  <c r="AU241"/>
  <c r="T231"/>
  <c r="BE255"/>
  <c r="BE205"/>
  <c r="T298"/>
  <c r="BE246"/>
  <c r="AA300"/>
  <c r="D266" i="7"/>
  <c r="T263" i="1"/>
  <c r="T307"/>
  <c r="AU330"/>
  <c r="AU268"/>
  <c r="AU238"/>
  <c r="AU273"/>
  <c r="BE216"/>
  <c r="T214"/>
  <c r="BE306"/>
  <c r="AU265"/>
  <c r="T238"/>
  <c r="AU285"/>
  <c r="BE278"/>
  <c r="BE225"/>
  <c r="AU284"/>
  <c r="AA326"/>
  <c r="AU275"/>
  <c r="AC294"/>
  <c r="AC229"/>
  <c r="BE299"/>
  <c r="AU199"/>
  <c r="T331"/>
  <c r="BE305"/>
  <c r="BE212"/>
  <c r="BE206"/>
  <c r="T256"/>
  <c r="AU202"/>
  <c r="BE317"/>
  <c r="AA292"/>
  <c r="T218"/>
  <c r="AU329"/>
  <c r="BE280"/>
  <c r="T297"/>
  <c r="T319"/>
  <c r="T247"/>
  <c r="BE319"/>
  <c r="F303" i="7"/>
  <c r="BE307" i="1"/>
  <c r="D319" i="7"/>
  <c r="T281" i="1"/>
  <c r="BE252"/>
  <c r="T311"/>
  <c r="D271" i="7"/>
  <c r="AA289" i="1"/>
  <c r="T330"/>
  <c r="D318" i="7"/>
  <c r="D272"/>
  <c r="AC211" i="1"/>
  <c r="D202" i="7"/>
  <c r="T304" i="1"/>
  <c r="T213"/>
  <c r="BE283"/>
  <c r="BE201"/>
  <c r="D282" i="7"/>
  <c r="BE211" i="1"/>
  <c r="AU303"/>
  <c r="D274" i="7"/>
  <c r="F276"/>
  <c r="T211" i="1"/>
  <c r="T215"/>
  <c r="AU308"/>
  <c r="D198" i="7"/>
  <c r="D242"/>
  <c r="T328" i="1"/>
  <c r="T322"/>
  <c r="T250"/>
  <c r="T276"/>
  <c r="T312"/>
  <c r="AU304"/>
  <c r="D217" i="7"/>
  <c r="AU286" i="1"/>
  <c r="T260"/>
  <c r="T255"/>
  <c r="T244"/>
  <c r="T251"/>
  <c r="T332"/>
  <c r="T287"/>
  <c r="T288"/>
  <c r="E196" i="7"/>
  <c r="E273"/>
  <c r="E305"/>
  <c r="AA327" i="1"/>
  <c r="E313" i="7"/>
  <c r="E270"/>
  <c r="E193"/>
  <c r="E219"/>
  <c r="E203"/>
  <c r="AA288" i="1"/>
  <c r="E310" i="7"/>
  <c r="AC293" i="1"/>
  <c r="E308" i="7"/>
  <c r="AC241" i="1"/>
  <c r="AA224"/>
  <c r="E240" i="7"/>
  <c r="D207"/>
  <c r="AC264" i="1"/>
  <c r="AC254"/>
  <c r="AC245"/>
  <c r="E205" i="7"/>
  <c r="E229"/>
  <c r="E290"/>
  <c r="AA275" i="1"/>
  <c r="AC263"/>
  <c r="E265" i="7"/>
  <c r="AA204" i="1"/>
  <c r="E283" i="7"/>
  <c r="AC249" i="1"/>
  <c r="AC252"/>
  <c r="AA301"/>
  <c r="E261" i="7"/>
  <c r="AA212" i="1"/>
  <c r="D258" i="7"/>
  <c r="E263"/>
  <c r="E250"/>
  <c r="E235"/>
  <c r="E296"/>
  <c r="AC255" i="1"/>
  <c r="AC299"/>
  <c r="AA299"/>
  <c r="E274" i="7"/>
  <c r="AA330" i="1"/>
  <c r="AC225"/>
  <c r="E202" i="7"/>
  <c r="E194"/>
  <c r="E198"/>
  <c r="E280"/>
  <c r="E271"/>
  <c r="AA321" i="1"/>
  <c r="E314" i="7"/>
  <c r="E295"/>
  <c r="AA210" i="1"/>
  <c r="E244" i="7"/>
  <c r="E319"/>
  <c r="AC290" i="1"/>
  <c r="E232" i="7"/>
  <c r="T245" i="1"/>
  <c r="D199" i="7"/>
  <c r="AC235" i="1"/>
  <c r="T235"/>
  <c r="AN5" i="6"/>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AN65"/>
  <c r="AN66"/>
  <c r="AN67"/>
  <c r="AN68"/>
  <c r="AN69"/>
  <c r="AN70"/>
  <c r="AN71"/>
  <c r="AN72"/>
  <c r="AN73"/>
  <c r="AN74"/>
  <c r="AN75"/>
  <c r="AN76"/>
  <c r="AN77"/>
  <c r="AN78"/>
  <c r="AN79"/>
  <c r="AN80"/>
  <c r="AN81"/>
  <c r="AN82"/>
  <c r="AN83"/>
  <c r="AN84"/>
  <c r="AN85"/>
  <c r="AN86"/>
  <c r="AN87"/>
  <c r="AN88"/>
  <c r="AN89"/>
  <c r="AN90"/>
  <c r="AN91"/>
  <c r="AN92"/>
  <c r="AN93"/>
  <c r="AN94"/>
  <c r="AN95"/>
  <c r="AN96"/>
  <c r="AN97"/>
  <c r="AN98"/>
  <c r="AN99"/>
  <c r="AN100"/>
  <c r="AN101"/>
  <c r="AN102"/>
  <c r="AN103"/>
  <c r="AN104"/>
  <c r="AN105"/>
  <c r="AN106"/>
  <c r="AN107"/>
  <c r="AN108"/>
  <c r="AN109"/>
  <c r="AN110"/>
  <c r="AN111"/>
  <c r="AN112"/>
  <c r="AN113"/>
  <c r="AN114"/>
  <c r="AN115"/>
  <c r="AN116"/>
  <c r="AN117"/>
  <c r="AN118"/>
  <c r="AN119"/>
  <c r="AN120"/>
  <c r="AN121"/>
  <c r="AN122"/>
  <c r="AN123"/>
  <c r="AN124"/>
  <c r="AN125"/>
  <c r="AN126"/>
  <c r="AN127"/>
  <c r="AN128"/>
  <c r="AN129"/>
  <c r="AN130"/>
  <c r="AN131"/>
  <c r="AN132"/>
  <c r="AN133"/>
  <c r="AN134"/>
  <c r="AN135"/>
  <c r="AN136"/>
  <c r="AN137"/>
  <c r="AN138"/>
  <c r="AN139"/>
  <c r="AN140"/>
  <c r="AN141"/>
  <c r="AN142"/>
  <c r="AN143"/>
  <c r="AN144"/>
  <c r="AN145"/>
  <c r="AN146"/>
  <c r="AN147"/>
  <c r="AN148"/>
  <c r="AN149"/>
  <c r="AN150"/>
  <c r="AN151"/>
  <c r="AN152"/>
  <c r="AN153"/>
  <c r="AN154"/>
  <c r="AN155"/>
  <c r="AN156"/>
  <c r="AN157"/>
  <c r="AN158"/>
  <c r="AN159"/>
  <c r="AN160"/>
  <c r="AN161"/>
  <c r="AN162"/>
  <c r="AN163"/>
  <c r="AN164"/>
  <c r="AN165"/>
  <c r="AN166"/>
  <c r="AN167"/>
  <c r="AN168"/>
  <c r="AN169"/>
  <c r="AN170"/>
  <c r="AN171"/>
  <c r="AN172"/>
  <c r="AN173"/>
  <c r="AN174"/>
  <c r="AN175"/>
  <c r="AN176"/>
  <c r="AN177"/>
  <c r="AN178"/>
  <c r="AN179"/>
  <c r="AN180"/>
  <c r="AN181"/>
  <c r="AN182"/>
  <c r="AN183"/>
  <c r="AN184"/>
  <c r="AN185"/>
  <c r="AN186"/>
  <c r="AN187"/>
  <c r="AN188"/>
  <c r="AN189"/>
  <c r="AN190"/>
  <c r="AN191"/>
  <c r="AN192"/>
  <c r="AN193"/>
  <c r="AN194"/>
  <c r="AN4"/>
  <c r="R263" l="1"/>
  <c r="N261" i="13"/>
  <c r="J249"/>
  <c r="J211" i="6"/>
  <c r="J209" i="13"/>
  <c r="J247" i="6"/>
  <c r="J245" i="13"/>
  <c r="AS299" i="6"/>
  <c r="Z297" i="13"/>
  <c r="AJ268" i="6"/>
  <c r="V266" i="13"/>
  <c r="AJ241" i="6"/>
  <c r="V239" i="13"/>
  <c r="AJ311" i="6"/>
  <c r="V309" i="13"/>
  <c r="J236" i="6"/>
  <c r="J234" i="13"/>
  <c r="J308" i="6"/>
  <c r="J306" i="13"/>
  <c r="J309" i="6"/>
  <c r="J307" i="13"/>
  <c r="R202" i="6"/>
  <c r="N200" i="13"/>
  <c r="AJ327" i="6"/>
  <c r="V325" i="13"/>
  <c r="AS202" i="6"/>
  <c r="Z200" i="13"/>
  <c r="AJ244" i="6"/>
  <c r="V242" i="13"/>
  <c r="R231" i="6"/>
  <c r="N229" i="13"/>
  <c r="R235" i="6"/>
  <c r="N233" i="13"/>
  <c r="R290" i="6"/>
  <c r="N288" i="13"/>
  <c r="R225" i="6"/>
  <c r="N223" i="13"/>
  <c r="R299" i="6"/>
  <c r="N297" i="13"/>
  <c r="R245" i="6"/>
  <c r="N243" i="13"/>
  <c r="R293" i="6"/>
  <c r="N291" i="13"/>
  <c r="BF288" i="1"/>
  <c r="J288" i="6"/>
  <c r="J286" i="13"/>
  <c r="J244" i="6"/>
  <c r="J242" i="13"/>
  <c r="J248"/>
  <c r="J304" i="6"/>
  <c r="J302" i="13"/>
  <c r="J311" i="6"/>
  <c r="J309" i="13"/>
  <c r="AS307" i="6"/>
  <c r="Z305" i="13"/>
  <c r="J319" i="6"/>
  <c r="J317" i="13"/>
  <c r="J218" i="6"/>
  <c r="J216" i="13"/>
  <c r="AS305" i="6"/>
  <c r="Z303" i="13"/>
  <c r="R229" i="6"/>
  <c r="N227" i="13"/>
  <c r="AJ284" i="6"/>
  <c r="V282" i="13"/>
  <c r="J238" i="6"/>
  <c r="J236" i="13"/>
  <c r="AS216" i="6"/>
  <c r="Z214" i="13"/>
  <c r="AJ330" i="6"/>
  <c r="V328" i="13"/>
  <c r="AS205" i="6"/>
  <c r="Z203" i="13"/>
  <c r="AS320" i="6"/>
  <c r="Z318" i="13"/>
  <c r="AJ267" i="6"/>
  <c r="V265" i="13"/>
  <c r="AS249" i="6"/>
  <c r="Z247" i="13"/>
  <c r="AS276" i="6"/>
  <c r="Z274" i="13"/>
  <c r="AJ247" i="6"/>
  <c r="V245" i="13"/>
  <c r="R233" i="6"/>
  <c r="N231" i="13"/>
  <c r="J197" i="6"/>
  <c r="J195" i="13"/>
  <c r="J291" i="6"/>
  <c r="J289" i="13"/>
  <c r="J282" i="6"/>
  <c r="J280" i="13"/>
  <c r="R313" i="6"/>
  <c r="N311" i="13"/>
  <c r="R232" i="6"/>
  <c r="N230" i="13"/>
  <c r="R307" i="6"/>
  <c r="N305" i="13"/>
  <c r="J198" i="6"/>
  <c r="J196" i="13"/>
  <c r="J286" i="6"/>
  <c r="J284" i="13"/>
  <c r="BF195" i="1"/>
  <c r="J195" i="6"/>
  <c r="J193" i="13"/>
  <c r="AJ227" i="6"/>
  <c r="V225" i="13"/>
  <c r="J199" i="6"/>
  <c r="J197" i="13"/>
  <c r="J326" i="6"/>
  <c r="J324" i="13"/>
  <c r="J248" i="6"/>
  <c r="J246" i="13"/>
  <c r="J305" i="6"/>
  <c r="J303" i="13"/>
  <c r="AJ239" i="6"/>
  <c r="V237" i="13"/>
  <c r="AS274" i="6"/>
  <c r="Z272" i="13"/>
  <c r="AJ228" i="6"/>
  <c r="V226" i="13"/>
  <c r="AJ282" i="6"/>
  <c r="V280" i="13"/>
  <c r="AJ204" i="6"/>
  <c r="V202" i="13"/>
  <c r="AJ224" i="6"/>
  <c r="V222" i="13"/>
  <c r="AJ242" i="6"/>
  <c r="V240" i="13"/>
  <c r="AS311" i="6"/>
  <c r="Z309" i="13"/>
  <c r="R300" i="6"/>
  <c r="N298" i="13"/>
  <c r="J202" i="6"/>
  <c r="J200" i="13"/>
  <c r="AS244" i="6"/>
  <c r="Z242" i="13"/>
  <c r="J256"/>
  <c r="AJ234" i="6"/>
  <c r="V232" i="13"/>
  <c r="R214" i="6"/>
  <c r="N212" i="13"/>
  <c r="J255"/>
  <c r="J242" i="6"/>
  <c r="J240" i="13"/>
  <c r="R285" i="6"/>
  <c r="N283" i="13"/>
  <c r="AS227" i="6"/>
  <c r="Z225" i="13"/>
  <c r="AJ260" i="6"/>
  <c r="V258" i="13"/>
  <c r="AS237" i="6"/>
  <c r="Z235" i="13"/>
  <c r="R253" i="6"/>
  <c r="N251" i="13"/>
  <c r="R319" i="6"/>
  <c r="N317" i="13"/>
  <c r="R234" i="6"/>
  <c r="N232" i="13"/>
  <c r="R266" i="6"/>
  <c r="N264" i="13"/>
  <c r="R246" i="6"/>
  <c r="N244" i="13"/>
  <c r="R237" i="6"/>
  <c r="N235" i="13"/>
  <c r="J313" i="6"/>
  <c r="J311" i="13"/>
  <c r="J299" i="6"/>
  <c r="J297" i="13"/>
  <c r="J292" i="6"/>
  <c r="J290" i="13"/>
  <c r="AS313" i="6"/>
  <c r="Z311" i="13"/>
  <c r="AS235" i="6"/>
  <c r="Z233" i="13"/>
  <c r="AJ253" i="6"/>
  <c r="V251" i="13"/>
  <c r="J275" i="6"/>
  <c r="J273" i="13"/>
  <c r="AJ326" i="6"/>
  <c r="V324" i="13"/>
  <c r="G321" i="7"/>
  <c r="AS323" i="6"/>
  <c r="Z321" i="13"/>
  <c r="F330" i="7"/>
  <c r="AJ332" i="6"/>
  <c r="V330" i="13"/>
  <c r="F308" i="7"/>
  <c r="AJ310" i="6"/>
  <c r="V308" i="13"/>
  <c r="F213" i="7"/>
  <c r="AJ215" i="6"/>
  <c r="V213" i="13"/>
  <c r="G238" i="7"/>
  <c r="AS240" i="6"/>
  <c r="Z238" i="13"/>
  <c r="F305" i="7"/>
  <c r="AJ307" i="6"/>
  <c r="V305" i="13"/>
  <c r="F219" i="7"/>
  <c r="AJ221" i="6"/>
  <c r="V219" i="13"/>
  <c r="G266" i="7"/>
  <c r="AS268" i="6"/>
  <c r="Z266" i="13"/>
  <c r="AS325" i="6"/>
  <c r="Z323" i="13"/>
  <c r="J239" i="6"/>
  <c r="J237" i="13"/>
  <c r="C224" i="7"/>
  <c r="J226" i="6"/>
  <c r="J224" i="13"/>
  <c r="G254" i="7"/>
  <c r="AS256" i="6"/>
  <c r="Z254" i="13"/>
  <c r="AS301" i="6"/>
  <c r="Z299" i="13"/>
  <c r="AS234" i="6"/>
  <c r="Z232" i="13"/>
  <c r="AJ323" i="6"/>
  <c r="V321" i="13"/>
  <c r="F220" i="7"/>
  <c r="AJ222" i="6"/>
  <c r="V220" i="13"/>
  <c r="AJ291" i="6"/>
  <c r="V289" i="13"/>
  <c r="D293" i="7"/>
  <c r="R295" i="6"/>
  <c r="N293" i="13"/>
  <c r="G249" i="7"/>
  <c r="AS251" i="6"/>
  <c r="Z249" i="13"/>
  <c r="AJ207" i="6"/>
  <c r="V205" i="13"/>
  <c r="G320" i="7"/>
  <c r="AS322" i="6"/>
  <c r="Z320" i="13"/>
  <c r="C266" i="7"/>
  <c r="J268" i="6"/>
  <c r="J266" i="13"/>
  <c r="AS261" i="6"/>
  <c r="Z259" i="13"/>
  <c r="G205" i="7"/>
  <c r="AS207" i="6"/>
  <c r="Z205" i="13"/>
  <c r="AJ278" i="6"/>
  <c r="V276" i="13"/>
  <c r="G296" i="7"/>
  <c r="AS298" i="6"/>
  <c r="Z296" i="13"/>
  <c r="J246" i="6"/>
  <c r="J244" i="13"/>
  <c r="G206" i="7"/>
  <c r="AS208" i="6"/>
  <c r="Z206" i="13"/>
  <c r="AS236" i="6"/>
  <c r="Z234" i="13"/>
  <c r="AJ271" i="6"/>
  <c r="V269" i="13"/>
  <c r="AS269" i="6"/>
  <c r="Z267" i="13"/>
  <c r="G291" i="7"/>
  <c r="AS293" i="6"/>
  <c r="Z291" i="13"/>
  <c r="AS195" i="6"/>
  <c r="Z193" i="13"/>
  <c r="AJ309" i="6"/>
  <c r="V307" i="13"/>
  <c r="AJ283" i="6"/>
  <c r="V281" i="13"/>
  <c r="AJ231" i="6"/>
  <c r="V229" i="13"/>
  <c r="R240" i="6"/>
  <c r="N238" i="13"/>
  <c r="AS203" i="6"/>
  <c r="Z201" i="13"/>
  <c r="F288" i="7"/>
  <c r="AJ290" i="6"/>
  <c r="V288" i="13"/>
  <c r="F318" i="7"/>
  <c r="AJ320" i="6"/>
  <c r="V318" i="13"/>
  <c r="R283" i="6"/>
  <c r="N281" i="13"/>
  <c r="G275" i="7"/>
  <c r="AS277" i="6"/>
  <c r="Z275" i="13"/>
  <c r="AS257" i="6"/>
  <c r="Z255" i="13"/>
  <c r="D302" i="7"/>
  <c r="R304" i="6"/>
  <c r="N302" i="13"/>
  <c r="AS259" i="6"/>
  <c r="Z257" i="13"/>
  <c r="C205" i="7"/>
  <c r="J207" i="6"/>
  <c r="J205" i="13"/>
  <c r="R330" i="6"/>
  <c r="N328" i="13"/>
  <c r="R215" i="6"/>
  <c r="N213" i="13"/>
  <c r="R212" i="6"/>
  <c r="N210" i="13"/>
  <c r="R230" i="6"/>
  <c r="N228" i="13"/>
  <c r="R275" i="6"/>
  <c r="N273" i="13"/>
  <c r="R291" i="6"/>
  <c r="N289" i="13"/>
  <c r="R329" i="6"/>
  <c r="N327" i="13"/>
  <c r="R288" i="6"/>
  <c r="N286" i="13"/>
  <c r="R249" i="6"/>
  <c r="N247" i="13"/>
  <c r="J276" i="6"/>
  <c r="J274" i="13"/>
  <c r="AS211" i="6"/>
  <c r="Z209" i="13"/>
  <c r="AJ202" i="6"/>
  <c r="V200" i="13"/>
  <c r="AJ285" i="6"/>
  <c r="V283" i="13"/>
  <c r="J233" i="6"/>
  <c r="J231" i="13"/>
  <c r="AS209" i="6"/>
  <c r="Z207" i="13"/>
  <c r="R315" i="6"/>
  <c r="N313" i="13"/>
  <c r="J289" i="6"/>
  <c r="J287" i="13"/>
  <c r="AS318" i="6"/>
  <c r="Z316" i="13"/>
  <c r="AJ293" i="6"/>
  <c r="V291" i="13"/>
  <c r="AS289" i="6"/>
  <c r="Z287" i="13"/>
  <c r="J225" i="6"/>
  <c r="J223" i="13"/>
  <c r="AJ301" i="6"/>
  <c r="V299" i="13"/>
  <c r="J200" i="6"/>
  <c r="J198" i="13"/>
  <c r="R277" i="6"/>
  <c r="N275" i="13"/>
  <c r="R255" i="6"/>
  <c r="N253" i="13"/>
  <c r="R254" i="6"/>
  <c r="N252" i="13"/>
  <c r="J287" i="6"/>
  <c r="J285" i="13"/>
  <c r="J253"/>
  <c r="AJ304" i="6"/>
  <c r="V302" i="13"/>
  <c r="J322" i="6"/>
  <c r="J320" i="13"/>
  <c r="AJ308" i="6"/>
  <c r="V306" i="13"/>
  <c r="AS201" i="6"/>
  <c r="Z199" i="13"/>
  <c r="J330" i="6"/>
  <c r="J328" i="13"/>
  <c r="AS252" i="6"/>
  <c r="Z250" i="13"/>
  <c r="J297" i="6"/>
  <c r="J295" i="13"/>
  <c r="J254"/>
  <c r="J331" i="6"/>
  <c r="J329" i="13"/>
  <c r="R294" i="6"/>
  <c r="N292" i="13"/>
  <c r="AS225" i="6"/>
  <c r="Z223" i="13"/>
  <c r="AJ265" i="6"/>
  <c r="V263" i="13"/>
  <c r="AJ273" i="6"/>
  <c r="V271" i="13"/>
  <c r="J307" i="6"/>
  <c r="J305" i="13"/>
  <c r="AS246" i="6"/>
  <c r="Z244" i="13"/>
  <c r="AS255" i="6"/>
  <c r="Z253" i="13"/>
  <c r="AS262" i="6"/>
  <c r="Z260" i="13"/>
  <c r="AJ233" i="6"/>
  <c r="V231" i="13"/>
  <c r="AS316" i="6"/>
  <c r="Z314" i="13"/>
  <c r="AS242" i="6"/>
  <c r="Z240" i="13"/>
  <c r="AJ235" i="6"/>
  <c r="V233" i="13"/>
  <c r="R262" i="6"/>
  <c r="N260" i="13"/>
  <c r="J333" i="6"/>
  <c r="J331" i="13"/>
  <c r="J277" i="6"/>
  <c r="J275" i="13"/>
  <c r="R236" i="6"/>
  <c r="N234" i="13"/>
  <c r="R226" i="6"/>
  <c r="N224" i="13"/>
  <c r="R323" i="6"/>
  <c r="N321" i="13"/>
  <c r="R287" i="6"/>
  <c r="N285" i="13"/>
  <c r="J251"/>
  <c r="AJ274" i="6"/>
  <c r="V272" i="13"/>
  <c r="J196" i="6"/>
  <c r="J194" i="13"/>
  <c r="R282" i="6"/>
  <c r="N280" i="13"/>
  <c r="AJ256" i="6"/>
  <c r="V254" i="13"/>
  <c r="AS321" i="6"/>
  <c r="Z319" i="13"/>
  <c r="J241" i="6"/>
  <c r="J239" i="13"/>
  <c r="AS228" i="6"/>
  <c r="Z226" i="13"/>
  <c r="J317" i="6"/>
  <c r="J315" i="13"/>
  <c r="AS230" i="6"/>
  <c r="Z228" i="13"/>
  <c r="AS241" i="6"/>
  <c r="Z239" i="13"/>
  <c r="AJ312" i="6"/>
  <c r="V310" i="13"/>
  <c r="J269" i="6"/>
  <c r="J267" i="13"/>
  <c r="AJ261" i="6"/>
  <c r="V259" i="13"/>
  <c r="AJ289" i="6"/>
  <c r="V287" i="13"/>
  <c r="AS264" i="6"/>
  <c r="Z262" i="13"/>
  <c r="J257"/>
  <c r="J329" i="6"/>
  <c r="J327" i="13"/>
  <c r="J219" i="6"/>
  <c r="J217" i="13"/>
  <c r="AS265" i="6"/>
  <c r="Z263" i="13"/>
  <c r="J206" i="6"/>
  <c r="J204" i="13"/>
  <c r="R197" i="6"/>
  <c r="N195" i="13"/>
  <c r="AJ296" i="6"/>
  <c r="V294" i="13"/>
  <c r="AS214" i="6"/>
  <c r="Z212" i="13"/>
  <c r="AJ322" i="6"/>
  <c r="V320" i="13"/>
  <c r="J230" i="6"/>
  <c r="J228" i="13"/>
  <c r="J290" i="6"/>
  <c r="J288" i="13"/>
  <c r="R248" i="6"/>
  <c r="N246" i="13"/>
  <c r="R324" i="6"/>
  <c r="N322" i="13"/>
  <c r="R242" i="6"/>
  <c r="N240" i="13"/>
  <c r="R250" i="6"/>
  <c r="N248" i="13"/>
  <c r="R292" i="6"/>
  <c r="N290" i="13"/>
  <c r="J294" i="6"/>
  <c r="J292" i="13"/>
  <c r="J293" i="6"/>
  <c r="J291" i="13"/>
  <c r="J323" i="6"/>
  <c r="J321" i="13"/>
  <c r="AJ316" i="6"/>
  <c r="V314" i="13"/>
  <c r="J259"/>
  <c r="J306" i="6"/>
  <c r="J304" i="13"/>
  <c r="J303" i="6"/>
  <c r="J301" i="13"/>
  <c r="F315" i="7"/>
  <c r="AJ317" i="6"/>
  <c r="V315" i="13"/>
  <c r="F260" i="7"/>
  <c r="AJ262" i="6"/>
  <c r="V260" i="13"/>
  <c r="F296" i="7"/>
  <c r="AJ298" i="6"/>
  <c r="V296" i="13"/>
  <c r="C210" i="7"/>
  <c r="J212" i="6"/>
  <c r="J210" i="13"/>
  <c r="C203" i="7"/>
  <c r="J205" i="6"/>
  <c r="J203" i="13"/>
  <c r="F244" i="7"/>
  <c r="AJ246" i="6"/>
  <c r="V244" i="13"/>
  <c r="F252" i="7"/>
  <c r="AJ254" i="6"/>
  <c r="V252" i="13"/>
  <c r="G280" i="7"/>
  <c r="AS282" i="6"/>
  <c r="Z280" i="13"/>
  <c r="AJ331" i="6"/>
  <c r="V329" i="13"/>
  <c r="AS253" i="6"/>
  <c r="Z251" i="13"/>
  <c r="J201" i="6"/>
  <c r="J199" i="13"/>
  <c r="F216" i="7"/>
  <c r="AJ218" i="6"/>
  <c r="V216" i="13"/>
  <c r="AJ248" i="6"/>
  <c r="V246" i="13"/>
  <c r="AJ250" i="6"/>
  <c r="V248" i="13"/>
  <c r="G243" i="7"/>
  <c r="AS245" i="6"/>
  <c r="Z243" i="13"/>
  <c r="F210" i="7"/>
  <c r="AJ212" i="6"/>
  <c r="V210" i="13"/>
  <c r="G211" i="7"/>
  <c r="AS213" i="6"/>
  <c r="Z211" i="13"/>
  <c r="G252" i="7"/>
  <c r="AS254" i="6"/>
  <c r="Z252" i="13"/>
  <c r="R203" i="6"/>
  <c r="N201" i="13"/>
  <c r="C235" i="7"/>
  <c r="J237" i="6"/>
  <c r="J235" i="13"/>
  <c r="AJ200" i="6"/>
  <c r="V198" i="13"/>
  <c r="AS302" i="6"/>
  <c r="Z300" i="13"/>
  <c r="C252" i="7"/>
  <c r="J252" i="13"/>
  <c r="D237" i="7"/>
  <c r="R239" i="6"/>
  <c r="N237" i="13"/>
  <c r="C323" i="7"/>
  <c r="J325" i="6"/>
  <c r="J323" i="13"/>
  <c r="G245" i="7"/>
  <c r="AS247" i="6"/>
  <c r="Z245" i="13"/>
  <c r="F224" i="7"/>
  <c r="AJ226" i="6"/>
  <c r="V224" i="13"/>
  <c r="G282" i="7"/>
  <c r="AS284" i="6"/>
  <c r="Z282" i="13"/>
  <c r="R267" i="6"/>
  <c r="N265" i="13"/>
  <c r="AJ280" i="6"/>
  <c r="V278" i="13"/>
  <c r="AJ294" i="6"/>
  <c r="V292" i="13"/>
  <c r="F221" i="7"/>
  <c r="AJ223" i="6"/>
  <c r="V221" i="13"/>
  <c r="J224" i="6"/>
  <c r="J222" i="13"/>
  <c r="G219" i="7"/>
  <c r="AS221" i="6"/>
  <c r="Z219" i="13"/>
  <c r="AJ220" i="6"/>
  <c r="V218" i="13"/>
  <c r="F227" i="7"/>
  <c r="AJ229" i="6"/>
  <c r="V227" i="13"/>
  <c r="R296" i="6"/>
  <c r="N294" i="13"/>
  <c r="C322" i="7"/>
  <c r="J324" i="6"/>
  <c r="J322" i="13"/>
  <c r="AJ314" i="6"/>
  <c r="V312" i="13"/>
  <c r="AS303" i="6"/>
  <c r="Z301" i="13"/>
  <c r="F228" i="7"/>
  <c r="AJ230" i="6"/>
  <c r="V228" i="13"/>
  <c r="D236" i="7"/>
  <c r="R238" i="6"/>
  <c r="N236" i="13"/>
  <c r="G310" i="7"/>
  <c r="AS312" i="6"/>
  <c r="Z310" i="13"/>
  <c r="G236" i="7"/>
  <c r="AS238" i="6"/>
  <c r="Z236" i="13"/>
  <c r="AJ328" i="6"/>
  <c r="V326" i="13"/>
  <c r="J267" i="6"/>
  <c r="J265" i="13"/>
  <c r="C225" i="7"/>
  <c r="J227" i="6"/>
  <c r="J225" i="13"/>
  <c r="R302" i="6"/>
  <c r="N300" i="13"/>
  <c r="R328" i="6"/>
  <c r="N326" i="13"/>
  <c r="R316" i="6"/>
  <c r="N314" i="13"/>
  <c r="R198" i="6"/>
  <c r="N196" i="13"/>
  <c r="R298" i="6"/>
  <c r="N296" i="13"/>
  <c r="R223" i="6"/>
  <c r="N221" i="13"/>
  <c r="AJ286" i="6"/>
  <c r="V284" i="13"/>
  <c r="J213" i="6"/>
  <c r="J211" i="13"/>
  <c r="AS212" i="6"/>
  <c r="Z210" i="13"/>
  <c r="J298" i="6"/>
  <c r="J296" i="13"/>
  <c r="AS304" i="6"/>
  <c r="Z302" i="13"/>
  <c r="R280" i="6"/>
  <c r="N278" i="13"/>
  <c r="J232" i="6"/>
  <c r="J230" i="13"/>
  <c r="J217" i="6"/>
  <c r="J215" i="13"/>
  <c r="AS231" i="6"/>
  <c r="Z229" i="13"/>
  <c r="J245" i="6"/>
  <c r="J243" i="13"/>
  <c r="R252" i="6"/>
  <c r="N250" i="13"/>
  <c r="R264" i="6"/>
  <c r="N262" i="13"/>
  <c r="R241" i="6"/>
  <c r="N239" i="13"/>
  <c r="J332" i="6"/>
  <c r="J330" i="13"/>
  <c r="J258"/>
  <c r="J312" i="6"/>
  <c r="J310" i="13"/>
  <c r="J328" i="6"/>
  <c r="J326" i="13"/>
  <c r="J215" i="6"/>
  <c r="J213" i="13"/>
  <c r="AJ303" i="6"/>
  <c r="V301" i="13"/>
  <c r="AS283" i="6"/>
  <c r="Z281" i="13"/>
  <c r="R211" i="6"/>
  <c r="N209" i="13"/>
  <c r="J281" i="6"/>
  <c r="J279" i="13"/>
  <c r="AS319" i="6"/>
  <c r="Z317" i="13"/>
  <c r="AS280" i="6"/>
  <c r="Z278" i="13"/>
  <c r="AS317" i="6"/>
  <c r="Z315" i="13"/>
  <c r="AS206" i="6"/>
  <c r="Z204" i="13"/>
  <c r="AJ199" i="6"/>
  <c r="V197" i="13"/>
  <c r="AJ275" i="6"/>
  <c r="V273" i="13"/>
  <c r="AS278" i="6"/>
  <c r="Z276" i="13"/>
  <c r="AS306" i="6"/>
  <c r="Z304" i="13"/>
  <c r="AJ238" i="6"/>
  <c r="V236" i="13"/>
  <c r="J261"/>
  <c r="J231" i="6"/>
  <c r="J229" i="13"/>
  <c r="J320" i="6"/>
  <c r="J318" i="13"/>
  <c r="AJ237" i="6"/>
  <c r="V235" i="13"/>
  <c r="R272" i="6"/>
  <c r="N270" i="13"/>
  <c r="AJ324" i="6"/>
  <c r="V322" i="13"/>
  <c r="AJ319" i="6"/>
  <c r="V317" i="13"/>
  <c r="AS258" i="6"/>
  <c r="Z256" i="13"/>
  <c r="AJ257" i="6"/>
  <c r="V255" i="13"/>
  <c r="J270" i="6"/>
  <c r="J268" i="13"/>
  <c r="R322" i="6"/>
  <c r="N320" i="13"/>
  <c r="R221" i="6"/>
  <c r="N219" i="13"/>
  <c r="R311" i="6"/>
  <c r="N309" i="13"/>
  <c r="R251" i="6"/>
  <c r="N249" i="13"/>
  <c r="R217" i="6"/>
  <c r="N215" i="13"/>
  <c r="J318" i="6"/>
  <c r="J316" i="13"/>
  <c r="J266" i="6"/>
  <c r="J264" i="13"/>
  <c r="J220" i="6"/>
  <c r="J218" i="13"/>
  <c r="J240" i="6"/>
  <c r="J238" i="13"/>
  <c r="J279" i="6"/>
  <c r="J277" i="13"/>
  <c r="AS300" i="6"/>
  <c r="Z298" i="13"/>
  <c r="J285" i="6"/>
  <c r="J283" i="13"/>
  <c r="J280" i="6"/>
  <c r="J278" i="13"/>
  <c r="AJ206" i="6"/>
  <c r="V204" i="13"/>
  <c r="J310" i="6"/>
  <c r="J308" i="13"/>
  <c r="R286" i="6"/>
  <c r="N284" i="13"/>
  <c r="AJ216" i="6"/>
  <c r="V214" i="13"/>
  <c r="AS314" i="6"/>
  <c r="Z312" i="13"/>
  <c r="AS250" i="6"/>
  <c r="Z248" i="13"/>
  <c r="AS290" i="6"/>
  <c r="Z288" i="13"/>
  <c r="AS331" i="6"/>
  <c r="Z329" i="13"/>
  <c r="BF208" i="1"/>
  <c r="J208" i="6"/>
  <c r="J206" i="13"/>
  <c r="AJ209" i="6"/>
  <c r="V207" i="13"/>
  <c r="AS248" i="6"/>
  <c r="Z246" i="13"/>
  <c r="AJ263" i="6"/>
  <c r="V261" i="13"/>
  <c r="AS263" i="6"/>
  <c r="Z261" i="13"/>
  <c r="AJ270" i="6"/>
  <c r="V268" i="13"/>
  <c r="AJ333" i="6"/>
  <c r="V331" i="13"/>
  <c r="J222" i="6"/>
  <c r="J220" i="13"/>
  <c r="AJ276" i="6"/>
  <c r="V274" i="13"/>
  <c r="AS332" i="6"/>
  <c r="Z330" i="13"/>
  <c r="AS243" i="6"/>
  <c r="Z241" i="13"/>
  <c r="R270" i="6"/>
  <c r="N268" i="13"/>
  <c r="J315" i="6"/>
  <c r="J313" i="13"/>
  <c r="J271" i="6"/>
  <c r="J269" i="13"/>
  <c r="J223" i="6"/>
  <c r="J221" i="13"/>
  <c r="J302" i="6"/>
  <c r="J300" i="13"/>
  <c r="J301" i="6"/>
  <c r="J299" i="13"/>
  <c r="R247" i="6"/>
  <c r="N245" i="13"/>
  <c r="J321" i="6"/>
  <c r="J319" i="13"/>
  <c r="AJ318" i="6"/>
  <c r="V316" i="13"/>
  <c r="AS285" i="6"/>
  <c r="Z283" i="13"/>
  <c r="J327" i="6"/>
  <c r="J325" i="13"/>
  <c r="AS308" i="6"/>
  <c r="Z306" i="13"/>
  <c r="AJ211" i="6"/>
  <c r="V209" i="13"/>
  <c r="AS226" i="6"/>
  <c r="Z224" i="13"/>
  <c r="J203" i="6"/>
  <c r="J201" i="13"/>
  <c r="F208" i="7"/>
  <c r="AJ210" i="6"/>
  <c r="V208" i="13"/>
  <c r="G222" i="7"/>
  <c r="AS224" i="6"/>
  <c r="Z222" i="13"/>
  <c r="AS310" i="6"/>
  <c r="Z308" i="13"/>
  <c r="F295" i="7"/>
  <c r="AJ297" i="6"/>
  <c r="V295" i="13"/>
  <c r="G269" i="7"/>
  <c r="AS271" i="6"/>
  <c r="Z269" i="13"/>
  <c r="G196" i="7"/>
  <c r="AS198" i="6"/>
  <c r="Z196" i="13"/>
  <c r="F250" i="7"/>
  <c r="AJ252" i="6"/>
  <c r="V250" i="13"/>
  <c r="G294" i="7"/>
  <c r="AS296" i="6"/>
  <c r="Z294" i="13"/>
  <c r="F298" i="7"/>
  <c r="AJ300" i="6"/>
  <c r="V298" i="13"/>
  <c r="AS294" i="6"/>
  <c r="Z292" i="13"/>
  <c r="J316" i="6"/>
  <c r="J314" i="13"/>
  <c r="F257" i="7"/>
  <c r="AJ259" i="6"/>
  <c r="V257" i="13"/>
  <c r="D241" i="7"/>
  <c r="R243" i="6"/>
  <c r="N241" i="13"/>
  <c r="F230" i="7"/>
  <c r="AJ232" i="6"/>
  <c r="V230" i="13"/>
  <c r="F199" i="7"/>
  <c r="AJ201" i="6"/>
  <c r="V199" i="13"/>
  <c r="C219" i="7"/>
  <c r="J221" i="6"/>
  <c r="J219" i="13"/>
  <c r="G328" i="7"/>
  <c r="AS330" i="6"/>
  <c r="Z328" i="13"/>
  <c r="R257" i="6"/>
  <c r="N255" i="13"/>
  <c r="J272" i="6"/>
  <c r="J270" i="13"/>
  <c r="AJ205" i="6"/>
  <c r="V203" i="13"/>
  <c r="AJ251" i="6"/>
  <c r="V249" i="13"/>
  <c r="AJ287" i="6"/>
  <c r="V285" i="13"/>
  <c r="F264" i="7"/>
  <c r="AJ266" i="6"/>
  <c r="V264" i="13"/>
  <c r="G271" i="7"/>
  <c r="AS273" i="6"/>
  <c r="Z271" i="13"/>
  <c r="AJ295" i="6"/>
  <c r="V293" i="13"/>
  <c r="AS239" i="6"/>
  <c r="Z237" i="13"/>
  <c r="F262" i="7"/>
  <c r="AJ264" i="6"/>
  <c r="V262" i="13"/>
  <c r="AJ243" i="6"/>
  <c r="V241" i="13"/>
  <c r="AJ245" i="6"/>
  <c r="V243" i="13"/>
  <c r="AJ269" i="6"/>
  <c r="V267" i="13"/>
  <c r="AS204" i="6"/>
  <c r="Z202" i="13"/>
  <c r="J262"/>
  <c r="C298" i="7"/>
  <c r="J300" i="6"/>
  <c r="J298" i="13"/>
  <c r="F311" i="7"/>
  <c r="AJ313" i="6"/>
  <c r="V311" i="13"/>
  <c r="AS327" i="6"/>
  <c r="Z325" i="13"/>
  <c r="J250"/>
  <c r="AJ219" i="6"/>
  <c r="V217" i="13"/>
  <c r="F313" i="7"/>
  <c r="AJ315" i="6"/>
  <c r="V313" i="13"/>
  <c r="F215" i="7"/>
  <c r="AJ217" i="6"/>
  <c r="V215" i="13"/>
  <c r="G326" i="7"/>
  <c r="AS328" i="6"/>
  <c r="Z326" i="13"/>
  <c r="AJ255" i="6"/>
  <c r="V253" i="13"/>
  <c r="G307" i="7"/>
  <c r="AS309" i="6"/>
  <c r="Z307" i="13"/>
  <c r="R331" i="6"/>
  <c r="N329" i="13"/>
  <c r="J260"/>
  <c r="R208" i="6"/>
  <c r="N206" i="13"/>
  <c r="R224" i="6"/>
  <c r="N222" i="13"/>
  <c r="R216" i="6"/>
  <c r="N214" i="13"/>
  <c r="D214" i="7"/>
  <c r="R274" i="6"/>
  <c r="N272" i="13"/>
  <c r="J235" i="6"/>
  <c r="J233" i="13"/>
  <c r="AJ329" i="6"/>
  <c r="V327" i="13"/>
  <c r="J214" i="6"/>
  <c r="J212" i="13"/>
  <c r="J209" i="6"/>
  <c r="J207" i="13"/>
  <c r="J283" i="6"/>
  <c r="J281" i="13"/>
  <c r="J273" i="6"/>
  <c r="J271" i="13"/>
  <c r="AS217" i="6"/>
  <c r="Z215" i="13"/>
  <c r="J295" i="6"/>
  <c r="J293" i="13"/>
  <c r="J296" i="6"/>
  <c r="J294" i="13"/>
  <c r="AS272" i="6"/>
  <c r="Z270" i="13"/>
  <c r="R218" i="6"/>
  <c r="N216" i="13"/>
  <c r="AJ198" i="6"/>
  <c r="V196" i="13"/>
  <c r="AS279" i="6"/>
  <c r="Z277" i="13"/>
  <c r="AS324" i="6"/>
  <c r="Z322" i="13"/>
  <c r="AS223" i="6"/>
  <c r="Z221" i="13"/>
  <c r="J229" i="6"/>
  <c r="J227" i="13"/>
  <c r="R305" i="6"/>
  <c r="N303" i="13"/>
  <c r="J216" i="6"/>
  <c r="J214" i="13"/>
  <c r="J284" i="6"/>
  <c r="J282" i="13"/>
  <c r="J234" i="6"/>
  <c r="J232" i="13"/>
  <c r="J278" i="6"/>
  <c r="J276" i="13"/>
  <c r="AS219" i="6"/>
  <c r="Z217" i="13"/>
  <c r="AJ325" i="6"/>
  <c r="V323" i="13"/>
  <c r="J263"/>
  <c r="AS297" i="6"/>
  <c r="Z295" i="13"/>
  <c r="J210" i="6"/>
  <c r="J208" i="13"/>
  <c r="J243" i="6"/>
  <c r="J241" i="13"/>
  <c r="J274" i="6"/>
  <c r="J272" i="13"/>
  <c r="G290" i="7"/>
  <c r="AS292" i="6"/>
  <c r="Z290" i="13"/>
  <c r="AS215" i="6"/>
  <c r="Z213" i="13"/>
  <c r="AJ279" i="6"/>
  <c r="V277" i="13"/>
  <c r="AS270" i="6"/>
  <c r="Z268" i="13"/>
  <c r="AS267" i="6"/>
  <c r="Z265" i="13"/>
  <c r="R303" i="6"/>
  <c r="N301" i="13"/>
  <c r="AS333" i="6"/>
  <c r="Z331" i="13"/>
  <c r="AS260" i="6"/>
  <c r="Z258" i="13"/>
  <c r="AJ299" i="6"/>
  <c r="V297" i="13"/>
  <c r="AJ281" i="6"/>
  <c r="V279" i="13"/>
  <c r="D279" i="7"/>
  <c r="R281" i="6"/>
  <c r="N279" i="13"/>
  <c r="G293" i="7"/>
  <c r="AS295" i="6"/>
  <c r="Z293" i="13"/>
  <c r="C312" i="7"/>
  <c r="J314" i="6"/>
  <c r="J312" i="13"/>
  <c r="AJ292" i="6"/>
  <c r="V290" i="13"/>
  <c r="R271" i="6"/>
  <c r="N269" i="13"/>
  <c r="AS233" i="6"/>
  <c r="Z231" i="13"/>
  <c r="AS275" i="6"/>
  <c r="Z273" i="13"/>
  <c r="AJ197" i="6"/>
  <c r="V195" i="13"/>
  <c r="G195" i="7"/>
  <c r="AS197" i="6"/>
  <c r="Z195" i="13"/>
  <c r="D267" i="7"/>
  <c r="R269" i="6"/>
  <c r="N267" i="13"/>
  <c r="AJ277" i="6"/>
  <c r="V275" i="13"/>
  <c r="G285" i="7"/>
  <c r="AS287" i="6"/>
  <c r="Z285" i="13"/>
  <c r="G216" i="7"/>
  <c r="AS218" i="6"/>
  <c r="Z216" i="13"/>
  <c r="G264" i="7"/>
  <c r="AS266" i="6"/>
  <c r="Z264" i="13"/>
  <c r="AS281" i="6"/>
  <c r="Z279" i="13"/>
  <c r="G313" i="7"/>
  <c r="AS315" i="6"/>
  <c r="Z313" i="13"/>
  <c r="G194" i="7"/>
  <c r="AS196" i="6"/>
  <c r="Z194" i="13"/>
  <c r="D256" i="7"/>
  <c r="R258" i="6"/>
  <c r="N256" i="13"/>
  <c r="AJ258" i="6"/>
  <c r="V256" i="13"/>
  <c r="G197" i="7"/>
  <c r="AS199" i="6"/>
  <c r="Z197" i="13"/>
  <c r="AS229" i="6"/>
  <c r="Z227" i="13"/>
  <c r="F247" i="7"/>
  <c r="AJ249" i="6"/>
  <c r="V247" i="13"/>
  <c r="AJ203" i="6"/>
  <c r="V201" i="13"/>
  <c r="AJ306" i="6"/>
  <c r="V304" i="13"/>
  <c r="F211" i="7"/>
  <c r="AJ213" i="6"/>
  <c r="V211" i="13"/>
  <c r="G324" i="7"/>
  <c r="AS326" i="6"/>
  <c r="Z324" i="13"/>
  <c r="C247" i="7"/>
  <c r="J249" i="6"/>
  <c r="J247" i="13"/>
  <c r="AJ305" i="6"/>
  <c r="V303" i="13"/>
  <c r="G327" i="7"/>
  <c r="AS329" i="6"/>
  <c r="Z327" i="13"/>
  <c r="G230" i="7"/>
  <c r="AS232" i="6"/>
  <c r="Z230" i="13"/>
  <c r="AJ240" i="6"/>
  <c r="V238" i="13"/>
  <c r="AJ196" i="6"/>
  <c r="V194" i="13"/>
  <c r="C226" i="7"/>
  <c r="J228" i="6"/>
  <c r="J226" i="13"/>
  <c r="AJ321" i="6"/>
  <c r="V319" i="13"/>
  <c r="AJ236" i="6"/>
  <c r="V234" i="13"/>
  <c r="AJ302" i="6"/>
  <c r="V300" i="13"/>
  <c r="D254" i="7"/>
  <c r="R256" i="6"/>
  <c r="N254" i="13"/>
  <c r="AS210" i="6"/>
  <c r="Z208" i="13"/>
  <c r="AS286" i="6"/>
  <c r="Z284" i="13"/>
  <c r="AJ225" i="6"/>
  <c r="V223" i="13"/>
  <c r="R213" i="6"/>
  <c r="N211" i="13"/>
  <c r="J204" i="6"/>
  <c r="J202" i="13"/>
  <c r="R327" i="6"/>
  <c r="N325" i="13"/>
  <c r="R301" i="6"/>
  <c r="N299" i="13"/>
  <c r="BF250" i="1"/>
  <c r="H248" i="7" s="1"/>
  <c r="BF207" i="1"/>
  <c r="D238" i="7"/>
  <c r="BF272" i="1"/>
  <c r="BF287"/>
  <c r="BF270"/>
  <c r="D329" i="7"/>
  <c r="C244"/>
  <c r="D201"/>
  <c r="C260"/>
  <c r="BF243" i="1"/>
  <c r="C270" i="7"/>
  <c r="D255"/>
  <c r="BF314" i="1"/>
  <c r="BF274"/>
  <c r="BF228"/>
  <c r="BF244"/>
  <c r="BF312"/>
  <c r="BF238"/>
  <c r="F312" i="7"/>
  <c r="F205"/>
  <c r="F326"/>
  <c r="BF297" i="1"/>
  <c r="G237" i="7"/>
  <c r="G227"/>
  <c r="F329"/>
  <c r="F248"/>
  <c r="BF300" i="1"/>
  <c r="G202" i="7"/>
  <c r="BF216" i="1"/>
  <c r="F243" i="7"/>
  <c r="G301"/>
  <c r="F241"/>
  <c r="C199"/>
  <c r="BF306" i="1"/>
  <c r="F267" i="7"/>
  <c r="D211"/>
  <c r="G251"/>
  <c r="BF298" i="1"/>
  <c r="F256" i="7"/>
  <c r="F198"/>
  <c r="BF204" i="1"/>
  <c r="F201" i="7"/>
  <c r="F293"/>
  <c r="BF210" i="1"/>
  <c r="G308" i="7"/>
  <c r="BF239" i="1"/>
  <c r="BF279"/>
  <c r="C314" i="7"/>
  <c r="BF316" i="1"/>
  <c r="BF233"/>
  <c r="BF319"/>
  <c r="BF260"/>
  <c r="C250" i="7"/>
  <c r="BF252" i="1"/>
  <c r="H250" i="7" s="1"/>
  <c r="BF282" i="1"/>
  <c r="BF291"/>
  <c r="BF220"/>
  <c r="BF327"/>
  <c r="BF271"/>
  <c r="BF302"/>
  <c r="G300" i="7"/>
  <c r="G258"/>
  <c r="BF292" i="1"/>
  <c r="BF199"/>
  <c r="BF318"/>
  <c r="BF310"/>
  <c r="BF229"/>
  <c r="BF309"/>
  <c r="G279" i="7"/>
  <c r="G292"/>
  <c r="BF269" i="1"/>
  <c r="D269" i="7"/>
  <c r="D301"/>
  <c r="BF257" i="1"/>
  <c r="BF242"/>
  <c r="BF241"/>
  <c r="BF294"/>
  <c r="BF259"/>
  <c r="BF265"/>
  <c r="F292" i="7"/>
  <c r="BF232" i="1"/>
  <c r="BF198"/>
  <c r="BF308"/>
  <c r="BF273"/>
  <c r="BF219"/>
  <c r="F246" i="7"/>
  <c r="BF284" i="1"/>
  <c r="F278" i="7"/>
  <c r="BF234" i="1"/>
  <c r="BF224"/>
  <c r="BF322"/>
  <c r="BF218"/>
  <c r="BF258"/>
  <c r="BF197"/>
  <c r="BF333"/>
  <c r="F218" i="7"/>
  <c r="BF236" i="1"/>
  <c r="BF230"/>
  <c r="F321" i="7"/>
  <c r="G323"/>
  <c r="C222"/>
  <c r="BF261" i="1"/>
  <c r="BF202"/>
  <c r="BF326"/>
  <c r="BF301"/>
  <c r="BF221"/>
  <c r="BF251"/>
  <c r="BF311"/>
  <c r="BF329"/>
  <c r="BF203"/>
  <c r="BF278"/>
  <c r="BF330"/>
  <c r="G299" i="7"/>
  <c r="BF296" i="1"/>
  <c r="BF226"/>
  <c r="C237" i="7"/>
  <c r="F289"/>
  <c r="G232"/>
  <c r="F324"/>
  <c r="BF315" i="1"/>
  <c r="BF277"/>
  <c r="BF332"/>
  <c r="BF323"/>
  <c r="F275" i="7"/>
  <c r="BF231" i="1"/>
  <c r="BF307"/>
  <c r="BF325"/>
  <c r="BF304"/>
  <c r="BF256"/>
  <c r="BF262"/>
  <c r="BF205"/>
  <c r="BF317"/>
  <c r="BF212"/>
  <c r="BF248"/>
  <c r="BF246"/>
  <c r="BF313"/>
  <c r="BF217"/>
  <c r="H325" i="7"/>
  <c r="D288"/>
  <c r="G199"/>
  <c r="C279"/>
  <c r="G278"/>
  <c r="G303"/>
  <c r="C236"/>
  <c r="G318"/>
  <c r="F265"/>
  <c r="G256"/>
  <c r="C287"/>
  <c r="F225"/>
  <c r="C238"/>
  <c r="D200"/>
  <c r="G287"/>
  <c r="G262"/>
  <c r="G263"/>
  <c r="C220"/>
  <c r="C221"/>
  <c r="C300"/>
  <c r="D245"/>
  <c r="D264"/>
  <c r="D235"/>
  <c r="C291"/>
  <c r="C263"/>
  <c r="G233"/>
  <c r="BF267" i="1"/>
  <c r="BF266"/>
  <c r="D261" i="7"/>
  <c r="C285"/>
  <c r="C253"/>
  <c r="C274"/>
  <c r="C213"/>
  <c r="G209"/>
  <c r="G281"/>
  <c r="BF213" i="1"/>
  <c r="C211" i="7"/>
  <c r="C309"/>
  <c r="C317"/>
  <c r="F327"/>
  <c r="G210"/>
  <c r="C329"/>
  <c r="F263"/>
  <c r="F271"/>
  <c r="F266"/>
  <c r="C305"/>
  <c r="C296"/>
  <c r="G253"/>
  <c r="F239"/>
  <c r="G260"/>
  <c r="G302"/>
  <c r="G314"/>
  <c r="F309"/>
  <c r="G240"/>
  <c r="G207"/>
  <c r="F255"/>
  <c r="C268"/>
  <c r="D219"/>
  <c r="D309"/>
  <c r="D311"/>
  <c r="D234"/>
  <c r="D224"/>
  <c r="C281"/>
  <c r="D321"/>
  <c r="C307"/>
  <c r="G298"/>
  <c r="C303"/>
  <c r="F291"/>
  <c r="F226"/>
  <c r="F202"/>
  <c r="G228"/>
  <c r="G239"/>
  <c r="F222"/>
  <c r="F240"/>
  <c r="G329"/>
  <c r="G242"/>
  <c r="G246"/>
  <c r="F261"/>
  <c r="D195"/>
  <c r="D216"/>
  <c r="D275"/>
  <c r="F268"/>
  <c r="F331"/>
  <c r="BF227" i="1"/>
  <c r="G225" i="7"/>
  <c r="G221"/>
  <c r="G241"/>
  <c r="D303"/>
  <c r="C228"/>
  <c r="C288"/>
  <c r="F316"/>
  <c r="G283"/>
  <c r="G306"/>
  <c r="C241"/>
  <c r="C272"/>
  <c r="C243"/>
  <c r="D223"/>
  <c r="F284"/>
  <c r="F301"/>
  <c r="C245"/>
  <c r="F273"/>
  <c r="G214"/>
  <c r="C207"/>
  <c r="F322"/>
  <c r="F245"/>
  <c r="C251"/>
  <c r="C194"/>
  <c r="C283"/>
  <c r="C293"/>
  <c r="G229"/>
  <c r="C198"/>
  <c r="F294"/>
  <c r="F274"/>
  <c r="C299"/>
  <c r="C319"/>
  <c r="C297"/>
  <c r="C208"/>
  <c r="H268"/>
  <c r="BF225" i="1"/>
  <c r="BF324"/>
  <c r="D247" i="7"/>
  <c r="C249"/>
  <c r="BF247" i="1"/>
  <c r="H206" i="7"/>
  <c r="BF222" i="1"/>
  <c r="BF280"/>
  <c r="BF253"/>
  <c r="BF286"/>
  <c r="BF299"/>
  <c r="BF290"/>
  <c r="BF293"/>
  <c r="BF264"/>
  <c r="BF285"/>
  <c r="BF276"/>
  <c r="BF305"/>
  <c r="BF211"/>
  <c r="D297" i="7"/>
  <c r="C248"/>
  <c r="C326"/>
  <c r="D209"/>
  <c r="C328"/>
  <c r="G250"/>
  <c r="G317"/>
  <c r="G315"/>
  <c r="F197"/>
  <c r="D227"/>
  <c r="F282"/>
  <c r="G276"/>
  <c r="G304"/>
  <c r="F328"/>
  <c r="G203"/>
  <c r="C318"/>
  <c r="D270"/>
  <c r="G247"/>
  <c r="G274"/>
  <c r="D231"/>
  <c r="C289"/>
  <c r="C280"/>
  <c r="D320"/>
  <c r="C316"/>
  <c r="C284"/>
  <c r="C193"/>
  <c r="C264"/>
  <c r="C197"/>
  <c r="C218"/>
  <c r="F254"/>
  <c r="F237"/>
  <c r="C239"/>
  <c r="G215"/>
  <c r="G226"/>
  <c r="D284"/>
  <c r="F310"/>
  <c r="C267"/>
  <c r="F259"/>
  <c r="G309"/>
  <c r="C294"/>
  <c r="F299"/>
  <c r="C257"/>
  <c r="C327"/>
  <c r="C256"/>
  <c r="F242"/>
  <c r="G270"/>
  <c r="C204"/>
  <c r="F196"/>
  <c r="G277"/>
  <c r="C240"/>
  <c r="G330"/>
  <c r="C227"/>
  <c r="BF245" i="1"/>
  <c r="C214" i="7"/>
  <c r="D229"/>
  <c r="D246"/>
  <c r="D322"/>
  <c r="D240"/>
  <c r="C282"/>
  <c r="D248"/>
  <c r="C232"/>
  <c r="D290"/>
  <c r="C276"/>
  <c r="C292"/>
  <c r="G217"/>
  <c r="F323"/>
  <c r="C290"/>
  <c r="G295"/>
  <c r="F314"/>
  <c r="C259"/>
  <c r="D233"/>
  <c r="C320"/>
  <c r="C216"/>
  <c r="G204"/>
  <c r="F236"/>
  <c r="C229"/>
  <c r="F235"/>
  <c r="D260"/>
  <c r="C234"/>
  <c r="D285"/>
  <c r="C215"/>
  <c r="D280"/>
  <c r="F325"/>
  <c r="G200"/>
  <c r="G288"/>
  <c r="C217"/>
  <c r="D283"/>
  <c r="F320"/>
  <c r="D244"/>
  <c r="C311"/>
  <c r="C321"/>
  <c r="BF209" i="1"/>
  <c r="BF235"/>
  <c r="C233" i="7"/>
  <c r="BF281" i="1"/>
  <c r="BF200"/>
  <c r="D253" i="7"/>
  <c r="D252"/>
  <c r="F302"/>
  <c r="BF240" i="1"/>
  <c r="BF303"/>
  <c r="BF237"/>
  <c r="BF249"/>
  <c r="BF254"/>
  <c r="BF268"/>
  <c r="H205" i="7"/>
  <c r="BF263" i="1"/>
  <c r="BF223"/>
  <c r="BF331"/>
  <c r="H286" i="7"/>
  <c r="BF320" i="1"/>
  <c r="BF328"/>
  <c r="BF275"/>
  <c r="BF289"/>
  <c r="BF321"/>
  <c r="BF255"/>
  <c r="BF295"/>
  <c r="BF201"/>
  <c r="BF206"/>
  <c r="BF196"/>
  <c r="BF283"/>
  <c r="BF215"/>
  <c r="H193" i="7"/>
  <c r="D250"/>
  <c r="D243"/>
  <c r="D262"/>
  <c r="D239"/>
  <c r="D291"/>
  <c r="C286"/>
  <c r="C330"/>
  <c r="C242"/>
  <c r="C258"/>
  <c r="C310"/>
  <c r="F306"/>
  <c r="C209"/>
  <c r="C302"/>
  <c r="G305"/>
  <c r="C295"/>
  <c r="F200"/>
  <c r="C254"/>
  <c r="G297"/>
  <c r="D292"/>
  <c r="G223"/>
  <c r="F283"/>
  <c r="BF214" i="1"/>
  <c r="C212" i="7"/>
  <c r="C261"/>
  <c r="G244"/>
  <c r="C231"/>
  <c r="F231"/>
  <c r="F317"/>
  <c r="F233"/>
  <c r="D278"/>
  <c r="D313"/>
  <c r="C195"/>
  <c r="C331"/>
  <c r="C275"/>
  <c r="C230"/>
  <c r="D230"/>
  <c r="D249"/>
  <c r="D305"/>
  <c r="D215"/>
  <c r="C196"/>
  <c r="F272"/>
  <c r="C306"/>
  <c r="G316"/>
  <c r="C324"/>
  <c r="C277"/>
  <c r="C246"/>
  <c r="C271"/>
  <c r="G319"/>
  <c r="C278"/>
  <c r="G272"/>
  <c r="F204"/>
  <c r="F280"/>
  <c r="C308"/>
  <c r="C315"/>
  <c r="F214"/>
  <c r="G312"/>
  <c r="C223"/>
  <c r="G248"/>
  <c r="F287"/>
  <c r="D298"/>
  <c r="C200"/>
  <c r="C206"/>
  <c r="F207"/>
  <c r="F232"/>
  <c r="G261"/>
  <c r="D212"/>
  <c r="G212"/>
  <c r="C255"/>
  <c r="G322"/>
  <c r="F258"/>
  <c r="G235"/>
  <c r="D251"/>
  <c r="D317"/>
  <c r="D268"/>
  <c r="D232"/>
  <c r="C313"/>
  <c r="C269"/>
  <c r="C325"/>
  <c r="G311"/>
  <c r="F209"/>
  <c r="G224"/>
  <c r="F251"/>
  <c r="C273"/>
  <c r="C304"/>
  <c r="C201"/>
  <c r="C301"/>
  <c r="M3"/>
  <c r="B3"/>
  <c r="M4"/>
  <c r="B4"/>
  <c r="M5"/>
  <c r="B5"/>
  <c r="M6"/>
  <c r="B6"/>
  <c r="M7"/>
  <c r="B7"/>
  <c r="M8"/>
  <c r="B8"/>
  <c r="M9"/>
  <c r="B9"/>
  <c r="M10"/>
  <c r="B10"/>
  <c r="M11"/>
  <c r="B11"/>
  <c r="M12"/>
  <c r="B12"/>
  <c r="M13"/>
  <c r="B13"/>
  <c r="M14"/>
  <c r="B14"/>
  <c r="M15"/>
  <c r="B15"/>
  <c r="M16"/>
  <c r="B16"/>
  <c r="M17"/>
  <c r="B17"/>
  <c r="M18"/>
  <c r="B18"/>
  <c r="M19"/>
  <c r="B19"/>
  <c r="M20"/>
  <c r="B20"/>
  <c r="M21"/>
  <c r="B21"/>
  <c r="M22"/>
  <c r="B22"/>
  <c r="M23"/>
  <c r="B23"/>
  <c r="M24"/>
  <c r="B24"/>
  <c r="M25"/>
  <c r="B25"/>
  <c r="M26"/>
  <c r="B26"/>
  <c r="M27"/>
  <c r="B27"/>
  <c r="M28"/>
  <c r="B28"/>
  <c r="M29"/>
  <c r="B29"/>
  <c r="M30"/>
  <c r="B30"/>
  <c r="M31"/>
  <c r="B31"/>
  <c r="M32"/>
  <c r="B32"/>
  <c r="M33"/>
  <c r="B33"/>
  <c r="M34"/>
  <c r="B34"/>
  <c r="M35"/>
  <c r="B35"/>
  <c r="M36"/>
  <c r="B36"/>
  <c r="M37"/>
  <c r="B37"/>
  <c r="M38"/>
  <c r="B38"/>
  <c r="M39"/>
  <c r="B39"/>
  <c r="M40"/>
  <c r="B40"/>
  <c r="M41"/>
  <c r="B41"/>
  <c r="M42"/>
  <c r="B42"/>
  <c r="M43"/>
  <c r="B43"/>
  <c r="M44"/>
  <c r="B44"/>
  <c r="M45"/>
  <c r="B45"/>
  <c r="M46"/>
  <c r="B46"/>
  <c r="M47"/>
  <c r="B47"/>
  <c r="M48"/>
  <c r="B48"/>
  <c r="M49"/>
  <c r="B49"/>
  <c r="M50"/>
  <c r="B50"/>
  <c r="M51"/>
  <c r="B51"/>
  <c r="M52"/>
  <c r="B52"/>
  <c r="M53"/>
  <c r="B53"/>
  <c r="M54"/>
  <c r="B54"/>
  <c r="M55"/>
  <c r="B55"/>
  <c r="M56"/>
  <c r="B56"/>
  <c r="M57"/>
  <c r="B57"/>
  <c r="M58"/>
  <c r="B58"/>
  <c r="M59"/>
  <c r="B59"/>
  <c r="M60"/>
  <c r="B60"/>
  <c r="M61"/>
  <c r="B61"/>
  <c r="M62"/>
  <c r="B62"/>
  <c r="M63"/>
  <c r="B63"/>
  <c r="M64"/>
  <c r="B64"/>
  <c r="M65"/>
  <c r="B65"/>
  <c r="M66"/>
  <c r="B66"/>
  <c r="M67"/>
  <c r="B67"/>
  <c r="M68"/>
  <c r="B68"/>
  <c r="M69"/>
  <c r="B69"/>
  <c r="M70"/>
  <c r="B70"/>
  <c r="M71"/>
  <c r="B71"/>
  <c r="M72"/>
  <c r="B72"/>
  <c r="M73"/>
  <c r="B73"/>
  <c r="M74"/>
  <c r="B74"/>
  <c r="M75"/>
  <c r="B75"/>
  <c r="M76"/>
  <c r="B76"/>
  <c r="M77"/>
  <c r="B77"/>
  <c r="M78"/>
  <c r="B78"/>
  <c r="M79"/>
  <c r="B79"/>
  <c r="M80"/>
  <c r="B80"/>
  <c r="M81"/>
  <c r="B81"/>
  <c r="M82"/>
  <c r="B82"/>
  <c r="M83"/>
  <c r="B83"/>
  <c r="M84"/>
  <c r="B84"/>
  <c r="M85"/>
  <c r="B85"/>
  <c r="M86"/>
  <c r="B86"/>
  <c r="M87"/>
  <c r="B87"/>
  <c r="M88"/>
  <c r="B88"/>
  <c r="M89"/>
  <c r="B89"/>
  <c r="M90"/>
  <c r="B90"/>
  <c r="M91"/>
  <c r="B91"/>
  <c r="M92"/>
  <c r="B92"/>
  <c r="M93"/>
  <c r="B93"/>
  <c r="M94"/>
  <c r="B94"/>
  <c r="M95"/>
  <c r="B95"/>
  <c r="M96"/>
  <c r="B96"/>
  <c r="M97"/>
  <c r="B97"/>
  <c r="M98"/>
  <c r="B98"/>
  <c r="M99"/>
  <c r="B99"/>
  <c r="M100"/>
  <c r="B100"/>
  <c r="M101"/>
  <c r="B101"/>
  <c r="M102"/>
  <c r="B102"/>
  <c r="M103"/>
  <c r="B103"/>
  <c r="M104"/>
  <c r="B104"/>
  <c r="M105"/>
  <c r="B105"/>
  <c r="M106"/>
  <c r="B106"/>
  <c r="M107"/>
  <c r="B107"/>
  <c r="M108"/>
  <c r="B108"/>
  <c r="M109"/>
  <c r="B109"/>
  <c r="M110"/>
  <c r="B110"/>
  <c r="M111"/>
  <c r="B111"/>
  <c r="M112"/>
  <c r="B112"/>
  <c r="M113"/>
  <c r="B113"/>
  <c r="M114"/>
  <c r="B114"/>
  <c r="M115"/>
  <c r="B115"/>
  <c r="M116"/>
  <c r="B116"/>
  <c r="M117"/>
  <c r="B117"/>
  <c r="M118"/>
  <c r="B118"/>
  <c r="M119"/>
  <c r="B119"/>
  <c r="M120"/>
  <c r="B120"/>
  <c r="M121"/>
  <c r="B121"/>
  <c r="M122"/>
  <c r="B122"/>
  <c r="M123"/>
  <c r="B123"/>
  <c r="M124"/>
  <c r="B124"/>
  <c r="M125"/>
  <c r="B125"/>
  <c r="M126"/>
  <c r="B126"/>
  <c r="M127"/>
  <c r="M128"/>
  <c r="M129"/>
  <c r="M130"/>
  <c r="M131"/>
  <c r="M132"/>
  <c r="M133"/>
  <c r="M134"/>
  <c r="M135"/>
  <c r="B135"/>
  <c r="M136"/>
  <c r="B136"/>
  <c r="M137"/>
  <c r="B137"/>
  <c r="M138"/>
  <c r="B138"/>
  <c r="M139"/>
  <c r="B139"/>
  <c r="M140"/>
  <c r="B140"/>
  <c r="M141"/>
  <c r="B141"/>
  <c r="M142"/>
  <c r="B142"/>
  <c r="M143"/>
  <c r="B143"/>
  <c r="M144"/>
  <c r="B144"/>
  <c r="M145"/>
  <c r="B145"/>
  <c r="M146"/>
  <c r="B146"/>
  <c r="M147"/>
  <c r="B147"/>
  <c r="M148"/>
  <c r="B148"/>
  <c r="M149"/>
  <c r="B149"/>
  <c r="M150"/>
  <c r="B150"/>
  <c r="M151"/>
  <c r="B151"/>
  <c r="M152"/>
  <c r="B152"/>
  <c r="M153"/>
  <c r="B153"/>
  <c r="M154"/>
  <c r="B154"/>
  <c r="M155"/>
  <c r="B155"/>
  <c r="M156"/>
  <c r="B156"/>
  <c r="M157"/>
  <c r="B157"/>
  <c r="M158"/>
  <c r="B158"/>
  <c r="M159"/>
  <c r="B159"/>
  <c r="M160"/>
  <c r="B160"/>
  <c r="M161"/>
  <c r="B161"/>
  <c r="M162"/>
  <c r="B162"/>
  <c r="M163"/>
  <c r="B163"/>
  <c r="M164"/>
  <c r="B164"/>
  <c r="M165"/>
  <c r="B165"/>
  <c r="M166"/>
  <c r="B166"/>
  <c r="M167"/>
  <c r="B167"/>
  <c r="M168"/>
  <c r="B168"/>
  <c r="M169"/>
  <c r="B169"/>
  <c r="M170"/>
  <c r="B170"/>
  <c r="M171"/>
  <c r="B171"/>
  <c r="M172"/>
  <c r="B172"/>
  <c r="M173"/>
  <c r="B173"/>
  <c r="M174"/>
  <c r="B174"/>
  <c r="M175"/>
  <c r="B175"/>
  <c r="M176"/>
  <c r="B176"/>
  <c r="M177"/>
  <c r="B177"/>
  <c r="M178"/>
  <c r="B178"/>
  <c r="M179"/>
  <c r="B179"/>
  <c r="M180"/>
  <c r="B180"/>
  <c r="M181"/>
  <c r="B181"/>
  <c r="M182"/>
  <c r="B182"/>
  <c r="M183"/>
  <c r="B183"/>
  <c r="M184"/>
  <c r="B184"/>
  <c r="M185"/>
  <c r="B185"/>
  <c r="M186"/>
  <c r="B186"/>
  <c r="M187"/>
  <c r="B187"/>
  <c r="M188"/>
  <c r="B188"/>
  <c r="M189"/>
  <c r="B189"/>
  <c r="M190"/>
  <c r="B190"/>
  <c r="M191"/>
  <c r="B191"/>
  <c r="M192"/>
  <c r="B192"/>
  <c r="M2"/>
  <c r="B2"/>
  <c r="AZ283" i="6" l="1"/>
  <c r="AA281" i="13"/>
  <c r="AZ275" i="6"/>
  <c r="AA273" i="13"/>
  <c r="AZ268" i="6"/>
  <c r="AA266" i="13"/>
  <c r="AZ235" i="6"/>
  <c r="AA233" i="13"/>
  <c r="AZ245" i="6"/>
  <c r="AA243" i="13"/>
  <c r="AZ285" i="6"/>
  <c r="AA283" i="13"/>
  <c r="AA220"/>
  <c r="H289" i="7"/>
  <c r="AZ291" i="6"/>
  <c r="AA289" i="13"/>
  <c r="AZ196" i="6"/>
  <c r="AA194" i="13"/>
  <c r="AZ255" i="6"/>
  <c r="AA253" i="13"/>
  <c r="AZ328" i="6"/>
  <c r="AA326" i="13"/>
  <c r="AA221"/>
  <c r="AZ254" i="6"/>
  <c r="AA252" i="13"/>
  <c r="AZ240" i="6"/>
  <c r="AA238" i="13"/>
  <c r="AZ200" i="6"/>
  <c r="AA198" i="13"/>
  <c r="AZ209" i="6"/>
  <c r="AA207" i="13"/>
  <c r="AZ211" i="6"/>
  <c r="AA209" i="13"/>
  <c r="AZ264" i="6"/>
  <c r="AA262" i="13"/>
  <c r="AZ286" i="6"/>
  <c r="AA284" i="13"/>
  <c r="H244" i="7"/>
  <c r="AZ246" i="6"/>
  <c r="AA244" i="13"/>
  <c r="AZ205" i="6"/>
  <c r="AA203" i="13"/>
  <c r="AZ325" i="6"/>
  <c r="AA323" i="13"/>
  <c r="H321" i="7"/>
  <c r="AZ323" i="6"/>
  <c r="AA321" i="13"/>
  <c r="H224" i="7"/>
  <c r="AZ226" i="6"/>
  <c r="AA224" i="13"/>
  <c r="H276" i="7"/>
  <c r="AZ278" i="6"/>
  <c r="AA276" i="13"/>
  <c r="H249" i="7"/>
  <c r="AZ251" i="6"/>
  <c r="AA249" i="13"/>
  <c r="H200" i="7"/>
  <c r="AZ202" i="6"/>
  <c r="AA200" i="13"/>
  <c r="AZ333" i="6"/>
  <c r="AA331" i="13"/>
  <c r="H320" i="7"/>
  <c r="AZ322" i="6"/>
  <c r="AA320" i="13"/>
  <c r="H282" i="7"/>
  <c r="AZ284" i="6"/>
  <c r="AA282" i="13"/>
  <c r="H306" i="7"/>
  <c r="AZ308" i="6"/>
  <c r="AA306" i="13"/>
  <c r="AZ265" i="6"/>
  <c r="AA263" i="13"/>
  <c r="AZ242" i="6"/>
  <c r="AA240" i="13"/>
  <c r="H267" i="7"/>
  <c r="AZ269" i="6"/>
  <c r="AA267" i="13"/>
  <c r="H227" i="7"/>
  <c r="AZ229" i="6"/>
  <c r="AA227" i="13"/>
  <c r="AZ292" i="6"/>
  <c r="AA290" i="13"/>
  <c r="H269" i="7"/>
  <c r="AZ271" i="6"/>
  <c r="AA269" i="13"/>
  <c r="AZ282" i="6"/>
  <c r="AA280" i="13"/>
  <c r="H317" i="7"/>
  <c r="AZ319" i="6"/>
  <c r="AA317" i="13"/>
  <c r="AZ279" i="6"/>
  <c r="AA277" i="13"/>
  <c r="H298" i="7"/>
  <c r="AZ300" i="6"/>
  <c r="AA298" i="13"/>
  <c r="H226" i="7"/>
  <c r="AZ228" i="6"/>
  <c r="AA226" i="13"/>
  <c r="AZ272" i="6"/>
  <c r="AA270" i="13"/>
  <c r="AZ331" i="6"/>
  <c r="AA329" i="13"/>
  <c r="H307" i="7"/>
  <c r="AZ309" i="6"/>
  <c r="AA307" i="13"/>
  <c r="AZ206" i="6"/>
  <c r="AA204" i="13"/>
  <c r="AZ321" i="6"/>
  <c r="AA319" i="13"/>
  <c r="AZ320" i="6"/>
  <c r="AA318" i="13"/>
  <c r="AZ263" i="6"/>
  <c r="AA261" i="13"/>
  <c r="AZ249" i="6"/>
  <c r="AA247" i="13"/>
  <c r="AZ281" i="6"/>
  <c r="AA279" i="13"/>
  <c r="AZ305" i="6"/>
  <c r="AA303" i="13"/>
  <c r="AZ293" i="6"/>
  <c r="AA291" i="13"/>
  <c r="AZ253" i="6"/>
  <c r="AA251" i="13"/>
  <c r="AZ324" i="6"/>
  <c r="AA322" i="13"/>
  <c r="AZ248" i="6"/>
  <c r="AA246" i="13"/>
  <c r="H260" i="7"/>
  <c r="AZ262" i="6"/>
  <c r="AA260" i="13"/>
  <c r="H305" i="7"/>
  <c r="AZ307" i="6"/>
  <c r="AA305" i="13"/>
  <c r="H330" i="7"/>
  <c r="AZ332" i="6"/>
  <c r="AA330" i="13"/>
  <c r="AZ296" i="6"/>
  <c r="AA294" i="13"/>
  <c r="H201" i="7"/>
  <c r="AZ203" i="6"/>
  <c r="AA201" i="13"/>
  <c r="H219" i="7"/>
  <c r="AZ221" i="6"/>
  <c r="AA219" i="13"/>
  <c r="AZ261" i="6"/>
  <c r="AA259" i="13"/>
  <c r="H228" i="7"/>
  <c r="AZ230" i="6"/>
  <c r="AA228" i="13"/>
  <c r="H195" i="7"/>
  <c r="AZ197" i="6"/>
  <c r="AA195" i="13"/>
  <c r="H222" i="7"/>
  <c r="AA222" i="13"/>
  <c r="H196" i="7"/>
  <c r="AZ198" i="6"/>
  <c r="AA196" i="13"/>
  <c r="H257" i="7"/>
  <c r="AZ259" i="6"/>
  <c r="AA257" i="13"/>
  <c r="H255" i="7"/>
  <c r="AZ257" i="6"/>
  <c r="AA255" i="13"/>
  <c r="H308" i="7"/>
  <c r="AZ310" i="6"/>
  <c r="AA308" i="13"/>
  <c r="AZ327" i="6"/>
  <c r="AA325" i="13"/>
  <c r="AZ252" i="6"/>
  <c r="AA250" i="13"/>
  <c r="H231" i="7"/>
  <c r="AZ233" i="6"/>
  <c r="AA231" i="13"/>
  <c r="AZ239" i="6"/>
  <c r="AA237" i="13"/>
  <c r="H296" i="7"/>
  <c r="AZ298" i="6"/>
  <c r="AA296" i="13"/>
  <c r="H304" i="7"/>
  <c r="AZ306" i="6"/>
  <c r="AA304" i="13"/>
  <c r="H295" i="7"/>
  <c r="AZ297" i="6"/>
  <c r="AA295" i="13"/>
  <c r="H236" i="7"/>
  <c r="AZ238" i="6"/>
  <c r="AA236" i="13"/>
  <c r="H272" i="7"/>
  <c r="AZ274" i="6"/>
  <c r="AA272" i="13"/>
  <c r="H241" i="7"/>
  <c r="AZ243" i="6"/>
  <c r="AA241" i="13"/>
  <c r="AZ195" i="6"/>
  <c r="AA193" i="13"/>
  <c r="AZ288" i="6"/>
  <c r="AA286" i="13"/>
  <c r="H239" i="7"/>
  <c r="AZ241" i="6"/>
  <c r="AA239" i="13"/>
  <c r="AZ215" i="6"/>
  <c r="AA213" i="13"/>
  <c r="AZ201" i="6"/>
  <c r="AA199" i="13"/>
  <c r="AZ289" i="6"/>
  <c r="AA287" i="13"/>
  <c r="AZ237" i="6"/>
  <c r="AA235" i="13"/>
  <c r="AZ276" i="6"/>
  <c r="AA274" i="13"/>
  <c r="AZ290" i="6"/>
  <c r="AA288" i="13"/>
  <c r="AZ280" i="6"/>
  <c r="AA278" i="13"/>
  <c r="AZ247" i="6"/>
  <c r="AA245" i="13"/>
  <c r="AA223"/>
  <c r="AZ227" i="6"/>
  <c r="AA225" i="13"/>
  <c r="AZ213" i="6"/>
  <c r="AA211" i="13"/>
  <c r="AZ266" i="6"/>
  <c r="AA264" i="13"/>
  <c r="H215" i="7"/>
  <c r="AZ217" i="6"/>
  <c r="AA215" i="13"/>
  <c r="AZ212" i="6"/>
  <c r="AA210" i="13"/>
  <c r="H254" i="7"/>
  <c r="AZ256" i="6"/>
  <c r="AA254" i="13"/>
  <c r="AZ231" i="6"/>
  <c r="AA229" i="13"/>
  <c r="H275" i="7"/>
  <c r="AZ277" i="6"/>
  <c r="AA275" i="13"/>
  <c r="H327" i="7"/>
  <c r="AZ329" i="6"/>
  <c r="AA327" i="13"/>
  <c r="AZ301" i="6"/>
  <c r="AA299" i="13"/>
  <c r="H234" i="7"/>
  <c r="AZ236" i="6"/>
  <c r="AA234" i="13"/>
  <c r="H256" i="7"/>
  <c r="AZ258" i="6"/>
  <c r="AA256" i="13"/>
  <c r="AZ234" i="6"/>
  <c r="AA232" i="13"/>
  <c r="AZ219" i="6"/>
  <c r="AA217" i="13"/>
  <c r="AZ232" i="6"/>
  <c r="AA230" i="13"/>
  <c r="AZ294" i="6"/>
  <c r="AA292" i="13"/>
  <c r="AZ318" i="6"/>
  <c r="AA316" i="13"/>
  <c r="AZ220" i="6"/>
  <c r="AA218" i="13"/>
  <c r="H314" i="7"/>
  <c r="AZ316" i="6"/>
  <c r="AA314" i="13"/>
  <c r="H202" i="7"/>
  <c r="AZ204" i="6"/>
  <c r="AA202" i="13"/>
  <c r="AZ216" i="6"/>
  <c r="AA214" i="13"/>
  <c r="H310" i="7"/>
  <c r="AZ312" i="6"/>
  <c r="AA310" i="13"/>
  <c r="AZ314" i="6"/>
  <c r="AA312" i="13"/>
  <c r="AZ270" i="6"/>
  <c r="AA268" i="13"/>
  <c r="AZ207" i="6"/>
  <c r="AA205" i="13"/>
  <c r="AZ208" i="6"/>
  <c r="AA206" i="13"/>
  <c r="AZ214" i="6"/>
  <c r="AA212" i="13"/>
  <c r="AZ295" i="6"/>
  <c r="AA293" i="13"/>
  <c r="AZ303" i="6"/>
  <c r="AA301" i="13"/>
  <c r="AZ299" i="6"/>
  <c r="AA297" i="13"/>
  <c r="AZ267" i="6"/>
  <c r="AA265" i="13"/>
  <c r="AZ313" i="6"/>
  <c r="AA311" i="13"/>
  <c r="AZ317" i="6"/>
  <c r="AA315" i="13"/>
  <c r="H302" i="7"/>
  <c r="AZ304" i="6"/>
  <c r="AA302" i="13"/>
  <c r="AZ315" i="6"/>
  <c r="AA313" i="13"/>
  <c r="AZ330" i="6"/>
  <c r="AA328" i="13"/>
  <c r="H309" i="7"/>
  <c r="AZ311" i="6"/>
  <c r="AA309" i="13"/>
  <c r="H324" i="7"/>
  <c r="AZ326" i="6"/>
  <c r="AA324" i="13"/>
  <c r="H216" i="7"/>
  <c r="AZ218" i="6"/>
  <c r="AA216" i="13"/>
  <c r="H271" i="7"/>
  <c r="AZ273" i="6"/>
  <c r="AA271" i="13"/>
  <c r="H197" i="7"/>
  <c r="AZ199" i="6"/>
  <c r="AA197" i="13"/>
  <c r="AZ302" i="6"/>
  <c r="AA300" i="13"/>
  <c r="H258" i="7"/>
  <c r="AZ260" i="6"/>
  <c r="AA258" i="13"/>
  <c r="H208" i="7"/>
  <c r="AZ210" i="6"/>
  <c r="AA208" i="13"/>
  <c r="H242" i="7"/>
  <c r="AZ244" i="6"/>
  <c r="AA242" i="13"/>
  <c r="H285" i="7"/>
  <c r="AZ287" i="6"/>
  <c r="AA285" i="13"/>
  <c r="AZ250" i="6"/>
  <c r="AA248" i="13"/>
  <c r="H237" i="7"/>
  <c r="H312"/>
  <c r="H270"/>
  <c r="H240"/>
  <c r="H299"/>
  <c r="H218"/>
  <c r="H263"/>
  <c r="H313"/>
  <c r="H280"/>
  <c r="H300"/>
  <c r="H277"/>
  <c r="H328"/>
  <c r="H214"/>
  <c r="H316"/>
  <c r="H294"/>
  <c r="H246"/>
  <c r="H290"/>
  <c r="H323"/>
  <c r="H230"/>
  <c r="H331"/>
  <c r="H292"/>
  <c r="H229"/>
  <c r="H232"/>
  <c r="H217"/>
  <c r="H259"/>
  <c r="H203"/>
  <c r="H315"/>
  <c r="H311"/>
  <c r="H210"/>
  <c r="H221"/>
  <c r="H220"/>
  <c r="H261"/>
  <c r="H262"/>
  <c r="H211"/>
  <c r="H265"/>
  <c r="H281"/>
  <c r="H319"/>
  <c r="H266"/>
  <c r="H198"/>
  <c r="H251"/>
  <c r="H322"/>
  <c r="H264"/>
  <c r="H199"/>
  <c r="H329"/>
  <c r="H238"/>
  <c r="H212"/>
  <c r="H204"/>
  <c r="H293"/>
  <c r="H318"/>
  <c r="H247"/>
  <c r="H233"/>
  <c r="H243"/>
  <c r="H303"/>
  <c r="H283"/>
  <c r="H291"/>
  <c r="H297"/>
  <c r="H225"/>
  <c r="H273"/>
  <c r="H301"/>
  <c r="H194"/>
  <c r="H252"/>
  <c r="H279"/>
  <c r="H209"/>
  <c r="H274"/>
  <c r="H288"/>
  <c r="H245"/>
  <c r="H213"/>
  <c r="H253"/>
  <c r="H287"/>
  <c r="H326"/>
  <c r="H235"/>
  <c r="H207"/>
  <c r="H284"/>
  <c r="H278"/>
  <c r="H223"/>
  <c r="A3" i="5"/>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2"/>
  <c r="B16" i="34"/>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15"/>
  <c r="R179" i="5" l="1"/>
  <c r="T179"/>
  <c r="R155"/>
  <c r="T155"/>
  <c r="R131"/>
  <c r="T131"/>
  <c r="R99"/>
  <c r="T99"/>
  <c r="R43"/>
  <c r="T43"/>
  <c r="R191"/>
  <c r="T191"/>
  <c r="R175"/>
  <c r="T175"/>
  <c r="R163"/>
  <c r="T163"/>
  <c r="R147"/>
  <c r="T147"/>
  <c r="R135"/>
  <c r="T135"/>
  <c r="R119"/>
  <c r="T119"/>
  <c r="R107"/>
  <c r="T107"/>
  <c r="R91"/>
  <c r="T91"/>
  <c r="R79"/>
  <c r="T79"/>
  <c r="R67"/>
  <c r="T67"/>
  <c r="R55"/>
  <c r="T55"/>
  <c r="R39"/>
  <c r="T39"/>
  <c r="R31"/>
  <c r="T31"/>
  <c r="R19"/>
  <c r="T19"/>
  <c r="R7"/>
  <c r="T7"/>
  <c r="R190"/>
  <c r="T190"/>
  <c r="R186"/>
  <c r="T186"/>
  <c r="R182"/>
  <c r="T182"/>
  <c r="R178"/>
  <c r="T178"/>
  <c r="R174"/>
  <c r="T174"/>
  <c r="R170"/>
  <c r="T170"/>
  <c r="R166"/>
  <c r="T166"/>
  <c r="R162"/>
  <c r="T162"/>
  <c r="R158"/>
  <c r="T158"/>
  <c r="R154"/>
  <c r="T154"/>
  <c r="R150"/>
  <c r="T150"/>
  <c r="R146"/>
  <c r="T146"/>
  <c r="R142"/>
  <c r="T142"/>
  <c r="R138"/>
  <c r="T138"/>
  <c r="R134"/>
  <c r="T134"/>
  <c r="R130"/>
  <c r="T130"/>
  <c r="R126"/>
  <c r="T126"/>
  <c r="R122"/>
  <c r="T122"/>
  <c r="R118"/>
  <c r="T118"/>
  <c r="R114"/>
  <c r="T114"/>
  <c r="R110"/>
  <c r="T110"/>
  <c r="R106"/>
  <c r="T106"/>
  <c r="R102"/>
  <c r="T102"/>
  <c r="R98"/>
  <c r="T98"/>
  <c r="R94"/>
  <c r="T94"/>
  <c r="R90"/>
  <c r="T90"/>
  <c r="R86"/>
  <c r="T86"/>
  <c r="R82"/>
  <c r="T82"/>
  <c r="R78"/>
  <c r="T78"/>
  <c r="R74"/>
  <c r="T74"/>
  <c r="R70"/>
  <c r="T70"/>
  <c r="R66"/>
  <c r="T66"/>
  <c r="R62"/>
  <c r="T62"/>
  <c r="R58"/>
  <c r="T58"/>
  <c r="R54"/>
  <c r="T54"/>
  <c r="R50"/>
  <c r="T50"/>
  <c r="R46"/>
  <c r="T46"/>
  <c r="R42"/>
  <c r="T42"/>
  <c r="R38"/>
  <c r="T38"/>
  <c r="R34"/>
  <c r="T34"/>
  <c r="R30"/>
  <c r="T30"/>
  <c r="R26"/>
  <c r="T26"/>
  <c r="R22"/>
  <c r="T22"/>
  <c r="R18"/>
  <c r="T18"/>
  <c r="R14"/>
  <c r="T14"/>
  <c r="R10"/>
  <c r="T10"/>
  <c r="R6"/>
  <c r="T6"/>
  <c r="R183"/>
  <c r="T183"/>
  <c r="R167"/>
  <c r="T167"/>
  <c r="R151"/>
  <c r="T151"/>
  <c r="R139"/>
  <c r="T139"/>
  <c r="R123"/>
  <c r="T123"/>
  <c r="R111"/>
  <c r="T111"/>
  <c r="R95"/>
  <c r="T95"/>
  <c r="R83"/>
  <c r="T83"/>
  <c r="R71"/>
  <c r="T71"/>
  <c r="R59"/>
  <c r="T59"/>
  <c r="R47"/>
  <c r="T47"/>
  <c r="R27"/>
  <c r="T27"/>
  <c r="R15"/>
  <c r="T15"/>
  <c r="R3"/>
  <c r="T3"/>
  <c r="R2"/>
  <c r="T2"/>
  <c r="R189"/>
  <c r="T189"/>
  <c r="R185"/>
  <c r="T185"/>
  <c r="R181"/>
  <c r="T181"/>
  <c r="R177"/>
  <c r="T177"/>
  <c r="R173"/>
  <c r="T173"/>
  <c r="R169"/>
  <c r="T169"/>
  <c r="R165"/>
  <c r="T165"/>
  <c r="R161"/>
  <c r="T161"/>
  <c r="R157"/>
  <c r="T157"/>
  <c r="R153"/>
  <c r="T153"/>
  <c r="R149"/>
  <c r="T149"/>
  <c r="R145"/>
  <c r="T145"/>
  <c r="R141"/>
  <c r="T141"/>
  <c r="R137"/>
  <c r="T137"/>
  <c r="R133"/>
  <c r="T133"/>
  <c r="R129"/>
  <c r="T129"/>
  <c r="R125"/>
  <c r="T125"/>
  <c r="R121"/>
  <c r="T121"/>
  <c r="R117"/>
  <c r="T117"/>
  <c r="R113"/>
  <c r="T113"/>
  <c r="R109"/>
  <c r="T109"/>
  <c r="R105"/>
  <c r="T105"/>
  <c r="R101"/>
  <c r="T101"/>
  <c r="R97"/>
  <c r="T97"/>
  <c r="R93"/>
  <c r="T93"/>
  <c r="R89"/>
  <c r="T89"/>
  <c r="R85"/>
  <c r="T85"/>
  <c r="R81"/>
  <c r="T81"/>
  <c r="R77"/>
  <c r="T77"/>
  <c r="R73"/>
  <c r="T73"/>
  <c r="R69"/>
  <c r="T69"/>
  <c r="R65"/>
  <c r="T65"/>
  <c r="R61"/>
  <c r="T61"/>
  <c r="R57"/>
  <c r="T57"/>
  <c r="R53"/>
  <c r="T53"/>
  <c r="R49"/>
  <c r="T49"/>
  <c r="R45"/>
  <c r="T45"/>
  <c r="R41"/>
  <c r="T41"/>
  <c r="R37"/>
  <c r="T37"/>
  <c r="R33"/>
  <c r="T33"/>
  <c r="R29"/>
  <c r="T29"/>
  <c r="R25"/>
  <c r="T25"/>
  <c r="R21"/>
  <c r="T21"/>
  <c r="R17"/>
  <c r="T17"/>
  <c r="R13"/>
  <c r="T13"/>
  <c r="R9"/>
  <c r="T9"/>
  <c r="R5"/>
  <c r="T5"/>
  <c r="R187"/>
  <c r="T187"/>
  <c r="R171"/>
  <c r="T171"/>
  <c r="R159"/>
  <c r="T159"/>
  <c r="R143"/>
  <c r="T143"/>
  <c r="R127"/>
  <c r="T127"/>
  <c r="R115"/>
  <c r="T115"/>
  <c r="R103"/>
  <c r="T103"/>
  <c r="R87"/>
  <c r="T87"/>
  <c r="R75"/>
  <c r="T75"/>
  <c r="R63"/>
  <c r="T63"/>
  <c r="R51"/>
  <c r="T51"/>
  <c r="R35"/>
  <c r="T35"/>
  <c r="R23"/>
  <c r="T23"/>
  <c r="R11"/>
  <c r="T11"/>
  <c r="R192"/>
  <c r="T192"/>
  <c r="R188"/>
  <c r="T188"/>
  <c r="R184"/>
  <c r="T184"/>
  <c r="R180"/>
  <c r="T180"/>
  <c r="R176"/>
  <c r="T176"/>
  <c r="R172"/>
  <c r="T172"/>
  <c r="R168"/>
  <c r="T168"/>
  <c r="R164"/>
  <c r="T164"/>
  <c r="R160"/>
  <c r="T160"/>
  <c r="R156"/>
  <c r="T156"/>
  <c r="R152"/>
  <c r="T152"/>
  <c r="R148"/>
  <c r="T148"/>
  <c r="R144"/>
  <c r="T144"/>
  <c r="R140"/>
  <c r="T140"/>
  <c r="R136"/>
  <c r="T136"/>
  <c r="R132"/>
  <c r="T132"/>
  <c r="R128"/>
  <c r="T128"/>
  <c r="R124"/>
  <c r="T124"/>
  <c r="R120"/>
  <c r="T120"/>
  <c r="R116"/>
  <c r="T116"/>
  <c r="R112"/>
  <c r="T112"/>
  <c r="R108"/>
  <c r="T108"/>
  <c r="R104"/>
  <c r="T104"/>
  <c r="R100"/>
  <c r="T100"/>
  <c r="R96"/>
  <c r="T96"/>
  <c r="R92"/>
  <c r="T92"/>
  <c r="R88"/>
  <c r="T88"/>
  <c r="R84"/>
  <c r="T84"/>
  <c r="R80"/>
  <c r="T80"/>
  <c r="R76"/>
  <c r="T76"/>
  <c r="R72"/>
  <c r="T72"/>
  <c r="R68"/>
  <c r="T68"/>
  <c r="R64"/>
  <c r="T64"/>
  <c r="R60"/>
  <c r="T60"/>
  <c r="R56"/>
  <c r="T56"/>
  <c r="R52"/>
  <c r="T52"/>
  <c r="R48"/>
  <c r="T48"/>
  <c r="R44"/>
  <c r="T44"/>
  <c r="R40"/>
  <c r="T40"/>
  <c r="R36"/>
  <c r="T36"/>
  <c r="R32"/>
  <c r="T32"/>
  <c r="R28"/>
  <c r="T28"/>
  <c r="R24"/>
  <c r="T24"/>
  <c r="R20"/>
  <c r="T20"/>
  <c r="R16"/>
  <c r="T16"/>
  <c r="R12"/>
  <c r="T12"/>
  <c r="R8"/>
  <c r="T8"/>
  <c r="R4"/>
  <c r="T4"/>
  <c r="AE7" i="6"/>
  <c r="AX12"/>
  <c r="AE14"/>
  <c r="N15"/>
  <c r="V22"/>
  <c r="V26"/>
  <c r="N27"/>
  <c r="AE30"/>
  <c r="N33"/>
  <c r="V35"/>
  <c r="V39"/>
  <c r="N44"/>
  <c r="V47"/>
  <c r="N49"/>
  <c r="V60"/>
  <c r="E61"/>
  <c r="V64"/>
  <c r="G5" i="1"/>
  <c r="G6"/>
  <c r="G7"/>
  <c r="G8"/>
  <c r="G9"/>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4"/>
  <c r="E5"/>
  <c r="E6"/>
  <c r="E7"/>
  <c r="E8"/>
  <c r="E9"/>
  <c r="E10"/>
  <c r="E11"/>
  <c r="E12"/>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4"/>
  <c r="D5"/>
  <c r="D6"/>
  <c r="D7"/>
  <c r="D8"/>
  <c r="D9"/>
  <c r="D10"/>
  <c r="D11"/>
  <c r="D12"/>
  <c r="D13"/>
  <c r="D14"/>
  <c r="D15"/>
  <c r="D16"/>
  <c r="D17"/>
  <c r="D18"/>
  <c r="D19"/>
  <c r="D20"/>
  <c r="D21"/>
  <c r="D22"/>
  <c r="D23"/>
  <c r="D24"/>
  <c r="D25"/>
  <c r="D26"/>
  <c r="D27"/>
  <c r="D28"/>
  <c r="D29"/>
  <c r="D30"/>
  <c r="D31"/>
  <c r="D32"/>
  <c r="D33"/>
  <c r="D34"/>
  <c r="D35"/>
  <c r="D36"/>
  <c r="D37"/>
  <c r="D38"/>
  <c r="D39"/>
  <c r="D40"/>
  <c r="D41"/>
  <c r="D42"/>
  <c r="D43"/>
  <c r="D44"/>
  <c r="D45"/>
  <c r="D46"/>
  <c r="D47"/>
  <c r="D48"/>
  <c r="D49"/>
  <c r="D50"/>
  <c r="D51"/>
  <c r="D52"/>
  <c r="D53"/>
  <c r="D54"/>
  <c r="D55"/>
  <c r="D56"/>
  <c r="D57"/>
  <c r="D58"/>
  <c r="D59"/>
  <c r="D60"/>
  <c r="D61"/>
  <c r="D62"/>
  <c r="D63"/>
  <c r="D64"/>
  <c r="D65"/>
  <c r="D66"/>
  <c r="D67"/>
  <c r="D68"/>
  <c r="D69"/>
  <c r="D70"/>
  <c r="D71"/>
  <c r="D72"/>
  <c r="D73"/>
  <c r="D74"/>
  <c r="D75"/>
  <c r="D76"/>
  <c r="D77"/>
  <c r="D78"/>
  <c r="D79"/>
  <c r="D80"/>
  <c r="D81"/>
  <c r="D82"/>
  <c r="D83"/>
  <c r="D84"/>
  <c r="D85"/>
  <c r="D86"/>
  <c r="D87"/>
  <c r="D88"/>
  <c r="D89"/>
  <c r="D90"/>
  <c r="D91"/>
  <c r="D92"/>
  <c r="D93"/>
  <c r="D94"/>
  <c r="D95"/>
  <c r="D96"/>
  <c r="D97"/>
  <c r="D98"/>
  <c r="D99"/>
  <c r="D100"/>
  <c r="D101"/>
  <c r="D102"/>
  <c r="D103"/>
  <c r="D104"/>
  <c r="D105"/>
  <c r="D106"/>
  <c r="D107"/>
  <c r="D108"/>
  <c r="D109"/>
  <c r="D110"/>
  <c r="D111"/>
  <c r="D112"/>
  <c r="D113"/>
  <c r="D114"/>
  <c r="D115"/>
  <c r="D116"/>
  <c r="D117"/>
  <c r="D118"/>
  <c r="D119"/>
  <c r="D120"/>
  <c r="D121"/>
  <c r="D122"/>
  <c r="D123"/>
  <c r="D124"/>
  <c r="D125"/>
  <c r="D126"/>
  <c r="D127"/>
  <c r="D128"/>
  <c r="D129"/>
  <c r="D130"/>
  <c r="D131"/>
  <c r="D132"/>
  <c r="D133"/>
  <c r="D134"/>
  <c r="D135"/>
  <c r="D136"/>
  <c r="D137"/>
  <c r="D138"/>
  <c r="D139"/>
  <c r="D140"/>
  <c r="D141"/>
  <c r="D142"/>
  <c r="D143"/>
  <c r="D144"/>
  <c r="D145"/>
  <c r="D146"/>
  <c r="D147"/>
  <c r="D148"/>
  <c r="D149"/>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D192"/>
  <c r="D193"/>
  <c r="D194"/>
  <c r="D4"/>
  <c r="AE191" i="6" l="1"/>
  <c r="E183"/>
  <c r="AX175"/>
  <c r="AX167"/>
  <c r="AE159"/>
  <c r="E151"/>
  <c r="N131"/>
  <c r="N119"/>
  <c r="AE111"/>
  <c r="E103"/>
  <c r="AE95"/>
  <c r="AE83"/>
  <c r="AX79"/>
  <c r="AE71"/>
  <c r="AE63"/>
  <c r="V63"/>
  <c r="AE59"/>
  <c r="V59"/>
  <c r="E55"/>
  <c r="V55"/>
  <c r="N55"/>
  <c r="AE51"/>
  <c r="N51"/>
  <c r="AX51"/>
  <c r="E23"/>
  <c r="N23"/>
  <c r="V23"/>
  <c r="E19"/>
  <c r="N19"/>
  <c r="AE19"/>
  <c r="V19"/>
  <c r="AX19"/>
  <c r="AX126"/>
  <c r="V122"/>
  <c r="E118"/>
  <c r="AX114"/>
  <c r="AX106"/>
  <c r="V94"/>
  <c r="V78"/>
  <c r="AE62"/>
  <c r="N62"/>
  <c r="AX62"/>
  <c r="AE58"/>
  <c r="N58"/>
  <c r="AX58"/>
  <c r="E58"/>
  <c r="N54"/>
  <c r="V54"/>
  <c r="V50"/>
  <c r="AX50"/>
  <c r="E46"/>
  <c r="V46"/>
  <c r="N46"/>
  <c r="AX46"/>
  <c r="E42"/>
  <c r="V42"/>
  <c r="AX42"/>
  <c r="N42"/>
  <c r="AE42"/>
  <c r="V38"/>
  <c r="N38"/>
  <c r="AE38"/>
  <c r="AX38"/>
  <c r="V34"/>
  <c r="N34"/>
  <c r="AE18"/>
  <c r="V18"/>
  <c r="E10"/>
  <c r="AE10"/>
  <c r="N10"/>
  <c r="AX10"/>
  <c r="N6"/>
  <c r="AX6"/>
  <c r="V6"/>
  <c r="AX193"/>
  <c r="N189"/>
  <c r="AE185"/>
  <c r="AE177"/>
  <c r="AE161"/>
  <c r="AX157"/>
  <c r="AE145"/>
  <c r="AX141"/>
  <c r="N137"/>
  <c r="AE133"/>
  <c r="AX129"/>
  <c r="AX125"/>
  <c r="V121"/>
  <c r="AE117"/>
  <c r="N113"/>
  <c r="AX105"/>
  <c r="AX101"/>
  <c r="V97"/>
  <c r="N93"/>
  <c r="AE89"/>
  <c r="AE85"/>
  <c r="E77"/>
  <c r="AX73"/>
  <c r="E65"/>
  <c r="V65"/>
  <c r="N65"/>
  <c r="AX65"/>
  <c r="AE45"/>
  <c r="AX45"/>
  <c r="AX41"/>
  <c r="N41"/>
  <c r="V37"/>
  <c r="E37"/>
  <c r="AX37"/>
  <c r="AE29"/>
  <c r="N29"/>
  <c r="AX29"/>
  <c r="E29"/>
  <c r="V29"/>
  <c r="V21"/>
  <c r="AE21"/>
  <c r="N21"/>
  <c r="AX17"/>
  <c r="N17"/>
  <c r="N13"/>
  <c r="AE13"/>
  <c r="V13"/>
  <c r="AX13"/>
  <c r="E13"/>
  <c r="E9"/>
  <c r="V9"/>
  <c r="AX9"/>
  <c r="AE9"/>
  <c r="N9"/>
  <c r="E5"/>
  <c r="V5"/>
  <c r="AX5"/>
  <c r="N5"/>
  <c r="AE5"/>
  <c r="N192"/>
  <c r="E188"/>
  <c r="N184"/>
  <c r="AX180"/>
  <c r="N176"/>
  <c r="E172"/>
  <c r="N168"/>
  <c r="N164"/>
  <c r="N160"/>
  <c r="N156"/>
  <c r="N152"/>
  <c r="N148"/>
  <c r="E144"/>
  <c r="AX136"/>
  <c r="AX128"/>
  <c r="N120"/>
  <c r="AE112"/>
  <c r="E108"/>
  <c r="V104"/>
  <c r="V100"/>
  <c r="AX96"/>
  <c r="E88"/>
  <c r="N84"/>
  <c r="V80"/>
  <c r="N76"/>
  <c r="V68"/>
  <c r="E56"/>
  <c r="N56"/>
  <c r="AE56"/>
  <c r="AX56"/>
  <c r="V56"/>
  <c r="E52"/>
  <c r="V52"/>
  <c r="N52"/>
  <c r="AE52"/>
  <c r="V40"/>
  <c r="AX40"/>
  <c r="N40"/>
  <c r="V36"/>
  <c r="N36"/>
  <c r="AX36"/>
  <c r="AX32"/>
  <c r="N32"/>
  <c r="V32"/>
  <c r="N24"/>
  <c r="E16"/>
  <c r="V16"/>
  <c r="N16"/>
  <c r="AX16"/>
  <c r="V8"/>
  <c r="AX8"/>
  <c r="AE33"/>
  <c r="E33"/>
  <c r="AX33"/>
  <c r="V33"/>
  <c r="AE25"/>
  <c r="AX25"/>
  <c r="E25"/>
  <c r="N25"/>
  <c r="V25"/>
  <c r="AE120"/>
  <c r="AX30"/>
  <c r="E30"/>
  <c r="N30"/>
  <c r="V30"/>
  <c r="E120"/>
  <c r="E48"/>
  <c r="AE48"/>
  <c r="N48"/>
  <c r="E14"/>
  <c r="AX14"/>
  <c r="AE11"/>
  <c r="N11"/>
  <c r="V11"/>
  <c r="V48"/>
  <c r="AX28"/>
  <c r="N28"/>
  <c r="V28"/>
  <c r="E21"/>
  <c r="AX21"/>
  <c r="V20"/>
  <c r="N20"/>
  <c r="AX20"/>
  <c r="AE20"/>
  <c r="E20"/>
  <c r="V14"/>
  <c r="N14"/>
  <c r="V61"/>
  <c r="AX61"/>
  <c r="N61"/>
  <c r="AE55"/>
  <c r="AX55"/>
  <c r="V49"/>
  <c r="AE49"/>
  <c r="AE43"/>
  <c r="V43"/>
  <c r="AE34"/>
  <c r="E34"/>
  <c r="AX34"/>
  <c r="AE24"/>
  <c r="E24"/>
  <c r="AX24"/>
  <c r="V24"/>
  <c r="N7"/>
  <c r="V7"/>
  <c r="E112"/>
  <c r="AE41"/>
  <c r="V41"/>
  <c r="E41"/>
  <c r="E18"/>
  <c r="N18"/>
  <c r="AX18"/>
  <c r="V17"/>
  <c r="AE17"/>
  <c r="E17"/>
  <c r="E63"/>
  <c r="N63"/>
  <c r="V62"/>
  <c r="V51"/>
  <c r="E47"/>
  <c r="AE47"/>
  <c r="AX47"/>
  <c r="V72"/>
  <c r="AX63"/>
  <c r="E62"/>
  <c r="E59"/>
  <c r="N59"/>
  <c r="V58"/>
  <c r="V57"/>
  <c r="AX57"/>
  <c r="AE54"/>
  <c r="E54"/>
  <c r="AX54"/>
  <c r="E51"/>
  <c r="N47"/>
  <c r="V45"/>
  <c r="E38"/>
  <c r="AE37"/>
  <c r="N37"/>
  <c r="AX23"/>
  <c r="V10"/>
  <c r="E6"/>
  <c r="AE6"/>
  <c r="AX192"/>
  <c r="AX176"/>
  <c r="E184"/>
  <c r="E168"/>
  <c r="AX160"/>
  <c r="AE88"/>
  <c r="V152"/>
  <c r="E136"/>
  <c r="E128"/>
  <c r="E53"/>
  <c r="AX53"/>
  <c r="AE53"/>
  <c r="V53"/>
  <c r="N53"/>
  <c r="V128"/>
  <c r="N80"/>
  <c r="E64"/>
  <c r="AX64"/>
  <c r="N64"/>
  <c r="AE64"/>
  <c r="AX44"/>
  <c r="V44"/>
  <c r="AE44"/>
  <c r="E44"/>
  <c r="E31"/>
  <c r="AX31"/>
  <c r="N31"/>
  <c r="AE31"/>
  <c r="V31"/>
  <c r="E60"/>
  <c r="AX60"/>
  <c r="N60"/>
  <c r="AE60"/>
  <c r="AE57"/>
  <c r="N57"/>
  <c r="E57"/>
  <c r="E96"/>
  <c r="AX72"/>
  <c r="AE65"/>
  <c r="AE61"/>
  <c r="AE50"/>
  <c r="N50"/>
  <c r="E50"/>
  <c r="E39"/>
  <c r="AX39"/>
  <c r="N39"/>
  <c r="AE39"/>
  <c r="E35"/>
  <c r="AX35"/>
  <c r="N35"/>
  <c r="AE35"/>
  <c r="AX27"/>
  <c r="AE27"/>
  <c r="E27"/>
  <c r="V27"/>
  <c r="E26"/>
  <c r="AX26"/>
  <c r="N26"/>
  <c r="E22"/>
  <c r="AX22"/>
  <c r="N22"/>
  <c r="AE22"/>
  <c r="AX59"/>
  <c r="E49"/>
  <c r="AX49"/>
  <c r="AE46"/>
  <c r="E43"/>
  <c r="AX43"/>
  <c r="N43"/>
  <c r="AE26"/>
  <c r="AE12"/>
  <c r="N12"/>
  <c r="V12"/>
  <c r="E12"/>
  <c r="AE40"/>
  <c r="AE36"/>
  <c r="AE32"/>
  <c r="AE28"/>
  <c r="AX52"/>
  <c r="AX48"/>
  <c r="N45"/>
  <c r="E45"/>
  <c r="E40"/>
  <c r="E36"/>
  <c r="E32"/>
  <c r="E28"/>
  <c r="AE23"/>
  <c r="AE8"/>
  <c r="N8"/>
  <c r="E8"/>
  <c r="E15"/>
  <c r="AX15"/>
  <c r="AE15"/>
  <c r="V15"/>
  <c r="E11"/>
  <c r="AX11"/>
  <c r="AE16"/>
  <c r="E7"/>
  <c r="AX7"/>
  <c r="E72" l="1"/>
  <c r="AX80"/>
  <c r="AE152"/>
  <c r="V160"/>
  <c r="N88"/>
  <c r="AX152"/>
  <c r="E160"/>
  <c r="E176"/>
  <c r="E192"/>
  <c r="AX120"/>
  <c r="V96"/>
  <c r="E80"/>
  <c r="N136"/>
  <c r="AX144"/>
  <c r="AE160"/>
  <c r="V168"/>
  <c r="AX88"/>
  <c r="E152"/>
  <c r="AE184"/>
  <c r="V176"/>
  <c r="AX112"/>
  <c r="AX191"/>
  <c r="AE80"/>
  <c r="AE168"/>
  <c r="V88"/>
  <c r="AX168"/>
  <c r="AX184"/>
  <c r="AE176"/>
  <c r="V184"/>
  <c r="V120"/>
  <c r="AE103"/>
  <c r="E175"/>
  <c r="V93"/>
  <c r="E119"/>
  <c r="AX119"/>
  <c r="N103"/>
  <c r="AX159"/>
  <c r="V151"/>
  <c r="V148"/>
  <c r="AX124"/>
  <c r="E148"/>
  <c r="AE69"/>
  <c r="AX85"/>
  <c r="AX133"/>
  <c r="N165"/>
  <c r="AE77"/>
  <c r="AE125"/>
  <c r="AE189"/>
  <c r="N167"/>
  <c r="N159"/>
  <c r="AE151"/>
  <c r="E191"/>
  <c r="AX103"/>
  <c r="N151"/>
  <c r="V119"/>
  <c r="V167"/>
  <c r="V159"/>
  <c r="E159"/>
  <c r="V103"/>
  <c r="AE119"/>
  <c r="AX151"/>
  <c r="AE173"/>
  <c r="AE93"/>
  <c r="V77"/>
  <c r="N141"/>
  <c r="AX117"/>
  <c r="AE157"/>
  <c r="AE181"/>
  <c r="AX93"/>
  <c r="AX165"/>
  <c r="N108"/>
  <c r="AX140"/>
  <c r="N180"/>
  <c r="AE153"/>
  <c r="E89"/>
  <c r="AE81"/>
  <c r="AX97"/>
  <c r="AE169"/>
  <c r="V193"/>
  <c r="AX113"/>
  <c r="V73"/>
  <c r="V137"/>
  <c r="AE137"/>
  <c r="E97"/>
  <c r="N73"/>
  <c r="V129"/>
  <c r="AX137"/>
  <c r="N145"/>
  <c r="E145"/>
  <c r="AE129"/>
  <c r="E121"/>
  <c r="AE121"/>
  <c r="E193"/>
  <c r="AE113"/>
  <c r="E113"/>
  <c r="AE97"/>
  <c r="N129"/>
  <c r="E137"/>
  <c r="N121"/>
  <c r="V113"/>
  <c r="E81"/>
  <c r="N97"/>
  <c r="E73"/>
  <c r="AE73"/>
  <c r="E129"/>
  <c r="AX121"/>
  <c r="AE193"/>
  <c r="N193"/>
  <c r="AX92"/>
  <c r="E114"/>
  <c r="V124"/>
  <c r="V76"/>
  <c r="E124"/>
  <c r="AX68"/>
  <c r="E132"/>
  <c r="AX156"/>
  <c r="E164"/>
  <c r="N172"/>
  <c r="V172"/>
  <c r="E76"/>
  <c r="E68"/>
  <c r="AE148"/>
  <c r="AE172"/>
  <c r="V180"/>
  <c r="AE179"/>
  <c r="AE164"/>
  <c r="V164"/>
  <c r="N140"/>
  <c r="AE180"/>
  <c r="E70"/>
  <c r="V70"/>
  <c r="N102"/>
  <c r="AE102"/>
  <c r="V102"/>
  <c r="E102"/>
  <c r="N118"/>
  <c r="V118"/>
  <c r="AX118"/>
  <c r="AX134"/>
  <c r="V134"/>
  <c r="N150"/>
  <c r="E150"/>
  <c r="AE166"/>
  <c r="N166"/>
  <c r="E166"/>
  <c r="AE190"/>
  <c r="E190"/>
  <c r="AX190"/>
  <c r="AX91"/>
  <c r="V91"/>
  <c r="AE107"/>
  <c r="V107"/>
  <c r="E78"/>
  <c r="AX78"/>
  <c r="N110"/>
  <c r="AX110"/>
  <c r="AE110"/>
  <c r="V110"/>
  <c r="E158"/>
  <c r="AX158"/>
  <c r="V158"/>
  <c r="V115"/>
  <c r="E115"/>
  <c r="V123"/>
  <c r="E110"/>
  <c r="AX102"/>
  <c r="AE150"/>
  <c r="AE118"/>
  <c r="AE158"/>
  <c r="N115"/>
  <c r="E107"/>
  <c r="AE108"/>
  <c r="V108"/>
  <c r="AX108"/>
  <c r="N132"/>
  <c r="AE132"/>
  <c r="N188"/>
  <c r="E109"/>
  <c r="AE109"/>
  <c r="AE66"/>
  <c r="AX66"/>
  <c r="E66"/>
  <c r="V82"/>
  <c r="E82"/>
  <c r="AX98"/>
  <c r="AE98"/>
  <c r="V130"/>
  <c r="AE162"/>
  <c r="V162"/>
  <c r="AE194"/>
  <c r="AX194"/>
  <c r="E194"/>
  <c r="N194"/>
  <c r="V194"/>
  <c r="E92"/>
  <c r="AX84"/>
  <c r="AE76"/>
  <c r="AE68"/>
  <c r="V125"/>
  <c r="AE141"/>
  <c r="V156"/>
  <c r="E93"/>
  <c r="N125"/>
  <c r="V132"/>
  <c r="E156"/>
  <c r="V140"/>
  <c r="E140"/>
  <c r="E189"/>
  <c r="AX172"/>
  <c r="E180"/>
  <c r="AE84"/>
  <c r="E117"/>
  <c r="E91"/>
  <c r="N91"/>
  <c r="AE91"/>
  <c r="AX99"/>
  <c r="E99"/>
  <c r="AX107"/>
  <c r="N107"/>
  <c r="AE123"/>
  <c r="E123"/>
  <c r="AX123"/>
  <c r="N123"/>
  <c r="E131"/>
  <c r="V131"/>
  <c r="AX139"/>
  <c r="E139"/>
  <c r="E171"/>
  <c r="AX100"/>
  <c r="AE100"/>
  <c r="AX116"/>
  <c r="E116"/>
  <c r="AE116"/>
  <c r="E85"/>
  <c r="V85"/>
  <c r="V133"/>
  <c r="N133"/>
  <c r="E133"/>
  <c r="N149"/>
  <c r="AX149"/>
  <c r="E165"/>
  <c r="V165"/>
  <c r="N106"/>
  <c r="V106"/>
  <c r="AX122"/>
  <c r="AE122"/>
  <c r="V186"/>
  <c r="E186"/>
  <c r="V84"/>
  <c r="AX109"/>
  <c r="E84"/>
  <c r="N85"/>
  <c r="E106"/>
  <c r="AX76"/>
  <c r="AX115"/>
  <c r="N68"/>
  <c r="AE115"/>
  <c r="AE149"/>
  <c r="AE156"/>
  <c r="AE165"/>
  <c r="E125"/>
  <c r="AX132"/>
  <c r="AX148"/>
  <c r="AX164"/>
  <c r="AE140"/>
  <c r="AE188"/>
  <c r="V188"/>
  <c r="AE106"/>
  <c r="E162"/>
  <c r="AE186"/>
  <c r="AX179"/>
  <c r="E179"/>
  <c r="N92"/>
  <c r="AE92"/>
  <c r="V92"/>
  <c r="N100"/>
  <c r="E100"/>
  <c r="N116"/>
  <c r="V116"/>
  <c r="AE124"/>
  <c r="N124"/>
  <c r="E69"/>
  <c r="N69"/>
  <c r="AX69"/>
  <c r="V69"/>
  <c r="AX77"/>
  <c r="N77"/>
  <c r="E101"/>
  <c r="V101"/>
  <c r="N101"/>
  <c r="AE101"/>
  <c r="V109"/>
  <c r="N109"/>
  <c r="N117"/>
  <c r="V117"/>
  <c r="E141"/>
  <c r="V141"/>
  <c r="E149"/>
  <c r="V149"/>
  <c r="E157"/>
  <c r="N157"/>
  <c r="V157"/>
  <c r="N173"/>
  <c r="AX173"/>
  <c r="E173"/>
  <c r="V173"/>
  <c r="N181"/>
  <c r="AX181"/>
  <c r="E181"/>
  <c r="V181"/>
  <c r="AX189"/>
  <c r="V189"/>
  <c r="V66"/>
  <c r="N66"/>
  <c r="E74"/>
  <c r="V74"/>
  <c r="AX74"/>
  <c r="N74"/>
  <c r="AE74"/>
  <c r="N82"/>
  <c r="AX82"/>
  <c r="AE82"/>
  <c r="N90"/>
  <c r="AE90"/>
  <c r="E90"/>
  <c r="V90"/>
  <c r="AX90"/>
  <c r="E98"/>
  <c r="V98"/>
  <c r="N98"/>
  <c r="AE114"/>
  <c r="V114"/>
  <c r="N114"/>
  <c r="E122"/>
  <c r="N122"/>
  <c r="E130"/>
  <c r="AE130"/>
  <c r="N130"/>
  <c r="AX130"/>
  <c r="E138"/>
  <c r="V138"/>
  <c r="AX138"/>
  <c r="N138"/>
  <c r="AE138"/>
  <c r="E146"/>
  <c r="V146"/>
  <c r="AX146"/>
  <c r="N146"/>
  <c r="AE146"/>
  <c r="AE154"/>
  <c r="N154"/>
  <c r="AX154"/>
  <c r="E154"/>
  <c r="V154"/>
  <c r="AX162"/>
  <c r="N162"/>
  <c r="AE170"/>
  <c r="N170"/>
  <c r="AX170"/>
  <c r="E170"/>
  <c r="V170"/>
  <c r="AE178"/>
  <c r="E178"/>
  <c r="V178"/>
  <c r="N178"/>
  <c r="AX178"/>
  <c r="N186"/>
  <c r="AX186"/>
  <c r="E67"/>
  <c r="V67"/>
  <c r="AX67"/>
  <c r="N67"/>
  <c r="AE67"/>
  <c r="AE75"/>
  <c r="N75"/>
  <c r="AX75"/>
  <c r="E75"/>
  <c r="V75"/>
  <c r="E83"/>
  <c r="AX83"/>
  <c r="N83"/>
  <c r="V83"/>
  <c r="V99"/>
  <c r="N99"/>
  <c r="AE99"/>
  <c r="AE131"/>
  <c r="AX131"/>
  <c r="AE139"/>
  <c r="N139"/>
  <c r="V139"/>
  <c r="N147"/>
  <c r="AE147"/>
  <c r="E147"/>
  <c r="V147"/>
  <c r="AX147"/>
  <c r="AE155"/>
  <c r="E155"/>
  <c r="V155"/>
  <c r="N155"/>
  <c r="AX155"/>
  <c r="N163"/>
  <c r="AE163"/>
  <c r="E163"/>
  <c r="V163"/>
  <c r="AX163"/>
  <c r="AE171"/>
  <c r="V171"/>
  <c r="N171"/>
  <c r="AX171"/>
  <c r="V179"/>
  <c r="N179"/>
  <c r="N187"/>
  <c r="AE187"/>
  <c r="E187"/>
  <c r="V187"/>
  <c r="AX187"/>
  <c r="N72"/>
  <c r="AE72"/>
  <c r="N96"/>
  <c r="AE96"/>
  <c r="E104"/>
  <c r="AE104"/>
  <c r="N104"/>
  <c r="AX104"/>
  <c r="V112"/>
  <c r="N112"/>
  <c r="AE128"/>
  <c r="N128"/>
  <c r="V136"/>
  <c r="AE136"/>
  <c r="N144"/>
  <c r="V144"/>
  <c r="AE144"/>
  <c r="V192"/>
  <c r="AE192"/>
  <c r="N81"/>
  <c r="V81"/>
  <c r="AX81"/>
  <c r="N89"/>
  <c r="AX89"/>
  <c r="V89"/>
  <c r="E105"/>
  <c r="V105"/>
  <c r="N105"/>
  <c r="AE105"/>
  <c r="V145"/>
  <c r="AX145"/>
  <c r="E153"/>
  <c r="V153"/>
  <c r="N153"/>
  <c r="AX153"/>
  <c r="V161"/>
  <c r="E161"/>
  <c r="AX161"/>
  <c r="N161"/>
  <c r="N169"/>
  <c r="AX169"/>
  <c r="E169"/>
  <c r="V169"/>
  <c r="N177"/>
  <c r="AX177"/>
  <c r="E177"/>
  <c r="V177"/>
  <c r="V185"/>
  <c r="AX185"/>
  <c r="N185"/>
  <c r="E185"/>
  <c r="AE70"/>
  <c r="N70"/>
  <c r="AX70"/>
  <c r="AE78"/>
  <c r="N78"/>
  <c r="E86"/>
  <c r="V86"/>
  <c r="AX86"/>
  <c r="AE86"/>
  <c r="N86"/>
  <c r="E94"/>
  <c r="AE94"/>
  <c r="N94"/>
  <c r="AX94"/>
  <c r="V126"/>
  <c r="E126"/>
  <c r="AE126"/>
  <c r="N126"/>
  <c r="E134"/>
  <c r="N134"/>
  <c r="AE134"/>
  <c r="N142"/>
  <c r="AE142"/>
  <c r="V142"/>
  <c r="AX142"/>
  <c r="E142"/>
  <c r="V150"/>
  <c r="AX150"/>
  <c r="N158"/>
  <c r="V166"/>
  <c r="AX166"/>
  <c r="AE174"/>
  <c r="N174"/>
  <c r="AX174"/>
  <c r="E174"/>
  <c r="V174"/>
  <c r="AE182"/>
  <c r="N182"/>
  <c r="AX182"/>
  <c r="E182"/>
  <c r="V182"/>
  <c r="N190"/>
  <c r="V190"/>
  <c r="E71"/>
  <c r="N71"/>
  <c r="AX71"/>
  <c r="V71"/>
  <c r="E79"/>
  <c r="N79"/>
  <c r="V79"/>
  <c r="AE79"/>
  <c r="N87"/>
  <c r="AE87"/>
  <c r="E87"/>
  <c r="V87"/>
  <c r="AX87"/>
  <c r="E95"/>
  <c r="V95"/>
  <c r="N95"/>
  <c r="AX95"/>
  <c r="E111"/>
  <c r="V111"/>
  <c r="N111"/>
  <c r="AX111"/>
  <c r="E127"/>
  <c r="V127"/>
  <c r="AX127"/>
  <c r="N127"/>
  <c r="AE127"/>
  <c r="E135"/>
  <c r="V135"/>
  <c r="AX135"/>
  <c r="N135"/>
  <c r="AE135"/>
  <c r="AE143"/>
  <c r="AX143"/>
  <c r="E143"/>
  <c r="V143"/>
  <c r="N143"/>
  <c r="E167"/>
  <c r="AE167"/>
  <c r="AE175"/>
  <c r="V175"/>
  <c r="N175"/>
  <c r="V183"/>
  <c r="N183"/>
  <c r="AE183"/>
  <c r="AX183"/>
  <c r="N191"/>
  <c r="V191"/>
  <c r="I5" i="12" l="1"/>
  <c r="I6"/>
  <c r="I7"/>
  <c r="I8"/>
  <c r="I9"/>
  <c r="I10"/>
  <c r="I11"/>
  <c r="I12"/>
  <c r="I13"/>
  <c r="I14"/>
  <c r="I15"/>
  <c r="I16"/>
  <c r="I17"/>
  <c r="I18"/>
  <c r="I19"/>
  <c r="I20"/>
  <c r="I21"/>
  <c r="I22"/>
  <c r="I23"/>
  <c r="I24"/>
  <c r="I25"/>
  <c r="I26"/>
  <c r="I27"/>
  <c r="I28"/>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A5"/>
  <c r="H16" i="34"/>
  <c r="H5" i="1"/>
  <c r="U5"/>
  <c r="Z5" s="1"/>
  <c r="AD5"/>
  <c r="AH5" s="1"/>
  <c r="AE5"/>
  <c r="AI5" s="1"/>
  <c r="AF5"/>
  <c r="AG5"/>
  <c r="AI16" i="34" s="1"/>
  <c r="A6" i="12"/>
  <c r="J17" i="34"/>
  <c r="K17"/>
  <c r="H6" i="1"/>
  <c r="U6"/>
  <c r="AD6"/>
  <c r="AH6" s="1"/>
  <c r="AE6"/>
  <c r="AI6" s="1"/>
  <c r="AF6"/>
  <c r="AG6"/>
  <c r="AI17" i="34" s="1"/>
  <c r="A7" i="12"/>
  <c r="H7" i="1"/>
  <c r="U7"/>
  <c r="AD7"/>
  <c r="AH7" s="1"/>
  <c r="AE7"/>
  <c r="AI7" s="1"/>
  <c r="AF7"/>
  <c r="AG7"/>
  <c r="A8" i="12"/>
  <c r="H19" i="34"/>
  <c r="J19"/>
  <c r="K19"/>
  <c r="H8" i="1"/>
  <c r="U8"/>
  <c r="AD8"/>
  <c r="AH8" s="1"/>
  <c r="AE8"/>
  <c r="AI8" s="1"/>
  <c r="AF8"/>
  <c r="AG8"/>
  <c r="AI19" i="34" s="1"/>
  <c r="A9" i="12"/>
  <c r="H9" i="1"/>
  <c r="U9"/>
  <c r="AD9"/>
  <c r="AH9" s="1"/>
  <c r="AE9"/>
  <c r="AI9" s="1"/>
  <c r="AF9"/>
  <c r="AG9"/>
  <c r="AI20" i="34" s="1"/>
  <c r="A10" i="12"/>
  <c r="J21" i="34"/>
  <c r="K21"/>
  <c r="H10" i="1"/>
  <c r="R10" s="1"/>
  <c r="U10"/>
  <c r="S10" i="12" s="1"/>
  <c r="AD10" i="1"/>
  <c r="AH10" s="1"/>
  <c r="AE10"/>
  <c r="AF10"/>
  <c r="AG10"/>
  <c r="AI21" i="34" s="1"/>
  <c r="A11" i="12"/>
  <c r="K22" i="34"/>
  <c r="H11" i="1"/>
  <c r="R11" s="1"/>
  <c r="U11"/>
  <c r="Z11" s="1"/>
  <c r="AD11"/>
  <c r="AH11" s="1"/>
  <c r="AE11"/>
  <c r="AI11" s="1"/>
  <c r="AF11"/>
  <c r="AG11"/>
  <c r="AI22" i="34" s="1"/>
  <c r="A12" i="12"/>
  <c r="G23" i="34"/>
  <c r="J23"/>
  <c r="H12" i="1"/>
  <c r="U12"/>
  <c r="AD12"/>
  <c r="AH12" s="1"/>
  <c r="AE12"/>
  <c r="AI12" s="1"/>
  <c r="AF12"/>
  <c r="AG12"/>
  <c r="AI23" i="34" s="1"/>
  <c r="A13" i="12"/>
  <c r="G24" i="34"/>
  <c r="J24"/>
  <c r="H13" i="1"/>
  <c r="U13"/>
  <c r="S13" i="12" s="1"/>
  <c r="AD13" i="1"/>
  <c r="AH13" s="1"/>
  <c r="O11" i="13" s="1"/>
  <c r="AE13" i="1"/>
  <c r="AI13" s="1"/>
  <c r="P11" i="13" s="1"/>
  <c r="AF13" i="1"/>
  <c r="AG13"/>
  <c r="A14" i="12"/>
  <c r="G25" i="34"/>
  <c r="J25"/>
  <c r="K25"/>
  <c r="H14" i="1"/>
  <c r="U14"/>
  <c r="AD14"/>
  <c r="AH14" s="1"/>
  <c r="AE14"/>
  <c r="AI14" s="1"/>
  <c r="AF14"/>
  <c r="AG14"/>
  <c r="AI25" i="34" s="1"/>
  <c r="A15" i="12"/>
  <c r="G26" i="34"/>
  <c r="J26"/>
  <c r="H15" i="1"/>
  <c r="R15" s="1"/>
  <c r="U15"/>
  <c r="Z15" s="1"/>
  <c r="AD15"/>
  <c r="AH15" s="1"/>
  <c r="AE15"/>
  <c r="AI15" s="1"/>
  <c r="AF15"/>
  <c r="AG15"/>
  <c r="AI26" i="34" s="1"/>
  <c r="A16" i="12"/>
  <c r="G27" i="34"/>
  <c r="J27"/>
  <c r="H16" i="1"/>
  <c r="R16" s="1"/>
  <c r="F14" i="13" s="1"/>
  <c r="U16" i="1"/>
  <c r="AD16"/>
  <c r="AH16" s="1"/>
  <c r="O14" i="13" s="1"/>
  <c r="AE16" i="1"/>
  <c r="AI16" s="1"/>
  <c r="P14" i="13" s="1"/>
  <c r="AF16" i="1"/>
  <c r="AG16"/>
  <c r="AI27" i="34" s="1"/>
  <c r="A17" i="12"/>
  <c r="H17" i="1"/>
  <c r="U17"/>
  <c r="AD17"/>
  <c r="AH17" s="1"/>
  <c r="AE17"/>
  <c r="AI17" s="1"/>
  <c r="AF17"/>
  <c r="AG17"/>
  <c r="A18" i="12"/>
  <c r="G29" i="34"/>
  <c r="J29"/>
  <c r="K29"/>
  <c r="H18" i="1"/>
  <c r="U18"/>
  <c r="AD18"/>
  <c r="AH18" s="1"/>
  <c r="AE18"/>
  <c r="AI18" s="1"/>
  <c r="AF18"/>
  <c r="AG18"/>
  <c r="AI29" i="34" s="1"/>
  <c r="A19" i="12"/>
  <c r="G30" i="34"/>
  <c r="J30"/>
  <c r="H19" i="1"/>
  <c r="U19"/>
  <c r="AD19"/>
  <c r="AH19" s="1"/>
  <c r="O17" i="13" s="1"/>
  <c r="AE19" i="1"/>
  <c r="AI19" s="1"/>
  <c r="P17" i="13" s="1"/>
  <c r="AF19" i="1"/>
  <c r="AG19"/>
  <c r="A20" i="12"/>
  <c r="G31" i="34"/>
  <c r="J31"/>
  <c r="H20" i="1"/>
  <c r="U20"/>
  <c r="Z20" s="1"/>
  <c r="AD20"/>
  <c r="AH20" s="1"/>
  <c r="AE20"/>
  <c r="AI20" s="1"/>
  <c r="AF20"/>
  <c r="AG20"/>
  <c r="A21" i="12"/>
  <c r="G32" i="34"/>
  <c r="J32"/>
  <c r="K32"/>
  <c r="H21" i="1"/>
  <c r="U21"/>
  <c r="AD21"/>
  <c r="AE21"/>
  <c r="AI21" s="1"/>
  <c r="AF21"/>
  <c r="AG21"/>
  <c r="AI32" i="34" s="1"/>
  <c r="AH21" i="1"/>
  <c r="A22" i="12"/>
  <c r="G33" i="34"/>
  <c r="J33"/>
  <c r="H22" i="1"/>
  <c r="R22" s="1"/>
  <c r="F20" i="13" s="1"/>
  <c r="U22" i="1"/>
  <c r="Z22" s="1"/>
  <c r="K20" i="13" s="1"/>
  <c r="AD22" i="1"/>
  <c r="AH22" s="1"/>
  <c r="O20" i="13" s="1"/>
  <c r="AE22" i="1"/>
  <c r="AI22" s="1"/>
  <c r="P20" i="13" s="1"/>
  <c r="AF22" i="1"/>
  <c r="AG22"/>
  <c r="A23" i="12"/>
  <c r="G34" i="34"/>
  <c r="J34"/>
  <c r="H23" i="1"/>
  <c r="R23" s="1"/>
  <c r="M23"/>
  <c r="U23"/>
  <c r="AD23"/>
  <c r="AH23" s="1"/>
  <c r="AE23"/>
  <c r="AI23" s="1"/>
  <c r="AF23"/>
  <c r="AG23"/>
  <c r="AI34" i="34" s="1"/>
  <c r="A24" i="12"/>
  <c r="G35" i="34"/>
  <c r="J35"/>
  <c r="K35"/>
  <c r="H24" i="1"/>
  <c r="U24"/>
  <c r="AD24"/>
  <c r="AH24" s="1"/>
  <c r="AE24"/>
  <c r="AI24" s="1"/>
  <c r="AF24"/>
  <c r="AG24"/>
  <c r="AI35" i="34" s="1"/>
  <c r="A25" i="12"/>
  <c r="G36" i="34"/>
  <c r="J36"/>
  <c r="K36"/>
  <c r="H25" i="1"/>
  <c r="R25" s="1"/>
  <c r="F23" i="13" s="1"/>
  <c r="U25" i="1"/>
  <c r="AD25"/>
  <c r="AH25" s="1"/>
  <c r="O23" i="13" s="1"/>
  <c r="AE25" i="1"/>
  <c r="AI25" s="1"/>
  <c r="P23" i="13" s="1"/>
  <c r="AF25" i="1"/>
  <c r="AG25"/>
  <c r="AI36" i="34" s="1"/>
  <c r="A26" i="12"/>
  <c r="G37" i="34"/>
  <c r="J37"/>
  <c r="H26" i="1"/>
  <c r="R26" s="1"/>
  <c r="U26"/>
  <c r="AD26"/>
  <c r="AH26" s="1"/>
  <c r="AE26"/>
  <c r="AI26" s="1"/>
  <c r="AF26"/>
  <c r="AG26"/>
  <c r="AI37" i="34" s="1"/>
  <c r="A27" i="12"/>
  <c r="G38" i="34"/>
  <c r="J38"/>
  <c r="K38"/>
  <c r="H27" i="1"/>
  <c r="R27" s="1"/>
  <c r="U27"/>
  <c r="AD27"/>
  <c r="AH27" s="1"/>
  <c r="AE27"/>
  <c r="AI27" s="1"/>
  <c r="AF27"/>
  <c r="AG27"/>
  <c r="AI38" i="34" s="1"/>
  <c r="A28" i="12"/>
  <c r="G39" i="34"/>
  <c r="J39"/>
  <c r="K39"/>
  <c r="H28" i="1"/>
  <c r="R28" s="1"/>
  <c r="F26" i="13" s="1"/>
  <c r="U28" i="1"/>
  <c r="AD28"/>
  <c r="AH28" s="1"/>
  <c r="O26" i="13" s="1"/>
  <c r="AE28" i="1"/>
  <c r="AI28" s="1"/>
  <c r="P26" i="13" s="1"/>
  <c r="AF28" i="1"/>
  <c r="AG28"/>
  <c r="AI39" i="34" s="1"/>
  <c r="A29" i="12"/>
  <c r="G40" i="34"/>
  <c r="J40"/>
  <c r="K40"/>
  <c r="H29" i="1"/>
  <c r="U29"/>
  <c r="Z29" s="1"/>
  <c r="AD29"/>
  <c r="AH29" s="1"/>
  <c r="AE29"/>
  <c r="AI29" s="1"/>
  <c r="AF29"/>
  <c r="AG29"/>
  <c r="AI40" i="34" s="1"/>
  <c r="A30" i="12"/>
  <c r="J41" i="34"/>
  <c r="K41"/>
  <c r="H30" i="1"/>
  <c r="R30" s="1"/>
  <c r="U30"/>
  <c r="AD30"/>
  <c r="AH30" s="1"/>
  <c r="AE30"/>
  <c r="AF30"/>
  <c r="AG30"/>
  <c r="AI41" i="34" s="1"/>
  <c r="A31" i="12"/>
  <c r="H31" i="1"/>
  <c r="U31"/>
  <c r="AD31"/>
  <c r="AH31" s="1"/>
  <c r="O29" i="13" s="1"/>
  <c r="AE31" i="1"/>
  <c r="AI31" s="1"/>
  <c r="P29" i="13" s="1"/>
  <c r="AF31" i="1"/>
  <c r="AG31"/>
  <c r="A32" i="12"/>
  <c r="G43" i="34"/>
  <c r="J43"/>
  <c r="H32" i="1"/>
  <c r="U32"/>
  <c r="AD32"/>
  <c r="AH32" s="1"/>
  <c r="AE32"/>
  <c r="AI32" s="1"/>
  <c r="AF32"/>
  <c r="AG32"/>
  <c r="A33" i="12"/>
  <c r="G44" i="34"/>
  <c r="J44"/>
  <c r="H33" i="1"/>
  <c r="U33"/>
  <c r="AD33"/>
  <c r="AH33" s="1"/>
  <c r="AE33"/>
  <c r="AI33" s="1"/>
  <c r="AF33"/>
  <c r="AG33"/>
  <c r="AI44" i="34" s="1"/>
  <c r="A34" i="12"/>
  <c r="G45" i="34"/>
  <c r="J45"/>
  <c r="K45"/>
  <c r="H34" i="1"/>
  <c r="U34"/>
  <c r="AD34"/>
  <c r="AH34" s="1"/>
  <c r="O32" i="13" s="1"/>
  <c r="AE34" i="1"/>
  <c r="AI34" s="1"/>
  <c r="P32" i="13" s="1"/>
  <c r="AF34" i="1"/>
  <c r="AG34"/>
  <c r="AI45" i="34" s="1"/>
  <c r="A35" i="12"/>
  <c r="G46" i="34"/>
  <c r="J46"/>
  <c r="H35" i="1"/>
  <c r="R35" s="1"/>
  <c r="U35"/>
  <c r="AD35"/>
  <c r="AH35" s="1"/>
  <c r="AE35"/>
  <c r="AI35" s="1"/>
  <c r="K33" i="37" s="1"/>
  <c r="AF35" i="1"/>
  <c r="AG35"/>
  <c r="AI46" i="34" s="1"/>
  <c r="A36" i="12"/>
  <c r="H47" i="34"/>
  <c r="H36" i="1"/>
  <c r="U36"/>
  <c r="AD36"/>
  <c r="AH36" s="1"/>
  <c r="AE36"/>
  <c r="AI36" s="1"/>
  <c r="AF36"/>
  <c r="AG36"/>
  <c r="A37" i="12"/>
  <c r="G48" i="34"/>
  <c r="J48"/>
  <c r="K48"/>
  <c r="H37" i="1"/>
  <c r="U37"/>
  <c r="Z37" s="1"/>
  <c r="K35" i="13" s="1"/>
  <c r="AD37" i="1"/>
  <c r="AH37" s="1"/>
  <c r="O35" i="13" s="1"/>
  <c r="AE37" i="1"/>
  <c r="AI37" s="1"/>
  <c r="P35" i="13" s="1"/>
  <c r="AF37" i="1"/>
  <c r="AG37"/>
  <c r="A38" i="12"/>
  <c r="H49" i="34"/>
  <c r="N38" i="1"/>
  <c r="H38"/>
  <c r="U38"/>
  <c r="AD38"/>
  <c r="AH38" s="1"/>
  <c r="AE38"/>
  <c r="AI38" s="1"/>
  <c r="AF38"/>
  <c r="AG38"/>
  <c r="AI49" i="34" s="1"/>
  <c r="A39" i="12"/>
  <c r="G50" i="34"/>
  <c r="J50"/>
  <c r="K50"/>
  <c r="H39" i="1"/>
  <c r="R39" s="1"/>
  <c r="U39"/>
  <c r="AD39"/>
  <c r="AH39" s="1"/>
  <c r="AE39"/>
  <c r="AI39" s="1"/>
  <c r="AF39"/>
  <c r="AG39"/>
  <c r="AI50" i="34" s="1"/>
  <c r="A40" i="12"/>
  <c r="J51" i="34"/>
  <c r="K51"/>
  <c r="H40" i="1"/>
  <c r="U40"/>
  <c r="AD40"/>
  <c r="AH40" s="1"/>
  <c r="O38" i="13" s="1"/>
  <c r="AE40" i="1"/>
  <c r="AI40" s="1"/>
  <c r="P38" i="13" s="1"/>
  <c r="AF40" i="1"/>
  <c r="AG40"/>
  <c r="AI51" i="34" s="1"/>
  <c r="A41" i="12"/>
  <c r="G52" i="34"/>
  <c r="J52"/>
  <c r="K52"/>
  <c r="H41" i="1"/>
  <c r="U41"/>
  <c r="AD41"/>
  <c r="AH41" s="1"/>
  <c r="AE41"/>
  <c r="AI41" s="1"/>
  <c r="AF41"/>
  <c r="AG41"/>
  <c r="AI52" i="34" s="1"/>
  <c r="A42" i="12"/>
  <c r="H42" i="1"/>
  <c r="U42"/>
  <c r="AD42"/>
  <c r="AH42" s="1"/>
  <c r="AE42"/>
  <c r="AI42" s="1"/>
  <c r="AF42"/>
  <c r="AG42"/>
  <c r="A43" i="12"/>
  <c r="G54" i="34"/>
  <c r="J54"/>
  <c r="H43" i="1"/>
  <c r="R43" s="1"/>
  <c r="F41" i="13" s="1"/>
  <c r="U43" i="1"/>
  <c r="AD43"/>
  <c r="AH43" s="1"/>
  <c r="O41" i="13" s="1"/>
  <c r="AE43" i="1"/>
  <c r="AI43" s="1"/>
  <c r="P41" i="13" s="1"/>
  <c r="AF43" i="1"/>
  <c r="AG43"/>
  <c r="A44" i="12"/>
  <c r="H55" i="34"/>
  <c r="J55"/>
  <c r="K55"/>
  <c r="H44" i="1"/>
  <c r="U44"/>
  <c r="Z44" s="1"/>
  <c r="AD44"/>
  <c r="AH44" s="1"/>
  <c r="AE44"/>
  <c r="AI44" s="1"/>
  <c r="AF44"/>
  <c r="AG44"/>
  <c r="AI55" i="34" s="1"/>
  <c r="A45" i="12"/>
  <c r="G56" i="34"/>
  <c r="J56"/>
  <c r="K56"/>
  <c r="H45" i="1"/>
  <c r="U45"/>
  <c r="Z45" s="1"/>
  <c r="AD45"/>
  <c r="AH45" s="1"/>
  <c r="AE45"/>
  <c r="AI45" s="1"/>
  <c r="K43" i="37" s="1"/>
  <c r="AF45" i="1"/>
  <c r="AG45"/>
  <c r="AI56" i="34" s="1"/>
  <c r="A46" i="12"/>
  <c r="H57" i="34"/>
  <c r="H46" i="1"/>
  <c r="U46"/>
  <c r="AD46"/>
  <c r="AH46" s="1"/>
  <c r="O44" i="13" s="1"/>
  <c r="AE46" i="1"/>
  <c r="AI46" s="1"/>
  <c r="AF46"/>
  <c r="AG46"/>
  <c r="AI57" i="34" s="1"/>
  <c r="A47" i="12"/>
  <c r="G58" i="34"/>
  <c r="J58"/>
  <c r="K58"/>
  <c r="H47" i="1"/>
  <c r="R47" s="1"/>
  <c r="U47"/>
  <c r="AD47"/>
  <c r="AH47" s="1"/>
  <c r="AE47"/>
  <c r="AI47" s="1"/>
  <c r="AF47"/>
  <c r="AG47"/>
  <c r="AI58" i="34" s="1"/>
  <c r="A48" i="12"/>
  <c r="J59" i="34"/>
  <c r="K59"/>
  <c r="H48" i="1"/>
  <c r="U48"/>
  <c r="AD48"/>
  <c r="AH48" s="1"/>
  <c r="AE48"/>
  <c r="AI48" s="1"/>
  <c r="AF48"/>
  <c r="AG48"/>
  <c r="AI59" i="34" s="1"/>
  <c r="A49" i="12"/>
  <c r="G60" i="34"/>
  <c r="J60"/>
  <c r="K60"/>
  <c r="H49" i="1"/>
  <c r="U49"/>
  <c r="AD49"/>
  <c r="AH49" s="1"/>
  <c r="O47" i="13" s="1"/>
  <c r="AE49" i="1"/>
  <c r="AI49" s="1"/>
  <c r="P47" i="13" s="1"/>
  <c r="AF49" i="1"/>
  <c r="AG49"/>
  <c r="AI60" i="34" s="1"/>
  <c r="A50" i="12"/>
  <c r="G61" i="34"/>
  <c r="J61"/>
  <c r="K61"/>
  <c r="H50" i="1"/>
  <c r="R50" s="1"/>
  <c r="U50"/>
  <c r="AD50"/>
  <c r="AH50" s="1"/>
  <c r="AE50"/>
  <c r="AF50"/>
  <c r="AG50"/>
  <c r="AI61" i="34" s="1"/>
  <c r="A51" i="12"/>
  <c r="G62" i="34"/>
  <c r="H51" i="1"/>
  <c r="R51" s="1"/>
  <c r="U51"/>
  <c r="AD51"/>
  <c r="AH51" s="1"/>
  <c r="AE51"/>
  <c r="AI51" s="1"/>
  <c r="AF51"/>
  <c r="AG51"/>
  <c r="A52" i="12"/>
  <c r="G63" i="34"/>
  <c r="J63"/>
  <c r="K63"/>
  <c r="H52" i="1"/>
  <c r="U52"/>
  <c r="AD52"/>
  <c r="AH52" s="1"/>
  <c r="O50" i="13" s="1"/>
  <c r="AE52" i="1"/>
  <c r="AI52" s="1"/>
  <c r="P50" i="13" s="1"/>
  <c r="AF52" i="1"/>
  <c r="AG52"/>
  <c r="AI63" i="34" s="1"/>
  <c r="A53" i="12"/>
  <c r="G64" i="34"/>
  <c r="J64"/>
  <c r="H53" i="1"/>
  <c r="U53"/>
  <c r="Z53" s="1"/>
  <c r="AD53"/>
  <c r="AH53" s="1"/>
  <c r="AE53"/>
  <c r="W53" i="12" s="1"/>
  <c r="AF53" i="1"/>
  <c r="AG53"/>
  <c r="AI64" i="34" s="1"/>
  <c r="A54" i="12"/>
  <c r="G65" i="34"/>
  <c r="J65"/>
  <c r="H54" i="1"/>
  <c r="U54"/>
  <c r="AD54"/>
  <c r="AH54" s="1"/>
  <c r="AE54"/>
  <c r="AI54" s="1"/>
  <c r="AF54"/>
  <c r="AG54"/>
  <c r="A55" i="12"/>
  <c r="G66" i="34"/>
  <c r="J66"/>
  <c r="H55" i="1"/>
  <c r="R55" s="1"/>
  <c r="F53" i="13" s="1"/>
  <c r="U55" i="1"/>
  <c r="AD55"/>
  <c r="AH55" s="1"/>
  <c r="O53" i="13" s="1"/>
  <c r="AE55" i="1"/>
  <c r="AF55"/>
  <c r="AG55"/>
  <c r="A56" i="12"/>
  <c r="G67" i="34"/>
  <c r="J67"/>
  <c r="K67"/>
  <c r="H56" i="1"/>
  <c r="U56"/>
  <c r="AD56"/>
  <c r="AH56" s="1"/>
  <c r="AE56"/>
  <c r="AI56" s="1"/>
  <c r="AF56"/>
  <c r="AG56"/>
  <c r="AI67" i="34" s="1"/>
  <c r="A57" i="12"/>
  <c r="J68" i="34"/>
  <c r="K68"/>
  <c r="H57" i="1"/>
  <c r="R57" s="1"/>
  <c r="U57"/>
  <c r="AD57"/>
  <c r="AH57" s="1"/>
  <c r="AE57"/>
  <c r="AI57" s="1"/>
  <c r="AF57"/>
  <c r="AG57"/>
  <c r="AI68" i="34" s="1"/>
  <c r="A58" i="12"/>
  <c r="G69" i="34"/>
  <c r="J69"/>
  <c r="K69"/>
  <c r="H58" i="1"/>
  <c r="R58" s="1"/>
  <c r="F56" i="13" s="1"/>
  <c r="U58" i="1"/>
  <c r="AD58"/>
  <c r="AH58" s="1"/>
  <c r="O56" i="13" s="1"/>
  <c r="AE58" i="1"/>
  <c r="AI58" s="1"/>
  <c r="P56" i="13" s="1"/>
  <c r="AF58" i="1"/>
  <c r="AG58"/>
  <c r="A59" i="12"/>
  <c r="J70" i="34"/>
  <c r="H59" i="1"/>
  <c r="U59"/>
  <c r="AD59"/>
  <c r="AH59" s="1"/>
  <c r="AE59"/>
  <c r="AI59" s="1"/>
  <c r="AF59"/>
  <c r="AG59"/>
  <c r="A60" i="12"/>
  <c r="J71" i="34"/>
  <c r="H60" i="1"/>
  <c r="U60"/>
  <c r="Z60" s="1"/>
  <c r="AD60"/>
  <c r="AH60" s="1"/>
  <c r="AE60"/>
  <c r="AI60" s="1"/>
  <c r="AF60"/>
  <c r="AG60"/>
  <c r="AI71" i="34" s="1"/>
  <c r="A61" i="12"/>
  <c r="G72" i="34"/>
  <c r="J72"/>
  <c r="K72"/>
  <c r="H61" i="1"/>
  <c r="U61"/>
  <c r="AD61"/>
  <c r="AH61" s="1"/>
  <c r="O59" i="13" s="1"/>
  <c r="AE61" i="1"/>
  <c r="AI61" s="1"/>
  <c r="P59" i="13" s="1"/>
  <c r="AF61" i="1"/>
  <c r="AG61"/>
  <c r="AI72" i="34" s="1"/>
  <c r="A62" i="12"/>
  <c r="G73" i="34"/>
  <c r="J73"/>
  <c r="H62" i="1"/>
  <c r="U62"/>
  <c r="AD62"/>
  <c r="AH62" s="1"/>
  <c r="AE62"/>
  <c r="AI62" s="1"/>
  <c r="AF62"/>
  <c r="AG62"/>
  <c r="AI73" i="34" s="1"/>
  <c r="A63" i="12"/>
  <c r="G74" i="34"/>
  <c r="J74"/>
  <c r="H63" i="1"/>
  <c r="U63"/>
  <c r="AD63"/>
  <c r="AH63" s="1"/>
  <c r="AE63"/>
  <c r="AI63" s="1"/>
  <c r="AF63"/>
  <c r="AG63"/>
  <c r="AI74" i="34" s="1"/>
  <c r="A64" i="12"/>
  <c r="G75" i="34"/>
  <c r="J75"/>
  <c r="K75"/>
  <c r="H64" i="1"/>
  <c r="U64"/>
  <c r="Z64" s="1"/>
  <c r="K62" i="13" s="1"/>
  <c r="AD64" i="1"/>
  <c r="AH64" s="1"/>
  <c r="O62" i="13" s="1"/>
  <c r="AE64" i="1"/>
  <c r="AI64" s="1"/>
  <c r="P62" i="13" s="1"/>
  <c r="AF64" i="1"/>
  <c r="AG64"/>
  <c r="AI75" i="34" s="1"/>
  <c r="A65" i="12"/>
  <c r="G76" i="34"/>
  <c r="J76"/>
  <c r="K76"/>
  <c r="H65" i="1"/>
  <c r="U65"/>
  <c r="AD65"/>
  <c r="AH65" s="1"/>
  <c r="AE65"/>
  <c r="AI65" s="1"/>
  <c r="AF65"/>
  <c r="AG65"/>
  <c r="AI76" i="34" s="1"/>
  <c r="G77"/>
  <c r="H66" i="1"/>
  <c r="U66"/>
  <c r="AD66"/>
  <c r="AH66" s="1"/>
  <c r="AE66"/>
  <c r="AI66" s="1"/>
  <c r="AF66"/>
  <c r="AG66"/>
  <c r="AI77" i="34" s="1"/>
  <c r="G78"/>
  <c r="J78"/>
  <c r="H67" i="1"/>
  <c r="U67"/>
  <c r="AD67"/>
  <c r="AH67" s="1"/>
  <c r="AE67"/>
  <c r="AI67" s="1"/>
  <c r="AF67"/>
  <c r="AG67"/>
  <c r="AI78" i="34" s="1"/>
  <c r="G79"/>
  <c r="J79"/>
  <c r="K79"/>
  <c r="H68" i="1"/>
  <c r="U68"/>
  <c r="AD68"/>
  <c r="AH68" s="1"/>
  <c r="AE68"/>
  <c r="AF68"/>
  <c r="AG68"/>
  <c r="AI79" i="34" s="1"/>
  <c r="G80"/>
  <c r="J80"/>
  <c r="K80"/>
  <c r="H69" i="1"/>
  <c r="U69"/>
  <c r="AD69"/>
  <c r="AH69" s="1"/>
  <c r="AE69"/>
  <c r="AF69"/>
  <c r="AG69"/>
  <c r="AI80" i="34" s="1"/>
  <c r="G81"/>
  <c r="K81"/>
  <c r="H70" i="1"/>
  <c r="U70"/>
  <c r="AD70"/>
  <c r="AH70" s="1"/>
  <c r="AE70"/>
  <c r="AI70" s="1"/>
  <c r="AF70"/>
  <c r="AG70"/>
  <c r="AI81" i="34" s="1"/>
  <c r="G82"/>
  <c r="J82"/>
  <c r="H71" i="1"/>
  <c r="U71"/>
  <c r="AD71"/>
  <c r="AH71" s="1"/>
  <c r="AE71"/>
  <c r="AI71" s="1"/>
  <c r="AF71"/>
  <c r="AG71"/>
  <c r="AI82" i="34" s="1"/>
  <c r="G83"/>
  <c r="J83"/>
  <c r="K83"/>
  <c r="H72" i="1"/>
  <c r="U72"/>
  <c r="Z72" s="1"/>
  <c r="AD72"/>
  <c r="AH72" s="1"/>
  <c r="AE72"/>
  <c r="AI72" s="1"/>
  <c r="AF72"/>
  <c r="AG72"/>
  <c r="AI83" i="34" s="1"/>
  <c r="G84"/>
  <c r="H73" i="1"/>
  <c r="U73"/>
  <c r="AD73"/>
  <c r="AH73" s="1"/>
  <c r="AE73"/>
  <c r="AI73" s="1"/>
  <c r="AF73"/>
  <c r="AG73"/>
  <c r="AI84" i="34" s="1"/>
  <c r="G85"/>
  <c r="H74" i="1"/>
  <c r="U74"/>
  <c r="AD74"/>
  <c r="AH74" s="1"/>
  <c r="AE74"/>
  <c r="AF74"/>
  <c r="AH85" i="34" s="1"/>
  <c r="AG74" i="1"/>
  <c r="G86" i="34"/>
  <c r="J86"/>
  <c r="K86"/>
  <c r="H75" i="1"/>
  <c r="U75"/>
  <c r="Z75" s="1"/>
  <c r="AD75"/>
  <c r="AH75" s="1"/>
  <c r="AE75"/>
  <c r="AI75" s="1"/>
  <c r="AF75"/>
  <c r="AG75"/>
  <c r="AI86" i="34" s="1"/>
  <c r="G87"/>
  <c r="J87"/>
  <c r="H76" i="1"/>
  <c r="U76"/>
  <c r="Z76" s="1"/>
  <c r="AD76"/>
  <c r="AH76" s="1"/>
  <c r="AE76"/>
  <c r="AI76" s="1"/>
  <c r="AF76"/>
  <c r="AG76"/>
  <c r="AI87" i="34" s="1"/>
  <c r="G88"/>
  <c r="J88"/>
  <c r="K88"/>
  <c r="H77" i="1"/>
  <c r="U77"/>
  <c r="AD77"/>
  <c r="AH77" s="1"/>
  <c r="AE77"/>
  <c r="AI77" s="1"/>
  <c r="AF77"/>
  <c r="AG77"/>
  <c r="AI88" i="34" s="1"/>
  <c r="G89"/>
  <c r="H78" i="1"/>
  <c r="U78"/>
  <c r="Z78" s="1"/>
  <c r="AD78"/>
  <c r="AH78" s="1"/>
  <c r="AE78"/>
  <c r="AI78" s="1"/>
  <c r="AF78"/>
  <c r="AG78"/>
  <c r="G90" i="34"/>
  <c r="J90"/>
  <c r="H79" i="1"/>
  <c r="U79"/>
  <c r="AD79"/>
  <c r="AH79" s="1"/>
  <c r="AE79"/>
  <c r="AI79" s="1"/>
  <c r="AF79"/>
  <c r="AG79"/>
  <c r="AI90" i="34" s="1"/>
  <c r="G91"/>
  <c r="J91"/>
  <c r="H80" i="1"/>
  <c r="U80"/>
  <c r="Z80" s="1"/>
  <c r="AD80"/>
  <c r="AH80" s="1"/>
  <c r="AE80"/>
  <c r="AI80" s="1"/>
  <c r="AF80"/>
  <c r="AG80"/>
  <c r="G92" i="34"/>
  <c r="J92"/>
  <c r="K92"/>
  <c r="H81" i="1"/>
  <c r="U81"/>
  <c r="AD81"/>
  <c r="AE81"/>
  <c r="AI81" s="1"/>
  <c r="AF81"/>
  <c r="AG81"/>
  <c r="AI92" i="34" s="1"/>
  <c r="G93"/>
  <c r="H82" i="1"/>
  <c r="U82"/>
  <c r="Z82" s="1"/>
  <c r="AD82"/>
  <c r="AH82" s="1"/>
  <c r="AE82"/>
  <c r="AI82" s="1"/>
  <c r="AF82"/>
  <c r="AG82"/>
  <c r="AI93" i="34" s="1"/>
  <c r="G94"/>
  <c r="J94"/>
  <c r="H83" i="1"/>
  <c r="U83"/>
  <c r="AD83"/>
  <c r="AH83" s="1"/>
  <c r="AE83"/>
  <c r="AI83" s="1"/>
  <c r="AF83"/>
  <c r="AG83"/>
  <c r="AI94" i="34" s="1"/>
  <c r="G95"/>
  <c r="J95"/>
  <c r="H84" i="1"/>
  <c r="U84"/>
  <c r="Z84" s="1"/>
  <c r="AD84"/>
  <c r="AH84" s="1"/>
  <c r="AE84"/>
  <c r="AI84" s="1"/>
  <c r="AF84"/>
  <c r="AG84"/>
  <c r="AI95" i="34" s="1"/>
  <c r="G96"/>
  <c r="J96"/>
  <c r="K96"/>
  <c r="H85" i="1"/>
  <c r="U85"/>
  <c r="AD85"/>
  <c r="AH85" s="1"/>
  <c r="AE85"/>
  <c r="AI85" s="1"/>
  <c r="AF85"/>
  <c r="AG85"/>
  <c r="AI96" i="34" s="1"/>
  <c r="G97"/>
  <c r="H86" i="1"/>
  <c r="U86"/>
  <c r="Z86" s="1"/>
  <c r="AD86"/>
  <c r="AH86" s="1"/>
  <c r="AE86"/>
  <c r="AI86" s="1"/>
  <c r="AF86"/>
  <c r="AG86"/>
  <c r="AI97" i="34" s="1"/>
  <c r="G98"/>
  <c r="J98"/>
  <c r="H87" i="1"/>
  <c r="U87"/>
  <c r="AD87"/>
  <c r="AH87" s="1"/>
  <c r="AE87"/>
  <c r="AI87" s="1"/>
  <c r="AF87"/>
  <c r="AG87"/>
  <c r="AI98" i="34" s="1"/>
  <c r="G99"/>
  <c r="J99"/>
  <c r="H88" i="1"/>
  <c r="U88"/>
  <c r="Z88" s="1"/>
  <c r="AD88"/>
  <c r="AH88" s="1"/>
  <c r="AE88"/>
  <c r="AI88" s="1"/>
  <c r="AF88"/>
  <c r="AG88"/>
  <c r="G100" i="34"/>
  <c r="J100"/>
  <c r="K100"/>
  <c r="H89" i="1"/>
  <c r="U89"/>
  <c r="AD89"/>
  <c r="AH89" s="1"/>
  <c r="AE89"/>
  <c r="AI89" s="1"/>
  <c r="AF89"/>
  <c r="AG89"/>
  <c r="AI100" i="34" s="1"/>
  <c r="G101"/>
  <c r="H90" i="1"/>
  <c r="U90"/>
  <c r="Z90" s="1"/>
  <c r="AD90"/>
  <c r="AH90" s="1"/>
  <c r="AE90"/>
  <c r="AI90" s="1"/>
  <c r="AF90"/>
  <c r="AG90"/>
  <c r="G102" i="34"/>
  <c r="J102"/>
  <c r="K102"/>
  <c r="H91" i="1"/>
  <c r="U91"/>
  <c r="AD91"/>
  <c r="AH91" s="1"/>
  <c r="AE91"/>
  <c r="AI91" s="1"/>
  <c r="AF91"/>
  <c r="AG91"/>
  <c r="AI102" i="34" s="1"/>
  <c r="G103"/>
  <c r="H92" i="1"/>
  <c r="U92"/>
  <c r="Z92" s="1"/>
  <c r="AD92"/>
  <c r="AH92" s="1"/>
  <c r="AE92"/>
  <c r="AI92" s="1"/>
  <c r="AF92"/>
  <c r="AG92"/>
  <c r="G104" i="34"/>
  <c r="J104"/>
  <c r="K104"/>
  <c r="H93" i="1"/>
  <c r="U93"/>
  <c r="AD93"/>
  <c r="AH93" s="1"/>
  <c r="AE93"/>
  <c r="AI93" s="1"/>
  <c r="AF93"/>
  <c r="AG93"/>
  <c r="AI104" i="34" s="1"/>
  <c r="G105"/>
  <c r="H94" i="1"/>
  <c r="U94"/>
  <c r="Z94" s="1"/>
  <c r="AD94"/>
  <c r="AH94" s="1"/>
  <c r="AE94"/>
  <c r="AI94" s="1"/>
  <c r="AF94"/>
  <c r="AG94"/>
  <c r="G106" i="34"/>
  <c r="J106"/>
  <c r="K106"/>
  <c r="H95" i="1"/>
  <c r="U95"/>
  <c r="AD95"/>
  <c r="AH95" s="1"/>
  <c r="AE95"/>
  <c r="AI95" s="1"/>
  <c r="AF95"/>
  <c r="AG95"/>
  <c r="AI106" i="34" s="1"/>
  <c r="G107"/>
  <c r="J107"/>
  <c r="K107"/>
  <c r="H96" i="1"/>
  <c r="U96"/>
  <c r="AD96"/>
  <c r="AH96" s="1"/>
  <c r="AE96"/>
  <c r="AI96" s="1"/>
  <c r="AF96"/>
  <c r="AG96"/>
  <c r="AI107" i="34" s="1"/>
  <c r="G108"/>
  <c r="J108"/>
  <c r="K108"/>
  <c r="H97" i="1"/>
  <c r="U97"/>
  <c r="Z97" s="1"/>
  <c r="AD97"/>
  <c r="AH97" s="1"/>
  <c r="AE97"/>
  <c r="AI97" s="1"/>
  <c r="AF97"/>
  <c r="AG97"/>
  <c r="AI108" i="34" s="1"/>
  <c r="G109"/>
  <c r="J109"/>
  <c r="H98" i="1"/>
  <c r="U98"/>
  <c r="AD98"/>
  <c r="AH98" s="1"/>
  <c r="AE98"/>
  <c r="AI98" s="1"/>
  <c r="AF98"/>
  <c r="AG98"/>
  <c r="G110" i="34"/>
  <c r="J110"/>
  <c r="K110"/>
  <c r="H99" i="1"/>
  <c r="U99"/>
  <c r="AD99"/>
  <c r="AH99" s="1"/>
  <c r="AE99"/>
  <c r="AI99" s="1"/>
  <c r="AF99"/>
  <c r="AG99"/>
  <c r="AI110" i="34" s="1"/>
  <c r="G111"/>
  <c r="J111"/>
  <c r="H100" i="1"/>
  <c r="U100"/>
  <c r="AD100"/>
  <c r="AH100" s="1"/>
  <c r="AE100"/>
  <c r="AF100"/>
  <c r="AG100"/>
  <c r="AI111" i="34" s="1"/>
  <c r="G112"/>
  <c r="H101" i="1"/>
  <c r="U101"/>
  <c r="AD101"/>
  <c r="AH101" s="1"/>
  <c r="AE101"/>
  <c r="AI101" s="1"/>
  <c r="AF101"/>
  <c r="AG101"/>
  <c r="AI112" i="34" s="1"/>
  <c r="J113"/>
  <c r="H102" i="1"/>
  <c r="U102"/>
  <c r="AD102"/>
  <c r="AH102" s="1"/>
  <c r="AE102"/>
  <c r="AI102" s="1"/>
  <c r="AF102"/>
  <c r="AG102"/>
  <c r="AI113" i="34" s="1"/>
  <c r="G114"/>
  <c r="J114"/>
  <c r="H103" i="1"/>
  <c r="U103"/>
  <c r="AD103"/>
  <c r="AH103" s="1"/>
  <c r="AE103"/>
  <c r="AI103" s="1"/>
  <c r="AF103"/>
  <c r="AG103"/>
  <c r="G115" i="34"/>
  <c r="J115"/>
  <c r="K115"/>
  <c r="H104" i="1"/>
  <c r="U104"/>
  <c r="Z104" s="1"/>
  <c r="AD104"/>
  <c r="AH104" s="1"/>
  <c r="AE104"/>
  <c r="AI104" s="1"/>
  <c r="AF104"/>
  <c r="AG104"/>
  <c r="AI115" i="34" s="1"/>
  <c r="G116"/>
  <c r="J116"/>
  <c r="K116"/>
  <c r="H105" i="1"/>
  <c r="U105"/>
  <c r="Z105" s="1"/>
  <c r="AD105"/>
  <c r="AH105" s="1"/>
  <c r="AE105"/>
  <c r="AI105" s="1"/>
  <c r="AF105"/>
  <c r="AG105"/>
  <c r="AI116" i="34" s="1"/>
  <c r="J117"/>
  <c r="K117"/>
  <c r="H106" i="1"/>
  <c r="U106"/>
  <c r="AD106"/>
  <c r="AH106" s="1"/>
  <c r="AE106"/>
  <c r="AI106" s="1"/>
  <c r="AF106"/>
  <c r="AG106"/>
  <c r="G118" i="34"/>
  <c r="J118"/>
  <c r="H107" i="1"/>
  <c r="U107"/>
  <c r="AD107"/>
  <c r="AH107" s="1"/>
  <c r="AE107"/>
  <c r="AI107" s="1"/>
  <c r="AF107"/>
  <c r="AG107"/>
  <c r="G119" i="34"/>
  <c r="J119"/>
  <c r="K119"/>
  <c r="H108" i="1"/>
  <c r="U108"/>
  <c r="AD108"/>
  <c r="AH108" s="1"/>
  <c r="AE108"/>
  <c r="AF108"/>
  <c r="AG108"/>
  <c r="AI119" i="34" s="1"/>
  <c r="G120"/>
  <c r="H109" i="1"/>
  <c r="U109"/>
  <c r="AD109"/>
  <c r="AH109" s="1"/>
  <c r="AE109"/>
  <c r="AI109" s="1"/>
  <c r="AF109"/>
  <c r="AG109"/>
  <c r="AI120" i="34" s="1"/>
  <c r="G121"/>
  <c r="J121"/>
  <c r="H110" i="1"/>
  <c r="U110"/>
  <c r="AD110"/>
  <c r="AH110" s="1"/>
  <c r="AE110"/>
  <c r="AI110" s="1"/>
  <c r="AF110"/>
  <c r="AG110"/>
  <c r="G122" i="34"/>
  <c r="J122"/>
  <c r="K122"/>
  <c r="H111" i="1"/>
  <c r="U111"/>
  <c r="AD111"/>
  <c r="AH111" s="1"/>
  <c r="AE111"/>
  <c r="AI111" s="1"/>
  <c r="AF111"/>
  <c r="AG111"/>
  <c r="AI122" i="34" s="1"/>
  <c r="G123"/>
  <c r="J123"/>
  <c r="K123"/>
  <c r="H112" i="1"/>
  <c r="U112"/>
  <c r="AD112"/>
  <c r="AH112" s="1"/>
  <c r="AE112"/>
  <c r="AI112" s="1"/>
  <c r="AF112"/>
  <c r="AG112"/>
  <c r="AI123" i="34" s="1"/>
  <c r="G124"/>
  <c r="J124"/>
  <c r="K124"/>
  <c r="H113" i="1"/>
  <c r="U113"/>
  <c r="AD113"/>
  <c r="AH113" s="1"/>
  <c r="AE113"/>
  <c r="AI113" s="1"/>
  <c r="AF113"/>
  <c r="AG113"/>
  <c r="AI124" i="34" s="1"/>
  <c r="G125"/>
  <c r="J125"/>
  <c r="H114" i="1"/>
  <c r="U114"/>
  <c r="AD114"/>
  <c r="AH114" s="1"/>
  <c r="AE114"/>
  <c r="AI114" s="1"/>
  <c r="AF114"/>
  <c r="AG114"/>
  <c r="AI125" i="34" s="1"/>
  <c r="G126"/>
  <c r="H115" i="1"/>
  <c r="U115"/>
  <c r="AD115"/>
  <c r="AH115" s="1"/>
  <c r="AE115"/>
  <c r="AI115" s="1"/>
  <c r="AF115"/>
  <c r="AG115"/>
  <c r="G127" i="34"/>
  <c r="J127"/>
  <c r="K127"/>
  <c r="H116" i="1"/>
  <c r="U116"/>
  <c r="Z116" s="1"/>
  <c r="AD116"/>
  <c r="AH116" s="1"/>
  <c r="AE116"/>
  <c r="AI116" s="1"/>
  <c r="AF116"/>
  <c r="AG116"/>
  <c r="AI127" i="34" s="1"/>
  <c r="G128"/>
  <c r="J128"/>
  <c r="H117" i="1"/>
  <c r="U117"/>
  <c r="AD117"/>
  <c r="AE117"/>
  <c r="AI117" s="1"/>
  <c r="AF117"/>
  <c r="AG117"/>
  <c r="AI128" i="34" s="1"/>
  <c r="G129"/>
  <c r="H118" i="1"/>
  <c r="U118"/>
  <c r="AD118"/>
  <c r="AH118" s="1"/>
  <c r="AE118"/>
  <c r="AI118" s="1"/>
  <c r="AF118"/>
  <c r="AG118"/>
  <c r="AI129" i="34" s="1"/>
  <c r="J130"/>
  <c r="H119" i="1"/>
  <c r="U119"/>
  <c r="AD119"/>
  <c r="AH119" s="1"/>
  <c r="AE119"/>
  <c r="AF119"/>
  <c r="AG119"/>
  <c r="G131" i="34"/>
  <c r="J131"/>
  <c r="K131"/>
  <c r="H120" i="1"/>
  <c r="U120"/>
  <c r="AD120"/>
  <c r="AH120" s="1"/>
  <c r="AE120"/>
  <c r="AI120" s="1"/>
  <c r="AF120"/>
  <c r="AG120"/>
  <c r="AI131" i="34" s="1"/>
  <c r="G132"/>
  <c r="J132"/>
  <c r="K132"/>
  <c r="H121" i="1"/>
  <c r="U121"/>
  <c r="Z121" s="1"/>
  <c r="AD121"/>
  <c r="AH121" s="1"/>
  <c r="AE121"/>
  <c r="AI121" s="1"/>
  <c r="AF121"/>
  <c r="AG121"/>
  <c r="J133" i="34"/>
  <c r="K133"/>
  <c r="H122" i="1"/>
  <c r="U122"/>
  <c r="AD122"/>
  <c r="AH122" s="1"/>
  <c r="AE122"/>
  <c r="AI122" s="1"/>
  <c r="AF122"/>
  <c r="AG122"/>
  <c r="AI133" i="34" s="1"/>
  <c r="G134"/>
  <c r="J134"/>
  <c r="H123" i="1"/>
  <c r="U123"/>
  <c r="AD123"/>
  <c r="AH123" s="1"/>
  <c r="AE123"/>
  <c r="AI123" s="1"/>
  <c r="AF123"/>
  <c r="AG123"/>
  <c r="G135" i="34"/>
  <c r="J135"/>
  <c r="K135"/>
  <c r="H124" i="1"/>
  <c r="U124"/>
  <c r="AD124"/>
  <c r="AH124" s="1"/>
  <c r="AE124"/>
  <c r="AI124" s="1"/>
  <c r="AF124"/>
  <c r="AG124"/>
  <c r="AI135" i="34" s="1"/>
  <c r="G136"/>
  <c r="J136"/>
  <c r="H125" i="1"/>
  <c r="U125"/>
  <c r="AD125"/>
  <c r="AE125"/>
  <c r="AI125" s="1"/>
  <c r="AF125"/>
  <c r="AG125"/>
  <c r="AI136" i="34" s="1"/>
  <c r="J137"/>
  <c r="H126" i="1"/>
  <c r="U126"/>
  <c r="AD126"/>
  <c r="AH126" s="1"/>
  <c r="AE126"/>
  <c r="AI126" s="1"/>
  <c r="AF126"/>
  <c r="AG126"/>
  <c r="G138" i="34"/>
  <c r="J138"/>
  <c r="H127" i="1"/>
  <c r="U127"/>
  <c r="AD127"/>
  <c r="AH127" s="1"/>
  <c r="AE127"/>
  <c r="AI127" s="1"/>
  <c r="AF127"/>
  <c r="AG127"/>
  <c r="AI138" i="34" s="1"/>
  <c r="G139"/>
  <c r="J139"/>
  <c r="K139"/>
  <c r="H128" i="1"/>
  <c r="U128"/>
  <c r="Z128" s="1"/>
  <c r="AD128"/>
  <c r="AH128" s="1"/>
  <c r="AE128"/>
  <c r="AI128" s="1"/>
  <c r="AF128"/>
  <c r="AG128"/>
  <c r="AI139" i="34" s="1"/>
  <c r="G140"/>
  <c r="J140"/>
  <c r="K140"/>
  <c r="H129" i="1"/>
  <c r="U129"/>
  <c r="AD129"/>
  <c r="AH129" s="1"/>
  <c r="AE129"/>
  <c r="AI129" s="1"/>
  <c r="AF129"/>
  <c r="AG129"/>
  <c r="AI140" i="34" s="1"/>
  <c r="G141"/>
  <c r="H130" i="1"/>
  <c r="U130"/>
  <c r="AD130"/>
  <c r="AH130" s="1"/>
  <c r="AE130"/>
  <c r="AF130"/>
  <c r="AG130"/>
  <c r="AI141" i="34" s="1"/>
  <c r="G142"/>
  <c r="H131" i="1"/>
  <c r="U131"/>
  <c r="AD131"/>
  <c r="AH131" s="1"/>
  <c r="AE131"/>
  <c r="AI131" s="1"/>
  <c r="AF131"/>
  <c r="AG131"/>
  <c r="AI142" i="34" s="1"/>
  <c r="G143"/>
  <c r="J143"/>
  <c r="K143"/>
  <c r="H132" i="1"/>
  <c r="U132"/>
  <c r="AD132"/>
  <c r="AH132" s="1"/>
  <c r="AE132"/>
  <c r="AI132" s="1"/>
  <c r="AF132"/>
  <c r="AG132"/>
  <c r="AI143" i="34" s="1"/>
  <c r="G144"/>
  <c r="J144"/>
  <c r="K144"/>
  <c r="H133" i="1"/>
  <c r="U133"/>
  <c r="Z133" s="1"/>
  <c r="AD133"/>
  <c r="AH133" s="1"/>
  <c r="AE133"/>
  <c r="AI133" s="1"/>
  <c r="AF133"/>
  <c r="AG133"/>
  <c r="AI144" i="34" s="1"/>
  <c r="J145"/>
  <c r="H134" i="1"/>
  <c r="U134"/>
  <c r="AD134"/>
  <c r="AH134" s="1"/>
  <c r="AE134"/>
  <c r="AI134" s="1"/>
  <c r="AF134"/>
  <c r="AG134"/>
  <c r="AI145" i="34" s="1"/>
  <c r="G146"/>
  <c r="J146"/>
  <c r="H135" i="1"/>
  <c r="U135"/>
  <c r="AD135"/>
  <c r="AH135" s="1"/>
  <c r="AE135"/>
  <c r="AI135" s="1"/>
  <c r="AF135"/>
  <c r="AG135"/>
  <c r="G147" i="34"/>
  <c r="J147"/>
  <c r="K147"/>
  <c r="H136" i="1"/>
  <c r="U136"/>
  <c r="Z136" s="1"/>
  <c r="AD136"/>
  <c r="AH136" s="1"/>
  <c r="AE136"/>
  <c r="AI136" s="1"/>
  <c r="AF136"/>
  <c r="AG136"/>
  <c r="AI147" i="34" s="1"/>
  <c r="G148"/>
  <c r="J148"/>
  <c r="H137" i="1"/>
  <c r="U137"/>
  <c r="AD137"/>
  <c r="AH137" s="1"/>
  <c r="AE137"/>
  <c r="AI137" s="1"/>
  <c r="AF137"/>
  <c r="AG137"/>
  <c r="AI148" i="34" s="1"/>
  <c r="G149"/>
  <c r="J149"/>
  <c r="H138" i="1"/>
  <c r="U138"/>
  <c r="AD138"/>
  <c r="AH138" s="1"/>
  <c r="AE138"/>
  <c r="AI138" s="1"/>
  <c r="AF138"/>
  <c r="AG138"/>
  <c r="G150" i="34"/>
  <c r="J150"/>
  <c r="H139" i="1"/>
  <c r="U139"/>
  <c r="AD139"/>
  <c r="AH139" s="1"/>
  <c r="AE139"/>
  <c r="AI139" s="1"/>
  <c r="AF139"/>
  <c r="AG139"/>
  <c r="AI150" i="34" s="1"/>
  <c r="J151"/>
  <c r="K151"/>
  <c r="H140" i="1"/>
  <c r="U140"/>
  <c r="AD140"/>
  <c r="AH140" s="1"/>
  <c r="AE140"/>
  <c r="AI140" s="1"/>
  <c r="AF140"/>
  <c r="AG140"/>
  <c r="AI151" i="34" s="1"/>
  <c r="G152"/>
  <c r="J152"/>
  <c r="H141" i="1"/>
  <c r="U141"/>
  <c r="Z141" s="1"/>
  <c r="AD141"/>
  <c r="AH141" s="1"/>
  <c r="AE141"/>
  <c r="AI141" s="1"/>
  <c r="AF141"/>
  <c r="AG141"/>
  <c r="G153" i="34"/>
  <c r="J153"/>
  <c r="K153"/>
  <c r="H142" i="1"/>
  <c r="U142"/>
  <c r="AD142"/>
  <c r="AH142" s="1"/>
  <c r="AE142"/>
  <c r="AI142" s="1"/>
  <c r="AF142"/>
  <c r="AG142"/>
  <c r="G154" i="34"/>
  <c r="J154"/>
  <c r="H143" i="1"/>
  <c r="U143"/>
  <c r="Z143" s="1"/>
  <c r="AD143"/>
  <c r="AH143" s="1"/>
  <c r="AE143"/>
  <c r="AI143" s="1"/>
  <c r="AF143"/>
  <c r="AG143"/>
  <c r="AI154" i="34" s="1"/>
  <c r="G155"/>
  <c r="J155"/>
  <c r="K155"/>
  <c r="H144" i="1"/>
  <c r="U144"/>
  <c r="Z144" s="1"/>
  <c r="AD144"/>
  <c r="AH144" s="1"/>
  <c r="AE144"/>
  <c r="AI144" s="1"/>
  <c r="AF144"/>
  <c r="AG144"/>
  <c r="AI155" i="34" s="1"/>
  <c r="G156"/>
  <c r="J156"/>
  <c r="H145" i="1"/>
  <c r="U145"/>
  <c r="Z145" s="1"/>
  <c r="AD145"/>
  <c r="AH145" s="1"/>
  <c r="AE145"/>
  <c r="AI145" s="1"/>
  <c r="AF145"/>
  <c r="AG145"/>
  <c r="AI156" i="34" s="1"/>
  <c r="J157"/>
  <c r="K157"/>
  <c r="H146" i="1"/>
  <c r="U146"/>
  <c r="AD146"/>
  <c r="AH146" s="1"/>
  <c r="AE146"/>
  <c r="AI146" s="1"/>
  <c r="AF146"/>
  <c r="AG146"/>
  <c r="G158" i="34"/>
  <c r="J158"/>
  <c r="H147" i="1"/>
  <c r="U147"/>
  <c r="Z147" s="1"/>
  <c r="AD147"/>
  <c r="AH147" s="1"/>
  <c r="AE147"/>
  <c r="AI147" s="1"/>
  <c r="AF147"/>
  <c r="AG147"/>
  <c r="J159" i="34"/>
  <c r="K159"/>
  <c r="H148" i="1"/>
  <c r="U148"/>
  <c r="Z148" s="1"/>
  <c r="AD148"/>
  <c r="AH148" s="1"/>
  <c r="AE148"/>
  <c r="AI148" s="1"/>
  <c r="AF148"/>
  <c r="AG148"/>
  <c r="AI159" i="34" s="1"/>
  <c r="G160"/>
  <c r="J160"/>
  <c r="H149" i="1"/>
  <c r="U149"/>
  <c r="AD149"/>
  <c r="AH149" s="1"/>
  <c r="AE149"/>
  <c r="AF149"/>
  <c r="AG149"/>
  <c r="H150"/>
  <c r="U150"/>
  <c r="AD150"/>
  <c r="AH150" s="1"/>
  <c r="AE150"/>
  <c r="AI150" s="1"/>
  <c r="AF150"/>
  <c r="AG150"/>
  <c r="AI161" i="34" s="1"/>
  <c r="G162"/>
  <c r="H151" i="1"/>
  <c r="U151"/>
  <c r="AD151"/>
  <c r="AH151" s="1"/>
  <c r="AE151"/>
  <c r="AI151" s="1"/>
  <c r="AF151"/>
  <c r="AG151"/>
  <c r="AI162" i="34" s="1"/>
  <c r="G163"/>
  <c r="J163"/>
  <c r="K163"/>
  <c r="H152" i="1"/>
  <c r="U152"/>
  <c r="Z152" s="1"/>
  <c r="AD152"/>
  <c r="AH152" s="1"/>
  <c r="AE152"/>
  <c r="AI152" s="1"/>
  <c r="AF152"/>
  <c r="AG152"/>
  <c r="AI163" i="34" s="1"/>
  <c r="G164"/>
  <c r="J164"/>
  <c r="H153" i="1"/>
  <c r="U153"/>
  <c r="Z153" s="1"/>
  <c r="AD153"/>
  <c r="AH153" s="1"/>
  <c r="AE153"/>
  <c r="AI153" s="1"/>
  <c r="AF153"/>
  <c r="AG153"/>
  <c r="AI164" i="34" s="1"/>
  <c r="J165"/>
  <c r="H154" i="1"/>
  <c r="U154"/>
  <c r="AD154"/>
  <c r="AH154" s="1"/>
  <c r="AE154"/>
  <c r="AI154" s="1"/>
  <c r="AF154"/>
  <c r="AG154"/>
  <c r="G166" i="34"/>
  <c r="J166"/>
  <c r="H155" i="1"/>
  <c r="U155"/>
  <c r="Z155" s="1"/>
  <c r="AD155"/>
  <c r="AH155" s="1"/>
  <c r="AE155"/>
  <c r="AI155" s="1"/>
  <c r="AF155"/>
  <c r="AG155"/>
  <c r="G167" i="34"/>
  <c r="J167"/>
  <c r="K167"/>
  <c r="H156" i="1"/>
  <c r="U156"/>
  <c r="AD156"/>
  <c r="AH156" s="1"/>
  <c r="AE156"/>
  <c r="AI156" s="1"/>
  <c r="AF156"/>
  <c r="AG156"/>
  <c r="AI167" i="34" s="1"/>
  <c r="G168"/>
  <c r="J168"/>
  <c r="H157" i="1"/>
  <c r="U157"/>
  <c r="Z157" s="1"/>
  <c r="AD157"/>
  <c r="AH157" s="1"/>
  <c r="AE157"/>
  <c r="AI157" s="1"/>
  <c r="AF157"/>
  <c r="AG157"/>
  <c r="AI168" i="34" s="1"/>
  <c r="G169"/>
  <c r="J169"/>
  <c r="K169"/>
  <c r="H158" i="1"/>
  <c r="U158"/>
  <c r="AD158"/>
  <c r="AH158" s="1"/>
  <c r="AE158"/>
  <c r="AI158" s="1"/>
  <c r="AF158"/>
  <c r="AG158"/>
  <c r="G170" i="34"/>
  <c r="J170"/>
  <c r="H159" i="1"/>
  <c r="U159"/>
  <c r="Z159" s="1"/>
  <c r="AD159"/>
  <c r="AH159" s="1"/>
  <c r="AE159"/>
  <c r="AI159" s="1"/>
  <c r="AF159"/>
  <c r="AG159"/>
  <c r="G171" i="34"/>
  <c r="H160" i="1"/>
  <c r="U160"/>
  <c r="AD160"/>
  <c r="AH160" s="1"/>
  <c r="AE160"/>
  <c r="AI160" s="1"/>
  <c r="AF160"/>
  <c r="AG160"/>
  <c r="AI171" i="34" s="1"/>
  <c r="G172"/>
  <c r="H161" i="1"/>
  <c r="U161"/>
  <c r="Z161" s="1"/>
  <c r="AD161"/>
  <c r="AH161" s="1"/>
  <c r="AE161"/>
  <c r="AI161" s="1"/>
  <c r="AF161"/>
  <c r="AG161"/>
  <c r="AI172" i="34" s="1"/>
  <c r="G173"/>
  <c r="J173"/>
  <c r="K173"/>
  <c r="H162" i="1"/>
  <c r="U162"/>
  <c r="AD162"/>
  <c r="AH162" s="1"/>
  <c r="AE162"/>
  <c r="AI162" s="1"/>
  <c r="AF162"/>
  <c r="AG162"/>
  <c r="G174" i="34"/>
  <c r="H163" i="1"/>
  <c r="U163"/>
  <c r="AD163"/>
  <c r="AH163" s="1"/>
  <c r="AE163"/>
  <c r="AI163" s="1"/>
  <c r="AF163"/>
  <c r="AG163"/>
  <c r="J175" i="34"/>
  <c r="K175"/>
  <c r="H164" i="1"/>
  <c r="U164"/>
  <c r="Z164" s="1"/>
  <c r="AD164"/>
  <c r="AH164" s="1"/>
  <c r="AE164"/>
  <c r="AI164" s="1"/>
  <c r="AF164"/>
  <c r="AG164"/>
  <c r="G176" i="34"/>
  <c r="J176"/>
  <c r="H165" i="1"/>
  <c r="U165"/>
  <c r="AD165"/>
  <c r="AH165" s="1"/>
  <c r="AE165"/>
  <c r="AI165" s="1"/>
  <c r="AF165"/>
  <c r="AG165"/>
  <c r="J177" i="34"/>
  <c r="H166" i="1"/>
  <c r="U166"/>
  <c r="AD166"/>
  <c r="AH166" s="1"/>
  <c r="AE166"/>
  <c r="AI166" s="1"/>
  <c r="AF166"/>
  <c r="AG166"/>
  <c r="AI177" i="34" s="1"/>
  <c r="G178"/>
  <c r="H167" i="1"/>
  <c r="U167"/>
  <c r="AD167"/>
  <c r="AH167" s="1"/>
  <c r="AE167"/>
  <c r="AI167" s="1"/>
  <c r="AF167"/>
  <c r="AG167"/>
  <c r="G179" i="34"/>
  <c r="J179"/>
  <c r="H168" i="1"/>
  <c r="U168"/>
  <c r="AD168"/>
  <c r="AH168" s="1"/>
  <c r="AE168"/>
  <c r="AI168" s="1"/>
  <c r="AF168"/>
  <c r="AG168"/>
  <c r="AI179" i="34" s="1"/>
  <c r="G180"/>
  <c r="J180"/>
  <c r="H169" i="1"/>
  <c r="U169"/>
  <c r="AD169"/>
  <c r="AH169" s="1"/>
  <c r="AE169"/>
  <c r="AI169" s="1"/>
  <c r="AF169"/>
  <c r="AG169"/>
  <c r="G181" i="34"/>
  <c r="J181"/>
  <c r="H170" i="1"/>
  <c r="U170"/>
  <c r="AD170"/>
  <c r="AH170" s="1"/>
  <c r="AE170"/>
  <c r="AI170" s="1"/>
  <c r="AF170"/>
  <c r="AG170"/>
  <c r="AI181" i="34" s="1"/>
  <c r="G182"/>
  <c r="J182"/>
  <c r="K182"/>
  <c r="H171" i="1"/>
  <c r="U171"/>
  <c r="Z171" s="1"/>
  <c r="AD171"/>
  <c r="AH171" s="1"/>
  <c r="AE171"/>
  <c r="AI171" s="1"/>
  <c r="AF171"/>
  <c r="AG171"/>
  <c r="AI182" i="34" s="1"/>
  <c r="J183"/>
  <c r="K183"/>
  <c r="H172" i="1"/>
  <c r="U172"/>
  <c r="Z172" s="1"/>
  <c r="AD172"/>
  <c r="AH172" s="1"/>
  <c r="AE172"/>
  <c r="AI172" s="1"/>
  <c r="AF172"/>
  <c r="AG172"/>
  <c r="J184" i="34"/>
  <c r="K184"/>
  <c r="H173" i="1"/>
  <c r="U173"/>
  <c r="AD173"/>
  <c r="AH173" s="1"/>
  <c r="AE173"/>
  <c r="AI173" s="1"/>
  <c r="AF173"/>
  <c r="AG173"/>
  <c r="J185" i="34"/>
  <c r="H174" i="1"/>
  <c r="U174"/>
  <c r="AD174"/>
  <c r="AH174" s="1"/>
  <c r="AE174"/>
  <c r="AI174" s="1"/>
  <c r="AF174"/>
  <c r="AG174"/>
  <c r="G186" i="34"/>
  <c r="J186"/>
  <c r="K186"/>
  <c r="H175" i="1"/>
  <c r="U175"/>
  <c r="AD175"/>
  <c r="AH175" s="1"/>
  <c r="AE175"/>
  <c r="AI175" s="1"/>
  <c r="AF175"/>
  <c r="AG175"/>
  <c r="AI186" i="34" s="1"/>
  <c r="J187"/>
  <c r="H176" i="1"/>
  <c r="U176"/>
  <c r="AD176"/>
  <c r="AH176" s="1"/>
  <c r="AE176"/>
  <c r="AF176"/>
  <c r="AG176"/>
  <c r="AI187" i="34" s="1"/>
  <c r="G188"/>
  <c r="H177" i="1"/>
  <c r="U177"/>
  <c r="AD177"/>
  <c r="AE177"/>
  <c r="AI177" s="1"/>
  <c r="AF177"/>
  <c r="AG177"/>
  <c r="G189" i="34"/>
  <c r="N178" i="1"/>
  <c r="H178"/>
  <c r="U178"/>
  <c r="Z178" s="1"/>
  <c r="AD178"/>
  <c r="AH178" s="1"/>
  <c r="AE178"/>
  <c r="AI178" s="1"/>
  <c r="AF178"/>
  <c r="AG178"/>
  <c r="AI189" i="34" s="1"/>
  <c r="G190"/>
  <c r="J190"/>
  <c r="K190"/>
  <c r="H179" i="1"/>
  <c r="U179"/>
  <c r="Z179" s="1"/>
  <c r="AD179"/>
  <c r="AH179" s="1"/>
  <c r="AE179"/>
  <c r="AI179" s="1"/>
  <c r="AF179"/>
  <c r="AG179"/>
  <c r="AI190" i="34" s="1"/>
  <c r="G191"/>
  <c r="H180" i="1"/>
  <c r="U180"/>
  <c r="Z180" s="1"/>
  <c r="AD180"/>
  <c r="AH180" s="1"/>
  <c r="AE180"/>
  <c r="AI180" s="1"/>
  <c r="AF180"/>
  <c r="AG180"/>
  <c r="G192" i="34"/>
  <c r="J192"/>
  <c r="H181" i="1"/>
  <c r="U181"/>
  <c r="AD181"/>
  <c r="AH181" s="1"/>
  <c r="AE181"/>
  <c r="AI181" s="1"/>
  <c r="AF181"/>
  <c r="AG181"/>
  <c r="AI192" i="34" s="1"/>
  <c r="G193"/>
  <c r="J193"/>
  <c r="K193"/>
  <c r="H182" i="1"/>
  <c r="U182"/>
  <c r="Z182" s="1"/>
  <c r="AD182"/>
  <c r="AH182" s="1"/>
  <c r="AE182"/>
  <c r="AI182" s="1"/>
  <c r="AF182"/>
  <c r="AG182"/>
  <c r="G194" i="34"/>
  <c r="J194"/>
  <c r="K194"/>
  <c r="H183" i="1"/>
  <c r="U183"/>
  <c r="Z183" s="1"/>
  <c r="AD183"/>
  <c r="AH183" s="1"/>
  <c r="AE183"/>
  <c r="AI183" s="1"/>
  <c r="AF183"/>
  <c r="AG183"/>
  <c r="AI194" i="34" s="1"/>
  <c r="G195"/>
  <c r="H184" i="1"/>
  <c r="U184"/>
  <c r="AD184"/>
  <c r="AH184" s="1"/>
  <c r="AE184"/>
  <c r="AF184"/>
  <c r="AG184"/>
  <c r="G196" i="34"/>
  <c r="J196"/>
  <c r="H185" i="1"/>
  <c r="U185"/>
  <c r="AD185"/>
  <c r="AH185" s="1"/>
  <c r="AE185"/>
  <c r="AI185" s="1"/>
  <c r="AF185"/>
  <c r="AG185"/>
  <c r="J197" i="34"/>
  <c r="H186" i="1"/>
  <c r="U186"/>
  <c r="AD186"/>
  <c r="AH186" s="1"/>
  <c r="AE186"/>
  <c r="AI186" s="1"/>
  <c r="AF186"/>
  <c r="AG186"/>
  <c r="AI197" i="34" s="1"/>
  <c r="G198"/>
  <c r="H198"/>
  <c r="J198"/>
  <c r="K198"/>
  <c r="H187" i="1"/>
  <c r="U187"/>
  <c r="Z187" s="1"/>
  <c r="AD187"/>
  <c r="AH187" s="1"/>
  <c r="AE187"/>
  <c r="AI187" s="1"/>
  <c r="AF187"/>
  <c r="AG187"/>
  <c r="AI198" i="34" s="1"/>
  <c r="J199"/>
  <c r="H188" i="1"/>
  <c r="U188"/>
  <c r="Z188" s="1"/>
  <c r="AD188"/>
  <c r="AH188" s="1"/>
  <c r="AE188"/>
  <c r="AI188" s="1"/>
  <c r="AF188"/>
  <c r="AG188"/>
  <c r="AI199" i="34" s="1"/>
  <c r="J200"/>
  <c r="K200"/>
  <c r="H189" i="1"/>
  <c r="U189"/>
  <c r="AD189"/>
  <c r="AH189" s="1"/>
  <c r="AE189"/>
  <c r="AI189" s="1"/>
  <c r="AF189"/>
  <c r="AG189"/>
  <c r="AI200" i="34" s="1"/>
  <c r="J201"/>
  <c r="H190" i="1"/>
  <c r="U190"/>
  <c r="AD190"/>
  <c r="AH190" s="1"/>
  <c r="AE190"/>
  <c r="AI190" s="1"/>
  <c r="AF190"/>
  <c r="AG190"/>
  <c r="G202" i="34"/>
  <c r="J202"/>
  <c r="K202"/>
  <c r="H191" i="1"/>
  <c r="U191"/>
  <c r="AD191"/>
  <c r="AH191" s="1"/>
  <c r="AE191"/>
  <c r="AI191" s="1"/>
  <c r="AF191"/>
  <c r="AG191"/>
  <c r="AI202" i="34" s="1"/>
  <c r="G203"/>
  <c r="J203"/>
  <c r="K203"/>
  <c r="H192" i="1"/>
  <c r="U192"/>
  <c r="Z192" s="1"/>
  <c r="AD192"/>
  <c r="AH192" s="1"/>
  <c r="AE192"/>
  <c r="AI192" s="1"/>
  <c r="AF192"/>
  <c r="AG192"/>
  <c r="AI203" i="34" s="1"/>
  <c r="G204"/>
  <c r="J204"/>
  <c r="H193" i="1"/>
  <c r="U193"/>
  <c r="AD193"/>
  <c r="AH193" s="1"/>
  <c r="AE193"/>
  <c r="AI193" s="1"/>
  <c r="AF193"/>
  <c r="AG193"/>
  <c r="G205" i="34"/>
  <c r="H194" i="1"/>
  <c r="U194"/>
  <c r="AD194"/>
  <c r="AH194" s="1"/>
  <c r="AE194"/>
  <c r="AF194"/>
  <c r="AG194"/>
  <c r="A162" i="7"/>
  <c r="L158"/>
  <c r="A62"/>
  <c r="L58"/>
  <c r="P44" i="13" l="1"/>
  <c r="K44" i="37"/>
  <c r="K333"/>
  <c r="P181" i="13"/>
  <c r="P173"/>
  <c r="O163"/>
  <c r="K150"/>
  <c r="P144"/>
  <c r="P143"/>
  <c r="P142"/>
  <c r="K139"/>
  <c r="O132"/>
  <c r="K131"/>
  <c r="O130"/>
  <c r="P129"/>
  <c r="O128"/>
  <c r="O126"/>
  <c r="P125"/>
  <c r="P124"/>
  <c r="O122"/>
  <c r="P121"/>
  <c r="P120"/>
  <c r="P119"/>
  <c r="P115"/>
  <c r="P114"/>
  <c r="P112"/>
  <c r="P111"/>
  <c r="O108"/>
  <c r="O107"/>
  <c r="O105"/>
  <c r="O104"/>
  <c r="O103"/>
  <c r="P102"/>
  <c r="P99"/>
  <c r="O98"/>
  <c r="O97"/>
  <c r="P96"/>
  <c r="P95"/>
  <c r="O92"/>
  <c r="O90"/>
  <c r="O88"/>
  <c r="O86"/>
  <c r="O85"/>
  <c r="O84"/>
  <c r="O82"/>
  <c r="O81"/>
  <c r="O80"/>
  <c r="O78"/>
  <c r="O77"/>
  <c r="O76"/>
  <c r="O74"/>
  <c r="O73"/>
  <c r="O71"/>
  <c r="K70"/>
  <c r="O69"/>
  <c r="O68"/>
  <c r="O67"/>
  <c r="P63"/>
  <c r="P61"/>
  <c r="P58"/>
  <c r="P57"/>
  <c r="O54"/>
  <c r="O51"/>
  <c r="O45"/>
  <c r="O42"/>
  <c r="P37"/>
  <c r="F33"/>
  <c r="P31"/>
  <c r="F28"/>
  <c r="K27"/>
  <c r="P24"/>
  <c r="O22"/>
  <c r="O18"/>
  <c r="O15"/>
  <c r="O13"/>
  <c r="P12"/>
  <c r="O10"/>
  <c r="P9"/>
  <c r="P6"/>
  <c r="K3"/>
  <c r="P190"/>
  <c r="K178"/>
  <c r="O161"/>
  <c r="O153"/>
  <c r="K134"/>
  <c r="O191"/>
  <c r="O190"/>
  <c r="P189"/>
  <c r="P187"/>
  <c r="P186"/>
  <c r="O185"/>
  <c r="P183"/>
  <c r="O181"/>
  <c r="P180"/>
  <c r="P177"/>
  <c r="O173"/>
  <c r="P172"/>
  <c r="O171"/>
  <c r="O170"/>
  <c r="O169"/>
  <c r="P168"/>
  <c r="P167"/>
  <c r="P166"/>
  <c r="P165"/>
  <c r="O164"/>
  <c r="K162"/>
  <c r="K159"/>
  <c r="P157"/>
  <c r="P156"/>
  <c r="K153"/>
  <c r="O147"/>
  <c r="O146"/>
  <c r="O145"/>
  <c r="O144"/>
  <c r="O143"/>
  <c r="O142"/>
  <c r="P141"/>
  <c r="P140"/>
  <c r="O129"/>
  <c r="K126"/>
  <c r="O125"/>
  <c r="O124"/>
  <c r="O121"/>
  <c r="O120"/>
  <c r="O119"/>
  <c r="P118"/>
  <c r="P116"/>
  <c r="O114"/>
  <c r="P113"/>
  <c r="O112"/>
  <c r="O111"/>
  <c r="P110"/>
  <c r="K103"/>
  <c r="O102"/>
  <c r="P101"/>
  <c r="P100"/>
  <c r="O99"/>
  <c r="O96"/>
  <c r="O95"/>
  <c r="P94"/>
  <c r="K92"/>
  <c r="K90"/>
  <c r="K88"/>
  <c r="K86"/>
  <c r="K84"/>
  <c r="K82"/>
  <c r="K80"/>
  <c r="K78"/>
  <c r="K76"/>
  <c r="K74"/>
  <c r="K73"/>
  <c r="O72"/>
  <c r="O66"/>
  <c r="P65"/>
  <c r="P64"/>
  <c r="O63"/>
  <c r="O61"/>
  <c r="P60"/>
  <c r="O58"/>
  <c r="O57"/>
  <c r="F55"/>
  <c r="K51"/>
  <c r="F49"/>
  <c r="F48"/>
  <c r="P43"/>
  <c r="K42"/>
  <c r="P39"/>
  <c r="O37"/>
  <c r="P34"/>
  <c r="P33"/>
  <c r="O31"/>
  <c r="P30"/>
  <c r="F25"/>
  <c r="O24"/>
  <c r="P21"/>
  <c r="F21"/>
  <c r="P19"/>
  <c r="K18"/>
  <c r="P16"/>
  <c r="K13"/>
  <c r="O12"/>
  <c r="O9"/>
  <c r="O8"/>
  <c r="P7"/>
  <c r="O6"/>
  <c r="P4"/>
  <c r="P191"/>
  <c r="P185"/>
  <c r="P171"/>
  <c r="P169"/>
  <c r="O162"/>
  <c r="K155"/>
  <c r="K151"/>
  <c r="P145"/>
  <c r="O192"/>
  <c r="K190"/>
  <c r="O189"/>
  <c r="P188"/>
  <c r="O187"/>
  <c r="O186"/>
  <c r="K185"/>
  <c r="P184"/>
  <c r="O183"/>
  <c r="O182"/>
  <c r="K181"/>
  <c r="O180"/>
  <c r="P179"/>
  <c r="P178"/>
  <c r="O177"/>
  <c r="P176"/>
  <c r="P175"/>
  <c r="O174"/>
  <c r="O172"/>
  <c r="K170"/>
  <c r="K169"/>
  <c r="O168"/>
  <c r="O167"/>
  <c r="O166"/>
  <c r="O165"/>
  <c r="P160"/>
  <c r="P158"/>
  <c r="O157"/>
  <c r="O156"/>
  <c r="P155"/>
  <c r="P154"/>
  <c r="P151"/>
  <c r="P150"/>
  <c r="P148"/>
  <c r="K146"/>
  <c r="K145"/>
  <c r="K143"/>
  <c r="K142"/>
  <c r="O141"/>
  <c r="O140"/>
  <c r="P139"/>
  <c r="P138"/>
  <c r="P137"/>
  <c r="P136"/>
  <c r="P135"/>
  <c r="P134"/>
  <c r="P131"/>
  <c r="P127"/>
  <c r="K119"/>
  <c r="O118"/>
  <c r="O116"/>
  <c r="K114"/>
  <c r="O113"/>
  <c r="O110"/>
  <c r="P109"/>
  <c r="K102"/>
  <c r="O101"/>
  <c r="O100"/>
  <c r="K95"/>
  <c r="O94"/>
  <c r="P93"/>
  <c r="P91"/>
  <c r="P89"/>
  <c r="P87"/>
  <c r="P83"/>
  <c r="P79"/>
  <c r="P75"/>
  <c r="P70"/>
  <c r="O65"/>
  <c r="O64"/>
  <c r="O60"/>
  <c r="K58"/>
  <c r="P55"/>
  <c r="P52"/>
  <c r="P49"/>
  <c r="P46"/>
  <c r="F45"/>
  <c r="O43"/>
  <c r="P40"/>
  <c r="O39"/>
  <c r="P36"/>
  <c r="O34"/>
  <c r="O33"/>
  <c r="O30"/>
  <c r="O28"/>
  <c r="P27"/>
  <c r="P25"/>
  <c r="O21"/>
  <c r="O19"/>
  <c r="O16"/>
  <c r="F13"/>
  <c r="K9"/>
  <c r="O7"/>
  <c r="P5"/>
  <c r="O4"/>
  <c r="P3"/>
  <c r="K176"/>
  <c r="P170"/>
  <c r="P164"/>
  <c r="O159"/>
  <c r="O152"/>
  <c r="O149"/>
  <c r="P146"/>
  <c r="O133"/>
  <c r="O188"/>
  <c r="K186"/>
  <c r="O184"/>
  <c r="K180"/>
  <c r="O179"/>
  <c r="O178"/>
  <c r="K177"/>
  <c r="O176"/>
  <c r="P163"/>
  <c r="P162"/>
  <c r="P161"/>
  <c r="O160"/>
  <c r="P159"/>
  <c r="O158"/>
  <c r="K157"/>
  <c r="O155"/>
  <c r="O154"/>
  <c r="P153"/>
  <c r="P152"/>
  <c r="O151"/>
  <c r="O150"/>
  <c r="P149"/>
  <c r="O148"/>
  <c r="K141"/>
  <c r="O139"/>
  <c r="O138"/>
  <c r="O137"/>
  <c r="O136"/>
  <c r="O135"/>
  <c r="O134"/>
  <c r="P133"/>
  <c r="P132"/>
  <c r="O131"/>
  <c r="P130"/>
  <c r="O127"/>
  <c r="P126"/>
  <c r="P123"/>
  <c r="P122"/>
  <c r="O117"/>
  <c r="O109"/>
  <c r="P108"/>
  <c r="P107"/>
  <c r="O106"/>
  <c r="P105"/>
  <c r="P104"/>
  <c r="P103"/>
  <c r="P97"/>
  <c r="O93"/>
  <c r="P92"/>
  <c r="O91"/>
  <c r="P90"/>
  <c r="O89"/>
  <c r="P88"/>
  <c r="O87"/>
  <c r="P86"/>
  <c r="P85"/>
  <c r="P84"/>
  <c r="O83"/>
  <c r="P82"/>
  <c r="P81"/>
  <c r="P80"/>
  <c r="P78"/>
  <c r="P77"/>
  <c r="P76"/>
  <c r="O75"/>
  <c r="P74"/>
  <c r="P73"/>
  <c r="P71"/>
  <c r="O70"/>
  <c r="P69"/>
  <c r="P68"/>
  <c r="O55"/>
  <c r="P54"/>
  <c r="O52"/>
  <c r="O49"/>
  <c r="O48"/>
  <c r="O46"/>
  <c r="P45"/>
  <c r="K43"/>
  <c r="P42"/>
  <c r="O40"/>
  <c r="F37"/>
  <c r="O36"/>
  <c r="O27"/>
  <c r="O25"/>
  <c r="F24"/>
  <c r="P22"/>
  <c r="P18"/>
  <c r="P15"/>
  <c r="P13"/>
  <c r="P10"/>
  <c r="F9"/>
  <c r="F8"/>
  <c r="O5"/>
  <c r="O3"/>
  <c r="AI53" i="1"/>
  <c r="C204" i="34"/>
  <c r="C202"/>
  <c r="C200"/>
  <c r="C198"/>
  <c r="C196"/>
  <c r="C194"/>
  <c r="C19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C102"/>
  <c r="C100"/>
  <c r="C98"/>
  <c r="C96"/>
  <c r="C94"/>
  <c r="C92"/>
  <c r="C90"/>
  <c r="C88"/>
  <c r="C86"/>
  <c r="C84"/>
  <c r="C82"/>
  <c r="C80"/>
  <c r="C78"/>
  <c r="C76"/>
  <c r="C74"/>
  <c r="C72"/>
  <c r="C70"/>
  <c r="C68"/>
  <c r="C66"/>
  <c r="C64"/>
  <c r="C62"/>
  <c r="C60"/>
  <c r="C58"/>
  <c r="C56"/>
  <c r="C54"/>
  <c r="C52"/>
  <c r="C50"/>
  <c r="C48"/>
  <c r="C46"/>
  <c r="C44"/>
  <c r="C42"/>
  <c r="C40"/>
  <c r="C38"/>
  <c r="C36"/>
  <c r="C34"/>
  <c r="C32"/>
  <c r="C30"/>
  <c r="C28"/>
  <c r="C26"/>
  <c r="C24"/>
  <c r="C22"/>
  <c r="C20"/>
  <c r="C18"/>
  <c r="C16"/>
  <c r="C205"/>
  <c r="C203"/>
  <c r="C201"/>
  <c r="C199"/>
  <c r="C197"/>
  <c r="C195"/>
  <c r="C19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C103"/>
  <c r="C101"/>
  <c r="C99"/>
  <c r="C97"/>
  <c r="C95"/>
  <c r="C93"/>
  <c r="C91"/>
  <c r="C89"/>
  <c r="C87"/>
  <c r="C85"/>
  <c r="C83"/>
  <c r="C81"/>
  <c r="C79"/>
  <c r="C77"/>
  <c r="C75"/>
  <c r="C73"/>
  <c r="C71"/>
  <c r="C69"/>
  <c r="C67"/>
  <c r="C65"/>
  <c r="C63"/>
  <c r="C61"/>
  <c r="C59"/>
  <c r="C57"/>
  <c r="C55"/>
  <c r="C53"/>
  <c r="C51"/>
  <c r="C49"/>
  <c r="C47"/>
  <c r="C45"/>
  <c r="C43"/>
  <c r="C41"/>
  <c r="C39"/>
  <c r="C37"/>
  <c r="C35"/>
  <c r="C33"/>
  <c r="C31"/>
  <c r="C29"/>
  <c r="C27"/>
  <c r="C25"/>
  <c r="C23"/>
  <c r="C21"/>
  <c r="C19"/>
  <c r="C17"/>
  <c r="X193" i="6"/>
  <c r="P192"/>
  <c r="P188"/>
  <c r="X187"/>
  <c r="X185"/>
  <c r="X183"/>
  <c r="X182"/>
  <c r="X181"/>
  <c r="P180"/>
  <c r="X179"/>
  <c r="X178"/>
  <c r="X175"/>
  <c r="X174"/>
  <c r="Y172"/>
  <c r="X171"/>
  <c r="X170"/>
  <c r="Y167"/>
  <c r="Y165"/>
  <c r="X164"/>
  <c r="Y162"/>
  <c r="Y161"/>
  <c r="R161" i="1"/>
  <c r="Y159" i="6"/>
  <c r="X158"/>
  <c r="X157"/>
  <c r="X155"/>
  <c r="Y153"/>
  <c r="X152"/>
  <c r="X151"/>
  <c r="Y148"/>
  <c r="X147"/>
  <c r="P145"/>
  <c r="Y144"/>
  <c r="Y143"/>
  <c r="X142"/>
  <c r="X141"/>
  <c r="Y138"/>
  <c r="R138" i="1"/>
  <c r="X137" i="6"/>
  <c r="Y133"/>
  <c r="Y132"/>
  <c r="Y131"/>
  <c r="X129"/>
  <c r="X128"/>
  <c r="X127"/>
  <c r="Y122"/>
  <c r="X121"/>
  <c r="X120"/>
  <c r="Y118"/>
  <c r="R118" i="1"/>
  <c r="Y117" i="6"/>
  <c r="X116"/>
  <c r="X115"/>
  <c r="Y113"/>
  <c r="Y112"/>
  <c r="Y111"/>
  <c r="R111" i="1"/>
  <c r="Y110" i="6"/>
  <c r="X109"/>
  <c r="Y107"/>
  <c r="R107" i="1"/>
  <c r="X106" i="6"/>
  <c r="X101"/>
  <c r="X99"/>
  <c r="X98"/>
  <c r="Y93"/>
  <c r="Y92"/>
  <c r="Y89"/>
  <c r="R89" i="1"/>
  <c r="Y88" i="6"/>
  <c r="R88" i="1"/>
  <c r="X87" i="6"/>
  <c r="Y85"/>
  <c r="Y84"/>
  <c r="R84" i="1"/>
  <c r="X83" i="6"/>
  <c r="Y78"/>
  <c r="P75"/>
  <c r="Y72"/>
  <c r="Y71"/>
  <c r="X70"/>
  <c r="Y67"/>
  <c r="X66"/>
  <c r="X63"/>
  <c r="X62"/>
  <c r="X61"/>
  <c r="Y60"/>
  <c r="X59"/>
  <c r="X57"/>
  <c r="X56"/>
  <c r="X55"/>
  <c r="X54"/>
  <c r="X53"/>
  <c r="X52"/>
  <c r="Y51"/>
  <c r="H51"/>
  <c r="X49"/>
  <c r="Y48"/>
  <c r="Y47"/>
  <c r="H47"/>
  <c r="Y45"/>
  <c r="P44"/>
  <c r="Y41"/>
  <c r="X36"/>
  <c r="X33"/>
  <c r="X32"/>
  <c r="X31"/>
  <c r="H30"/>
  <c r="Y29"/>
  <c r="X26"/>
  <c r="X25"/>
  <c r="Y24"/>
  <c r="X20"/>
  <c r="X19"/>
  <c r="X18"/>
  <c r="X16"/>
  <c r="X15"/>
  <c r="X14"/>
  <c r="Y13"/>
  <c r="Y12"/>
  <c r="Y11"/>
  <c r="H11"/>
  <c r="Y8"/>
  <c r="X6"/>
  <c r="X5"/>
  <c r="B191" i="13"/>
  <c r="B193" i="6"/>
  <c r="B187" i="13"/>
  <c r="B189" i="6"/>
  <c r="B183" i="13"/>
  <c r="B185" i="6"/>
  <c r="B179" i="13"/>
  <c r="B181" i="6"/>
  <c r="B175" i="13"/>
  <c r="B177" i="6"/>
  <c r="B171" i="13"/>
  <c r="B173" i="6"/>
  <c r="B167" i="13"/>
  <c r="B169" i="6"/>
  <c r="B163" i="13"/>
  <c r="B165" i="6"/>
  <c r="B159" i="13"/>
  <c r="B161" i="6"/>
  <c r="B155" i="13"/>
  <c r="B157" i="6"/>
  <c r="B151" i="13"/>
  <c r="B153" i="6"/>
  <c r="B147" i="13"/>
  <c r="B149" i="6"/>
  <c r="B143" i="13"/>
  <c r="B145" i="6"/>
  <c r="B139" i="13"/>
  <c r="B141" i="6"/>
  <c r="B135" i="13"/>
  <c r="B137" i="6"/>
  <c r="B131" i="13"/>
  <c r="B133" i="6"/>
  <c r="B127" i="13"/>
  <c r="B129" i="6"/>
  <c r="B123" i="13"/>
  <c r="B125" i="6"/>
  <c r="B119" i="13"/>
  <c r="B121" i="6"/>
  <c r="B115" i="13"/>
  <c r="B117" i="6"/>
  <c r="B111" i="13"/>
  <c r="B113" i="6"/>
  <c r="B107" i="13"/>
  <c r="B109" i="6"/>
  <c r="B103" i="13"/>
  <c r="B105" i="6"/>
  <c r="B99" i="13"/>
  <c r="B101" i="6"/>
  <c r="B95" i="13"/>
  <c r="B97" i="6"/>
  <c r="B91" i="13"/>
  <c r="B93" i="6"/>
  <c r="B87" i="13"/>
  <c r="B89" i="6"/>
  <c r="B83" i="13"/>
  <c r="B85" i="6"/>
  <c r="B79" i="13"/>
  <c r="B81" i="6"/>
  <c r="B75" i="13"/>
  <c r="B77" i="6"/>
  <c r="B71" i="13"/>
  <c r="B73" i="6"/>
  <c r="B67" i="13"/>
  <c r="B69" i="6"/>
  <c r="B65"/>
  <c r="B61"/>
  <c r="B57"/>
  <c r="B53"/>
  <c r="B49"/>
  <c r="B45"/>
  <c r="B41"/>
  <c r="B37"/>
  <c r="B33"/>
  <c r="B29"/>
  <c r="B25"/>
  <c r="B21"/>
  <c r="B17"/>
  <c r="B13"/>
  <c r="B9"/>
  <c r="B5"/>
  <c r="Y192"/>
  <c r="Y191"/>
  <c r="Y190"/>
  <c r="Y188"/>
  <c r="Y186"/>
  <c r="Y180"/>
  <c r="R180" i="1"/>
  <c r="R177"/>
  <c r="Y173" i="6"/>
  <c r="X172"/>
  <c r="Y168"/>
  <c r="R168" i="1"/>
  <c r="X167" i="6"/>
  <c r="X165"/>
  <c r="X162"/>
  <c r="X161"/>
  <c r="X159"/>
  <c r="X153"/>
  <c r="Y150"/>
  <c r="R150" i="1"/>
  <c r="X148" i="6"/>
  <c r="Y145"/>
  <c r="X144"/>
  <c r="X143"/>
  <c r="Y139"/>
  <c r="R139" i="1"/>
  <c r="X138" i="6"/>
  <c r="P136"/>
  <c r="X133"/>
  <c r="X132"/>
  <c r="X131"/>
  <c r="R130" i="1"/>
  <c r="Y124" i="6"/>
  <c r="Y123"/>
  <c r="X122"/>
  <c r="X118"/>
  <c r="Y114"/>
  <c r="R114" i="1"/>
  <c r="X113" i="6"/>
  <c r="X112"/>
  <c r="X111"/>
  <c r="X110"/>
  <c r="X108"/>
  <c r="X107"/>
  <c r="P105"/>
  <c r="P104"/>
  <c r="Y102"/>
  <c r="R102" i="1"/>
  <c r="X100" i="6"/>
  <c r="P97"/>
  <c r="P94"/>
  <c r="X93"/>
  <c r="X92"/>
  <c r="P90"/>
  <c r="X89"/>
  <c r="X88"/>
  <c r="P86"/>
  <c r="X85"/>
  <c r="X84"/>
  <c r="P82"/>
  <c r="P80"/>
  <c r="Y79"/>
  <c r="X78"/>
  <c r="P76"/>
  <c r="Y75"/>
  <c r="X74"/>
  <c r="X72"/>
  <c r="X71"/>
  <c r="R69" i="1"/>
  <c r="X68" i="6"/>
  <c r="X67"/>
  <c r="Y65"/>
  <c r="P64"/>
  <c r="X60"/>
  <c r="X51"/>
  <c r="X48"/>
  <c r="X47"/>
  <c r="Y46"/>
  <c r="X45"/>
  <c r="Y44"/>
  <c r="X41"/>
  <c r="Y40"/>
  <c r="Y39"/>
  <c r="H39"/>
  <c r="P37"/>
  <c r="X30"/>
  <c r="X29"/>
  <c r="Y28"/>
  <c r="H28"/>
  <c r="X24"/>
  <c r="Y23"/>
  <c r="P22"/>
  <c r="Y17"/>
  <c r="X13"/>
  <c r="X12"/>
  <c r="X11"/>
  <c r="X8"/>
  <c r="Y7"/>
  <c r="B190" i="13"/>
  <c r="B192" i="6"/>
  <c r="B186" i="13"/>
  <c r="B188" i="6"/>
  <c r="B182" i="13"/>
  <c r="B184" i="6"/>
  <c r="B178" i="13"/>
  <c r="B180" i="6"/>
  <c r="B174" i="13"/>
  <c r="B176" i="6"/>
  <c r="B170" i="13"/>
  <c r="B172" i="6"/>
  <c r="B166" i="13"/>
  <c r="B168" i="6"/>
  <c r="B162" i="13"/>
  <c r="B164" i="6"/>
  <c r="B158" i="13"/>
  <c r="B160" i="6"/>
  <c r="B154" i="13"/>
  <c r="B156" i="6"/>
  <c r="B150" i="13"/>
  <c r="B152" i="6"/>
  <c r="B146" i="13"/>
  <c r="B148" i="6"/>
  <c r="B142" i="13"/>
  <c r="B144" i="6"/>
  <c r="B138" i="13"/>
  <c r="B140" i="6"/>
  <c r="B134" i="13"/>
  <c r="B136" i="6"/>
  <c r="B130" i="13"/>
  <c r="B132" i="6"/>
  <c r="B126" i="13"/>
  <c r="B128" i="6"/>
  <c r="B122" i="13"/>
  <c r="B124" i="6"/>
  <c r="B118" i="13"/>
  <c r="B120" i="6"/>
  <c r="B114" i="13"/>
  <c r="B116" i="6"/>
  <c r="B110" i="13"/>
  <c r="B112" i="6"/>
  <c r="B106" i="13"/>
  <c r="B108" i="6"/>
  <c r="B102" i="13"/>
  <c r="B104" i="6"/>
  <c r="B98" i="13"/>
  <c r="B100" i="6"/>
  <c r="B94" i="13"/>
  <c r="B96" i="6"/>
  <c r="B90" i="13"/>
  <c r="B92" i="6"/>
  <c r="B86" i="13"/>
  <c r="B88" i="6"/>
  <c r="B82" i="13"/>
  <c r="B84" i="6"/>
  <c r="B78" i="13"/>
  <c r="B80" i="6"/>
  <c r="B74" i="13"/>
  <c r="B76" i="6"/>
  <c r="B70" i="13"/>
  <c r="B72" i="6"/>
  <c r="B66" i="13"/>
  <c r="B68" i="6"/>
  <c r="B64"/>
  <c r="B60"/>
  <c r="B56"/>
  <c r="B52"/>
  <c r="B48"/>
  <c r="B44"/>
  <c r="B40"/>
  <c r="B36"/>
  <c r="B32"/>
  <c r="B28"/>
  <c r="B24"/>
  <c r="B20"/>
  <c r="B16"/>
  <c r="B12"/>
  <c r="B8"/>
  <c r="X192"/>
  <c r="X191"/>
  <c r="X190"/>
  <c r="Y189"/>
  <c r="R189" i="1"/>
  <c r="X188" i="6"/>
  <c r="X186"/>
  <c r="X184"/>
  <c r="P183"/>
  <c r="P182"/>
  <c r="X180"/>
  <c r="P179"/>
  <c r="P178"/>
  <c r="Y177"/>
  <c r="R176" i="1"/>
  <c r="X173" i="6"/>
  <c r="P171"/>
  <c r="Y169"/>
  <c r="X168"/>
  <c r="Y166"/>
  <c r="R166" i="1"/>
  <c r="P164" i="6"/>
  <c r="Y163"/>
  <c r="Y160"/>
  <c r="P157"/>
  <c r="Y156"/>
  <c r="P155"/>
  <c r="Y154"/>
  <c r="P152"/>
  <c r="X150"/>
  <c r="X149"/>
  <c r="P147"/>
  <c r="Y146"/>
  <c r="X145"/>
  <c r="P141"/>
  <c r="Y140"/>
  <c r="X139"/>
  <c r="Y136"/>
  <c r="Y135"/>
  <c r="R135" i="1"/>
  <c r="Y134" i="6"/>
  <c r="X130"/>
  <c r="P128"/>
  <c r="Y126"/>
  <c r="Y125"/>
  <c r="X124"/>
  <c r="X123"/>
  <c r="P121"/>
  <c r="P116"/>
  <c r="X114"/>
  <c r="Y105"/>
  <c r="Y104"/>
  <c r="Y103"/>
  <c r="R103" i="1"/>
  <c r="X102" i="6"/>
  <c r="Y97"/>
  <c r="Y96"/>
  <c r="Y95"/>
  <c r="Y94"/>
  <c r="Y91"/>
  <c r="Y90"/>
  <c r="Y86"/>
  <c r="Y82"/>
  <c r="Y81"/>
  <c r="Y80"/>
  <c r="X79"/>
  <c r="Y77"/>
  <c r="Y76"/>
  <c r="X75"/>
  <c r="Y73"/>
  <c r="X69"/>
  <c r="X65"/>
  <c r="Y64"/>
  <c r="Y58"/>
  <c r="H58"/>
  <c r="P53"/>
  <c r="H50"/>
  <c r="X46"/>
  <c r="X44"/>
  <c r="Y43"/>
  <c r="H43"/>
  <c r="Y42"/>
  <c r="X40"/>
  <c r="X39"/>
  <c r="Y38"/>
  <c r="Y37"/>
  <c r="Y35"/>
  <c r="H35"/>
  <c r="Y34"/>
  <c r="X28"/>
  <c r="Y27"/>
  <c r="H27"/>
  <c r="X23"/>
  <c r="H23"/>
  <c r="Y22"/>
  <c r="H22"/>
  <c r="Y21"/>
  <c r="P20"/>
  <c r="X17"/>
  <c r="P15"/>
  <c r="H10"/>
  <c r="Y9"/>
  <c r="X7"/>
  <c r="P5"/>
  <c r="B189" i="13"/>
  <c r="B191" i="6"/>
  <c r="B185" i="13"/>
  <c r="B187" i="6"/>
  <c r="B181" i="13"/>
  <c r="B183" i="6"/>
  <c r="B177" i="13"/>
  <c r="B179" i="6"/>
  <c r="B173" i="13"/>
  <c r="B175" i="6"/>
  <c r="B169" i="13"/>
  <c r="B171" i="6"/>
  <c r="B165" i="13"/>
  <c r="B167" i="6"/>
  <c r="B161" i="13"/>
  <c r="B163" i="6"/>
  <c r="B157" i="13"/>
  <c r="B159" i="6"/>
  <c r="B153" i="13"/>
  <c r="B155" i="6"/>
  <c r="B149" i="13"/>
  <c r="B151" i="6"/>
  <c r="B145" i="13"/>
  <c r="B147" i="6"/>
  <c r="B141" i="13"/>
  <c r="B143" i="6"/>
  <c r="B137" i="13"/>
  <c r="B139" i="6"/>
  <c r="B133" i="13"/>
  <c r="B135" i="6"/>
  <c r="B129" i="13"/>
  <c r="B131" i="6"/>
  <c r="B125" i="13"/>
  <c r="B127" i="6"/>
  <c r="B121" i="13"/>
  <c r="B123" i="6"/>
  <c r="B117" i="13"/>
  <c r="B119" i="6"/>
  <c r="B113" i="13"/>
  <c r="B115" i="6"/>
  <c r="B109" i="13"/>
  <c r="B111" i="6"/>
  <c r="B105" i="13"/>
  <c r="B107" i="6"/>
  <c r="B101" i="13"/>
  <c r="B103" i="6"/>
  <c r="B97" i="13"/>
  <c r="B99" i="6"/>
  <c r="B93" i="13"/>
  <c r="B95" i="6"/>
  <c r="B89" i="13"/>
  <c r="B91" i="6"/>
  <c r="B85" i="13"/>
  <c r="B87" i="6"/>
  <c r="B81" i="13"/>
  <c r="B83" i="6"/>
  <c r="B77" i="13"/>
  <c r="B79" i="6"/>
  <c r="B73" i="13"/>
  <c r="B75" i="6"/>
  <c r="B69" i="13"/>
  <c r="B71" i="6"/>
  <c r="B65" i="13"/>
  <c r="B67" i="6"/>
  <c r="B63"/>
  <c r="B59"/>
  <c r="B55"/>
  <c r="B51"/>
  <c r="B47"/>
  <c r="B43"/>
  <c r="B39"/>
  <c r="B35"/>
  <c r="B31"/>
  <c r="B27"/>
  <c r="B23"/>
  <c r="B19"/>
  <c r="B15"/>
  <c r="B11"/>
  <c r="B7"/>
  <c r="X194"/>
  <c r="Y193"/>
  <c r="X189"/>
  <c r="Y187"/>
  <c r="P187"/>
  <c r="Y185"/>
  <c r="R185" i="1"/>
  <c r="Y183" i="6"/>
  <c r="Y182"/>
  <c r="Y181"/>
  <c r="Y179"/>
  <c r="Y178"/>
  <c r="X176"/>
  <c r="Y175"/>
  <c r="Y174"/>
  <c r="P172"/>
  <c r="Y171"/>
  <c r="Y170"/>
  <c r="X169"/>
  <c r="X166"/>
  <c r="Y164"/>
  <c r="X163"/>
  <c r="P161"/>
  <c r="X160"/>
  <c r="P159"/>
  <c r="Y158"/>
  <c r="R158" i="1"/>
  <c r="Y157" i="6"/>
  <c r="R157" i="1"/>
  <c r="X156" i="6"/>
  <c r="Y155"/>
  <c r="X154"/>
  <c r="P153"/>
  <c r="Y152"/>
  <c r="Y151"/>
  <c r="P148"/>
  <c r="Y147"/>
  <c r="X146"/>
  <c r="P144"/>
  <c r="P143"/>
  <c r="Y142"/>
  <c r="R142" i="1"/>
  <c r="Y141" i="6"/>
  <c r="X140"/>
  <c r="Y137"/>
  <c r="X136"/>
  <c r="X135"/>
  <c r="X134"/>
  <c r="P133"/>
  <c r="Y129"/>
  <c r="Y128"/>
  <c r="Y127"/>
  <c r="R127" i="1"/>
  <c r="X126" i="6"/>
  <c r="Y121"/>
  <c r="Y120"/>
  <c r="X119"/>
  <c r="Y116"/>
  <c r="Y115"/>
  <c r="R115" i="1"/>
  <c r="Y109" i="6"/>
  <c r="Y106"/>
  <c r="R106" i="1"/>
  <c r="X105" i="6"/>
  <c r="X104"/>
  <c r="X103"/>
  <c r="Y101"/>
  <c r="Y99"/>
  <c r="R99" i="1"/>
  <c r="Y98" i="6"/>
  <c r="X97"/>
  <c r="X96"/>
  <c r="X95"/>
  <c r="X94"/>
  <c r="P92"/>
  <c r="X91"/>
  <c r="X90"/>
  <c r="P88"/>
  <c r="Y87"/>
  <c r="X86"/>
  <c r="P84"/>
  <c r="Y83"/>
  <c r="X82"/>
  <c r="X80"/>
  <c r="P78"/>
  <c r="X77"/>
  <c r="X76"/>
  <c r="X73"/>
  <c r="P72"/>
  <c r="Y70"/>
  <c r="Y66"/>
  <c r="X64"/>
  <c r="Y63"/>
  <c r="Y62"/>
  <c r="Y61"/>
  <c r="P60"/>
  <c r="Y59"/>
  <c r="X58"/>
  <c r="Y57"/>
  <c r="H57"/>
  <c r="Y56"/>
  <c r="H55"/>
  <c r="Y54"/>
  <c r="Y53"/>
  <c r="Y52"/>
  <c r="X50"/>
  <c r="Y49"/>
  <c r="P45"/>
  <c r="X43"/>
  <c r="X42"/>
  <c r="X38"/>
  <c r="X37"/>
  <c r="Y36"/>
  <c r="X35"/>
  <c r="X34"/>
  <c r="Y33"/>
  <c r="Y32"/>
  <c r="Y31"/>
  <c r="P29"/>
  <c r="X27"/>
  <c r="Y26"/>
  <c r="H26"/>
  <c r="Y25"/>
  <c r="H25"/>
  <c r="X22"/>
  <c r="X21"/>
  <c r="Y20"/>
  <c r="Y19"/>
  <c r="Y18"/>
  <c r="Y16"/>
  <c r="H16"/>
  <c r="Y15"/>
  <c r="H15"/>
  <c r="Y14"/>
  <c r="P11"/>
  <c r="X10"/>
  <c r="X9"/>
  <c r="Y6"/>
  <c r="Y5"/>
  <c r="B192" i="13"/>
  <c r="B194" i="6"/>
  <c r="B188" i="13"/>
  <c r="B190" i="6"/>
  <c r="B184" i="13"/>
  <c r="B186" i="6"/>
  <c r="B180" i="13"/>
  <c r="B182" i="6"/>
  <c r="B176" i="13"/>
  <c r="B178" i="6"/>
  <c r="B172" i="13"/>
  <c r="B174" i="6"/>
  <c r="B168" i="13"/>
  <c r="B170" i="6"/>
  <c r="B164" i="13"/>
  <c r="B166" i="6"/>
  <c r="B160" i="13"/>
  <c r="B162" i="6"/>
  <c r="B156" i="13"/>
  <c r="B158" i="6"/>
  <c r="B152" i="13"/>
  <c r="B154" i="6"/>
  <c r="B148" i="13"/>
  <c r="B150" i="6"/>
  <c r="B144" i="13"/>
  <c r="B146" i="6"/>
  <c r="B140" i="13"/>
  <c r="B142" i="6"/>
  <c r="B136" i="13"/>
  <c r="B138" i="6"/>
  <c r="B132" i="13"/>
  <c r="B134" i="6"/>
  <c r="B128" i="13"/>
  <c r="B130" i="6"/>
  <c r="B124" i="13"/>
  <c r="B126" i="6"/>
  <c r="B120" i="13"/>
  <c r="B122" i="6"/>
  <c r="B116" i="13"/>
  <c r="B118" i="6"/>
  <c r="B112" i="13"/>
  <c r="B114" i="6"/>
  <c r="B108" i="13"/>
  <c r="B110" i="6"/>
  <c r="B104" i="13"/>
  <c r="B106" i="6"/>
  <c r="B100" i="13"/>
  <c r="B102" i="6"/>
  <c r="B96" i="13"/>
  <c r="B98" i="6"/>
  <c r="B92" i="13"/>
  <c r="B94" i="6"/>
  <c r="B88" i="13"/>
  <c r="B90" i="6"/>
  <c r="B84" i="13"/>
  <c r="B86" i="6"/>
  <c r="B80" i="13"/>
  <c r="B82" i="6"/>
  <c r="B76" i="13"/>
  <c r="B78" i="6"/>
  <c r="B72" i="13"/>
  <c r="B74" i="6"/>
  <c r="B68" i="13"/>
  <c r="B70" i="6"/>
  <c r="B64" i="13"/>
  <c r="B66" i="6"/>
  <c r="B62"/>
  <c r="B58"/>
  <c r="B54"/>
  <c r="B50"/>
  <c r="B46"/>
  <c r="B42"/>
  <c r="B38"/>
  <c r="B34"/>
  <c r="B30"/>
  <c r="B26"/>
  <c r="B22"/>
  <c r="B18"/>
  <c r="B14"/>
  <c r="B10"/>
  <c r="B6"/>
  <c r="Z13" i="1"/>
  <c r="K11" i="13" s="1"/>
  <c r="Y193" i="12"/>
  <c r="AI204" i="34"/>
  <c r="X192" i="12"/>
  <c r="AH203" i="34"/>
  <c r="X189" i="12"/>
  <c r="AH200" i="34"/>
  <c r="X188" i="12"/>
  <c r="AH199" i="34"/>
  <c r="X187" i="12"/>
  <c r="AH198" i="34"/>
  <c r="Y184" i="12"/>
  <c r="AI195" i="34"/>
  <c r="X183" i="12"/>
  <c r="AH194" i="34"/>
  <c r="Y182" i="12"/>
  <c r="AI193" i="34"/>
  <c r="Y180" i="12"/>
  <c r="AI191" i="34"/>
  <c r="X179" i="12"/>
  <c r="AH190" i="34"/>
  <c r="X177" i="12"/>
  <c r="AH188" i="34"/>
  <c r="X175" i="12"/>
  <c r="AH186" i="34"/>
  <c r="Y173" i="12"/>
  <c r="AI184" i="34"/>
  <c r="Y172" i="12"/>
  <c r="AI183" i="34"/>
  <c r="X165" i="12"/>
  <c r="AH176" i="34"/>
  <c r="X164" i="12"/>
  <c r="AH175" i="34"/>
  <c r="X163" i="12"/>
  <c r="AH174" i="34"/>
  <c r="X161" i="12"/>
  <c r="AH172" i="34"/>
  <c r="Y155" i="12"/>
  <c r="AI166" i="34"/>
  <c r="Y154" i="12"/>
  <c r="AI165" i="34"/>
  <c r="X141" i="12"/>
  <c r="AH152" i="34"/>
  <c r="X140" i="12"/>
  <c r="AH151" i="34"/>
  <c r="X139" i="12"/>
  <c r="AH150" i="34"/>
  <c r="X129" i="12"/>
  <c r="AH140" i="34"/>
  <c r="Y123" i="12"/>
  <c r="AI134" i="34"/>
  <c r="Y121" i="12"/>
  <c r="AI132" i="34"/>
  <c r="X111" i="12"/>
  <c r="AH122" i="34"/>
  <c r="Y110" i="12"/>
  <c r="AI121" i="34"/>
  <c r="X107" i="12"/>
  <c r="AH118" i="34"/>
  <c r="X106" i="12"/>
  <c r="AH117" i="34"/>
  <c r="X105" i="12"/>
  <c r="AH116" i="34"/>
  <c r="X100" i="12"/>
  <c r="AH111" i="34"/>
  <c r="X99" i="12"/>
  <c r="AH110" i="34"/>
  <c r="Y98" i="12"/>
  <c r="AI109" i="34"/>
  <c r="X95" i="12"/>
  <c r="AH106" i="34"/>
  <c r="Y94" i="12"/>
  <c r="AI105" i="34"/>
  <c r="X93" i="12"/>
  <c r="AH104" i="34"/>
  <c r="Y92" i="12"/>
  <c r="AI103" i="34"/>
  <c r="X91" i="12"/>
  <c r="AH102" i="34"/>
  <c r="Y90" i="12"/>
  <c r="AI101" i="34"/>
  <c r="X89" i="12"/>
  <c r="AH100" i="34"/>
  <c r="Y88" i="12"/>
  <c r="AI99" i="34"/>
  <c r="X85" i="12"/>
  <c r="AH96" i="34"/>
  <c r="X60" i="12"/>
  <c r="AH71" i="34"/>
  <c r="X51" i="12"/>
  <c r="AH62" i="34"/>
  <c r="X48" i="12"/>
  <c r="AH59" i="34"/>
  <c r="Y43" i="12"/>
  <c r="AI54" i="34"/>
  <c r="Y42" i="12"/>
  <c r="AI53" i="34"/>
  <c r="X40" i="12"/>
  <c r="AH51" i="34"/>
  <c r="X30" i="12"/>
  <c r="AH41" i="34"/>
  <c r="X29" i="12"/>
  <c r="AH40" i="34"/>
  <c r="X26" i="12"/>
  <c r="AH37" i="34"/>
  <c r="X25" i="12"/>
  <c r="AH36" i="34"/>
  <c r="X20" i="12"/>
  <c r="AH31" i="34"/>
  <c r="X19" i="12"/>
  <c r="AH30" i="34"/>
  <c r="X18" i="12"/>
  <c r="AH29" i="34"/>
  <c r="X16" i="12"/>
  <c r="AH27" i="34"/>
  <c r="X8" i="12"/>
  <c r="AH19" i="34"/>
  <c r="Y7" i="12"/>
  <c r="AI18" i="34"/>
  <c r="X193" i="12"/>
  <c r="AH204" i="34"/>
  <c r="X191" i="12"/>
  <c r="AH202" i="34"/>
  <c r="Y190" i="12"/>
  <c r="AI201" i="34"/>
  <c r="Y185" i="12"/>
  <c r="AI196" i="34"/>
  <c r="X184" i="12"/>
  <c r="AH195" i="34"/>
  <c r="X182" i="12"/>
  <c r="AH193" i="34"/>
  <c r="X180" i="12"/>
  <c r="AH191" i="34"/>
  <c r="X178" i="12"/>
  <c r="AH189" i="34"/>
  <c r="Y174" i="12"/>
  <c r="AI185" i="34"/>
  <c r="X173" i="12"/>
  <c r="AH184" i="34"/>
  <c r="X172" i="12"/>
  <c r="AH183" i="34"/>
  <c r="X171" i="12"/>
  <c r="AH182" i="34"/>
  <c r="Y169" i="12"/>
  <c r="AI180" i="34"/>
  <c r="Y167" i="12"/>
  <c r="AI178" i="34"/>
  <c r="X166" i="12"/>
  <c r="AH177" i="34"/>
  <c r="Y159" i="12"/>
  <c r="AI170" i="34"/>
  <c r="Y158" i="12"/>
  <c r="AI169" i="34"/>
  <c r="X155" i="12"/>
  <c r="AH166" i="34"/>
  <c r="X154" i="12"/>
  <c r="AH165" i="34"/>
  <c r="X153" i="12"/>
  <c r="AH164" i="34"/>
  <c r="X152" i="12"/>
  <c r="AH163" i="34"/>
  <c r="X150" i="12"/>
  <c r="AH161" i="34"/>
  <c r="Y149" i="12"/>
  <c r="AI160" i="34"/>
  <c r="Y147" i="12"/>
  <c r="AI158" i="34"/>
  <c r="Y146" i="12"/>
  <c r="AI157" i="34"/>
  <c r="Y138" i="12"/>
  <c r="AI149" i="34"/>
  <c r="X133" i="12"/>
  <c r="AH144" i="34"/>
  <c r="X130" i="12"/>
  <c r="AH141" i="34"/>
  <c r="X128" i="12"/>
  <c r="AH139" i="34"/>
  <c r="Y126" i="12"/>
  <c r="AI137" i="34"/>
  <c r="X123" i="12"/>
  <c r="AH134" i="34"/>
  <c r="X122" i="12"/>
  <c r="AH133" i="34"/>
  <c r="X121" i="12"/>
  <c r="AH132" i="34"/>
  <c r="Y119" i="12"/>
  <c r="AI130" i="34"/>
  <c r="Y115" i="12"/>
  <c r="AI126" i="34"/>
  <c r="X110" i="12"/>
  <c r="AH121" i="34"/>
  <c r="X109" i="12"/>
  <c r="AH120" i="34"/>
  <c r="X104" i="12"/>
  <c r="AH115" i="34"/>
  <c r="X98" i="12"/>
  <c r="AH109" i="34"/>
  <c r="X97" i="12"/>
  <c r="AH108" i="34"/>
  <c r="X94" i="12"/>
  <c r="AH105" i="34"/>
  <c r="X92" i="12"/>
  <c r="AH103" i="34"/>
  <c r="X90" i="12"/>
  <c r="AH101" i="34"/>
  <c r="X88" i="12"/>
  <c r="AH99" i="34"/>
  <c r="X87" i="12"/>
  <c r="AH98" i="34"/>
  <c r="X86" i="12"/>
  <c r="AH97" i="34"/>
  <c r="X84" i="12"/>
  <c r="AH95" i="34"/>
  <c r="X83" i="12"/>
  <c r="AH94" i="34"/>
  <c r="X82" i="12"/>
  <c r="AH93" i="34"/>
  <c r="X72" i="12"/>
  <c r="AH83" i="34"/>
  <c r="X69" i="12"/>
  <c r="AH80" i="34"/>
  <c r="X68" i="12"/>
  <c r="AH79" i="34"/>
  <c r="X65" i="12"/>
  <c r="AH76" i="34"/>
  <c r="Y58" i="12"/>
  <c r="AI69" i="34"/>
  <c r="X47" i="12"/>
  <c r="AH58" i="34"/>
  <c r="X45" i="12"/>
  <c r="AH56" i="34"/>
  <c r="X43" i="12"/>
  <c r="AH54" i="34"/>
  <c r="X42" i="12"/>
  <c r="AH53" i="34"/>
  <c r="X39" i="12"/>
  <c r="AH50" i="34"/>
  <c r="Y37" i="12"/>
  <c r="AI48" i="34"/>
  <c r="X24" i="12"/>
  <c r="AH35" i="34"/>
  <c r="Y17" i="12"/>
  <c r="AI28" i="34"/>
  <c r="X15" i="12"/>
  <c r="AH26" i="34"/>
  <c r="X14" i="12"/>
  <c r="AH25" i="34"/>
  <c r="Y13" i="12"/>
  <c r="AI24" i="34"/>
  <c r="X10" i="12"/>
  <c r="AH21" i="34"/>
  <c r="X9" i="12"/>
  <c r="AH20" i="34"/>
  <c r="X7" i="12"/>
  <c r="AH18" i="34"/>
  <c r="Y194" i="12"/>
  <c r="AI205" i="34"/>
  <c r="X190" i="12"/>
  <c r="AH201" i="34"/>
  <c r="X185" i="12"/>
  <c r="AH196" i="34"/>
  <c r="X181" i="12"/>
  <c r="AH192" i="34"/>
  <c r="X176" i="12"/>
  <c r="AH187" i="34"/>
  <c r="X174" i="12"/>
  <c r="AH185" i="34"/>
  <c r="X170" i="12"/>
  <c r="AH181" i="34"/>
  <c r="X169" i="12"/>
  <c r="AH180" i="34"/>
  <c r="X168" i="12"/>
  <c r="AH179" i="34"/>
  <c r="X167" i="12"/>
  <c r="AH178" i="34"/>
  <c r="Y162" i="12"/>
  <c r="AI173" i="34"/>
  <c r="X159" i="12"/>
  <c r="AH170" i="34"/>
  <c r="X158" i="12"/>
  <c r="AH169" i="34"/>
  <c r="X151" i="12"/>
  <c r="AH162" i="34"/>
  <c r="X149" i="12"/>
  <c r="AH160" i="34"/>
  <c r="X148" i="12"/>
  <c r="AH159" i="34"/>
  <c r="X147" i="12"/>
  <c r="AH158" i="34"/>
  <c r="X146" i="12"/>
  <c r="AH157" i="34"/>
  <c r="X145" i="12"/>
  <c r="AH156" i="34"/>
  <c r="X144" i="12"/>
  <c r="AH155" i="34"/>
  <c r="Y142" i="12"/>
  <c r="AI153" i="34"/>
  <c r="X138" i="12"/>
  <c r="AH149" i="34"/>
  <c r="X137" i="12"/>
  <c r="AH148" i="34"/>
  <c r="X136" i="12"/>
  <c r="AH147" i="34"/>
  <c r="Y135" i="12"/>
  <c r="AI146" i="34"/>
  <c r="X134" i="12"/>
  <c r="AH145" i="34"/>
  <c r="X132" i="12"/>
  <c r="AH143" i="34"/>
  <c r="X127" i="12"/>
  <c r="AH138" i="34"/>
  <c r="X126" i="12"/>
  <c r="AH137" i="34"/>
  <c r="X120" i="12"/>
  <c r="AH131" i="34"/>
  <c r="X119" i="12"/>
  <c r="AH130" i="34"/>
  <c r="X118" i="12"/>
  <c r="AH129" i="34"/>
  <c r="X115" i="12"/>
  <c r="AH126" i="34"/>
  <c r="X114" i="12"/>
  <c r="AH125" i="34"/>
  <c r="X113" i="12"/>
  <c r="AH124" i="34"/>
  <c r="Y103" i="12"/>
  <c r="AI114" i="34"/>
  <c r="X101" i="12"/>
  <c r="AH112" i="34"/>
  <c r="X81" i="12"/>
  <c r="AH92" i="34"/>
  <c r="Y80" i="12"/>
  <c r="AI91" i="34"/>
  <c r="Y78" i="12"/>
  <c r="AI89" i="34"/>
  <c r="X77" i="12"/>
  <c r="AH88" i="34"/>
  <c r="Y74" i="12"/>
  <c r="AI85" i="34"/>
  <c r="X73" i="12"/>
  <c r="AH84" i="34"/>
  <c r="X71" i="12"/>
  <c r="AH82" i="34"/>
  <c r="X70" i="12"/>
  <c r="AH81" i="34"/>
  <c r="X67" i="12"/>
  <c r="AH78" i="34"/>
  <c r="X66" i="12"/>
  <c r="AH77" i="34"/>
  <c r="X64" i="12"/>
  <c r="AH75" i="34"/>
  <c r="Y59" i="12"/>
  <c r="AI70" i="34"/>
  <c r="X58" i="12"/>
  <c r="AH69" i="34"/>
  <c r="Y55" i="12"/>
  <c r="AI66" i="34"/>
  <c r="Y54" i="12"/>
  <c r="AI65" i="34"/>
  <c r="X50" i="12"/>
  <c r="AH61" i="34"/>
  <c r="X46" i="12"/>
  <c r="AH57" i="34"/>
  <c r="X38" i="12"/>
  <c r="AH49" i="34"/>
  <c r="X37" i="12"/>
  <c r="AH48" i="34"/>
  <c r="Y36" i="12"/>
  <c r="AI47" i="34"/>
  <c r="X35" i="12"/>
  <c r="AH46" i="34"/>
  <c r="X34" i="12"/>
  <c r="AH45" i="34"/>
  <c r="Y32" i="12"/>
  <c r="AI43" i="34"/>
  <c r="Y31" i="12"/>
  <c r="AI42" i="34"/>
  <c r="X28" i="12"/>
  <c r="AH39" i="34"/>
  <c r="X23" i="12"/>
  <c r="AH34" i="34"/>
  <c r="Y22" i="12"/>
  <c r="AI33" i="34"/>
  <c r="X17" i="12"/>
  <c r="AH28" i="34"/>
  <c r="X13" i="12"/>
  <c r="AH24" i="34"/>
  <c r="X194" i="12"/>
  <c r="AH205" i="34"/>
  <c r="X186" i="12"/>
  <c r="AH197" i="34"/>
  <c r="Y177" i="12"/>
  <c r="AI188" i="34"/>
  <c r="Y165" i="12"/>
  <c r="AI176" i="34"/>
  <c r="Y164" i="12"/>
  <c r="AI175" i="34"/>
  <c r="Y163" i="12"/>
  <c r="AI174" i="34"/>
  <c r="X162" i="12"/>
  <c r="AH173" i="34"/>
  <c r="X160" i="12"/>
  <c r="AH171" i="34"/>
  <c r="X157" i="12"/>
  <c r="AH168" i="34"/>
  <c r="X156" i="12"/>
  <c r="AH167" i="34"/>
  <c r="X143" i="12"/>
  <c r="AH154" i="34"/>
  <c r="X142" i="12"/>
  <c r="AH153" i="34"/>
  <c r="Y141" i="12"/>
  <c r="AI152" i="34"/>
  <c r="X135" i="12"/>
  <c r="AH146" i="34"/>
  <c r="X131" i="12"/>
  <c r="AH142" i="34"/>
  <c r="X125" i="12"/>
  <c r="AH136" i="34"/>
  <c r="X124" i="12"/>
  <c r="AH135" i="34"/>
  <c r="X117" i="12"/>
  <c r="AH128" i="34"/>
  <c r="X116" i="12"/>
  <c r="AH127" i="34"/>
  <c r="X112" i="12"/>
  <c r="AH123" i="34"/>
  <c r="X108" i="12"/>
  <c r="AH119" i="34"/>
  <c r="Y107" i="12"/>
  <c r="AI118" i="34"/>
  <c r="Y106" i="12"/>
  <c r="AI117" i="34"/>
  <c r="X103" i="12"/>
  <c r="AH114" i="34"/>
  <c r="X102" i="12"/>
  <c r="AH113" i="34"/>
  <c r="X96" i="12"/>
  <c r="AH107" i="34"/>
  <c r="X80" i="12"/>
  <c r="AH91" i="34"/>
  <c r="X79" i="12"/>
  <c r="AH90" i="34"/>
  <c r="X78" i="12"/>
  <c r="AH89" i="34"/>
  <c r="X76" i="12"/>
  <c r="AH87" i="34"/>
  <c r="X75" i="12"/>
  <c r="AH86" i="34"/>
  <c r="X63" i="12"/>
  <c r="AH74" i="34"/>
  <c r="X62" i="12"/>
  <c r="AH73" i="34"/>
  <c r="X61" i="12"/>
  <c r="AH72" i="34"/>
  <c r="X59" i="12"/>
  <c r="AH70" i="34"/>
  <c r="X57" i="12"/>
  <c r="AH68" i="34"/>
  <c r="X56" i="12"/>
  <c r="AH67" i="34"/>
  <c r="X55" i="12"/>
  <c r="AH66" i="34"/>
  <c r="X54" i="12"/>
  <c r="AH65" i="34"/>
  <c r="X53" i="12"/>
  <c r="AH64" i="34"/>
  <c r="X52" i="12"/>
  <c r="AH63" i="34"/>
  <c r="Y51" i="12"/>
  <c r="AI62" i="34"/>
  <c r="X49" i="12"/>
  <c r="AH60" i="34"/>
  <c r="X44" i="12"/>
  <c r="AH55" i="34"/>
  <c r="X41" i="12"/>
  <c r="AH52" i="34"/>
  <c r="X36" i="12"/>
  <c r="AH47" i="34"/>
  <c r="X33" i="12"/>
  <c r="AH44" i="34"/>
  <c r="X32" i="12"/>
  <c r="AH43" i="34"/>
  <c r="X31" i="12"/>
  <c r="AH42" i="34"/>
  <c r="X27" i="12"/>
  <c r="AH38" i="34"/>
  <c r="X22" i="12"/>
  <c r="AH33" i="34"/>
  <c r="X21" i="12"/>
  <c r="AH32" i="34"/>
  <c r="Y20" i="12"/>
  <c r="AI31" i="34"/>
  <c r="Y19" i="12"/>
  <c r="AI30" i="34"/>
  <c r="X12" i="12"/>
  <c r="AH23" i="34"/>
  <c r="X11" i="12"/>
  <c r="AH22" i="34"/>
  <c r="X6" i="12"/>
  <c r="AH17" i="34"/>
  <c r="X5" i="12"/>
  <c r="AH16" i="34"/>
  <c r="N118" i="1"/>
  <c r="N194"/>
  <c r="M99"/>
  <c r="N46"/>
  <c r="M169"/>
  <c r="M102"/>
  <c r="N126"/>
  <c r="M39"/>
  <c r="N13"/>
  <c r="N184"/>
  <c r="M16"/>
  <c r="N169"/>
  <c r="M51"/>
  <c r="M14"/>
  <c r="M103"/>
  <c r="N78"/>
  <c r="M131"/>
  <c r="N103"/>
  <c r="N82"/>
  <c r="M69"/>
  <c r="M65"/>
  <c r="M58"/>
  <c r="M47"/>
  <c r="M43"/>
  <c r="M25"/>
  <c r="N145"/>
  <c r="N134"/>
  <c r="N193"/>
  <c r="N20"/>
  <c r="N154"/>
  <c r="N149"/>
  <c r="N119"/>
  <c r="N86"/>
  <c r="N80"/>
  <c r="M62"/>
  <c r="M18"/>
  <c r="W194" i="12"/>
  <c r="AE205" i="34"/>
  <c r="AF205"/>
  <c r="AD205"/>
  <c r="K194" i="12"/>
  <c r="J194" s="1"/>
  <c r="H205" i="34"/>
  <c r="V193" i="12"/>
  <c r="AA204" i="34"/>
  <c r="AB204"/>
  <c r="AC204"/>
  <c r="N193" i="12"/>
  <c r="L204" i="34"/>
  <c r="M204"/>
  <c r="N204"/>
  <c r="V202"/>
  <c r="W202"/>
  <c r="U202"/>
  <c r="Z186" i="1"/>
  <c r="U197" i="34"/>
  <c r="V197"/>
  <c r="W197"/>
  <c r="W185" i="12"/>
  <c r="AD196" i="34"/>
  <c r="AE196"/>
  <c r="AF196"/>
  <c r="L194"/>
  <c r="M194"/>
  <c r="N194"/>
  <c r="V194" i="12"/>
  <c r="AA205" i="34"/>
  <c r="AB205"/>
  <c r="AC205"/>
  <c r="R194" i="1"/>
  <c r="L205" i="34"/>
  <c r="M205"/>
  <c r="N205"/>
  <c r="M193" i="12"/>
  <c r="L193" s="1"/>
  <c r="K204" i="34"/>
  <c r="W191" i="12"/>
  <c r="AE202" i="34"/>
  <c r="AF202"/>
  <c r="AD202"/>
  <c r="L202"/>
  <c r="M202"/>
  <c r="N202"/>
  <c r="M190" i="12"/>
  <c r="L190" s="1"/>
  <c r="K201" i="34"/>
  <c r="V200"/>
  <c r="W200"/>
  <c r="U200"/>
  <c r="W188" i="12"/>
  <c r="AE199" i="34"/>
  <c r="AF199"/>
  <c r="AD199"/>
  <c r="S188" i="12"/>
  <c r="U199" i="34"/>
  <c r="V199"/>
  <c r="W199"/>
  <c r="W187" i="12"/>
  <c r="AD198" i="34"/>
  <c r="AE198"/>
  <c r="AF198"/>
  <c r="W186" i="12"/>
  <c r="AD197" i="34"/>
  <c r="AE197"/>
  <c r="AF197"/>
  <c r="N186" i="1"/>
  <c r="K186" i="12"/>
  <c r="J186" s="1"/>
  <c r="H197" i="34"/>
  <c r="V185" i="12"/>
  <c r="AA196" i="34"/>
  <c r="AB196"/>
  <c r="AC196"/>
  <c r="N185" i="1"/>
  <c r="K185" i="12"/>
  <c r="J185" s="1"/>
  <c r="H196" i="34"/>
  <c r="V184" i="12"/>
  <c r="AA195" i="34"/>
  <c r="AB195"/>
  <c r="AC195"/>
  <c r="L195"/>
  <c r="M195"/>
  <c r="N195"/>
  <c r="W181" i="12"/>
  <c r="AD192" i="34"/>
  <c r="AE192"/>
  <c r="AF192"/>
  <c r="N181" i="1"/>
  <c r="K181" i="12"/>
  <c r="J181" s="1"/>
  <c r="H192" i="34"/>
  <c r="V180" i="12"/>
  <c r="AA191" i="34"/>
  <c r="AB191"/>
  <c r="AC191"/>
  <c r="K180" i="12"/>
  <c r="J180" s="1"/>
  <c r="H191" i="34"/>
  <c r="V179" i="12"/>
  <c r="AA190" i="34"/>
  <c r="AB190"/>
  <c r="AC190"/>
  <c r="L190"/>
  <c r="M190"/>
  <c r="N190"/>
  <c r="L189"/>
  <c r="M189"/>
  <c r="N189"/>
  <c r="Z177" i="1"/>
  <c r="U188" i="34"/>
  <c r="V188"/>
  <c r="W188"/>
  <c r="M177" i="12"/>
  <c r="L177" s="1"/>
  <c r="K188" i="34"/>
  <c r="W176" i="12"/>
  <c r="AD187" i="34"/>
  <c r="AE187"/>
  <c r="AF187"/>
  <c r="K176" i="12"/>
  <c r="J176" s="1"/>
  <c r="H187" i="34"/>
  <c r="V175" i="12"/>
  <c r="AA186" i="34"/>
  <c r="AB186"/>
  <c r="AC186"/>
  <c r="S175" i="12"/>
  <c r="U186" i="34"/>
  <c r="V186"/>
  <c r="W186"/>
  <c r="K175" i="12"/>
  <c r="J175" s="1"/>
  <c r="H186" i="34"/>
  <c r="V174" i="12"/>
  <c r="AA185" i="34"/>
  <c r="AB185"/>
  <c r="AC185"/>
  <c r="M174" i="12"/>
  <c r="L174" s="1"/>
  <c r="K185" i="34"/>
  <c r="U184"/>
  <c r="V184"/>
  <c r="W184"/>
  <c r="K173" i="12"/>
  <c r="J173" s="1"/>
  <c r="H184" i="34"/>
  <c r="V172" i="12"/>
  <c r="AA183" i="34"/>
  <c r="AB183"/>
  <c r="AC183"/>
  <c r="N172" i="12"/>
  <c r="L183" i="34"/>
  <c r="M183"/>
  <c r="N183"/>
  <c r="M172" i="1"/>
  <c r="G183" i="34"/>
  <c r="S170" i="12"/>
  <c r="U181" i="34"/>
  <c r="V181"/>
  <c r="W181"/>
  <c r="K170" i="12"/>
  <c r="J170" s="1"/>
  <c r="H181" i="34"/>
  <c r="V169" i="12"/>
  <c r="AA180" i="34"/>
  <c r="AB180"/>
  <c r="AC180"/>
  <c r="K169" i="12"/>
  <c r="J169" s="1"/>
  <c r="H180" i="34"/>
  <c r="V168" i="12"/>
  <c r="AA179" i="34"/>
  <c r="AB179"/>
  <c r="AC179"/>
  <c r="N168" i="12"/>
  <c r="L179" i="34"/>
  <c r="M179"/>
  <c r="N179"/>
  <c r="N167" i="1"/>
  <c r="J178" i="34"/>
  <c r="W166" i="12"/>
  <c r="AD177" i="34"/>
  <c r="AE177"/>
  <c r="AF177"/>
  <c r="K166" i="12"/>
  <c r="J166" s="1"/>
  <c r="H177" i="34"/>
  <c r="V165" i="12"/>
  <c r="AA176" i="34"/>
  <c r="AB176"/>
  <c r="AC176"/>
  <c r="M165" i="12"/>
  <c r="L165" s="1"/>
  <c r="K176" i="34"/>
  <c r="W163" i="12"/>
  <c r="AD174" i="34"/>
  <c r="AE174"/>
  <c r="AF174"/>
  <c r="L174"/>
  <c r="M174"/>
  <c r="N174"/>
  <c r="W161" i="12"/>
  <c r="AD172" i="34"/>
  <c r="AE172"/>
  <c r="AF172"/>
  <c r="S161" i="12"/>
  <c r="U172" i="34"/>
  <c r="V172"/>
  <c r="W172"/>
  <c r="N161" i="1"/>
  <c r="J172" i="34"/>
  <c r="U171"/>
  <c r="V171"/>
  <c r="W171"/>
  <c r="K160" i="12"/>
  <c r="J160" s="1"/>
  <c r="H171" i="34"/>
  <c r="V159" i="12"/>
  <c r="AA170" i="34"/>
  <c r="AB170"/>
  <c r="AC170"/>
  <c r="N159" i="1"/>
  <c r="K159" i="12"/>
  <c r="J159" s="1"/>
  <c r="H170" i="34"/>
  <c r="V158" i="12"/>
  <c r="AA169" i="34"/>
  <c r="AB169"/>
  <c r="AC169"/>
  <c r="M158" i="1"/>
  <c r="K158" i="12"/>
  <c r="J158" s="1"/>
  <c r="H169" i="34"/>
  <c r="V157" i="12"/>
  <c r="AA168" i="34"/>
  <c r="AB168"/>
  <c r="AC168"/>
  <c r="K157" i="12"/>
  <c r="J157" s="1"/>
  <c r="H168" i="34"/>
  <c r="V156" i="12"/>
  <c r="AA167" i="34"/>
  <c r="AB167"/>
  <c r="AC167"/>
  <c r="L167"/>
  <c r="M167"/>
  <c r="N167"/>
  <c r="M155" i="12"/>
  <c r="L155" s="1"/>
  <c r="K166" i="34"/>
  <c r="M154" i="12"/>
  <c r="L154" s="1"/>
  <c r="K165" i="34"/>
  <c r="W152" i="12"/>
  <c r="AD163" i="34"/>
  <c r="AE163"/>
  <c r="AF163"/>
  <c r="S152" i="12"/>
  <c r="U163" i="34"/>
  <c r="V163"/>
  <c r="W163"/>
  <c r="K152" i="12"/>
  <c r="J152" s="1"/>
  <c r="H163" i="34"/>
  <c r="V151" i="12"/>
  <c r="AA162" i="34"/>
  <c r="AB162"/>
  <c r="AC162"/>
  <c r="M151" i="12"/>
  <c r="L151" s="1"/>
  <c r="K162" i="34"/>
  <c r="U161"/>
  <c r="V161"/>
  <c r="W161"/>
  <c r="J161"/>
  <c r="V149" i="12"/>
  <c r="AA160" i="34"/>
  <c r="AB160"/>
  <c r="AC160"/>
  <c r="L160"/>
  <c r="M160"/>
  <c r="N160"/>
  <c r="W146" i="12"/>
  <c r="AD157" i="34"/>
  <c r="AE157"/>
  <c r="AF157"/>
  <c r="N146" i="12"/>
  <c r="L157" i="34"/>
  <c r="M157"/>
  <c r="N157"/>
  <c r="G157"/>
  <c r="N145" i="12"/>
  <c r="L156" i="34"/>
  <c r="M156"/>
  <c r="N156"/>
  <c r="W142" i="12"/>
  <c r="AD153" i="34"/>
  <c r="AE153"/>
  <c r="AF153"/>
  <c r="W141" i="12"/>
  <c r="AD152" i="34"/>
  <c r="AE152"/>
  <c r="AF152"/>
  <c r="S141" i="12"/>
  <c r="U152" i="34"/>
  <c r="V152"/>
  <c r="W152"/>
  <c r="K141" i="12"/>
  <c r="J141" s="1"/>
  <c r="H152" i="34"/>
  <c r="V140" i="12"/>
  <c r="AA151" i="34"/>
  <c r="AB151"/>
  <c r="AC151"/>
  <c r="Z139" i="1"/>
  <c r="U150" i="34"/>
  <c r="V150"/>
  <c r="W150"/>
  <c r="M138" i="12"/>
  <c r="L138" s="1"/>
  <c r="K149" i="34"/>
  <c r="U148"/>
  <c r="V148"/>
  <c r="W148"/>
  <c r="K137" i="12"/>
  <c r="J137" s="1"/>
  <c r="H148" i="34"/>
  <c r="V136" i="12"/>
  <c r="AA147" i="34"/>
  <c r="AB147"/>
  <c r="AC147"/>
  <c r="R136" i="1"/>
  <c r="L147" i="34"/>
  <c r="M147"/>
  <c r="N147"/>
  <c r="M135" i="12"/>
  <c r="L135" s="1"/>
  <c r="K146" i="34"/>
  <c r="M134" i="12"/>
  <c r="L134" s="1"/>
  <c r="K145" i="34"/>
  <c r="W132" i="12"/>
  <c r="AD143" i="34"/>
  <c r="AE143"/>
  <c r="AF143"/>
  <c r="M132" i="1"/>
  <c r="K132" i="12"/>
  <c r="J132" s="1"/>
  <c r="H143" i="34"/>
  <c r="V131" i="12"/>
  <c r="AA142" i="34"/>
  <c r="AB142"/>
  <c r="AC142"/>
  <c r="L142"/>
  <c r="M142"/>
  <c r="N142"/>
  <c r="Z130" i="1"/>
  <c r="U141" i="34"/>
  <c r="V141"/>
  <c r="W141"/>
  <c r="M130" i="12"/>
  <c r="L130" s="1"/>
  <c r="K141" i="34"/>
  <c r="S129" i="12"/>
  <c r="U140" i="34"/>
  <c r="V140"/>
  <c r="W140"/>
  <c r="K129" i="12"/>
  <c r="J129" s="1"/>
  <c r="H140" i="34"/>
  <c r="V128" i="12"/>
  <c r="AA139" i="34"/>
  <c r="AB139"/>
  <c r="AC139"/>
  <c r="L139"/>
  <c r="M139"/>
  <c r="N139"/>
  <c r="M127" i="12"/>
  <c r="L127" s="1"/>
  <c r="K138" i="34"/>
  <c r="M126" i="12"/>
  <c r="L126" s="1"/>
  <c r="K137" i="34"/>
  <c r="U136"/>
  <c r="V136"/>
  <c r="W136"/>
  <c r="K125" i="12"/>
  <c r="J125" s="1"/>
  <c r="H136" i="34"/>
  <c r="V124" i="12"/>
  <c r="AA135" i="34"/>
  <c r="AB135"/>
  <c r="AC135"/>
  <c r="L135"/>
  <c r="M135"/>
  <c r="N135"/>
  <c r="W122" i="12"/>
  <c r="AD133" i="34"/>
  <c r="AE133"/>
  <c r="AF133"/>
  <c r="N122" i="12"/>
  <c r="N133" i="34"/>
  <c r="L133"/>
  <c r="M133"/>
  <c r="G133"/>
  <c r="S120" i="12"/>
  <c r="W131" i="34"/>
  <c r="U131"/>
  <c r="V131"/>
  <c r="K120" i="12"/>
  <c r="J120" s="1"/>
  <c r="H131" i="34"/>
  <c r="N119" i="12"/>
  <c r="N130" i="34"/>
  <c r="L130"/>
  <c r="M130"/>
  <c r="G130"/>
  <c r="N118" i="12"/>
  <c r="N129" i="34"/>
  <c r="L129"/>
  <c r="M129"/>
  <c r="W128"/>
  <c r="U128"/>
  <c r="V128"/>
  <c r="K117" i="12"/>
  <c r="J117" s="1"/>
  <c r="H128" i="34"/>
  <c r="V116" i="12"/>
  <c r="AC127" i="34"/>
  <c r="AB127"/>
  <c r="AA127"/>
  <c r="S116" i="12"/>
  <c r="W127" i="34"/>
  <c r="U127"/>
  <c r="V127"/>
  <c r="K116" i="12"/>
  <c r="J116" s="1"/>
  <c r="H127" i="34"/>
  <c r="W115" i="12"/>
  <c r="AD126" i="34"/>
  <c r="AE126"/>
  <c r="AF126"/>
  <c r="W126"/>
  <c r="U126"/>
  <c r="V126"/>
  <c r="M115" i="12"/>
  <c r="L115" s="1"/>
  <c r="K126" i="34"/>
  <c r="W125"/>
  <c r="U125"/>
  <c r="V125"/>
  <c r="W113" i="12"/>
  <c r="AD124" i="34"/>
  <c r="AE124"/>
  <c r="AF124"/>
  <c r="R113" i="1"/>
  <c r="N124" i="34"/>
  <c r="L124"/>
  <c r="M124"/>
  <c r="V112" i="12"/>
  <c r="AC123" i="34"/>
  <c r="AB123"/>
  <c r="AA123"/>
  <c r="W122"/>
  <c r="U122"/>
  <c r="V122"/>
  <c r="W121"/>
  <c r="U121"/>
  <c r="V121"/>
  <c r="M110" i="12"/>
  <c r="L110" s="1"/>
  <c r="K121" i="34"/>
  <c r="J120"/>
  <c r="V108" i="12"/>
  <c r="AA119" i="34"/>
  <c r="AB119"/>
  <c r="AC119"/>
  <c r="Z107" i="1"/>
  <c r="V118" i="34"/>
  <c r="W118"/>
  <c r="U118"/>
  <c r="W106" i="12"/>
  <c r="AE117" i="34"/>
  <c r="AF117"/>
  <c r="AD117"/>
  <c r="K106" i="12"/>
  <c r="J106" s="1"/>
  <c r="H117" i="34"/>
  <c r="V105" i="12"/>
  <c r="AA116" i="34"/>
  <c r="AB116"/>
  <c r="AC116"/>
  <c r="L116"/>
  <c r="M116"/>
  <c r="N116"/>
  <c r="L115"/>
  <c r="M115"/>
  <c r="N115"/>
  <c r="K103" i="12"/>
  <c r="J103" s="1"/>
  <c r="H114" i="34"/>
  <c r="V102" i="12"/>
  <c r="AA113" i="34"/>
  <c r="AB113"/>
  <c r="AC113"/>
  <c r="K102" i="12"/>
  <c r="J102" s="1"/>
  <c r="H113" i="34"/>
  <c r="V101" i="12"/>
  <c r="AA112" i="34"/>
  <c r="AB112"/>
  <c r="AC112"/>
  <c r="M101" i="12"/>
  <c r="L101" s="1"/>
  <c r="K112" i="34"/>
  <c r="W100" i="12"/>
  <c r="AE111" i="34"/>
  <c r="AF111"/>
  <c r="AD111"/>
  <c r="R100" i="1"/>
  <c r="L111" i="34"/>
  <c r="M111"/>
  <c r="N111"/>
  <c r="N99" i="12"/>
  <c r="L110" i="34"/>
  <c r="M110"/>
  <c r="N110"/>
  <c r="W97" i="12"/>
  <c r="AE108" i="34"/>
  <c r="AF108"/>
  <c r="AD108"/>
  <c r="S97" i="12"/>
  <c r="V108" i="34"/>
  <c r="W108"/>
  <c r="U108"/>
  <c r="K97" i="12"/>
  <c r="J97" s="1"/>
  <c r="H108" i="34"/>
  <c r="V96" i="12"/>
  <c r="AA107" i="34"/>
  <c r="AB107"/>
  <c r="AC107"/>
  <c r="V106"/>
  <c r="W106"/>
  <c r="U106"/>
  <c r="K95" i="12"/>
  <c r="J95" s="1"/>
  <c r="H106" i="34"/>
  <c r="V94" i="12"/>
  <c r="AA105" i="34"/>
  <c r="AB105"/>
  <c r="AC105"/>
  <c r="L105"/>
  <c r="M105"/>
  <c r="N105"/>
  <c r="W92" i="12"/>
  <c r="AE103" i="34"/>
  <c r="AF103"/>
  <c r="AD103"/>
  <c r="S92" i="12"/>
  <c r="V103" i="34"/>
  <c r="W103"/>
  <c r="U103"/>
  <c r="K92" i="12"/>
  <c r="J92" s="1"/>
  <c r="H103" i="34"/>
  <c r="V91" i="12"/>
  <c r="AA102" i="34"/>
  <c r="AB102"/>
  <c r="AC102"/>
  <c r="N90" i="1"/>
  <c r="J101" i="34"/>
  <c r="W89" i="12"/>
  <c r="AE100" i="34"/>
  <c r="AF100"/>
  <c r="AD100"/>
  <c r="W88" i="12"/>
  <c r="AE99" i="34"/>
  <c r="AF99"/>
  <c r="AD99"/>
  <c r="S88" i="12"/>
  <c r="V99" i="34"/>
  <c r="W99"/>
  <c r="U99"/>
  <c r="W87" i="12"/>
  <c r="AE98" i="34"/>
  <c r="AF98"/>
  <c r="AD98"/>
  <c r="M87" i="1"/>
  <c r="K87" i="12"/>
  <c r="J87" s="1"/>
  <c r="H98" i="34"/>
  <c r="V86" i="12"/>
  <c r="AA97" i="34"/>
  <c r="AB97"/>
  <c r="AC97"/>
  <c r="K86" i="12"/>
  <c r="J86" s="1"/>
  <c r="H97" i="34"/>
  <c r="W85" i="12"/>
  <c r="AE96" i="34"/>
  <c r="AF96"/>
  <c r="AD96"/>
  <c r="M85" i="1"/>
  <c r="K85" i="12"/>
  <c r="J85" s="1"/>
  <c r="H96" i="34"/>
  <c r="V84" i="12"/>
  <c r="AA95" i="34"/>
  <c r="AB95"/>
  <c r="AC95"/>
  <c r="K84" i="12"/>
  <c r="J84" s="1"/>
  <c r="H95" i="34"/>
  <c r="V83" i="12"/>
  <c r="AA94" i="34"/>
  <c r="AB94"/>
  <c r="AC94"/>
  <c r="N83" i="1"/>
  <c r="K94" i="34"/>
  <c r="M82" i="12"/>
  <c r="L82" s="1"/>
  <c r="K93" i="34"/>
  <c r="W81" i="12"/>
  <c r="AE92" i="34"/>
  <c r="AF92"/>
  <c r="AD92"/>
  <c r="L92"/>
  <c r="M92"/>
  <c r="N92"/>
  <c r="N80" i="12"/>
  <c r="L91" i="34"/>
  <c r="M91"/>
  <c r="N91"/>
  <c r="N79" i="1"/>
  <c r="K90" i="34"/>
  <c r="M78" i="12"/>
  <c r="L78" s="1"/>
  <c r="K89" i="34"/>
  <c r="Z77" i="1"/>
  <c r="V88" i="34"/>
  <c r="W88"/>
  <c r="U88"/>
  <c r="K77" i="12"/>
  <c r="J77" s="1"/>
  <c r="H88" i="34"/>
  <c r="V76" i="12"/>
  <c r="AA87" i="34"/>
  <c r="AB87"/>
  <c r="AC87"/>
  <c r="L87"/>
  <c r="M87"/>
  <c r="N87"/>
  <c r="AE85"/>
  <c r="AF85"/>
  <c r="AD85"/>
  <c r="N74" i="12"/>
  <c r="L85" i="34"/>
  <c r="M85"/>
  <c r="N85"/>
  <c r="M73" i="12"/>
  <c r="L73" s="1"/>
  <c r="K84" i="34"/>
  <c r="V82"/>
  <c r="W82"/>
  <c r="U82"/>
  <c r="W70" i="12"/>
  <c r="AE81" i="34"/>
  <c r="AF81"/>
  <c r="AD81"/>
  <c r="M70" i="1"/>
  <c r="K70" i="12"/>
  <c r="J70" s="1"/>
  <c r="H81" i="34"/>
  <c r="N69" i="12"/>
  <c r="L80" i="34"/>
  <c r="M80"/>
  <c r="N80"/>
  <c r="V79"/>
  <c r="W79"/>
  <c r="U79"/>
  <c r="K68" i="12"/>
  <c r="J68" s="1"/>
  <c r="H79" i="34"/>
  <c r="V67" i="12"/>
  <c r="AA78" i="34"/>
  <c r="AB78"/>
  <c r="AC78"/>
  <c r="N67" i="1"/>
  <c r="K78" i="34"/>
  <c r="V77"/>
  <c r="W77"/>
  <c r="U77"/>
  <c r="K66" i="12"/>
  <c r="J66" s="1"/>
  <c r="H77" i="34"/>
  <c r="V65" i="12"/>
  <c r="AA76" i="34"/>
  <c r="AB76"/>
  <c r="AC76"/>
  <c r="N65" i="12"/>
  <c r="L76" i="34"/>
  <c r="M76"/>
  <c r="N76"/>
  <c r="V74"/>
  <c r="W74"/>
  <c r="U74"/>
  <c r="K63" i="12"/>
  <c r="J63" s="1"/>
  <c r="H74" i="34"/>
  <c r="V62" i="12"/>
  <c r="AA73" i="34"/>
  <c r="AB73"/>
  <c r="AC73"/>
  <c r="N62" i="12"/>
  <c r="L73" i="34"/>
  <c r="M73"/>
  <c r="N73"/>
  <c r="W59" i="12"/>
  <c r="AE70" i="34"/>
  <c r="AF70"/>
  <c r="AD70"/>
  <c r="L70"/>
  <c r="M70"/>
  <c r="N70"/>
  <c r="G70"/>
  <c r="L69"/>
  <c r="M69"/>
  <c r="N69"/>
  <c r="V67"/>
  <c r="W67"/>
  <c r="U67"/>
  <c r="V55" i="12"/>
  <c r="AA66" i="34"/>
  <c r="AB66"/>
  <c r="AC66"/>
  <c r="W54" i="12"/>
  <c r="AE65" i="34"/>
  <c r="AF65"/>
  <c r="AD65"/>
  <c r="M54" i="1"/>
  <c r="K54" i="12"/>
  <c r="J54" s="1"/>
  <c r="H65" i="34"/>
  <c r="V53" i="12"/>
  <c r="AA64" i="34"/>
  <c r="AB64"/>
  <c r="AC64"/>
  <c r="L64"/>
  <c r="M64"/>
  <c r="N64"/>
  <c r="N51" i="12"/>
  <c r="L62" i="34"/>
  <c r="M62"/>
  <c r="N62"/>
  <c r="Z50" i="1"/>
  <c r="V61" i="34"/>
  <c r="W61"/>
  <c r="U61"/>
  <c r="S49" i="12"/>
  <c r="V60" i="34"/>
  <c r="W60"/>
  <c r="U60"/>
  <c r="K49" i="12"/>
  <c r="J49" s="1"/>
  <c r="H60" i="34"/>
  <c r="V48" i="12"/>
  <c r="AA59" i="34"/>
  <c r="AB59"/>
  <c r="AC59"/>
  <c r="S48" i="12"/>
  <c r="V59" i="34"/>
  <c r="W59"/>
  <c r="U59"/>
  <c r="K48" i="12"/>
  <c r="J48" s="1"/>
  <c r="H59" i="34"/>
  <c r="V47" i="12"/>
  <c r="AA58" i="34"/>
  <c r="AB58"/>
  <c r="AC58"/>
  <c r="K47" i="12"/>
  <c r="J47" s="1"/>
  <c r="H58" i="34"/>
  <c r="V46" i="12"/>
  <c r="AA57" i="34"/>
  <c r="AB57"/>
  <c r="AC57"/>
  <c r="L57"/>
  <c r="M57"/>
  <c r="N57"/>
  <c r="M46" i="1"/>
  <c r="G57" i="34"/>
  <c r="L56"/>
  <c r="M56"/>
  <c r="N56"/>
  <c r="L55"/>
  <c r="M55"/>
  <c r="N55"/>
  <c r="M44" i="1"/>
  <c r="G55" i="34"/>
  <c r="N43" i="12"/>
  <c r="L54" i="34"/>
  <c r="M54"/>
  <c r="N54"/>
  <c r="J53"/>
  <c r="S41" i="12"/>
  <c r="V52" i="34"/>
  <c r="U52"/>
  <c r="W52"/>
  <c r="K41" i="12"/>
  <c r="J41" s="1"/>
  <c r="H52" i="34"/>
  <c r="V40" i="12"/>
  <c r="AC51" i="34"/>
  <c r="AA51"/>
  <c r="AB51"/>
  <c r="S40" i="12"/>
  <c r="V51" i="34"/>
  <c r="W51"/>
  <c r="U51"/>
  <c r="K40" i="12"/>
  <c r="J40" s="1"/>
  <c r="H51" i="34"/>
  <c r="V39" i="12"/>
  <c r="AC50" i="34"/>
  <c r="AA50"/>
  <c r="AB50"/>
  <c r="K39" i="12"/>
  <c r="H50" i="34"/>
  <c r="V38" i="12"/>
  <c r="AC49" i="34"/>
  <c r="AA49"/>
  <c r="AB49"/>
  <c r="N49"/>
  <c r="L49"/>
  <c r="M49"/>
  <c r="M38" i="1"/>
  <c r="G49" i="34"/>
  <c r="Z36" i="1"/>
  <c r="U47" i="34"/>
  <c r="V47"/>
  <c r="W47"/>
  <c r="J47"/>
  <c r="W35" i="12"/>
  <c r="AD46" i="34"/>
  <c r="AE46"/>
  <c r="AF46"/>
  <c r="W34" i="12"/>
  <c r="AD45" i="34"/>
  <c r="AE45"/>
  <c r="AF45"/>
  <c r="N34" i="12"/>
  <c r="N45" i="34"/>
  <c r="L45"/>
  <c r="M45"/>
  <c r="V33" i="12"/>
  <c r="AC44" i="34"/>
  <c r="AA44"/>
  <c r="AB44"/>
  <c r="N33" i="1"/>
  <c r="K44" i="34"/>
  <c r="Z32" i="1"/>
  <c r="U43" i="34"/>
  <c r="V43"/>
  <c r="W43"/>
  <c r="AD42"/>
  <c r="AE42"/>
  <c r="AF42"/>
  <c r="N31" i="12"/>
  <c r="N42" i="34"/>
  <c r="L42"/>
  <c r="M42"/>
  <c r="G42"/>
  <c r="Z30" i="1"/>
  <c r="U41" i="34"/>
  <c r="V41"/>
  <c r="W41"/>
  <c r="W29" i="12"/>
  <c r="AD40" i="34"/>
  <c r="AE40"/>
  <c r="AF40"/>
  <c r="W28" i="12"/>
  <c r="AD39" i="34"/>
  <c r="AE39"/>
  <c r="AF39"/>
  <c r="W27" i="12"/>
  <c r="AD38" i="34"/>
  <c r="AE38"/>
  <c r="AF38"/>
  <c r="W26" i="12"/>
  <c r="AD37" i="34"/>
  <c r="AE37"/>
  <c r="AF37"/>
  <c r="K26" i="12"/>
  <c r="J26" s="1"/>
  <c r="H37" i="34"/>
  <c r="V25" i="12"/>
  <c r="AC36" i="34"/>
  <c r="AA36"/>
  <c r="AB36"/>
  <c r="K25" i="12"/>
  <c r="H36" i="34"/>
  <c r="V24" i="12"/>
  <c r="AC35" i="34"/>
  <c r="AA35"/>
  <c r="AB35"/>
  <c r="N23" i="12"/>
  <c r="N34" i="34"/>
  <c r="L34"/>
  <c r="M34"/>
  <c r="N22" i="12"/>
  <c r="N33" i="34"/>
  <c r="L33"/>
  <c r="M33"/>
  <c r="M20" i="12"/>
  <c r="L20" s="1"/>
  <c r="K31" i="34"/>
  <c r="W18" i="12"/>
  <c r="AD29" i="34"/>
  <c r="AE29"/>
  <c r="AF29"/>
  <c r="K18" i="12"/>
  <c r="J18" s="1"/>
  <c r="H29" i="34"/>
  <c r="S17" i="12"/>
  <c r="U28" i="34"/>
  <c r="V28"/>
  <c r="W28"/>
  <c r="K17" i="12"/>
  <c r="J17" s="1"/>
  <c r="H28" i="34"/>
  <c r="V16" i="12"/>
  <c r="AC27" i="34"/>
  <c r="AA27"/>
  <c r="AB27"/>
  <c r="K16" i="12"/>
  <c r="J16" s="1"/>
  <c r="H27" i="34"/>
  <c r="V15" i="12"/>
  <c r="AC26" i="34"/>
  <c r="AA26"/>
  <c r="AB26"/>
  <c r="K15" i="12"/>
  <c r="J15" s="1"/>
  <c r="H26" i="34"/>
  <c r="V14" i="12"/>
  <c r="AC25" i="34"/>
  <c r="AA25"/>
  <c r="AB25"/>
  <c r="R14" i="1"/>
  <c r="N25" i="34"/>
  <c r="L25"/>
  <c r="M25"/>
  <c r="N24"/>
  <c r="L24"/>
  <c r="M24"/>
  <c r="N12" i="1"/>
  <c r="K23" i="34"/>
  <c r="W10" i="12"/>
  <c r="AD21" i="34"/>
  <c r="AE21"/>
  <c r="AF21"/>
  <c r="K10" i="12"/>
  <c r="J10" s="1"/>
  <c r="H21" i="34"/>
  <c r="V9" i="12"/>
  <c r="AC20" i="34"/>
  <c r="AA20"/>
  <c r="AB20"/>
  <c r="M9" i="12"/>
  <c r="L9" s="1"/>
  <c r="K20" i="34"/>
  <c r="W7" i="12"/>
  <c r="AD18" i="34"/>
  <c r="AE18"/>
  <c r="AF18"/>
  <c r="S7" i="12"/>
  <c r="U18" i="34"/>
  <c r="V18"/>
  <c r="W18"/>
  <c r="K7" i="12"/>
  <c r="J7" s="1"/>
  <c r="H18" i="34"/>
  <c r="V6" i="12"/>
  <c r="AC17" i="34"/>
  <c r="AA17"/>
  <c r="AB17"/>
  <c r="N5" i="1"/>
  <c r="J16" i="34"/>
  <c r="K44" i="12"/>
  <c r="J44" s="1"/>
  <c r="AI194" i="1"/>
  <c r="K191" i="12"/>
  <c r="J191" s="1"/>
  <c r="H202" i="34"/>
  <c r="V190" i="12"/>
  <c r="AA201" i="34"/>
  <c r="AB201"/>
  <c r="AC201"/>
  <c r="N190" i="12"/>
  <c r="L201" i="34"/>
  <c r="M201"/>
  <c r="N201"/>
  <c r="M190" i="1"/>
  <c r="G201" i="34"/>
  <c r="M194" i="12"/>
  <c r="L194" s="1"/>
  <c r="K205" i="34"/>
  <c r="V204"/>
  <c r="W204"/>
  <c r="U204"/>
  <c r="W192" i="12"/>
  <c r="AE203" i="34"/>
  <c r="AF203"/>
  <c r="AD203"/>
  <c r="S192" i="12"/>
  <c r="V203" i="34"/>
  <c r="W203"/>
  <c r="U203"/>
  <c r="K192" i="12"/>
  <c r="J192" s="1"/>
  <c r="H203" i="34"/>
  <c r="V191" i="12"/>
  <c r="AA202" i="34"/>
  <c r="AB202"/>
  <c r="AC202"/>
  <c r="S190" i="12"/>
  <c r="V201" i="34"/>
  <c r="W201"/>
  <c r="U201"/>
  <c r="W189" i="12"/>
  <c r="AE200" i="34"/>
  <c r="AF200"/>
  <c r="AD200"/>
  <c r="K189" i="12"/>
  <c r="J189" s="1"/>
  <c r="H200" i="34"/>
  <c r="V188" i="12"/>
  <c r="AA199" i="34"/>
  <c r="AB199"/>
  <c r="AC199"/>
  <c r="N188" i="1"/>
  <c r="K188" i="12"/>
  <c r="J188" s="1"/>
  <c r="H199" i="34"/>
  <c r="V187" i="12"/>
  <c r="AA198" i="34"/>
  <c r="AB198"/>
  <c r="AC198"/>
  <c r="S187" i="12"/>
  <c r="U198" i="34"/>
  <c r="V198"/>
  <c r="W198"/>
  <c r="V186" i="12"/>
  <c r="AA197" i="34"/>
  <c r="AB197"/>
  <c r="AC197"/>
  <c r="L197"/>
  <c r="M197"/>
  <c r="N197"/>
  <c r="M186" i="1"/>
  <c r="G197" i="34"/>
  <c r="N185" i="12"/>
  <c r="L196" i="34"/>
  <c r="M196"/>
  <c r="N196"/>
  <c r="M184" i="12"/>
  <c r="L184" s="1"/>
  <c r="K195" i="34"/>
  <c r="W182" i="12"/>
  <c r="AD193" i="34"/>
  <c r="AE193"/>
  <c r="AF193"/>
  <c r="S182" i="12"/>
  <c r="U193" i="34"/>
  <c r="V193"/>
  <c r="W193"/>
  <c r="K182" i="12"/>
  <c r="J182" s="1"/>
  <c r="H193" i="34"/>
  <c r="V181" i="12"/>
  <c r="AA192" i="34"/>
  <c r="AB192"/>
  <c r="AC192"/>
  <c r="L192"/>
  <c r="M192"/>
  <c r="N192"/>
  <c r="N180" i="12"/>
  <c r="L191" i="34"/>
  <c r="M191"/>
  <c r="N191"/>
  <c r="M178" i="12"/>
  <c r="L178" s="1"/>
  <c r="K189" i="34"/>
  <c r="W177" i="12"/>
  <c r="AD188" i="34"/>
  <c r="AE188"/>
  <c r="AF188"/>
  <c r="N177" i="1"/>
  <c r="J188" i="34"/>
  <c r="V176" i="12"/>
  <c r="AA187" i="34"/>
  <c r="AB187"/>
  <c r="AC187"/>
  <c r="N176" i="12"/>
  <c r="L187" i="34"/>
  <c r="M187"/>
  <c r="N187"/>
  <c r="M176" i="1"/>
  <c r="G187" i="34"/>
  <c r="Z175" i="1"/>
  <c r="L186" i="34"/>
  <c r="M186"/>
  <c r="N186"/>
  <c r="W173" i="12"/>
  <c r="AD184" i="34"/>
  <c r="AE184"/>
  <c r="AF184"/>
  <c r="N173" i="12"/>
  <c r="L184" i="34"/>
  <c r="M184"/>
  <c r="N184"/>
  <c r="G184"/>
  <c r="W170" i="12"/>
  <c r="AD181" i="34"/>
  <c r="AE181"/>
  <c r="AF181"/>
  <c r="L181"/>
  <c r="M181"/>
  <c r="N181"/>
  <c r="L180"/>
  <c r="M180"/>
  <c r="N180"/>
  <c r="M168" i="12"/>
  <c r="L168" s="1"/>
  <c r="K179" i="34"/>
  <c r="U178"/>
  <c r="V178"/>
  <c r="W178"/>
  <c r="K167" i="12"/>
  <c r="J167" s="1"/>
  <c r="H178" i="34"/>
  <c r="V166" i="12"/>
  <c r="AA177" i="34"/>
  <c r="AB177"/>
  <c r="AC177"/>
  <c r="N166" i="12"/>
  <c r="L177" i="34"/>
  <c r="M177"/>
  <c r="N177"/>
  <c r="M166" i="1"/>
  <c r="G177" i="34"/>
  <c r="W164" i="12"/>
  <c r="AD175" i="34"/>
  <c r="AE175"/>
  <c r="AF175"/>
  <c r="S164" i="12"/>
  <c r="U175" i="34"/>
  <c r="V175"/>
  <c r="W175"/>
  <c r="K164" i="12"/>
  <c r="J164" s="1"/>
  <c r="H175" i="34"/>
  <c r="V163" i="12"/>
  <c r="AA174" i="34"/>
  <c r="AB174"/>
  <c r="AC174"/>
  <c r="M163" i="12"/>
  <c r="L163" s="1"/>
  <c r="K174" i="34"/>
  <c r="U173"/>
  <c r="V173"/>
  <c r="W173"/>
  <c r="K162" i="12"/>
  <c r="J162" s="1"/>
  <c r="H173" i="34"/>
  <c r="V161" i="12"/>
  <c r="AA172" i="34"/>
  <c r="AB172"/>
  <c r="AC172"/>
  <c r="K161" i="12"/>
  <c r="J161" s="1"/>
  <c r="H172" i="34"/>
  <c r="W160" i="12"/>
  <c r="AD171" i="34"/>
  <c r="AE171"/>
  <c r="AF171"/>
  <c r="L171"/>
  <c r="M171"/>
  <c r="N171"/>
  <c r="L170"/>
  <c r="M170"/>
  <c r="N170"/>
  <c r="N158" i="12"/>
  <c r="L169" i="34"/>
  <c r="M169"/>
  <c r="N169"/>
  <c r="N157" i="12"/>
  <c r="L168" i="34"/>
  <c r="M168"/>
  <c r="N168"/>
  <c r="W154" i="12"/>
  <c r="AD165" i="34"/>
  <c r="AE165"/>
  <c r="AF165"/>
  <c r="Z154" i="1"/>
  <c r="U165" i="34"/>
  <c r="V165"/>
  <c r="W165"/>
  <c r="W153" i="12"/>
  <c r="AD164" i="34"/>
  <c r="AE164"/>
  <c r="AF164"/>
  <c r="S153" i="12"/>
  <c r="U164" i="34"/>
  <c r="V164"/>
  <c r="W164"/>
  <c r="K153" i="12"/>
  <c r="H164" i="34"/>
  <c r="V152" i="12"/>
  <c r="AA163" i="34"/>
  <c r="AB163"/>
  <c r="AC163"/>
  <c r="R152" i="1"/>
  <c r="L163" i="34"/>
  <c r="M163"/>
  <c r="N163"/>
  <c r="N151" i="1"/>
  <c r="J162" i="34"/>
  <c r="W150" i="12"/>
  <c r="AD161" i="34"/>
  <c r="AE161"/>
  <c r="AF161"/>
  <c r="K150" i="12"/>
  <c r="J150" s="1"/>
  <c r="H161" i="34"/>
  <c r="M149" i="12"/>
  <c r="L149" s="1"/>
  <c r="K160" i="34"/>
  <c r="W147" i="12"/>
  <c r="AD158" i="34"/>
  <c r="AE158"/>
  <c r="AF158"/>
  <c r="S147" i="12"/>
  <c r="U158" i="34"/>
  <c r="V158"/>
  <c r="W158"/>
  <c r="K147" i="12"/>
  <c r="J147" s="1"/>
  <c r="H158" i="34"/>
  <c r="V146" i="12"/>
  <c r="AA157" i="34"/>
  <c r="AB157"/>
  <c r="AC157"/>
  <c r="M145" i="12"/>
  <c r="L145" s="1"/>
  <c r="K156" i="34"/>
  <c r="W143" i="12"/>
  <c r="AD154" i="34"/>
  <c r="AE154"/>
  <c r="AF154"/>
  <c r="S143" i="12"/>
  <c r="U154" i="34"/>
  <c r="V154"/>
  <c r="W154"/>
  <c r="K143" i="12"/>
  <c r="J143" s="1"/>
  <c r="H154" i="34"/>
  <c r="V142" i="12"/>
  <c r="AA153" i="34"/>
  <c r="AB153"/>
  <c r="AC153"/>
  <c r="M142" i="1"/>
  <c r="K142" i="12"/>
  <c r="J142" s="1"/>
  <c r="H153" i="34"/>
  <c r="V141" i="12"/>
  <c r="AA152" i="34"/>
  <c r="AB152"/>
  <c r="AC152"/>
  <c r="N141" i="12"/>
  <c r="L152" i="34"/>
  <c r="M152"/>
  <c r="N152"/>
  <c r="W139" i="12"/>
  <c r="AD150" i="34"/>
  <c r="AE150"/>
  <c r="AF150"/>
  <c r="K139" i="12"/>
  <c r="J139" s="1"/>
  <c r="H150" i="34"/>
  <c r="U149"/>
  <c r="V149"/>
  <c r="W149"/>
  <c r="W137" i="12"/>
  <c r="AD148" i="34"/>
  <c r="AE148"/>
  <c r="AF148"/>
  <c r="N137" i="12"/>
  <c r="L148" i="34"/>
  <c r="M148"/>
  <c r="N148"/>
  <c r="U146"/>
  <c r="V146"/>
  <c r="W146"/>
  <c r="W134" i="12"/>
  <c r="AD145" i="34"/>
  <c r="AE145"/>
  <c r="AF145"/>
  <c r="U145"/>
  <c r="V145"/>
  <c r="W145"/>
  <c r="W133" i="12"/>
  <c r="AD144" i="34"/>
  <c r="AE144"/>
  <c r="AF144"/>
  <c r="S133" i="12"/>
  <c r="U144" i="34"/>
  <c r="V144"/>
  <c r="W144"/>
  <c r="K133" i="12"/>
  <c r="J133" s="1"/>
  <c r="H144" i="34"/>
  <c r="V132" i="12"/>
  <c r="AA143" i="34"/>
  <c r="AB143"/>
  <c r="AC143"/>
  <c r="L143"/>
  <c r="M143"/>
  <c r="N143"/>
  <c r="M131" i="12"/>
  <c r="L131" s="1"/>
  <c r="K142" i="34"/>
  <c r="W130" i="12"/>
  <c r="AD141" i="34"/>
  <c r="AE141"/>
  <c r="AF141"/>
  <c r="J141"/>
  <c r="W129" i="12"/>
  <c r="AD140" i="34"/>
  <c r="AE140"/>
  <c r="AF140"/>
  <c r="L140"/>
  <c r="M140"/>
  <c r="N140"/>
  <c r="Z127" i="1"/>
  <c r="U138" i="34"/>
  <c r="V138"/>
  <c r="W138"/>
  <c r="U137"/>
  <c r="V137"/>
  <c r="W137"/>
  <c r="W125" i="12"/>
  <c r="AD136" i="34"/>
  <c r="AE136"/>
  <c r="AF136"/>
  <c r="L136"/>
  <c r="M136"/>
  <c r="N136"/>
  <c r="Z123" i="1"/>
  <c r="W134" i="34"/>
  <c r="U134"/>
  <c r="V134"/>
  <c r="K123" i="12"/>
  <c r="J123" s="1"/>
  <c r="H134" i="34"/>
  <c r="V122" i="12"/>
  <c r="AC133" i="34"/>
  <c r="AB133"/>
  <c r="AA133"/>
  <c r="W120" i="12"/>
  <c r="AD131" i="34"/>
  <c r="AE131"/>
  <c r="AF131"/>
  <c r="R120" i="1"/>
  <c r="N131" i="34"/>
  <c r="L131"/>
  <c r="M131"/>
  <c r="M119" i="12"/>
  <c r="L119" s="1"/>
  <c r="K130" i="34"/>
  <c r="Z118" i="1"/>
  <c r="W129" i="34"/>
  <c r="U129"/>
  <c r="V129"/>
  <c r="M118" i="12"/>
  <c r="L118" s="1"/>
  <c r="K129" i="34"/>
  <c r="W117" i="12"/>
  <c r="AD128" i="34"/>
  <c r="AE128"/>
  <c r="AF128"/>
  <c r="N128"/>
  <c r="L128"/>
  <c r="M128"/>
  <c r="N127"/>
  <c r="L127"/>
  <c r="M127"/>
  <c r="V115" i="12"/>
  <c r="AC126" i="34"/>
  <c r="AB126"/>
  <c r="AA126"/>
  <c r="J126"/>
  <c r="W114" i="12"/>
  <c r="AD125" i="34"/>
  <c r="AE125"/>
  <c r="AF125"/>
  <c r="K114" i="12"/>
  <c r="J114" s="1"/>
  <c r="H125" i="34"/>
  <c r="V113" i="12"/>
  <c r="AC124" i="34"/>
  <c r="AB124"/>
  <c r="AA124"/>
  <c r="W111" i="12"/>
  <c r="AD122" i="34"/>
  <c r="AE122"/>
  <c r="AF122"/>
  <c r="W110" i="12"/>
  <c r="AD121" i="34"/>
  <c r="AE121"/>
  <c r="AF121"/>
  <c r="N110" i="1"/>
  <c r="V120" i="34"/>
  <c r="W120"/>
  <c r="U120"/>
  <c r="K109" i="12"/>
  <c r="J109" s="1"/>
  <c r="H120" i="34"/>
  <c r="W107" i="12"/>
  <c r="AE118" i="34"/>
  <c r="AF118"/>
  <c r="AD118"/>
  <c r="K107" i="12"/>
  <c r="J107" s="1"/>
  <c r="H118" i="34"/>
  <c r="V106" i="12"/>
  <c r="AA117" i="34"/>
  <c r="AB117"/>
  <c r="AC117"/>
  <c r="N106" i="12"/>
  <c r="L117" i="34"/>
  <c r="M117"/>
  <c r="N117"/>
  <c r="G117"/>
  <c r="V114"/>
  <c r="W114"/>
  <c r="U114"/>
  <c r="N103" i="12"/>
  <c r="L114" i="34"/>
  <c r="M114"/>
  <c r="N114"/>
  <c r="N102" i="12"/>
  <c r="L113" i="34"/>
  <c r="M113"/>
  <c r="N113"/>
  <c r="G113"/>
  <c r="J112"/>
  <c r="V100" i="12"/>
  <c r="AA111" i="34"/>
  <c r="AB111"/>
  <c r="AC111"/>
  <c r="N100" i="1"/>
  <c r="K111" i="34"/>
  <c r="Z99" i="1"/>
  <c r="V110" i="34"/>
  <c r="W110"/>
  <c r="U110"/>
  <c r="V109"/>
  <c r="W109"/>
  <c r="U109"/>
  <c r="K98" i="12"/>
  <c r="J98" s="1"/>
  <c r="H109" i="34"/>
  <c r="V97" i="12"/>
  <c r="AA108" i="34"/>
  <c r="AB108"/>
  <c r="AC108"/>
  <c r="R97" i="1"/>
  <c r="L108" i="34"/>
  <c r="M108"/>
  <c r="N108"/>
  <c r="W95" i="12"/>
  <c r="AE106" i="34"/>
  <c r="AF106"/>
  <c r="AD106"/>
  <c r="L106"/>
  <c r="M106"/>
  <c r="N106"/>
  <c r="M94" i="12"/>
  <c r="K105" i="34"/>
  <c r="Z93" i="1"/>
  <c r="V104" i="34"/>
  <c r="W104"/>
  <c r="U104"/>
  <c r="K93" i="12"/>
  <c r="J93" s="1"/>
  <c r="H104" i="34"/>
  <c r="V92" i="12"/>
  <c r="AA103" i="34"/>
  <c r="AB103"/>
  <c r="AC103"/>
  <c r="L103"/>
  <c r="M103"/>
  <c r="N103"/>
  <c r="W90" i="12"/>
  <c r="AE101" i="34"/>
  <c r="AF101"/>
  <c r="AD101"/>
  <c r="S90" i="12"/>
  <c r="V101" i="34"/>
  <c r="W101"/>
  <c r="U101"/>
  <c r="K90" i="12"/>
  <c r="J90" s="1"/>
  <c r="H101" i="34"/>
  <c r="V89" i="12"/>
  <c r="AA100" i="34"/>
  <c r="AB100"/>
  <c r="AC100"/>
  <c r="M89" i="1"/>
  <c r="K89" i="12"/>
  <c r="J89" s="1"/>
  <c r="H100" i="34"/>
  <c r="V88" i="12"/>
  <c r="AA99" i="34"/>
  <c r="AB99"/>
  <c r="AC99"/>
  <c r="K88" i="12"/>
  <c r="J88" s="1"/>
  <c r="H99" i="34"/>
  <c r="V87" i="12"/>
  <c r="AA98" i="34"/>
  <c r="AB98"/>
  <c r="AC98"/>
  <c r="N87" i="12"/>
  <c r="L98" i="34"/>
  <c r="M98"/>
  <c r="N98"/>
  <c r="L97"/>
  <c r="M97"/>
  <c r="N97"/>
  <c r="V85" i="12"/>
  <c r="AA96" i="34"/>
  <c r="AB96"/>
  <c r="AC96"/>
  <c r="L96"/>
  <c r="M96"/>
  <c r="N96"/>
  <c r="N84" i="12"/>
  <c r="L95" i="34"/>
  <c r="M95"/>
  <c r="N95"/>
  <c r="W82" i="12"/>
  <c r="AE93" i="34"/>
  <c r="AF93"/>
  <c r="AD93"/>
  <c r="S82" i="12"/>
  <c r="V93" i="34"/>
  <c r="W93"/>
  <c r="U93"/>
  <c r="J93"/>
  <c r="V81" i="12"/>
  <c r="AA92" i="34"/>
  <c r="AB92"/>
  <c r="AC92"/>
  <c r="M80" i="12"/>
  <c r="L80" s="1"/>
  <c r="K91" i="34"/>
  <c r="V90"/>
  <c r="W90"/>
  <c r="U90"/>
  <c r="W78" i="12"/>
  <c r="AE89" i="34"/>
  <c r="AF89"/>
  <c r="AD89"/>
  <c r="S78" i="12"/>
  <c r="V89" i="34"/>
  <c r="W89"/>
  <c r="U89"/>
  <c r="J89"/>
  <c r="W77" i="12"/>
  <c r="AE88" i="34"/>
  <c r="AF88"/>
  <c r="AD88"/>
  <c r="L88"/>
  <c r="M88"/>
  <c r="N88"/>
  <c r="M76" i="12"/>
  <c r="L76" s="1"/>
  <c r="K87" i="34"/>
  <c r="V74" i="12"/>
  <c r="AA85" i="34"/>
  <c r="AB85"/>
  <c r="AC85"/>
  <c r="M74" i="12"/>
  <c r="L74" s="1"/>
  <c r="K85" i="34"/>
  <c r="Z73" i="1"/>
  <c r="V84" i="34"/>
  <c r="W84"/>
  <c r="U84"/>
  <c r="J84"/>
  <c r="W72" i="12"/>
  <c r="AE83" i="34"/>
  <c r="AF83"/>
  <c r="AD83"/>
  <c r="S72" i="12"/>
  <c r="V83" i="34"/>
  <c r="W83"/>
  <c r="U83"/>
  <c r="K72" i="12"/>
  <c r="J72" s="1"/>
  <c r="H83" i="34"/>
  <c r="W71" i="12"/>
  <c r="AE82" i="34"/>
  <c r="AF82"/>
  <c r="AD82"/>
  <c r="M71" i="1"/>
  <c r="K71" i="12"/>
  <c r="J71" s="1"/>
  <c r="H82" i="34"/>
  <c r="V70" i="12"/>
  <c r="AA81" i="34"/>
  <c r="AB81"/>
  <c r="AC81"/>
  <c r="N70" i="12"/>
  <c r="L81" i="34"/>
  <c r="M81"/>
  <c r="N81"/>
  <c r="Z69" i="1"/>
  <c r="V80" i="34"/>
  <c r="W80"/>
  <c r="U80"/>
  <c r="W68" i="12"/>
  <c r="AE79" i="34"/>
  <c r="AF79"/>
  <c r="AD79"/>
  <c r="R68" i="1"/>
  <c r="L79" i="34"/>
  <c r="M79"/>
  <c r="N79"/>
  <c r="W66" i="12"/>
  <c r="AE77" i="34"/>
  <c r="AF77"/>
  <c r="AD77"/>
  <c r="N66" i="12"/>
  <c r="L77" i="34"/>
  <c r="M77"/>
  <c r="N77"/>
  <c r="W63" i="12"/>
  <c r="AE74" i="34"/>
  <c r="AF74"/>
  <c r="AD74"/>
  <c r="L74"/>
  <c r="M74"/>
  <c r="N74"/>
  <c r="N62" i="1"/>
  <c r="K73" i="34"/>
  <c r="Z61" i="1"/>
  <c r="K59" i="13" s="1"/>
  <c r="V72" i="34"/>
  <c r="W72"/>
  <c r="U72"/>
  <c r="W60" i="12"/>
  <c r="AE71" i="34"/>
  <c r="AF71"/>
  <c r="AD71"/>
  <c r="S60" i="12"/>
  <c r="V71" i="34"/>
  <c r="W71"/>
  <c r="U71"/>
  <c r="K60" i="12"/>
  <c r="J60" s="1"/>
  <c r="H71" i="34"/>
  <c r="AA70"/>
  <c r="AB70"/>
  <c r="AC70"/>
  <c r="M59" i="12"/>
  <c r="L59" s="1"/>
  <c r="K70" i="34"/>
  <c r="V69"/>
  <c r="W69"/>
  <c r="U69"/>
  <c r="S57" i="12"/>
  <c r="V68" i="34"/>
  <c r="W68"/>
  <c r="U68"/>
  <c r="W56" i="12"/>
  <c r="AE67" i="34"/>
  <c r="AF67"/>
  <c r="AD67"/>
  <c r="M56" i="1"/>
  <c r="K56" i="12"/>
  <c r="J56" s="1"/>
  <c r="H67" i="34"/>
  <c r="M55" i="1"/>
  <c r="K55" i="12"/>
  <c r="J55" s="1"/>
  <c r="H66" i="34"/>
  <c r="V54" i="12"/>
  <c r="AA65" i="34"/>
  <c r="AB65"/>
  <c r="AC65"/>
  <c r="N54" i="12"/>
  <c r="L65" i="34"/>
  <c r="M65"/>
  <c r="N65"/>
  <c r="N53" i="1"/>
  <c r="K64" i="34"/>
  <c r="Z52" i="1"/>
  <c r="K50" i="13" s="1"/>
  <c r="V63" i="34"/>
  <c r="W63"/>
  <c r="U63"/>
  <c r="W51" i="12"/>
  <c r="AE62" i="34"/>
  <c r="AF62"/>
  <c r="AD62"/>
  <c r="V62"/>
  <c r="W62"/>
  <c r="U62"/>
  <c r="M51" i="12"/>
  <c r="L51" s="1"/>
  <c r="K62" i="34"/>
  <c r="W50" i="12"/>
  <c r="AE61" i="34"/>
  <c r="AF61"/>
  <c r="AD61"/>
  <c r="W49" i="12"/>
  <c r="AE60" i="34"/>
  <c r="AF60"/>
  <c r="AD60"/>
  <c r="R49" i="1"/>
  <c r="F47" i="13" s="1"/>
  <c r="L60" i="34"/>
  <c r="M60"/>
  <c r="N60"/>
  <c r="Z48" i="1"/>
  <c r="L59" i="34"/>
  <c r="M59"/>
  <c r="N59"/>
  <c r="M48" i="1"/>
  <c r="G59" i="34"/>
  <c r="N47" i="12"/>
  <c r="L58" i="34"/>
  <c r="M58"/>
  <c r="N58"/>
  <c r="M46" i="12"/>
  <c r="L46" s="1"/>
  <c r="K57" i="34"/>
  <c r="V54"/>
  <c r="W54"/>
  <c r="U54"/>
  <c r="M43" i="12"/>
  <c r="L43" s="1"/>
  <c r="K54" i="34"/>
  <c r="Z42" i="1"/>
  <c r="V53" i="34"/>
  <c r="W53"/>
  <c r="U53"/>
  <c r="K42" i="12"/>
  <c r="J42" s="1"/>
  <c r="H53" i="34"/>
  <c r="W41" i="12"/>
  <c r="AE52" i="34"/>
  <c r="AF52"/>
  <c r="AD52"/>
  <c r="R41" i="1"/>
  <c r="N52" i="34"/>
  <c r="L52"/>
  <c r="M52"/>
  <c r="Z40" i="1"/>
  <c r="K38" i="13" s="1"/>
  <c r="N51" i="34"/>
  <c r="L51"/>
  <c r="M51"/>
  <c r="M40" i="1"/>
  <c r="G51" i="34"/>
  <c r="N39" i="12"/>
  <c r="N50" i="34"/>
  <c r="L50"/>
  <c r="M50"/>
  <c r="M38" i="12"/>
  <c r="L38" s="1"/>
  <c r="K49" i="34"/>
  <c r="W36" i="12"/>
  <c r="AD47" i="34"/>
  <c r="AE47"/>
  <c r="AF47"/>
  <c r="N36" i="1"/>
  <c r="V35" i="12"/>
  <c r="AC46" i="34"/>
  <c r="AA46"/>
  <c r="AB46"/>
  <c r="M35" i="1"/>
  <c r="K35" i="12"/>
  <c r="J35" s="1"/>
  <c r="H46" i="34"/>
  <c r="V34" i="12"/>
  <c r="AC45" i="34"/>
  <c r="AA45"/>
  <c r="AB45"/>
  <c r="W32" i="12"/>
  <c r="AD43" i="34"/>
  <c r="AE43"/>
  <c r="AF43"/>
  <c r="M32" i="1"/>
  <c r="K32" i="12"/>
  <c r="J32" s="1"/>
  <c r="H43" i="34"/>
  <c r="V31" i="12"/>
  <c r="AC42" i="34"/>
  <c r="AA42"/>
  <c r="AB42"/>
  <c r="M31" i="12"/>
  <c r="L31" s="1"/>
  <c r="K42" i="34"/>
  <c r="W30" i="12"/>
  <c r="AD41" i="34"/>
  <c r="AE41"/>
  <c r="AF41"/>
  <c r="K30" i="12"/>
  <c r="J30" s="1"/>
  <c r="H41" i="34"/>
  <c r="V29" i="12"/>
  <c r="AC40" i="34"/>
  <c r="AA40"/>
  <c r="AB40"/>
  <c r="S29" i="12"/>
  <c r="U40" i="34"/>
  <c r="V40"/>
  <c r="W40"/>
  <c r="K29" i="12"/>
  <c r="J29" s="1"/>
  <c r="H40" i="34"/>
  <c r="V28" i="12"/>
  <c r="AC39" i="34"/>
  <c r="AA39"/>
  <c r="AB39"/>
  <c r="M28" i="1"/>
  <c r="K28" i="12"/>
  <c r="J28" s="1"/>
  <c r="H39" i="34"/>
  <c r="V27" i="12"/>
  <c r="AC38" i="34"/>
  <c r="AA38"/>
  <c r="AB38"/>
  <c r="M27" i="1"/>
  <c r="K27" i="12"/>
  <c r="J27" s="1"/>
  <c r="H38" i="34"/>
  <c r="V26" i="12"/>
  <c r="AC37" i="34"/>
  <c r="AA37"/>
  <c r="AB37"/>
  <c r="N26" i="12"/>
  <c r="N37" i="34"/>
  <c r="L37"/>
  <c r="M37"/>
  <c r="N25" i="12"/>
  <c r="N36" i="34"/>
  <c r="L36"/>
  <c r="M36"/>
  <c r="U34"/>
  <c r="V34"/>
  <c r="W34"/>
  <c r="N23" i="1"/>
  <c r="K34" i="34"/>
  <c r="M22" i="12"/>
  <c r="L22" s="1"/>
  <c r="K33" i="34"/>
  <c r="Z21" i="1"/>
  <c r="U32" i="34"/>
  <c r="V32"/>
  <c r="W32"/>
  <c r="AD31"/>
  <c r="AE31"/>
  <c r="AF31"/>
  <c r="S20" i="12"/>
  <c r="U31" i="34"/>
  <c r="V31"/>
  <c r="W31"/>
  <c r="U30"/>
  <c r="V30"/>
  <c r="W30"/>
  <c r="K19" i="12"/>
  <c r="J19" s="1"/>
  <c r="H30" i="34"/>
  <c r="V18" i="12"/>
  <c r="AC29" i="34"/>
  <c r="AA29"/>
  <c r="AB29"/>
  <c r="N18" i="12"/>
  <c r="N29" i="34"/>
  <c r="L29"/>
  <c r="M29"/>
  <c r="W17" i="12"/>
  <c r="AD28" i="34"/>
  <c r="AE28"/>
  <c r="AF28"/>
  <c r="N28"/>
  <c r="L28"/>
  <c r="M28"/>
  <c r="M17" i="1"/>
  <c r="G28" i="34"/>
  <c r="N16" i="12"/>
  <c r="N27" i="34"/>
  <c r="L27"/>
  <c r="M27"/>
  <c r="N15" i="12"/>
  <c r="N26" i="34"/>
  <c r="L26"/>
  <c r="M26"/>
  <c r="M13" i="12"/>
  <c r="L13" s="1"/>
  <c r="K24" i="34"/>
  <c r="U23"/>
  <c r="V23"/>
  <c r="W23"/>
  <c r="W11" i="12"/>
  <c r="AD22" i="34"/>
  <c r="AE22"/>
  <c r="AF22"/>
  <c r="S11" i="12"/>
  <c r="U22" i="34"/>
  <c r="V22"/>
  <c r="W22"/>
  <c r="N11" i="1"/>
  <c r="J22" i="34"/>
  <c r="V10" i="12"/>
  <c r="AC21" i="34"/>
  <c r="AA21"/>
  <c r="AB21"/>
  <c r="N10" i="12"/>
  <c r="N21" i="34"/>
  <c r="L21"/>
  <c r="M21"/>
  <c r="M10" i="1"/>
  <c r="G21" i="34"/>
  <c r="N9" i="1"/>
  <c r="J20" i="34"/>
  <c r="U19"/>
  <c r="V19"/>
  <c r="W19"/>
  <c r="V7" i="12"/>
  <c r="AC18" i="34"/>
  <c r="AA18"/>
  <c r="AB18"/>
  <c r="N18"/>
  <c r="L18"/>
  <c r="M18"/>
  <c r="M7" i="1"/>
  <c r="G18" i="34"/>
  <c r="W5" i="12"/>
  <c r="AD16" i="34"/>
  <c r="AE16"/>
  <c r="AF16"/>
  <c r="S5" i="12"/>
  <c r="U16" i="34"/>
  <c r="V16"/>
  <c r="W16"/>
  <c r="N58" i="12"/>
  <c r="K38"/>
  <c r="J38" s="1"/>
  <c r="K5"/>
  <c r="J5" s="1"/>
  <c r="V205" i="34"/>
  <c r="W205"/>
  <c r="U205"/>
  <c r="J205"/>
  <c r="W193" i="12"/>
  <c r="AE204" i="34"/>
  <c r="AF204"/>
  <c r="AD204"/>
  <c r="K193" i="12"/>
  <c r="J193" s="1"/>
  <c r="H204" i="34"/>
  <c r="V192" i="12"/>
  <c r="AA203" i="34"/>
  <c r="AB203"/>
  <c r="AC203"/>
  <c r="R192" i="1"/>
  <c r="L203" i="34"/>
  <c r="M203"/>
  <c r="N203"/>
  <c r="W190" i="12"/>
  <c r="AE201" i="34"/>
  <c r="AF201"/>
  <c r="AD201"/>
  <c r="R190" i="1"/>
  <c r="K190" i="12"/>
  <c r="J190" s="1"/>
  <c r="H201" i="34"/>
  <c r="V189" i="12"/>
  <c r="AA200" i="34"/>
  <c r="AB200"/>
  <c r="AC200"/>
  <c r="N189" i="12"/>
  <c r="L200" i="34"/>
  <c r="M200"/>
  <c r="N200"/>
  <c r="G200"/>
  <c r="N188" i="12"/>
  <c r="L199" i="34"/>
  <c r="M199"/>
  <c r="N199"/>
  <c r="M188" i="1"/>
  <c r="G199" i="34"/>
  <c r="L198"/>
  <c r="M198"/>
  <c r="N198"/>
  <c r="M186" i="12"/>
  <c r="L186" s="1"/>
  <c r="K197" i="34"/>
  <c r="Z185" i="1"/>
  <c r="U196" i="34"/>
  <c r="V196"/>
  <c r="W196"/>
  <c r="M185" i="12"/>
  <c r="L185" s="1"/>
  <c r="K196" i="34"/>
  <c r="S184" i="12"/>
  <c r="U195" i="34"/>
  <c r="V195"/>
  <c r="W195"/>
  <c r="J195"/>
  <c r="W183" i="12"/>
  <c r="AD194" i="34"/>
  <c r="AE194"/>
  <c r="AF194"/>
  <c r="S183" i="12"/>
  <c r="U194" i="34"/>
  <c r="V194"/>
  <c r="W194"/>
  <c r="K183" i="12"/>
  <c r="J183" s="1"/>
  <c r="H194" i="34"/>
  <c r="V182" i="12"/>
  <c r="AA193" i="34"/>
  <c r="AB193"/>
  <c r="AC193"/>
  <c r="L193"/>
  <c r="M193"/>
  <c r="N193"/>
  <c r="M181" i="12"/>
  <c r="L181" s="1"/>
  <c r="K192" i="34"/>
  <c r="M180" i="12"/>
  <c r="L180" s="1"/>
  <c r="K191" i="34"/>
  <c r="W178" i="12"/>
  <c r="AD189" i="34"/>
  <c r="AE189"/>
  <c r="AF189"/>
  <c r="S178" i="12"/>
  <c r="U189" i="34"/>
  <c r="V189"/>
  <c r="W189"/>
  <c r="J189"/>
  <c r="V177" i="12"/>
  <c r="AA188" i="34"/>
  <c r="AB188"/>
  <c r="AC188"/>
  <c r="M177" i="1"/>
  <c r="K177" i="12"/>
  <c r="J177" s="1"/>
  <c r="H188" i="34"/>
  <c r="M176" i="12"/>
  <c r="L176" s="1"/>
  <c r="K187" i="34"/>
  <c r="U185"/>
  <c r="V185"/>
  <c r="W185"/>
  <c r="K174" i="12"/>
  <c r="J174" s="1"/>
  <c r="H185" i="34"/>
  <c r="V173" i="12"/>
  <c r="AA184" i="34"/>
  <c r="AB184"/>
  <c r="AC184"/>
  <c r="W171" i="12"/>
  <c r="AD182" i="34"/>
  <c r="AE182"/>
  <c r="AF182"/>
  <c r="S171" i="12"/>
  <c r="U182" i="34"/>
  <c r="V182"/>
  <c r="W182"/>
  <c r="K171" i="12"/>
  <c r="J171" s="1"/>
  <c r="H182" i="34"/>
  <c r="V170" i="12"/>
  <c r="AA181" i="34"/>
  <c r="AB181"/>
  <c r="AC181"/>
  <c r="M170" i="12"/>
  <c r="L170" s="1"/>
  <c r="K181" i="34"/>
  <c r="U180"/>
  <c r="V180"/>
  <c r="W180"/>
  <c r="M169" i="12"/>
  <c r="L169" s="1"/>
  <c r="K180" i="34"/>
  <c r="S168" i="12"/>
  <c r="U179" i="34"/>
  <c r="V179"/>
  <c r="W179"/>
  <c r="W167" i="12"/>
  <c r="AD178" i="34"/>
  <c r="AE178"/>
  <c r="AF178"/>
  <c r="R167" i="1"/>
  <c r="L178" i="34"/>
  <c r="M178"/>
  <c r="N178"/>
  <c r="M166" i="12"/>
  <c r="L166" s="1"/>
  <c r="K177" i="34"/>
  <c r="S165" i="12"/>
  <c r="U176" i="34"/>
  <c r="V176"/>
  <c r="W176"/>
  <c r="K165" i="12"/>
  <c r="J165" s="1"/>
  <c r="H176" i="34"/>
  <c r="V164" i="12"/>
  <c r="AA175" i="34"/>
  <c r="AB175"/>
  <c r="AC175"/>
  <c r="L175"/>
  <c r="M175"/>
  <c r="N175"/>
  <c r="M164" i="1"/>
  <c r="G175" i="34"/>
  <c r="N163" i="1"/>
  <c r="J174" i="34"/>
  <c r="W162" i="12"/>
  <c r="AD173" i="34"/>
  <c r="AE173"/>
  <c r="AF173"/>
  <c r="N162" i="12"/>
  <c r="L173" i="34"/>
  <c r="M173"/>
  <c r="N173"/>
  <c r="N161" i="12"/>
  <c r="L172" i="34"/>
  <c r="M172"/>
  <c r="N172"/>
  <c r="V160" i="12"/>
  <c r="AA171" i="34"/>
  <c r="AB171"/>
  <c r="AC171"/>
  <c r="M160" i="12"/>
  <c r="L160" s="1"/>
  <c r="K171" i="34"/>
  <c r="M159" i="12"/>
  <c r="L159" s="1"/>
  <c r="K170" i="34"/>
  <c r="U169"/>
  <c r="V169"/>
  <c r="W169"/>
  <c r="M157" i="12"/>
  <c r="L157" s="1"/>
  <c r="K168" i="34"/>
  <c r="W155" i="12"/>
  <c r="AD166" i="34"/>
  <c r="AE166"/>
  <c r="AF166"/>
  <c r="S155" i="12"/>
  <c r="U166" i="34"/>
  <c r="V166"/>
  <c r="W166"/>
  <c r="K155" i="12"/>
  <c r="J155" s="1"/>
  <c r="H166" i="34"/>
  <c r="V154" i="12"/>
  <c r="AA165" i="34"/>
  <c r="AB165"/>
  <c r="AC165"/>
  <c r="K154" i="12"/>
  <c r="J154" s="1"/>
  <c r="H165" i="34"/>
  <c r="V153" i="12"/>
  <c r="AA164" i="34"/>
  <c r="AB164"/>
  <c r="AC164"/>
  <c r="L164"/>
  <c r="M164"/>
  <c r="N164"/>
  <c r="U162"/>
  <c r="V162"/>
  <c r="W162"/>
  <c r="K151" i="12"/>
  <c r="J151" s="1"/>
  <c r="H162" i="34"/>
  <c r="V150" i="12"/>
  <c r="AA161" i="34"/>
  <c r="AB161"/>
  <c r="AC161"/>
  <c r="N150" i="12"/>
  <c r="L161" i="34"/>
  <c r="M161"/>
  <c r="N161"/>
  <c r="M150" i="1"/>
  <c r="G161" i="34"/>
  <c r="S149" i="12"/>
  <c r="U160" i="34"/>
  <c r="V160"/>
  <c r="W160"/>
  <c r="W148" i="12"/>
  <c r="AD159" i="34"/>
  <c r="AE159"/>
  <c r="AF159"/>
  <c r="S148" i="12"/>
  <c r="U159" i="34"/>
  <c r="V159"/>
  <c r="W159"/>
  <c r="K148" i="12"/>
  <c r="J148" s="1"/>
  <c r="H159" i="34"/>
  <c r="V147" i="12"/>
  <c r="AA158" i="34"/>
  <c r="AB158"/>
  <c r="AC158"/>
  <c r="L158"/>
  <c r="M158"/>
  <c r="N158"/>
  <c r="W145" i="12"/>
  <c r="AD156" i="34"/>
  <c r="AE156"/>
  <c r="AF156"/>
  <c r="S145" i="12"/>
  <c r="U156" i="34"/>
  <c r="V156"/>
  <c r="W156"/>
  <c r="W144" i="12"/>
  <c r="AD155" i="34"/>
  <c r="AE155"/>
  <c r="AF155"/>
  <c r="S144" i="12"/>
  <c r="U155" i="34"/>
  <c r="V155"/>
  <c r="W155"/>
  <c r="K144" i="12"/>
  <c r="J144" s="1"/>
  <c r="H155" i="34"/>
  <c r="V143" i="12"/>
  <c r="AA154" i="34"/>
  <c r="AB154"/>
  <c r="AC154"/>
  <c r="L154"/>
  <c r="M154"/>
  <c r="N154"/>
  <c r="N142" i="12"/>
  <c r="L153" i="34"/>
  <c r="M153"/>
  <c r="N153"/>
  <c r="M141" i="12"/>
  <c r="L141" s="1"/>
  <c r="K152" i="34"/>
  <c r="Z140" i="1"/>
  <c r="U151" i="34"/>
  <c r="V151"/>
  <c r="W151"/>
  <c r="K140" i="12"/>
  <c r="J140" s="1"/>
  <c r="H151" i="34"/>
  <c r="V139" i="12"/>
  <c r="AA150" i="34"/>
  <c r="AB150"/>
  <c r="AC150"/>
  <c r="N139" i="12"/>
  <c r="L150" i="34"/>
  <c r="M150"/>
  <c r="N150"/>
  <c r="W138" i="12"/>
  <c r="AD149" i="34"/>
  <c r="AE149"/>
  <c r="AF149"/>
  <c r="K138" i="12"/>
  <c r="J138" s="1"/>
  <c r="H149" i="34"/>
  <c r="V137" i="12"/>
  <c r="AA148" i="34"/>
  <c r="AB148"/>
  <c r="AC148"/>
  <c r="M137" i="12"/>
  <c r="L137" s="1"/>
  <c r="K148" i="34"/>
  <c r="W135" i="12"/>
  <c r="AD146" i="34"/>
  <c r="AE146"/>
  <c r="AF146"/>
  <c r="K135" i="12"/>
  <c r="J135" s="1"/>
  <c r="H146" i="34"/>
  <c r="V134" i="12"/>
  <c r="AA145" i="34"/>
  <c r="AB145"/>
  <c r="AC145"/>
  <c r="K134" i="12"/>
  <c r="J134" s="1"/>
  <c r="H145" i="34"/>
  <c r="V133" i="12"/>
  <c r="AA144" i="34"/>
  <c r="AB144"/>
  <c r="AC144"/>
  <c r="L144"/>
  <c r="M144"/>
  <c r="N144"/>
  <c r="U142"/>
  <c r="V142"/>
  <c r="W142"/>
  <c r="J142"/>
  <c r="V130" i="12"/>
  <c r="AA141" i="34"/>
  <c r="AB141"/>
  <c r="AC141"/>
  <c r="M130" i="1"/>
  <c r="K130" i="12"/>
  <c r="J130" s="1"/>
  <c r="H141" i="34"/>
  <c r="V129" i="12"/>
  <c r="AA140" i="34"/>
  <c r="AB140"/>
  <c r="AC140"/>
  <c r="W127" i="12"/>
  <c r="AD138" i="34"/>
  <c r="AE138"/>
  <c r="AF138"/>
  <c r="K127" i="12"/>
  <c r="J127" s="1"/>
  <c r="H138" i="34"/>
  <c r="W126" i="12"/>
  <c r="AD137" i="34"/>
  <c r="AE137"/>
  <c r="AF137"/>
  <c r="K126" i="12"/>
  <c r="J126" s="1"/>
  <c r="H137" i="34"/>
  <c r="V125" i="12"/>
  <c r="AA136" i="34"/>
  <c r="AB136"/>
  <c r="AC136"/>
  <c r="M125" i="12"/>
  <c r="L125" s="1"/>
  <c r="K136" i="34"/>
  <c r="W123" i="12"/>
  <c r="AD134" i="34"/>
  <c r="AE134"/>
  <c r="AF134"/>
  <c r="N123" i="12"/>
  <c r="N134" i="34"/>
  <c r="L134"/>
  <c r="M134"/>
  <c r="W121" i="12"/>
  <c r="AD132" i="34"/>
  <c r="AE132"/>
  <c r="AF132"/>
  <c r="S121" i="12"/>
  <c r="W132" i="34"/>
  <c r="U132"/>
  <c r="V132"/>
  <c r="K121" i="12"/>
  <c r="J121" s="1"/>
  <c r="H132" i="34"/>
  <c r="V120" i="12"/>
  <c r="AC131" i="34"/>
  <c r="AB131"/>
  <c r="AA131"/>
  <c r="W119" i="12"/>
  <c r="AD130" i="34"/>
  <c r="AE130"/>
  <c r="AF130"/>
  <c r="W130"/>
  <c r="U130"/>
  <c r="V130"/>
  <c r="W118" i="12"/>
  <c r="AD129" i="34"/>
  <c r="AE129"/>
  <c r="AF129"/>
  <c r="J129"/>
  <c r="V117" i="12"/>
  <c r="AC128" i="34"/>
  <c r="AB128"/>
  <c r="AA128"/>
  <c r="M117" i="12"/>
  <c r="L117" s="1"/>
  <c r="K128" i="34"/>
  <c r="M115" i="1"/>
  <c r="K115" i="12"/>
  <c r="J115" s="1"/>
  <c r="H126" i="34"/>
  <c r="V114" i="12"/>
  <c r="AC125" i="34"/>
  <c r="AB125"/>
  <c r="AA125"/>
  <c r="N114" i="12"/>
  <c r="N125" i="34"/>
  <c r="L125"/>
  <c r="M125"/>
  <c r="S112" i="12"/>
  <c r="W123" i="34"/>
  <c r="U123"/>
  <c r="V123"/>
  <c r="K112" i="12"/>
  <c r="J112" s="1"/>
  <c r="H123" i="34"/>
  <c r="V111" i="12"/>
  <c r="AC122" i="34"/>
  <c r="AB122"/>
  <c r="AA122"/>
  <c r="M111" i="1"/>
  <c r="K111" i="12"/>
  <c r="J111" s="1"/>
  <c r="H122" i="34"/>
  <c r="V110" i="12"/>
  <c r="AC121" i="34"/>
  <c r="AB121"/>
  <c r="AA121"/>
  <c r="M110" i="1"/>
  <c r="K110" i="12"/>
  <c r="J110" s="1"/>
  <c r="H121" i="34"/>
  <c r="W109" i="12"/>
  <c r="AE120" i="34"/>
  <c r="AF120"/>
  <c r="AD120"/>
  <c r="L120"/>
  <c r="M120"/>
  <c r="N120"/>
  <c r="S108" i="12"/>
  <c r="V119" i="34"/>
  <c r="W119"/>
  <c r="U119"/>
  <c r="K108" i="12"/>
  <c r="J108" s="1"/>
  <c r="H119" i="34"/>
  <c r="V107" i="12"/>
  <c r="AA118" i="34"/>
  <c r="AB118"/>
  <c r="AC118"/>
  <c r="N107" i="12"/>
  <c r="L118" i="34"/>
  <c r="M118"/>
  <c r="N118"/>
  <c r="W104" i="12"/>
  <c r="AE115" i="34"/>
  <c r="AF115"/>
  <c r="AD115"/>
  <c r="W103" i="12"/>
  <c r="AE114" i="34"/>
  <c r="AF114"/>
  <c r="AD114"/>
  <c r="M103" i="12"/>
  <c r="L103" s="1"/>
  <c r="K114" i="34"/>
  <c r="Z102" i="1"/>
  <c r="V113" i="34"/>
  <c r="W113"/>
  <c r="U113"/>
  <c r="M102" i="12"/>
  <c r="L102" s="1"/>
  <c r="K113" i="34"/>
  <c r="S101" i="12"/>
  <c r="V112" i="34"/>
  <c r="W112"/>
  <c r="U112"/>
  <c r="K101" i="12"/>
  <c r="J101" s="1"/>
  <c r="H112" i="34"/>
  <c r="W99" i="12"/>
  <c r="AE110" i="34"/>
  <c r="AF110"/>
  <c r="AD110"/>
  <c r="W98" i="12"/>
  <c r="AE109" i="34"/>
  <c r="AF109"/>
  <c r="AD109"/>
  <c r="L109"/>
  <c r="M109"/>
  <c r="N109"/>
  <c r="Z96" i="1"/>
  <c r="V107" i="34"/>
  <c r="W107"/>
  <c r="U107"/>
  <c r="K96" i="12"/>
  <c r="J96" s="1"/>
  <c r="H107" i="34"/>
  <c r="V95" i="12"/>
  <c r="AA106" i="34"/>
  <c r="AB106"/>
  <c r="AC106"/>
  <c r="N94" i="1"/>
  <c r="J105" i="34"/>
  <c r="W93" i="12"/>
  <c r="AE104" i="34"/>
  <c r="AF104"/>
  <c r="AD104"/>
  <c r="L104"/>
  <c r="M104"/>
  <c r="N104"/>
  <c r="M92" i="12"/>
  <c r="L92" s="1"/>
  <c r="K103" i="34"/>
  <c r="Z91" i="1"/>
  <c r="V102" i="34"/>
  <c r="W102"/>
  <c r="U102"/>
  <c r="K91" i="12"/>
  <c r="J91" s="1"/>
  <c r="H102" i="34"/>
  <c r="V90" i="12"/>
  <c r="AA101" i="34"/>
  <c r="AB101"/>
  <c r="AC101"/>
  <c r="L101"/>
  <c r="M101"/>
  <c r="N101"/>
  <c r="N89" i="12"/>
  <c r="L100" i="34"/>
  <c r="M100"/>
  <c r="N100"/>
  <c r="N88" i="12"/>
  <c r="L99" i="34"/>
  <c r="M99"/>
  <c r="N99"/>
  <c r="N87" i="1"/>
  <c r="K98" i="34"/>
  <c r="M86" i="12"/>
  <c r="L86" s="1"/>
  <c r="K97" i="34"/>
  <c r="M84" i="12"/>
  <c r="L84" s="1"/>
  <c r="K95" i="34"/>
  <c r="V94"/>
  <c r="W94"/>
  <c r="U94"/>
  <c r="K83" i="12"/>
  <c r="J83" s="1"/>
  <c r="H94" i="34"/>
  <c r="V82" i="12"/>
  <c r="AA93" i="34"/>
  <c r="AB93"/>
  <c r="AC93"/>
  <c r="K82" i="12"/>
  <c r="J82" s="1"/>
  <c r="H93" i="34"/>
  <c r="W80" i="12"/>
  <c r="AE91" i="34"/>
  <c r="AF91"/>
  <c r="AD91"/>
  <c r="S80" i="12"/>
  <c r="V91" i="34"/>
  <c r="W91"/>
  <c r="U91"/>
  <c r="W79" i="12"/>
  <c r="AE90" i="34"/>
  <c r="AF90"/>
  <c r="AD90"/>
  <c r="M79" i="1"/>
  <c r="K79" i="12"/>
  <c r="J79" s="1"/>
  <c r="H90" i="34"/>
  <c r="V78" i="12"/>
  <c r="AA89" i="34"/>
  <c r="AB89"/>
  <c r="AC89"/>
  <c r="K78" i="12"/>
  <c r="J78" s="1"/>
  <c r="H89" i="34"/>
  <c r="V77" i="12"/>
  <c r="AA88" i="34"/>
  <c r="AB88"/>
  <c r="AC88"/>
  <c r="W75" i="12"/>
  <c r="AE86" i="34"/>
  <c r="AF86"/>
  <c r="AD86"/>
  <c r="S75" i="12"/>
  <c r="V86" i="34"/>
  <c r="W86"/>
  <c r="U86"/>
  <c r="K75" i="12"/>
  <c r="J75" s="1"/>
  <c r="H86" i="34"/>
  <c r="J85"/>
  <c r="W73" i="12"/>
  <c r="AE84" i="34"/>
  <c r="AF84"/>
  <c r="AD84"/>
  <c r="M73" i="1"/>
  <c r="K73" i="12"/>
  <c r="J73" s="1"/>
  <c r="H84" i="34"/>
  <c r="V72" i="12"/>
  <c r="AA83" i="34"/>
  <c r="AB83"/>
  <c r="AC83"/>
  <c r="L83"/>
  <c r="M83"/>
  <c r="N83"/>
  <c r="V71" i="12"/>
  <c r="AA82" i="34"/>
  <c r="AB82"/>
  <c r="AC82"/>
  <c r="R71" i="1"/>
  <c r="L82" i="34"/>
  <c r="M82"/>
  <c r="N82"/>
  <c r="W69" i="12"/>
  <c r="AE80" i="34"/>
  <c r="AF80"/>
  <c r="AD80"/>
  <c r="V68" i="12"/>
  <c r="AA79" i="34"/>
  <c r="AB79"/>
  <c r="AC79"/>
  <c r="V78"/>
  <c r="W78"/>
  <c r="U78"/>
  <c r="K67" i="12"/>
  <c r="J67" s="1"/>
  <c r="H78" i="34"/>
  <c r="V66" i="12"/>
  <c r="AA77" i="34"/>
  <c r="AB77"/>
  <c r="AC77"/>
  <c r="M66" i="12"/>
  <c r="L66" s="1"/>
  <c r="K77" i="34"/>
  <c r="Z65" i="1"/>
  <c r="V76" i="34"/>
  <c r="W76"/>
  <c r="U76"/>
  <c r="W64" i="12"/>
  <c r="AE75" i="34"/>
  <c r="AF75"/>
  <c r="AD75"/>
  <c r="S64" i="12"/>
  <c r="V75" i="34"/>
  <c r="W75"/>
  <c r="U75"/>
  <c r="K64" i="12"/>
  <c r="J64" s="1"/>
  <c r="H75" i="34"/>
  <c r="V63" i="12"/>
  <c r="AA74" i="34"/>
  <c r="AB74"/>
  <c r="AC74"/>
  <c r="N63" i="1"/>
  <c r="K74" i="34"/>
  <c r="V73"/>
  <c r="W73"/>
  <c r="U73"/>
  <c r="W61" i="12"/>
  <c r="AE72" i="34"/>
  <c r="AF72"/>
  <c r="AD72"/>
  <c r="M61" i="1"/>
  <c r="K61" i="12"/>
  <c r="J61" s="1"/>
  <c r="H72" i="34"/>
  <c r="V60" i="12"/>
  <c r="AA71" i="34"/>
  <c r="AB71"/>
  <c r="AC71"/>
  <c r="L71"/>
  <c r="M71"/>
  <c r="N71"/>
  <c r="M60" i="1"/>
  <c r="G71" i="34"/>
  <c r="W58" i="12"/>
  <c r="AE69" i="34"/>
  <c r="AF69"/>
  <c r="AD69"/>
  <c r="W57" i="12"/>
  <c r="AE68" i="34"/>
  <c r="AF68"/>
  <c r="AD68"/>
  <c r="K57" i="12"/>
  <c r="J57" s="1"/>
  <c r="H68" i="34"/>
  <c r="V56" i="12"/>
  <c r="AA67" i="34"/>
  <c r="AB67"/>
  <c r="AC67"/>
  <c r="R56" i="1"/>
  <c r="L67" i="34"/>
  <c r="M67"/>
  <c r="N67"/>
  <c r="N55" i="12"/>
  <c r="L66" i="34"/>
  <c r="M66"/>
  <c r="N66"/>
  <c r="N54" i="1"/>
  <c r="K65" i="34"/>
  <c r="W52" i="12"/>
  <c r="AE63" i="34"/>
  <c r="AF63"/>
  <c r="AD63"/>
  <c r="M52" i="1"/>
  <c r="K52" i="12"/>
  <c r="J52" s="1"/>
  <c r="H63" i="34"/>
  <c r="V51" i="12"/>
  <c r="AA62" i="34"/>
  <c r="AB62"/>
  <c r="AC62"/>
  <c r="N51" i="1"/>
  <c r="J62" i="34"/>
  <c r="V50" i="12"/>
  <c r="AA61" i="34"/>
  <c r="AB61"/>
  <c r="AC61"/>
  <c r="M50" i="1"/>
  <c r="K50" i="12"/>
  <c r="J50" s="1"/>
  <c r="H61" i="34"/>
  <c r="V49" i="12"/>
  <c r="AA60" i="34"/>
  <c r="AB60"/>
  <c r="AC60"/>
  <c r="V58"/>
  <c r="W58"/>
  <c r="U58"/>
  <c r="V57"/>
  <c r="W57"/>
  <c r="U57"/>
  <c r="J57"/>
  <c r="W45" i="12"/>
  <c r="AE56" i="34"/>
  <c r="AF56"/>
  <c r="AD56"/>
  <c r="W44" i="12"/>
  <c r="AE55" i="34"/>
  <c r="AF55"/>
  <c r="AD55"/>
  <c r="W43" i="12"/>
  <c r="AE54" i="34"/>
  <c r="AF54"/>
  <c r="AD54"/>
  <c r="W42" i="12"/>
  <c r="AE53" i="34"/>
  <c r="AF53"/>
  <c r="AD53"/>
  <c r="N42" i="12"/>
  <c r="L53" i="34"/>
  <c r="M53"/>
  <c r="N53"/>
  <c r="M42" i="1"/>
  <c r="G53" i="34"/>
  <c r="V41" i="12"/>
  <c r="AC52" i="34"/>
  <c r="AA52"/>
  <c r="AB52"/>
  <c r="V50"/>
  <c r="U50"/>
  <c r="W50"/>
  <c r="V49"/>
  <c r="W49"/>
  <c r="U49"/>
  <c r="J49"/>
  <c r="W37" i="12"/>
  <c r="AD48" i="34"/>
  <c r="AE48"/>
  <c r="AF48"/>
  <c r="S37" i="12"/>
  <c r="U48" i="34"/>
  <c r="V48"/>
  <c r="W48"/>
  <c r="K37" i="12"/>
  <c r="J37" s="1"/>
  <c r="H48" i="34"/>
  <c r="V36" i="12"/>
  <c r="AC47" i="34"/>
  <c r="AA47"/>
  <c r="AB47"/>
  <c r="N47"/>
  <c r="L47"/>
  <c r="M47"/>
  <c r="M36" i="1"/>
  <c r="G47" i="34"/>
  <c r="N35" i="12"/>
  <c r="N46" i="34"/>
  <c r="L46"/>
  <c r="M46"/>
  <c r="U44"/>
  <c r="V44"/>
  <c r="W44"/>
  <c r="K33" i="12"/>
  <c r="J33" s="1"/>
  <c r="H44" i="34"/>
  <c r="V32" i="12"/>
  <c r="AC43" i="34"/>
  <c r="AA43"/>
  <c r="AB43"/>
  <c r="N43"/>
  <c r="L43"/>
  <c r="M43"/>
  <c r="N31" i="1"/>
  <c r="J42" i="34"/>
  <c r="V30" i="12"/>
  <c r="AC41" i="34"/>
  <c r="AA41"/>
  <c r="AB41"/>
  <c r="N30" i="12"/>
  <c r="N41" i="34"/>
  <c r="L41"/>
  <c r="M41"/>
  <c r="M30" i="1"/>
  <c r="G41" i="34"/>
  <c r="R29" i="1"/>
  <c r="N40" i="34"/>
  <c r="L40"/>
  <c r="M40"/>
  <c r="N28" i="12"/>
  <c r="N39" i="34"/>
  <c r="L39"/>
  <c r="M39"/>
  <c r="N27" i="12"/>
  <c r="N38" i="34"/>
  <c r="L38"/>
  <c r="M38"/>
  <c r="M26" i="12"/>
  <c r="L26" s="1"/>
  <c r="K37" i="34"/>
  <c r="U36"/>
  <c r="V36"/>
  <c r="W36"/>
  <c r="S24" i="12"/>
  <c r="U35" i="34"/>
  <c r="V35"/>
  <c r="W35"/>
  <c r="K24" i="12"/>
  <c r="J24" s="1"/>
  <c r="H35" i="34"/>
  <c r="W23" i="12"/>
  <c r="AD34" i="34"/>
  <c r="AE34"/>
  <c r="AF34"/>
  <c r="W22" i="12"/>
  <c r="AD33" i="34"/>
  <c r="AE33"/>
  <c r="AF33"/>
  <c r="S22" i="12"/>
  <c r="U33" i="34"/>
  <c r="V33"/>
  <c r="W33"/>
  <c r="W21" i="12"/>
  <c r="AD32" i="34"/>
  <c r="AE32"/>
  <c r="AF32"/>
  <c r="M21" i="1"/>
  <c r="K21" i="12"/>
  <c r="J21" s="1"/>
  <c r="H32" i="34"/>
  <c r="V20" i="12"/>
  <c r="AC31" i="34"/>
  <c r="AA31"/>
  <c r="AB31"/>
  <c r="K20" i="12"/>
  <c r="J20" s="1"/>
  <c r="H31" i="34"/>
  <c r="W19" i="12"/>
  <c r="AD30" i="34"/>
  <c r="AE30"/>
  <c r="AF30"/>
  <c r="R19" i="1"/>
  <c r="F17" i="13" s="1"/>
  <c r="N30" i="34"/>
  <c r="L30"/>
  <c r="M30"/>
  <c r="V17" i="12"/>
  <c r="AC28" i="34"/>
  <c r="AA28"/>
  <c r="AB28"/>
  <c r="M17" i="12"/>
  <c r="L17" s="1"/>
  <c r="K28" i="34"/>
  <c r="U27"/>
  <c r="V27"/>
  <c r="W27"/>
  <c r="N16" i="1"/>
  <c r="K27" i="34"/>
  <c r="M15" i="12"/>
  <c r="L15" s="1"/>
  <c r="K26" i="34"/>
  <c r="Z14" i="1"/>
  <c r="U25" i="34"/>
  <c r="V25"/>
  <c r="W25"/>
  <c r="W13" i="12"/>
  <c r="AD24" i="34"/>
  <c r="AE24"/>
  <c r="AF24"/>
  <c r="U24"/>
  <c r="V24"/>
  <c r="W24"/>
  <c r="AD23"/>
  <c r="AE23"/>
  <c r="AF23"/>
  <c r="M12" i="1"/>
  <c r="K12" i="12"/>
  <c r="J12" s="1"/>
  <c r="H23" i="34"/>
  <c r="V11" i="12"/>
  <c r="AC22" i="34"/>
  <c r="AA22"/>
  <c r="AB22"/>
  <c r="K11" i="12"/>
  <c r="J11" s="1"/>
  <c r="H22" i="34"/>
  <c r="U20"/>
  <c r="V20"/>
  <c r="W20"/>
  <c r="K9" i="12"/>
  <c r="J9" s="1"/>
  <c r="H20" i="34"/>
  <c r="W8" i="12"/>
  <c r="AD19" i="34"/>
  <c r="AE19"/>
  <c r="AF19"/>
  <c r="N19"/>
  <c r="L19"/>
  <c r="M19"/>
  <c r="M8" i="1"/>
  <c r="G19" i="34"/>
  <c r="Z7" i="1"/>
  <c r="M7" i="12"/>
  <c r="L7" s="1"/>
  <c r="K18" i="34"/>
  <c r="Z6" i="1"/>
  <c r="U17" i="34"/>
  <c r="V17"/>
  <c r="W17"/>
  <c r="K6" i="12"/>
  <c r="J6" s="1"/>
  <c r="H17" i="34"/>
  <c r="V5" i="12"/>
  <c r="AC16" i="34"/>
  <c r="AA16"/>
  <c r="AB16"/>
  <c r="N16"/>
  <c r="L16"/>
  <c r="M16"/>
  <c r="M5" i="1"/>
  <c r="G16" i="34"/>
  <c r="M70" i="12"/>
  <c r="L70" s="1"/>
  <c r="V59"/>
  <c r="K36"/>
  <c r="J36" s="1"/>
  <c r="W20"/>
  <c r="M11"/>
  <c r="L11" s="1"/>
  <c r="K8"/>
  <c r="J8" s="1"/>
  <c r="M188"/>
  <c r="L188" s="1"/>
  <c r="K199" i="34"/>
  <c r="W184" i="12"/>
  <c r="AD195" i="34"/>
  <c r="AE195"/>
  <c r="AF195"/>
  <c r="K184" i="12"/>
  <c r="J184" s="1"/>
  <c r="H195" i="34"/>
  <c r="V183" i="12"/>
  <c r="AA194" i="34"/>
  <c r="AB194"/>
  <c r="AC194"/>
  <c r="U192"/>
  <c r="V192"/>
  <c r="W192"/>
  <c r="W180" i="12"/>
  <c r="AD191" i="34"/>
  <c r="AE191"/>
  <c r="AF191"/>
  <c r="S180" i="12"/>
  <c r="U191" i="34"/>
  <c r="V191"/>
  <c r="W191"/>
  <c r="J191"/>
  <c r="W179" i="12"/>
  <c r="AD190" i="34"/>
  <c r="AE190"/>
  <c r="AF190"/>
  <c r="S179" i="12"/>
  <c r="U190" i="34"/>
  <c r="V190"/>
  <c r="W190"/>
  <c r="K179" i="12"/>
  <c r="J179" s="1"/>
  <c r="H190" i="34"/>
  <c r="V178" i="12"/>
  <c r="AA189" i="34"/>
  <c r="AB189"/>
  <c r="AC189"/>
  <c r="K178" i="12"/>
  <c r="J178" s="1"/>
  <c r="H189" i="34"/>
  <c r="N177" i="12"/>
  <c r="L188" i="34"/>
  <c r="M188"/>
  <c r="N188"/>
  <c r="U187"/>
  <c r="V187"/>
  <c r="W187"/>
  <c r="W175" i="12"/>
  <c r="AD186" i="34"/>
  <c r="AE186"/>
  <c r="AF186"/>
  <c r="W174" i="12"/>
  <c r="AD185" i="34"/>
  <c r="AE185"/>
  <c r="AF185"/>
  <c r="L185"/>
  <c r="M185"/>
  <c r="N185"/>
  <c r="M174" i="1"/>
  <c r="G185" i="34"/>
  <c r="W172" i="12"/>
  <c r="AD183" i="34"/>
  <c r="AE183"/>
  <c r="AF183"/>
  <c r="S172" i="12"/>
  <c r="U183" i="34"/>
  <c r="V183"/>
  <c r="W183"/>
  <c r="K172" i="12"/>
  <c r="J172" s="1"/>
  <c r="H183" i="34"/>
  <c r="V171" i="12"/>
  <c r="AA182" i="34"/>
  <c r="AB182"/>
  <c r="AC182"/>
  <c r="L182"/>
  <c r="M182"/>
  <c r="N182"/>
  <c r="W169" i="12"/>
  <c r="AD180" i="34"/>
  <c r="AE180"/>
  <c r="AF180"/>
  <c r="W168" i="12"/>
  <c r="AD179" i="34"/>
  <c r="AE179"/>
  <c r="AF179"/>
  <c r="K168" i="12"/>
  <c r="J168" s="1"/>
  <c r="H179" i="34"/>
  <c r="V167" i="12"/>
  <c r="AA178" i="34"/>
  <c r="AB178"/>
  <c r="AC178"/>
  <c r="M167" i="12"/>
  <c r="L167" s="1"/>
  <c r="K178" i="34"/>
  <c r="U177"/>
  <c r="V177"/>
  <c r="W177"/>
  <c r="W165" i="12"/>
  <c r="AD176" i="34"/>
  <c r="AE176"/>
  <c r="AF176"/>
  <c r="L176"/>
  <c r="M176"/>
  <c r="N176"/>
  <c r="S163" i="12"/>
  <c r="U174" i="34"/>
  <c r="V174"/>
  <c r="W174"/>
  <c r="K163" i="12"/>
  <c r="J163" s="1"/>
  <c r="H174" i="34"/>
  <c r="V162" i="12"/>
  <c r="AA173" i="34"/>
  <c r="AB173"/>
  <c r="AC173"/>
  <c r="M161" i="12"/>
  <c r="L161" s="1"/>
  <c r="K172" i="34"/>
  <c r="J171"/>
  <c r="W159" i="12"/>
  <c r="AD170" i="34"/>
  <c r="AE170"/>
  <c r="AF170"/>
  <c r="S159" i="12"/>
  <c r="U170" i="34"/>
  <c r="V170"/>
  <c r="W170"/>
  <c r="W158" i="12"/>
  <c r="AD169" i="34"/>
  <c r="AE169"/>
  <c r="AF169"/>
  <c r="W157" i="12"/>
  <c r="AD168" i="34"/>
  <c r="AE168"/>
  <c r="AF168"/>
  <c r="S157" i="12"/>
  <c r="U168" i="34"/>
  <c r="V168"/>
  <c r="W168"/>
  <c r="W156" i="12"/>
  <c r="AD167" i="34"/>
  <c r="AE167"/>
  <c r="AF167"/>
  <c r="S156" i="12"/>
  <c r="U167" i="34"/>
  <c r="V167"/>
  <c r="W167"/>
  <c r="K156" i="12"/>
  <c r="J156" s="1"/>
  <c r="H167" i="34"/>
  <c r="V155" i="12"/>
  <c r="AA166" i="34"/>
  <c r="AB166"/>
  <c r="AC166"/>
  <c r="L166"/>
  <c r="M166"/>
  <c r="N166"/>
  <c r="N154" i="12"/>
  <c r="L165" i="34"/>
  <c r="M165"/>
  <c r="N165"/>
  <c r="M154" i="1"/>
  <c r="G165" i="34"/>
  <c r="M153" i="12"/>
  <c r="L153" s="1"/>
  <c r="K164" i="34"/>
  <c r="W151" i="12"/>
  <c r="AD162" i="34"/>
  <c r="AE162"/>
  <c r="AF162"/>
  <c r="R151" i="1"/>
  <c r="L162" i="34"/>
  <c r="M162"/>
  <c r="N162"/>
  <c r="M150" i="12"/>
  <c r="L150" s="1"/>
  <c r="K161" i="34"/>
  <c r="W149" i="12"/>
  <c r="AD160" i="34"/>
  <c r="AE160"/>
  <c r="AF160"/>
  <c r="K149" i="12"/>
  <c r="J149" s="1"/>
  <c r="H160" i="34"/>
  <c r="V148" i="12"/>
  <c r="AA159" i="34"/>
  <c r="AB159"/>
  <c r="AC159"/>
  <c r="L159"/>
  <c r="M159"/>
  <c r="N159"/>
  <c r="M148" i="1"/>
  <c r="G159" i="34"/>
  <c r="M147" i="12"/>
  <c r="L147" s="1"/>
  <c r="K158" i="34"/>
  <c r="U157"/>
  <c r="V157"/>
  <c r="W157"/>
  <c r="K146" i="12"/>
  <c r="J146" s="1"/>
  <c r="H157" i="34"/>
  <c r="V145" i="12"/>
  <c r="AA156" i="34"/>
  <c r="AB156"/>
  <c r="AC156"/>
  <c r="K145" i="12"/>
  <c r="J145" s="1"/>
  <c r="H156" i="34"/>
  <c r="V144" i="12"/>
  <c r="AA155" i="34"/>
  <c r="AB155"/>
  <c r="AC155"/>
  <c r="L155"/>
  <c r="M155"/>
  <c r="N155"/>
  <c r="M143" i="12"/>
  <c r="L143" s="1"/>
  <c r="K154" i="34"/>
  <c r="U153"/>
  <c r="V153"/>
  <c r="W153"/>
  <c r="W140" i="12"/>
  <c r="AD151" i="34"/>
  <c r="AE151"/>
  <c r="AF151"/>
  <c r="N140" i="12"/>
  <c r="L151" i="34"/>
  <c r="M151"/>
  <c r="N151"/>
  <c r="G151"/>
  <c r="M139" i="12"/>
  <c r="L139" s="1"/>
  <c r="K150" i="34"/>
  <c r="V138" i="12"/>
  <c r="AA149" i="34"/>
  <c r="AB149"/>
  <c r="AC149"/>
  <c r="N138" i="12"/>
  <c r="L149" i="34"/>
  <c r="M149"/>
  <c r="N149"/>
  <c r="W136" i="12"/>
  <c r="AD147" i="34"/>
  <c r="AE147"/>
  <c r="AF147"/>
  <c r="S136" i="12"/>
  <c r="U147" i="34"/>
  <c r="V147"/>
  <c r="W147"/>
  <c r="K136" i="12"/>
  <c r="J136" s="1"/>
  <c r="H147" i="34"/>
  <c r="V135" i="12"/>
  <c r="AA146" i="34"/>
  <c r="AB146"/>
  <c r="AC146"/>
  <c r="N135" i="12"/>
  <c r="L146" i="34"/>
  <c r="M146"/>
  <c r="N146"/>
  <c r="L145"/>
  <c r="M145"/>
  <c r="N145"/>
  <c r="G145"/>
  <c r="U143"/>
  <c r="V143"/>
  <c r="W143"/>
  <c r="W131" i="12"/>
  <c r="AD142" i="34"/>
  <c r="AE142"/>
  <c r="AF142"/>
  <c r="K131" i="12"/>
  <c r="J131" s="1"/>
  <c r="H142" i="34"/>
  <c r="N130" i="12"/>
  <c r="L141" i="34"/>
  <c r="M141"/>
  <c r="N141"/>
  <c r="W128" i="12"/>
  <c r="AD139" i="34"/>
  <c r="AE139"/>
  <c r="AF139"/>
  <c r="S128" i="12"/>
  <c r="U139" i="34"/>
  <c r="V139"/>
  <c r="W139"/>
  <c r="K128" i="12"/>
  <c r="J128" s="1"/>
  <c r="H139" i="34"/>
  <c r="V127" i="12"/>
  <c r="AA138" i="34"/>
  <c r="AB138"/>
  <c r="AC138"/>
  <c r="N127" i="12"/>
  <c r="L138" i="34"/>
  <c r="M138"/>
  <c r="N138"/>
  <c r="V126" i="12"/>
  <c r="AA137" i="34"/>
  <c r="AB137"/>
  <c r="AC137"/>
  <c r="L137"/>
  <c r="M137"/>
  <c r="N137"/>
  <c r="G137"/>
  <c r="W124" i="12"/>
  <c r="AD135" i="34"/>
  <c r="AE135"/>
  <c r="AF135"/>
  <c r="S124" i="12"/>
  <c r="U135" i="34"/>
  <c r="V135"/>
  <c r="W135"/>
  <c r="K124" i="12"/>
  <c r="J124" s="1"/>
  <c r="H135" i="34"/>
  <c r="V123" i="12"/>
  <c r="AC134" i="34"/>
  <c r="AB134"/>
  <c r="AA134"/>
  <c r="M123" i="12"/>
  <c r="L123" s="1"/>
  <c r="K134" i="34"/>
  <c r="W133"/>
  <c r="U133"/>
  <c r="V133"/>
  <c r="K122" i="12"/>
  <c r="J122" s="1"/>
  <c r="H133" i="34"/>
  <c r="V121" i="12"/>
  <c r="AC132" i="34"/>
  <c r="AB132"/>
  <c r="AA132"/>
  <c r="N132"/>
  <c r="L132"/>
  <c r="M132"/>
  <c r="V119" i="12"/>
  <c r="AC130" i="34"/>
  <c r="AB130"/>
  <c r="AA130"/>
  <c r="K119" i="12"/>
  <c r="J119" s="1"/>
  <c r="H130" i="34"/>
  <c r="V118" i="12"/>
  <c r="AC129" i="34"/>
  <c r="AB129"/>
  <c r="AA129"/>
  <c r="K118" i="12"/>
  <c r="J118" s="1"/>
  <c r="H129" i="34"/>
  <c r="W116" i="12"/>
  <c r="AD127" i="34"/>
  <c r="AE127"/>
  <c r="AF127"/>
  <c r="N115" i="12"/>
  <c r="N126" i="34"/>
  <c r="L126"/>
  <c r="M126"/>
  <c r="M114" i="12"/>
  <c r="L114" s="1"/>
  <c r="K125" i="34"/>
  <c r="S113" i="12"/>
  <c r="W124" i="34"/>
  <c r="U124"/>
  <c r="V124"/>
  <c r="K113" i="12"/>
  <c r="J113" s="1"/>
  <c r="H124" i="34"/>
  <c r="W112" i="12"/>
  <c r="AD123" i="34"/>
  <c r="AE123"/>
  <c r="AF123"/>
  <c r="R112" i="1"/>
  <c r="N123" i="34"/>
  <c r="L123"/>
  <c r="M123"/>
  <c r="N111" i="12"/>
  <c r="N122" i="34"/>
  <c r="L122"/>
  <c r="M122"/>
  <c r="N121"/>
  <c r="L121"/>
  <c r="M121"/>
  <c r="V109" i="12"/>
  <c r="AA120" i="34"/>
  <c r="AB120"/>
  <c r="AC120"/>
  <c r="M109" i="12"/>
  <c r="L109" s="1"/>
  <c r="K120" i="34"/>
  <c r="W108" i="12"/>
  <c r="AE119" i="34"/>
  <c r="AF119"/>
  <c r="AD119"/>
  <c r="L119"/>
  <c r="M119"/>
  <c r="N119"/>
  <c r="M107" i="12"/>
  <c r="L107" s="1"/>
  <c r="K118" i="34"/>
  <c r="V117"/>
  <c r="W117"/>
  <c r="U117"/>
  <c r="W105" i="12"/>
  <c r="AE116" i="34"/>
  <c r="AF116"/>
  <c r="AD116"/>
  <c r="S105" i="12"/>
  <c r="V116" i="34"/>
  <c r="W116"/>
  <c r="U116"/>
  <c r="K105" i="12"/>
  <c r="J105" s="1"/>
  <c r="H116" i="34"/>
  <c r="V104" i="12"/>
  <c r="AA115" i="34"/>
  <c r="AB115"/>
  <c r="AC115"/>
  <c r="S104" i="12"/>
  <c r="V115" i="34"/>
  <c r="W115"/>
  <c r="U115"/>
  <c r="K104" i="12"/>
  <c r="J104" s="1"/>
  <c r="H115" i="34"/>
  <c r="V103" i="12"/>
  <c r="AA114" i="34"/>
  <c r="AB114"/>
  <c r="AC114"/>
  <c r="W102" i="12"/>
  <c r="AE113" i="34"/>
  <c r="AF113"/>
  <c r="AD113"/>
  <c r="W101" i="12"/>
  <c r="AE112" i="34"/>
  <c r="AF112"/>
  <c r="AD112"/>
  <c r="R101" i="1"/>
  <c r="L112" i="34"/>
  <c r="M112"/>
  <c r="N112"/>
  <c r="V111"/>
  <c r="W111"/>
  <c r="U111"/>
  <c r="K100" i="12"/>
  <c r="J100" s="1"/>
  <c r="H111" i="34"/>
  <c r="V99" i="12"/>
  <c r="AA110" i="34"/>
  <c r="AB110"/>
  <c r="AC110"/>
  <c r="K99" i="12"/>
  <c r="J99" s="1"/>
  <c r="H110" i="34"/>
  <c r="V98" i="12"/>
  <c r="AA109" i="34"/>
  <c r="AB109"/>
  <c r="AC109"/>
  <c r="M98" i="12"/>
  <c r="L98" s="1"/>
  <c r="K109" i="34"/>
  <c r="W96" i="12"/>
  <c r="AE107" i="34"/>
  <c r="AF107"/>
  <c r="AD107"/>
  <c r="R96" i="1"/>
  <c r="L107" i="34"/>
  <c r="M107"/>
  <c r="N107"/>
  <c r="W94" i="12"/>
  <c r="AE105" i="34"/>
  <c r="AF105"/>
  <c r="AD105"/>
  <c r="S94" i="12"/>
  <c r="V105" i="34"/>
  <c r="W105"/>
  <c r="U105"/>
  <c r="K94" i="12"/>
  <c r="J94" s="1"/>
  <c r="H105" i="34"/>
  <c r="V93" i="12"/>
  <c r="AA104" i="34"/>
  <c r="AB104"/>
  <c r="AC104"/>
  <c r="N92" i="1"/>
  <c r="J103" i="34"/>
  <c r="W91" i="12"/>
  <c r="AE102" i="34"/>
  <c r="AF102"/>
  <c r="AD102"/>
  <c r="L102"/>
  <c r="M102"/>
  <c r="N102"/>
  <c r="M90" i="12"/>
  <c r="L90" s="1"/>
  <c r="K101" i="34"/>
  <c r="Z89" i="1"/>
  <c r="V100" i="34"/>
  <c r="W100"/>
  <c r="U100"/>
  <c r="M88" i="12"/>
  <c r="L88" s="1"/>
  <c r="K99" i="34"/>
  <c r="V98"/>
  <c r="W98"/>
  <c r="U98"/>
  <c r="W86" i="12"/>
  <c r="AE97" i="34"/>
  <c r="AF97"/>
  <c r="AD97"/>
  <c r="S86" i="12"/>
  <c r="V97" i="34"/>
  <c r="W97"/>
  <c r="U97"/>
  <c r="J97"/>
  <c r="Z85" i="1"/>
  <c r="V96" i="34"/>
  <c r="W96"/>
  <c r="U96"/>
  <c r="W84" i="12"/>
  <c r="AE95" i="34"/>
  <c r="AF95"/>
  <c r="AD95"/>
  <c r="S84" i="12"/>
  <c r="V95" i="34"/>
  <c r="W95"/>
  <c r="U95"/>
  <c r="W83" i="12"/>
  <c r="AE94" i="34"/>
  <c r="AF94"/>
  <c r="AD94"/>
  <c r="R83" i="1"/>
  <c r="L94" i="34"/>
  <c r="M94"/>
  <c r="N94"/>
  <c r="L93"/>
  <c r="M93"/>
  <c r="N93"/>
  <c r="Z81" i="1"/>
  <c r="V92" i="34"/>
  <c r="W92"/>
  <c r="U92"/>
  <c r="K81" i="12"/>
  <c r="J81" s="1"/>
  <c r="H92" i="34"/>
  <c r="V80" i="12"/>
  <c r="AA91" i="34"/>
  <c r="AB91"/>
  <c r="AC91"/>
  <c r="K80" i="12"/>
  <c r="J80" s="1"/>
  <c r="H91" i="34"/>
  <c r="V79" i="12"/>
  <c r="AA90" i="34"/>
  <c r="AB90"/>
  <c r="AC90"/>
  <c r="N79" i="12"/>
  <c r="L90" i="34"/>
  <c r="M90"/>
  <c r="N90"/>
  <c r="L89"/>
  <c r="M89"/>
  <c r="N89"/>
  <c r="W76" i="12"/>
  <c r="AE87" i="34"/>
  <c r="AF87"/>
  <c r="AD87"/>
  <c r="S76" i="12"/>
  <c r="V87" i="34"/>
  <c r="W87"/>
  <c r="U87"/>
  <c r="K76" i="12"/>
  <c r="J76" s="1"/>
  <c r="H87" i="34"/>
  <c r="V75" i="12"/>
  <c r="AA86" i="34"/>
  <c r="AB86"/>
  <c r="AC86"/>
  <c r="R75" i="1"/>
  <c r="L86" i="34"/>
  <c r="M86"/>
  <c r="N86"/>
  <c r="V85"/>
  <c r="W85"/>
  <c r="U85"/>
  <c r="K74" i="12"/>
  <c r="J74" s="1"/>
  <c r="H85" i="34"/>
  <c r="V73" i="12"/>
  <c r="AA84" i="34"/>
  <c r="AB84"/>
  <c r="AC84"/>
  <c r="N73" i="12"/>
  <c r="L84" i="34"/>
  <c r="M84"/>
  <c r="N84"/>
  <c r="N71" i="1"/>
  <c r="K82" i="34"/>
  <c r="V81"/>
  <c r="W81"/>
  <c r="U81"/>
  <c r="J81"/>
  <c r="V69" i="12"/>
  <c r="AA80" i="34"/>
  <c r="AB80"/>
  <c r="AC80"/>
  <c r="K69" i="12"/>
  <c r="J69" s="1"/>
  <c r="H80" i="34"/>
  <c r="W67" i="12"/>
  <c r="AE78" i="34"/>
  <c r="AF78"/>
  <c r="AD78"/>
  <c r="L78"/>
  <c r="M78"/>
  <c r="N78"/>
  <c r="J77"/>
  <c r="W65" i="12"/>
  <c r="AE76" i="34"/>
  <c r="AF76"/>
  <c r="AD76"/>
  <c r="K65" i="12"/>
  <c r="J65" s="1"/>
  <c r="H76" i="34"/>
  <c r="V64" i="12"/>
  <c r="AA75" i="34"/>
  <c r="AB75"/>
  <c r="AC75"/>
  <c r="L75"/>
  <c r="M75"/>
  <c r="N75"/>
  <c r="W62" i="12"/>
  <c r="AE73" i="34"/>
  <c r="AF73"/>
  <c r="AD73"/>
  <c r="K62" i="12"/>
  <c r="J62" s="1"/>
  <c r="H73" i="34"/>
  <c r="V61" i="12"/>
  <c r="AA72" i="34"/>
  <c r="AB72"/>
  <c r="AC72"/>
  <c r="N61" i="12"/>
  <c r="L72" i="34"/>
  <c r="M72"/>
  <c r="N72"/>
  <c r="N60" i="1"/>
  <c r="K71" i="34"/>
  <c r="Z59" i="1"/>
  <c r="V70" i="34"/>
  <c r="W70"/>
  <c r="U70"/>
  <c r="K59" i="12"/>
  <c r="J59" s="1"/>
  <c r="H70" i="34"/>
  <c r="V58" i="12"/>
  <c r="AA69" i="34"/>
  <c r="AB69"/>
  <c r="AC69"/>
  <c r="K58" i="12"/>
  <c r="J58" s="1"/>
  <c r="H69" i="34"/>
  <c r="V57" i="12"/>
  <c r="AA68" i="34"/>
  <c r="AB68"/>
  <c r="AC68"/>
  <c r="N57" i="12"/>
  <c r="L68" i="34"/>
  <c r="M68"/>
  <c r="N68"/>
  <c r="G68"/>
  <c r="W55" i="12"/>
  <c r="AE66" i="34"/>
  <c r="AF66"/>
  <c r="AD66"/>
  <c r="V66"/>
  <c r="W66"/>
  <c r="U66"/>
  <c r="M55" i="12"/>
  <c r="L55" s="1"/>
  <c r="K66" i="34"/>
  <c r="V65"/>
  <c r="W65"/>
  <c r="U65"/>
  <c r="AE64"/>
  <c r="AF64"/>
  <c r="AD64"/>
  <c r="S53" i="12"/>
  <c r="V64" i="34"/>
  <c r="W64"/>
  <c r="U64"/>
  <c r="K53" i="12"/>
  <c r="J53" s="1"/>
  <c r="H64" i="34"/>
  <c r="V52" i="12"/>
  <c r="AA63" i="34"/>
  <c r="AB63"/>
  <c r="AC63"/>
  <c r="L63"/>
  <c r="M63"/>
  <c r="N63"/>
  <c r="K51" i="12"/>
  <c r="J51" s="1"/>
  <c r="H62" i="34"/>
  <c r="N50" i="12"/>
  <c r="L61" i="34"/>
  <c r="M61"/>
  <c r="N61"/>
  <c r="W48" i="12"/>
  <c r="AE59" i="34"/>
  <c r="AF59"/>
  <c r="AD59"/>
  <c r="W47" i="12"/>
  <c r="AE58" i="34"/>
  <c r="AF58"/>
  <c r="AD58"/>
  <c r="W46" i="12"/>
  <c r="AE57" i="34"/>
  <c r="AF57"/>
  <c r="AD57"/>
  <c r="V45" i="12"/>
  <c r="AA56" i="34"/>
  <c r="AB56"/>
  <c r="AC56"/>
  <c r="S45" i="12"/>
  <c r="V56" i="34"/>
  <c r="W56"/>
  <c r="U56"/>
  <c r="K45" i="12"/>
  <c r="J45" s="1"/>
  <c r="H56" i="34"/>
  <c r="V44" i="12"/>
  <c r="AA55" i="34"/>
  <c r="AB55"/>
  <c r="AC55"/>
  <c r="S44" i="12"/>
  <c r="V55" i="34"/>
  <c r="W55"/>
  <c r="U55"/>
  <c r="V43" i="12"/>
  <c r="AA54" i="34"/>
  <c r="AB54"/>
  <c r="AC54"/>
  <c r="K43" i="12"/>
  <c r="J43" s="1"/>
  <c r="H54" i="34"/>
  <c r="V42" i="12"/>
  <c r="AA53" i="34"/>
  <c r="AB53"/>
  <c r="AC53"/>
  <c r="M42" i="12"/>
  <c r="L42" s="1"/>
  <c r="K53" i="34"/>
  <c r="W40" i="12"/>
  <c r="AE51" i="34"/>
  <c r="AD51"/>
  <c r="AF51"/>
  <c r="W39" i="12"/>
  <c r="AE50" i="34"/>
  <c r="AD50"/>
  <c r="AF50"/>
  <c r="W38" i="12"/>
  <c r="AE49" i="34"/>
  <c r="AD49"/>
  <c r="AF49"/>
  <c r="V37" i="12"/>
  <c r="AC48" i="34"/>
  <c r="AA48"/>
  <c r="AB48"/>
  <c r="N48"/>
  <c r="L48"/>
  <c r="M48"/>
  <c r="M36" i="12"/>
  <c r="L36" s="1"/>
  <c r="K47" i="34"/>
  <c r="U46"/>
  <c r="V46"/>
  <c r="W46"/>
  <c r="M35" i="12"/>
  <c r="L35" s="1"/>
  <c r="K46" i="34"/>
  <c r="Z34" i="1"/>
  <c r="K32" i="13" s="1"/>
  <c r="U45" i="34"/>
  <c r="V45"/>
  <c r="W45"/>
  <c r="K34" i="12"/>
  <c r="J34" s="1"/>
  <c r="H45" i="34"/>
  <c r="W33" i="12"/>
  <c r="AD44" i="34"/>
  <c r="AE44"/>
  <c r="AF44"/>
  <c r="R33" i="1"/>
  <c r="N44" i="34"/>
  <c r="L44"/>
  <c r="M44"/>
  <c r="M32" i="12"/>
  <c r="L32" s="1"/>
  <c r="K43" i="34"/>
  <c r="U42"/>
  <c r="V42"/>
  <c r="W42"/>
  <c r="K31" i="12"/>
  <c r="J31" s="1"/>
  <c r="H42" i="34"/>
  <c r="Z28" i="1"/>
  <c r="K26" i="13" s="1"/>
  <c r="U39" i="34"/>
  <c r="V39"/>
  <c r="W39"/>
  <c r="U38"/>
  <c r="V38"/>
  <c r="W38"/>
  <c r="S26" i="12"/>
  <c r="U37" i="34"/>
  <c r="V37"/>
  <c r="W37"/>
  <c r="W25" i="12"/>
  <c r="AD36" i="34"/>
  <c r="AE36"/>
  <c r="AF36"/>
  <c r="W24" i="12"/>
  <c r="AD35" i="34"/>
  <c r="AE35"/>
  <c r="AF35"/>
  <c r="N35"/>
  <c r="L35"/>
  <c r="M35"/>
  <c r="V23" i="12"/>
  <c r="AC34" i="34"/>
  <c r="AA34"/>
  <c r="AB34"/>
  <c r="K23" i="12"/>
  <c r="J23" s="1"/>
  <c r="H34" i="34"/>
  <c r="V22" i="12"/>
  <c r="AC33" i="34"/>
  <c r="AA33"/>
  <c r="AB33"/>
  <c r="K22" i="12"/>
  <c r="J22" s="1"/>
  <c r="H33" i="34"/>
  <c r="V21" i="12"/>
  <c r="AC32" i="34"/>
  <c r="AA32"/>
  <c r="AB32"/>
  <c r="N21" i="12"/>
  <c r="N32" i="34"/>
  <c r="L32"/>
  <c r="M32"/>
  <c r="N31"/>
  <c r="L31"/>
  <c r="M31"/>
  <c r="V19" i="12"/>
  <c r="AC30" i="34"/>
  <c r="AA30"/>
  <c r="AB30"/>
  <c r="M19" i="12"/>
  <c r="L19" s="1"/>
  <c r="K30" i="34"/>
  <c r="Z18" i="1"/>
  <c r="U29" i="34"/>
  <c r="V29"/>
  <c r="W29"/>
  <c r="N17" i="1"/>
  <c r="J28" i="34"/>
  <c r="W16" i="12"/>
  <c r="AD27" i="34"/>
  <c r="AE27"/>
  <c r="AF27"/>
  <c r="AD26"/>
  <c r="AE26"/>
  <c r="AF26"/>
  <c r="S15" i="12"/>
  <c r="U26" i="34"/>
  <c r="V26"/>
  <c r="W26"/>
  <c r="W14" i="12"/>
  <c r="AD25" i="34"/>
  <c r="AE25"/>
  <c r="AF25"/>
  <c r="K14" i="12"/>
  <c r="J14" s="1"/>
  <c r="H25" i="34"/>
  <c r="V13" i="12"/>
  <c r="AC24" i="34"/>
  <c r="AA24"/>
  <c r="AB24"/>
  <c r="K13" i="12"/>
  <c r="J13" s="1"/>
  <c r="H24" i="34"/>
  <c r="V12" i="12"/>
  <c r="AC23" i="34"/>
  <c r="AA23"/>
  <c r="AB23"/>
  <c r="N12" i="12"/>
  <c r="N23" i="34"/>
  <c r="L23"/>
  <c r="M23"/>
  <c r="N11" i="12"/>
  <c r="N22" i="34"/>
  <c r="L22"/>
  <c r="M22"/>
  <c r="M11" i="1"/>
  <c r="G22" i="34"/>
  <c r="Z10" i="1"/>
  <c r="U21" i="34"/>
  <c r="V21"/>
  <c r="W21"/>
  <c r="W9" i="12"/>
  <c r="AD20" i="34"/>
  <c r="AE20"/>
  <c r="AF20"/>
  <c r="N20"/>
  <c r="L20"/>
  <c r="M20"/>
  <c r="M9" i="1"/>
  <c r="G20" i="34"/>
  <c r="V8" i="12"/>
  <c r="AC19" i="34"/>
  <c r="AA19"/>
  <c r="AB19"/>
  <c r="N7" i="1"/>
  <c r="J18" i="34"/>
  <c r="W6" i="12"/>
  <c r="AD17" i="34"/>
  <c r="AE17"/>
  <c r="AF17"/>
  <c r="N17"/>
  <c r="L17"/>
  <c r="M17"/>
  <c r="M6" i="1"/>
  <c r="G17" i="34"/>
  <c r="M5" i="12"/>
  <c r="L5" s="1"/>
  <c r="K16" i="34"/>
  <c r="K46" i="12"/>
  <c r="J46" s="1"/>
  <c r="W31"/>
  <c r="W15"/>
  <c r="W12"/>
  <c r="A191"/>
  <c r="R187" i="1"/>
  <c r="N187" i="12"/>
  <c r="M182" i="1"/>
  <c r="AI176"/>
  <c r="N171"/>
  <c r="M171" i="12"/>
  <c r="L171" s="1"/>
  <c r="Z169" i="1"/>
  <c r="S169" i="12"/>
  <c r="A164"/>
  <c r="M162" i="1"/>
  <c r="M153"/>
  <c r="J153" i="12"/>
  <c r="AI149" i="1"/>
  <c r="M147"/>
  <c r="M144"/>
  <c r="R143"/>
  <c r="N143" i="12"/>
  <c r="M141" i="1"/>
  <c r="N136"/>
  <c r="M136" i="12"/>
  <c r="L136" s="1"/>
  <c r="M123" i="1"/>
  <c r="A120" i="12"/>
  <c r="AI119" i="1"/>
  <c r="Z119"/>
  <c r="S119" i="12"/>
  <c r="A115"/>
  <c r="Z114" i="1"/>
  <c r="S114" i="12"/>
  <c r="A112"/>
  <c r="A105"/>
  <c r="A104"/>
  <c r="M91" i="1"/>
  <c r="M83"/>
  <c r="M77"/>
  <c r="A69" i="12"/>
  <c r="AI68" i="1"/>
  <c r="M66"/>
  <c r="N57"/>
  <c r="M57" i="12"/>
  <c r="L57" s="1"/>
  <c r="Z56" i="1"/>
  <c r="S56" i="12"/>
  <c r="AI55" i="1"/>
  <c r="P53" i="13" s="1"/>
  <c r="Z55" i="1"/>
  <c r="K53" i="13" s="1"/>
  <c r="S55" i="12"/>
  <c r="AI50" i="1"/>
  <c r="N38" i="12"/>
  <c r="R38" i="1"/>
  <c r="M193"/>
  <c r="N192"/>
  <c r="M192" i="12"/>
  <c r="L192" s="1"/>
  <c r="Z191" i="1"/>
  <c r="S191" i="12"/>
  <c r="A190"/>
  <c r="R183" i="1"/>
  <c r="N183" i="12"/>
  <c r="M183" i="1"/>
  <c r="R182"/>
  <c r="N182" i="12"/>
  <c r="N181"/>
  <c r="R181" i="1"/>
  <c r="M180"/>
  <c r="N179"/>
  <c r="M179" i="12"/>
  <c r="L179" s="1"/>
  <c r="R178" i="1"/>
  <c r="N178" i="12"/>
  <c r="M178" i="1"/>
  <c r="R175"/>
  <c r="N175" i="12"/>
  <c r="M175" i="1"/>
  <c r="Z173"/>
  <c r="S173" i="12"/>
  <c r="M173"/>
  <c r="L173" s="1"/>
  <c r="N173" i="1"/>
  <c r="N172"/>
  <c r="M172" i="12"/>
  <c r="L172" s="1"/>
  <c r="A171"/>
  <c r="A169"/>
  <c r="Z167" i="1"/>
  <c r="S167" i="12"/>
  <c r="A167"/>
  <c r="A166"/>
  <c r="R163" i="1"/>
  <c r="N163" i="12"/>
  <c r="M163" i="1"/>
  <c r="R160"/>
  <c r="N160" i="12"/>
  <c r="M160" i="1"/>
  <c r="R159"/>
  <c r="N159" i="12"/>
  <c r="M159" i="1"/>
  <c r="A152" i="12"/>
  <c r="N150" i="1"/>
  <c r="R148"/>
  <c r="N148" i="12"/>
  <c r="Z146" i="1"/>
  <c r="S146" i="12"/>
  <c r="N146" i="1"/>
  <c r="M146" i="12"/>
  <c r="L146" s="1"/>
  <c r="M145" i="1"/>
  <c r="N144"/>
  <c r="M144" i="12"/>
  <c r="L144" s="1"/>
  <c r="A136"/>
  <c r="A135"/>
  <c r="Z134" i="1"/>
  <c r="S134" i="12"/>
  <c r="R129" i="1"/>
  <c r="N129" i="12"/>
  <c r="M129" i="1"/>
  <c r="N128"/>
  <c r="M128" i="12"/>
  <c r="L128" s="1"/>
  <c r="A127"/>
  <c r="Z126" i="1"/>
  <c r="S126" i="12"/>
  <c r="A125"/>
  <c r="A124"/>
  <c r="R123" i="1"/>
  <c r="Z122"/>
  <c r="S122" i="12"/>
  <c r="N122" i="1"/>
  <c r="M122" i="12"/>
  <c r="L122" s="1"/>
  <c r="A121"/>
  <c r="R119" i="1"/>
  <c r="A117" i="12"/>
  <c r="A116"/>
  <c r="A114"/>
  <c r="A110"/>
  <c r="S109"/>
  <c r="Z109" i="1"/>
  <c r="R108"/>
  <c r="N108" i="12"/>
  <c r="M108" i="1"/>
  <c r="A107" i="12"/>
  <c r="A103"/>
  <c r="M96"/>
  <c r="L96" s="1"/>
  <c r="N96" i="1"/>
  <c r="Z95"/>
  <c r="S95" i="12"/>
  <c r="R94" i="1"/>
  <c r="N94" i="12"/>
  <c r="M94" i="1"/>
  <c r="R63"/>
  <c r="N63" i="12"/>
  <c r="M63" i="1"/>
  <c r="Z58"/>
  <c r="K56" i="13" s="1"/>
  <c r="S58" i="12"/>
  <c r="N58" i="1"/>
  <c r="M58" i="12"/>
  <c r="L58" s="1"/>
  <c r="R53" i="1"/>
  <c r="N53" i="12"/>
  <c r="M53" i="1"/>
  <c r="N52"/>
  <c r="M52" i="12"/>
  <c r="L52" s="1"/>
  <c r="M47"/>
  <c r="L47" s="1"/>
  <c r="N47" i="1"/>
  <c r="Z46"/>
  <c r="K44" i="13" s="1"/>
  <c r="S46" i="12"/>
  <c r="N42" i="1"/>
  <c r="Z25"/>
  <c r="K23" i="13" s="1"/>
  <c r="S25" i="12"/>
  <c r="N25" i="1"/>
  <c r="M25" i="12"/>
  <c r="L25" s="1"/>
  <c r="Z8" i="1"/>
  <c r="S8" i="12"/>
  <c r="N7"/>
  <c r="R7" i="1"/>
  <c r="M189" i="12"/>
  <c r="L189" s="1"/>
  <c r="N189" i="1"/>
  <c r="R186"/>
  <c r="N186" i="12"/>
  <c r="M185" i="1"/>
  <c r="M181"/>
  <c r="R179"/>
  <c r="N179" i="12"/>
  <c r="AH177" i="1"/>
  <c r="A177" i="12"/>
  <c r="R174" i="1"/>
  <c r="N174" i="12"/>
  <c r="Z166" i="1"/>
  <c r="S166" i="12"/>
  <c r="S160"/>
  <c r="Z160" i="1"/>
  <c r="N152"/>
  <c r="M152" i="12"/>
  <c r="L152" s="1"/>
  <c r="Z151" i="1"/>
  <c r="S151" i="12"/>
  <c r="A151"/>
  <c r="A150"/>
  <c r="R144" i="1"/>
  <c r="N144" i="12"/>
  <c r="N142" i="1"/>
  <c r="M142" i="12"/>
  <c r="L142" s="1"/>
  <c r="M138" i="1"/>
  <c r="M137"/>
  <c r="Z135"/>
  <c r="S135" i="12"/>
  <c r="R134" i="1"/>
  <c r="N134" i="12"/>
  <c r="R128" i="1"/>
  <c r="N128" i="12"/>
  <c r="R126" i="1"/>
  <c r="N126" i="12"/>
  <c r="AH117" i="1"/>
  <c r="A113" i="12"/>
  <c r="A109"/>
  <c r="AI108" i="1"/>
  <c r="N106"/>
  <c r="M106" i="12"/>
  <c r="L106" s="1"/>
  <c r="A101"/>
  <c r="N91"/>
  <c r="R91" i="1"/>
  <c r="M74"/>
  <c r="N70"/>
  <c r="A70" i="12"/>
  <c r="AI69" i="1"/>
  <c r="M34"/>
  <c r="AI30"/>
  <c r="S19" i="12"/>
  <c r="Z19" i="1"/>
  <c r="K17" i="13" s="1"/>
  <c r="AI10" i="1"/>
  <c r="Z194"/>
  <c r="S194" i="12"/>
  <c r="Z193" i="1"/>
  <c r="S193" i="12"/>
  <c r="A192"/>
  <c r="R191" i="1"/>
  <c r="N191" i="12"/>
  <c r="M191" i="1"/>
  <c r="Z190"/>
  <c r="N190"/>
  <c r="M189"/>
  <c r="R188"/>
  <c r="A188" i="12"/>
  <c r="A187"/>
  <c r="A186"/>
  <c r="Z184" i="1"/>
  <c r="R184"/>
  <c r="N184" i="12"/>
  <c r="M184" i="1"/>
  <c r="N183"/>
  <c r="M183" i="12"/>
  <c r="L183" s="1"/>
  <c r="N182" i="1"/>
  <c r="M182" i="12"/>
  <c r="L182" s="1"/>
  <c r="Z181" i="1"/>
  <c r="S181" i="12"/>
  <c r="N175" i="1"/>
  <c r="M175" i="12"/>
  <c r="L175" s="1"/>
  <c r="Z174" i="1"/>
  <c r="S174" i="12"/>
  <c r="A174"/>
  <c r="R173" i="1"/>
  <c r="N170"/>
  <c r="A168" i="12"/>
  <c r="N166" i="1"/>
  <c r="N165"/>
  <c r="R164"/>
  <c r="N164" i="12"/>
  <c r="Z163" i="1"/>
  <c r="Z162"/>
  <c r="S162" i="12"/>
  <c r="N162" i="1"/>
  <c r="M162" i="12"/>
  <c r="L162" s="1"/>
  <c r="M161" i="1"/>
  <c r="N155"/>
  <c r="R154"/>
  <c r="N153"/>
  <c r="A153" i="12"/>
  <c r="Z149" i="1"/>
  <c r="N149" i="12"/>
  <c r="R149" i="1"/>
  <c r="M149"/>
  <c r="N148"/>
  <c r="M148" i="12"/>
  <c r="L148" s="1"/>
  <c r="N147" i="1"/>
  <c r="A147" i="12"/>
  <c r="R146" i="1"/>
  <c r="R141"/>
  <c r="A141" i="12"/>
  <c r="R140" i="1"/>
  <c r="A140" i="12"/>
  <c r="S137"/>
  <c r="Z137" i="1"/>
  <c r="N137"/>
  <c r="A137" i="12"/>
  <c r="N135" i="1"/>
  <c r="A134" i="12"/>
  <c r="R132" i="1"/>
  <c r="N132" i="12"/>
  <c r="R131" i="1"/>
  <c r="N131" i="12"/>
  <c r="Z129" i="1"/>
  <c r="N129"/>
  <c r="M129" i="12"/>
  <c r="L129" s="1"/>
  <c r="A128"/>
  <c r="N127" i="1"/>
  <c r="A126" i="12"/>
  <c r="S125"/>
  <c r="Z125" i="1"/>
  <c r="A123" i="12"/>
  <c r="R122" i="1"/>
  <c r="A119" i="12"/>
  <c r="S117"/>
  <c r="Z117" i="1"/>
  <c r="Z115"/>
  <c r="S115" i="12"/>
  <c r="N114" i="1"/>
  <c r="R109"/>
  <c r="N109" i="12"/>
  <c r="M109" i="1"/>
  <c r="Z108"/>
  <c r="N108"/>
  <c r="M108" i="12"/>
  <c r="L108" s="1"/>
  <c r="N107" i="1"/>
  <c r="M106"/>
  <c r="R105"/>
  <c r="N105" i="12"/>
  <c r="M105" i="1"/>
  <c r="R104"/>
  <c r="N104" i="12"/>
  <c r="M104" i="1"/>
  <c r="N102"/>
  <c r="M99" i="12"/>
  <c r="L99" s="1"/>
  <c r="N99" i="1"/>
  <c r="Z98"/>
  <c r="S98" i="12"/>
  <c r="N95"/>
  <c r="R95" i="1"/>
  <c r="M95"/>
  <c r="N92" i="12"/>
  <c r="R92" i="1"/>
  <c r="M92"/>
  <c r="R72"/>
  <c r="N72" i="12"/>
  <c r="M72" i="1"/>
  <c r="R67"/>
  <c r="N67" i="12"/>
  <c r="M67" i="1"/>
  <c r="R60"/>
  <c r="N60" i="12"/>
  <c r="N59" i="1"/>
  <c r="M39" i="12"/>
  <c r="L39" s="1"/>
  <c r="N39" i="1"/>
  <c r="Z38"/>
  <c r="S38" i="12"/>
  <c r="R36" i="1"/>
  <c r="N36" i="12"/>
  <c r="M28"/>
  <c r="L28" s="1"/>
  <c r="N28" i="1"/>
  <c r="Z27"/>
  <c r="S27" i="12"/>
  <c r="N27" i="1"/>
  <c r="M27" i="12"/>
  <c r="L27" s="1"/>
  <c r="S9"/>
  <c r="Z9" i="1"/>
  <c r="N8" i="12"/>
  <c r="R8" i="1"/>
  <c r="R5"/>
  <c r="N5" i="12"/>
  <c r="Z189" i="1"/>
  <c r="S189" i="12"/>
  <c r="AI184" i="1"/>
  <c r="M179"/>
  <c r="A161" i="12"/>
  <c r="N158" i="1"/>
  <c r="M158" i="12"/>
  <c r="L158" s="1"/>
  <c r="N156" i="1"/>
  <c r="M156" i="12"/>
  <c r="L156" s="1"/>
  <c r="N153"/>
  <c r="R153" i="1"/>
  <c r="R147"/>
  <c r="N147" i="12"/>
  <c r="M143" i="1"/>
  <c r="M139"/>
  <c r="Z138"/>
  <c r="S138" i="12"/>
  <c r="N133" i="1"/>
  <c r="M133" i="12"/>
  <c r="L133" s="1"/>
  <c r="Z132" i="1"/>
  <c r="S132" i="12"/>
  <c r="N131" i="1"/>
  <c r="A131" i="12"/>
  <c r="AI130" i="1"/>
  <c r="A130" i="12"/>
  <c r="M128" i="1"/>
  <c r="AH125"/>
  <c r="N121"/>
  <c r="M121" i="12"/>
  <c r="L121" s="1"/>
  <c r="M118" i="1"/>
  <c r="N115"/>
  <c r="M111" i="12"/>
  <c r="L111" s="1"/>
  <c r="N111" i="1"/>
  <c r="Z110"/>
  <c r="S110" i="12"/>
  <c r="Z106" i="1"/>
  <c r="S106" i="12"/>
  <c r="AI100" i="1"/>
  <c r="AH81"/>
  <c r="R77"/>
  <c r="N77" i="12"/>
  <c r="N17"/>
  <c r="R17" i="1"/>
  <c r="A194" i="12"/>
  <c r="R193" i="1"/>
  <c r="A193" i="12"/>
  <c r="M187" i="1"/>
  <c r="K187" i="12"/>
  <c r="J187" s="1"/>
  <c r="A185"/>
  <c r="A183"/>
  <c r="A181"/>
  <c r="A180"/>
  <c r="A178"/>
  <c r="S176"/>
  <c r="Z176" i="1"/>
  <c r="N176"/>
  <c r="A176" i="12"/>
  <c r="A175"/>
  <c r="N174" i="1"/>
  <c r="M173"/>
  <c r="R172"/>
  <c r="R171"/>
  <c r="N171" i="12"/>
  <c r="M171" i="1"/>
  <c r="Z170"/>
  <c r="R170"/>
  <c r="N170" i="12"/>
  <c r="M170" i="1"/>
  <c r="N169" i="12"/>
  <c r="R169" i="1"/>
  <c r="Z168"/>
  <c r="N168"/>
  <c r="Z165"/>
  <c r="N165" i="12"/>
  <c r="R165" i="1"/>
  <c r="M165"/>
  <c r="N164"/>
  <c r="M164" i="12"/>
  <c r="L164" s="1"/>
  <c r="A163"/>
  <c r="R162" i="1"/>
  <c r="A160" i="12"/>
  <c r="A159"/>
  <c r="Z158" i="1"/>
  <c r="S158" i="12"/>
  <c r="M157" i="1"/>
  <c r="Z156"/>
  <c r="R156"/>
  <c r="N156" i="12"/>
  <c r="M156" i="1"/>
  <c r="R155"/>
  <c r="N155" i="12"/>
  <c r="M155" i="1"/>
  <c r="A154" i="12"/>
  <c r="Z150" i="1"/>
  <c r="S150" i="12"/>
  <c r="A148"/>
  <c r="M146" i="1"/>
  <c r="R145"/>
  <c r="A145" i="12"/>
  <c r="N143" i="1"/>
  <c r="Z142"/>
  <c r="S142" i="12"/>
  <c r="N141" i="1"/>
  <c r="M140"/>
  <c r="N139"/>
  <c r="A139" i="12"/>
  <c r="N138" i="1"/>
  <c r="A138" i="12"/>
  <c r="R137" i="1"/>
  <c r="M135"/>
  <c r="M134"/>
  <c r="R133"/>
  <c r="N133" i="12"/>
  <c r="M133" i="1"/>
  <c r="N132"/>
  <c r="M132" i="12"/>
  <c r="L132" s="1"/>
  <c r="Z131" i="1"/>
  <c r="S131" i="12"/>
  <c r="M127" i="1"/>
  <c r="M126"/>
  <c r="R125"/>
  <c r="N125" i="12"/>
  <c r="M125" i="1"/>
  <c r="Z124"/>
  <c r="R124"/>
  <c r="N124" i="12"/>
  <c r="M124" i="1"/>
  <c r="N123"/>
  <c r="M122"/>
  <c r="R121"/>
  <c r="N121" i="12"/>
  <c r="M121" i="1"/>
  <c r="Z120"/>
  <c r="N120"/>
  <c r="M120" i="12"/>
  <c r="L120" s="1"/>
  <c r="M119" i="1"/>
  <c r="A118" i="12"/>
  <c r="R117" i="1"/>
  <c r="N117" i="12"/>
  <c r="M117" i="1"/>
  <c r="R116"/>
  <c r="N116" i="12"/>
  <c r="M116" i="1"/>
  <c r="M114"/>
  <c r="Z113"/>
  <c r="N113"/>
  <c r="M113" i="12"/>
  <c r="L113" s="1"/>
  <c r="Z112" i="1"/>
  <c r="N112"/>
  <c r="M112" i="12"/>
  <c r="L112" s="1"/>
  <c r="Z111" i="1"/>
  <c r="S111" i="12"/>
  <c r="R110" i="1"/>
  <c r="N110" i="12"/>
  <c r="M107" i="1"/>
  <c r="N105"/>
  <c r="M105" i="12"/>
  <c r="L105" s="1"/>
  <c r="N104" i="1"/>
  <c r="M104" i="12"/>
  <c r="L104" s="1"/>
  <c r="Z103" i="1"/>
  <c r="S103" i="12"/>
  <c r="S100"/>
  <c r="Z100" i="1"/>
  <c r="N98" i="12"/>
  <c r="R98" i="1"/>
  <c r="M98"/>
  <c r="N97"/>
  <c r="M97" i="12"/>
  <c r="L97" s="1"/>
  <c r="N93"/>
  <c r="R93" i="1"/>
  <c r="M93"/>
  <c r="R90"/>
  <c r="N90" i="12"/>
  <c r="M90" i="1"/>
  <c r="R81"/>
  <c r="N81" i="12"/>
  <c r="M81" i="1"/>
  <c r="R76"/>
  <c r="N76" i="12"/>
  <c r="M76" i="1"/>
  <c r="N75"/>
  <c r="M75" i="12"/>
  <c r="L75" s="1"/>
  <c r="AI74" i="1"/>
  <c r="W74" i="12"/>
  <c r="R74" i="1"/>
  <c r="Z68"/>
  <c r="S68" i="12"/>
  <c r="R64" i="1"/>
  <c r="F62" i="13" s="1"/>
  <c r="N64" i="12"/>
  <c r="M64" i="1"/>
  <c r="M50" i="12"/>
  <c r="L50" s="1"/>
  <c r="N50" i="1"/>
  <c r="N46" i="12"/>
  <c r="R46" i="1"/>
  <c r="F44" i="13" s="1"/>
  <c r="R45" i="1"/>
  <c r="N45" i="12"/>
  <c r="M45" i="1"/>
  <c r="R44"/>
  <c r="N44" i="12"/>
  <c r="R37" i="1"/>
  <c r="F35" i="13" s="1"/>
  <c r="N37" i="12"/>
  <c r="M37" i="1"/>
  <c r="S33" i="12"/>
  <c r="Z33" i="1"/>
  <c r="M24" i="12"/>
  <c r="L24" s="1"/>
  <c r="N24" i="1"/>
  <c r="R6"/>
  <c r="N6" i="12"/>
  <c r="M100" i="1"/>
  <c r="N95"/>
  <c r="N93"/>
  <c r="N91"/>
  <c r="M88"/>
  <c r="R86"/>
  <c r="N86" i="12"/>
  <c r="M86" i="1"/>
  <c r="R85"/>
  <c r="N85" i="12"/>
  <c r="M84" i="1"/>
  <c r="R82"/>
  <c r="N82" i="12"/>
  <c r="M82" i="1"/>
  <c r="N81"/>
  <c r="M81" i="12"/>
  <c r="L81" s="1"/>
  <c r="M80" i="1"/>
  <c r="R78"/>
  <c r="N78" i="12"/>
  <c r="M78" i="1"/>
  <c r="N77"/>
  <c r="M77" i="12"/>
  <c r="L77" s="1"/>
  <c r="A75"/>
  <c r="N72" i="1"/>
  <c r="M72" i="12"/>
  <c r="L72" s="1"/>
  <c r="M68" i="1"/>
  <c r="Z66"/>
  <c r="S66" i="12"/>
  <c r="N64" i="1"/>
  <c r="M64" i="12"/>
  <c r="L64" s="1"/>
  <c r="Z63" i="1"/>
  <c r="S63" i="12"/>
  <c r="Z62" i="1"/>
  <c r="S62" i="12"/>
  <c r="Z51" i="1"/>
  <c r="S51" i="12"/>
  <c r="N45" i="1"/>
  <c r="N44"/>
  <c r="M44" i="12"/>
  <c r="L44" s="1"/>
  <c r="Z43" i="1"/>
  <c r="K41" i="13" s="1"/>
  <c r="S43" i="12"/>
  <c r="N37" i="1"/>
  <c r="Z35"/>
  <c r="S35" i="12"/>
  <c r="M33" i="1"/>
  <c r="R32"/>
  <c r="N32" i="12"/>
  <c r="M31" i="1"/>
  <c r="N26"/>
  <c r="Z23"/>
  <c r="S23" i="12"/>
  <c r="M22" i="1"/>
  <c r="R20"/>
  <c r="N20" i="12"/>
  <c r="M20" i="1"/>
  <c r="M19"/>
  <c r="Z16"/>
  <c r="K14" i="13" s="1"/>
  <c r="S16" i="12"/>
  <c r="M15" i="1"/>
  <c r="R13"/>
  <c r="F11" i="13" s="1"/>
  <c r="N13" i="12"/>
  <c r="M13" i="1"/>
  <c r="N8"/>
  <c r="N6"/>
  <c r="M6" i="12"/>
  <c r="L6" s="1"/>
  <c r="N194"/>
  <c r="N192"/>
  <c r="A189"/>
  <c r="A179"/>
  <c r="A173"/>
  <c r="A165"/>
  <c r="A157"/>
  <c r="A155"/>
  <c r="N152"/>
  <c r="A149"/>
  <c r="A143"/>
  <c r="S139"/>
  <c r="S127"/>
  <c r="S123"/>
  <c r="A111"/>
  <c r="S107"/>
  <c r="S99"/>
  <c r="A99"/>
  <c r="A95"/>
  <c r="M93"/>
  <c r="L93" s="1"/>
  <c r="S91"/>
  <c r="A91"/>
  <c r="S89"/>
  <c r="A88"/>
  <c r="N83"/>
  <c r="S81"/>
  <c r="A80"/>
  <c r="N75"/>
  <c r="S73"/>
  <c r="A72"/>
  <c r="S65"/>
  <c r="M54"/>
  <c r="L54" s="1"/>
  <c r="S21"/>
  <c r="N19"/>
  <c r="M16"/>
  <c r="L16" s="1"/>
  <c r="N14"/>
  <c r="M8"/>
  <c r="L8" s="1"/>
  <c r="M101" i="1"/>
  <c r="N98"/>
  <c r="A90" i="12"/>
  <c r="N89" i="1"/>
  <c r="M89" i="12"/>
  <c r="L89" s="1"/>
  <c r="Z87" i="1"/>
  <c r="S87" i="12"/>
  <c r="N85" i="1"/>
  <c r="M85" i="12"/>
  <c r="L85" s="1"/>
  <c r="Z83" i="1"/>
  <c r="S83" i="12"/>
  <c r="Z79" i="1"/>
  <c r="S79" i="12"/>
  <c r="N76" i="1"/>
  <c r="N74"/>
  <c r="A74" i="12"/>
  <c r="R73" i="1"/>
  <c r="Z71"/>
  <c r="S71" i="12"/>
  <c r="Z70" i="1"/>
  <c r="S70" i="12"/>
  <c r="N68" i="1"/>
  <c r="M68" i="12"/>
  <c r="L68" s="1"/>
  <c r="Z67" i="1"/>
  <c r="S67" i="12"/>
  <c r="A67"/>
  <c r="R66" i="1"/>
  <c r="N65"/>
  <c r="M65" i="12"/>
  <c r="L65" s="1"/>
  <c r="R62" i="1"/>
  <c r="N61"/>
  <c r="M61" i="12"/>
  <c r="L61" s="1"/>
  <c r="Z54" i="1"/>
  <c r="S54" i="12"/>
  <c r="M49" i="1"/>
  <c r="R48"/>
  <c r="N48" i="12"/>
  <c r="M41" i="1"/>
  <c r="R40"/>
  <c r="F38" i="13" s="1"/>
  <c r="N40" i="12"/>
  <c r="N34" i="1"/>
  <c r="M34" i="12"/>
  <c r="L34" s="1"/>
  <c r="Z31" i="1"/>
  <c r="K29" i="13" s="1"/>
  <c r="S31" i="12"/>
  <c r="M29" i="1"/>
  <c r="N21"/>
  <c r="M21" i="12"/>
  <c r="L21" s="1"/>
  <c r="N18" i="1"/>
  <c r="M18" i="12"/>
  <c r="L18" s="1"/>
  <c r="N14" i="1"/>
  <c r="M14" i="12"/>
  <c r="L14" s="1"/>
  <c r="Z12" i="1"/>
  <c r="S12" i="12"/>
  <c r="R9" i="1"/>
  <c r="N9" i="12"/>
  <c r="S185"/>
  <c r="S177"/>
  <c r="A144"/>
  <c r="S140"/>
  <c r="A132"/>
  <c r="A108"/>
  <c r="A100"/>
  <c r="S96"/>
  <c r="A96"/>
  <c r="A92"/>
  <c r="A89"/>
  <c r="M83"/>
  <c r="L83" s="1"/>
  <c r="A81"/>
  <c r="A73"/>
  <c r="N68"/>
  <c r="M67"/>
  <c r="L67" s="1"/>
  <c r="M62"/>
  <c r="L62" s="1"/>
  <c r="N56"/>
  <c r="S18"/>
  <c r="M194" i="1"/>
  <c r="M192"/>
  <c r="N191"/>
  <c r="N187"/>
  <c r="N180"/>
  <c r="M168"/>
  <c r="M167"/>
  <c r="N160"/>
  <c r="N157"/>
  <c r="M152"/>
  <c r="M151"/>
  <c r="N140"/>
  <c r="M136"/>
  <c r="N130"/>
  <c r="N125"/>
  <c r="N124"/>
  <c r="M120"/>
  <c r="N117"/>
  <c r="N116"/>
  <c r="M113"/>
  <c r="M112"/>
  <c r="N109"/>
  <c r="Z101"/>
  <c r="N101"/>
  <c r="M97"/>
  <c r="M96"/>
  <c r="N88"/>
  <c r="R87"/>
  <c r="A87" i="12"/>
  <c r="A86"/>
  <c r="N84" i="1"/>
  <c r="A83" i="12"/>
  <c r="A82"/>
  <c r="R80" i="1"/>
  <c r="R79"/>
  <c r="A79" i="12"/>
  <c r="A78"/>
  <c r="M75" i="1"/>
  <c r="Z74"/>
  <c r="S74" i="12"/>
  <c r="N73" i="1"/>
  <c r="A71" i="12"/>
  <c r="R70" i="1"/>
  <c r="N69"/>
  <c r="M69" i="12"/>
  <c r="L69" s="1"/>
  <c r="N66" i="1"/>
  <c r="A66" i="12"/>
  <c r="R65" i="1"/>
  <c r="R61"/>
  <c r="F59" i="13" s="1"/>
  <c r="R59" i="1"/>
  <c r="N59" i="12"/>
  <c r="M59" i="1"/>
  <c r="Z57"/>
  <c r="M57"/>
  <c r="N56"/>
  <c r="N55"/>
  <c r="R54"/>
  <c r="R52"/>
  <c r="F50" i="13" s="1"/>
  <c r="N52" i="12"/>
  <c r="Z49" i="1"/>
  <c r="K47" i="13" s="1"/>
  <c r="N49" i="1"/>
  <c r="N48"/>
  <c r="M48" i="12"/>
  <c r="L48" s="1"/>
  <c r="Z47" i="1"/>
  <c r="S47" i="12"/>
  <c r="N43" i="1"/>
  <c r="R42"/>
  <c r="Z41"/>
  <c r="N41"/>
  <c r="N40"/>
  <c r="M40" i="12"/>
  <c r="L40" s="1"/>
  <c r="Z39" i="1"/>
  <c r="S39" i="12"/>
  <c r="J39"/>
  <c r="N35" i="1"/>
  <c r="R34"/>
  <c r="F32" i="13" s="1"/>
  <c r="N32" i="1"/>
  <c r="R31"/>
  <c r="F29" i="13" s="1"/>
  <c r="N30" i="1"/>
  <c r="M30" i="12"/>
  <c r="L30" s="1"/>
  <c r="N29" i="1"/>
  <c r="Z26"/>
  <c r="M26"/>
  <c r="J25" i="12"/>
  <c r="Z24" i="1"/>
  <c r="R24"/>
  <c r="N24" i="12"/>
  <c r="M24" i="1"/>
  <c r="N22"/>
  <c r="R21"/>
  <c r="N19"/>
  <c r="R18"/>
  <c r="Z17"/>
  <c r="N15"/>
  <c r="R12"/>
  <c r="N10"/>
  <c r="M10" i="12"/>
  <c r="L10" s="1"/>
  <c r="A184"/>
  <c r="A182"/>
  <c r="A172"/>
  <c r="A170"/>
  <c r="N167"/>
  <c r="A162"/>
  <c r="A158"/>
  <c r="A156"/>
  <c r="N151"/>
  <c r="N136"/>
  <c r="A133"/>
  <c r="A129"/>
  <c r="N120"/>
  <c r="N112"/>
  <c r="N100"/>
  <c r="A97"/>
  <c r="N96"/>
  <c r="M95"/>
  <c r="L95" s="1"/>
  <c r="L94"/>
  <c r="S93"/>
  <c r="A93"/>
  <c r="M91"/>
  <c r="L91" s="1"/>
  <c r="S85"/>
  <c r="A84"/>
  <c r="S77"/>
  <c r="A76"/>
  <c r="N71"/>
  <c r="S69"/>
  <c r="A68"/>
  <c r="S61"/>
  <c r="M60"/>
  <c r="L60" s="1"/>
  <c r="S59"/>
  <c r="M56"/>
  <c r="L56" s="1"/>
  <c r="N49"/>
  <c r="N41"/>
  <c r="N33"/>
  <c r="N29"/>
  <c r="M12"/>
  <c r="L12" s="1"/>
  <c r="M191"/>
  <c r="L191" s="1"/>
  <c r="M187"/>
  <c r="L187" s="1"/>
  <c r="S186"/>
  <c r="S154"/>
  <c r="A146"/>
  <c r="A142"/>
  <c r="M140"/>
  <c r="L140" s="1"/>
  <c r="S130"/>
  <c r="M124"/>
  <c r="L124" s="1"/>
  <c r="A122"/>
  <c r="S118"/>
  <c r="M116"/>
  <c r="L116" s="1"/>
  <c r="N113"/>
  <c r="A106"/>
  <c r="S102"/>
  <c r="A102"/>
  <c r="N101"/>
  <c r="M100"/>
  <c r="L100" s="1"/>
  <c r="A98"/>
  <c r="N97"/>
  <c r="A94"/>
  <c r="M87"/>
  <c r="L87" s="1"/>
  <c r="A85"/>
  <c r="M79"/>
  <c r="L79" s="1"/>
  <c r="A77"/>
  <c r="M71"/>
  <c r="L71" s="1"/>
  <c r="M63"/>
  <c r="L63" s="1"/>
  <c r="M53"/>
  <c r="L53" s="1"/>
  <c r="S52"/>
  <c r="S50"/>
  <c r="M49"/>
  <c r="L49" s="1"/>
  <c r="M45"/>
  <c r="L45" s="1"/>
  <c r="S42"/>
  <c r="M41"/>
  <c r="L41" s="1"/>
  <c r="M37"/>
  <c r="L37" s="1"/>
  <c r="S36"/>
  <c r="S34"/>
  <c r="M33"/>
  <c r="L33" s="1"/>
  <c r="S32"/>
  <c r="S30"/>
  <c r="M29"/>
  <c r="L29" s="1"/>
  <c r="S28"/>
  <c r="M23"/>
  <c r="L23" s="1"/>
  <c r="S14"/>
  <c r="S6"/>
  <c r="AJ163" i="1"/>
  <c r="AJ167"/>
  <c r="AJ119"/>
  <c r="AJ107"/>
  <c r="AJ22"/>
  <c r="Q20" i="13" s="1"/>
  <c r="AJ185" i="1"/>
  <c r="AJ41"/>
  <c r="AJ180"/>
  <c r="AJ154"/>
  <c r="AJ20"/>
  <c r="AJ173"/>
  <c r="AK173" s="1"/>
  <c r="AJ141"/>
  <c r="Y178" i="12"/>
  <c r="AJ178" i="1"/>
  <c r="Y122" i="12"/>
  <c r="AJ122" i="1"/>
  <c r="X74" i="12"/>
  <c r="AJ74" i="1"/>
  <c r="AJ190"/>
  <c r="Y186" i="12"/>
  <c r="AJ186" i="1"/>
  <c r="Y145" i="12"/>
  <c r="AJ145" i="1"/>
  <c r="Y131" i="12"/>
  <c r="AJ131" i="1"/>
  <c r="Y46" i="12"/>
  <c r="AJ46" i="1"/>
  <c r="Q44" i="13" s="1"/>
  <c r="AJ194" i="1"/>
  <c r="AJ193"/>
  <c r="Y168" i="12"/>
  <c r="AJ168" i="1"/>
  <c r="Y118" i="12"/>
  <c r="AJ118" i="1"/>
  <c r="Y15" i="12"/>
  <c r="AJ15" i="1"/>
  <c r="Y24" i="12"/>
  <c r="AJ24" i="1"/>
  <c r="Y151" i="12"/>
  <c r="AJ151" i="1"/>
  <c r="AJ174"/>
  <c r="AJ59"/>
  <c r="AJ182"/>
  <c r="AJ158"/>
  <c r="AJ88"/>
  <c r="Y170" i="12"/>
  <c r="AJ170" i="1"/>
  <c r="Y161" i="12"/>
  <c r="AJ161" i="1"/>
  <c r="AJ147"/>
  <c r="AJ146"/>
  <c r="AJ159"/>
  <c r="Y153" i="12"/>
  <c r="AJ153" i="1"/>
  <c r="Y137" i="12"/>
  <c r="AJ137" i="1"/>
  <c r="Y130" i="12"/>
  <c r="AJ130" i="1"/>
  <c r="Y84" i="12"/>
  <c r="AJ84" i="1"/>
  <c r="Y38" i="12"/>
  <c r="AJ38" i="1"/>
  <c r="Y143" i="12"/>
  <c r="AJ143" i="1"/>
  <c r="Y111" i="12"/>
  <c r="AJ111" i="1"/>
  <c r="AJ56"/>
  <c r="Y56" i="12"/>
  <c r="Y139"/>
  <c r="AJ139" i="1"/>
  <c r="Y11" i="12"/>
  <c r="AJ11" i="1"/>
  <c r="AJ142"/>
  <c r="AJ126"/>
  <c r="Y114" i="12"/>
  <c r="AJ114" i="1"/>
  <c r="Y99" i="12"/>
  <c r="AJ99" i="1"/>
  <c r="AJ98"/>
  <c r="AJ80"/>
  <c r="AJ83"/>
  <c r="Y83" i="12"/>
  <c r="AJ42" i="1"/>
  <c r="AJ32"/>
  <c r="AJ73"/>
  <c r="Y73" i="12"/>
  <c r="Y76"/>
  <c r="AJ76" i="1"/>
  <c r="Y157" i="12"/>
  <c r="AJ157" i="1"/>
  <c r="AJ102"/>
  <c r="Y102" i="12"/>
  <c r="Y47"/>
  <c r="AJ47" i="1"/>
  <c r="Y181" i="12"/>
  <c r="AJ181" i="1"/>
  <c r="Y150" i="12"/>
  <c r="AJ150" i="1"/>
  <c r="Y96" i="12"/>
  <c r="AJ96" i="1"/>
  <c r="Y5" i="12"/>
  <c r="AJ5" i="1"/>
  <c r="Y188" i="12"/>
  <c r="AJ188" i="1"/>
  <c r="AJ171"/>
  <c r="Y171" i="12"/>
  <c r="Y166"/>
  <c r="AJ166" i="1"/>
  <c r="AJ156"/>
  <c r="Y156" i="12"/>
  <c r="Y127"/>
  <c r="AJ127" i="1"/>
  <c r="Y26" i="12"/>
  <c r="AJ26" i="1"/>
  <c r="AJ136"/>
  <c r="Y136" i="12"/>
  <c r="AJ132" i="1"/>
  <c r="Y132" i="12"/>
  <c r="AJ104" i="1"/>
  <c r="Y104" i="12"/>
  <c r="Y62"/>
  <c r="AJ62" i="1"/>
  <c r="AJ61"/>
  <c r="Y61" i="12"/>
  <c r="AJ60" i="1"/>
  <c r="Y60" i="12"/>
  <c r="AJ189" i="1"/>
  <c r="Y189" i="12"/>
  <c r="AJ125" i="1"/>
  <c r="Y125" i="12"/>
  <c r="AJ124" i="1"/>
  <c r="AK124" s="1"/>
  <c r="Y124" i="12"/>
  <c r="AJ30" i="1"/>
  <c r="Y30" i="12"/>
  <c r="AJ184" i="1"/>
  <c r="AJ152"/>
  <c r="Y152" i="12"/>
  <c r="AJ129" i="1"/>
  <c r="Y129" i="12"/>
  <c r="AJ115" i="1"/>
  <c r="AJ112"/>
  <c r="Y112" i="12"/>
  <c r="AJ100" i="1"/>
  <c r="Y100" i="12"/>
  <c r="AJ95" i="1"/>
  <c r="Y95" i="12"/>
  <c r="AJ93" i="1"/>
  <c r="Y93" i="12"/>
  <c r="AJ87" i="1"/>
  <c r="Y87" i="12"/>
  <c r="Y70"/>
  <c r="AJ70" i="1"/>
  <c r="AJ55"/>
  <c r="AJ49"/>
  <c r="Y49" i="12"/>
  <c r="AJ33" i="1"/>
  <c r="Y33" i="12"/>
  <c r="AJ23" i="1"/>
  <c r="Y23" i="12"/>
  <c r="AJ12" i="1"/>
  <c r="Y12" i="12"/>
  <c r="AJ192" i="1"/>
  <c r="Y192" i="12"/>
  <c r="AJ179" i="1"/>
  <c r="Y179" i="12"/>
  <c r="AJ177" i="1"/>
  <c r="AJ176"/>
  <c r="Y176" i="12"/>
  <c r="AJ165" i="1"/>
  <c r="AJ162"/>
  <c r="AJ160"/>
  <c r="AJ155"/>
  <c r="AJ149"/>
  <c r="AJ148"/>
  <c r="Y148" i="12"/>
  <c r="AJ144" i="1"/>
  <c r="Y144" i="12"/>
  <c r="AJ135" i="1"/>
  <c r="AJ134"/>
  <c r="AJ133"/>
  <c r="AJ123"/>
  <c r="AJ120"/>
  <c r="Y120" i="12"/>
  <c r="AJ113" i="1"/>
  <c r="Y113" i="12"/>
  <c r="AJ110" i="1"/>
  <c r="AJ109"/>
  <c r="Y109" i="12"/>
  <c r="AJ108" i="1"/>
  <c r="AJ106"/>
  <c r="AJ103"/>
  <c r="AJ97"/>
  <c r="Y97" i="12"/>
  <c r="AJ94" i="1"/>
  <c r="AJ92"/>
  <c r="AJ91"/>
  <c r="Y91" i="12"/>
  <c r="AJ90" i="1"/>
  <c r="Y86" i="12"/>
  <c r="AJ86" i="1"/>
  <c r="Y82" i="12"/>
  <c r="AJ82" i="1"/>
  <c r="AJ63"/>
  <c r="Y63" i="12"/>
  <c r="AJ51" i="1"/>
  <c r="AK51" s="1"/>
  <c r="Y50" i="12"/>
  <c r="AJ50" i="1"/>
  <c r="AJ48"/>
  <c r="Y48" i="12"/>
  <c r="AJ45" i="1"/>
  <c r="Y45" i="12"/>
  <c r="Y39"/>
  <c r="AJ39" i="1"/>
  <c r="AJ16"/>
  <c r="Q14" i="13" s="1"/>
  <c r="Y16" i="12"/>
  <c r="AJ10" i="1"/>
  <c r="Y10" i="12"/>
  <c r="Y160"/>
  <c r="Y41"/>
  <c r="AJ187" i="1"/>
  <c r="Y187" i="12"/>
  <c r="AJ183" i="1"/>
  <c r="Y183" i="12"/>
  <c r="AJ172" i="1"/>
  <c r="AJ169"/>
  <c r="AJ105"/>
  <c r="Y105" i="12"/>
  <c r="AJ101" i="1"/>
  <c r="Y101" i="12"/>
  <c r="AJ34" i="1"/>
  <c r="Q32" i="13" s="1"/>
  <c r="Y34" i="12"/>
  <c r="AJ27" i="1"/>
  <c r="Y27" i="12"/>
  <c r="Y9"/>
  <c r="AJ9" i="1"/>
  <c r="AJ191"/>
  <c r="Y191" i="12"/>
  <c r="AJ175" i="1"/>
  <c r="Y175" i="12"/>
  <c r="AJ140" i="1"/>
  <c r="Y140" i="12"/>
  <c r="AJ138" i="1"/>
  <c r="AJ128"/>
  <c r="Y128" i="12"/>
  <c r="AJ121" i="1"/>
  <c r="AJ117"/>
  <c r="Y117" i="12"/>
  <c r="AJ116" i="1"/>
  <c r="Y116" i="12"/>
  <c r="AJ89" i="1"/>
  <c r="Y89" i="12"/>
  <c r="AJ72" i="1"/>
  <c r="Y72" i="12"/>
  <c r="Y66"/>
  <c r="AJ66" i="1"/>
  <c r="AJ52"/>
  <c r="Q50" i="13" s="1"/>
  <c r="Y52" i="12"/>
  <c r="AJ40" i="1"/>
  <c r="Q38" i="13" s="1"/>
  <c r="Y40" i="12"/>
  <c r="Y35"/>
  <c r="AJ35" i="1"/>
  <c r="AJ29"/>
  <c r="Y29" i="12"/>
  <c r="AJ21" i="1"/>
  <c r="Y21" i="12"/>
  <c r="AJ14" i="1"/>
  <c r="Y14" i="12"/>
  <c r="Y134"/>
  <c r="Y133"/>
  <c r="Y108"/>
  <c r="AJ85" i="1"/>
  <c r="Y85" i="12"/>
  <c r="AJ81" i="1"/>
  <c r="Y81" i="12"/>
  <c r="AJ75" i="1"/>
  <c r="Y75" i="12"/>
  <c r="AJ71" i="1"/>
  <c r="Y71" i="12"/>
  <c r="AJ69" i="1"/>
  <c r="Y69" i="12"/>
  <c r="AJ68" i="1"/>
  <c r="Y68" i="12"/>
  <c r="AJ57" i="1"/>
  <c r="Y57" i="12"/>
  <c r="AJ53" i="1"/>
  <c r="Y53" i="12"/>
  <c r="AJ44" i="1"/>
  <c r="Y44" i="12"/>
  <c r="AJ28" i="1"/>
  <c r="Q26" i="13" s="1"/>
  <c r="Y28" i="12"/>
  <c r="AJ25" i="1"/>
  <c r="Q23" i="13" s="1"/>
  <c r="Y25" i="12"/>
  <c r="AJ18" i="1"/>
  <c r="Y18" i="12"/>
  <c r="AJ6" i="1"/>
  <c r="Y6" i="12"/>
  <c r="AJ79" i="1"/>
  <c r="Y79" i="12"/>
  <c r="AJ78" i="1"/>
  <c r="AJ77"/>
  <c r="Y77" i="12"/>
  <c r="AJ67" i="1"/>
  <c r="Y67" i="12"/>
  <c r="AJ65" i="1"/>
  <c r="Y65" i="12"/>
  <c r="AJ64" i="1"/>
  <c r="Y64" i="12"/>
  <c r="AJ58" i="1"/>
  <c r="AJ54"/>
  <c r="AJ43"/>
  <c r="Q41" i="13" s="1"/>
  <c r="AJ37" i="1"/>
  <c r="Q35" i="13" s="1"/>
  <c r="AJ36" i="1"/>
  <c r="AJ31"/>
  <c r="Q29" i="13" s="1"/>
  <c r="AJ19" i="1"/>
  <c r="Q17" i="13" s="1"/>
  <c r="AJ17" i="1"/>
  <c r="AJ13"/>
  <c r="Q11" i="13" s="1"/>
  <c r="AJ8" i="1"/>
  <c r="Y8" i="12"/>
  <c r="AJ7" i="1"/>
  <c r="AJ164"/>
  <c r="U74" i="5"/>
  <c r="U75"/>
  <c r="U76"/>
  <c r="U77"/>
  <c r="U78"/>
  <c r="U79"/>
  <c r="U80"/>
  <c r="U81"/>
  <c r="U32"/>
  <c r="U82"/>
  <c r="U83"/>
  <c r="U84"/>
  <c r="U85"/>
  <c r="U86"/>
  <c r="U87"/>
  <c r="U88"/>
  <c r="U89"/>
  <c r="U90"/>
  <c r="U91"/>
  <c r="U92"/>
  <c r="U93"/>
  <c r="U94"/>
  <c r="U95"/>
  <c r="U96"/>
  <c r="U5"/>
  <c r="U6"/>
  <c r="U97"/>
  <c r="U98"/>
  <c r="U99"/>
  <c r="U100"/>
  <c r="U101"/>
  <c r="U102"/>
  <c r="U103"/>
  <c r="U104"/>
  <c r="U105"/>
  <c r="U106"/>
  <c r="U7"/>
  <c r="U8"/>
  <c r="U33"/>
  <c r="U34"/>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9"/>
  <c r="U10"/>
  <c r="U11"/>
  <c r="U12"/>
  <c r="U145"/>
  <c r="U146"/>
  <c r="U147"/>
  <c r="U148"/>
  <c r="U149"/>
  <c r="U150"/>
  <c r="U13"/>
  <c r="U14"/>
  <c r="U35"/>
  <c r="U151"/>
  <c r="U152"/>
  <c r="U153"/>
  <c r="U154"/>
  <c r="U155"/>
  <c r="U156"/>
  <c r="U157"/>
  <c r="U158"/>
  <c r="U159"/>
  <c r="U160"/>
  <c r="U161"/>
  <c r="U162"/>
  <c r="U163"/>
  <c r="U164"/>
  <c r="U165"/>
  <c r="U166"/>
  <c r="U167"/>
  <c r="U15"/>
  <c r="U16"/>
  <c r="U17"/>
  <c r="U18"/>
  <c r="U19"/>
  <c r="U20"/>
  <c r="U168"/>
  <c r="U169"/>
  <c r="U170"/>
  <c r="U171"/>
  <c r="U172"/>
  <c r="U173"/>
  <c r="U174"/>
  <c r="U175"/>
  <c r="U176"/>
  <c r="U177"/>
  <c r="U178"/>
  <c r="U179"/>
  <c r="U180"/>
  <c r="U181"/>
  <c r="U182"/>
  <c r="U183"/>
  <c r="U184"/>
  <c r="U185"/>
  <c r="U186"/>
  <c r="U187"/>
  <c r="U188"/>
  <c r="U189"/>
  <c r="U190"/>
  <c r="U191"/>
  <c r="U192"/>
  <c r="U21"/>
  <c r="U22"/>
  <c r="U23"/>
  <c r="U24"/>
  <c r="U25"/>
  <c r="U26"/>
  <c r="U27"/>
  <c r="A64" i="7"/>
  <c r="L64"/>
  <c r="A65"/>
  <c r="L65"/>
  <c r="A66"/>
  <c r="L66"/>
  <c r="A67"/>
  <c r="L67"/>
  <c r="A68"/>
  <c r="L68"/>
  <c r="A69"/>
  <c r="L69"/>
  <c r="A70"/>
  <c r="L70"/>
  <c r="A71"/>
  <c r="L71"/>
  <c r="A72"/>
  <c r="L72"/>
  <c r="A73"/>
  <c r="L73"/>
  <c r="A74"/>
  <c r="L74"/>
  <c r="A75"/>
  <c r="L75"/>
  <c r="A76"/>
  <c r="L76"/>
  <c r="A77"/>
  <c r="L77"/>
  <c r="A78"/>
  <c r="L78"/>
  <c r="A79"/>
  <c r="L79"/>
  <c r="A80"/>
  <c r="L80"/>
  <c r="A81"/>
  <c r="L81"/>
  <c r="A82"/>
  <c r="L82"/>
  <c r="A83"/>
  <c r="L83"/>
  <c r="A84"/>
  <c r="L84"/>
  <c r="A85"/>
  <c r="L85"/>
  <c r="A86"/>
  <c r="L86"/>
  <c r="A87"/>
  <c r="L87"/>
  <c r="A88"/>
  <c r="L88"/>
  <c r="A89"/>
  <c r="L89"/>
  <c r="A90"/>
  <c r="L90"/>
  <c r="A91"/>
  <c r="L91"/>
  <c r="A92"/>
  <c r="L92"/>
  <c r="A93"/>
  <c r="L93"/>
  <c r="A94"/>
  <c r="L94"/>
  <c r="A95"/>
  <c r="L95"/>
  <c r="A96"/>
  <c r="L96"/>
  <c r="A97"/>
  <c r="L97"/>
  <c r="A98"/>
  <c r="L98"/>
  <c r="A99"/>
  <c r="L99"/>
  <c r="A100"/>
  <c r="L100"/>
  <c r="A101"/>
  <c r="L101"/>
  <c r="A102"/>
  <c r="L102"/>
  <c r="A103"/>
  <c r="L103"/>
  <c r="A104"/>
  <c r="L104"/>
  <c r="A105"/>
  <c r="L105"/>
  <c r="A106"/>
  <c r="L106"/>
  <c r="A107"/>
  <c r="L107"/>
  <c r="A108"/>
  <c r="L108"/>
  <c r="A109"/>
  <c r="L109"/>
  <c r="A110"/>
  <c r="L110"/>
  <c r="A111"/>
  <c r="L111"/>
  <c r="A112"/>
  <c r="L112"/>
  <c r="A113"/>
  <c r="L113"/>
  <c r="A114"/>
  <c r="L114"/>
  <c r="A115"/>
  <c r="L115"/>
  <c r="A116"/>
  <c r="L116"/>
  <c r="A117"/>
  <c r="L117"/>
  <c r="A118"/>
  <c r="L118"/>
  <c r="A119"/>
  <c r="L119"/>
  <c r="A120"/>
  <c r="L120"/>
  <c r="A121"/>
  <c r="L121"/>
  <c r="A122"/>
  <c r="L122"/>
  <c r="A123"/>
  <c r="L123"/>
  <c r="A124"/>
  <c r="L124"/>
  <c r="A125"/>
  <c r="L125"/>
  <c r="A126"/>
  <c r="L126"/>
  <c r="L127"/>
  <c r="L128"/>
  <c r="L129"/>
  <c r="L130"/>
  <c r="L131"/>
  <c r="L132"/>
  <c r="L133"/>
  <c r="L134"/>
  <c r="A135"/>
  <c r="L135"/>
  <c r="A136"/>
  <c r="L136"/>
  <c r="A137"/>
  <c r="L137"/>
  <c r="A138"/>
  <c r="L138"/>
  <c r="A139"/>
  <c r="L139"/>
  <c r="A140"/>
  <c r="L140"/>
  <c r="A141"/>
  <c r="L141"/>
  <c r="A142"/>
  <c r="L142"/>
  <c r="A143"/>
  <c r="L143"/>
  <c r="A144"/>
  <c r="L144"/>
  <c r="A145"/>
  <c r="L145"/>
  <c r="A146"/>
  <c r="L146"/>
  <c r="A147"/>
  <c r="L147"/>
  <c r="A148"/>
  <c r="L148"/>
  <c r="A149"/>
  <c r="L149"/>
  <c r="A150"/>
  <c r="L150"/>
  <c r="A151"/>
  <c r="L151"/>
  <c r="A152"/>
  <c r="L152"/>
  <c r="A153"/>
  <c r="L153"/>
  <c r="A154"/>
  <c r="L154"/>
  <c r="A155"/>
  <c r="L155"/>
  <c r="A156"/>
  <c r="L156"/>
  <c r="A157"/>
  <c r="L157"/>
  <c r="A158"/>
  <c r="A159"/>
  <c r="L159"/>
  <c r="A160"/>
  <c r="L160"/>
  <c r="A161"/>
  <c r="L161"/>
  <c r="L162"/>
  <c r="A163"/>
  <c r="L163"/>
  <c r="A164"/>
  <c r="L164"/>
  <c r="A165"/>
  <c r="L165"/>
  <c r="A166"/>
  <c r="L166"/>
  <c r="A167"/>
  <c r="L167"/>
  <c r="A168"/>
  <c r="L168"/>
  <c r="A169"/>
  <c r="L169"/>
  <c r="A170"/>
  <c r="L170"/>
  <c r="A171"/>
  <c r="L171"/>
  <c r="A172"/>
  <c r="L172"/>
  <c r="A173"/>
  <c r="L173"/>
  <c r="A174"/>
  <c r="L174"/>
  <c r="A175"/>
  <c r="L175"/>
  <c r="A176"/>
  <c r="L176"/>
  <c r="A177"/>
  <c r="L177"/>
  <c r="A178"/>
  <c r="L178"/>
  <c r="A179"/>
  <c r="L179"/>
  <c r="A180"/>
  <c r="L180"/>
  <c r="A181"/>
  <c r="L181"/>
  <c r="A182"/>
  <c r="L182"/>
  <c r="A183"/>
  <c r="L183"/>
  <c r="A184"/>
  <c r="L184"/>
  <c r="A185"/>
  <c r="L185"/>
  <c r="A186"/>
  <c r="L186"/>
  <c r="A187"/>
  <c r="L187"/>
  <c r="A188"/>
  <c r="L188"/>
  <c r="A189"/>
  <c r="L189"/>
  <c r="A190"/>
  <c r="L190"/>
  <c r="A191"/>
  <c r="L191"/>
  <c r="A192"/>
  <c r="L192"/>
  <c r="A3"/>
  <c r="L3"/>
  <c r="A4"/>
  <c r="L4"/>
  <c r="A5"/>
  <c r="L5"/>
  <c r="A6"/>
  <c r="L6"/>
  <c r="A7"/>
  <c r="L7"/>
  <c r="A8"/>
  <c r="L8"/>
  <c r="A9"/>
  <c r="L9"/>
  <c r="A10"/>
  <c r="L10"/>
  <c r="A11"/>
  <c r="L11"/>
  <c r="A12"/>
  <c r="L12"/>
  <c r="A13"/>
  <c r="L13"/>
  <c r="A14"/>
  <c r="L14"/>
  <c r="A15"/>
  <c r="L15"/>
  <c r="A16"/>
  <c r="L16"/>
  <c r="A17"/>
  <c r="L17"/>
  <c r="A18"/>
  <c r="L18"/>
  <c r="A19"/>
  <c r="L19"/>
  <c r="A20"/>
  <c r="L20"/>
  <c r="A21"/>
  <c r="L21"/>
  <c r="A22"/>
  <c r="L22"/>
  <c r="A23"/>
  <c r="L23"/>
  <c r="A24"/>
  <c r="L24"/>
  <c r="A25"/>
  <c r="L25"/>
  <c r="A26"/>
  <c r="L26"/>
  <c r="A27"/>
  <c r="L27"/>
  <c r="A28"/>
  <c r="L28"/>
  <c r="A29"/>
  <c r="L29"/>
  <c r="A30"/>
  <c r="L30"/>
  <c r="A31"/>
  <c r="L31"/>
  <c r="A32"/>
  <c r="L32"/>
  <c r="A33"/>
  <c r="L33"/>
  <c r="A34"/>
  <c r="L34"/>
  <c r="A35"/>
  <c r="L35"/>
  <c r="A36"/>
  <c r="L36"/>
  <c r="A37"/>
  <c r="L37"/>
  <c r="A38"/>
  <c r="L38"/>
  <c r="A39"/>
  <c r="L39"/>
  <c r="A40"/>
  <c r="L40"/>
  <c r="A41"/>
  <c r="L41"/>
  <c r="A42"/>
  <c r="L42"/>
  <c r="A43"/>
  <c r="L43"/>
  <c r="A44"/>
  <c r="L44"/>
  <c r="A45"/>
  <c r="L45"/>
  <c r="A46"/>
  <c r="L46"/>
  <c r="A47"/>
  <c r="L47"/>
  <c r="A48"/>
  <c r="L48"/>
  <c r="A49"/>
  <c r="L49"/>
  <c r="A50"/>
  <c r="L50"/>
  <c r="A51"/>
  <c r="L51"/>
  <c r="A52"/>
  <c r="L52"/>
  <c r="A53"/>
  <c r="L53"/>
  <c r="A54"/>
  <c r="L54"/>
  <c r="A55"/>
  <c r="L55"/>
  <c r="A56"/>
  <c r="L56"/>
  <c r="A57"/>
  <c r="L57"/>
  <c r="A58"/>
  <c r="A59"/>
  <c r="L59"/>
  <c r="A60"/>
  <c r="L60"/>
  <c r="L61"/>
  <c r="L62"/>
  <c r="L63"/>
  <c r="L2"/>
  <c r="U4" i="1"/>
  <c r="H4"/>
  <c r="D17" i="13" l="1"/>
  <c r="D33"/>
  <c r="D29"/>
  <c r="D13"/>
  <c r="D26"/>
  <c r="D15"/>
  <c r="D7"/>
  <c r="D24"/>
  <c r="D14"/>
  <c r="D21"/>
  <c r="D10"/>
  <c r="D40"/>
  <c r="D28"/>
  <c r="D23"/>
  <c r="D38"/>
  <c r="D41"/>
  <c r="D22"/>
  <c r="D20"/>
  <c r="D30"/>
  <c r="D31"/>
  <c r="D18"/>
  <c r="D11"/>
  <c r="D8"/>
  <c r="D12"/>
  <c r="D3"/>
  <c r="Q45"/>
  <c r="Q15"/>
  <c r="Q42"/>
  <c r="Q7"/>
  <c r="Q40"/>
  <c r="Q18"/>
  <c r="Q12"/>
  <c r="Q27"/>
  <c r="Q43"/>
  <c r="Q21"/>
  <c r="Q24"/>
  <c r="Q36"/>
  <c r="Q22"/>
  <c r="Q16"/>
  <c r="Q33"/>
  <c r="Q37"/>
  <c r="Q28"/>
  <c r="Q34"/>
  <c r="Q19"/>
  <c r="Q25"/>
  <c r="Q8"/>
  <c r="AK12" i="1"/>
  <c r="Q10" i="13"/>
  <c r="Q31"/>
  <c r="Q30"/>
  <c r="Q9"/>
  <c r="Q13"/>
  <c r="Q39"/>
  <c r="Q4"/>
  <c r="Q6"/>
  <c r="Q5"/>
  <c r="Q3"/>
  <c r="R49"/>
  <c r="K15"/>
  <c r="K22"/>
  <c r="F52"/>
  <c r="K55"/>
  <c r="F64"/>
  <c r="F18"/>
  <c r="K60"/>
  <c r="F83"/>
  <c r="K66"/>
  <c r="F74"/>
  <c r="F91"/>
  <c r="F115"/>
  <c r="F119"/>
  <c r="F143"/>
  <c r="K148"/>
  <c r="F153"/>
  <c r="K154"/>
  <c r="F167"/>
  <c r="F168"/>
  <c r="F169"/>
  <c r="P98"/>
  <c r="K108"/>
  <c r="F6"/>
  <c r="F70"/>
  <c r="K96"/>
  <c r="K113"/>
  <c r="F120"/>
  <c r="F144"/>
  <c r="K147"/>
  <c r="F162"/>
  <c r="K172"/>
  <c r="K179"/>
  <c r="K182"/>
  <c r="F186"/>
  <c r="P8"/>
  <c r="K144"/>
  <c r="F173"/>
  <c r="K189"/>
  <c r="F36"/>
  <c r="K112"/>
  <c r="P117"/>
  <c r="K167"/>
  <c r="K16"/>
  <c r="F94"/>
  <c r="F149"/>
  <c r="F54"/>
  <c r="F69"/>
  <c r="K89"/>
  <c r="K100"/>
  <c r="K138"/>
  <c r="K71"/>
  <c r="K91"/>
  <c r="F150"/>
  <c r="K34"/>
  <c r="K75"/>
  <c r="K128"/>
  <c r="F97"/>
  <c r="F104"/>
  <c r="F125"/>
  <c r="F155"/>
  <c r="F156"/>
  <c r="F183"/>
  <c r="F101"/>
  <c r="F133"/>
  <c r="R10"/>
  <c r="R171"/>
  <c r="F16"/>
  <c r="K37"/>
  <c r="K39"/>
  <c r="K45"/>
  <c r="F63"/>
  <c r="F85"/>
  <c r="F7"/>
  <c r="F60"/>
  <c r="K69"/>
  <c r="K81"/>
  <c r="K85"/>
  <c r="F80"/>
  <c r="K31"/>
  <c r="F72"/>
  <c r="F96"/>
  <c r="F108"/>
  <c r="K111"/>
  <c r="F114"/>
  <c r="K118"/>
  <c r="F122"/>
  <c r="F123"/>
  <c r="K129"/>
  <c r="F135"/>
  <c r="K140"/>
  <c r="K163"/>
  <c r="K168"/>
  <c r="F170"/>
  <c r="F191"/>
  <c r="K187"/>
  <c r="K36"/>
  <c r="F65"/>
  <c r="F93"/>
  <c r="F103"/>
  <c r="F107"/>
  <c r="K115"/>
  <c r="K127"/>
  <c r="F130"/>
  <c r="F138"/>
  <c r="K160"/>
  <c r="F171"/>
  <c r="K191"/>
  <c r="P67"/>
  <c r="F89"/>
  <c r="O115"/>
  <c r="F126"/>
  <c r="K133"/>
  <c r="K164"/>
  <c r="O175"/>
  <c r="K6"/>
  <c r="F92"/>
  <c r="F117"/>
  <c r="F127"/>
  <c r="F161"/>
  <c r="K165"/>
  <c r="K171"/>
  <c r="F181"/>
  <c r="K8"/>
  <c r="F73"/>
  <c r="F81"/>
  <c r="K83"/>
  <c r="F99"/>
  <c r="K5"/>
  <c r="K63"/>
  <c r="K94"/>
  <c r="F188"/>
  <c r="F190"/>
  <c r="K19"/>
  <c r="K40"/>
  <c r="F95"/>
  <c r="K116"/>
  <c r="K121"/>
  <c r="P192"/>
  <c r="K28"/>
  <c r="K30"/>
  <c r="K105"/>
  <c r="K137"/>
  <c r="K175"/>
  <c r="K184"/>
  <c r="F100"/>
  <c r="F112"/>
  <c r="F128"/>
  <c r="F137"/>
  <c r="F148"/>
  <c r="F166"/>
  <c r="F175"/>
  <c r="F82"/>
  <c r="F86"/>
  <c r="F87"/>
  <c r="F105"/>
  <c r="F109"/>
  <c r="R122"/>
  <c r="F10"/>
  <c r="F40"/>
  <c r="F68"/>
  <c r="K72"/>
  <c r="F77"/>
  <c r="K99"/>
  <c r="K52"/>
  <c r="F71"/>
  <c r="K33"/>
  <c r="K49"/>
  <c r="K61"/>
  <c r="K64"/>
  <c r="F4"/>
  <c r="F43"/>
  <c r="F88"/>
  <c r="K101"/>
  <c r="K110"/>
  <c r="K122"/>
  <c r="F131"/>
  <c r="F160"/>
  <c r="F75"/>
  <c r="K104"/>
  <c r="P128"/>
  <c r="K130"/>
  <c r="K136"/>
  <c r="F145"/>
  <c r="K7"/>
  <c r="F58"/>
  <c r="F90"/>
  <c r="F102"/>
  <c r="K106"/>
  <c r="K123"/>
  <c r="K135"/>
  <c r="F147"/>
  <c r="K161"/>
  <c r="F189"/>
  <c r="P106"/>
  <c r="K158"/>
  <c r="F5"/>
  <c r="F61"/>
  <c r="F106"/>
  <c r="K120"/>
  <c r="F146"/>
  <c r="F158"/>
  <c r="F180"/>
  <c r="P48"/>
  <c r="P147"/>
  <c r="F185"/>
  <c r="F31"/>
  <c r="K79"/>
  <c r="F110"/>
  <c r="K4"/>
  <c r="K12"/>
  <c r="F165"/>
  <c r="K183"/>
  <c r="K46"/>
  <c r="F66"/>
  <c r="K67"/>
  <c r="K97"/>
  <c r="K152"/>
  <c r="F111"/>
  <c r="F134"/>
  <c r="F113"/>
  <c r="F140"/>
  <c r="F164"/>
  <c r="F174"/>
  <c r="F187"/>
  <c r="F19"/>
  <c r="F22"/>
  <c r="K24"/>
  <c r="F57"/>
  <c r="F78"/>
  <c r="K10"/>
  <c r="F46"/>
  <c r="K65"/>
  <c r="K68"/>
  <c r="K77"/>
  <c r="K21"/>
  <c r="F30"/>
  <c r="F76"/>
  <c r="F84"/>
  <c r="F42"/>
  <c r="P72"/>
  <c r="F79"/>
  <c r="K98"/>
  <c r="K109"/>
  <c r="F154"/>
  <c r="K156"/>
  <c r="F163"/>
  <c r="K166"/>
  <c r="K174"/>
  <c r="F15"/>
  <c r="O79"/>
  <c r="O123"/>
  <c r="F151"/>
  <c r="P182"/>
  <c r="F3"/>
  <c r="K25"/>
  <c r="F34"/>
  <c r="F129"/>
  <c r="F139"/>
  <c r="F152"/>
  <c r="F182"/>
  <c r="K188"/>
  <c r="K192"/>
  <c r="P28"/>
  <c r="F124"/>
  <c r="F132"/>
  <c r="F142"/>
  <c r="K149"/>
  <c r="F172"/>
  <c r="F177"/>
  <c r="F184"/>
  <c r="F51"/>
  <c r="K93"/>
  <c r="K107"/>
  <c r="F121"/>
  <c r="K124"/>
  <c r="K132"/>
  <c r="F157"/>
  <c r="F176"/>
  <c r="F179"/>
  <c r="K54"/>
  <c r="P66"/>
  <c r="K117"/>
  <c r="F141"/>
  <c r="P174"/>
  <c r="K57"/>
  <c r="K87"/>
  <c r="F27"/>
  <c r="F39"/>
  <c r="F118"/>
  <c r="K125"/>
  <c r="K173"/>
  <c r="F12"/>
  <c r="K48"/>
  <c r="F98"/>
  <c r="F192"/>
  <c r="F67"/>
  <c r="F178"/>
  <c r="F116"/>
  <c r="F136"/>
  <c r="F159"/>
  <c r="P51"/>
  <c r="Q94" i="1"/>
  <c r="Q38"/>
  <c r="Q103"/>
  <c r="Q100"/>
  <c r="Q164"/>
  <c r="Q46"/>
  <c r="E44" i="13" s="1"/>
  <c r="Q19" i="1"/>
  <c r="C17" i="37" s="1"/>
  <c r="Q184" i="1"/>
  <c r="Q7"/>
  <c r="Q137"/>
  <c r="Q84"/>
  <c r="Q87"/>
  <c r="Q92"/>
  <c r="Q28"/>
  <c r="Q54"/>
  <c r="Q101"/>
  <c r="Q124"/>
  <c r="Q80"/>
  <c r="Q153"/>
  <c r="Q179"/>
  <c r="Q166"/>
  <c r="Q181"/>
  <c r="Q112"/>
  <c r="Q161"/>
  <c r="Q105"/>
  <c r="Q117"/>
  <c r="Q160"/>
  <c r="Q171"/>
  <c r="X6"/>
  <c r="AX6"/>
  <c r="AW17" i="34" s="1"/>
  <c r="AZ6" i="1"/>
  <c r="AZ17" i="34" s="1"/>
  <c r="AN6" i="1"/>
  <c r="AN17" i="34" s="1"/>
  <c r="AV6" i="1"/>
  <c r="AT17" i="34" s="1"/>
  <c r="AL6" i="1"/>
  <c r="AK17" i="34" s="1"/>
  <c r="C6" i="1"/>
  <c r="AZ10"/>
  <c r="AZ21" i="34" s="1"/>
  <c r="AN10" i="1"/>
  <c r="AN21" i="34" s="1"/>
  <c r="AL10" i="1"/>
  <c r="AK21" i="34" s="1"/>
  <c r="X10" i="1"/>
  <c r="AX10"/>
  <c r="AW21" i="34" s="1"/>
  <c r="AV10" i="1"/>
  <c r="AT21" i="34" s="1"/>
  <c r="C10" i="1"/>
  <c r="AL14"/>
  <c r="AK25" i="34" s="1"/>
  <c r="AN14" i="1"/>
  <c r="AN25" i="34" s="1"/>
  <c r="AZ14" i="1"/>
  <c r="AZ25" i="34" s="1"/>
  <c r="X14" i="1"/>
  <c r="AX14"/>
  <c r="AW25" i="34" s="1"/>
  <c r="AV14" i="1"/>
  <c r="AT25" i="34" s="1"/>
  <c r="C14" i="1"/>
  <c r="AZ18"/>
  <c r="AZ29" i="34" s="1"/>
  <c r="AV18" i="1"/>
  <c r="AT29" i="34" s="1"/>
  <c r="AN18" i="1"/>
  <c r="AN29" i="34" s="1"/>
  <c r="X18" i="1"/>
  <c r="AX18"/>
  <c r="AL18"/>
  <c r="AK29" i="34" s="1"/>
  <c r="C18" i="1"/>
  <c r="AL22"/>
  <c r="AK33" i="34" s="1"/>
  <c r="AN22" i="1"/>
  <c r="AN33" i="34" s="1"/>
  <c r="AX22" i="1"/>
  <c r="AW33" i="34" s="1"/>
  <c r="AZ22" i="1"/>
  <c r="AV22"/>
  <c r="AT33" i="34" s="1"/>
  <c r="X22" i="1"/>
  <c r="C22"/>
  <c r="X26"/>
  <c r="AZ26"/>
  <c r="AZ37" i="34" s="1"/>
  <c r="AN26" i="1"/>
  <c r="AN37" i="34" s="1"/>
  <c r="AX26" i="1"/>
  <c r="AW37" i="34" s="1"/>
  <c r="AV26" i="1"/>
  <c r="AT37" i="34" s="1"/>
  <c r="AL26" i="1"/>
  <c r="AK37" i="34" s="1"/>
  <c r="C26" i="1"/>
  <c r="AN30"/>
  <c r="AN41" i="34" s="1"/>
  <c r="AZ30" i="1"/>
  <c r="AZ41" i="34" s="1"/>
  <c r="AL30" i="1"/>
  <c r="AK41" i="34" s="1"/>
  <c r="AX30" i="1"/>
  <c r="AW41" i="34" s="1"/>
  <c r="AV30" i="1"/>
  <c r="AT41" i="34" s="1"/>
  <c r="X30" i="1"/>
  <c r="C30"/>
  <c r="AZ34"/>
  <c r="AZ45" i="34" s="1"/>
  <c r="AV34" i="1"/>
  <c r="AT45" i="34" s="1"/>
  <c r="AN34" i="1"/>
  <c r="AN45" i="34" s="1"/>
  <c r="X34" i="1"/>
  <c r="AL34"/>
  <c r="AK45" i="34" s="1"/>
  <c r="AX34" i="1"/>
  <c r="AW45" i="34" s="1"/>
  <c r="C34" i="1"/>
  <c r="AN38"/>
  <c r="AN49" i="34" s="1"/>
  <c r="AZ38" i="1"/>
  <c r="AZ49" i="34" s="1"/>
  <c r="AL38" i="1"/>
  <c r="AK49" i="34" s="1"/>
  <c r="AX38" i="1"/>
  <c r="AW49" i="34" s="1"/>
  <c r="AV38" i="1"/>
  <c r="AT49" i="34" s="1"/>
  <c r="X38" i="1"/>
  <c r="C38"/>
  <c r="AN42"/>
  <c r="AN53" i="34" s="1"/>
  <c r="AV42" i="1"/>
  <c r="AT53" i="34" s="1"/>
  <c r="X42" i="1"/>
  <c r="AX42"/>
  <c r="AW53" i="34" s="1"/>
  <c r="AZ42" i="1"/>
  <c r="AL42"/>
  <c r="AK53" i="34" s="1"/>
  <c r="C42" i="1"/>
  <c r="AL46"/>
  <c r="AK57" i="34" s="1"/>
  <c r="X46" i="1"/>
  <c r="AX46"/>
  <c r="AW57" i="34" s="1"/>
  <c r="AV46" i="1"/>
  <c r="AT57" i="34" s="1"/>
  <c r="AN46" i="1"/>
  <c r="AN57" i="34" s="1"/>
  <c r="AZ46" i="1"/>
  <c r="AZ57" i="34" s="1"/>
  <c r="C46" i="1"/>
  <c r="AN50"/>
  <c r="AN61" i="34" s="1"/>
  <c r="AV50" i="1"/>
  <c r="AT61" i="34" s="1"/>
  <c r="X50" i="1"/>
  <c r="AX50"/>
  <c r="AW61" i="34" s="1"/>
  <c r="AZ50" i="1"/>
  <c r="AZ61" i="34" s="1"/>
  <c r="AL50" i="1"/>
  <c r="AK61" i="34" s="1"/>
  <c r="C50" i="1"/>
  <c r="AZ54"/>
  <c r="AZ65" i="34" s="1"/>
  <c r="AX54" i="1"/>
  <c r="AW65" i="34" s="1"/>
  <c r="AN54" i="1"/>
  <c r="AN65" i="34" s="1"/>
  <c r="AL54" i="1"/>
  <c r="AK65" i="34" s="1"/>
  <c r="X54" i="1"/>
  <c r="AV54"/>
  <c r="C54"/>
  <c r="AN58"/>
  <c r="AN69" i="34" s="1"/>
  <c r="X58" i="1"/>
  <c r="AX58"/>
  <c r="AW69" i="34" s="1"/>
  <c r="AZ58" i="1"/>
  <c r="AZ69" i="34" s="1"/>
  <c r="AV58" i="1"/>
  <c r="AT69" i="34" s="1"/>
  <c r="AL58" i="1"/>
  <c r="AK69" i="34" s="1"/>
  <c r="C58" i="1"/>
  <c r="X62"/>
  <c r="AZ62"/>
  <c r="AZ73" i="34" s="1"/>
  <c r="AX62" i="1"/>
  <c r="AW73" i="34" s="1"/>
  <c r="AV62" i="1"/>
  <c r="AT73" i="34" s="1"/>
  <c r="AN62" i="1"/>
  <c r="AN73" i="34" s="1"/>
  <c r="AL62" i="1"/>
  <c r="AK73" i="34" s="1"/>
  <c r="C62" i="1"/>
  <c r="AX66"/>
  <c r="AW77" i="34" s="1"/>
  <c r="X66" i="1"/>
  <c r="AV66"/>
  <c r="AZ66"/>
  <c r="AZ77" i="34" s="1"/>
  <c r="AN66" i="1"/>
  <c r="AL66"/>
  <c r="AK77" i="34" s="1"/>
  <c r="C66" i="1"/>
  <c r="AX70"/>
  <c r="AW81" i="34" s="1"/>
  <c r="AZ70" i="1"/>
  <c r="AZ81" i="34" s="1"/>
  <c r="X70" i="1"/>
  <c r="AL70"/>
  <c r="AK81" i="34" s="1"/>
  <c r="AV70" i="1"/>
  <c r="AN70"/>
  <c r="AN81" i="34" s="1"/>
  <c r="C70" i="1"/>
  <c r="AN74"/>
  <c r="AN85" i="34" s="1"/>
  <c r="AZ74" i="1"/>
  <c r="AZ85" i="34" s="1"/>
  <c r="X74" i="1"/>
  <c r="AX74"/>
  <c r="AW85" i="34" s="1"/>
  <c r="AV74" i="1"/>
  <c r="AT85" i="34" s="1"/>
  <c r="AL74" i="1"/>
  <c r="AK85" i="34" s="1"/>
  <c r="C74" i="1"/>
  <c r="X78"/>
  <c r="AV78"/>
  <c r="AT89" i="34" s="1"/>
  <c r="AX78" i="1"/>
  <c r="AW89" i="34" s="1"/>
  <c r="AL78" i="1"/>
  <c r="AK89" i="34" s="1"/>
  <c r="AZ78" i="1"/>
  <c r="AZ89" i="34" s="1"/>
  <c r="AN78" i="1"/>
  <c r="AN89" i="34" s="1"/>
  <c r="C78" i="1"/>
  <c r="AN82"/>
  <c r="AN93" i="34" s="1"/>
  <c r="AL82" i="1"/>
  <c r="AK93" i="34" s="1"/>
  <c r="X82" i="1"/>
  <c r="AX82"/>
  <c r="AW93" i="34" s="1"/>
  <c r="AZ82" i="1"/>
  <c r="AZ93" i="34" s="1"/>
  <c r="AV82" i="1"/>
  <c r="AT93" i="34" s="1"/>
  <c r="C82" i="1"/>
  <c r="AL86"/>
  <c r="X86"/>
  <c r="AX86"/>
  <c r="AW97" i="34" s="1"/>
  <c r="AZ86" i="1"/>
  <c r="AZ97" i="34" s="1"/>
  <c r="AN86" i="1"/>
  <c r="AN97" i="34" s="1"/>
  <c r="AV86" i="1"/>
  <c r="AT97" i="34" s="1"/>
  <c r="C86" i="1"/>
  <c r="AN90"/>
  <c r="AN101" i="34" s="1"/>
  <c r="AZ90" i="1"/>
  <c r="AZ101" i="34" s="1"/>
  <c r="AL90" i="1"/>
  <c r="AK101" i="34" s="1"/>
  <c r="X90" i="1"/>
  <c r="AV90"/>
  <c r="AT101" i="34" s="1"/>
  <c r="AX90" i="1"/>
  <c r="C90"/>
  <c r="AN94"/>
  <c r="AN105" i="34" s="1"/>
  <c r="X94" i="1"/>
  <c r="AX94"/>
  <c r="AW105" i="34" s="1"/>
  <c r="AZ94" i="1"/>
  <c r="AZ105" i="34" s="1"/>
  <c r="AV94" i="1"/>
  <c r="AT105" i="34" s="1"/>
  <c r="AL94" i="1"/>
  <c r="AK105" i="34" s="1"/>
  <c r="C94" i="1"/>
  <c r="AL98"/>
  <c r="AK109" i="34" s="1"/>
  <c r="AV98" i="1"/>
  <c r="X98"/>
  <c r="AN98"/>
  <c r="AZ98"/>
  <c r="AZ109" i="34" s="1"/>
  <c r="AX98" i="1"/>
  <c r="AW109" i="34" s="1"/>
  <c r="C98" i="1"/>
  <c r="X102"/>
  <c r="AX102"/>
  <c r="AW113" i="34" s="1"/>
  <c r="AZ102" i="1"/>
  <c r="AZ113" i="34" s="1"/>
  <c r="AN102" i="1"/>
  <c r="AV102"/>
  <c r="AT113" i="34" s="1"/>
  <c r="AL102" i="1"/>
  <c r="AK113" i="34" s="1"/>
  <c r="C102" i="1"/>
  <c r="AX106"/>
  <c r="AW117" i="34" s="1"/>
  <c r="X106" i="1"/>
  <c r="AN106"/>
  <c r="AN117" i="34" s="1"/>
  <c r="AV106" i="1"/>
  <c r="AT117" i="34" s="1"/>
  <c r="AZ106" i="1"/>
  <c r="AZ117" i="34" s="1"/>
  <c r="AL106" i="1"/>
  <c r="AK117" i="34" s="1"/>
  <c r="C106" i="1"/>
  <c r="X110"/>
  <c r="AX110"/>
  <c r="AW121" i="34" s="1"/>
  <c r="AZ110" i="1"/>
  <c r="AZ121" i="34" s="1"/>
  <c r="AN110" i="1"/>
  <c r="AN121" i="34" s="1"/>
  <c r="AV110" i="1"/>
  <c r="AT121" i="34" s="1"/>
  <c r="AL110" i="1"/>
  <c r="AK121" i="34" s="1"/>
  <c r="C110" i="1"/>
  <c r="AV114"/>
  <c r="AT125" i="34" s="1"/>
  <c r="AN114" i="1"/>
  <c r="AN125" i="34" s="1"/>
  <c r="AX114" i="1"/>
  <c r="AW125" i="34" s="1"/>
  <c r="AL114" i="1"/>
  <c r="AK125" i="34" s="1"/>
  <c r="AZ114" i="1"/>
  <c r="X114"/>
  <c r="C114"/>
  <c r="X118"/>
  <c r="AX118"/>
  <c r="AW129" i="34" s="1"/>
  <c r="AZ118" i="1"/>
  <c r="AZ129" i="34" s="1"/>
  <c r="AN118" i="1"/>
  <c r="AN129" i="34" s="1"/>
  <c r="AV118" i="1"/>
  <c r="AT129" i="34" s="1"/>
  <c r="AL118" i="1"/>
  <c r="AK129" i="34" s="1"/>
  <c r="C118" i="1"/>
  <c r="X122"/>
  <c r="AN122"/>
  <c r="AN133" i="34" s="1"/>
  <c r="AV122" i="1"/>
  <c r="AT133" i="34" s="1"/>
  <c r="AL122" i="1"/>
  <c r="AK133" i="34" s="1"/>
  <c r="AX122" i="1"/>
  <c r="AW133" i="34" s="1"/>
  <c r="AZ122" i="1"/>
  <c r="AZ133" i="34" s="1"/>
  <c r="C122" i="1"/>
  <c r="AX126"/>
  <c r="AW137" i="34" s="1"/>
  <c r="AN126" i="1"/>
  <c r="AN137" i="34" s="1"/>
  <c r="X126" i="1"/>
  <c r="AV126"/>
  <c r="AT137" i="34" s="1"/>
  <c r="AL126" i="1"/>
  <c r="AK137" i="34" s="1"/>
  <c r="AZ126" i="1"/>
  <c r="C126"/>
  <c r="AN130"/>
  <c r="AN141" i="34" s="1"/>
  <c r="AZ130" i="1"/>
  <c r="AZ141" i="34" s="1"/>
  <c r="X130" i="1"/>
  <c r="AV130"/>
  <c r="AT141" i="34" s="1"/>
  <c r="AL130" i="1"/>
  <c r="AK141" i="34" s="1"/>
  <c r="AX130" i="1"/>
  <c r="AW141" i="34" s="1"/>
  <c r="C130" i="1"/>
  <c r="AN134"/>
  <c r="AZ134"/>
  <c r="X134"/>
  <c r="AX134"/>
  <c r="AL134"/>
  <c r="AK145" i="34" s="1"/>
  <c r="AV134" i="1"/>
  <c r="AT145" i="34" s="1"/>
  <c r="C134" i="1"/>
  <c r="AL138"/>
  <c r="AZ138"/>
  <c r="AZ149" i="34" s="1"/>
  <c r="AN138" i="1"/>
  <c r="X138"/>
  <c r="AV138"/>
  <c r="AT149" i="34" s="1"/>
  <c r="AX138" i="1"/>
  <c r="AW149" i="34" s="1"/>
  <c r="C138" i="1"/>
  <c r="X142"/>
  <c r="AV142"/>
  <c r="AT153" i="34" s="1"/>
  <c r="AX142" i="1"/>
  <c r="AW153" i="34" s="1"/>
  <c r="AL142" i="1"/>
  <c r="AZ142"/>
  <c r="AZ153" i="34" s="1"/>
  <c r="AN142" i="1"/>
  <c r="AN153" i="34" s="1"/>
  <c r="C142" i="1"/>
  <c r="X146"/>
  <c r="AV146"/>
  <c r="AT157" i="34" s="1"/>
  <c r="AN146" i="1"/>
  <c r="AN157" i="34" s="1"/>
  <c r="AZ146" i="1"/>
  <c r="AL146"/>
  <c r="AK157" i="34" s="1"/>
  <c r="AX146" i="1"/>
  <c r="AW157" i="34" s="1"/>
  <c r="C146" i="1"/>
  <c r="X150"/>
  <c r="AV150"/>
  <c r="AT161" i="34" s="1"/>
  <c r="AZ150" i="1"/>
  <c r="AZ161" i="34" s="1"/>
  <c r="AL150" i="1"/>
  <c r="AK161" i="34" s="1"/>
  <c r="AN150" i="1"/>
  <c r="AN161" i="34" s="1"/>
  <c r="AX150" i="1"/>
  <c r="AW161" i="34" s="1"/>
  <c r="C150" i="1"/>
  <c r="AN154"/>
  <c r="AN165" i="34" s="1"/>
  <c r="AV154" i="1"/>
  <c r="AT165" i="34" s="1"/>
  <c r="AZ154" i="1"/>
  <c r="AZ165" i="34" s="1"/>
  <c r="X154" i="1"/>
  <c r="AL154"/>
  <c r="AK165" i="34" s="1"/>
  <c r="AX154" i="1"/>
  <c r="AW165" i="34" s="1"/>
  <c r="C154" i="1"/>
  <c r="AL158"/>
  <c r="AK169" i="34" s="1"/>
  <c r="AX158" i="1"/>
  <c r="AW169" i="34" s="1"/>
  <c r="AN158" i="1"/>
  <c r="AN169" i="34" s="1"/>
  <c r="AZ158" i="1"/>
  <c r="AZ169" i="34" s="1"/>
  <c r="X158" i="1"/>
  <c r="AV158"/>
  <c r="AT169" i="34" s="1"/>
  <c r="C158" i="1"/>
  <c r="AV162"/>
  <c r="AT173" i="34" s="1"/>
  <c r="AX162" i="1"/>
  <c r="AW173" i="34" s="1"/>
  <c r="AL162" i="1"/>
  <c r="AK173" i="34" s="1"/>
  <c r="AN162" i="1"/>
  <c r="AN173" i="34" s="1"/>
  <c r="X162" i="1"/>
  <c r="AZ162"/>
  <c r="AZ173" i="34" s="1"/>
  <c r="C162" i="1"/>
  <c r="AL166"/>
  <c r="AK177" i="34" s="1"/>
  <c r="AN166" i="1"/>
  <c r="AN177" i="34" s="1"/>
  <c r="AX166" i="1"/>
  <c r="AW177" i="34" s="1"/>
  <c r="AV166" i="1"/>
  <c r="AT177" i="34" s="1"/>
  <c r="AZ166" i="1"/>
  <c r="X166"/>
  <c r="C166"/>
  <c r="AV170"/>
  <c r="AT181" i="34" s="1"/>
  <c r="AN170" i="1"/>
  <c r="AN181" i="34" s="1"/>
  <c r="AX170" i="1"/>
  <c r="AL170"/>
  <c r="AK181" i="34" s="1"/>
  <c r="AZ170" i="1"/>
  <c r="AZ181" i="34" s="1"/>
  <c r="X170" i="1"/>
  <c r="C170"/>
  <c r="AL174"/>
  <c r="AK185" i="34" s="1"/>
  <c r="AV174" i="1"/>
  <c r="AT185" i="34" s="1"/>
  <c r="AX174" i="1"/>
  <c r="AW185" i="34" s="1"/>
  <c r="AN174" i="1"/>
  <c r="AN185" i="34" s="1"/>
  <c r="AZ174" i="1"/>
  <c r="AZ185" i="34" s="1"/>
  <c r="X174" i="1"/>
  <c r="C174"/>
  <c r="X178"/>
  <c r="AX178"/>
  <c r="AW189" i="34" s="1"/>
  <c r="AZ178" i="1"/>
  <c r="AZ189" i="34" s="1"/>
  <c r="AV178" i="1"/>
  <c r="AT189" i="34" s="1"/>
  <c r="AL178" i="1"/>
  <c r="AK189" i="34" s="1"/>
  <c r="AN178" i="1"/>
  <c r="AN189" i="34" s="1"/>
  <c r="C178" i="1"/>
  <c r="AL182"/>
  <c r="AK193" i="34" s="1"/>
  <c r="AN182" i="1"/>
  <c r="AV182"/>
  <c r="AT193" i="34" s="1"/>
  <c r="AX182" i="1"/>
  <c r="AW193" i="34" s="1"/>
  <c r="AZ182" i="1"/>
  <c r="AZ193" i="34" s="1"/>
  <c r="X182" i="1"/>
  <c r="C182"/>
  <c r="AV186"/>
  <c r="AT197" i="34" s="1"/>
  <c r="AL186" i="1"/>
  <c r="AK197" i="34" s="1"/>
  <c r="X186" i="1"/>
  <c r="AX186"/>
  <c r="AW197" i="34" s="1"/>
  <c r="AZ186" i="1"/>
  <c r="AZ197" i="34" s="1"/>
  <c r="AN186" i="1"/>
  <c r="AN197" i="34" s="1"/>
  <c r="C186" i="1"/>
  <c r="AN190"/>
  <c r="AN201" i="34" s="1"/>
  <c r="AV190" i="1"/>
  <c r="AT201" i="34" s="1"/>
  <c r="AX190" i="1"/>
  <c r="AW201" i="34" s="1"/>
  <c r="AL190" i="1"/>
  <c r="AK201" i="34" s="1"/>
  <c r="X190" i="1"/>
  <c r="AZ190"/>
  <c r="AZ201" i="34" s="1"/>
  <c r="C190" i="1"/>
  <c r="AV194"/>
  <c r="AT205" i="34" s="1"/>
  <c r="AZ194" i="1"/>
  <c r="AN194"/>
  <c r="AN205" i="34" s="1"/>
  <c r="AX194" i="1"/>
  <c r="AW205" i="34" s="1"/>
  <c r="X194" i="1"/>
  <c r="C194"/>
  <c r="AN5"/>
  <c r="AN16" i="34" s="1"/>
  <c r="AV5" i="1"/>
  <c r="AT16" i="34" s="1"/>
  <c r="AX5" i="1"/>
  <c r="AW16" i="34" s="1"/>
  <c r="X5" i="1"/>
  <c r="AL5"/>
  <c r="AK16" i="34" s="1"/>
  <c r="AZ5" i="1"/>
  <c r="AZ16" i="34" s="1"/>
  <c r="C5" i="1"/>
  <c r="AV9"/>
  <c r="AT20" i="34" s="1"/>
  <c r="AZ9" i="1"/>
  <c r="AZ20" i="34" s="1"/>
  <c r="AN9" i="1"/>
  <c r="AN20" i="34" s="1"/>
  <c r="AX9" i="1"/>
  <c r="AL9"/>
  <c r="AK20" i="34" s="1"/>
  <c r="X9" i="1"/>
  <c r="C9"/>
  <c r="AL13"/>
  <c r="AK24" i="34" s="1"/>
  <c r="AN13" i="1"/>
  <c r="AN24" i="34" s="1"/>
  <c r="AV13" i="1"/>
  <c r="AT24" i="34" s="1"/>
  <c r="AX13" i="1"/>
  <c r="AW24" i="34" s="1"/>
  <c r="X13" i="1"/>
  <c r="AZ13"/>
  <c r="AZ24" i="34" s="1"/>
  <c r="C13" i="1"/>
  <c r="AV17"/>
  <c r="AT28" i="34" s="1"/>
  <c r="AL17" i="1"/>
  <c r="AK28" i="34" s="1"/>
  <c r="AZ17" i="1"/>
  <c r="AZ28" i="34" s="1"/>
  <c r="AX17" i="1"/>
  <c r="X17"/>
  <c r="AN17"/>
  <c r="AN28" i="34" s="1"/>
  <c r="C17" i="1"/>
  <c r="AL21"/>
  <c r="AK32" i="34" s="1"/>
  <c r="AZ21" i="1"/>
  <c r="AZ32" i="34" s="1"/>
  <c r="AN21" i="1"/>
  <c r="AN32" i="34" s="1"/>
  <c r="AV21" i="1"/>
  <c r="AX21"/>
  <c r="AW32" i="34" s="1"/>
  <c r="X21" i="1"/>
  <c r="C21"/>
  <c r="AZ25"/>
  <c r="AZ36" i="34" s="1"/>
  <c r="AV25" i="1"/>
  <c r="AT36" i="34" s="1"/>
  <c r="AX25" i="1"/>
  <c r="AN25"/>
  <c r="AN36" i="34" s="1"/>
  <c r="AL25" i="1"/>
  <c r="AK36" i="34" s="1"/>
  <c r="X25" i="1"/>
  <c r="C25"/>
  <c r="AX29"/>
  <c r="AW40" i="34" s="1"/>
  <c r="AL29" i="1"/>
  <c r="AK40" i="34" s="1"/>
  <c r="AV29" i="1"/>
  <c r="AT40" i="34" s="1"/>
  <c r="AN29" i="1"/>
  <c r="AZ29"/>
  <c r="AZ40" i="34" s="1"/>
  <c r="X29" i="1"/>
  <c r="C29"/>
  <c r="AL33"/>
  <c r="AK44" i="34" s="1"/>
  <c r="AN33" i="1"/>
  <c r="AN44" i="34" s="1"/>
  <c r="AV33" i="1"/>
  <c r="X33"/>
  <c r="AX33"/>
  <c r="AW44" i="34" s="1"/>
  <c r="AZ33" i="1"/>
  <c r="AZ44" i="34" s="1"/>
  <c r="C33" i="1"/>
  <c r="AL37"/>
  <c r="AK48" i="34" s="1"/>
  <c r="AN37" i="1"/>
  <c r="AN48" i="34" s="1"/>
  <c r="AV37" i="1"/>
  <c r="AT48" i="34" s="1"/>
  <c r="AX37" i="1"/>
  <c r="AW48" i="34" s="1"/>
  <c r="AZ37" i="1"/>
  <c r="AZ48" i="34" s="1"/>
  <c r="X37" i="1"/>
  <c r="C37"/>
  <c r="AX41"/>
  <c r="AW52" i="34" s="1"/>
  <c r="X41" i="1"/>
  <c r="AN41"/>
  <c r="AN52" i="34" s="1"/>
  <c r="AZ41" i="1"/>
  <c r="AZ52" i="34" s="1"/>
  <c r="AL41" i="1"/>
  <c r="AK52" i="34" s="1"/>
  <c r="AV41" i="1"/>
  <c r="C41"/>
  <c r="AX45"/>
  <c r="AW56" i="34" s="1"/>
  <c r="AL45" i="1"/>
  <c r="AK56" i="34" s="1"/>
  <c r="AN45" i="1"/>
  <c r="AN56" i="34" s="1"/>
  <c r="AV45" i="1"/>
  <c r="AT56" i="34" s="1"/>
  <c r="AZ45" i="1"/>
  <c r="AZ56" i="34" s="1"/>
  <c r="X45" i="1"/>
  <c r="C45"/>
  <c r="AV49"/>
  <c r="AT60" i="34" s="1"/>
  <c r="AL49" i="1"/>
  <c r="AK60" i="34" s="1"/>
  <c r="AX49" i="1"/>
  <c r="AW60" i="34" s="1"/>
  <c r="AZ49" i="1"/>
  <c r="AZ60" i="34" s="1"/>
  <c r="X49" i="1"/>
  <c r="AN49"/>
  <c r="AN60" i="34" s="1"/>
  <c r="C49" i="1"/>
  <c r="AN53"/>
  <c r="AV53"/>
  <c r="AT64" i="34" s="1"/>
  <c r="AX53" i="1"/>
  <c r="AW64" i="34" s="1"/>
  <c r="AL53" i="1"/>
  <c r="AK64" i="34" s="1"/>
  <c r="AZ53" i="1"/>
  <c r="AZ64" i="34" s="1"/>
  <c r="X53" i="1"/>
  <c r="C53"/>
  <c r="AL57"/>
  <c r="AK68" i="34" s="1"/>
  <c r="AN57" i="1"/>
  <c r="AN68" i="34" s="1"/>
  <c r="X57" i="1"/>
  <c r="AV57"/>
  <c r="AT68" i="34" s="1"/>
  <c r="AZ57" i="1"/>
  <c r="AZ68" i="34" s="1"/>
  <c r="AX57" i="1"/>
  <c r="AW68" i="34" s="1"/>
  <c r="C57" i="1"/>
  <c r="AL61"/>
  <c r="AK72" i="34" s="1"/>
  <c r="AX61" i="1"/>
  <c r="AW72" i="34" s="1"/>
  <c r="AN61" i="1"/>
  <c r="AN72" i="34" s="1"/>
  <c r="AV61" i="1"/>
  <c r="AZ61"/>
  <c r="AZ72" i="34" s="1"/>
  <c r="X61" i="1"/>
  <c r="C61"/>
  <c r="AX65"/>
  <c r="AW76" i="34" s="1"/>
  <c r="AL65" i="1"/>
  <c r="AK76" i="34" s="1"/>
  <c r="AV65" i="1"/>
  <c r="AT76" i="34" s="1"/>
  <c r="AZ65" i="1"/>
  <c r="AZ76" i="34" s="1"/>
  <c r="X65" i="1"/>
  <c r="AN65"/>
  <c r="AN76" i="34" s="1"/>
  <c r="C65" i="1"/>
  <c r="AX69"/>
  <c r="AW80" i="34" s="1"/>
  <c r="AN69" i="1"/>
  <c r="AN80" i="34" s="1"/>
  <c r="AL69" i="1"/>
  <c r="AK80" i="34" s="1"/>
  <c r="AZ69" i="1"/>
  <c r="AZ80" i="34" s="1"/>
  <c r="AV69" i="1"/>
  <c r="AT80" i="34" s="1"/>
  <c r="X69" i="1"/>
  <c r="C69"/>
  <c r="AL73"/>
  <c r="AK84" i="34" s="1"/>
  <c r="AV73" i="1"/>
  <c r="AT84" i="34" s="1"/>
  <c r="AX73" i="1"/>
  <c r="AW84" i="34" s="1"/>
  <c r="AN73" i="1"/>
  <c r="AN84" i="34" s="1"/>
  <c r="AZ73" i="1"/>
  <c r="AZ84" i="34" s="1"/>
  <c r="X73" i="1"/>
  <c r="C73"/>
  <c r="AN77"/>
  <c r="AN88" i="34" s="1"/>
  <c r="AL77" i="1"/>
  <c r="AK88" i="34" s="1"/>
  <c r="AX77" i="1"/>
  <c r="AW88" i="34" s="1"/>
  <c r="X77" i="1"/>
  <c r="AZ77"/>
  <c r="AZ88" i="34" s="1"/>
  <c r="C77" i="1"/>
  <c r="X81"/>
  <c r="AN81"/>
  <c r="AN92" i="34" s="1"/>
  <c r="AL81" i="1"/>
  <c r="AK92" i="34" s="1"/>
  <c r="AX81" i="1"/>
  <c r="AW92" i="34" s="1"/>
  <c r="AV81" i="1"/>
  <c r="AT92" i="34" s="1"/>
  <c r="AZ81" i="1"/>
  <c r="AZ92" i="34" s="1"/>
  <c r="C81" i="1"/>
  <c r="AV85"/>
  <c r="AT96" i="34" s="1"/>
  <c r="AZ85" i="1"/>
  <c r="AZ96" i="34" s="1"/>
  <c r="AL85" i="1"/>
  <c r="X85"/>
  <c r="AN85"/>
  <c r="AN96" i="34" s="1"/>
  <c r="AX85" i="1"/>
  <c r="AW96" i="34" s="1"/>
  <c r="C85" i="1"/>
  <c r="AL89"/>
  <c r="AK100" i="34" s="1"/>
  <c r="AX89" i="1"/>
  <c r="AW100" i="34" s="1"/>
  <c r="AV89" i="1"/>
  <c r="AT100" i="34" s="1"/>
  <c r="X89" i="1"/>
  <c r="AN89"/>
  <c r="AN100" i="34" s="1"/>
  <c r="AZ89" i="1"/>
  <c r="AZ100" i="34" s="1"/>
  <c r="C89" i="1"/>
  <c r="AV93"/>
  <c r="AT104" i="34" s="1"/>
  <c r="AX93" i="1"/>
  <c r="AW104" i="34" s="1"/>
  <c r="AZ93" i="1"/>
  <c r="AZ104" i="34" s="1"/>
  <c r="AN93" i="1"/>
  <c r="AL93"/>
  <c r="AK104" i="34" s="1"/>
  <c r="X93" i="1"/>
  <c r="C93"/>
  <c r="AN97"/>
  <c r="AN108" i="34" s="1"/>
  <c r="AV97" i="1"/>
  <c r="AT108" i="34" s="1"/>
  <c r="AZ97" i="1"/>
  <c r="AZ108" i="34" s="1"/>
  <c r="AX97" i="1"/>
  <c r="AW108" i="34" s="1"/>
  <c r="AL97" i="1"/>
  <c r="AK108" i="34" s="1"/>
  <c r="X97" i="1"/>
  <c r="C97"/>
  <c r="AL101"/>
  <c r="AK112" i="34" s="1"/>
  <c r="X101" i="1"/>
  <c r="AN101"/>
  <c r="AN112" i="34" s="1"/>
  <c r="AV101" i="1"/>
  <c r="AT112" i="34" s="1"/>
  <c r="AZ101" i="1"/>
  <c r="AZ112" i="34" s="1"/>
  <c r="AX101" i="1"/>
  <c r="AW112" i="34" s="1"/>
  <c r="C101" i="1"/>
  <c r="AX105"/>
  <c r="AW116" i="34" s="1"/>
  <c r="AZ105" i="1"/>
  <c r="AZ116" i="34" s="1"/>
  <c r="AL105" i="1"/>
  <c r="AK116" i="34" s="1"/>
  <c r="AV105" i="1"/>
  <c r="AT116" i="34" s="1"/>
  <c r="AN105" i="1"/>
  <c r="AN116" i="34" s="1"/>
  <c r="X105" i="1"/>
  <c r="C105"/>
  <c r="AX109"/>
  <c r="AW120" i="34" s="1"/>
  <c r="AV109" i="1"/>
  <c r="X109"/>
  <c r="AN109"/>
  <c r="AN120" i="34" s="1"/>
  <c r="AL109" i="1"/>
  <c r="AK120" i="34" s="1"/>
  <c r="AZ109" i="1"/>
  <c r="AZ120" i="34" s="1"/>
  <c r="C109" i="1"/>
  <c r="AV113"/>
  <c r="AT124" i="34" s="1"/>
  <c r="AL113" i="1"/>
  <c r="AK124" i="34" s="1"/>
  <c r="AZ113" i="1"/>
  <c r="AZ124" i="34" s="1"/>
  <c r="AN113" i="1"/>
  <c r="AN124" i="34" s="1"/>
  <c r="AX113" i="1"/>
  <c r="AW124" i="34" s="1"/>
  <c r="X113" i="1"/>
  <c r="C113"/>
  <c r="AV117"/>
  <c r="AT128" i="34" s="1"/>
  <c r="AX117" i="1"/>
  <c r="AW128" i="34" s="1"/>
  <c r="AL117" i="1"/>
  <c r="AK128" i="34" s="1"/>
  <c r="AZ117" i="1"/>
  <c r="AZ128" i="34" s="1"/>
  <c r="X117" i="1"/>
  <c r="AN117"/>
  <c r="AN128" i="34" s="1"/>
  <c r="C117" i="1"/>
  <c r="AZ121"/>
  <c r="AZ132" i="34" s="1"/>
  <c r="AN121" i="1"/>
  <c r="AN132" i="34" s="1"/>
  <c r="X121" i="1"/>
  <c r="AX121"/>
  <c r="AW132" i="34" s="1"/>
  <c r="AV121" i="1"/>
  <c r="AT132" i="34" s="1"/>
  <c r="AL121" i="1"/>
  <c r="AK132" i="34" s="1"/>
  <c r="C121" i="1"/>
  <c r="AZ125"/>
  <c r="AZ136" i="34" s="1"/>
  <c r="AN125" i="1"/>
  <c r="AN136" i="34" s="1"/>
  <c r="AV125" i="1"/>
  <c r="X125"/>
  <c r="AL125"/>
  <c r="AK136" i="34" s="1"/>
  <c r="AX125" i="1"/>
  <c r="AW136" i="34" s="1"/>
  <c r="C125" i="1"/>
  <c r="AX129"/>
  <c r="AW140" i="34" s="1"/>
  <c r="X129" i="1"/>
  <c r="AZ129"/>
  <c r="AZ140" i="34" s="1"/>
  <c r="AN129" i="1"/>
  <c r="AN140" i="34" s="1"/>
  <c r="AL129" i="1"/>
  <c r="AK140" i="34" s="1"/>
  <c r="AV129" i="1"/>
  <c r="AT140" i="34" s="1"/>
  <c r="C129" i="1"/>
  <c r="X133"/>
  <c r="AX133"/>
  <c r="AW144" i="34" s="1"/>
  <c r="AZ133" i="1"/>
  <c r="AZ144" i="34" s="1"/>
  <c r="AN133" i="1"/>
  <c r="AN144" i="34" s="1"/>
  <c r="AL133" i="1"/>
  <c r="AK144" i="34" s="1"/>
  <c r="AV133" i="1"/>
  <c r="AT144" i="34" s="1"/>
  <c r="C133" i="1"/>
  <c r="AZ137"/>
  <c r="AZ148" i="34" s="1"/>
  <c r="AN137" i="1"/>
  <c r="AN148" i="34" s="1"/>
  <c r="AX137" i="1"/>
  <c r="AW148" i="34" s="1"/>
  <c r="X137" i="1"/>
  <c r="AL137"/>
  <c r="AK148" i="34" s="1"/>
  <c r="AV137" i="1"/>
  <c r="AT148" i="34" s="1"/>
  <c r="C137" i="1"/>
  <c r="AN141"/>
  <c r="AN152" i="34" s="1"/>
  <c r="AV141" i="1"/>
  <c r="AT152" i="34" s="1"/>
  <c r="AZ141" i="1"/>
  <c r="AZ152" i="34" s="1"/>
  <c r="X141" i="1"/>
  <c r="AX141"/>
  <c r="AW152" i="34" s="1"/>
  <c r="AL141" i="1"/>
  <c r="AK152" i="34" s="1"/>
  <c r="C141" i="1"/>
  <c r="AN145"/>
  <c r="AN156" i="34" s="1"/>
  <c r="AL145" i="1"/>
  <c r="AK156" i="34" s="1"/>
  <c r="X145" i="1"/>
  <c r="AZ145"/>
  <c r="AZ156" i="34" s="1"/>
  <c r="AV145" i="1"/>
  <c r="AT156" i="34" s="1"/>
  <c r="AX145" i="1"/>
  <c r="AW156" i="34" s="1"/>
  <c r="C145" i="1"/>
  <c r="AZ149"/>
  <c r="AZ160" i="34" s="1"/>
  <c r="AN149" i="1"/>
  <c r="AN160" i="34" s="1"/>
  <c r="AX149" i="1"/>
  <c r="AW160" i="34" s="1"/>
  <c r="X149" i="1"/>
  <c r="AL149"/>
  <c r="AK160" i="34" s="1"/>
  <c r="AV149" i="1"/>
  <c r="AT160" i="34" s="1"/>
  <c r="C149" i="1"/>
  <c r="AN153"/>
  <c r="AN164" i="34" s="1"/>
  <c r="AX153" i="1"/>
  <c r="AW164" i="34" s="1"/>
  <c r="AZ153" i="1"/>
  <c r="AZ164" i="34" s="1"/>
  <c r="X153" i="1"/>
  <c r="AV153"/>
  <c r="AT164" i="34" s="1"/>
  <c r="AL153" i="1"/>
  <c r="AK164" i="34" s="1"/>
  <c r="C153" i="1"/>
  <c r="X157"/>
  <c r="AX157"/>
  <c r="AW168" i="34" s="1"/>
  <c r="AN157" i="1"/>
  <c r="AN168" i="34" s="1"/>
  <c r="AZ157" i="1"/>
  <c r="AZ168" i="34" s="1"/>
  <c r="AV157" i="1"/>
  <c r="AT168" i="34" s="1"/>
  <c r="AL157" i="1"/>
  <c r="AK168" i="34" s="1"/>
  <c r="C157" i="1"/>
  <c r="AN161"/>
  <c r="AN172" i="34" s="1"/>
  <c r="AX161" i="1"/>
  <c r="AW172" i="34" s="1"/>
  <c r="AL161" i="1"/>
  <c r="AK172" i="34" s="1"/>
  <c r="AZ161" i="1"/>
  <c r="AZ172" i="34" s="1"/>
  <c r="X161" i="1"/>
  <c r="AV161"/>
  <c r="C161"/>
  <c r="AX165"/>
  <c r="AW176" i="34" s="1"/>
  <c r="X165" i="1"/>
  <c r="AZ165"/>
  <c r="AZ176" i="34" s="1"/>
  <c r="AN165" i="1"/>
  <c r="AN176" i="34" s="1"/>
  <c r="AL165" i="1"/>
  <c r="AK176" i="34" s="1"/>
  <c r="C165" i="1"/>
  <c r="X169"/>
  <c r="AZ169"/>
  <c r="AZ180" i="34" s="1"/>
  <c r="AN169" i="1"/>
  <c r="AN180" i="34" s="1"/>
  <c r="AX169" i="1"/>
  <c r="AW180" i="34" s="1"/>
  <c r="AV169" i="1"/>
  <c r="AT180" i="34" s="1"/>
  <c r="AL169" i="1"/>
  <c r="AK180" i="34" s="1"/>
  <c r="C169" i="1"/>
  <c r="AV173"/>
  <c r="AT184" i="34" s="1"/>
  <c r="X173" i="1"/>
  <c r="AX173"/>
  <c r="AN173"/>
  <c r="AN184" i="34" s="1"/>
  <c r="AZ173" i="1"/>
  <c r="AZ184" i="34" s="1"/>
  <c r="C173" i="1"/>
  <c r="AN177"/>
  <c r="AN188" i="34" s="1"/>
  <c r="X177" i="1"/>
  <c r="AX177"/>
  <c r="AW188" i="34" s="1"/>
  <c r="AZ177" i="1"/>
  <c r="AZ188" i="34" s="1"/>
  <c r="AL177" i="1"/>
  <c r="AV177"/>
  <c r="AT188" i="34" s="1"/>
  <c r="C177" i="1"/>
  <c r="AX181"/>
  <c r="AW192" i="34" s="1"/>
  <c r="X181" i="1"/>
  <c r="AL181"/>
  <c r="AK192" i="34" s="1"/>
  <c r="AV181" i="1"/>
  <c r="AT192" i="34" s="1"/>
  <c r="AZ181" i="1"/>
  <c r="AZ192" i="34" s="1"/>
  <c r="AN181" i="1"/>
  <c r="AN192" i="34" s="1"/>
  <c r="C181" i="1"/>
  <c r="AZ185"/>
  <c r="AZ196" i="34" s="1"/>
  <c r="AN185" i="1"/>
  <c r="AN196" i="34" s="1"/>
  <c r="AL185" i="1"/>
  <c r="X185"/>
  <c r="AV185"/>
  <c r="AT196" i="34" s="1"/>
  <c r="AX185" i="1"/>
  <c r="AW196" i="34" s="1"/>
  <c r="C185" i="1"/>
  <c r="X189"/>
  <c r="AZ189"/>
  <c r="AZ200" i="34" s="1"/>
  <c r="AL189" i="1"/>
  <c r="AK200" i="34" s="1"/>
  <c r="AV189" i="1"/>
  <c r="AT200" i="34" s="1"/>
  <c r="AX189" i="1"/>
  <c r="AW200" i="34" s="1"/>
  <c r="AN189" i="1"/>
  <c r="AN200" i="34" s="1"/>
  <c r="C189" i="1"/>
  <c r="AN193"/>
  <c r="AN204" i="34" s="1"/>
  <c r="AZ193" i="1"/>
  <c r="AZ204" i="34" s="1"/>
  <c r="X193" i="1"/>
  <c r="AX193"/>
  <c r="AW204" i="34" s="1"/>
  <c r="AL193" i="1"/>
  <c r="AK204" i="34" s="1"/>
  <c r="AV193" i="1"/>
  <c r="AT204" i="34" s="1"/>
  <c r="C193" i="1"/>
  <c r="Q97"/>
  <c r="Q109"/>
  <c r="AZ8"/>
  <c r="AZ19" i="34" s="1"/>
  <c r="X8" i="1"/>
  <c r="AN8"/>
  <c r="AN19" i="34" s="1"/>
  <c r="AL8" i="1"/>
  <c r="AK19" i="34" s="1"/>
  <c r="AX8" i="1"/>
  <c r="AV8"/>
  <c r="AT19" i="34" s="1"/>
  <c r="C8" i="1"/>
  <c r="AX12"/>
  <c r="AW23" i="34" s="1"/>
  <c r="X12" i="1"/>
  <c r="AN12"/>
  <c r="AL12"/>
  <c r="AK23" i="34" s="1"/>
  <c r="AV12" i="1"/>
  <c r="AT23" i="34" s="1"/>
  <c r="AZ12" i="1"/>
  <c r="C12"/>
  <c r="AZ16"/>
  <c r="AZ27" i="34" s="1"/>
  <c r="AN16" i="1"/>
  <c r="AN27" i="34" s="1"/>
  <c r="AV16" i="1"/>
  <c r="AT27" i="34" s="1"/>
  <c r="X16" i="1"/>
  <c r="AL16"/>
  <c r="AK27" i="34" s="1"/>
  <c r="AX16" i="1"/>
  <c r="AW27" i="34" s="1"/>
  <c r="C16" i="1"/>
  <c r="X20"/>
  <c r="AX20"/>
  <c r="AW31" i="34" s="1"/>
  <c r="AV20" i="1"/>
  <c r="AT31" i="34" s="1"/>
  <c r="AL20" i="1"/>
  <c r="AN20"/>
  <c r="AN31" i="34" s="1"/>
  <c r="AZ20" i="1"/>
  <c r="AZ31" i="34" s="1"/>
  <c r="C20" i="1"/>
  <c r="X24"/>
  <c r="AX24"/>
  <c r="AW35" i="34" s="1"/>
  <c r="AL24" i="1"/>
  <c r="AK35" i="34" s="1"/>
  <c r="AZ24" i="1"/>
  <c r="AZ35" i="34" s="1"/>
  <c r="AN24" i="1"/>
  <c r="AN35" i="34" s="1"/>
  <c r="AV24" i="1"/>
  <c r="AT35" i="34" s="1"/>
  <c r="C24" i="1"/>
  <c r="X28"/>
  <c r="AX28"/>
  <c r="AV28"/>
  <c r="AT39" i="34" s="1"/>
  <c r="AN28" i="1"/>
  <c r="AN39" i="34" s="1"/>
  <c r="AZ28" i="1"/>
  <c r="AZ39" i="34" s="1"/>
  <c r="AL28" i="1"/>
  <c r="AK39" i="34" s="1"/>
  <c r="C28" i="1"/>
  <c r="AZ32"/>
  <c r="AZ43" i="34" s="1"/>
  <c r="X32" i="1"/>
  <c r="AX32"/>
  <c r="AW43" i="34" s="1"/>
  <c r="AN32" i="1"/>
  <c r="AN43" i="34" s="1"/>
  <c r="AL32" i="1"/>
  <c r="AK43" i="34" s="1"/>
  <c r="AV32" i="1"/>
  <c r="C32"/>
  <c r="AZ36"/>
  <c r="AZ47" i="34" s="1"/>
  <c r="AN36" i="1"/>
  <c r="AN47" i="34" s="1"/>
  <c r="X36" i="1"/>
  <c r="AX36"/>
  <c r="AW47" i="34" s="1"/>
  <c r="AV36" i="1"/>
  <c r="AT47" i="34" s="1"/>
  <c r="AL36" i="1"/>
  <c r="AK47" i="34" s="1"/>
  <c r="C36" i="1"/>
  <c r="AZ40"/>
  <c r="AZ51" i="34" s="1"/>
  <c r="X40" i="1"/>
  <c r="AX40"/>
  <c r="AW51" i="34" s="1"/>
  <c r="AN40" i="1"/>
  <c r="AN51" i="34" s="1"/>
  <c r="AL40" i="1"/>
  <c r="AK51" i="34" s="1"/>
  <c r="AV40" i="1"/>
  <c r="AT51" i="34" s="1"/>
  <c r="C40" i="1"/>
  <c r="AX44"/>
  <c r="AW55" i="34" s="1"/>
  <c r="X44" i="1"/>
  <c r="AZ44"/>
  <c r="AN44"/>
  <c r="AN55" i="34" s="1"/>
  <c r="AL44" i="1"/>
  <c r="AK55" i="34" s="1"/>
  <c r="AV44" i="1"/>
  <c r="C44"/>
  <c r="AL48"/>
  <c r="AK59" i="34" s="1"/>
  <c r="AN48" i="1"/>
  <c r="AN59" i="34" s="1"/>
  <c r="AV48" i="1"/>
  <c r="AT59" i="34" s="1"/>
  <c r="X48" i="1"/>
  <c r="AX48"/>
  <c r="AW59" i="34" s="1"/>
  <c r="AZ48" i="1"/>
  <c r="AZ59" i="34" s="1"/>
  <c r="C48" i="1"/>
  <c r="AN52"/>
  <c r="AN63" i="34" s="1"/>
  <c r="AX52" i="1"/>
  <c r="AW63" i="34" s="1"/>
  <c r="X52" i="1"/>
  <c r="AZ52"/>
  <c r="AZ63" i="34" s="1"/>
  <c r="AL52" i="1"/>
  <c r="AK63" i="34" s="1"/>
  <c r="AV52" i="1"/>
  <c r="AT63" i="34" s="1"/>
  <c r="C52" i="1"/>
  <c r="X56"/>
  <c r="AV56"/>
  <c r="AT67" i="34" s="1"/>
  <c r="AZ56" i="1"/>
  <c r="AZ67" i="34" s="1"/>
  <c r="AL56" i="1"/>
  <c r="AK67" i="34" s="1"/>
  <c r="AX56" i="1"/>
  <c r="AN56"/>
  <c r="AN67" i="34" s="1"/>
  <c r="C56" i="1"/>
  <c r="AN60"/>
  <c r="AN71" i="34" s="1"/>
  <c r="AX60" i="1"/>
  <c r="AW71" i="34" s="1"/>
  <c r="AZ60" i="1"/>
  <c r="AV60"/>
  <c r="AT71" i="34" s="1"/>
  <c r="X60" i="1"/>
  <c r="AL60"/>
  <c r="AK71" i="34" s="1"/>
  <c r="C60" i="1"/>
  <c r="AL64"/>
  <c r="AK75" i="34" s="1"/>
  <c r="AN64" i="1"/>
  <c r="AN75" i="34" s="1"/>
  <c r="AZ64" i="1"/>
  <c r="AZ75" i="34" s="1"/>
  <c r="AV64" i="1"/>
  <c r="AT75" i="34" s="1"/>
  <c r="X64" i="1"/>
  <c r="AX64"/>
  <c r="AW75" i="34" s="1"/>
  <c r="C64" i="1"/>
  <c r="AN68"/>
  <c r="AN79" i="34" s="1"/>
  <c r="AZ68" i="1"/>
  <c r="AZ79" i="34" s="1"/>
  <c r="AL68" i="1"/>
  <c r="AK79" i="34" s="1"/>
  <c r="AX68" i="1"/>
  <c r="AW79" i="34" s="1"/>
  <c r="AV68" i="1"/>
  <c r="AT79" i="34" s="1"/>
  <c r="X68" i="1"/>
  <c r="C68"/>
  <c r="AV72"/>
  <c r="AT83" i="34" s="1"/>
  <c r="AL72" i="1"/>
  <c r="AK83" i="34" s="1"/>
  <c r="X72" i="1"/>
  <c r="AX72"/>
  <c r="AW83" i="34" s="1"/>
  <c r="AN72" i="1"/>
  <c r="AN83" i="34" s="1"/>
  <c r="AZ72" i="1"/>
  <c r="C72"/>
  <c r="AV76"/>
  <c r="AT87" i="34" s="1"/>
  <c r="AN76" i="1"/>
  <c r="AN87" i="34" s="1"/>
  <c r="AZ76" i="1"/>
  <c r="AZ87" i="34" s="1"/>
  <c r="X76" i="1"/>
  <c r="AX76"/>
  <c r="C76"/>
  <c r="AN80"/>
  <c r="AN91" i="34" s="1"/>
  <c r="X80" i="1"/>
  <c r="AX80"/>
  <c r="AZ80"/>
  <c r="AZ91" i="34" s="1"/>
  <c r="AV80" i="1"/>
  <c r="AT91" i="34" s="1"/>
  <c r="AL80" i="1"/>
  <c r="AK91" i="34" s="1"/>
  <c r="C80" i="1"/>
  <c r="X84"/>
  <c r="AX84"/>
  <c r="AZ84"/>
  <c r="AZ95" i="34" s="1"/>
  <c r="AN84" i="1"/>
  <c r="AN95" i="34" s="1"/>
  <c r="AV84" i="1"/>
  <c r="AT95" i="34" s="1"/>
  <c r="C84" i="1"/>
  <c r="X88"/>
  <c r="AX88"/>
  <c r="AW99" i="34" s="1"/>
  <c r="AZ88" i="1"/>
  <c r="AZ99" i="34" s="1"/>
  <c r="AN88" i="1"/>
  <c r="AN99" i="34" s="1"/>
  <c r="AV88" i="1"/>
  <c r="AT99" i="34" s="1"/>
  <c r="AL88" i="1"/>
  <c r="AK99" i="34" s="1"/>
  <c r="C88" i="1"/>
  <c r="AV92"/>
  <c r="AT103" i="34" s="1"/>
  <c r="AZ92" i="1"/>
  <c r="AZ103" i="34" s="1"/>
  <c r="X92" i="1"/>
  <c r="AL92"/>
  <c r="AK103" i="34" s="1"/>
  <c r="AX92" i="1"/>
  <c r="AW103" i="34" s="1"/>
  <c r="AN92" i="1"/>
  <c r="AN103" i="34" s="1"/>
  <c r="C92" i="1"/>
  <c r="AN96"/>
  <c r="AN107" i="34" s="1"/>
  <c r="AX96" i="1"/>
  <c r="AW107" i="34" s="1"/>
  <c r="X96" i="1"/>
  <c r="AZ96"/>
  <c r="AZ107" i="34" s="1"/>
  <c r="AV96" i="1"/>
  <c r="AT107" i="34" s="1"/>
  <c r="AL96" i="1"/>
  <c r="AK107" i="34" s="1"/>
  <c r="C96" i="1"/>
  <c r="AL100"/>
  <c r="AK111" i="34" s="1"/>
  <c r="AN100" i="1"/>
  <c r="X100"/>
  <c r="AV100"/>
  <c r="AT111" i="34" s="1"/>
  <c r="AZ100" i="1"/>
  <c r="AZ111" i="34" s="1"/>
  <c r="AX100" i="1"/>
  <c r="AW111" i="34" s="1"/>
  <c r="C100" i="1"/>
  <c r="AN104"/>
  <c r="AN115" i="34" s="1"/>
  <c r="AV104" i="1"/>
  <c r="AT115" i="34" s="1"/>
  <c r="AX104" i="1"/>
  <c r="AW115" i="34" s="1"/>
  <c r="X104" i="1"/>
  <c r="AZ104"/>
  <c r="AZ115" i="34" s="1"/>
  <c r="AL104" i="1"/>
  <c r="AK115" i="34" s="1"/>
  <c r="C104" i="1"/>
  <c r="AL108"/>
  <c r="AK119" i="34" s="1"/>
  <c r="AN108" i="1"/>
  <c r="AN119" i="34" s="1"/>
  <c r="AV108" i="1"/>
  <c r="AT119" i="34" s="1"/>
  <c r="AZ108" i="1"/>
  <c r="AZ119" i="34" s="1"/>
  <c r="AX108" i="1"/>
  <c r="AW119" i="34" s="1"/>
  <c r="X108" i="1"/>
  <c r="C108"/>
  <c r="AZ112"/>
  <c r="AZ123" i="34" s="1"/>
  <c r="AL112" i="1"/>
  <c r="AK123" i="34" s="1"/>
  <c r="AN112" i="1"/>
  <c r="AN123" i="34" s="1"/>
  <c r="AX112" i="1"/>
  <c r="AW123" i="34" s="1"/>
  <c r="X112" i="1"/>
  <c r="AV112"/>
  <c r="AT123" i="34" s="1"/>
  <c r="C112" i="1"/>
  <c r="X116"/>
  <c r="AX116"/>
  <c r="AW127" i="34" s="1"/>
  <c r="AN116" i="1"/>
  <c r="AN127" i="34" s="1"/>
  <c r="AZ116" i="1"/>
  <c r="AZ127" i="34" s="1"/>
  <c r="AL116" i="1"/>
  <c r="AK127" i="34" s="1"/>
  <c r="C116" i="1"/>
  <c r="AV120"/>
  <c r="AT131" i="34" s="1"/>
  <c r="AL120" i="1"/>
  <c r="AK131" i="34" s="1"/>
  <c r="AZ120" i="1"/>
  <c r="AZ131" i="34" s="1"/>
  <c r="X120" i="1"/>
  <c r="AX120"/>
  <c r="AW131" i="34" s="1"/>
  <c r="AN120" i="1"/>
  <c r="AN131" i="34" s="1"/>
  <c r="C120" i="1"/>
  <c r="X124"/>
  <c r="AV124"/>
  <c r="AT135" i="34" s="1"/>
  <c r="AZ124" i="1"/>
  <c r="AN124"/>
  <c r="AN135" i="34" s="1"/>
  <c r="AL124" i="1"/>
  <c r="AK135" i="34" s="1"/>
  <c r="AX124" i="1"/>
  <c r="C124"/>
  <c r="X128"/>
  <c r="AV128"/>
  <c r="AN128"/>
  <c r="AN139" i="34" s="1"/>
  <c r="AX128" i="1"/>
  <c r="AW139" i="34" s="1"/>
  <c r="AL128" i="1"/>
  <c r="AK139" i="34" s="1"/>
  <c r="AZ128" i="1"/>
  <c r="AZ139" i="34" s="1"/>
  <c r="C128" i="1"/>
  <c r="AN132"/>
  <c r="AN143" i="34" s="1"/>
  <c r="X132" i="1"/>
  <c r="AX132"/>
  <c r="AW143" i="34" s="1"/>
  <c r="AL132" i="1"/>
  <c r="AK143" i="34" s="1"/>
  <c r="AZ132" i="1"/>
  <c r="AZ143" i="34" s="1"/>
  <c r="AV132" i="1"/>
  <c r="AT143" i="34" s="1"/>
  <c r="C132" i="1"/>
  <c r="X136"/>
  <c r="AX136"/>
  <c r="AW147" i="34" s="1"/>
  <c r="AL136" i="1"/>
  <c r="AK147" i="34" s="1"/>
  <c r="AV136" i="1"/>
  <c r="AT147" i="34" s="1"/>
  <c r="AN136" i="1"/>
  <c r="AN147" i="34" s="1"/>
  <c r="AZ136" i="1"/>
  <c r="AZ147" i="34" s="1"/>
  <c r="C136" i="1"/>
  <c r="AN140"/>
  <c r="AN151" i="34" s="1"/>
  <c r="AX140" i="1"/>
  <c r="AW151" i="34" s="1"/>
  <c r="AV140" i="1"/>
  <c r="AT151" i="34" s="1"/>
  <c r="AZ140" i="1"/>
  <c r="AZ151" i="34" s="1"/>
  <c r="X140" i="1"/>
  <c r="AL140"/>
  <c r="AK151" i="34" s="1"/>
  <c r="C140" i="1"/>
  <c r="AN144"/>
  <c r="AN155" i="34" s="1"/>
  <c r="AZ144" i="1"/>
  <c r="AZ155" i="34" s="1"/>
  <c r="X144" i="1"/>
  <c r="AX144"/>
  <c r="AW155" i="34" s="1"/>
  <c r="AV144" i="1"/>
  <c r="AT155" i="34" s="1"/>
  <c r="AL144" i="1"/>
  <c r="AK155" i="34" s="1"/>
  <c r="C144" i="1"/>
  <c r="AZ148"/>
  <c r="AZ159" i="34" s="1"/>
  <c r="AL148" i="1"/>
  <c r="AK159" i="34" s="1"/>
  <c r="AX148" i="1"/>
  <c r="AW159" i="34" s="1"/>
  <c r="AV148" i="1"/>
  <c r="AT159" i="34" s="1"/>
  <c r="X148" i="1"/>
  <c r="AN148"/>
  <c r="AN159" i="34" s="1"/>
  <c r="C148" i="1"/>
  <c r="AX152"/>
  <c r="AW163" i="34" s="1"/>
  <c r="X152" i="1"/>
  <c r="AL152"/>
  <c r="AK163" i="34" s="1"/>
  <c r="AV152" i="1"/>
  <c r="AT163" i="34" s="1"/>
  <c r="AN152" i="1"/>
  <c r="AN163" i="34" s="1"/>
  <c r="AZ152" i="1"/>
  <c r="AZ163" i="34" s="1"/>
  <c r="C152" i="1"/>
  <c r="AV156"/>
  <c r="AT167" i="34" s="1"/>
  <c r="AX156" i="1"/>
  <c r="AW167" i="34" s="1"/>
  <c r="AN156" i="1"/>
  <c r="AN167" i="34" s="1"/>
  <c r="AZ156" i="1"/>
  <c r="AZ167" i="34" s="1"/>
  <c r="AL156" i="1"/>
  <c r="AK167" i="34" s="1"/>
  <c r="X156" i="1"/>
  <c r="C156"/>
  <c r="AN160"/>
  <c r="AN171" i="34" s="1"/>
  <c r="AL160" i="1"/>
  <c r="AK171" i="34" s="1"/>
  <c r="AV160" i="1"/>
  <c r="AZ160"/>
  <c r="AZ171" i="34" s="1"/>
  <c r="AX160" i="1"/>
  <c r="AW171" i="34" s="1"/>
  <c r="X160" i="1"/>
  <c r="C160"/>
  <c r="AL164"/>
  <c r="AK175" i="34" s="1"/>
  <c r="AN164" i="1"/>
  <c r="AN175" i="34" s="1"/>
  <c r="AV164" i="1"/>
  <c r="AT175" i="34" s="1"/>
  <c r="AX164" i="1"/>
  <c r="AW175" i="34" s="1"/>
  <c r="X164" i="1"/>
  <c r="AZ164"/>
  <c r="AZ175" i="34" s="1"/>
  <c r="C164" i="1"/>
  <c r="AN168"/>
  <c r="AN179" i="34" s="1"/>
  <c r="AZ168" i="1"/>
  <c r="AZ179" i="34" s="1"/>
  <c r="AX168" i="1"/>
  <c r="AW179" i="34" s="1"/>
  <c r="AL168" i="1"/>
  <c r="AK179" i="34" s="1"/>
  <c r="AV168" i="1"/>
  <c r="AT179" i="34" s="1"/>
  <c r="X168" i="1"/>
  <c r="C168"/>
  <c r="AN172"/>
  <c r="AN183" i="34" s="1"/>
  <c r="AX172" i="1"/>
  <c r="AW183" i="34" s="1"/>
  <c r="AL172" i="1"/>
  <c r="AK183" i="34" s="1"/>
  <c r="X172" i="1"/>
  <c r="AV172"/>
  <c r="AT183" i="34" s="1"/>
  <c r="AZ172" i="1"/>
  <c r="AZ183" i="34" s="1"/>
  <c r="C172" i="1"/>
  <c r="X176"/>
  <c r="AN176"/>
  <c r="AV176"/>
  <c r="AT187" i="34" s="1"/>
  <c r="AL176" i="1"/>
  <c r="AK187" i="34" s="1"/>
  <c r="AZ176" i="1"/>
  <c r="AX176"/>
  <c r="AW187" i="34" s="1"/>
  <c r="C176" i="1"/>
  <c r="AX180"/>
  <c r="AW191" i="34" s="1"/>
  <c r="AL180" i="1"/>
  <c r="AK191" i="34" s="1"/>
  <c r="AV180" i="1"/>
  <c r="AT191" i="34" s="1"/>
  <c r="AN180" i="1"/>
  <c r="AN191" i="34" s="1"/>
  <c r="X180" i="1"/>
  <c r="AZ180"/>
  <c r="AZ191" i="34" s="1"/>
  <c r="C180" i="1"/>
  <c r="AX184"/>
  <c r="AW195" i="34" s="1"/>
  <c r="AL184" i="1"/>
  <c r="AK195" i="34" s="1"/>
  <c r="X184" i="1"/>
  <c r="AN184"/>
  <c r="AN195" i="34" s="1"/>
  <c r="AV184" i="1"/>
  <c r="AT195" i="34" s="1"/>
  <c r="AZ184" i="1"/>
  <c r="C184"/>
  <c r="AX188"/>
  <c r="AW199" i="34" s="1"/>
  <c r="AL188" i="1"/>
  <c r="AK199" i="34" s="1"/>
  <c r="AN188" i="1"/>
  <c r="AN199" i="34" s="1"/>
  <c r="AV188" i="1"/>
  <c r="AT199" i="34" s="1"/>
  <c r="X188" i="1"/>
  <c r="AZ188"/>
  <c r="AZ199" i="34" s="1"/>
  <c r="C188" i="1"/>
  <c r="AL192"/>
  <c r="AK203" i="34" s="1"/>
  <c r="AV192" i="1"/>
  <c r="AT203" i="34" s="1"/>
  <c r="AX192" i="1"/>
  <c r="AW203" i="34" s="1"/>
  <c r="AZ192" i="1"/>
  <c r="AZ203" i="34" s="1"/>
  <c r="AN192" i="1"/>
  <c r="AN203" i="34" s="1"/>
  <c r="X192" i="1"/>
  <c r="C192"/>
  <c r="AZ7"/>
  <c r="AZ18" i="34" s="1"/>
  <c r="AV7" i="1"/>
  <c r="AT18" i="34" s="1"/>
  <c r="X7" i="1"/>
  <c r="AL7"/>
  <c r="AK18" i="34" s="1"/>
  <c r="AX7" i="1"/>
  <c r="AW18" i="34" s="1"/>
  <c r="AN7" i="1"/>
  <c r="AN18" i="34" s="1"/>
  <c r="C7" i="1"/>
  <c r="AV11"/>
  <c r="AT22" i="34" s="1"/>
  <c r="AN11" i="1"/>
  <c r="AN22" i="34" s="1"/>
  <c r="AZ11" i="1"/>
  <c r="AZ22" i="34" s="1"/>
  <c r="AL11" i="1"/>
  <c r="AK22" i="34" s="1"/>
  <c r="X11" i="1"/>
  <c r="AX11"/>
  <c r="AW22" i="34" s="1"/>
  <c r="C11" i="1"/>
  <c r="X15"/>
  <c r="AN15"/>
  <c r="AL15"/>
  <c r="AK26" i="34" s="1"/>
  <c r="AV15" i="1"/>
  <c r="AT26" i="34" s="1"/>
  <c r="AX15" i="1"/>
  <c r="AZ15"/>
  <c r="AZ26" i="34" s="1"/>
  <c r="C15" i="1"/>
  <c r="AN19"/>
  <c r="AN30" i="34" s="1"/>
  <c r="AL19" i="1"/>
  <c r="AX19"/>
  <c r="AW30" i="34" s="1"/>
  <c r="X19" i="1"/>
  <c r="AZ19"/>
  <c r="AZ30" i="34" s="1"/>
  <c r="C19" i="1"/>
  <c r="AV23"/>
  <c r="AT34" i="34" s="1"/>
  <c r="AX23" i="1"/>
  <c r="AW34" i="34" s="1"/>
  <c r="AL23" i="1"/>
  <c r="AK34" i="34" s="1"/>
  <c r="AZ23" i="1"/>
  <c r="AN23"/>
  <c r="AN34" i="34" s="1"/>
  <c r="X23" i="1"/>
  <c r="C23"/>
  <c r="AX27"/>
  <c r="AW38" i="34" s="1"/>
  <c r="X27" i="1"/>
  <c r="AN27"/>
  <c r="AN38" i="34" s="1"/>
  <c r="AV27" i="1"/>
  <c r="AT38" i="34" s="1"/>
  <c r="AL27" i="1"/>
  <c r="AK38" i="34" s="1"/>
  <c r="AZ27" i="1"/>
  <c r="AZ38" i="34" s="1"/>
  <c r="C27" i="1"/>
  <c r="AN31"/>
  <c r="AN42" i="34" s="1"/>
  <c r="AV31" i="1"/>
  <c r="AX31"/>
  <c r="AW42" i="34" s="1"/>
  <c r="AL31" i="1"/>
  <c r="AK42" i="34" s="1"/>
  <c r="X31" i="1"/>
  <c r="AZ31"/>
  <c r="AZ42" i="34" s="1"/>
  <c r="C31" i="1"/>
  <c r="AX35"/>
  <c r="AW46" i="34" s="1"/>
  <c r="AN35" i="1"/>
  <c r="AN46" i="34" s="1"/>
  <c r="AV35" i="1"/>
  <c r="AT46" i="34" s="1"/>
  <c r="AL35" i="1"/>
  <c r="AK46" i="34" s="1"/>
  <c r="X35" i="1"/>
  <c r="AZ35"/>
  <c r="AZ46" i="34" s="1"/>
  <c r="C35" i="1"/>
  <c r="AN39"/>
  <c r="AN50" i="34" s="1"/>
  <c r="AV39" i="1"/>
  <c r="AX39"/>
  <c r="AL39"/>
  <c r="AK50" i="34" s="1"/>
  <c r="X39" i="1"/>
  <c r="AZ39"/>
  <c r="AZ50" i="34" s="1"/>
  <c r="C39" i="1"/>
  <c r="AV43"/>
  <c r="AT54" i="34" s="1"/>
  <c r="AZ43" i="1"/>
  <c r="AZ54" i="34" s="1"/>
  <c r="AN43" i="1"/>
  <c r="AN54" i="34" s="1"/>
  <c r="X43" i="1"/>
  <c r="AX43"/>
  <c r="AW54" i="34" s="1"/>
  <c r="AL43" i="1"/>
  <c r="AK54" i="34" s="1"/>
  <c r="C43" i="1"/>
  <c r="AV47"/>
  <c r="AT58" i="34" s="1"/>
  <c r="AX47" i="1"/>
  <c r="AW58" i="34" s="1"/>
  <c r="AL47" i="1"/>
  <c r="AK58" i="34" s="1"/>
  <c r="AN47" i="1"/>
  <c r="AN58" i="34" s="1"/>
  <c r="AZ47" i="1"/>
  <c r="AZ58" i="34" s="1"/>
  <c r="X47" i="1"/>
  <c r="C47"/>
  <c r="AV51"/>
  <c r="AT62" i="34" s="1"/>
  <c r="AZ51" i="1"/>
  <c r="AN51"/>
  <c r="AN62" i="34" s="1"/>
  <c r="AX51" i="1"/>
  <c r="AW62" i="34" s="1"/>
  <c r="X51" i="1"/>
  <c r="AL51"/>
  <c r="AK62" i="34" s="1"/>
  <c r="C51" i="1"/>
  <c r="AX55"/>
  <c r="AW66" i="34" s="1"/>
  <c r="AZ55" i="1"/>
  <c r="AZ66" i="34" s="1"/>
  <c r="AL55" i="1"/>
  <c r="AK66" i="34" s="1"/>
  <c r="AN55" i="1"/>
  <c r="AN66" i="34" s="1"/>
  <c r="X55" i="1"/>
  <c r="AV55"/>
  <c r="AT66" i="34" s="1"/>
  <c r="C55" i="1"/>
  <c r="AL59"/>
  <c r="AK70" i="34" s="1"/>
  <c r="AX59" i="1"/>
  <c r="AW70" i="34" s="1"/>
  <c r="X59" i="1"/>
  <c r="AN59"/>
  <c r="AN70" i="34" s="1"/>
  <c r="AZ59" i="1"/>
  <c r="AZ70" i="34" s="1"/>
  <c r="AV59" i="1"/>
  <c r="AT70" i="34" s="1"/>
  <c r="C59" i="1"/>
  <c r="AN63"/>
  <c r="AN74" i="34" s="1"/>
  <c r="AV63" i="1"/>
  <c r="AT74" i="34" s="1"/>
  <c r="AX63" i="1"/>
  <c r="AW74" i="34" s="1"/>
  <c r="AL63" i="1"/>
  <c r="AK74" i="34" s="1"/>
  <c r="X63" i="1"/>
  <c r="AZ63"/>
  <c r="AZ74" i="34" s="1"/>
  <c r="C63" i="1"/>
  <c r="AL67"/>
  <c r="AK78" i="34" s="1"/>
  <c r="AV67" i="1"/>
  <c r="AT78" i="34" s="1"/>
  <c r="X67" i="1"/>
  <c r="AX67"/>
  <c r="AW78" i="34" s="1"/>
  <c r="AN67" i="1"/>
  <c r="AN78" i="34" s="1"/>
  <c r="AZ67" i="1"/>
  <c r="AZ78" i="34" s="1"/>
  <c r="C67" i="1"/>
  <c r="AV71"/>
  <c r="AT82" i="34" s="1"/>
  <c r="X71" i="1"/>
  <c r="AN71"/>
  <c r="AN82" i="34" s="1"/>
  <c r="AL71" i="1"/>
  <c r="AK82" i="34" s="1"/>
  <c r="AZ71" i="1"/>
  <c r="AZ82" i="34" s="1"/>
  <c r="AX71" i="1"/>
  <c r="C71"/>
  <c r="AL75"/>
  <c r="AK86" i="34" s="1"/>
  <c r="AX75" i="1"/>
  <c r="AW86" i="34" s="1"/>
  <c r="X75" i="1"/>
  <c r="AN75"/>
  <c r="AN86" i="34" s="1"/>
  <c r="AV75" i="1"/>
  <c r="AT86" i="34" s="1"/>
  <c r="AZ75" i="1"/>
  <c r="AZ86" i="34" s="1"/>
  <c r="C75" i="1"/>
  <c r="AV79"/>
  <c r="AL79"/>
  <c r="AK90" i="34" s="1"/>
  <c r="AN79" i="1"/>
  <c r="AN90" i="34" s="1"/>
  <c r="X79" i="1"/>
  <c r="AZ79"/>
  <c r="AZ90" i="34" s="1"/>
  <c r="AX79" i="1"/>
  <c r="AW90" i="34" s="1"/>
  <c r="C79" i="1"/>
  <c r="AL83"/>
  <c r="AK94" i="34" s="1"/>
  <c r="AN83" i="1"/>
  <c r="AN94" i="34" s="1"/>
  <c r="AV83" i="1"/>
  <c r="AT94" i="34" s="1"/>
  <c r="X83" i="1"/>
  <c r="AX83"/>
  <c r="AW94" i="34" s="1"/>
  <c r="AZ83" i="1"/>
  <c r="AZ94" i="34" s="1"/>
  <c r="C83" i="1"/>
  <c r="AL87"/>
  <c r="AK98" i="34" s="1"/>
  <c r="AN87" i="1"/>
  <c r="AN98" i="34" s="1"/>
  <c r="AZ87" i="1"/>
  <c r="AZ98" i="34" s="1"/>
  <c r="X87" i="1"/>
  <c r="AX87"/>
  <c r="AW98" i="34" s="1"/>
  <c r="C87" i="1"/>
  <c r="AL91"/>
  <c r="AK102" i="34" s="1"/>
  <c r="AN91" i="1"/>
  <c r="AN102" i="34" s="1"/>
  <c r="AV91" i="1"/>
  <c r="AT102" i="34" s="1"/>
  <c r="AX91" i="1"/>
  <c r="AW102" i="34" s="1"/>
  <c r="AZ91" i="1"/>
  <c r="AZ102" i="34" s="1"/>
  <c r="C91" i="1"/>
  <c r="AV95"/>
  <c r="AT106" i="34" s="1"/>
  <c r="AX95" i="1"/>
  <c r="AW106" i="34" s="1"/>
  <c r="AN95" i="1"/>
  <c r="AN106" i="34" s="1"/>
  <c r="X95" i="1"/>
  <c r="AL95"/>
  <c r="AK106" i="34" s="1"/>
  <c r="AZ95" i="1"/>
  <c r="AZ106" i="34" s="1"/>
  <c r="C95" i="1"/>
  <c r="AL99"/>
  <c r="AK110" i="34" s="1"/>
  <c r="AZ99" i="1"/>
  <c r="AZ110" i="34" s="1"/>
  <c r="AN99" i="1"/>
  <c r="AN110" i="34" s="1"/>
  <c r="AV99" i="1"/>
  <c r="AT110" i="34" s="1"/>
  <c r="AX99" i="1"/>
  <c r="X99"/>
  <c r="C99"/>
  <c r="AV103"/>
  <c r="AZ103"/>
  <c r="AN103"/>
  <c r="AN114" i="34" s="1"/>
  <c r="AL103" i="1"/>
  <c r="AK114" i="34" s="1"/>
  <c r="AX103" i="1"/>
  <c r="AW114" i="34" s="1"/>
  <c r="X103" i="1"/>
  <c r="C103"/>
  <c r="AN107"/>
  <c r="AN118" i="34" s="1"/>
  <c r="AV107" i="1"/>
  <c r="AT118" i="34" s="1"/>
  <c r="AL107" i="1"/>
  <c r="AK118" i="34" s="1"/>
  <c r="X107" i="1"/>
  <c r="AX107"/>
  <c r="AW118" i="34" s="1"/>
  <c r="AZ107" i="1"/>
  <c r="AZ118" i="34" s="1"/>
  <c r="C107" i="1"/>
  <c r="AV111"/>
  <c r="AT122" i="34" s="1"/>
  <c r="X111" i="1"/>
  <c r="AX111"/>
  <c r="AW122" i="34" s="1"/>
  <c r="AL111" i="1"/>
  <c r="AK122" i="34" s="1"/>
  <c r="AN111" i="1"/>
  <c r="AN122" i="34" s="1"/>
  <c r="AZ111" i="1"/>
  <c r="AZ122" i="34" s="1"/>
  <c r="C111" i="1"/>
  <c r="AL115"/>
  <c r="X115"/>
  <c r="AV115"/>
  <c r="AT126" i="34" s="1"/>
  <c r="AX115" i="1"/>
  <c r="AW126" i="34" s="1"/>
  <c r="AZ115" i="1"/>
  <c r="C115"/>
  <c r="AN119"/>
  <c r="AN130" i="34" s="1"/>
  <c r="AV119" i="1"/>
  <c r="AT130" i="34" s="1"/>
  <c r="AZ119" i="1"/>
  <c r="AZ130" i="34" s="1"/>
  <c r="AX119" i="1"/>
  <c r="AL119"/>
  <c r="AK130" i="34" s="1"/>
  <c r="X119" i="1"/>
  <c r="C119"/>
  <c r="AL123"/>
  <c r="AK134" i="34" s="1"/>
  <c r="AX123" i="1"/>
  <c r="AW134" i="34" s="1"/>
  <c r="AV123" i="1"/>
  <c r="AT134" i="34" s="1"/>
  <c r="AN123" i="1"/>
  <c r="AN134" i="34" s="1"/>
  <c r="AZ123" i="1"/>
  <c r="AZ134" i="34" s="1"/>
  <c r="X123" i="1"/>
  <c r="C123"/>
  <c r="AN127"/>
  <c r="AN138" i="34" s="1"/>
  <c r="AZ127" i="1"/>
  <c r="AZ138" i="34" s="1"/>
  <c r="X127" i="1"/>
  <c r="AL127"/>
  <c r="AV127"/>
  <c r="AX127"/>
  <c r="AW138" i="34" s="1"/>
  <c r="C127" i="1"/>
  <c r="AZ131"/>
  <c r="AZ142" i="34" s="1"/>
  <c r="AV131" i="1"/>
  <c r="AT142" i="34" s="1"/>
  <c r="AN131" i="1"/>
  <c r="AN142" i="34" s="1"/>
  <c r="AL131" i="1"/>
  <c r="AK142" i="34" s="1"/>
  <c r="X131" i="1"/>
  <c r="AX131"/>
  <c r="AW142" i="34" s="1"/>
  <c r="C131" i="1"/>
  <c r="AV135"/>
  <c r="AT146" i="34" s="1"/>
  <c r="AZ135" i="1"/>
  <c r="AX135"/>
  <c r="AW146" i="34" s="1"/>
  <c r="AL135" i="1"/>
  <c r="AK146" i="34" s="1"/>
  <c r="AN135" i="1"/>
  <c r="AN146" i="34" s="1"/>
  <c r="X135" i="1"/>
  <c r="C135"/>
  <c r="X139"/>
  <c r="AZ139"/>
  <c r="AZ150" i="34" s="1"/>
  <c r="AL139" i="1"/>
  <c r="AK150" i="34" s="1"/>
  <c r="AX139" i="1"/>
  <c r="AW150" i="34" s="1"/>
  <c r="AN139" i="1"/>
  <c r="AN150" i="34" s="1"/>
  <c r="AV139" i="1"/>
  <c r="AT150" i="34" s="1"/>
  <c r="C139" i="1"/>
  <c r="AN143"/>
  <c r="AN154" i="34" s="1"/>
  <c r="AV143" i="1"/>
  <c r="AT154" i="34" s="1"/>
  <c r="AL143" i="1"/>
  <c r="AK154" i="34" s="1"/>
  <c r="X143" i="1"/>
  <c r="AZ143"/>
  <c r="AZ154" i="34" s="1"/>
  <c r="AX143" i="1"/>
  <c r="AW154" i="34" s="1"/>
  <c r="C143" i="1"/>
  <c r="X147"/>
  <c r="AN147"/>
  <c r="AN158" i="34" s="1"/>
  <c r="AZ147" i="1"/>
  <c r="AZ158" i="34" s="1"/>
  <c r="AV147" i="1"/>
  <c r="AT158" i="34" s="1"/>
  <c r="AX147" i="1"/>
  <c r="AW158" i="34" s="1"/>
  <c r="AL147" i="1"/>
  <c r="AK158" i="34" s="1"/>
  <c r="C147" i="1"/>
  <c r="AZ151"/>
  <c r="AZ162" i="34" s="1"/>
  <c r="AL151" i="1"/>
  <c r="AK162" i="34" s="1"/>
  <c r="AX151" i="1"/>
  <c r="AV151"/>
  <c r="AT162" i="34" s="1"/>
  <c r="X151" i="1"/>
  <c r="AN151"/>
  <c r="AN162" i="34" s="1"/>
  <c r="C151" i="1"/>
  <c r="X155"/>
  <c r="AN155"/>
  <c r="AN166" i="34" s="1"/>
  <c r="AL155" i="1"/>
  <c r="AZ155"/>
  <c r="AZ166" i="34" s="1"/>
  <c r="AV155" i="1"/>
  <c r="AT166" i="34" s="1"/>
  <c r="AX155" i="1"/>
  <c r="AW166" i="34" s="1"/>
  <c r="C155" i="1"/>
  <c r="AN159"/>
  <c r="AN170" i="34" s="1"/>
  <c r="AL159" i="1"/>
  <c r="AK170" i="34" s="1"/>
  <c r="AX159" i="1"/>
  <c r="AW170" i="34" s="1"/>
  <c r="AV159" i="1"/>
  <c r="AT170" i="34" s="1"/>
  <c r="X159" i="1"/>
  <c r="AZ159"/>
  <c r="AZ170" i="34" s="1"/>
  <c r="C159" i="1"/>
  <c r="AZ163"/>
  <c r="AZ174" i="34" s="1"/>
  <c r="AN163" i="1"/>
  <c r="AN174" i="34" s="1"/>
  <c r="AV163" i="1"/>
  <c r="AT174" i="34" s="1"/>
  <c r="AX163" i="1"/>
  <c r="AW174" i="34" s="1"/>
  <c r="AL163" i="1"/>
  <c r="AK174" i="34" s="1"/>
  <c r="X163" i="1"/>
  <c r="C163"/>
  <c r="X167"/>
  <c r="AN167"/>
  <c r="AN178" i="34" s="1"/>
  <c r="AL167" i="1"/>
  <c r="AK178" i="34" s="1"/>
  <c r="AX167" i="1"/>
  <c r="AW178" i="34" s="1"/>
  <c r="AZ167" i="1"/>
  <c r="AZ178" i="34" s="1"/>
  <c r="AV167" i="1"/>
  <c r="AT178" i="34" s="1"/>
  <c r="C167" i="1"/>
  <c r="AN171"/>
  <c r="AN182" i="34" s="1"/>
  <c r="AZ171" i="1"/>
  <c r="AZ182" i="34" s="1"/>
  <c r="X171" i="1"/>
  <c r="AL171"/>
  <c r="AK182" i="34" s="1"/>
  <c r="AV171" i="1"/>
  <c r="AT182" i="34" s="1"/>
  <c r="AX171" i="1"/>
  <c r="AW182" i="34" s="1"/>
  <c r="C171" i="1"/>
  <c r="X175"/>
  <c r="AX175"/>
  <c r="AW186" i="34" s="1"/>
  <c r="AZ175" i="1"/>
  <c r="AZ186" i="34" s="1"/>
  <c r="AL175" i="1"/>
  <c r="AK186" i="34" s="1"/>
  <c r="AV175" i="1"/>
  <c r="AT186" i="34" s="1"/>
  <c r="AN175" i="1"/>
  <c r="AN186" i="34" s="1"/>
  <c r="C175" i="1"/>
  <c r="AN179"/>
  <c r="AN190" i="34" s="1"/>
  <c r="AX179" i="1"/>
  <c r="AW190" i="34" s="1"/>
  <c r="AZ179" i="1"/>
  <c r="AZ190" i="34" s="1"/>
  <c r="AL179" i="1"/>
  <c r="AK190" i="34" s="1"/>
  <c r="AV179" i="1"/>
  <c r="AT190" i="34" s="1"/>
  <c r="C179" i="1"/>
  <c r="AX183"/>
  <c r="AW194" i="34" s="1"/>
  <c r="AL183" i="1"/>
  <c r="AK194" i="34" s="1"/>
  <c r="AN183" i="1"/>
  <c r="AN194" i="34" s="1"/>
  <c r="AV183" i="1"/>
  <c r="AT194" i="34" s="1"/>
  <c r="X183" i="1"/>
  <c r="AZ183"/>
  <c r="AZ194" i="34" s="1"/>
  <c r="C183" i="1"/>
  <c r="AN187"/>
  <c r="AN198" i="34" s="1"/>
  <c r="AZ187" i="1"/>
  <c r="AZ198" i="34" s="1"/>
  <c r="AV187" i="1"/>
  <c r="AT198" i="34" s="1"/>
  <c r="X187" i="1"/>
  <c r="AX187"/>
  <c r="AL187"/>
  <c r="AK198" i="34" s="1"/>
  <c r="C187" i="1"/>
  <c r="X191"/>
  <c r="AX191"/>
  <c r="AW202" i="34" s="1"/>
  <c r="AV191" i="1"/>
  <c r="AT202" i="34" s="1"/>
  <c r="AN191" i="1"/>
  <c r="AN202" i="34" s="1"/>
  <c r="AZ191" i="1"/>
  <c r="AZ202" i="34" s="1"/>
  <c r="AL191" i="1"/>
  <c r="AK202" i="34" s="1"/>
  <c r="C191" i="1"/>
  <c r="Q116"/>
  <c r="Q157"/>
  <c r="Z105" i="6"/>
  <c r="AK10" i="1"/>
  <c r="Z10" i="6"/>
  <c r="AK45" i="1"/>
  <c r="M43" i="37" s="1"/>
  <c r="Z45" i="6"/>
  <c r="Z149"/>
  <c r="Z160"/>
  <c r="Z125"/>
  <c r="AK62" i="1"/>
  <c r="Z62" i="6"/>
  <c r="Z127"/>
  <c r="AK47" i="1"/>
  <c r="Z47" i="6"/>
  <c r="Z76"/>
  <c r="Z114"/>
  <c r="Z126"/>
  <c r="AK38" i="1"/>
  <c r="Z38" i="6"/>
  <c r="Z153"/>
  <c r="Z147"/>
  <c r="Z170"/>
  <c r="Z151"/>
  <c r="Z131"/>
  <c r="Z122"/>
  <c r="Z141"/>
  <c r="Z180"/>
  <c r="Z107"/>
  <c r="Z167"/>
  <c r="Z163"/>
  <c r="AK7" i="1"/>
  <c r="Z7" i="6"/>
  <c r="Z79"/>
  <c r="Z69"/>
  <c r="Z169"/>
  <c r="Z90"/>
  <c r="AK33" i="1"/>
  <c r="Z33" i="6"/>
  <c r="AK8" i="1"/>
  <c r="Z8" i="6"/>
  <c r="AK17" i="1"/>
  <c r="Z17" i="6"/>
  <c r="AK58" i="1"/>
  <c r="Z58" i="6"/>
  <c r="AK64" i="1"/>
  <c r="Z64" i="6"/>
  <c r="AK65" i="1"/>
  <c r="Z65" i="6"/>
  <c r="AK44" i="1"/>
  <c r="Z44" i="6"/>
  <c r="AK21" i="1"/>
  <c r="Z21" i="6"/>
  <c r="AK35" i="1"/>
  <c r="M33" i="37" s="1"/>
  <c r="Z35" i="6"/>
  <c r="Z89"/>
  <c r="Z117"/>
  <c r="Z175"/>
  <c r="Z191"/>
  <c r="Z183"/>
  <c r="Z50"/>
  <c r="Z51"/>
  <c r="Z86"/>
  <c r="Z92"/>
  <c r="Z108"/>
  <c r="Z110"/>
  <c r="Z133"/>
  <c r="Z135"/>
  <c r="Z148"/>
  <c r="Z155"/>
  <c r="Z176"/>
  <c r="Z177"/>
  <c r="AK23" i="1"/>
  <c r="Z23" i="6"/>
  <c r="Z95"/>
  <c r="Z112"/>
  <c r="Z184"/>
  <c r="Z30"/>
  <c r="Z124"/>
  <c r="AK61" i="1"/>
  <c r="Z61" i="6"/>
  <c r="Z104"/>
  <c r="AK26" i="1"/>
  <c r="Z26" i="6"/>
  <c r="Z156"/>
  <c r="Z166"/>
  <c r="AK5" i="1"/>
  <c r="Z5" i="6"/>
  <c r="Z181"/>
  <c r="AK32" i="1"/>
  <c r="Z32" i="6"/>
  <c r="Z80"/>
  <c r="Z99"/>
  <c r="Z84"/>
  <c r="Z159"/>
  <c r="Z182"/>
  <c r="AK46" i="1"/>
  <c r="M44" i="37" s="1"/>
  <c r="Z46" i="6"/>
  <c r="Z145"/>
  <c r="Z190"/>
  <c r="AK41" i="1"/>
  <c r="Z41" i="6"/>
  <c r="AK22" i="1"/>
  <c r="Z22" i="6"/>
  <c r="AK14" i="1"/>
  <c r="Z14" i="6"/>
  <c r="AK52" i="1"/>
  <c r="Z52" i="6"/>
  <c r="Z187"/>
  <c r="Z123"/>
  <c r="Z165"/>
  <c r="AK49" i="1"/>
  <c r="Z49" i="6"/>
  <c r="Z87"/>
  <c r="AK43" i="1"/>
  <c r="Z43" i="6"/>
  <c r="AK54" i="1"/>
  <c r="Z54" i="6"/>
  <c r="AK18" i="1"/>
  <c r="Z18" i="6"/>
  <c r="AK25" i="1"/>
  <c r="Z25" i="6"/>
  <c r="AK57" i="1"/>
  <c r="Z57" i="6"/>
  <c r="Z68"/>
  <c r="Z66"/>
  <c r="Z72"/>
  <c r="Z116"/>
  <c r="Z128"/>
  <c r="Z140"/>
  <c r="AK48" i="1"/>
  <c r="Z48" i="6"/>
  <c r="AK63" i="1"/>
  <c r="Z63" i="6"/>
  <c r="Z91"/>
  <c r="Z97"/>
  <c r="Z106"/>
  <c r="Z144"/>
  <c r="Z192"/>
  <c r="AK55" i="1"/>
  <c r="Z55" i="6"/>
  <c r="Z70"/>
  <c r="Z93"/>
  <c r="Z100"/>
  <c r="Z129"/>
  <c r="Z152"/>
  <c r="Z136"/>
  <c r="Z171"/>
  <c r="Z188"/>
  <c r="Z102"/>
  <c r="Z157"/>
  <c r="Z73"/>
  <c r="AK42" i="1"/>
  <c r="Z42" i="6"/>
  <c r="Z83"/>
  <c r="Z142"/>
  <c r="Z111"/>
  <c r="Z143"/>
  <c r="Z161"/>
  <c r="Z88"/>
  <c r="Z158"/>
  <c r="AK24" i="1"/>
  <c r="Z24" i="6"/>
  <c r="AK15" i="1"/>
  <c r="Z15" i="6"/>
  <c r="Z118"/>
  <c r="Z168"/>
  <c r="Z193"/>
  <c r="Z178"/>
  <c r="AK20" i="1"/>
  <c r="Z20" i="6"/>
  <c r="Z154"/>
  <c r="Z185"/>
  <c r="Z164"/>
  <c r="AK13" i="1"/>
  <c r="Z13" i="6"/>
  <c r="AK6" i="1"/>
  <c r="Z6" i="6"/>
  <c r="Z71"/>
  <c r="Z101"/>
  <c r="Z109"/>
  <c r="Z162"/>
  <c r="AK19" i="1"/>
  <c r="Z19" i="6"/>
  <c r="AK31" i="1"/>
  <c r="Z31" i="6"/>
  <c r="AK36" i="1"/>
  <c r="Z36" i="6"/>
  <c r="AK37" i="1"/>
  <c r="Z37" i="6"/>
  <c r="Z67"/>
  <c r="Z77"/>
  <c r="Z78"/>
  <c r="AK28" i="1"/>
  <c r="Z28" i="6"/>
  <c r="AK53" i="1"/>
  <c r="Z53" i="6"/>
  <c r="Z75"/>
  <c r="Z81"/>
  <c r="Z85"/>
  <c r="AK29" i="1"/>
  <c r="Z29" i="6"/>
  <c r="AK40" i="1"/>
  <c r="Z40" i="6"/>
  <c r="Z121"/>
  <c r="Z138"/>
  <c r="AK9" i="1"/>
  <c r="Z9" i="6"/>
  <c r="AK27" i="1"/>
  <c r="Z27" i="6"/>
  <c r="AK34" i="1"/>
  <c r="Z34" i="6"/>
  <c r="Z172"/>
  <c r="AK16" i="1"/>
  <c r="Z16" i="6"/>
  <c r="AK39" i="1"/>
  <c r="Z39" i="6"/>
  <c r="Z82"/>
  <c r="Z94"/>
  <c r="Z103"/>
  <c r="Z113"/>
  <c r="Z120"/>
  <c r="Z134"/>
  <c r="Z179"/>
  <c r="Z12"/>
  <c r="Z115"/>
  <c r="Z189"/>
  <c r="AK60" i="1"/>
  <c r="Z60" i="6"/>
  <c r="Z132"/>
  <c r="Z96"/>
  <c r="Z150"/>
  <c r="Z98"/>
  <c r="AK11" i="1"/>
  <c r="Z11" i="6"/>
  <c r="Z139"/>
  <c r="AK56" i="1"/>
  <c r="Z56" i="6"/>
  <c r="Z130"/>
  <c r="Z137"/>
  <c r="Z146"/>
  <c r="AK59" i="1"/>
  <c r="Z59" i="6"/>
  <c r="Z174"/>
  <c r="Z194"/>
  <c r="Z186"/>
  <c r="Z74"/>
  <c r="Z173"/>
  <c r="Z119"/>
  <c r="Q104" i="1"/>
  <c r="Q177"/>
  <c r="Q11"/>
  <c r="Q113"/>
  <c r="AK50"/>
  <c r="Q26"/>
  <c r="C24" i="37" s="1"/>
  <c r="Q125" i="1"/>
  <c r="Q168"/>
  <c r="Q188"/>
  <c r="Q9"/>
  <c r="C7" i="37" s="1"/>
  <c r="Q5" i="1"/>
  <c r="C3" i="37" s="1"/>
  <c r="Q169" i="1"/>
  <c r="Q51"/>
  <c r="Q23"/>
  <c r="C21" i="37" s="1"/>
  <c r="Q15" i="1"/>
  <c r="C13" i="37" s="1"/>
  <c r="Q12" i="1"/>
  <c r="C10" i="37" s="1"/>
  <c r="Q121" i="1"/>
  <c r="Q145"/>
  <c r="Q52"/>
  <c r="P17" i="6"/>
  <c r="H6"/>
  <c r="H117"/>
  <c r="P131"/>
  <c r="P168"/>
  <c r="X177"/>
  <c r="H148"/>
  <c r="H175"/>
  <c r="P114"/>
  <c r="H120"/>
  <c r="O6"/>
  <c r="W6"/>
  <c r="AF6"/>
  <c r="AO6"/>
  <c r="F6"/>
  <c r="AY6"/>
  <c r="AY22"/>
  <c r="W22"/>
  <c r="AF22"/>
  <c r="O22"/>
  <c r="AO22"/>
  <c r="F22"/>
  <c r="AF38"/>
  <c r="F38"/>
  <c r="AY38"/>
  <c r="W38"/>
  <c r="AO38"/>
  <c r="O38"/>
  <c r="W54"/>
  <c r="O54"/>
  <c r="AF54"/>
  <c r="F54"/>
  <c r="AY54"/>
  <c r="AO54"/>
  <c r="AY78"/>
  <c r="F78"/>
  <c r="AF78"/>
  <c r="O78"/>
  <c r="W78"/>
  <c r="AO78"/>
  <c r="F94"/>
  <c r="AF94"/>
  <c r="AO94"/>
  <c r="O94"/>
  <c r="W94"/>
  <c r="AY94"/>
  <c r="F110"/>
  <c r="W110"/>
  <c r="AF110"/>
  <c r="AY110"/>
  <c r="AO110"/>
  <c r="O110"/>
  <c r="O126"/>
  <c r="AF126"/>
  <c r="AY126"/>
  <c r="F126"/>
  <c r="W126"/>
  <c r="AO126"/>
  <c r="F142"/>
  <c r="AF142"/>
  <c r="AY142"/>
  <c r="O142"/>
  <c r="W142"/>
  <c r="AO142"/>
  <c r="W158"/>
  <c r="O158"/>
  <c r="AF158"/>
  <c r="F158"/>
  <c r="AO158"/>
  <c r="AY158"/>
  <c r="AO174"/>
  <c r="O174"/>
  <c r="W174"/>
  <c r="F174"/>
  <c r="AF174"/>
  <c r="AY174"/>
  <c r="W190"/>
  <c r="AF190"/>
  <c r="F190"/>
  <c r="AY190"/>
  <c r="O190"/>
  <c r="AO190"/>
  <c r="O19"/>
  <c r="AO19"/>
  <c r="W19"/>
  <c r="F19"/>
  <c r="AF19"/>
  <c r="AY19"/>
  <c r="F35"/>
  <c r="O35"/>
  <c r="W35"/>
  <c r="AY35"/>
  <c r="AF35"/>
  <c r="AO35"/>
  <c r="F51"/>
  <c r="AF51"/>
  <c r="AO51"/>
  <c r="O51"/>
  <c r="W51"/>
  <c r="AY51"/>
  <c r="O67"/>
  <c r="AF67"/>
  <c r="F67"/>
  <c r="AY67"/>
  <c r="W67"/>
  <c r="AO67"/>
  <c r="W83"/>
  <c r="AF83"/>
  <c r="AY83"/>
  <c r="O83"/>
  <c r="AO83"/>
  <c r="F83"/>
  <c r="W99"/>
  <c r="AF99"/>
  <c r="F99"/>
  <c r="AY99"/>
  <c r="O99"/>
  <c r="AO99"/>
  <c r="F115"/>
  <c r="AO115"/>
  <c r="O115"/>
  <c r="AY115"/>
  <c r="W115"/>
  <c r="AF115"/>
  <c r="AF131"/>
  <c r="AO131"/>
  <c r="W131"/>
  <c r="F131"/>
  <c r="O131"/>
  <c r="AY131"/>
  <c r="AF147"/>
  <c r="W147"/>
  <c r="AO147"/>
  <c r="F147"/>
  <c r="AY147"/>
  <c r="O147"/>
  <c r="W163"/>
  <c r="AF163"/>
  <c r="AO163"/>
  <c r="F163"/>
  <c r="AY163"/>
  <c r="O163"/>
  <c r="W179"/>
  <c r="AO179"/>
  <c r="AF179"/>
  <c r="F179"/>
  <c r="AY179"/>
  <c r="O179"/>
  <c r="H176"/>
  <c r="O16"/>
  <c r="AF16"/>
  <c r="F16"/>
  <c r="AO16"/>
  <c r="W16"/>
  <c r="AY16"/>
  <c r="O32"/>
  <c r="AO32"/>
  <c r="AF32"/>
  <c r="W32"/>
  <c r="F32"/>
  <c r="AY32"/>
  <c r="W48"/>
  <c r="O48"/>
  <c r="AY48"/>
  <c r="AF48"/>
  <c r="AO48"/>
  <c r="F48"/>
  <c r="W64"/>
  <c r="AY64"/>
  <c r="O64"/>
  <c r="F64"/>
  <c r="AF64"/>
  <c r="AO64"/>
  <c r="F72"/>
  <c r="O72"/>
  <c r="AY72"/>
  <c r="AF72"/>
  <c r="W72"/>
  <c r="AO72"/>
  <c r="O88"/>
  <c r="W88"/>
  <c r="AF88"/>
  <c r="AY88"/>
  <c r="AO88"/>
  <c r="F88"/>
  <c r="F104"/>
  <c r="AO104"/>
  <c r="O104"/>
  <c r="W104"/>
  <c r="AF104"/>
  <c r="AY104"/>
  <c r="F120"/>
  <c r="O120"/>
  <c r="W120"/>
  <c r="AF120"/>
  <c r="AO120"/>
  <c r="AY120"/>
  <c r="F136"/>
  <c r="AY136"/>
  <c r="AF136"/>
  <c r="O136"/>
  <c r="AO136"/>
  <c r="W136"/>
  <c r="AF152"/>
  <c r="AY152"/>
  <c r="AO152"/>
  <c r="W152"/>
  <c r="O152"/>
  <c r="F152"/>
  <c r="O156"/>
  <c r="F156"/>
  <c r="AF156"/>
  <c r="AY156"/>
  <c r="AO156"/>
  <c r="W156"/>
  <c r="AF168"/>
  <c r="AY168"/>
  <c r="AO168"/>
  <c r="W168"/>
  <c r="O168"/>
  <c r="F168"/>
  <c r="F172"/>
  <c r="AF172"/>
  <c r="AY172"/>
  <c r="AO172"/>
  <c r="W172"/>
  <c r="O172"/>
  <c r="W184"/>
  <c r="AY184"/>
  <c r="AF184"/>
  <c r="AO184"/>
  <c r="O184"/>
  <c r="F184"/>
  <c r="H102"/>
  <c r="H150"/>
  <c r="H180"/>
  <c r="O9"/>
  <c r="AY9"/>
  <c r="AF9"/>
  <c r="F9"/>
  <c r="W9"/>
  <c r="AO9"/>
  <c r="F25"/>
  <c r="AF25"/>
  <c r="AY25"/>
  <c r="W25"/>
  <c r="AO25"/>
  <c r="O25"/>
  <c r="W41"/>
  <c r="AY41"/>
  <c r="F41"/>
  <c r="O41"/>
  <c r="AO41"/>
  <c r="AF41"/>
  <c r="F57"/>
  <c r="AO57"/>
  <c r="AY57"/>
  <c r="O57"/>
  <c r="W57"/>
  <c r="AF57"/>
  <c r="AO81"/>
  <c r="AY81"/>
  <c r="F81"/>
  <c r="AF81"/>
  <c r="W81"/>
  <c r="O81"/>
  <c r="F97"/>
  <c r="AO97"/>
  <c r="O97"/>
  <c r="AY97"/>
  <c r="W97"/>
  <c r="AF97"/>
  <c r="W113"/>
  <c r="AY113"/>
  <c r="O113"/>
  <c r="AF113"/>
  <c r="AO113"/>
  <c r="F113"/>
  <c r="AF129"/>
  <c r="AO129"/>
  <c r="AY129"/>
  <c r="F129"/>
  <c r="O129"/>
  <c r="W129"/>
  <c r="AF145"/>
  <c r="F145"/>
  <c r="O145"/>
  <c r="AY145"/>
  <c r="W145"/>
  <c r="AO145"/>
  <c r="W161"/>
  <c r="AO161"/>
  <c r="O161"/>
  <c r="F161"/>
  <c r="AY161"/>
  <c r="AF161"/>
  <c r="F177"/>
  <c r="AY177"/>
  <c r="AO177"/>
  <c r="W177"/>
  <c r="O177"/>
  <c r="AF177"/>
  <c r="O193"/>
  <c r="W193"/>
  <c r="AO193"/>
  <c r="AY193"/>
  <c r="AF193"/>
  <c r="F193"/>
  <c r="H84"/>
  <c r="H89"/>
  <c r="H161"/>
  <c r="G137"/>
  <c r="H59"/>
  <c r="H116"/>
  <c r="G181"/>
  <c r="P106"/>
  <c r="H153"/>
  <c r="P189"/>
  <c r="P38"/>
  <c r="H105"/>
  <c r="P137"/>
  <c r="H164"/>
  <c r="Y30"/>
  <c r="Y108"/>
  <c r="H129"/>
  <c r="P56"/>
  <c r="P59"/>
  <c r="H96"/>
  <c r="P30"/>
  <c r="P50"/>
  <c r="H100"/>
  <c r="AA12"/>
  <c r="Q53" i="1"/>
  <c r="Q57"/>
  <c r="G94" i="6"/>
  <c r="Q90" i="1"/>
  <c r="Q120"/>
  <c r="Q148"/>
  <c r="G164" i="6"/>
  <c r="Q180" i="1"/>
  <c r="AA51" i="6"/>
  <c r="H18"/>
  <c r="H31"/>
  <c r="H42"/>
  <c r="P47"/>
  <c r="H54"/>
  <c r="P57"/>
  <c r="H80"/>
  <c r="H87"/>
  <c r="H9"/>
  <c r="H40"/>
  <c r="Q47" i="1"/>
  <c r="H73" i="6"/>
  <c r="P79"/>
  <c r="P83"/>
  <c r="P16"/>
  <c r="P23"/>
  <c r="H32"/>
  <c r="P63"/>
  <c r="H44"/>
  <c r="H45"/>
  <c r="P68"/>
  <c r="H93"/>
  <c r="H124"/>
  <c r="H172"/>
  <c r="P176"/>
  <c r="H17"/>
  <c r="X81"/>
  <c r="P9"/>
  <c r="H60"/>
  <c r="H67"/>
  <c r="P108"/>
  <c r="H109"/>
  <c r="P115"/>
  <c r="H132"/>
  <c r="H140"/>
  <c r="P149"/>
  <c r="H173"/>
  <c r="P174"/>
  <c r="P181"/>
  <c r="H184"/>
  <c r="Y10"/>
  <c r="H126"/>
  <c r="P135"/>
  <c r="H144"/>
  <c r="P151"/>
  <c r="P160"/>
  <c r="P46"/>
  <c r="P95"/>
  <c r="H108"/>
  <c r="H119"/>
  <c r="H123"/>
  <c r="P146"/>
  <c r="H182"/>
  <c r="H183"/>
  <c r="H38"/>
  <c r="P55"/>
  <c r="P10"/>
  <c r="P81"/>
  <c r="H101"/>
  <c r="H151"/>
  <c r="H56"/>
  <c r="H71"/>
  <c r="P96"/>
  <c r="P42"/>
  <c r="P52"/>
  <c r="P61"/>
  <c r="P73"/>
  <c r="P99"/>
  <c r="H14"/>
  <c r="P77"/>
  <c r="O10"/>
  <c r="W10"/>
  <c r="AF10"/>
  <c r="AO10"/>
  <c r="F10"/>
  <c r="AY10"/>
  <c r="F26"/>
  <c r="AF26"/>
  <c r="O26"/>
  <c r="AO26"/>
  <c r="AY26"/>
  <c r="W26"/>
  <c r="F42"/>
  <c r="AO42"/>
  <c r="AY42"/>
  <c r="AF42"/>
  <c r="W42"/>
  <c r="O42"/>
  <c r="F58"/>
  <c r="O58"/>
  <c r="W58"/>
  <c r="AY58"/>
  <c r="AF58"/>
  <c r="AO58"/>
  <c r="F74"/>
  <c r="W74"/>
  <c r="AO74"/>
  <c r="AF74"/>
  <c r="AY74"/>
  <c r="O74"/>
  <c r="F90"/>
  <c r="AF90"/>
  <c r="AY90"/>
  <c r="O90"/>
  <c r="W90"/>
  <c r="AO90"/>
  <c r="F106"/>
  <c r="O106"/>
  <c r="AY106"/>
  <c r="AO106"/>
  <c r="W106"/>
  <c r="AF106"/>
  <c r="F122"/>
  <c r="O122"/>
  <c r="W122"/>
  <c r="AF122"/>
  <c r="AO122"/>
  <c r="AY122"/>
  <c r="F138"/>
  <c r="O138"/>
  <c r="W138"/>
  <c r="AO138"/>
  <c r="AY138"/>
  <c r="AF138"/>
  <c r="O154"/>
  <c r="AY154"/>
  <c r="AO154"/>
  <c r="F154"/>
  <c r="AF154"/>
  <c r="W154"/>
  <c r="W170"/>
  <c r="AY170"/>
  <c r="O170"/>
  <c r="AO170"/>
  <c r="F170"/>
  <c r="AF170"/>
  <c r="AF186"/>
  <c r="AY186"/>
  <c r="AO186"/>
  <c r="F186"/>
  <c r="O186"/>
  <c r="W186"/>
  <c r="H157"/>
  <c r="H185"/>
  <c r="W7"/>
  <c r="AY7"/>
  <c r="AO7"/>
  <c r="O7"/>
  <c r="F7"/>
  <c r="AF7"/>
  <c r="AO23"/>
  <c r="F23"/>
  <c r="AY23"/>
  <c r="AF23"/>
  <c r="O23"/>
  <c r="W23"/>
  <c r="AY39"/>
  <c r="F39"/>
  <c r="O39"/>
  <c r="W39"/>
  <c r="AO39"/>
  <c r="AF39"/>
  <c r="F55"/>
  <c r="AF55"/>
  <c r="AY55"/>
  <c r="AO55"/>
  <c r="O55"/>
  <c r="W55"/>
  <c r="AO79"/>
  <c r="O79"/>
  <c r="F79"/>
  <c r="AY79"/>
  <c r="W79"/>
  <c r="AF79"/>
  <c r="W95"/>
  <c r="AF95"/>
  <c r="O95"/>
  <c r="AO95"/>
  <c r="F95"/>
  <c r="AY95"/>
  <c r="O111"/>
  <c r="AY111"/>
  <c r="AF111"/>
  <c r="AO111"/>
  <c r="W111"/>
  <c r="F111"/>
  <c r="F127"/>
  <c r="O127"/>
  <c r="AY127"/>
  <c r="AF127"/>
  <c r="AO127"/>
  <c r="W127"/>
  <c r="W143"/>
  <c r="AO143"/>
  <c r="AF143"/>
  <c r="F143"/>
  <c r="AY143"/>
  <c r="O143"/>
  <c r="AF159"/>
  <c r="W159"/>
  <c r="AY159"/>
  <c r="AO159"/>
  <c r="F159"/>
  <c r="O159"/>
  <c r="W175"/>
  <c r="F175"/>
  <c r="AY175"/>
  <c r="O175"/>
  <c r="AO175"/>
  <c r="AF175"/>
  <c r="AY191"/>
  <c r="W191"/>
  <c r="AO191"/>
  <c r="O191"/>
  <c r="F191"/>
  <c r="AF191"/>
  <c r="H189"/>
  <c r="O20"/>
  <c r="AO20"/>
  <c r="AY20"/>
  <c r="F20"/>
  <c r="W20"/>
  <c r="AF20"/>
  <c r="AO36"/>
  <c r="W36"/>
  <c r="AY36"/>
  <c r="AF36"/>
  <c r="O36"/>
  <c r="F36"/>
  <c r="O52"/>
  <c r="AF52"/>
  <c r="F52"/>
  <c r="AY52"/>
  <c r="W52"/>
  <c r="AO52"/>
  <c r="W68"/>
  <c r="AY68"/>
  <c r="O68"/>
  <c r="F68"/>
  <c r="AF68"/>
  <c r="AO68"/>
  <c r="AO84"/>
  <c r="O84"/>
  <c r="F84"/>
  <c r="AY84"/>
  <c r="AF84"/>
  <c r="W84"/>
  <c r="F100"/>
  <c r="O100"/>
  <c r="W100"/>
  <c r="AF100"/>
  <c r="AO100"/>
  <c r="AY100"/>
  <c r="F116"/>
  <c r="W116"/>
  <c r="AO116"/>
  <c r="O116"/>
  <c r="AY116"/>
  <c r="AF116"/>
  <c r="AF132"/>
  <c r="W132"/>
  <c r="AO132"/>
  <c r="O132"/>
  <c r="F132"/>
  <c r="AY132"/>
  <c r="O148"/>
  <c r="F148"/>
  <c r="AF148"/>
  <c r="AY148"/>
  <c r="AO148"/>
  <c r="W148"/>
  <c r="O164"/>
  <c r="F164"/>
  <c r="AF164"/>
  <c r="AY164"/>
  <c r="AO164"/>
  <c r="W164"/>
  <c r="W180"/>
  <c r="AO180"/>
  <c r="O180"/>
  <c r="F180"/>
  <c r="AF180"/>
  <c r="AY180"/>
  <c r="H114"/>
  <c r="F13"/>
  <c r="AF13"/>
  <c r="AY13"/>
  <c r="O13"/>
  <c r="W13"/>
  <c r="AO13"/>
  <c r="W29"/>
  <c r="AO29"/>
  <c r="O29"/>
  <c r="F29"/>
  <c r="AF29"/>
  <c r="AY29"/>
  <c r="F45"/>
  <c r="W45"/>
  <c r="AO45"/>
  <c r="AF45"/>
  <c r="O45"/>
  <c r="AY45"/>
  <c r="O61"/>
  <c r="AY61"/>
  <c r="F61"/>
  <c r="W61"/>
  <c r="AF61"/>
  <c r="AO61"/>
  <c r="AO77"/>
  <c r="F77"/>
  <c r="O77"/>
  <c r="AY77"/>
  <c r="W77"/>
  <c r="AF77"/>
  <c r="O93"/>
  <c r="W93"/>
  <c r="AF93"/>
  <c r="F93"/>
  <c r="AY93"/>
  <c r="AO93"/>
  <c r="W109"/>
  <c r="AF109"/>
  <c r="O109"/>
  <c r="AO109"/>
  <c r="F109"/>
  <c r="AY109"/>
  <c r="AY125"/>
  <c r="AO125"/>
  <c r="O125"/>
  <c r="W125"/>
  <c r="F125"/>
  <c r="AF125"/>
  <c r="AF141"/>
  <c r="O141"/>
  <c r="W141"/>
  <c r="AO141"/>
  <c r="F141"/>
  <c r="AY141"/>
  <c r="O157"/>
  <c r="AF157"/>
  <c r="AO157"/>
  <c r="W157"/>
  <c r="F157"/>
  <c r="AY157"/>
  <c r="W173"/>
  <c r="F173"/>
  <c r="AY173"/>
  <c r="AO173"/>
  <c r="AF173"/>
  <c r="O173"/>
  <c r="AY189"/>
  <c r="AF189"/>
  <c r="W189"/>
  <c r="AO189"/>
  <c r="O189"/>
  <c r="F189"/>
  <c r="H138"/>
  <c r="G80"/>
  <c r="G160"/>
  <c r="AA173"/>
  <c r="P24"/>
  <c r="H52"/>
  <c r="P70"/>
  <c r="H78"/>
  <c r="H98"/>
  <c r="P165"/>
  <c r="H193"/>
  <c r="H77"/>
  <c r="H104"/>
  <c r="H146"/>
  <c r="H128"/>
  <c r="Y68"/>
  <c r="Y119"/>
  <c r="P18"/>
  <c r="H75"/>
  <c r="H83"/>
  <c r="H112"/>
  <c r="P91"/>
  <c r="H167"/>
  <c r="H97"/>
  <c r="Y194"/>
  <c r="H113"/>
  <c r="Q17" i="1"/>
  <c r="C15" i="37" s="1"/>
  <c r="Q76" i="1"/>
  <c r="G117" i="6"/>
  <c r="AA124"/>
  <c r="H12"/>
  <c r="P49"/>
  <c r="H61"/>
  <c r="Q27" i="1"/>
  <c r="G38" i="6"/>
  <c r="P54"/>
  <c r="H62"/>
  <c r="P67"/>
  <c r="P87"/>
  <c r="H13"/>
  <c r="H20"/>
  <c r="P35"/>
  <c r="P43"/>
  <c r="P33"/>
  <c r="H46"/>
  <c r="H74"/>
  <c r="H76"/>
  <c r="H81"/>
  <c r="H90"/>
  <c r="P111"/>
  <c r="P112"/>
  <c r="P113"/>
  <c r="Q118" i="1"/>
  <c r="P124" i="6"/>
  <c r="H125"/>
  <c r="P142"/>
  <c r="H145"/>
  <c r="H156"/>
  <c r="H165"/>
  <c r="H169"/>
  <c r="H170"/>
  <c r="Y100"/>
  <c r="X125"/>
  <c r="Y130"/>
  <c r="P132"/>
  <c r="P138"/>
  <c r="Y184"/>
  <c r="H5"/>
  <c r="P27"/>
  <c r="H36"/>
  <c r="H72"/>
  <c r="P98"/>
  <c r="P117"/>
  <c r="P125"/>
  <c r="P129"/>
  <c r="H131"/>
  <c r="Q150" i="1"/>
  <c r="P163" i="6"/>
  <c r="P184"/>
  <c r="H188"/>
  <c r="P190"/>
  <c r="H191"/>
  <c r="P19"/>
  <c r="Y69"/>
  <c r="H134"/>
  <c r="H174"/>
  <c r="H179"/>
  <c r="H186"/>
  <c r="P8"/>
  <c r="P25"/>
  <c r="H53"/>
  <c r="P58"/>
  <c r="H63"/>
  <c r="P109"/>
  <c r="P126"/>
  <c r="P134"/>
  <c r="H181"/>
  <c r="P191"/>
  <c r="Y55"/>
  <c r="H143"/>
  <c r="P169"/>
  <c r="H187"/>
  <c r="H33"/>
  <c r="P7"/>
  <c r="H19"/>
  <c r="P65"/>
  <c r="P140"/>
  <c r="P185"/>
  <c r="H190"/>
  <c r="H192"/>
  <c r="P48"/>
  <c r="H49"/>
  <c r="H68"/>
  <c r="P69"/>
  <c r="P118"/>
  <c r="P123"/>
  <c r="H152"/>
  <c r="P175"/>
  <c r="P107"/>
  <c r="P139"/>
  <c r="P177"/>
  <c r="H194"/>
  <c r="AF14"/>
  <c r="AO14"/>
  <c r="W14"/>
  <c r="F14"/>
  <c r="AY14"/>
  <c r="O14"/>
  <c r="W30"/>
  <c r="AO30"/>
  <c r="O30"/>
  <c r="F30"/>
  <c r="AF30"/>
  <c r="AY30"/>
  <c r="AY46"/>
  <c r="O46"/>
  <c r="W46"/>
  <c r="AO46"/>
  <c r="F46"/>
  <c r="AF46"/>
  <c r="F62"/>
  <c r="AF62"/>
  <c r="AO62"/>
  <c r="O62"/>
  <c r="W62"/>
  <c r="AY62"/>
  <c r="F70"/>
  <c r="AY70"/>
  <c r="AF70"/>
  <c r="W70"/>
  <c r="AO70"/>
  <c r="O70"/>
  <c r="O86"/>
  <c r="AY86"/>
  <c r="F86"/>
  <c r="AF86"/>
  <c r="W86"/>
  <c r="AO86"/>
  <c r="O102"/>
  <c r="F102"/>
  <c r="AF102"/>
  <c r="AY102"/>
  <c r="W102"/>
  <c r="AO102"/>
  <c r="AF118"/>
  <c r="AO118"/>
  <c r="W118"/>
  <c r="AY118"/>
  <c r="F118"/>
  <c r="O118"/>
  <c r="AF134"/>
  <c r="F134"/>
  <c r="AY134"/>
  <c r="O134"/>
  <c r="W134"/>
  <c r="AO134"/>
  <c r="W150"/>
  <c r="AY150"/>
  <c r="AF150"/>
  <c r="F150"/>
  <c r="AO150"/>
  <c r="O150"/>
  <c r="W166"/>
  <c r="AY166"/>
  <c r="AF166"/>
  <c r="F166"/>
  <c r="AO166"/>
  <c r="O166"/>
  <c r="AO182"/>
  <c r="O182"/>
  <c r="F182"/>
  <c r="AF182"/>
  <c r="AY182"/>
  <c r="W182"/>
  <c r="H99"/>
  <c r="H158"/>
  <c r="O11"/>
  <c r="AF11"/>
  <c r="W11"/>
  <c r="AO11"/>
  <c r="F11"/>
  <c r="AY11"/>
  <c r="AF27"/>
  <c r="W27"/>
  <c r="O27"/>
  <c r="AY27"/>
  <c r="AO27"/>
  <c r="F27"/>
  <c r="AY43"/>
  <c r="F43"/>
  <c r="AO43"/>
  <c r="O43"/>
  <c r="W43"/>
  <c r="AF43"/>
  <c r="AF59"/>
  <c r="O59"/>
  <c r="F59"/>
  <c r="AY59"/>
  <c r="W59"/>
  <c r="AO59"/>
  <c r="W75"/>
  <c r="AO75"/>
  <c r="AF75"/>
  <c r="F75"/>
  <c r="AY75"/>
  <c r="O75"/>
  <c r="O91"/>
  <c r="W91"/>
  <c r="AY91"/>
  <c r="AO91"/>
  <c r="F91"/>
  <c r="AF91"/>
  <c r="F107"/>
  <c r="AF107"/>
  <c r="AO107"/>
  <c r="AY107"/>
  <c r="O107"/>
  <c r="W107"/>
  <c r="O123"/>
  <c r="W123"/>
  <c r="F123"/>
  <c r="AY123"/>
  <c r="AF123"/>
  <c r="AO123"/>
  <c r="AF139"/>
  <c r="F139"/>
  <c r="AY139"/>
  <c r="W139"/>
  <c r="AO139"/>
  <c r="O139"/>
  <c r="W155"/>
  <c r="AF155"/>
  <c r="AO155"/>
  <c r="F155"/>
  <c r="AY155"/>
  <c r="O155"/>
  <c r="AF171"/>
  <c r="W171"/>
  <c r="AO171"/>
  <c r="F171"/>
  <c r="AY171"/>
  <c r="O171"/>
  <c r="O187"/>
  <c r="AF187"/>
  <c r="AO187"/>
  <c r="F187"/>
  <c r="AY187"/>
  <c r="W187"/>
  <c r="H103"/>
  <c r="F8"/>
  <c r="AY8"/>
  <c r="AF8"/>
  <c r="O8"/>
  <c r="AO8"/>
  <c r="W8"/>
  <c r="W24"/>
  <c r="F24"/>
  <c r="AO24"/>
  <c r="AY24"/>
  <c r="AF24"/>
  <c r="O24"/>
  <c r="AF40"/>
  <c r="AO40"/>
  <c r="F40"/>
  <c r="AY40"/>
  <c r="O40"/>
  <c r="W40"/>
  <c r="AF56"/>
  <c r="O56"/>
  <c r="AO56"/>
  <c r="W56"/>
  <c r="F56"/>
  <c r="AY56"/>
  <c r="O80"/>
  <c r="W80"/>
  <c r="AF80"/>
  <c r="AY80"/>
  <c r="AO80"/>
  <c r="F80"/>
  <c r="O96"/>
  <c r="F96"/>
  <c r="AY96"/>
  <c r="AF96"/>
  <c r="W96"/>
  <c r="AO96"/>
  <c r="F112"/>
  <c r="O112"/>
  <c r="AO112"/>
  <c r="W112"/>
  <c r="AF112"/>
  <c r="AY112"/>
  <c r="O128"/>
  <c r="AF128"/>
  <c r="W128"/>
  <c r="AO128"/>
  <c r="F128"/>
  <c r="AY128"/>
  <c r="O144"/>
  <c r="F144"/>
  <c r="AO144"/>
  <c r="AY144"/>
  <c r="W144"/>
  <c r="AF144"/>
  <c r="AF160"/>
  <c r="AY160"/>
  <c r="AO160"/>
  <c r="W160"/>
  <c r="O160"/>
  <c r="F160"/>
  <c r="O176"/>
  <c r="W176"/>
  <c r="F176"/>
  <c r="AF176"/>
  <c r="AY176"/>
  <c r="AO176"/>
  <c r="O192"/>
  <c r="F192"/>
  <c r="W192"/>
  <c r="AY192"/>
  <c r="AO192"/>
  <c r="AF192"/>
  <c r="H69"/>
  <c r="H130"/>
  <c r="H177"/>
  <c r="F17"/>
  <c r="W17"/>
  <c r="AO17"/>
  <c r="AF17"/>
  <c r="O17"/>
  <c r="AY17"/>
  <c r="W33"/>
  <c r="O33"/>
  <c r="AF33"/>
  <c r="AO33"/>
  <c r="F33"/>
  <c r="AY33"/>
  <c r="F49"/>
  <c r="O49"/>
  <c r="AY49"/>
  <c r="AO49"/>
  <c r="W49"/>
  <c r="AF49"/>
  <c r="AY65"/>
  <c r="F65"/>
  <c r="AO65"/>
  <c r="AF65"/>
  <c r="W65"/>
  <c r="O65"/>
  <c r="AF73"/>
  <c r="AY73"/>
  <c r="F73"/>
  <c r="O73"/>
  <c r="W73"/>
  <c r="AO73"/>
  <c r="AO89"/>
  <c r="W89"/>
  <c r="F89"/>
  <c r="AF89"/>
  <c r="O89"/>
  <c r="AY89"/>
  <c r="AO105"/>
  <c r="W105"/>
  <c r="F105"/>
  <c r="O105"/>
  <c r="AY105"/>
  <c r="AF105"/>
  <c r="AY121"/>
  <c r="O121"/>
  <c r="W121"/>
  <c r="AF121"/>
  <c r="F121"/>
  <c r="AO121"/>
  <c r="AF137"/>
  <c r="AO137"/>
  <c r="F137"/>
  <c r="AY137"/>
  <c r="W137"/>
  <c r="O137"/>
  <c r="W153"/>
  <c r="AY153"/>
  <c r="O153"/>
  <c r="AO153"/>
  <c r="AF153"/>
  <c r="F153"/>
  <c r="F169"/>
  <c r="AO169"/>
  <c r="O169"/>
  <c r="AY169"/>
  <c r="W169"/>
  <c r="AF169"/>
  <c r="W185"/>
  <c r="AO185"/>
  <c r="AF185"/>
  <c r="O185"/>
  <c r="F185"/>
  <c r="AY185"/>
  <c r="H111"/>
  <c r="H118"/>
  <c r="P41"/>
  <c r="G46"/>
  <c r="G54"/>
  <c r="Y74"/>
  <c r="H141"/>
  <c r="P162"/>
  <c r="P193"/>
  <c r="P166"/>
  <c r="H159"/>
  <c r="P167"/>
  <c r="H178"/>
  <c r="P34"/>
  <c r="P85"/>
  <c r="H29"/>
  <c r="P102"/>
  <c r="P127"/>
  <c r="P154"/>
  <c r="P32"/>
  <c r="Q88" i="1"/>
  <c r="Q108"/>
  <c r="Q133"/>
  <c r="Q152"/>
  <c r="Q176"/>
  <c r="Q144"/>
  <c r="Q141"/>
  <c r="Q191"/>
  <c r="AK30"/>
  <c r="H21" i="6"/>
  <c r="H24"/>
  <c r="P26"/>
  <c r="H34"/>
  <c r="P39"/>
  <c r="H65"/>
  <c r="H70"/>
  <c r="P74"/>
  <c r="H79"/>
  <c r="P101"/>
  <c r="P12"/>
  <c r="G28"/>
  <c r="P31"/>
  <c r="Q39" i="1"/>
  <c r="H48" i="6"/>
  <c r="Q58" i="1"/>
  <c r="E56" i="13" s="1"/>
  <c r="H66" i="6"/>
  <c r="P71"/>
  <c r="Q79" i="1"/>
  <c r="P51" i="6"/>
  <c r="P62"/>
  <c r="P66"/>
  <c r="H82"/>
  <c r="H85"/>
  <c r="H86"/>
  <c r="H37"/>
  <c r="H64"/>
  <c r="P100"/>
  <c r="P103"/>
  <c r="H110"/>
  <c r="P120"/>
  <c r="H121"/>
  <c r="H133"/>
  <c r="H137"/>
  <c r="P150"/>
  <c r="H155"/>
  <c r="P156"/>
  <c r="P158"/>
  <c r="H162"/>
  <c r="P170"/>
  <c r="H171"/>
  <c r="P110"/>
  <c r="H147"/>
  <c r="H8"/>
  <c r="H92"/>
  <c r="H95"/>
  <c r="H122"/>
  <c r="H149"/>
  <c r="H154"/>
  <c r="P194"/>
  <c r="H91"/>
  <c r="X117"/>
  <c r="H7"/>
  <c r="H94"/>
  <c r="P122"/>
  <c r="H160"/>
  <c r="H163"/>
  <c r="P173"/>
  <c r="Y50"/>
  <c r="P119"/>
  <c r="Y149"/>
  <c r="Y176"/>
  <c r="P28"/>
  <c r="P89"/>
  <c r="P6"/>
  <c r="P14"/>
  <c r="P21"/>
  <c r="P40"/>
  <c r="H41"/>
  <c r="P93"/>
  <c r="P36"/>
  <c r="P130"/>
  <c r="H136"/>
  <c r="P186"/>
  <c r="P13"/>
  <c r="O18"/>
  <c r="W18"/>
  <c r="AO18"/>
  <c r="AF18"/>
  <c r="F18"/>
  <c r="AY18"/>
  <c r="AF34"/>
  <c r="AY34"/>
  <c r="W34"/>
  <c r="AO34"/>
  <c r="O34"/>
  <c r="F34"/>
  <c r="O50"/>
  <c r="W50"/>
  <c r="AY50"/>
  <c r="AF50"/>
  <c r="AO50"/>
  <c r="F50"/>
  <c r="W66"/>
  <c r="AF66"/>
  <c r="AO66"/>
  <c r="AY66"/>
  <c r="F66"/>
  <c r="O66"/>
  <c r="W82"/>
  <c r="AO82"/>
  <c r="AF82"/>
  <c r="F82"/>
  <c r="O82"/>
  <c r="AY82"/>
  <c r="O98"/>
  <c r="W98"/>
  <c r="AO98"/>
  <c r="F98"/>
  <c r="AF98"/>
  <c r="AY98"/>
  <c r="F114"/>
  <c r="O114"/>
  <c r="AY114"/>
  <c r="AF114"/>
  <c r="AO114"/>
  <c r="W114"/>
  <c r="F130"/>
  <c r="AY130"/>
  <c r="AF130"/>
  <c r="AO130"/>
  <c r="O130"/>
  <c r="W130"/>
  <c r="AO146"/>
  <c r="F146"/>
  <c r="AF146"/>
  <c r="AY146"/>
  <c r="W146"/>
  <c r="O146"/>
  <c r="AY162"/>
  <c r="AO162"/>
  <c r="F162"/>
  <c r="W162"/>
  <c r="O162"/>
  <c r="AF162"/>
  <c r="W178"/>
  <c r="F178"/>
  <c r="AF178"/>
  <c r="AO178"/>
  <c r="AY178"/>
  <c r="O178"/>
  <c r="O194"/>
  <c r="W194"/>
  <c r="AF194"/>
  <c r="AO194"/>
  <c r="AY194"/>
  <c r="F194"/>
  <c r="H106"/>
  <c r="H115"/>
  <c r="H127"/>
  <c r="H142"/>
  <c r="W15"/>
  <c r="AF15"/>
  <c r="AY15"/>
  <c r="AO15"/>
  <c r="O15"/>
  <c r="F15"/>
  <c r="F31"/>
  <c r="O31"/>
  <c r="W31"/>
  <c r="AY31"/>
  <c r="AF31"/>
  <c r="AO31"/>
  <c r="W47"/>
  <c r="AF47"/>
  <c r="O47"/>
  <c r="AO47"/>
  <c r="AY47"/>
  <c r="F47"/>
  <c r="O63"/>
  <c r="AO63"/>
  <c r="W63"/>
  <c r="F63"/>
  <c r="AF63"/>
  <c r="AY63"/>
  <c r="W71"/>
  <c r="AY71"/>
  <c r="AF71"/>
  <c r="O71"/>
  <c r="AO71"/>
  <c r="F71"/>
  <c r="AY87"/>
  <c r="W87"/>
  <c r="AO87"/>
  <c r="O87"/>
  <c r="F87"/>
  <c r="AF87"/>
  <c r="O103"/>
  <c r="F103"/>
  <c r="W103"/>
  <c r="AO103"/>
  <c r="AY103"/>
  <c r="AF103"/>
  <c r="AY119"/>
  <c r="O119"/>
  <c r="W119"/>
  <c r="AF119"/>
  <c r="F119"/>
  <c r="AO119"/>
  <c r="AO135"/>
  <c r="F135"/>
  <c r="AY135"/>
  <c r="W135"/>
  <c r="AF135"/>
  <c r="O135"/>
  <c r="AF151"/>
  <c r="W151"/>
  <c r="AY151"/>
  <c r="AO151"/>
  <c r="F151"/>
  <c r="O151"/>
  <c r="AY167"/>
  <c r="AF167"/>
  <c r="W167"/>
  <c r="AO167"/>
  <c r="F167"/>
  <c r="O167"/>
  <c r="AY183"/>
  <c r="O183"/>
  <c r="AO183"/>
  <c r="W183"/>
  <c r="F183"/>
  <c r="AF183"/>
  <c r="H135"/>
  <c r="H166"/>
  <c r="AF12"/>
  <c r="F12"/>
  <c r="AO12"/>
  <c r="AY12"/>
  <c r="W12"/>
  <c r="O12"/>
  <c r="W28"/>
  <c r="F28"/>
  <c r="AO28"/>
  <c r="AY28"/>
  <c r="AF28"/>
  <c r="O28"/>
  <c r="AF44"/>
  <c r="O44"/>
  <c r="W44"/>
  <c r="AO44"/>
  <c r="AY44"/>
  <c r="F44"/>
  <c r="O60"/>
  <c r="F60"/>
  <c r="W60"/>
  <c r="AY60"/>
  <c r="AO60"/>
  <c r="AF60"/>
  <c r="W76"/>
  <c r="O76"/>
  <c r="F76"/>
  <c r="AF76"/>
  <c r="AY76"/>
  <c r="AO76"/>
  <c r="O92"/>
  <c r="AF92"/>
  <c r="AO92"/>
  <c r="F92"/>
  <c r="AY92"/>
  <c r="W92"/>
  <c r="F108"/>
  <c r="W108"/>
  <c r="AF108"/>
  <c r="AY108"/>
  <c r="O108"/>
  <c r="AO108"/>
  <c r="O124"/>
  <c r="AY124"/>
  <c r="AF124"/>
  <c r="AO124"/>
  <c r="W124"/>
  <c r="F124"/>
  <c r="F140"/>
  <c r="AO140"/>
  <c r="W140"/>
  <c r="AY140"/>
  <c r="O140"/>
  <c r="AF140"/>
  <c r="F188"/>
  <c r="O188"/>
  <c r="W188"/>
  <c r="AY188"/>
  <c r="AF188"/>
  <c r="AO188"/>
  <c r="H139"/>
  <c r="H168"/>
  <c r="O5"/>
  <c r="AO5"/>
  <c r="W5"/>
  <c r="F5"/>
  <c r="AF5"/>
  <c r="AY5"/>
  <c r="W21"/>
  <c r="AO21"/>
  <c r="O21"/>
  <c r="AF21"/>
  <c r="F21"/>
  <c r="AY21"/>
  <c r="W37"/>
  <c r="AY37"/>
  <c r="AF37"/>
  <c r="F37"/>
  <c r="AO37"/>
  <c r="O37"/>
  <c r="AO53"/>
  <c r="W53"/>
  <c r="O53"/>
  <c r="F53"/>
  <c r="AF53"/>
  <c r="AY53"/>
  <c r="O69"/>
  <c r="AO69"/>
  <c r="F69"/>
  <c r="AF69"/>
  <c r="W69"/>
  <c r="AY69"/>
  <c r="F85"/>
  <c r="W85"/>
  <c r="O85"/>
  <c r="AF85"/>
  <c r="AO85"/>
  <c r="AY85"/>
  <c r="O101"/>
  <c r="W101"/>
  <c r="AF101"/>
  <c r="AY101"/>
  <c r="AO101"/>
  <c r="F101"/>
  <c r="AO117"/>
  <c r="O117"/>
  <c r="F117"/>
  <c r="W117"/>
  <c r="AY117"/>
  <c r="AF117"/>
  <c r="AY133"/>
  <c r="F133"/>
  <c r="O133"/>
  <c r="AO133"/>
  <c r="W133"/>
  <c r="AF133"/>
  <c r="AF149"/>
  <c r="AO149"/>
  <c r="F149"/>
  <c r="AY149"/>
  <c r="O149"/>
  <c r="W149"/>
  <c r="AF165"/>
  <c r="AO165"/>
  <c r="AY165"/>
  <c r="F165"/>
  <c r="O165"/>
  <c r="W165"/>
  <c r="O181"/>
  <c r="W181"/>
  <c r="F181"/>
  <c r="AY181"/>
  <c r="AO181"/>
  <c r="AF181"/>
  <c r="H88"/>
  <c r="H107"/>
  <c r="Q190" i="1"/>
  <c r="AK164"/>
  <c r="AK68"/>
  <c r="AK121"/>
  <c r="AK128"/>
  <c r="AK175"/>
  <c r="AK191"/>
  <c r="AK101"/>
  <c r="AK187"/>
  <c r="AK86"/>
  <c r="AK108"/>
  <c r="AK110"/>
  <c r="AK113"/>
  <c r="AK120"/>
  <c r="AK148"/>
  <c r="AK179"/>
  <c r="AK192"/>
  <c r="AK70"/>
  <c r="AK93"/>
  <c r="AK100"/>
  <c r="AK129"/>
  <c r="AK125"/>
  <c r="AK181"/>
  <c r="AK157"/>
  <c r="AK76"/>
  <c r="AK73"/>
  <c r="AK142"/>
  <c r="AK111"/>
  <c r="AK143"/>
  <c r="AK84"/>
  <c r="AK159"/>
  <c r="AK147"/>
  <c r="AK170"/>
  <c r="AK118"/>
  <c r="AK168"/>
  <c r="AK193"/>
  <c r="AK178"/>
  <c r="AK107"/>
  <c r="AK167"/>
  <c r="AK163"/>
  <c r="AK67"/>
  <c r="AK77"/>
  <c r="AK78"/>
  <c r="AK75"/>
  <c r="AK81"/>
  <c r="AK85"/>
  <c r="AK140"/>
  <c r="AK183"/>
  <c r="AK90"/>
  <c r="AK97"/>
  <c r="AK106"/>
  <c r="AK123"/>
  <c r="AK134"/>
  <c r="AK144"/>
  <c r="AK155"/>
  <c r="AK160"/>
  <c r="AK162"/>
  <c r="AK176"/>
  <c r="AK177"/>
  <c r="AK115"/>
  <c r="AK184"/>
  <c r="AK104"/>
  <c r="AK132"/>
  <c r="AK98"/>
  <c r="AK139"/>
  <c r="AK182"/>
  <c r="AK151"/>
  <c r="AK194"/>
  <c r="AK186"/>
  <c r="AK74"/>
  <c r="AK154"/>
  <c r="AK185"/>
  <c r="AK79"/>
  <c r="AK69"/>
  <c r="AK71"/>
  <c r="AK66"/>
  <c r="AK72"/>
  <c r="AK89"/>
  <c r="AK117"/>
  <c r="AK138"/>
  <c r="AK105"/>
  <c r="AK172"/>
  <c r="AK82"/>
  <c r="AK92"/>
  <c r="AK94"/>
  <c r="AK103"/>
  <c r="AK165"/>
  <c r="AK87"/>
  <c r="AK152"/>
  <c r="AK156"/>
  <c r="AK166"/>
  <c r="AK96"/>
  <c r="AK150"/>
  <c r="AK114"/>
  <c r="AK126"/>
  <c r="AK130"/>
  <c r="AK137"/>
  <c r="AK161"/>
  <c r="AK88"/>
  <c r="AK158"/>
  <c r="AK131"/>
  <c r="AK122"/>
  <c r="AK141"/>
  <c r="AK116"/>
  <c r="AK169"/>
  <c r="AK91"/>
  <c r="AK109"/>
  <c r="AK133"/>
  <c r="AK135"/>
  <c r="AK149"/>
  <c r="AK95"/>
  <c r="AK112"/>
  <c r="AK189"/>
  <c r="AK136"/>
  <c r="AK127"/>
  <c r="AK171"/>
  <c r="AK188"/>
  <c r="AK102"/>
  <c r="AK83"/>
  <c r="AK80"/>
  <c r="AK99"/>
  <c r="AK153"/>
  <c r="AK146"/>
  <c r="AK174"/>
  <c r="AK145"/>
  <c r="AK190"/>
  <c r="AK180"/>
  <c r="AK119"/>
  <c r="Q44"/>
  <c r="Q10"/>
  <c r="C8" i="37" s="1"/>
  <c r="Q24" i="1"/>
  <c r="C22" i="37" s="1"/>
  <c r="Q40" i="1"/>
  <c r="Q69"/>
  <c r="Q73"/>
  <c r="Q136"/>
  <c r="Q167"/>
  <c r="Q18"/>
  <c r="Q37"/>
  <c r="E35" i="13" s="1"/>
  <c r="Q93" i="1"/>
  <c r="Q155"/>
  <c r="Q131"/>
  <c r="Q102"/>
  <c r="Q149"/>
  <c r="Q189"/>
  <c r="Q185"/>
  <c r="Q115"/>
  <c r="Q122"/>
  <c r="Q174"/>
  <c r="Q60"/>
  <c r="Q32"/>
  <c r="C30" i="37" s="1"/>
  <c r="Q43" i="1"/>
  <c r="Q55"/>
  <c r="E53" i="13" s="1"/>
  <c r="Q59" i="1"/>
  <c r="Q66"/>
  <c r="Q75"/>
  <c r="Q96"/>
  <c r="Q192"/>
  <c r="Q85"/>
  <c r="Q98"/>
  <c r="Q31"/>
  <c r="Q33"/>
  <c r="C31" i="37" s="1"/>
  <c r="Q81" i="1"/>
  <c r="Q86"/>
  <c r="Q50"/>
  <c r="Q111"/>
  <c r="Q99"/>
  <c r="Q134"/>
  <c r="Q70"/>
  <c r="Q142"/>
  <c r="Q42"/>
  <c r="C40" i="37" s="1"/>
  <c r="Q132" i="1"/>
  <c r="Q178"/>
  <c r="Q36"/>
  <c r="Q110"/>
  <c r="Q16"/>
  <c r="Q30"/>
  <c r="C28" i="37" s="1"/>
  <c r="Q48" i="1"/>
  <c r="Q56"/>
  <c r="Q151"/>
  <c r="Q194"/>
  <c r="Q14"/>
  <c r="C12" i="37" s="1"/>
  <c r="Q21" i="1"/>
  <c r="Q34"/>
  <c r="E32" i="13" s="1"/>
  <c r="Q61" i="1"/>
  <c r="E59" i="13" s="1"/>
  <c r="Q65" i="1"/>
  <c r="Q89"/>
  <c r="Q6"/>
  <c r="Q13"/>
  <c r="Q20"/>
  <c r="C18" i="37" s="1"/>
  <c r="Q68" i="1"/>
  <c r="Q78"/>
  <c r="Q119"/>
  <c r="Q170"/>
  <c r="Q128"/>
  <c r="Q95"/>
  <c r="Q74"/>
  <c r="Q25"/>
  <c r="Q159"/>
  <c r="Q77"/>
  <c r="Q83"/>
  <c r="Q62"/>
  <c r="Q71"/>
  <c r="Q186"/>
  <c r="Q35"/>
  <c r="C33" i="37" s="1"/>
  <c r="Q130" i="1"/>
  <c r="Q140"/>
  <c r="Q8"/>
  <c r="Q82"/>
  <c r="Q107"/>
  <c r="Q126"/>
  <c r="Q127"/>
  <c r="Q135"/>
  <c r="Q146"/>
  <c r="Q158"/>
  <c r="Q67"/>
  <c r="Q63"/>
  <c r="Q163"/>
  <c r="Q172"/>
  <c r="Q193"/>
  <c r="Q154"/>
  <c r="Q41"/>
  <c r="Q29"/>
  <c r="Q45"/>
  <c r="Q187"/>
  <c r="Q114"/>
  <c r="Q182"/>
  <c r="Q22"/>
  <c r="Q156"/>
  <c r="Q165"/>
  <c r="Q129"/>
  <c r="Q175"/>
  <c r="Q183"/>
  <c r="Q123"/>
  <c r="Q147"/>
  <c r="Q162"/>
  <c r="Q49"/>
  <c r="E47" i="13" s="1"/>
  <c r="Q64" i="1"/>
  <c r="E62" i="13" s="1"/>
  <c r="Q139" i="1"/>
  <c r="Q143"/>
  <c r="Q72"/>
  <c r="Q106"/>
  <c r="Q138"/>
  <c r="Q173"/>
  <c r="Q91"/>
  <c r="Y25" i="5"/>
  <c r="Y173"/>
  <c r="Y156"/>
  <c r="Y75"/>
  <c r="Y22"/>
  <c r="Y186"/>
  <c r="Y183"/>
  <c r="Y176"/>
  <c r="Y169"/>
  <c r="Y16"/>
  <c r="Y159"/>
  <c r="Y149"/>
  <c r="Y9"/>
  <c r="Y94"/>
  <c r="Y81"/>
  <c r="Y187"/>
  <c r="Y177"/>
  <c r="Y150"/>
  <c r="Y143"/>
  <c r="Y129"/>
  <c r="Y92"/>
  <c r="Y79"/>
  <c r="Y27"/>
  <c r="Y24"/>
  <c r="Y21"/>
  <c r="Y188"/>
  <c r="Y185"/>
  <c r="Y182"/>
  <c r="Y175"/>
  <c r="Y19"/>
  <c r="Y166"/>
  <c r="Y145"/>
  <c r="Y142"/>
  <c r="Y132"/>
  <c r="Y124"/>
  <c r="Y5"/>
  <c r="Y180"/>
  <c r="Y170"/>
  <c r="Y17"/>
  <c r="Y160"/>
  <c r="Y14"/>
  <c r="Y147"/>
  <c r="Y10"/>
  <c r="Y140"/>
  <c r="Y105"/>
  <c r="Y26"/>
  <c r="Y23"/>
  <c r="Y178"/>
  <c r="Y171"/>
  <c r="Y168"/>
  <c r="Y18"/>
  <c r="Y161"/>
  <c r="Y144"/>
  <c r="Y141"/>
  <c r="Y110"/>
  <c r="Y76"/>
  <c r="Y191"/>
  <c r="Y84"/>
  <c r="Y138"/>
  <c r="Y164"/>
  <c r="Y162"/>
  <c r="Y137"/>
  <c r="Y136"/>
  <c r="Y126"/>
  <c r="Y125"/>
  <c r="Y117"/>
  <c r="Y34"/>
  <c r="Y167"/>
  <c r="Y119"/>
  <c r="Y85"/>
  <c r="Y32"/>
  <c r="Y120"/>
  <c r="Y116"/>
  <c r="Y112"/>
  <c r="Y101"/>
  <c r="Y99"/>
  <c r="Y96"/>
  <c r="Y88"/>
  <c r="Y163"/>
  <c r="Y153"/>
  <c r="Y134"/>
  <c r="Y130"/>
  <c r="Y128"/>
  <c r="Y100"/>
  <c r="Y192"/>
  <c r="Y133"/>
  <c r="Y181"/>
  <c r="Y12"/>
  <c r="Y90"/>
  <c r="Y33"/>
  <c r="Y154"/>
  <c r="Y93"/>
  <c r="Y15"/>
  <c r="Y155"/>
  <c r="Y97"/>
  <c r="Y174"/>
  <c r="Y8"/>
  <c r="Y115"/>
  <c r="Y172"/>
  <c r="Y157"/>
  <c r="Y151"/>
  <c r="Y122"/>
  <c r="Y190"/>
  <c r="Y91"/>
  <c r="Y74"/>
  <c r="Y179"/>
  <c r="Y165"/>
  <c r="Y146"/>
  <c r="Y11"/>
  <c r="Y189"/>
  <c r="E29" i="13" l="1"/>
  <c r="C29" i="37"/>
  <c r="E14" i="13"/>
  <c r="C14" i="37"/>
  <c r="E26" i="13"/>
  <c r="C26" i="37"/>
  <c r="E11" i="13"/>
  <c r="C11" i="37"/>
  <c r="E38" i="13"/>
  <c r="C38" i="37"/>
  <c r="E20" i="13"/>
  <c r="C20" i="37"/>
  <c r="E41" i="13"/>
  <c r="C41" i="37"/>
  <c r="E23" i="13"/>
  <c r="C23" i="37"/>
  <c r="M333"/>
  <c r="E156" i="13"/>
  <c r="E87"/>
  <c r="E83"/>
  <c r="E71"/>
  <c r="R134"/>
  <c r="R154"/>
  <c r="R67"/>
  <c r="R174"/>
  <c r="R82"/>
  <c r="R162"/>
  <c r="R28"/>
  <c r="E131"/>
  <c r="E15"/>
  <c r="E118"/>
  <c r="G145" i="6"/>
  <c r="E143" i="13"/>
  <c r="E13"/>
  <c r="G5" i="6"/>
  <c r="E3" i="13"/>
  <c r="E166"/>
  <c r="E111"/>
  <c r="R7"/>
  <c r="R17"/>
  <c r="R53"/>
  <c r="AA25" i="6"/>
  <c r="R23" i="13"/>
  <c r="AA41" i="6"/>
  <c r="R39" i="13"/>
  <c r="R44"/>
  <c r="R3"/>
  <c r="R59"/>
  <c r="R42"/>
  <c r="R15"/>
  <c r="R31"/>
  <c r="G116" i="6"/>
  <c r="E114" i="13"/>
  <c r="G97" i="6"/>
  <c r="E95" i="13"/>
  <c r="G171" i="6"/>
  <c r="E169" i="13"/>
  <c r="E159"/>
  <c r="E177"/>
  <c r="E99"/>
  <c r="E85"/>
  <c r="E182"/>
  <c r="E98"/>
  <c r="E137"/>
  <c r="E180"/>
  <c r="E124"/>
  <c r="E157"/>
  <c r="E19"/>
  <c r="E97"/>
  <c r="E30"/>
  <c r="R188"/>
  <c r="R89"/>
  <c r="R112"/>
  <c r="R87"/>
  <c r="R180"/>
  <c r="R83"/>
  <c r="R116"/>
  <c r="R123"/>
  <c r="R173"/>
  <c r="E104"/>
  <c r="E121"/>
  <c r="E163"/>
  <c r="E112"/>
  <c r="E39"/>
  <c r="E161"/>
  <c r="E144"/>
  <c r="E105"/>
  <c r="E128"/>
  <c r="E60"/>
  <c r="E168"/>
  <c r="E18"/>
  <c r="E63"/>
  <c r="E12"/>
  <c r="E46"/>
  <c r="E34"/>
  <c r="E140"/>
  <c r="E109"/>
  <c r="E31"/>
  <c r="E190"/>
  <c r="E57"/>
  <c r="E58"/>
  <c r="E183"/>
  <c r="E129"/>
  <c r="E16"/>
  <c r="E67"/>
  <c r="E42"/>
  <c r="R143"/>
  <c r="R97"/>
  <c r="R186"/>
  <c r="R187"/>
  <c r="R133"/>
  <c r="R167"/>
  <c r="R129"/>
  <c r="R135"/>
  <c r="R148"/>
  <c r="R150"/>
  <c r="R92"/>
  <c r="R103"/>
  <c r="R70"/>
  <c r="R77"/>
  <c r="R184"/>
  <c r="R137"/>
  <c r="R182"/>
  <c r="R160"/>
  <c r="R132"/>
  <c r="R88"/>
  <c r="R79"/>
  <c r="R65"/>
  <c r="R176"/>
  <c r="R168"/>
  <c r="R141"/>
  <c r="R74"/>
  <c r="R127"/>
  <c r="R190"/>
  <c r="R111"/>
  <c r="R185"/>
  <c r="R126"/>
  <c r="E188"/>
  <c r="E77"/>
  <c r="E37"/>
  <c r="E142"/>
  <c r="E106"/>
  <c r="E45"/>
  <c r="E178"/>
  <c r="E88"/>
  <c r="E55"/>
  <c r="E21"/>
  <c r="E7"/>
  <c r="E123"/>
  <c r="E9"/>
  <c r="R58"/>
  <c r="AA16" i="6"/>
  <c r="R14" i="13"/>
  <c r="AA27" i="6"/>
  <c r="R25" i="13"/>
  <c r="R29"/>
  <c r="R11"/>
  <c r="R40"/>
  <c r="R46"/>
  <c r="R55"/>
  <c r="R41"/>
  <c r="R20"/>
  <c r="AA32" i="6"/>
  <c r="R30" i="13"/>
  <c r="R19"/>
  <c r="AA58" i="6"/>
  <c r="R56" i="13"/>
  <c r="AA7" i="6"/>
  <c r="R5" i="13"/>
  <c r="R36"/>
  <c r="R60"/>
  <c r="R8"/>
  <c r="E158"/>
  <c r="E110"/>
  <c r="E151"/>
  <c r="E52"/>
  <c r="E82"/>
  <c r="G19" i="6"/>
  <c r="E17" i="13"/>
  <c r="E101"/>
  <c r="E136"/>
  <c r="E127"/>
  <c r="E170"/>
  <c r="E69"/>
  <c r="E66"/>
  <c r="E108"/>
  <c r="E79"/>
  <c r="E113"/>
  <c r="E100"/>
  <c r="R151"/>
  <c r="R147"/>
  <c r="R159"/>
  <c r="R170"/>
  <c r="R72"/>
  <c r="R95"/>
  <c r="R105"/>
  <c r="R68"/>
  <c r="R118"/>
  <c r="E89"/>
  <c r="E70"/>
  <c r="E181"/>
  <c r="E154"/>
  <c r="E185"/>
  <c r="E152"/>
  <c r="E61"/>
  <c r="E133"/>
  <c r="E80"/>
  <c r="E33"/>
  <c r="E81"/>
  <c r="E72"/>
  <c r="E117"/>
  <c r="E192"/>
  <c r="E28"/>
  <c r="E176"/>
  <c r="E68"/>
  <c r="E48"/>
  <c r="E94"/>
  <c r="E172"/>
  <c r="E187"/>
  <c r="E153"/>
  <c r="E165"/>
  <c r="R117"/>
  <c r="R172"/>
  <c r="R78"/>
  <c r="R169"/>
  <c r="R110"/>
  <c r="R131"/>
  <c r="R114"/>
  <c r="R156"/>
  <c r="R128"/>
  <c r="R94"/>
  <c r="R85"/>
  <c r="R90"/>
  <c r="R136"/>
  <c r="R64"/>
  <c r="R183"/>
  <c r="R192"/>
  <c r="R96"/>
  <c r="R113"/>
  <c r="R158"/>
  <c r="R121"/>
  <c r="R181"/>
  <c r="R73"/>
  <c r="R161"/>
  <c r="R191"/>
  <c r="R145"/>
  <c r="R109"/>
  <c r="R155"/>
  <c r="R98"/>
  <c r="R177"/>
  <c r="R108"/>
  <c r="R99"/>
  <c r="R119"/>
  <c r="E189"/>
  <c r="E174"/>
  <c r="E116"/>
  <c r="E51"/>
  <c r="E119"/>
  <c r="E49"/>
  <c r="E24"/>
  <c r="E175"/>
  <c r="R54"/>
  <c r="AA39" i="6"/>
  <c r="R37" i="13"/>
  <c r="AA34" i="6"/>
  <c r="R32" i="13"/>
  <c r="R27"/>
  <c r="AA28" i="6"/>
  <c r="R26" i="13"/>
  <c r="R34"/>
  <c r="R4"/>
  <c r="R18"/>
  <c r="AA24" i="6"/>
  <c r="R22" i="13"/>
  <c r="R61"/>
  <c r="R52"/>
  <c r="AA49" i="6"/>
  <c r="R47" i="13"/>
  <c r="AA14" i="6"/>
  <c r="R12" i="13"/>
  <c r="R21"/>
  <c r="AA35" i="6"/>
  <c r="R33" i="13"/>
  <c r="R62"/>
  <c r="AA45" i="6"/>
  <c r="R43" i="13"/>
  <c r="E115"/>
  <c r="E179"/>
  <c r="E78"/>
  <c r="E135"/>
  <c r="E36"/>
  <c r="E145"/>
  <c r="E27"/>
  <c r="E138"/>
  <c r="E126"/>
  <c r="E54"/>
  <c r="E40"/>
  <c r="E64"/>
  <c r="E8"/>
  <c r="R100"/>
  <c r="R120"/>
  <c r="R101"/>
  <c r="R102"/>
  <c r="R142"/>
  <c r="R75"/>
  <c r="R71"/>
  <c r="R84"/>
  <c r="E171"/>
  <c r="E141"/>
  <c r="E160"/>
  <c r="E173"/>
  <c r="E43"/>
  <c r="E191"/>
  <c r="E65"/>
  <c r="E125"/>
  <c r="E6"/>
  <c r="E184"/>
  <c r="E75"/>
  <c r="E93"/>
  <c r="E76"/>
  <c r="E4"/>
  <c r="E149"/>
  <c r="E130"/>
  <c r="E132"/>
  <c r="E84"/>
  <c r="E96"/>
  <c r="E73"/>
  <c r="E120"/>
  <c r="E147"/>
  <c r="E91"/>
  <c r="E134"/>
  <c r="E22"/>
  <c r="R178"/>
  <c r="R144"/>
  <c r="R81"/>
  <c r="R125"/>
  <c r="R93"/>
  <c r="R107"/>
  <c r="R139"/>
  <c r="R86"/>
  <c r="R124"/>
  <c r="R164"/>
  <c r="R163"/>
  <c r="R80"/>
  <c r="R115"/>
  <c r="R69"/>
  <c r="R152"/>
  <c r="R149"/>
  <c r="R130"/>
  <c r="R175"/>
  <c r="R153"/>
  <c r="R104"/>
  <c r="R138"/>
  <c r="R76"/>
  <c r="R165"/>
  <c r="R166"/>
  <c r="R157"/>
  <c r="R140"/>
  <c r="R179"/>
  <c r="R91"/>
  <c r="R146"/>
  <c r="R106"/>
  <c r="R189"/>
  <c r="R66"/>
  <c r="E139"/>
  <c r="E150"/>
  <c r="E86"/>
  <c r="E148"/>
  <c r="E25"/>
  <c r="E74"/>
  <c r="E146"/>
  <c r="G52" i="6"/>
  <c r="E50" i="13"/>
  <c r="G12" i="6"/>
  <c r="E10" i="13"/>
  <c r="E167"/>
  <c r="G188" i="6"/>
  <c r="E186" i="13"/>
  <c r="R48"/>
  <c r="G104" i="6"/>
  <c r="E102" i="13"/>
  <c r="AA59" i="6"/>
  <c r="R57" i="13"/>
  <c r="AA11" i="6"/>
  <c r="R9" i="13"/>
  <c r="R38"/>
  <c r="AA53" i="6"/>
  <c r="R51" i="13"/>
  <c r="R35"/>
  <c r="R13"/>
  <c r="R16"/>
  <c r="R50"/>
  <c r="AA26" i="6"/>
  <c r="R24" i="13"/>
  <c r="R63"/>
  <c r="R6"/>
  <c r="AA47" i="6"/>
  <c r="R45" i="13"/>
  <c r="E155"/>
  <c r="G109" i="6"/>
  <c r="E107" i="13"/>
  <c r="E103"/>
  <c r="E164"/>
  <c r="E122"/>
  <c r="G92" i="6"/>
  <c r="E90" i="13"/>
  <c r="E5"/>
  <c r="E162"/>
  <c r="E92"/>
  <c r="G179" i="6"/>
  <c r="G100"/>
  <c r="G124"/>
  <c r="G7"/>
  <c r="G112"/>
  <c r="G103"/>
  <c r="G84"/>
  <c r="G177"/>
  <c r="G113"/>
  <c r="G184"/>
  <c r="G168"/>
  <c r="G101"/>
  <c r="G161"/>
  <c r="G105"/>
  <c r="AC104" i="5"/>
  <c r="AC124"/>
  <c r="AC18"/>
  <c r="G125" i="6"/>
  <c r="G169"/>
  <c r="G166"/>
  <c r="Z79" i="5"/>
  <c r="G87" i="6"/>
  <c r="G153"/>
  <c r="G157"/>
  <c r="G11"/>
  <c r="AA192" i="5"/>
  <c r="Z11"/>
  <c r="G23" i="6"/>
  <c r="AA186" i="5"/>
  <c r="Z88"/>
  <c r="G26" i="6"/>
  <c r="G15"/>
  <c r="AD170" i="5"/>
  <c r="Z24"/>
  <c r="AD89"/>
  <c r="Z137"/>
  <c r="AE144"/>
  <c r="G9" i="6"/>
  <c r="G121"/>
  <c r="Z22" i="5"/>
  <c r="Z116"/>
  <c r="Z27"/>
  <c r="AE152"/>
  <c r="AA62" i="6"/>
  <c r="X191" i="5"/>
  <c r="AC171"/>
  <c r="AC186"/>
  <c r="AC133"/>
  <c r="Z144"/>
  <c r="AC15"/>
  <c r="Z177"/>
  <c r="AC191"/>
  <c r="AC142"/>
  <c r="AC11"/>
  <c r="AA172"/>
  <c r="Z87"/>
  <c r="AC5"/>
  <c r="AC77"/>
  <c r="AA112"/>
  <c r="AA55" i="6"/>
  <c r="AC159" i="5"/>
  <c r="AD87"/>
  <c r="Z119"/>
  <c r="AC168"/>
  <c r="AE156"/>
  <c r="AD174"/>
  <c r="Z187"/>
  <c r="AA13" i="6"/>
  <c r="X185" i="5"/>
  <c r="AE160"/>
  <c r="AE96"/>
  <c r="Z89"/>
  <c r="X169"/>
  <c r="Z78"/>
  <c r="Z115"/>
  <c r="Z127"/>
  <c r="AA184"/>
  <c r="AD182"/>
  <c r="AC88"/>
  <c r="AC137"/>
  <c r="Z152"/>
  <c r="AA33" i="6"/>
  <c r="Z155" i="5"/>
  <c r="AC162"/>
  <c r="AA174"/>
  <c r="AC19"/>
  <c r="AE6"/>
  <c r="Z104"/>
  <c r="Z136"/>
  <c r="Z160"/>
  <c r="AC152"/>
  <c r="AA88"/>
  <c r="Z175"/>
  <c r="X87"/>
  <c r="AC160"/>
  <c r="AD88"/>
  <c r="AC169"/>
  <c r="Z25"/>
  <c r="AE18"/>
  <c r="AD172"/>
  <c r="Z23"/>
  <c r="AC190"/>
  <c r="AE78"/>
  <c r="AD177"/>
  <c r="Z17"/>
  <c r="Z132"/>
  <c r="AC118"/>
  <c r="AD178"/>
  <c r="AC23"/>
  <c r="Z117"/>
  <c r="AE5"/>
  <c r="AC145"/>
  <c r="AC98"/>
  <c r="Z18"/>
  <c r="AC158"/>
  <c r="AC187"/>
  <c r="Z124"/>
  <c r="AC21"/>
  <c r="T191" i="12"/>
  <c r="Y202" i="34"/>
  <c r="AP183" i="1"/>
  <c r="AQ183"/>
  <c r="K183"/>
  <c r="L183"/>
  <c r="X179"/>
  <c r="X177" i="5"/>
  <c r="AP175" i="1"/>
  <c r="AQ175"/>
  <c r="I167"/>
  <c r="J167"/>
  <c r="AP159"/>
  <c r="AQ159"/>
  <c r="I159"/>
  <c r="J159"/>
  <c r="Y166" i="34"/>
  <c r="T155" i="12"/>
  <c r="I151" i="1"/>
  <c r="J151"/>
  <c r="K147"/>
  <c r="L147"/>
  <c r="K143"/>
  <c r="L143"/>
  <c r="AP139"/>
  <c r="AQ139"/>
  <c r="Y150" i="34"/>
  <c r="T139" i="12"/>
  <c r="Y146" i="34"/>
  <c r="T135" i="12"/>
  <c r="I135" i="1"/>
  <c r="J135"/>
  <c r="Y142" i="34"/>
  <c r="T131" i="12"/>
  <c r="L127" i="1"/>
  <c r="I127"/>
  <c r="J127"/>
  <c r="K123"/>
  <c r="L123"/>
  <c r="T119" i="12"/>
  <c r="Y130" i="34"/>
  <c r="AP119" i="1"/>
  <c r="AQ119"/>
  <c r="AP115"/>
  <c r="AQ115"/>
  <c r="K115"/>
  <c r="L115"/>
  <c r="AP111"/>
  <c r="AQ111"/>
  <c r="K111"/>
  <c r="L111"/>
  <c r="Y118" i="34"/>
  <c r="T107" i="12"/>
  <c r="AP103" i="1"/>
  <c r="AQ103"/>
  <c r="I103"/>
  <c r="J103"/>
  <c r="AT114" i="34"/>
  <c r="Y110"/>
  <c r="T99" i="12"/>
  <c r="K99" i="1"/>
  <c r="L99"/>
  <c r="AP91"/>
  <c r="AQ91"/>
  <c r="AP87"/>
  <c r="AQ87"/>
  <c r="L87"/>
  <c r="AP79"/>
  <c r="AQ79"/>
  <c r="I79"/>
  <c r="J79"/>
  <c r="K79"/>
  <c r="L79"/>
  <c r="I75"/>
  <c r="J75"/>
  <c r="T75" i="12"/>
  <c r="Y86" i="34"/>
  <c r="K71" i="1"/>
  <c r="L71"/>
  <c r="AP71"/>
  <c r="AQ71"/>
  <c r="I63"/>
  <c r="J63"/>
  <c r="K63"/>
  <c r="L63"/>
  <c r="AP59"/>
  <c r="AQ59"/>
  <c r="K55"/>
  <c r="L55"/>
  <c r="K51"/>
  <c r="L51"/>
  <c r="Y58" i="34"/>
  <c r="T47" i="12"/>
  <c r="K47" i="1"/>
  <c r="L47"/>
  <c r="AP43"/>
  <c r="AQ43"/>
  <c r="AW50" i="34"/>
  <c r="I39" i="1"/>
  <c r="J39"/>
  <c r="AP35"/>
  <c r="AQ35"/>
  <c r="AP27"/>
  <c r="AQ27"/>
  <c r="T27" i="12"/>
  <c r="Y38" i="34"/>
  <c r="T23" i="12"/>
  <c r="Y34" i="34"/>
  <c r="I19" i="1"/>
  <c r="J19"/>
  <c r="AV19"/>
  <c r="AC17" i="5"/>
  <c r="K15" i="1"/>
  <c r="L15"/>
  <c r="AW26" i="34"/>
  <c r="T15" i="12"/>
  <c r="Y26" i="34"/>
  <c r="AP11" i="1"/>
  <c r="AQ11"/>
  <c r="AQ7"/>
  <c r="I192"/>
  <c r="J192"/>
  <c r="AP192"/>
  <c r="AQ192"/>
  <c r="I188"/>
  <c r="J188"/>
  <c r="K184"/>
  <c r="L184"/>
  <c r="I180"/>
  <c r="J180"/>
  <c r="AZ187" i="34"/>
  <c r="K172" i="1"/>
  <c r="L172"/>
  <c r="T172" i="12"/>
  <c r="Y183" i="34"/>
  <c r="I172" i="1"/>
  <c r="J172"/>
  <c r="AP164"/>
  <c r="AQ164"/>
  <c r="I164"/>
  <c r="J164"/>
  <c r="K160"/>
  <c r="L160"/>
  <c r="AT171" i="34"/>
  <c r="T156" i="12"/>
  <c r="Y167" i="34"/>
  <c r="AP156" i="1"/>
  <c r="AQ156"/>
  <c r="T152" i="12"/>
  <c r="Y163" i="34"/>
  <c r="K148" i="1"/>
  <c r="L148"/>
  <c r="I148"/>
  <c r="J148"/>
  <c r="I132"/>
  <c r="J132"/>
  <c r="AT139" i="34"/>
  <c r="AW135"/>
  <c r="AZ135"/>
  <c r="K124" i="1"/>
  <c r="L124"/>
  <c r="I116"/>
  <c r="J116"/>
  <c r="AV116"/>
  <c r="AC114" i="5"/>
  <c r="AP116" i="1"/>
  <c r="AQ116"/>
  <c r="I112"/>
  <c r="J112"/>
  <c r="T108" i="12"/>
  <c r="Y119" i="34"/>
  <c r="AP108" i="1"/>
  <c r="AQ108"/>
  <c r="T96" i="12"/>
  <c r="Y107" i="34"/>
  <c r="K92" i="1"/>
  <c r="L92"/>
  <c r="AP88"/>
  <c r="AQ88"/>
  <c r="AW95" i="34"/>
  <c r="L84" i="1"/>
  <c r="L80"/>
  <c r="AW87" i="34"/>
  <c r="K76" i="1"/>
  <c r="L76"/>
  <c r="AZ83" i="34"/>
  <c r="K68" i="1"/>
  <c r="L68"/>
  <c r="T64" i="12"/>
  <c r="Y75" i="34"/>
  <c r="K60" i="1"/>
  <c r="L60"/>
  <c r="I56"/>
  <c r="J56"/>
  <c r="AP52"/>
  <c r="AQ52"/>
  <c r="K48"/>
  <c r="L48"/>
  <c r="AP48"/>
  <c r="AQ48"/>
  <c r="AT55" i="34"/>
  <c r="I44" i="1"/>
  <c r="J44"/>
  <c r="Y47" i="34"/>
  <c r="T36" i="12"/>
  <c r="AP28" i="1"/>
  <c r="AQ28"/>
  <c r="I28"/>
  <c r="J28"/>
  <c r="AK31" i="34"/>
  <c r="I20" i="1"/>
  <c r="J20"/>
  <c r="K12"/>
  <c r="L12"/>
  <c r="T8" i="12"/>
  <c r="Y19" i="34"/>
  <c r="K193" i="1"/>
  <c r="L193"/>
  <c r="T193" i="12"/>
  <c r="Y204" i="34"/>
  <c r="D189" i="6"/>
  <c r="AY189" i="1"/>
  <c r="AW189"/>
  <c r="BA189"/>
  <c r="AO189"/>
  <c r="AM189"/>
  <c r="D189" i="12"/>
  <c r="Y189" i="1"/>
  <c r="K189"/>
  <c r="L189"/>
  <c r="AK196" i="34"/>
  <c r="D181" i="6"/>
  <c r="D181" i="12"/>
  <c r="AY181" i="1"/>
  <c r="AO181"/>
  <c r="AW181"/>
  <c r="Y181"/>
  <c r="BA181"/>
  <c r="AM181"/>
  <c r="K177"/>
  <c r="L177"/>
  <c r="D173" i="6"/>
  <c r="D173" i="12"/>
  <c r="AW173" i="1"/>
  <c r="AY173"/>
  <c r="BC173" s="1"/>
  <c r="AM173"/>
  <c r="Y173"/>
  <c r="AO173"/>
  <c r="BA173"/>
  <c r="D165" i="6"/>
  <c r="D165" i="12"/>
  <c r="AW165" i="1"/>
  <c r="Y165"/>
  <c r="AY165"/>
  <c r="BA165"/>
  <c r="AM165"/>
  <c r="AO165"/>
  <c r="L165"/>
  <c r="K161"/>
  <c r="L161"/>
  <c r="D157" i="6"/>
  <c r="BA157" i="1"/>
  <c r="AW157"/>
  <c r="Y157"/>
  <c r="AO157"/>
  <c r="AM157"/>
  <c r="D157" i="12"/>
  <c r="AY157" i="1"/>
  <c r="AP157"/>
  <c r="AQ157"/>
  <c r="K153"/>
  <c r="L153"/>
  <c r="D149" i="6"/>
  <c r="D149" i="12"/>
  <c r="AO149" i="1"/>
  <c r="Y149"/>
  <c r="AY149"/>
  <c r="AW149"/>
  <c r="BA149"/>
  <c r="AM149"/>
  <c r="Y160" i="34"/>
  <c r="T149" i="12"/>
  <c r="K145" i="1"/>
  <c r="L145"/>
  <c r="AP145"/>
  <c r="AQ145"/>
  <c r="D141" i="6"/>
  <c r="AO141" i="1"/>
  <c r="AM141"/>
  <c r="BA141"/>
  <c r="D141" i="12"/>
  <c r="AY141" i="1"/>
  <c r="AW141"/>
  <c r="Y141"/>
  <c r="Y152" i="34"/>
  <c r="T141" i="12"/>
  <c r="I141" i="1"/>
  <c r="J141"/>
  <c r="Y148" i="34"/>
  <c r="T137" i="12"/>
  <c r="D133" i="6"/>
  <c r="AO133" i="1"/>
  <c r="BA133"/>
  <c r="Y133"/>
  <c r="AW133"/>
  <c r="D133" i="12"/>
  <c r="AM133" i="1"/>
  <c r="AY133"/>
  <c r="I133"/>
  <c r="J133"/>
  <c r="K129"/>
  <c r="L129"/>
  <c r="D125" i="6"/>
  <c r="Y125" i="1"/>
  <c r="AO125"/>
  <c r="AM125"/>
  <c r="D125" i="12"/>
  <c r="AY125" i="1"/>
  <c r="AW125"/>
  <c r="BB125" s="1"/>
  <c r="BA125"/>
  <c r="T125" i="12"/>
  <c r="Y136" i="34"/>
  <c r="AP121" i="1"/>
  <c r="AQ121"/>
  <c r="D117" i="6"/>
  <c r="D117" i="12"/>
  <c r="AY117" i="1"/>
  <c r="BA117"/>
  <c r="Y117"/>
  <c r="AW117"/>
  <c r="AO117"/>
  <c r="AM117"/>
  <c r="T117" i="12"/>
  <c r="Y128" i="34"/>
  <c r="AP117" i="1"/>
  <c r="AQ117"/>
  <c r="T113" i="12"/>
  <c r="Y124" i="34"/>
  <c r="D109" i="6"/>
  <c r="Y109" i="1"/>
  <c r="AW109"/>
  <c r="AO109"/>
  <c r="AM109"/>
  <c r="AY109"/>
  <c r="BA109"/>
  <c r="D109" i="12"/>
  <c r="AT120" i="34"/>
  <c r="K105" i="1"/>
  <c r="L105"/>
  <c r="D101" i="6"/>
  <c r="AY101" i="1"/>
  <c r="BA101"/>
  <c r="D101" i="12"/>
  <c r="AO101" i="1"/>
  <c r="AW101"/>
  <c r="Y101"/>
  <c r="AM101"/>
  <c r="I101"/>
  <c r="J101"/>
  <c r="T97" i="12"/>
  <c r="Y108" i="34"/>
  <c r="D93" i="6"/>
  <c r="Y93" i="1"/>
  <c r="D93" i="12"/>
  <c r="AW93" i="1"/>
  <c r="AM93"/>
  <c r="AO93"/>
  <c r="AS93" s="1"/>
  <c r="AY93"/>
  <c r="BA93"/>
  <c r="AP89"/>
  <c r="AQ89"/>
  <c r="BA85"/>
  <c r="D85" i="12"/>
  <c r="AW85" i="1"/>
  <c r="Y85"/>
  <c r="AM85"/>
  <c r="AR85" s="1"/>
  <c r="AO85"/>
  <c r="AY85"/>
  <c r="D85" i="6"/>
  <c r="K85" i="1"/>
  <c r="L85"/>
  <c r="D77" i="6"/>
  <c r="AW77" i="1"/>
  <c r="Y77"/>
  <c r="AO77"/>
  <c r="AM77"/>
  <c r="BA77"/>
  <c r="AY77"/>
  <c r="D77" i="12"/>
  <c r="T73"/>
  <c r="Y84" i="34"/>
  <c r="D69" i="6"/>
  <c r="AW69" i="1"/>
  <c r="D69" i="12"/>
  <c r="BA69" i="1"/>
  <c r="Y69"/>
  <c r="AM69"/>
  <c r="AO69"/>
  <c r="AY69"/>
  <c r="I69"/>
  <c r="J69"/>
  <c r="I65"/>
  <c r="J65"/>
  <c r="D61" i="6"/>
  <c r="AW61" i="1"/>
  <c r="BB61" s="1"/>
  <c r="W59" i="13" s="1"/>
  <c r="AY61" i="1"/>
  <c r="AO61"/>
  <c r="D61" i="12"/>
  <c r="AM61" i="1"/>
  <c r="BA61"/>
  <c r="Y61"/>
  <c r="K61"/>
  <c r="L61"/>
  <c r="Y53"/>
  <c r="BA53"/>
  <c r="AW53"/>
  <c r="AO53"/>
  <c r="AS53" s="1"/>
  <c r="AM53"/>
  <c r="D53" i="6"/>
  <c r="D53" i="12"/>
  <c r="AY53" i="1"/>
  <c r="K53"/>
  <c r="L53"/>
  <c r="I49"/>
  <c r="J49"/>
  <c r="D45" i="12"/>
  <c r="BA45" i="1"/>
  <c r="AM45"/>
  <c r="D45" i="6"/>
  <c r="Y45" i="1"/>
  <c r="AB45" s="1"/>
  <c r="AY45"/>
  <c r="AW45"/>
  <c r="AO45"/>
  <c r="AT52" i="34"/>
  <c r="K41" i="1"/>
  <c r="L41"/>
  <c r="D37" i="6"/>
  <c r="AW37" i="1"/>
  <c r="AM37"/>
  <c r="AO37"/>
  <c r="Y37"/>
  <c r="BA37"/>
  <c r="AY37"/>
  <c r="D37" i="12"/>
  <c r="AT44" i="34"/>
  <c r="BA29" i="1"/>
  <c r="AW29"/>
  <c r="AM29"/>
  <c r="D29" i="6"/>
  <c r="D29" i="12"/>
  <c r="AO29" i="1"/>
  <c r="AS29" s="1"/>
  <c r="Y29"/>
  <c r="AB29" s="1"/>
  <c r="H27" i="37" s="1"/>
  <c r="AY29" i="1"/>
  <c r="J29"/>
  <c r="D21" i="6"/>
  <c r="AW21" i="1"/>
  <c r="BB21" s="1"/>
  <c r="AM21"/>
  <c r="Y21"/>
  <c r="AY21"/>
  <c r="D21" i="12"/>
  <c r="AO21" i="1"/>
  <c r="BA21"/>
  <c r="Y28" i="34"/>
  <c r="T17" i="12"/>
  <c r="AY13" i="1"/>
  <c r="AW13"/>
  <c r="D13" i="12"/>
  <c r="BA13" i="1"/>
  <c r="D13" i="6"/>
  <c r="AM13" i="1"/>
  <c r="Y13"/>
  <c r="AO13"/>
  <c r="AP13"/>
  <c r="AQ13"/>
  <c r="K9"/>
  <c r="L9"/>
  <c r="I9"/>
  <c r="J9"/>
  <c r="D5" i="6"/>
  <c r="AO5" i="1"/>
  <c r="AY5"/>
  <c r="AW5"/>
  <c r="D5" i="12"/>
  <c r="BA5" i="1"/>
  <c r="Y5"/>
  <c r="AM5"/>
  <c r="Y16" i="34"/>
  <c r="T5" i="12"/>
  <c r="D194" i="6"/>
  <c r="AO194" i="1"/>
  <c r="BA194"/>
  <c r="BD194" s="1"/>
  <c r="Y194"/>
  <c r="AM194"/>
  <c r="AW194"/>
  <c r="D194" i="12"/>
  <c r="AY194" i="1"/>
  <c r="AP194"/>
  <c r="AQ194"/>
  <c r="Y201" i="34"/>
  <c r="T190" i="12"/>
  <c r="AP190" i="1"/>
  <c r="AQ190"/>
  <c r="D186" i="6"/>
  <c r="D186" i="12"/>
  <c r="AO186" i="1"/>
  <c r="AM186"/>
  <c r="AY186"/>
  <c r="BA186"/>
  <c r="Y186"/>
  <c r="AW186"/>
  <c r="I186"/>
  <c r="J186"/>
  <c r="AP182"/>
  <c r="AQ182"/>
  <c r="D178" i="6"/>
  <c r="BA178" i="1"/>
  <c r="AW178"/>
  <c r="AM178"/>
  <c r="AY178"/>
  <c r="AO178"/>
  <c r="Y178"/>
  <c r="D178" i="12"/>
  <c r="K174" i="1"/>
  <c r="L174"/>
  <c r="D170" i="6"/>
  <c r="D170" i="12"/>
  <c r="BA170" i="1"/>
  <c r="Y170"/>
  <c r="AW170"/>
  <c r="AY170"/>
  <c r="BC170" s="1"/>
  <c r="AO170"/>
  <c r="AM170"/>
  <c r="L170"/>
  <c r="AZ177" i="34"/>
  <c r="D162" i="6"/>
  <c r="AM162" i="1"/>
  <c r="AO162"/>
  <c r="AY162"/>
  <c r="D162" i="12"/>
  <c r="BA162" i="1"/>
  <c r="Y162"/>
  <c r="AW162"/>
  <c r="L162"/>
  <c r="AP158"/>
  <c r="AQ158"/>
  <c r="K158"/>
  <c r="L158"/>
  <c r="AO154"/>
  <c r="AM154"/>
  <c r="AY154"/>
  <c r="Y154"/>
  <c r="AB154" s="1"/>
  <c r="D154" i="12"/>
  <c r="BA154" i="1"/>
  <c r="D154" i="6"/>
  <c r="AW154" i="1"/>
  <c r="D146" i="6"/>
  <c r="D146" i="12"/>
  <c r="AW146" i="1"/>
  <c r="BA146"/>
  <c r="Y146"/>
  <c r="AM146"/>
  <c r="AO146"/>
  <c r="AY146"/>
  <c r="AZ157" i="34"/>
  <c r="AP146" i="1"/>
  <c r="AQ146"/>
  <c r="L142"/>
  <c r="AW138"/>
  <c r="D138" i="12"/>
  <c r="AO138" i="1"/>
  <c r="AS138" s="1"/>
  <c r="BA138"/>
  <c r="AY138"/>
  <c r="D138" i="6"/>
  <c r="AM138" i="1"/>
  <c r="AR138" s="1"/>
  <c r="Y138"/>
  <c r="Y145" i="34"/>
  <c r="T134" i="12"/>
  <c r="D130" i="6"/>
  <c r="Y130" i="1"/>
  <c r="AO130"/>
  <c r="AY130"/>
  <c r="BA130"/>
  <c r="D130" i="12"/>
  <c r="AM130" i="1"/>
  <c r="AW130"/>
  <c r="Y141" i="34"/>
  <c r="T130" i="12"/>
  <c r="K130" i="1"/>
  <c r="L130"/>
  <c r="D122" i="6"/>
  <c r="AO122" i="1"/>
  <c r="BA122"/>
  <c r="Y122"/>
  <c r="AW122"/>
  <c r="AM122"/>
  <c r="D122" i="12"/>
  <c r="AY122" i="1"/>
  <c r="I122"/>
  <c r="J122"/>
  <c r="D114" i="6"/>
  <c r="AO114" i="1"/>
  <c r="Y114"/>
  <c r="AY114"/>
  <c r="AW114"/>
  <c r="AM114"/>
  <c r="BA114"/>
  <c r="BD114" s="1"/>
  <c r="D114" i="12"/>
  <c r="AZ125" i="34"/>
  <c r="I114" i="1"/>
  <c r="J114"/>
  <c r="K110"/>
  <c r="L110"/>
  <c r="D106" i="6"/>
  <c r="AO106" i="1"/>
  <c r="AM106"/>
  <c r="Y106"/>
  <c r="D106" i="12"/>
  <c r="BA106" i="1"/>
  <c r="AY106"/>
  <c r="AW106"/>
  <c r="AP106"/>
  <c r="AQ106"/>
  <c r="I106"/>
  <c r="J106"/>
  <c r="AN113" i="34"/>
  <c r="D98" i="6"/>
  <c r="AO98" i="1"/>
  <c r="AS98" s="1"/>
  <c r="AW98"/>
  <c r="BB98" s="1"/>
  <c r="BA98"/>
  <c r="AM98"/>
  <c r="AY98"/>
  <c r="Y98"/>
  <c r="D98" i="12"/>
  <c r="T98"/>
  <c r="Y109" i="34"/>
  <c r="AP98" i="1"/>
  <c r="AQ98"/>
  <c r="K94"/>
  <c r="L94"/>
  <c r="Y105" i="34"/>
  <c r="T94" i="12"/>
  <c r="D90" i="6"/>
  <c r="AW90" i="1"/>
  <c r="Y90"/>
  <c r="AO90"/>
  <c r="AM90"/>
  <c r="D90" i="12"/>
  <c r="AY90" i="1"/>
  <c r="BC90" s="1"/>
  <c r="BA90"/>
  <c r="L90"/>
  <c r="Y97" i="34"/>
  <c r="T86" i="12"/>
  <c r="D82" i="6"/>
  <c r="Y82" i="1"/>
  <c r="AO82"/>
  <c r="BA82"/>
  <c r="AY82"/>
  <c r="AM82"/>
  <c r="AW82"/>
  <c r="D82" i="12"/>
  <c r="Y93" i="34"/>
  <c r="T82" i="12"/>
  <c r="AP82" i="1"/>
  <c r="AQ82"/>
  <c r="I78"/>
  <c r="J78"/>
  <c r="D74" i="6"/>
  <c r="D74" i="12"/>
  <c r="AM74" i="1"/>
  <c r="Y74"/>
  <c r="AO74"/>
  <c r="AW74"/>
  <c r="AY74"/>
  <c r="BA74"/>
  <c r="AT81" i="34"/>
  <c r="Y81"/>
  <c r="T70" i="12"/>
  <c r="D66" i="6"/>
  <c r="BA66" i="1"/>
  <c r="Y66"/>
  <c r="AO66"/>
  <c r="AS66" s="1"/>
  <c r="D66" i="12"/>
  <c r="AM66" i="1"/>
  <c r="AW66"/>
  <c r="BB66" s="1"/>
  <c r="AY66"/>
  <c r="I66"/>
  <c r="J66"/>
  <c r="D58" i="6"/>
  <c r="D58" i="12"/>
  <c r="AM58" i="1"/>
  <c r="BA58"/>
  <c r="AO58"/>
  <c r="AW58"/>
  <c r="Y58"/>
  <c r="AY58"/>
  <c r="I58"/>
  <c r="J58"/>
  <c r="T54" i="12"/>
  <c r="Y65" i="34"/>
  <c r="I54" i="1"/>
  <c r="J54"/>
  <c r="BA50"/>
  <c r="AY50"/>
  <c r="AM50"/>
  <c r="AW50"/>
  <c r="Y50"/>
  <c r="AB50" s="1"/>
  <c r="D50" i="12"/>
  <c r="D50" i="6"/>
  <c r="AO50" i="1"/>
  <c r="K46"/>
  <c r="L46"/>
  <c r="Y57" i="34"/>
  <c r="T46" i="12"/>
  <c r="D42" i="6"/>
  <c r="D42" i="12"/>
  <c r="BA42" i="1"/>
  <c r="BD42" s="1"/>
  <c r="Y42"/>
  <c r="AM42"/>
  <c r="AW42"/>
  <c r="AY42"/>
  <c r="AO42"/>
  <c r="I42"/>
  <c r="J42"/>
  <c r="Y49" i="34"/>
  <c r="T38" i="12"/>
  <c r="AP38" i="1"/>
  <c r="AQ38"/>
  <c r="D34" i="12"/>
  <c r="AW34" i="1"/>
  <c r="AY34"/>
  <c r="D34" i="6"/>
  <c r="BA34" i="1"/>
  <c r="AO34"/>
  <c r="AM34"/>
  <c r="Y34"/>
  <c r="T34" i="12"/>
  <c r="Y45" i="34"/>
  <c r="I34" i="1"/>
  <c r="J34"/>
  <c r="Y41" i="34"/>
  <c r="T30" i="12"/>
  <c r="AY26" i="1"/>
  <c r="Y26"/>
  <c r="D26" i="6"/>
  <c r="AO26" i="1"/>
  <c r="AW26"/>
  <c r="AM26"/>
  <c r="D26" i="12"/>
  <c r="BA26" i="1"/>
  <c r="AP26"/>
  <c r="AQ26"/>
  <c r="AP22"/>
  <c r="AQ22"/>
  <c r="Y18"/>
  <c r="AY18"/>
  <c r="D18" i="12"/>
  <c r="AM18" i="1"/>
  <c r="D18" i="6"/>
  <c r="AO18" i="1"/>
  <c r="AW18"/>
  <c r="BA18"/>
  <c r="AW29" i="34"/>
  <c r="BC18" i="1"/>
  <c r="AP14"/>
  <c r="AQ14"/>
  <c r="D10" i="6"/>
  <c r="BA10" i="1"/>
  <c r="AM10"/>
  <c r="AO10"/>
  <c r="AY10"/>
  <c r="D10" i="12"/>
  <c r="AW10" i="1"/>
  <c r="Y10"/>
  <c r="T6" i="12"/>
  <c r="Y17" i="34"/>
  <c r="K191" i="1"/>
  <c r="L191"/>
  <c r="D187" i="6"/>
  <c r="Y187" i="1"/>
  <c r="AB187" s="1"/>
  <c r="AO187"/>
  <c r="AW187"/>
  <c r="D187" i="12"/>
  <c r="BA187" i="1"/>
  <c r="AM187"/>
  <c r="AY187"/>
  <c r="BC187" s="1"/>
  <c r="AW198" i="34"/>
  <c r="I187" i="1"/>
  <c r="J187"/>
  <c r="D179" i="6"/>
  <c r="D179" i="12"/>
  <c r="AY179" i="1"/>
  <c r="Y179"/>
  <c r="BA179"/>
  <c r="AW179"/>
  <c r="AO179"/>
  <c r="AM179"/>
  <c r="AP179"/>
  <c r="AQ179"/>
  <c r="K175"/>
  <c r="L175"/>
  <c r="D171" i="6"/>
  <c r="D171" i="12"/>
  <c r="AM171" i="1"/>
  <c r="AY171"/>
  <c r="Y171"/>
  <c r="AB171" s="1"/>
  <c r="BA171"/>
  <c r="AW171"/>
  <c r="AO171"/>
  <c r="D163" i="6"/>
  <c r="Y163" i="1"/>
  <c r="AY163"/>
  <c r="BA163"/>
  <c r="AM163"/>
  <c r="AO163"/>
  <c r="D163" i="12"/>
  <c r="AW163" i="1"/>
  <c r="K159"/>
  <c r="L159"/>
  <c r="D155" i="6"/>
  <c r="AM155" i="1"/>
  <c r="AR155" s="1"/>
  <c r="Y155"/>
  <c r="AY155"/>
  <c r="AO155"/>
  <c r="AW155"/>
  <c r="D155" i="12"/>
  <c r="BA155" i="1"/>
  <c r="AK166" i="34"/>
  <c r="K155" i="1"/>
  <c r="L155"/>
  <c r="Y162" i="34"/>
  <c r="T151" i="12"/>
  <c r="AW162" i="34"/>
  <c r="D147" i="6"/>
  <c r="BA147" i="1"/>
  <c r="AM147"/>
  <c r="AW147"/>
  <c r="Y147"/>
  <c r="AY147"/>
  <c r="D147" i="12"/>
  <c r="AO147" i="1"/>
  <c r="AP147"/>
  <c r="AQ147"/>
  <c r="AP143"/>
  <c r="AQ143"/>
  <c r="D139" i="6"/>
  <c r="AM139" i="1"/>
  <c r="AW139"/>
  <c r="Y139"/>
  <c r="AY139"/>
  <c r="D139" i="12"/>
  <c r="AO139" i="1"/>
  <c r="BA139"/>
  <c r="K139"/>
  <c r="L139"/>
  <c r="AZ146" i="34"/>
  <c r="D131" i="6"/>
  <c r="AY131" i="1"/>
  <c r="AM131"/>
  <c r="AO131"/>
  <c r="D131" i="12"/>
  <c r="Y131" i="1"/>
  <c r="BA131"/>
  <c r="AW131"/>
  <c r="AT138" i="34"/>
  <c r="D123" i="6"/>
  <c r="AM123" i="1"/>
  <c r="AW123"/>
  <c r="D123" i="12"/>
  <c r="BA123" i="1"/>
  <c r="AY123"/>
  <c r="Y123"/>
  <c r="AO123"/>
  <c r="J119"/>
  <c r="Y115"/>
  <c r="D115" i="12"/>
  <c r="AY115" i="1"/>
  <c r="D115" i="6"/>
  <c r="AM115" i="1"/>
  <c r="BA115"/>
  <c r="BD115" s="1"/>
  <c r="AW115"/>
  <c r="AO115"/>
  <c r="AK126" i="34"/>
  <c r="I111" i="1"/>
  <c r="J111"/>
  <c r="D107" i="6"/>
  <c r="D107" i="12"/>
  <c r="AO107" i="1"/>
  <c r="AY107"/>
  <c r="AM107"/>
  <c r="BA107"/>
  <c r="AW107"/>
  <c r="Y107"/>
  <c r="I107"/>
  <c r="J107"/>
  <c r="K103"/>
  <c r="L103"/>
  <c r="D99" i="6"/>
  <c r="AO99" i="1"/>
  <c r="AW99"/>
  <c r="D99" i="12"/>
  <c r="BA99" i="1"/>
  <c r="AY99"/>
  <c r="Y99"/>
  <c r="AM99"/>
  <c r="AW110" i="34"/>
  <c r="BC99" i="1"/>
  <c r="I95"/>
  <c r="J95"/>
  <c r="D91" i="6"/>
  <c r="BA91" i="1"/>
  <c r="AO91"/>
  <c r="AY91"/>
  <c r="D91" i="12"/>
  <c r="Y91" i="1"/>
  <c r="AM91"/>
  <c r="AW91"/>
  <c r="K91"/>
  <c r="L91"/>
  <c r="J87"/>
  <c r="D83" i="6"/>
  <c r="BA83" i="1"/>
  <c r="AW83"/>
  <c r="Y83"/>
  <c r="D83" i="12"/>
  <c r="AM83" i="1"/>
  <c r="AY83"/>
  <c r="AO83"/>
  <c r="T83" i="12"/>
  <c r="Y94" i="34"/>
  <c r="D75" i="6"/>
  <c r="D75" i="12"/>
  <c r="Y75" i="1"/>
  <c r="AO75"/>
  <c r="AW75"/>
  <c r="AY75"/>
  <c r="BA75"/>
  <c r="AM75"/>
  <c r="AW82" i="34"/>
  <c r="I71" i="1"/>
  <c r="J71"/>
  <c r="D67" i="6"/>
  <c r="AM67" i="1"/>
  <c r="AO67"/>
  <c r="AY67"/>
  <c r="BA67"/>
  <c r="D67" i="12"/>
  <c r="Y67" i="1"/>
  <c r="AW67"/>
  <c r="AP67"/>
  <c r="AQ67"/>
  <c r="AO59"/>
  <c r="Y59"/>
  <c r="D59" i="6"/>
  <c r="AW59" i="1"/>
  <c r="AY59"/>
  <c r="BA59"/>
  <c r="AM59"/>
  <c r="D59" i="12"/>
  <c r="Y70" i="34"/>
  <c r="T59" i="12"/>
  <c r="AP55" i="1"/>
  <c r="AQ55"/>
  <c r="BA51"/>
  <c r="AM51"/>
  <c r="D51" i="6"/>
  <c r="AO51" i="1"/>
  <c r="AY51"/>
  <c r="Y51"/>
  <c r="AW51"/>
  <c r="D51" i="12"/>
  <c r="Y62" i="34"/>
  <c r="AB51" i="1"/>
  <c r="T51" i="12"/>
  <c r="AZ62" i="34"/>
  <c r="BD51" i="1"/>
  <c r="AP47"/>
  <c r="AQ47"/>
  <c r="D43" i="6"/>
  <c r="Y43" i="1"/>
  <c r="AW43"/>
  <c r="AY43"/>
  <c r="AM43"/>
  <c r="BA43"/>
  <c r="D43" i="12"/>
  <c r="AO43" i="1"/>
  <c r="AP39"/>
  <c r="AQ39"/>
  <c r="AT50" i="34"/>
  <c r="D35" i="6"/>
  <c r="BA35" i="1"/>
  <c r="D35" i="12"/>
  <c r="AW35" i="1"/>
  <c r="AY35"/>
  <c r="Y35"/>
  <c r="AM35"/>
  <c r="AO35"/>
  <c r="K35"/>
  <c r="L35"/>
  <c r="Y42" i="34"/>
  <c r="T31" i="12"/>
  <c r="I31" i="1"/>
  <c r="J31"/>
  <c r="D27" i="6"/>
  <c r="BA27" i="1"/>
  <c r="AY27"/>
  <c r="AW27"/>
  <c r="Y27"/>
  <c r="AO27"/>
  <c r="AM27"/>
  <c r="D27" i="12"/>
  <c r="AY19" i="1"/>
  <c r="Y19"/>
  <c r="D19" i="6"/>
  <c r="AM19" i="1"/>
  <c r="AO19"/>
  <c r="AW19"/>
  <c r="D19" i="12"/>
  <c r="BA19" i="1"/>
  <c r="AK30" i="34"/>
  <c r="I15" i="1"/>
  <c r="J15"/>
  <c r="D11" i="6"/>
  <c r="AM11" i="1"/>
  <c r="AO11"/>
  <c r="AW11"/>
  <c r="AY11"/>
  <c r="BA11"/>
  <c r="D11" i="12"/>
  <c r="Y11" i="1"/>
  <c r="I11"/>
  <c r="J11"/>
  <c r="I7"/>
  <c r="J7"/>
  <c r="D192" i="6"/>
  <c r="D192" i="12"/>
  <c r="BA192" i="1"/>
  <c r="AO192"/>
  <c r="AM192"/>
  <c r="AW192"/>
  <c r="AY192"/>
  <c r="Y192"/>
  <c r="K188"/>
  <c r="L188"/>
  <c r="D184" i="6"/>
  <c r="AW184" i="1"/>
  <c r="AY184"/>
  <c r="BA184"/>
  <c r="BD184" s="1"/>
  <c r="AO184"/>
  <c r="D184" i="12"/>
  <c r="Y184" i="1"/>
  <c r="AM184"/>
  <c r="I184"/>
  <c r="J184"/>
  <c r="D176" i="6"/>
  <c r="AW176" i="1"/>
  <c r="Y176"/>
  <c r="D176" i="12"/>
  <c r="AO176" i="1"/>
  <c r="AM176"/>
  <c r="BA176"/>
  <c r="AY176"/>
  <c r="I176"/>
  <c r="J176"/>
  <c r="AN187" i="34"/>
  <c r="D168" i="6"/>
  <c r="D168" i="12"/>
  <c r="AW168" i="1"/>
  <c r="BA168"/>
  <c r="AM168"/>
  <c r="Y168"/>
  <c r="AO168"/>
  <c r="AY168"/>
  <c r="I168"/>
  <c r="J168"/>
  <c r="D160" i="6"/>
  <c r="AO160" i="1"/>
  <c r="D160" i="12"/>
  <c r="AM160" i="1"/>
  <c r="BA160"/>
  <c r="AY160"/>
  <c r="AW160"/>
  <c r="Y160"/>
  <c r="I160"/>
  <c r="J160"/>
  <c r="K156"/>
  <c r="L156"/>
  <c r="D152" i="6"/>
  <c r="Y152" i="1"/>
  <c r="BA152"/>
  <c r="AO152"/>
  <c r="AM152"/>
  <c r="D152" i="12"/>
  <c r="AY152" i="1"/>
  <c r="AW152"/>
  <c r="K152"/>
  <c r="L152"/>
  <c r="I152"/>
  <c r="J152"/>
  <c r="AP148"/>
  <c r="AQ148"/>
  <c r="D144" i="6"/>
  <c r="AY144" i="1"/>
  <c r="D144" i="12"/>
  <c r="Y144" i="1"/>
  <c r="AO144"/>
  <c r="AW144"/>
  <c r="AM144"/>
  <c r="BA144"/>
  <c r="I144"/>
  <c r="J144"/>
  <c r="I140"/>
  <c r="J140"/>
  <c r="K140"/>
  <c r="L140"/>
  <c r="D136" i="6"/>
  <c r="D136" i="12"/>
  <c r="BA136" i="1"/>
  <c r="AO136"/>
  <c r="Y136"/>
  <c r="AY136"/>
  <c r="AW136"/>
  <c r="AM136"/>
  <c r="Y147" i="34"/>
  <c r="T136" i="12"/>
  <c r="D128" i="6"/>
  <c r="AW128" i="1"/>
  <c r="AM128"/>
  <c r="Y128"/>
  <c r="BA128"/>
  <c r="AO128"/>
  <c r="D128" i="12"/>
  <c r="AY128" i="1"/>
  <c r="K128"/>
  <c r="L128"/>
  <c r="AP128"/>
  <c r="AQ128"/>
  <c r="D120" i="6"/>
  <c r="AW120" i="1"/>
  <c r="AO120"/>
  <c r="BA120"/>
  <c r="D120" i="12"/>
  <c r="AM120" i="1"/>
  <c r="AY120"/>
  <c r="Y120"/>
  <c r="AP120"/>
  <c r="AQ120"/>
  <c r="AM112"/>
  <c r="AY112"/>
  <c r="AW112"/>
  <c r="D112" i="6"/>
  <c r="AO112" i="1"/>
  <c r="Y112"/>
  <c r="D112" i="12"/>
  <c r="BA112" i="1"/>
  <c r="T112" i="12"/>
  <c r="Y123" i="34"/>
  <c r="AO104" i="1"/>
  <c r="AW104"/>
  <c r="D104" i="12"/>
  <c r="AY104" i="1"/>
  <c r="AM104"/>
  <c r="Y104"/>
  <c r="AB104" s="1"/>
  <c r="BA104"/>
  <c r="D104" i="6"/>
  <c r="I100" i="1"/>
  <c r="J100"/>
  <c r="T100" i="12"/>
  <c r="Y111" i="34"/>
  <c r="D96" i="6"/>
  <c r="AO96" i="1"/>
  <c r="D96" i="12"/>
  <c r="AW96" i="1"/>
  <c r="AY96"/>
  <c r="AM96"/>
  <c r="BA96"/>
  <c r="Y96"/>
  <c r="AP92"/>
  <c r="AQ92"/>
  <c r="Y103" i="34"/>
  <c r="T92" i="12"/>
  <c r="D88" i="6"/>
  <c r="AY88" i="1"/>
  <c r="Y88"/>
  <c r="AM88"/>
  <c r="AO88"/>
  <c r="D88" i="12"/>
  <c r="BA88" i="1"/>
  <c r="AW88"/>
  <c r="I88"/>
  <c r="J88"/>
  <c r="AL84"/>
  <c r="Z82" i="5"/>
  <c r="Y95" i="34"/>
  <c r="T84" i="12"/>
  <c r="D80" i="6"/>
  <c r="BA80" i="1"/>
  <c r="Y80"/>
  <c r="D80" i="12"/>
  <c r="AY80" i="1"/>
  <c r="BC80" s="1"/>
  <c r="AM80"/>
  <c r="AW80"/>
  <c r="AO80"/>
  <c r="AQ80"/>
  <c r="AL76"/>
  <c r="Z74" i="5"/>
  <c r="D72" i="6"/>
  <c r="BA72" i="1"/>
  <c r="BD72" s="1"/>
  <c r="D72" i="12"/>
  <c r="Y72" i="1"/>
  <c r="AO72"/>
  <c r="AW72"/>
  <c r="AY72"/>
  <c r="AM72"/>
  <c r="I72"/>
  <c r="J72"/>
  <c r="T68" i="12"/>
  <c r="Y79" i="34"/>
  <c r="AP68" i="1"/>
  <c r="AQ68"/>
  <c r="Y64"/>
  <c r="AY64"/>
  <c r="D64" i="6"/>
  <c r="BA64" i="1"/>
  <c r="AM64"/>
  <c r="AO64"/>
  <c r="AW64"/>
  <c r="D64" i="12"/>
  <c r="AZ71" i="34"/>
  <c r="D56" i="6"/>
  <c r="D56" i="12"/>
  <c r="AM56" i="1"/>
  <c r="AW56"/>
  <c r="BA56"/>
  <c r="AY56"/>
  <c r="BC56" s="1"/>
  <c r="Y56"/>
  <c r="AO56"/>
  <c r="K56"/>
  <c r="L56"/>
  <c r="T56" i="12"/>
  <c r="Y67" i="34"/>
  <c r="T52" i="12"/>
  <c r="Y63" i="34"/>
  <c r="D48" i="6"/>
  <c r="BA48" i="1"/>
  <c r="AY48"/>
  <c r="Y48"/>
  <c r="AB48" s="1"/>
  <c r="AM48"/>
  <c r="AO48"/>
  <c r="AW48"/>
  <c r="D48" i="12"/>
  <c r="I48" i="1"/>
  <c r="J48"/>
  <c r="AZ55" i="34"/>
  <c r="D40" i="12"/>
  <c r="D40" i="6"/>
  <c r="AW40" i="1"/>
  <c r="BA40"/>
  <c r="AY40"/>
  <c r="Y40"/>
  <c r="AM40"/>
  <c r="AO40"/>
  <c r="AP40"/>
  <c r="AQ40"/>
  <c r="T40" i="12"/>
  <c r="Y51" i="34"/>
  <c r="AP36" i="1"/>
  <c r="AQ36"/>
  <c r="D32" i="6"/>
  <c r="D32" i="12"/>
  <c r="AO32" i="1"/>
  <c r="AY32"/>
  <c r="Y32"/>
  <c r="AM32"/>
  <c r="BA32"/>
  <c r="AW32"/>
  <c r="BB32" s="1"/>
  <c r="R30" i="37" s="1"/>
  <c r="I32" i="1"/>
  <c r="J32"/>
  <c r="Y43" i="34"/>
  <c r="T32" i="12"/>
  <c r="K28" i="1"/>
  <c r="L28"/>
  <c r="D24" i="6"/>
  <c r="Y24" i="1"/>
  <c r="AM24"/>
  <c r="BA24"/>
  <c r="AO24"/>
  <c r="AW24"/>
  <c r="D24" i="12"/>
  <c r="AY24" i="1"/>
  <c r="AP20"/>
  <c r="AQ20"/>
  <c r="D16" i="6"/>
  <c r="BA16" i="1"/>
  <c r="AM16"/>
  <c r="D16" i="12"/>
  <c r="AO16" i="1"/>
  <c r="AY16"/>
  <c r="Y16"/>
  <c r="AW16"/>
  <c r="AP16"/>
  <c r="AQ16"/>
  <c r="AZ23" i="34"/>
  <c r="AN23"/>
  <c r="BA8" i="1"/>
  <c r="AM8"/>
  <c r="AW8"/>
  <c r="D8" i="12"/>
  <c r="AO8" i="1"/>
  <c r="D8" i="6"/>
  <c r="AY8" i="1"/>
  <c r="BC8" s="1"/>
  <c r="Y8"/>
  <c r="K8"/>
  <c r="L8"/>
  <c r="AP193"/>
  <c r="AQ193"/>
  <c r="I189"/>
  <c r="J189"/>
  <c r="AP189"/>
  <c r="AQ189"/>
  <c r="Y200" i="34"/>
  <c r="T189" i="12"/>
  <c r="AP185" i="1"/>
  <c r="AQ185"/>
  <c r="AP181"/>
  <c r="AQ181"/>
  <c r="I181"/>
  <c r="J181"/>
  <c r="AK188" i="34"/>
  <c r="Y188"/>
  <c r="T177" i="12"/>
  <c r="K173" i="1"/>
  <c r="L173"/>
  <c r="AW184" i="34"/>
  <c r="I173" i="1"/>
  <c r="J173"/>
  <c r="K169"/>
  <c r="L169"/>
  <c r="T169" i="12"/>
  <c r="Y180" i="34"/>
  <c r="AV165" i="1"/>
  <c r="AC163" i="5"/>
  <c r="I165" i="1"/>
  <c r="J165"/>
  <c r="Y172" i="34"/>
  <c r="T161" i="12"/>
  <c r="I157" i="1"/>
  <c r="J157"/>
  <c r="AP133"/>
  <c r="AQ133"/>
  <c r="T133" i="12"/>
  <c r="Y144" i="34"/>
  <c r="AP129" i="1"/>
  <c r="AQ129"/>
  <c r="AT136" i="34"/>
  <c r="I125" i="1"/>
  <c r="J125"/>
  <c r="K121"/>
  <c r="L121"/>
  <c r="J121"/>
  <c r="I117"/>
  <c r="J117"/>
  <c r="I113"/>
  <c r="J113"/>
  <c r="AP109"/>
  <c r="AQ109"/>
  <c r="Y116" i="34"/>
  <c r="T105" i="12"/>
  <c r="I97" i="1"/>
  <c r="J97"/>
  <c r="K93"/>
  <c r="L93"/>
  <c r="AN104" i="34"/>
  <c r="Y100"/>
  <c r="T89" i="12"/>
  <c r="K89" i="1"/>
  <c r="L89"/>
  <c r="I85"/>
  <c r="J85"/>
  <c r="Y96" i="34"/>
  <c r="T85" i="12"/>
  <c r="AP85" i="1"/>
  <c r="AQ85"/>
  <c r="AP81"/>
  <c r="AQ81"/>
  <c r="AP77"/>
  <c r="AQ77"/>
  <c r="I77"/>
  <c r="J77"/>
  <c r="K77"/>
  <c r="L77"/>
  <c r="K73"/>
  <c r="L73"/>
  <c r="I73"/>
  <c r="J73"/>
  <c r="AP69"/>
  <c r="AQ69"/>
  <c r="K65"/>
  <c r="L65"/>
  <c r="AP65"/>
  <c r="AQ65"/>
  <c r="T61" i="12"/>
  <c r="Y72" i="34"/>
  <c r="AT72"/>
  <c r="I57" i="1"/>
  <c r="J57"/>
  <c r="AP53"/>
  <c r="AQ53"/>
  <c r="AN64" i="34"/>
  <c r="K49" i="1"/>
  <c r="L49"/>
  <c r="T45" i="12"/>
  <c r="Y56" i="34"/>
  <c r="K45" i="1"/>
  <c r="L45"/>
  <c r="T37" i="12"/>
  <c r="Y48" i="34"/>
  <c r="I37" i="1"/>
  <c r="J37"/>
  <c r="AP29"/>
  <c r="AQ29"/>
  <c r="T21" i="12"/>
  <c r="Y32" i="34"/>
  <c r="AT32"/>
  <c r="K21" i="1"/>
  <c r="L21"/>
  <c r="AW28" i="34"/>
  <c r="K17" i="1"/>
  <c r="L17"/>
  <c r="T9" i="12"/>
  <c r="Y20" i="34"/>
  <c r="AP5" i="1"/>
  <c r="AQ5"/>
  <c r="I5"/>
  <c r="J5"/>
  <c r="AL194"/>
  <c r="AK205" i="34" s="1"/>
  <c r="Z192" i="5"/>
  <c r="I190" i="1"/>
  <c r="J190"/>
  <c r="AP186"/>
  <c r="AQ186"/>
  <c r="I182"/>
  <c r="J182"/>
  <c r="T178" i="12"/>
  <c r="Y189" i="34"/>
  <c r="AP174" i="1"/>
  <c r="AQ174"/>
  <c r="AP170"/>
  <c r="AQ170"/>
  <c r="AW181" i="34"/>
  <c r="I170" i="1"/>
  <c r="J170"/>
  <c r="AQ162"/>
  <c r="T158" i="12"/>
  <c r="Y169" i="34"/>
  <c r="I154" i="1"/>
  <c r="J154"/>
  <c r="K150"/>
  <c r="L150"/>
  <c r="I146"/>
  <c r="J146"/>
  <c r="K146"/>
  <c r="L146"/>
  <c r="Y153" i="34"/>
  <c r="T142" i="12"/>
  <c r="I138" i="1"/>
  <c r="J138"/>
  <c r="K138"/>
  <c r="L138"/>
  <c r="AK149" i="34"/>
  <c r="AW145"/>
  <c r="AZ145"/>
  <c r="AP126" i="1"/>
  <c r="AQ126"/>
  <c r="AP122"/>
  <c r="AQ122"/>
  <c r="Y133" i="34"/>
  <c r="T122" i="12"/>
  <c r="Y125" i="34"/>
  <c r="T114" i="12"/>
  <c r="K98" i="1"/>
  <c r="L98"/>
  <c r="AP94"/>
  <c r="AQ94"/>
  <c r="AW101" i="34"/>
  <c r="Y101"/>
  <c r="T90" i="12"/>
  <c r="AK97" i="34"/>
  <c r="I74" i="1"/>
  <c r="J74"/>
  <c r="K70"/>
  <c r="L70"/>
  <c r="K66"/>
  <c r="L66"/>
  <c r="AT77" i="34"/>
  <c r="K62" i="1"/>
  <c r="L62"/>
  <c r="K50"/>
  <c r="L50"/>
  <c r="AP50"/>
  <c r="AQ50"/>
  <c r="I50"/>
  <c r="J50"/>
  <c r="AP46"/>
  <c r="AQ46"/>
  <c r="Y53" i="34"/>
  <c r="T42" i="12"/>
  <c r="AP42" i="1"/>
  <c r="AQ42"/>
  <c r="AP34"/>
  <c r="AQ34"/>
  <c r="I30"/>
  <c r="J30"/>
  <c r="K26"/>
  <c r="L26"/>
  <c r="I26"/>
  <c r="J26"/>
  <c r="Y37" i="34"/>
  <c r="T26" i="12"/>
  <c r="AZ33" i="34"/>
  <c r="T18" i="12"/>
  <c r="Y29" i="34"/>
  <c r="T14" i="12"/>
  <c r="Y25" i="34"/>
  <c r="I14" i="1"/>
  <c r="J14"/>
  <c r="T10" i="12"/>
  <c r="Y21" i="34"/>
  <c r="AP6" i="1"/>
  <c r="AQ6"/>
  <c r="I191"/>
  <c r="J191"/>
  <c r="AP187"/>
  <c r="AQ187"/>
  <c r="T187" i="12"/>
  <c r="Y198" i="34"/>
  <c r="T183" i="12"/>
  <c r="Y194" i="34"/>
  <c r="K179" i="1"/>
  <c r="L179"/>
  <c r="J179"/>
  <c r="T175" i="12"/>
  <c r="Y186" i="34"/>
  <c r="T171" i="12"/>
  <c r="Y182" i="34"/>
  <c r="I171" i="1"/>
  <c r="J171"/>
  <c r="AP167"/>
  <c r="AQ167"/>
  <c r="Y178" i="34"/>
  <c r="T167" i="12"/>
  <c r="Y174" i="34"/>
  <c r="T163" i="12"/>
  <c r="K163" i="1"/>
  <c r="L163"/>
  <c r="I163"/>
  <c r="J163"/>
  <c r="I155"/>
  <c r="J155"/>
  <c r="AP155"/>
  <c r="AQ155"/>
  <c r="AP151"/>
  <c r="AQ151"/>
  <c r="I147"/>
  <c r="J147"/>
  <c r="I139"/>
  <c r="J139"/>
  <c r="AP135"/>
  <c r="AQ135"/>
  <c r="K131"/>
  <c r="L131"/>
  <c r="I131"/>
  <c r="J131"/>
  <c r="AK138" i="34"/>
  <c r="Y134"/>
  <c r="T123" i="12"/>
  <c r="I123" i="1"/>
  <c r="J123"/>
  <c r="K119"/>
  <c r="L119"/>
  <c r="AZ126" i="34"/>
  <c r="AN115" i="1"/>
  <c r="AA113" i="5"/>
  <c r="AP107" i="1"/>
  <c r="AQ107"/>
  <c r="K107"/>
  <c r="L107"/>
  <c r="T103" i="12"/>
  <c r="Y114" i="34"/>
  <c r="I99" i="1"/>
  <c r="J99"/>
  <c r="Y106" i="34"/>
  <c r="T95" i="12"/>
  <c r="K95" i="1"/>
  <c r="L95"/>
  <c r="Y98" i="34"/>
  <c r="T87" i="12"/>
  <c r="AV87" i="1"/>
  <c r="AC85" i="5"/>
  <c r="I83" i="1"/>
  <c r="J83"/>
  <c r="K75"/>
  <c r="L75"/>
  <c r="T71" i="12"/>
  <c r="Y82" i="34"/>
  <c r="K67" i="1"/>
  <c r="L67"/>
  <c r="I67"/>
  <c r="J67"/>
  <c r="T63" i="12"/>
  <c r="Y74" i="34"/>
  <c r="AP63" i="1"/>
  <c r="AQ63"/>
  <c r="I59"/>
  <c r="J59"/>
  <c r="Y66" i="34"/>
  <c r="T55" i="12"/>
  <c r="AP51" i="1"/>
  <c r="AQ51"/>
  <c r="I43"/>
  <c r="J43"/>
  <c r="K43"/>
  <c r="L43"/>
  <c r="Y50" i="34"/>
  <c r="T39" i="12"/>
  <c r="K39" i="1"/>
  <c r="L39"/>
  <c r="I35"/>
  <c r="J35"/>
  <c r="AP31"/>
  <c r="AQ31"/>
  <c r="K31"/>
  <c r="L31"/>
  <c r="K27"/>
  <c r="L27"/>
  <c r="AZ34" i="34"/>
  <c r="L23" i="1"/>
  <c r="L19"/>
  <c r="K11"/>
  <c r="L11"/>
  <c r="K7"/>
  <c r="L7"/>
  <c r="Y18" i="34"/>
  <c r="T7" i="12"/>
  <c r="K192" i="1"/>
  <c r="L192"/>
  <c r="T188" i="12"/>
  <c r="Y199" i="34"/>
  <c r="AP184" i="1"/>
  <c r="AQ184"/>
  <c r="T184" i="12"/>
  <c r="Y195" i="34"/>
  <c r="T180" i="12"/>
  <c r="Y191" i="34"/>
  <c r="K180" i="1"/>
  <c r="L180"/>
  <c r="Y187" i="34"/>
  <c r="T176" i="12"/>
  <c r="AP172" i="1"/>
  <c r="AQ172"/>
  <c r="T168" i="12"/>
  <c r="Y179" i="34"/>
  <c r="K168" i="1"/>
  <c r="L168"/>
  <c r="T164" i="12"/>
  <c r="Y175" i="34"/>
  <c r="AP160" i="1"/>
  <c r="AQ160"/>
  <c r="Y159" i="34"/>
  <c r="T148" i="12"/>
  <c r="AP144" i="1"/>
  <c r="AQ144"/>
  <c r="K144"/>
  <c r="L144"/>
  <c r="Y151" i="34"/>
  <c r="T140" i="12"/>
  <c r="AP136" i="1"/>
  <c r="AQ136"/>
  <c r="I136"/>
  <c r="J136"/>
  <c r="K132"/>
  <c r="L132"/>
  <c r="T128" i="12"/>
  <c r="Y139" i="34"/>
  <c r="I124" i="1"/>
  <c r="J124"/>
  <c r="Y135" i="34"/>
  <c r="T124" i="12"/>
  <c r="T120"/>
  <c r="Y131" i="34"/>
  <c r="I120" i="1"/>
  <c r="J120"/>
  <c r="L116"/>
  <c r="AP112"/>
  <c r="AQ112"/>
  <c r="I108"/>
  <c r="J108"/>
  <c r="K104"/>
  <c r="L104"/>
  <c r="T104" i="12"/>
  <c r="Y115" i="34"/>
  <c r="I104" i="1"/>
  <c r="J104"/>
  <c r="K100"/>
  <c r="L100"/>
  <c r="AP100"/>
  <c r="AQ100"/>
  <c r="AP96"/>
  <c r="AQ96"/>
  <c r="I96"/>
  <c r="J96"/>
  <c r="I92"/>
  <c r="J92"/>
  <c r="K88"/>
  <c r="L88"/>
  <c r="AP84"/>
  <c r="AQ84"/>
  <c r="AW91" i="34"/>
  <c r="I80" i="1"/>
  <c r="J80"/>
  <c r="AP76"/>
  <c r="AQ76"/>
  <c r="I76"/>
  <c r="J76"/>
  <c r="K72"/>
  <c r="L72"/>
  <c r="I64"/>
  <c r="J64"/>
  <c r="AP64"/>
  <c r="AQ64"/>
  <c r="AP60"/>
  <c r="AQ60"/>
  <c r="I60"/>
  <c r="J60"/>
  <c r="AP56"/>
  <c r="AQ56"/>
  <c r="K52"/>
  <c r="L52"/>
  <c r="Y59" i="34"/>
  <c r="T48" i="12"/>
  <c r="AP44" i="1"/>
  <c r="AQ44"/>
  <c r="T44" i="12"/>
  <c r="Y55" i="34"/>
  <c r="K40" i="1"/>
  <c r="L40"/>
  <c r="I40"/>
  <c r="J40"/>
  <c r="K36"/>
  <c r="L36"/>
  <c r="I36"/>
  <c r="J36"/>
  <c r="AT43" i="34"/>
  <c r="AP32" i="1"/>
  <c r="AQ32"/>
  <c r="AW39" i="34"/>
  <c r="K24" i="1"/>
  <c r="L24"/>
  <c r="I24"/>
  <c r="J24"/>
  <c r="Y35" i="34"/>
  <c r="T24" i="12"/>
  <c r="I16" i="1"/>
  <c r="J16"/>
  <c r="T12" i="12"/>
  <c r="Y23" i="34"/>
  <c r="I8" i="1"/>
  <c r="J8"/>
  <c r="AP8"/>
  <c r="AQ8"/>
  <c r="D193" i="6"/>
  <c r="BA193" i="1"/>
  <c r="AM193"/>
  <c r="AY193"/>
  <c r="D193" i="12"/>
  <c r="AW193" i="1"/>
  <c r="AO193"/>
  <c r="Y193"/>
  <c r="D185" i="6"/>
  <c r="D185" i="12"/>
  <c r="AY185" i="1"/>
  <c r="AW185"/>
  <c r="BA185"/>
  <c r="AM185"/>
  <c r="AR185" s="1"/>
  <c r="Y185"/>
  <c r="AO185"/>
  <c r="I185"/>
  <c r="J185"/>
  <c r="K181"/>
  <c r="L181"/>
  <c r="D177" i="6"/>
  <c r="AY177" i="1"/>
  <c r="AM177"/>
  <c r="AW177"/>
  <c r="AO177"/>
  <c r="BA177"/>
  <c r="Y177"/>
  <c r="AB177" s="1"/>
  <c r="D177" i="12"/>
  <c r="AP177" i="1"/>
  <c r="AQ177"/>
  <c r="Y184" i="34"/>
  <c r="T173" i="12"/>
  <c r="D169" i="6"/>
  <c r="D169" i="12"/>
  <c r="AM169" i="1"/>
  <c r="BA169"/>
  <c r="AY169"/>
  <c r="AW169"/>
  <c r="AO169"/>
  <c r="Y169"/>
  <c r="AP169"/>
  <c r="AQ169"/>
  <c r="D161" i="6"/>
  <c r="AM161" i="1"/>
  <c r="BA161"/>
  <c r="AO161"/>
  <c r="D161" i="12"/>
  <c r="Y161" i="1"/>
  <c r="AY161"/>
  <c r="AW161"/>
  <c r="BB161" s="1"/>
  <c r="I161"/>
  <c r="J161"/>
  <c r="K157"/>
  <c r="L157"/>
  <c r="D153" i="6"/>
  <c r="AY153" i="1"/>
  <c r="BA153"/>
  <c r="AW153"/>
  <c r="Y153"/>
  <c r="AO153"/>
  <c r="AM153"/>
  <c r="D153" i="12"/>
  <c r="AP153" i="1"/>
  <c r="AQ153"/>
  <c r="I149"/>
  <c r="J149"/>
  <c r="D145" i="6"/>
  <c r="D145" i="12"/>
  <c r="AO145" i="1"/>
  <c r="Y145"/>
  <c r="AB145" s="1"/>
  <c r="AW145"/>
  <c r="AY145"/>
  <c r="BA145"/>
  <c r="AM145"/>
  <c r="I145"/>
  <c r="J145"/>
  <c r="K141"/>
  <c r="L141"/>
  <c r="D137" i="6"/>
  <c r="AY137" i="1"/>
  <c r="D137" i="12"/>
  <c r="AO137" i="1"/>
  <c r="BA137"/>
  <c r="Y137"/>
  <c r="AW137"/>
  <c r="AM137"/>
  <c r="I137"/>
  <c r="J137"/>
  <c r="D129" i="6"/>
  <c r="D129" i="12"/>
  <c r="AM129" i="1"/>
  <c r="AO129"/>
  <c r="BA129"/>
  <c r="AY129"/>
  <c r="AW129"/>
  <c r="Y129"/>
  <c r="Y140" i="34"/>
  <c r="T129" i="12"/>
  <c r="D121" i="6"/>
  <c r="AM121" i="1"/>
  <c r="BA121"/>
  <c r="D121" i="12"/>
  <c r="AY121" i="1"/>
  <c r="AW121"/>
  <c r="Y121"/>
  <c r="AO121"/>
  <c r="D113" i="6"/>
  <c r="AY113" i="1"/>
  <c r="Y113"/>
  <c r="AO113"/>
  <c r="D113" i="12"/>
  <c r="AW113" i="1"/>
  <c r="AM113"/>
  <c r="BA113"/>
  <c r="I109"/>
  <c r="J109"/>
  <c r="D105" i="6"/>
  <c r="AM105" i="1"/>
  <c r="BA105"/>
  <c r="AW105"/>
  <c r="AY105"/>
  <c r="D105" i="12"/>
  <c r="Y105" i="1"/>
  <c r="AO105"/>
  <c r="AP105"/>
  <c r="AQ105"/>
  <c r="T101" i="12"/>
  <c r="Y112" i="34"/>
  <c r="D97" i="6"/>
  <c r="AM97" i="1"/>
  <c r="BA97"/>
  <c r="AW97"/>
  <c r="AY97"/>
  <c r="D97" i="12"/>
  <c r="Y97" i="1"/>
  <c r="AO97"/>
  <c r="Y104" i="34"/>
  <c r="T93" i="12"/>
  <c r="D89" i="6"/>
  <c r="AW89" i="1"/>
  <c r="D89" i="12"/>
  <c r="Y89" i="1"/>
  <c r="AM89"/>
  <c r="AO89"/>
  <c r="BA89"/>
  <c r="AY89"/>
  <c r="I89"/>
  <c r="J89"/>
  <c r="AK96" i="34"/>
  <c r="D81" i="6"/>
  <c r="Y81" i="1"/>
  <c r="BA81"/>
  <c r="AM81"/>
  <c r="AW81"/>
  <c r="AO81"/>
  <c r="AY81"/>
  <c r="D81" i="12"/>
  <c r="D73" i="6"/>
  <c r="AW73" i="1"/>
  <c r="BA73"/>
  <c r="AM73"/>
  <c r="AY73"/>
  <c r="Y73"/>
  <c r="D73" i="12"/>
  <c r="AO73" i="1"/>
  <c r="T69" i="12"/>
  <c r="Y80" i="34"/>
  <c r="Y65" i="1"/>
  <c r="AM65"/>
  <c r="AY65"/>
  <c r="D65" i="12"/>
  <c r="AW65" i="1"/>
  <c r="AO65"/>
  <c r="D65" i="6"/>
  <c r="BA65" i="1"/>
  <c r="Y76" i="34"/>
  <c r="T65" i="12"/>
  <c r="AP61" i="1"/>
  <c r="AQ61"/>
  <c r="D57" i="6"/>
  <c r="Y57" i="1"/>
  <c r="D57" i="12"/>
  <c r="AM57" i="1"/>
  <c r="AW57"/>
  <c r="AO57"/>
  <c r="AY57"/>
  <c r="BA57"/>
  <c r="I53"/>
  <c r="J53"/>
  <c r="D49" i="12"/>
  <c r="BA49" i="1"/>
  <c r="D49" i="6"/>
  <c r="AM49" i="1"/>
  <c r="AO49"/>
  <c r="AW49"/>
  <c r="AY49"/>
  <c r="Y49"/>
  <c r="T49" i="12"/>
  <c r="Y60" i="34"/>
  <c r="I45" i="1"/>
  <c r="J45"/>
  <c r="AM41"/>
  <c r="AW41"/>
  <c r="BA41"/>
  <c r="AY41"/>
  <c r="D41" i="12"/>
  <c r="AO41" i="1"/>
  <c r="D41" i="6"/>
  <c r="Y41" i="1"/>
  <c r="I41"/>
  <c r="J41"/>
  <c r="T41" i="12"/>
  <c r="Y52" i="34"/>
  <c r="AP37" i="1"/>
  <c r="AQ37"/>
  <c r="K37"/>
  <c r="L37"/>
  <c r="AM33"/>
  <c r="Y33"/>
  <c r="BA33"/>
  <c r="D33" i="12"/>
  <c r="AO33" i="1"/>
  <c r="AW33"/>
  <c r="AY33"/>
  <c r="D33" i="6"/>
  <c r="T33" i="12"/>
  <c r="Y44" i="34"/>
  <c r="T29" i="12"/>
  <c r="Y40" i="34"/>
  <c r="AN40"/>
  <c r="D25" i="6"/>
  <c r="AW25" i="1"/>
  <c r="AO25"/>
  <c r="BA25"/>
  <c r="Y25"/>
  <c r="AY25"/>
  <c r="BC25" s="1"/>
  <c r="X23" i="13" s="1"/>
  <c r="D25" i="12"/>
  <c r="AM25" i="1"/>
  <c r="J25"/>
  <c r="L25"/>
  <c r="I21"/>
  <c r="J21"/>
  <c r="AY17"/>
  <c r="BA17"/>
  <c r="AW17"/>
  <c r="D17" i="12"/>
  <c r="AO17" i="1"/>
  <c r="AM17"/>
  <c r="Y17"/>
  <c r="D17" i="6"/>
  <c r="I17" i="1"/>
  <c r="J17"/>
  <c r="AP17"/>
  <c r="AQ17"/>
  <c r="Y24" i="34"/>
  <c r="T13" i="12"/>
  <c r="L13" i="1"/>
  <c r="AO9"/>
  <c r="AY9"/>
  <c r="BC9" s="1"/>
  <c r="AW9"/>
  <c r="D9" i="6"/>
  <c r="AM9" i="1"/>
  <c r="D9" i="12"/>
  <c r="BA9" i="1"/>
  <c r="Y9"/>
  <c r="K5"/>
  <c r="L5"/>
  <c r="T194" i="12"/>
  <c r="Y205" i="34"/>
  <c r="AZ205"/>
  <c r="D190" i="6"/>
  <c r="AO190" i="1"/>
  <c r="Y190"/>
  <c r="AY190"/>
  <c r="D190" i="12"/>
  <c r="BA190" i="1"/>
  <c r="AM190"/>
  <c r="AW190"/>
  <c r="T186" i="12"/>
  <c r="Y197" i="34"/>
  <c r="D182" i="6"/>
  <c r="AW182" i="1"/>
  <c r="AO182"/>
  <c r="D182" i="12"/>
  <c r="Y182" i="1"/>
  <c r="BA182"/>
  <c r="AY182"/>
  <c r="AM182"/>
  <c r="AN193" i="34"/>
  <c r="I178" i="1"/>
  <c r="J178"/>
  <c r="D174" i="6"/>
  <c r="AO174" i="1"/>
  <c r="AY174"/>
  <c r="BA174"/>
  <c r="Y174"/>
  <c r="AW174"/>
  <c r="D174" i="12"/>
  <c r="AM174" i="1"/>
  <c r="I174"/>
  <c r="J174"/>
  <c r="Y181" i="34"/>
  <c r="T170" i="12"/>
  <c r="D166" i="6"/>
  <c r="Y166" i="1"/>
  <c r="AW166"/>
  <c r="AO166"/>
  <c r="BA166"/>
  <c r="D166" i="12"/>
  <c r="AY166" i="1"/>
  <c r="AM166"/>
  <c r="AP166"/>
  <c r="AQ166"/>
  <c r="D158" i="6"/>
  <c r="D158" i="12"/>
  <c r="AM158" i="1"/>
  <c r="Y158"/>
  <c r="AO158"/>
  <c r="AY158"/>
  <c r="AW158"/>
  <c r="BA158"/>
  <c r="AP154"/>
  <c r="AQ154"/>
  <c r="D150" i="6"/>
  <c r="AY150" i="1"/>
  <c r="BA150"/>
  <c r="D150" i="12"/>
  <c r="AW150" i="1"/>
  <c r="Y150"/>
  <c r="AM150"/>
  <c r="AO150"/>
  <c r="AP150"/>
  <c r="AQ150"/>
  <c r="D142" i="6"/>
  <c r="Y142" i="1"/>
  <c r="AB142" s="1"/>
  <c r="AY142"/>
  <c r="AO142"/>
  <c r="D142" i="12"/>
  <c r="BA142" i="1"/>
  <c r="AM142"/>
  <c r="AW142"/>
  <c r="AK153" i="34"/>
  <c r="AP142" i="1"/>
  <c r="AQ142"/>
  <c r="Y149" i="34"/>
  <c r="T138" i="12"/>
  <c r="Y134" i="1"/>
  <c r="AB134" s="1"/>
  <c r="AO134"/>
  <c r="AS134" s="1"/>
  <c r="D134" i="6"/>
  <c r="AY134" i="1"/>
  <c r="D134" i="12"/>
  <c r="BA134" i="1"/>
  <c r="AW134"/>
  <c r="AM134"/>
  <c r="I134"/>
  <c r="J134"/>
  <c r="AN145" i="34"/>
  <c r="AP130" i="1"/>
  <c r="AQ130"/>
  <c r="D126" i="6"/>
  <c r="AO126" i="1"/>
  <c r="AW126"/>
  <c r="BA126"/>
  <c r="BD126" s="1"/>
  <c r="Y126"/>
  <c r="AM126"/>
  <c r="AY126"/>
  <c r="D126" i="12"/>
  <c r="I126" i="1"/>
  <c r="J126"/>
  <c r="L126"/>
  <c r="K122"/>
  <c r="L122"/>
  <c r="D118" i="6"/>
  <c r="AO118" i="1"/>
  <c r="AY118"/>
  <c r="BA118"/>
  <c r="Y118"/>
  <c r="AM118"/>
  <c r="D118" i="12"/>
  <c r="AW118" i="1"/>
  <c r="AP118"/>
  <c r="AQ118"/>
  <c r="K114"/>
  <c r="L114"/>
  <c r="D110" i="6"/>
  <c r="AO110" i="1"/>
  <c r="BA110"/>
  <c r="AM110"/>
  <c r="Y110"/>
  <c r="AY110"/>
  <c r="D110" i="12"/>
  <c r="AW110" i="1"/>
  <c r="Y121" i="34"/>
  <c r="T110" i="12"/>
  <c r="D102" i="6"/>
  <c r="AY102" i="1"/>
  <c r="AW102"/>
  <c r="BA102"/>
  <c r="Y102"/>
  <c r="AM102"/>
  <c r="AO102"/>
  <c r="AS102" s="1"/>
  <c r="D102" i="12"/>
  <c r="I102" i="1"/>
  <c r="J102"/>
  <c r="I98"/>
  <c r="J98"/>
  <c r="D94" i="6"/>
  <c r="AM94" i="1"/>
  <c r="AY94"/>
  <c r="Y94"/>
  <c r="BA94"/>
  <c r="AW94"/>
  <c r="AO94"/>
  <c r="D94" i="12"/>
  <c r="I94" i="1"/>
  <c r="J94"/>
  <c r="D86" i="6"/>
  <c r="BA86" i="1"/>
  <c r="AO86"/>
  <c r="Y86"/>
  <c r="AW86"/>
  <c r="AM86"/>
  <c r="AY86"/>
  <c r="D86" i="12"/>
  <c r="AP86" i="1"/>
  <c r="AQ86"/>
  <c r="I86"/>
  <c r="J86"/>
  <c r="I82"/>
  <c r="J82"/>
  <c r="D78" i="6"/>
  <c r="D78" i="12"/>
  <c r="AW78" i="1"/>
  <c r="Y78"/>
  <c r="AB78" s="1"/>
  <c r="BA78"/>
  <c r="AY78"/>
  <c r="AO78"/>
  <c r="AM78"/>
  <c r="K78"/>
  <c r="L78"/>
  <c r="K74"/>
  <c r="L74"/>
  <c r="AP74"/>
  <c r="AQ74"/>
  <c r="D70" i="6"/>
  <c r="AM70" i="1"/>
  <c r="AW70"/>
  <c r="BA70"/>
  <c r="D70" i="12"/>
  <c r="Y70" i="1"/>
  <c r="AY70"/>
  <c r="AO70"/>
  <c r="AP70"/>
  <c r="AQ70"/>
  <c r="Y77" i="34"/>
  <c r="T66" i="12"/>
  <c r="BA62" i="1"/>
  <c r="D62" i="12"/>
  <c r="AO62" i="1"/>
  <c r="Y62"/>
  <c r="AB62" s="1"/>
  <c r="AM62"/>
  <c r="AW62"/>
  <c r="D62" i="6"/>
  <c r="AY62" i="1"/>
  <c r="Y73" i="34"/>
  <c r="T62" i="12"/>
  <c r="K58" i="1"/>
  <c r="L58"/>
  <c r="T58" i="12"/>
  <c r="Y69" i="34"/>
  <c r="AW54" i="1"/>
  <c r="BB54" s="1"/>
  <c r="Y54"/>
  <c r="AM54"/>
  <c r="D54" i="6"/>
  <c r="AY54" i="1"/>
  <c r="AO54"/>
  <c r="BA54"/>
  <c r="D54" i="12"/>
  <c r="AP54" i="1"/>
  <c r="AQ54"/>
  <c r="Y61" i="34"/>
  <c r="T50" i="12"/>
  <c r="AW46" i="1"/>
  <c r="AM46"/>
  <c r="Y46"/>
  <c r="AO46"/>
  <c r="BA46"/>
  <c r="D46" i="12"/>
  <c r="AY46" i="1"/>
  <c r="D46" i="6"/>
  <c r="AZ53" i="34"/>
  <c r="BA38" i="1"/>
  <c r="AW38"/>
  <c r="AM38"/>
  <c r="Y38"/>
  <c r="AO38"/>
  <c r="D38" i="12"/>
  <c r="D38" i="6"/>
  <c r="AY38" i="1"/>
  <c r="K34"/>
  <c r="L34"/>
  <c r="D30" i="6"/>
  <c r="D30" i="12"/>
  <c r="BA30" i="1"/>
  <c r="AO30"/>
  <c r="Y30"/>
  <c r="AW30"/>
  <c r="AM30"/>
  <c r="AY30"/>
  <c r="K30"/>
  <c r="L30"/>
  <c r="BA22"/>
  <c r="AY22"/>
  <c r="D22" i="6"/>
  <c r="AM22" i="1"/>
  <c r="D22" i="12"/>
  <c r="AW22" i="1"/>
  <c r="Y22"/>
  <c r="AO22"/>
  <c r="K22"/>
  <c r="L22"/>
  <c r="K18"/>
  <c r="L18"/>
  <c r="D14" i="6"/>
  <c r="BA14" i="1"/>
  <c r="AM14"/>
  <c r="AW14"/>
  <c r="AY14"/>
  <c r="Y14"/>
  <c r="D14" i="12"/>
  <c r="AO14" i="1"/>
  <c r="K14"/>
  <c r="L14"/>
  <c r="L10"/>
  <c r="D6" i="6"/>
  <c r="AO6" i="1"/>
  <c r="AM6"/>
  <c r="D6" i="12"/>
  <c r="AY6" i="1"/>
  <c r="AW6"/>
  <c r="BA6"/>
  <c r="Y6"/>
  <c r="I6"/>
  <c r="J6"/>
  <c r="D191" i="6"/>
  <c r="D191" i="12"/>
  <c r="AO191" i="1"/>
  <c r="AW191"/>
  <c r="AY191"/>
  <c r="Y191"/>
  <c r="BA191"/>
  <c r="AM191"/>
  <c r="AP191"/>
  <c r="AQ191"/>
  <c r="K187"/>
  <c r="L187"/>
  <c r="D183" i="6"/>
  <c r="D183" i="12"/>
  <c r="AW183" i="1"/>
  <c r="Y183"/>
  <c r="BA183"/>
  <c r="AO183"/>
  <c r="AM183"/>
  <c r="AY183"/>
  <c r="I183"/>
  <c r="J183"/>
  <c r="D175" i="6"/>
  <c r="D175" i="12"/>
  <c r="AW175" i="1"/>
  <c r="AO175"/>
  <c r="AM175"/>
  <c r="AY175"/>
  <c r="Y175"/>
  <c r="BA175"/>
  <c r="J175"/>
  <c r="AP171"/>
  <c r="AQ171"/>
  <c r="K171"/>
  <c r="L171"/>
  <c r="D167" i="6"/>
  <c r="AY167" i="1"/>
  <c r="BA167"/>
  <c r="Y167"/>
  <c r="D167" i="12"/>
  <c r="AW167" i="1"/>
  <c r="AM167"/>
  <c r="AO167"/>
  <c r="K167"/>
  <c r="L167"/>
  <c r="AP163"/>
  <c r="AQ163"/>
  <c r="D159" i="6"/>
  <c r="Y159" i="1"/>
  <c r="AW159"/>
  <c r="D159" i="12"/>
  <c r="BA159" i="1"/>
  <c r="AY159"/>
  <c r="AO159"/>
  <c r="AM159"/>
  <c r="Y170" i="34"/>
  <c r="T159" i="12"/>
  <c r="D151" i="6"/>
  <c r="D151" i="12"/>
  <c r="AO151" i="1"/>
  <c r="AY151"/>
  <c r="BC151" s="1"/>
  <c r="AM151"/>
  <c r="Y151"/>
  <c r="BA151"/>
  <c r="AW151"/>
  <c r="K151"/>
  <c r="L151"/>
  <c r="Y158" i="34"/>
  <c r="T147" i="12"/>
  <c r="D143" i="6"/>
  <c r="D143" i="12"/>
  <c r="BA143" i="1"/>
  <c r="AM143"/>
  <c r="AO143"/>
  <c r="AY143"/>
  <c r="Y143"/>
  <c r="AW143"/>
  <c r="T143" i="12"/>
  <c r="Y154" i="34"/>
  <c r="I143" i="1"/>
  <c r="J143"/>
  <c r="D135" i="6"/>
  <c r="D135" i="12"/>
  <c r="AO135" i="1"/>
  <c r="AW135"/>
  <c r="BA135"/>
  <c r="AM135"/>
  <c r="Y135"/>
  <c r="AY135"/>
  <c r="L135"/>
  <c r="AP131"/>
  <c r="AQ131"/>
  <c r="Y127"/>
  <c r="AW127"/>
  <c r="D127" i="6"/>
  <c r="AY127" i="1"/>
  <c r="AO127"/>
  <c r="AM127"/>
  <c r="D127" i="12"/>
  <c r="BA127" i="1"/>
  <c r="Y138" i="34"/>
  <c r="T127" i="12"/>
  <c r="AP127" i="1"/>
  <c r="AQ127"/>
  <c r="AP123"/>
  <c r="AQ123"/>
  <c r="AY119"/>
  <c r="BC119" s="1"/>
  <c r="AM119"/>
  <c r="BA119"/>
  <c r="Y119"/>
  <c r="AW119"/>
  <c r="D119" i="12"/>
  <c r="D119" i="6"/>
  <c r="AO119" i="1"/>
  <c r="AW130" i="34"/>
  <c r="I115" i="1"/>
  <c r="J115"/>
  <c r="T115" i="12"/>
  <c r="Y126" i="34"/>
  <c r="D111" i="6"/>
  <c r="AM111" i="1"/>
  <c r="D111" i="12"/>
  <c r="AW111" i="1"/>
  <c r="AY111"/>
  <c r="Y111"/>
  <c r="BA111"/>
  <c r="AO111"/>
  <c r="Y122" i="34"/>
  <c r="T111" i="12"/>
  <c r="D103" i="6"/>
  <c r="D103" i="12"/>
  <c r="AY103" i="1"/>
  <c r="Y103"/>
  <c r="AW103"/>
  <c r="BB103" s="1"/>
  <c r="BA103"/>
  <c r="BD103" s="1"/>
  <c r="AO103"/>
  <c r="AM103"/>
  <c r="AZ114" i="34"/>
  <c r="AP99" i="1"/>
  <c r="AQ99"/>
  <c r="D95" i="6"/>
  <c r="Y95" i="1"/>
  <c r="D95" i="12"/>
  <c r="AM95" i="1"/>
  <c r="AW95"/>
  <c r="AY95"/>
  <c r="AO95"/>
  <c r="BA95"/>
  <c r="AP95"/>
  <c r="AQ95"/>
  <c r="X91"/>
  <c r="X89" i="5"/>
  <c r="I91" i="1"/>
  <c r="J91"/>
  <c r="D87" i="6"/>
  <c r="AO87" i="1"/>
  <c r="AY87"/>
  <c r="BA87"/>
  <c r="AW87"/>
  <c r="Y87"/>
  <c r="D87" i="12"/>
  <c r="AM87" i="1"/>
  <c r="AP83"/>
  <c r="AQ83"/>
  <c r="K83"/>
  <c r="L83"/>
  <c r="D79" i="6"/>
  <c r="D79" i="12"/>
  <c r="AW79" i="1"/>
  <c r="BB79" s="1"/>
  <c r="AO79"/>
  <c r="Y79"/>
  <c r="AM79"/>
  <c r="BA79"/>
  <c r="AY79"/>
  <c r="T79" i="12"/>
  <c r="Y90" i="34"/>
  <c r="AT90"/>
  <c r="AP75" i="1"/>
  <c r="AQ75"/>
  <c r="AO71"/>
  <c r="Y71"/>
  <c r="AY71"/>
  <c r="D71" i="12"/>
  <c r="AM71" i="1"/>
  <c r="D71" i="6"/>
  <c r="AW71" i="1"/>
  <c r="BA71"/>
  <c r="T67" i="12"/>
  <c r="Y78" i="34"/>
  <c r="D63" i="6"/>
  <c r="AW63" i="1"/>
  <c r="Y63"/>
  <c r="BA63"/>
  <c r="AM63"/>
  <c r="D63" i="12"/>
  <c r="AY63" i="1"/>
  <c r="AO63"/>
  <c r="K59"/>
  <c r="L59"/>
  <c r="AM55"/>
  <c r="BA55"/>
  <c r="AY55"/>
  <c r="AW55"/>
  <c r="Y55"/>
  <c r="AB55" s="1"/>
  <c r="M53" i="13" s="1"/>
  <c r="AO55" i="1"/>
  <c r="D55" i="6"/>
  <c r="D55" i="12"/>
  <c r="I55" i="1"/>
  <c r="J55"/>
  <c r="I51"/>
  <c r="J51"/>
  <c r="D47" i="6"/>
  <c r="D47" i="12"/>
  <c r="Y47" i="1"/>
  <c r="AO47"/>
  <c r="AM47"/>
  <c r="BA47"/>
  <c r="AW47"/>
  <c r="AY47"/>
  <c r="I47"/>
  <c r="J47"/>
  <c r="Y54" i="34"/>
  <c r="T43" i="12"/>
  <c r="AY39" i="1"/>
  <c r="BC39" s="1"/>
  <c r="D39" i="12"/>
  <c r="Y39" i="1"/>
  <c r="D39" i="6"/>
  <c r="AO39" i="1"/>
  <c r="AM39"/>
  <c r="AW39"/>
  <c r="BA39"/>
  <c r="T35" i="12"/>
  <c r="Y46" i="34"/>
  <c r="AM31" i="1"/>
  <c r="AO31"/>
  <c r="AW31"/>
  <c r="BB31" s="1"/>
  <c r="BA31"/>
  <c r="AY31"/>
  <c r="D31" i="12"/>
  <c r="Y31" i="1"/>
  <c r="D31" i="6"/>
  <c r="AT42" i="34"/>
  <c r="I27" i="1"/>
  <c r="J27"/>
  <c r="AY23"/>
  <c r="AW23"/>
  <c r="BA23"/>
  <c r="BD23" s="1"/>
  <c r="D23" i="12"/>
  <c r="Y23" i="1"/>
  <c r="D23" i="6"/>
  <c r="AO23" i="1"/>
  <c r="AM23"/>
  <c r="AP23"/>
  <c r="AQ23"/>
  <c r="I23"/>
  <c r="J23"/>
  <c r="Y30" i="34"/>
  <c r="T19" i="12"/>
  <c r="AP19" i="1"/>
  <c r="AQ19"/>
  <c r="D15" i="12"/>
  <c r="BA15" i="1"/>
  <c r="AY15"/>
  <c r="BC15" s="1"/>
  <c r="D15" i="6"/>
  <c r="AW15" i="1"/>
  <c r="AM15"/>
  <c r="AO15"/>
  <c r="AS15" s="1"/>
  <c r="Y15"/>
  <c r="AP15"/>
  <c r="AQ15"/>
  <c r="AN26" i="34"/>
  <c r="Y22"/>
  <c r="T11" i="12"/>
  <c r="D7" i="6"/>
  <c r="AW7" i="1"/>
  <c r="AY7"/>
  <c r="Y7"/>
  <c r="AO7"/>
  <c r="AM7"/>
  <c r="BA7"/>
  <c r="D7" i="12"/>
  <c r="T192"/>
  <c r="Y203" i="34"/>
  <c r="D188" i="6"/>
  <c r="Y188" i="1"/>
  <c r="D188" i="12"/>
  <c r="AM188" i="1"/>
  <c r="AO188"/>
  <c r="AW188"/>
  <c r="BA188"/>
  <c r="AY188"/>
  <c r="AP188"/>
  <c r="AQ188"/>
  <c r="AZ195" i="34"/>
  <c r="D180" i="6"/>
  <c r="AW180" i="1"/>
  <c r="AM180"/>
  <c r="BA180"/>
  <c r="AY180"/>
  <c r="D180" i="12"/>
  <c r="AO180" i="1"/>
  <c r="Y180"/>
  <c r="AP180"/>
  <c r="AQ180"/>
  <c r="K176"/>
  <c r="L176"/>
  <c r="AP176"/>
  <c r="AQ176"/>
  <c r="D172" i="6"/>
  <c r="BA172" i="1"/>
  <c r="AM172"/>
  <c r="AW172"/>
  <c r="AY172"/>
  <c r="Y172"/>
  <c r="AO172"/>
  <c r="D172" i="12"/>
  <c r="AP168" i="1"/>
  <c r="AQ168"/>
  <c r="D164" i="6"/>
  <c r="AY164" i="1"/>
  <c r="D164" i="12"/>
  <c r="Y164" i="1"/>
  <c r="AO164"/>
  <c r="BA164"/>
  <c r="AW164"/>
  <c r="AM164"/>
  <c r="K164"/>
  <c r="L164"/>
  <c r="T160" i="12"/>
  <c r="Y171" i="34"/>
  <c r="D156" i="6"/>
  <c r="D156" i="12"/>
  <c r="AW156" i="1"/>
  <c r="BA156"/>
  <c r="Y156"/>
  <c r="AO156"/>
  <c r="AM156"/>
  <c r="AY156"/>
  <c r="I156"/>
  <c r="J156"/>
  <c r="AP152"/>
  <c r="AQ152"/>
  <c r="D148" i="6"/>
  <c r="D148" i="12"/>
  <c r="AO148" i="1"/>
  <c r="AM148"/>
  <c r="AW148"/>
  <c r="AY148"/>
  <c r="BA148"/>
  <c r="Y148"/>
  <c r="Y155" i="34"/>
  <c r="T144" i="12"/>
  <c r="D140" i="6"/>
  <c r="D140" i="12"/>
  <c r="AM140" i="1"/>
  <c r="Y140"/>
  <c r="AY140"/>
  <c r="AW140"/>
  <c r="AO140"/>
  <c r="BA140"/>
  <c r="AP140"/>
  <c r="AQ140"/>
  <c r="K136"/>
  <c r="L136"/>
  <c r="D132" i="6"/>
  <c r="Y132" i="1"/>
  <c r="AB132" s="1"/>
  <c r="AY132"/>
  <c r="BA132"/>
  <c r="AO132"/>
  <c r="D132" i="12"/>
  <c r="AW132" i="1"/>
  <c r="AM132"/>
  <c r="AP132"/>
  <c r="AQ132"/>
  <c r="T132" i="12"/>
  <c r="Y143" i="34"/>
  <c r="I128" i="1"/>
  <c r="J128"/>
  <c r="BA124"/>
  <c r="AM124"/>
  <c r="AW124"/>
  <c r="D124" i="12"/>
  <c r="AY124" i="1"/>
  <c r="Y124"/>
  <c r="AO124"/>
  <c r="D124" i="6"/>
  <c r="AP124" i="1"/>
  <c r="AQ124"/>
  <c r="K120"/>
  <c r="L120"/>
  <c r="D116" i="6"/>
  <c r="AW116" i="1"/>
  <c r="AM116"/>
  <c r="AY116"/>
  <c r="Y116"/>
  <c r="AB116" s="1"/>
  <c r="D116" i="12"/>
  <c r="BA116" i="1"/>
  <c r="AO116"/>
  <c r="T116" i="12"/>
  <c r="Y127" i="34"/>
  <c r="L112" i="1"/>
  <c r="D108" i="6"/>
  <c r="BA108" i="1"/>
  <c r="D108" i="12"/>
  <c r="AY108" i="1"/>
  <c r="Y108"/>
  <c r="AM108"/>
  <c r="AW108"/>
  <c r="AO108"/>
  <c r="K108"/>
  <c r="L108"/>
  <c r="AP104"/>
  <c r="AQ104"/>
  <c r="D100" i="6"/>
  <c r="D100" i="12"/>
  <c r="BA100" i="1"/>
  <c r="Y100"/>
  <c r="AM100"/>
  <c r="AW100"/>
  <c r="AY100"/>
  <c r="AO100"/>
  <c r="AS100" s="1"/>
  <c r="AN111" i="34"/>
  <c r="K96" i="1"/>
  <c r="L96"/>
  <c r="D92" i="6"/>
  <c r="D92" i="12"/>
  <c r="AO92" i="1"/>
  <c r="AY92"/>
  <c r="AW92"/>
  <c r="BA92"/>
  <c r="AM92"/>
  <c r="Y92"/>
  <c r="Y99" i="34"/>
  <c r="T88" i="12"/>
  <c r="D84" i="6"/>
  <c r="AY84" i="1"/>
  <c r="Y84"/>
  <c r="AM84"/>
  <c r="AO84"/>
  <c r="D84" i="12"/>
  <c r="BA84" i="1"/>
  <c r="AW84"/>
  <c r="I84"/>
  <c r="J84"/>
  <c r="Y91" i="34"/>
  <c r="T80" i="12"/>
  <c r="D76" i="6"/>
  <c r="Y76" i="1"/>
  <c r="AW76"/>
  <c r="D76" i="12"/>
  <c r="AO76" i="1"/>
  <c r="AY76"/>
  <c r="AM76"/>
  <c r="BA76"/>
  <c r="T76" i="12"/>
  <c r="Y87" i="34"/>
  <c r="AP72" i="1"/>
  <c r="AQ72"/>
  <c r="T72" i="12"/>
  <c r="Y83" i="34"/>
  <c r="D68" i="6"/>
  <c r="AO68" i="1"/>
  <c r="AM68"/>
  <c r="BA68"/>
  <c r="D68" i="12"/>
  <c r="Y68" i="1"/>
  <c r="AW68"/>
  <c r="AY68"/>
  <c r="I68"/>
  <c r="J68"/>
  <c r="K64"/>
  <c r="L64"/>
  <c r="AO60"/>
  <c r="AW60"/>
  <c r="D60" i="12"/>
  <c r="D60" i="6"/>
  <c r="AY60" i="1"/>
  <c r="BA60"/>
  <c r="BD60" s="1"/>
  <c r="Y60"/>
  <c r="AM60"/>
  <c r="Y71" i="34"/>
  <c r="T60" i="12"/>
  <c r="AW67" i="34"/>
  <c r="D52" i="6"/>
  <c r="AM52" i="1"/>
  <c r="Y52"/>
  <c r="BA52"/>
  <c r="D52" i="12"/>
  <c r="AO52" i="1"/>
  <c r="AY52"/>
  <c r="AW52"/>
  <c r="I52"/>
  <c r="J52"/>
  <c r="AM44"/>
  <c r="Y44"/>
  <c r="AB44" s="1"/>
  <c r="H42" i="37" s="1"/>
  <c r="AY44" i="1"/>
  <c r="BA44"/>
  <c r="D44" i="12"/>
  <c r="AW44" i="1"/>
  <c r="BB44" s="1"/>
  <c r="R42" i="37" s="1"/>
  <c r="AO44" i="1"/>
  <c r="D44" i="6"/>
  <c r="K44" i="1"/>
  <c r="L44"/>
  <c r="D36" i="6"/>
  <c r="AY36" i="1"/>
  <c r="BA36"/>
  <c r="Y36"/>
  <c r="AW36"/>
  <c r="D36" i="12"/>
  <c r="AO36" i="1"/>
  <c r="AM36"/>
  <c r="K32"/>
  <c r="L32"/>
  <c r="AY28"/>
  <c r="AO28"/>
  <c r="AW28"/>
  <c r="D28" i="6"/>
  <c r="D28" i="12"/>
  <c r="Y28" i="1"/>
  <c r="BA28"/>
  <c r="AM28"/>
  <c r="T28" i="12"/>
  <c r="Y39" i="34"/>
  <c r="AP24" i="1"/>
  <c r="AQ24"/>
  <c r="Y20"/>
  <c r="AO20"/>
  <c r="AM20"/>
  <c r="D20" i="12"/>
  <c r="AW20" i="1"/>
  <c r="D20" i="6"/>
  <c r="AY20" i="1"/>
  <c r="BA20"/>
  <c r="K20"/>
  <c r="L20"/>
  <c r="T20" i="12"/>
  <c r="Y31" i="34"/>
  <c r="K16" i="1"/>
  <c r="L16"/>
  <c r="T16" i="12"/>
  <c r="Y27" i="34"/>
  <c r="D12" i="6"/>
  <c r="AY12" i="1"/>
  <c r="AW12"/>
  <c r="D12" i="12"/>
  <c r="AO12" i="1"/>
  <c r="Y12"/>
  <c r="BA12"/>
  <c r="AM12"/>
  <c r="AP12"/>
  <c r="AQ12"/>
  <c r="I12"/>
  <c r="J12"/>
  <c r="AW19" i="34"/>
  <c r="I193" i="1"/>
  <c r="J193"/>
  <c r="K185"/>
  <c r="L185"/>
  <c r="T185" i="12"/>
  <c r="Y196" i="34"/>
  <c r="Y192"/>
  <c r="T181" i="12"/>
  <c r="I177" i="1"/>
  <c r="J177"/>
  <c r="AL173"/>
  <c r="Z171" i="5"/>
  <c r="AP173" i="1"/>
  <c r="AQ173"/>
  <c r="I169"/>
  <c r="J169"/>
  <c r="AP165"/>
  <c r="AQ165"/>
  <c r="Y176" i="34"/>
  <c r="T165" i="12"/>
  <c r="AT172" i="34"/>
  <c r="AP161" i="1"/>
  <c r="AQ161"/>
  <c r="Y168" i="34"/>
  <c r="T157" i="12"/>
  <c r="T153"/>
  <c r="Y164" i="34"/>
  <c r="I153" i="1"/>
  <c r="J153"/>
  <c r="K149"/>
  <c r="L149"/>
  <c r="AP149"/>
  <c r="AQ149"/>
  <c r="Y156" i="34"/>
  <c r="T145" i="12"/>
  <c r="AP141" i="1"/>
  <c r="AQ141"/>
  <c r="K137"/>
  <c r="L137"/>
  <c r="AP137"/>
  <c r="AQ137"/>
  <c r="K133"/>
  <c r="L133"/>
  <c r="I129"/>
  <c r="J129"/>
  <c r="K125"/>
  <c r="L125"/>
  <c r="AP125"/>
  <c r="AQ125"/>
  <c r="Y132" i="34"/>
  <c r="T121" i="12"/>
  <c r="K117" i="1"/>
  <c r="L117"/>
  <c r="AP113"/>
  <c r="AQ113"/>
  <c r="K113"/>
  <c r="L113"/>
  <c r="K109"/>
  <c r="L109"/>
  <c r="Y120" i="34"/>
  <c r="T109" i="12"/>
  <c r="I105" i="1"/>
  <c r="J105"/>
  <c r="AP101"/>
  <c r="AQ101"/>
  <c r="K101"/>
  <c r="L101"/>
  <c r="AP97"/>
  <c r="AQ97"/>
  <c r="K97"/>
  <c r="L97"/>
  <c r="I93"/>
  <c r="J93"/>
  <c r="AP93"/>
  <c r="AQ93"/>
  <c r="K81"/>
  <c r="L81"/>
  <c r="I81"/>
  <c r="J81"/>
  <c r="T81" i="12"/>
  <c r="Y92" i="34"/>
  <c r="T77" i="12"/>
  <c r="Y88" i="34"/>
  <c r="AV77" i="1"/>
  <c r="AC75" i="5"/>
  <c r="AP73" i="1"/>
  <c r="AQ73"/>
  <c r="K69"/>
  <c r="L69"/>
  <c r="I61"/>
  <c r="J61"/>
  <c r="K57"/>
  <c r="L57"/>
  <c r="T57" i="12"/>
  <c r="Y68" i="34"/>
  <c r="AP57" i="1"/>
  <c r="AQ57"/>
  <c r="T53" i="12"/>
  <c r="Y64" i="34"/>
  <c r="AP49" i="1"/>
  <c r="AQ49"/>
  <c r="AP45"/>
  <c r="AQ45"/>
  <c r="AP41"/>
  <c r="AQ41"/>
  <c r="AP33"/>
  <c r="AQ33"/>
  <c r="K33"/>
  <c r="L33"/>
  <c r="I33"/>
  <c r="J33"/>
  <c r="K29"/>
  <c r="L29"/>
  <c r="T25" i="12"/>
  <c r="Y36" i="34"/>
  <c r="AW36"/>
  <c r="AP25" i="1"/>
  <c r="AQ25"/>
  <c r="AP21"/>
  <c r="AQ21"/>
  <c r="I13"/>
  <c r="J13"/>
  <c r="AP9"/>
  <c r="AQ9"/>
  <c r="AW20" i="34"/>
  <c r="I194" i="1"/>
  <c r="J194"/>
  <c r="K194"/>
  <c r="L194"/>
  <c r="K190"/>
  <c r="L190"/>
  <c r="K186"/>
  <c r="L186"/>
  <c r="T182" i="12"/>
  <c r="Y193" i="34"/>
  <c r="K182" i="1"/>
  <c r="L182"/>
  <c r="K178"/>
  <c r="L178"/>
  <c r="AP178"/>
  <c r="AQ178"/>
  <c r="T174" i="12"/>
  <c r="Y185" i="34"/>
  <c r="T166" i="12"/>
  <c r="Y177" i="34"/>
  <c r="K166" i="1"/>
  <c r="L166"/>
  <c r="I166"/>
  <c r="J166"/>
  <c r="T162" i="12"/>
  <c r="Y173" i="34"/>
  <c r="I162" i="1"/>
  <c r="J162"/>
  <c r="I158"/>
  <c r="J158"/>
  <c r="Y165" i="34"/>
  <c r="T154" i="12"/>
  <c r="K154" i="1"/>
  <c r="L154"/>
  <c r="I150"/>
  <c r="J150"/>
  <c r="T150" i="12"/>
  <c r="Y161" i="34"/>
  <c r="Y157"/>
  <c r="T146" i="12"/>
  <c r="I142" i="1"/>
  <c r="J142"/>
  <c r="AP138"/>
  <c r="AQ138"/>
  <c r="AN149" i="34"/>
  <c r="AP134" i="1"/>
  <c r="AQ134"/>
  <c r="L134"/>
  <c r="I130"/>
  <c r="J130"/>
  <c r="AZ137" i="34"/>
  <c r="Y137"/>
  <c r="T126" i="12"/>
  <c r="K118" i="1"/>
  <c r="L118"/>
  <c r="I118"/>
  <c r="J118"/>
  <c r="Y129" i="34"/>
  <c r="T118" i="12"/>
  <c r="AP114" i="1"/>
  <c r="AQ114"/>
  <c r="AP110"/>
  <c r="AQ110"/>
  <c r="I110"/>
  <c r="J110"/>
  <c r="K106"/>
  <c r="L106"/>
  <c r="T106" i="12"/>
  <c r="Y117" i="34"/>
  <c r="K102" i="1"/>
  <c r="L102"/>
  <c r="AP102"/>
  <c r="AQ102"/>
  <c r="Y113" i="34"/>
  <c r="T102" i="12"/>
  <c r="AN109" i="34"/>
  <c r="AT109"/>
  <c r="J90" i="1"/>
  <c r="AQ90"/>
  <c r="K86"/>
  <c r="L86"/>
  <c r="K82"/>
  <c r="L82"/>
  <c r="AP78"/>
  <c r="AQ78"/>
  <c r="Y89" i="34"/>
  <c r="T78" i="12"/>
  <c r="Y85" i="34"/>
  <c r="T74" i="12"/>
  <c r="I70" i="1"/>
  <c r="J70"/>
  <c r="AN77" i="34"/>
  <c r="AP66" i="1"/>
  <c r="AQ66"/>
  <c r="AP62"/>
  <c r="AQ62"/>
  <c r="I62"/>
  <c r="J62"/>
  <c r="AP58"/>
  <c r="AQ58"/>
  <c r="AT65" i="34"/>
  <c r="K54" i="1"/>
  <c r="L54"/>
  <c r="I46"/>
  <c r="J46"/>
  <c r="K42"/>
  <c r="L42"/>
  <c r="K38"/>
  <c r="L38"/>
  <c r="I38"/>
  <c r="J38"/>
  <c r="AP30"/>
  <c r="AQ30"/>
  <c r="T22" i="12"/>
  <c r="Y33" i="34"/>
  <c r="I22" i="1"/>
  <c r="J22"/>
  <c r="AP18"/>
  <c r="AQ18"/>
  <c r="I18"/>
  <c r="J18"/>
  <c r="I10"/>
  <c r="J10"/>
  <c r="AP10"/>
  <c r="AQ10"/>
  <c r="K6"/>
  <c r="L6"/>
  <c r="G51" i="6"/>
  <c r="AA63"/>
  <c r="AA9"/>
  <c r="AA65"/>
  <c r="AA19"/>
  <c r="AA50"/>
  <c r="AA8"/>
  <c r="AA54"/>
  <c r="AA60"/>
  <c r="AA64"/>
  <c r="AA38"/>
  <c r="AA37"/>
  <c r="AA52"/>
  <c r="AA22"/>
  <c r="AA44"/>
  <c r="AA18"/>
  <c r="AA42"/>
  <c r="AA10"/>
  <c r="AA23"/>
  <c r="AA40"/>
  <c r="AA43"/>
  <c r="AA57"/>
  <c r="AA6"/>
  <c r="AA20"/>
  <c r="AA17"/>
  <c r="AA46"/>
  <c r="AA31"/>
  <c r="AA15"/>
  <c r="AA48"/>
  <c r="AA29"/>
  <c r="AA5"/>
  <c r="AA36"/>
  <c r="AA21"/>
  <c r="AA56"/>
  <c r="AA61"/>
  <c r="G106"/>
  <c r="G139"/>
  <c r="G183"/>
  <c r="G165"/>
  <c r="G45"/>
  <c r="G186"/>
  <c r="G62"/>
  <c r="G83"/>
  <c r="G74"/>
  <c r="G170"/>
  <c r="G68"/>
  <c r="G13"/>
  <c r="G89"/>
  <c r="G61"/>
  <c r="G21"/>
  <c r="G194"/>
  <c r="G151"/>
  <c r="G48"/>
  <c r="G132"/>
  <c r="G70"/>
  <c r="G134"/>
  <c r="G86"/>
  <c r="G33"/>
  <c r="G98"/>
  <c r="G192"/>
  <c r="G75"/>
  <c r="G59"/>
  <c r="G43"/>
  <c r="G60"/>
  <c r="G44"/>
  <c r="AA180"/>
  <c r="AA80"/>
  <c r="AA171"/>
  <c r="AA95"/>
  <c r="AA135"/>
  <c r="AA169"/>
  <c r="AA131"/>
  <c r="AA130"/>
  <c r="AA114"/>
  <c r="AA94"/>
  <c r="AA82"/>
  <c r="AA72"/>
  <c r="AA154"/>
  <c r="AA74"/>
  <c r="AA151"/>
  <c r="AA123"/>
  <c r="AA97"/>
  <c r="AA81"/>
  <c r="AA78"/>
  <c r="AA67"/>
  <c r="AA167"/>
  <c r="AA170"/>
  <c r="AA147"/>
  <c r="AA159"/>
  <c r="AA143"/>
  <c r="AA142"/>
  <c r="AA129"/>
  <c r="AA100"/>
  <c r="AA120"/>
  <c r="AA110"/>
  <c r="AA101"/>
  <c r="AA175"/>
  <c r="AA128"/>
  <c r="AA164"/>
  <c r="G79"/>
  <c r="G39"/>
  <c r="G141"/>
  <c r="G144"/>
  <c r="G176"/>
  <c r="G152"/>
  <c r="G150"/>
  <c r="G148"/>
  <c r="G91"/>
  <c r="G72"/>
  <c r="G162"/>
  <c r="G175"/>
  <c r="G156"/>
  <c r="G182"/>
  <c r="G29"/>
  <c r="G193"/>
  <c r="G172"/>
  <c r="G63"/>
  <c r="G67"/>
  <c r="G158"/>
  <c r="G146"/>
  <c r="G127"/>
  <c r="G8"/>
  <c r="G35"/>
  <c r="G16"/>
  <c r="G36"/>
  <c r="G149"/>
  <c r="G131"/>
  <c r="G37"/>
  <c r="G136"/>
  <c r="G73"/>
  <c r="G69"/>
  <c r="G24"/>
  <c r="AA136"/>
  <c r="AA189"/>
  <c r="AA149"/>
  <c r="AA109"/>
  <c r="AA122"/>
  <c r="AA88"/>
  <c r="AA161"/>
  <c r="AA96"/>
  <c r="AA166"/>
  <c r="AA87"/>
  <c r="AA172"/>
  <c r="AA105"/>
  <c r="AA89"/>
  <c r="AA71"/>
  <c r="AA132"/>
  <c r="AA115"/>
  <c r="AA177"/>
  <c r="AA162"/>
  <c r="AA155"/>
  <c r="AA134"/>
  <c r="AA106"/>
  <c r="AA140"/>
  <c r="AA85"/>
  <c r="AA193"/>
  <c r="AA76"/>
  <c r="AA157"/>
  <c r="AA181"/>
  <c r="AA125"/>
  <c r="AA70"/>
  <c r="AA179"/>
  <c r="AA187"/>
  <c r="G190"/>
  <c r="G133"/>
  <c r="G108"/>
  <c r="G88"/>
  <c r="G27"/>
  <c r="G17"/>
  <c r="G173"/>
  <c r="G64"/>
  <c r="G147"/>
  <c r="G129"/>
  <c r="G22"/>
  <c r="G114"/>
  <c r="G154"/>
  <c r="G71"/>
  <c r="G77"/>
  <c r="G159"/>
  <c r="G25"/>
  <c r="G95"/>
  <c r="G128"/>
  <c r="G119"/>
  <c r="G78"/>
  <c r="G20"/>
  <c r="G6"/>
  <c r="G65"/>
  <c r="G34"/>
  <c r="G14"/>
  <c r="G56"/>
  <c r="G30"/>
  <c r="G42"/>
  <c r="G142"/>
  <c r="G99"/>
  <c r="G111"/>
  <c r="G50"/>
  <c r="G81"/>
  <c r="G31"/>
  <c r="G85"/>
  <c r="G96"/>
  <c r="G66"/>
  <c r="G55"/>
  <c r="G32"/>
  <c r="G174"/>
  <c r="G122"/>
  <c r="AA145"/>
  <c r="AA146"/>
  <c r="AA153"/>
  <c r="AA99"/>
  <c r="AA102"/>
  <c r="AA188"/>
  <c r="AA112"/>
  <c r="AA133"/>
  <c r="AA91"/>
  <c r="AA116"/>
  <c r="AA137"/>
  <c r="AA126"/>
  <c r="AA152"/>
  <c r="AA165"/>
  <c r="AA103"/>
  <c r="AA92"/>
  <c r="AA138"/>
  <c r="AA117"/>
  <c r="AA66"/>
  <c r="AA185"/>
  <c r="AA194"/>
  <c r="AA182"/>
  <c r="AA75"/>
  <c r="AA77"/>
  <c r="AA163"/>
  <c r="AA107"/>
  <c r="AA178"/>
  <c r="AA118"/>
  <c r="AA84"/>
  <c r="AA111"/>
  <c r="AA73"/>
  <c r="AA93"/>
  <c r="AA113"/>
  <c r="AA108"/>
  <c r="AA191"/>
  <c r="G76"/>
  <c r="G47"/>
  <c r="G57"/>
  <c r="G138"/>
  <c r="G143"/>
  <c r="G49"/>
  <c r="G123"/>
  <c r="G187"/>
  <c r="G41"/>
  <c r="G163"/>
  <c r="G135"/>
  <c r="G126"/>
  <c r="G107"/>
  <c r="G82"/>
  <c r="G140"/>
  <c r="G130"/>
  <c r="G110"/>
  <c r="G178"/>
  <c r="G115"/>
  <c r="G185"/>
  <c r="G189"/>
  <c r="G102"/>
  <c r="G155"/>
  <c r="G93"/>
  <c r="G18"/>
  <c r="G167"/>
  <c r="G40"/>
  <c r="G10"/>
  <c r="AA119"/>
  <c r="AA190"/>
  <c r="AA174"/>
  <c r="AA83"/>
  <c r="AA127"/>
  <c r="AA141"/>
  <c r="AA158"/>
  <c r="AA150"/>
  <c r="AA156"/>
  <c r="AA69"/>
  <c r="AA79"/>
  <c r="AA186"/>
  <c r="AA139"/>
  <c r="AA98"/>
  <c r="AA104"/>
  <c r="AA184"/>
  <c r="AA176"/>
  <c r="AA160"/>
  <c r="AA144"/>
  <c r="AA90"/>
  <c r="AA183"/>
  <c r="AA168"/>
  <c r="AA192"/>
  <c r="AA148"/>
  <c r="AA86"/>
  <c r="AA121"/>
  <c r="AA68"/>
  <c r="G58"/>
  <c r="AA30"/>
  <c r="G191"/>
  <c r="G118"/>
  <c r="G180"/>
  <c r="G120"/>
  <c r="G90"/>
  <c r="G53"/>
  <c r="E118" i="7"/>
  <c r="E169"/>
  <c r="E68"/>
  <c r="E191"/>
  <c r="Y103" i="5"/>
  <c r="E180" i="7"/>
  <c r="Y77" i="5"/>
  <c r="Y35"/>
  <c r="Y13"/>
  <c r="Y158"/>
  <c r="Y184"/>
  <c r="E31" i="7"/>
  <c r="E36"/>
  <c r="E11"/>
  <c r="E8"/>
  <c r="E27"/>
  <c r="X88" i="5"/>
  <c r="X85"/>
  <c r="Y152"/>
  <c r="AE88"/>
  <c r="E185" i="7"/>
  <c r="E93"/>
  <c r="AC8" i="5"/>
  <c r="Z34"/>
  <c r="X113"/>
  <c r="E86" i="7"/>
  <c r="Z140" i="5"/>
  <c r="AC78"/>
  <c r="Z114"/>
  <c r="E78" i="7"/>
  <c r="AA85" i="5"/>
  <c r="AE140"/>
  <c r="Z145"/>
  <c r="Z75"/>
  <c r="AC109"/>
  <c r="AE85"/>
  <c r="Z6"/>
  <c r="AE75"/>
  <c r="Z5"/>
  <c r="E83" i="7"/>
  <c r="Z85" i="5"/>
  <c r="AC89"/>
  <c r="Y80"/>
  <c r="Z93"/>
  <c r="E71" i="7"/>
  <c r="E67"/>
  <c r="X21" i="5"/>
  <c r="AD176"/>
  <c r="AC27"/>
  <c r="AA176"/>
  <c r="E162" i="7"/>
  <c r="E159"/>
  <c r="AA190" i="5"/>
  <c r="E139" i="7"/>
  <c r="AA178" i="5"/>
  <c r="E187" i="7"/>
  <c r="Z80" i="5"/>
  <c r="AE11"/>
  <c r="E89" i="7"/>
  <c r="E81"/>
  <c r="E170"/>
  <c r="E98"/>
  <c r="E176"/>
  <c r="E66"/>
  <c r="E119"/>
  <c r="Y111" i="5"/>
  <c r="E151" i="7"/>
  <c r="E163"/>
  <c r="E181"/>
  <c r="E20"/>
  <c r="E23"/>
  <c r="E87"/>
  <c r="E158"/>
  <c r="E143"/>
  <c r="Y89" i="5"/>
  <c r="Y121"/>
  <c r="E147" i="7"/>
  <c r="E126"/>
  <c r="Y127" i="5"/>
  <c r="Y107"/>
  <c r="E41" i="7"/>
  <c r="E69"/>
  <c r="Y148" i="5"/>
  <c r="Y7"/>
  <c r="E100" i="7"/>
  <c r="E123"/>
  <c r="Y139" i="5"/>
  <c r="E42" i="7"/>
  <c r="E105"/>
  <c r="Y82" i="5"/>
  <c r="Y98"/>
  <c r="E124" i="7"/>
  <c r="E140"/>
  <c r="E175"/>
  <c r="E150"/>
  <c r="E192"/>
  <c r="E88"/>
  <c r="E160"/>
  <c r="Y87" i="5"/>
  <c r="E16" i="7"/>
  <c r="E111"/>
  <c r="Y114" i="5"/>
  <c r="Y118"/>
  <c r="Y131"/>
  <c r="Y83"/>
  <c r="E7" i="7"/>
  <c r="E43"/>
  <c r="E112"/>
  <c r="Y135" i="5"/>
  <c r="E49" i="7"/>
  <c r="E60"/>
  <c r="E44"/>
  <c r="E178"/>
  <c r="E152"/>
  <c r="Y95" i="5"/>
  <c r="E82" i="7"/>
  <c r="E94"/>
  <c r="E77"/>
  <c r="E177"/>
  <c r="Y6" i="5"/>
  <c r="Y78"/>
  <c r="Y106"/>
  <c r="E24" i="7"/>
  <c r="E28"/>
  <c r="E15"/>
  <c r="E51"/>
  <c r="E48"/>
  <c r="E74"/>
  <c r="E115"/>
  <c r="E188"/>
  <c r="E137"/>
  <c r="E101"/>
  <c r="E171"/>
  <c r="Y102" i="5"/>
  <c r="Y123"/>
  <c r="Y113"/>
  <c r="Y109"/>
  <c r="E52" i="7"/>
  <c r="E40"/>
  <c r="E154"/>
  <c r="E91"/>
  <c r="Y108" i="5"/>
  <c r="E90" i="7"/>
  <c r="E186"/>
  <c r="E109"/>
  <c r="E62"/>
  <c r="E122"/>
  <c r="E92"/>
  <c r="E174"/>
  <c r="E138"/>
  <c r="E164"/>
  <c r="E167"/>
  <c r="E99"/>
  <c r="E184"/>
  <c r="E189"/>
  <c r="E182"/>
  <c r="E79"/>
  <c r="E106"/>
  <c r="E172"/>
  <c r="E70"/>
  <c r="E73"/>
  <c r="E183"/>
  <c r="E161"/>
  <c r="E166"/>
  <c r="E59"/>
  <c r="E4"/>
  <c r="E190"/>
  <c r="E39"/>
  <c r="E135"/>
  <c r="E65"/>
  <c r="E153"/>
  <c r="E6"/>
  <c r="E32"/>
  <c r="E3"/>
  <c r="E179"/>
  <c r="Y20" i="5"/>
  <c r="E13" i="7"/>
  <c r="AA114" i="5"/>
  <c r="AE10"/>
  <c r="AD187"/>
  <c r="AC138"/>
  <c r="Y86"/>
  <c r="Z92"/>
  <c r="AC155"/>
  <c r="Z173"/>
  <c r="AD183"/>
  <c r="AC25"/>
  <c r="Z84"/>
  <c r="AC147"/>
  <c r="Z184"/>
  <c r="X114"/>
  <c r="AC7"/>
  <c r="Z7"/>
  <c r="AC125"/>
  <c r="Z90"/>
  <c r="AD112"/>
  <c r="Z123"/>
  <c r="Z168"/>
  <c r="AD171"/>
  <c r="AD180"/>
  <c r="AE91"/>
  <c r="AE163"/>
  <c r="AD175"/>
  <c r="AC102"/>
  <c r="AC166"/>
  <c r="AC173"/>
  <c r="Z183"/>
  <c r="AA183"/>
  <c r="Z86"/>
  <c r="X86"/>
  <c r="AC81"/>
  <c r="X84"/>
  <c r="AC84"/>
  <c r="AC185"/>
  <c r="AD179"/>
  <c r="AE143"/>
  <c r="Z96"/>
  <c r="AC6"/>
  <c r="AC110"/>
  <c r="AC80"/>
  <c r="AC112"/>
  <c r="Z112"/>
  <c r="AC35"/>
  <c r="Z163"/>
  <c r="AA171"/>
  <c r="X187"/>
  <c r="AA175"/>
  <c r="Z156"/>
  <c r="X183"/>
  <c r="AD185"/>
  <c r="Z131"/>
  <c r="AC143"/>
  <c r="AD169"/>
  <c r="E148" i="7"/>
  <c r="AD114" i="5"/>
  <c r="AE74"/>
  <c r="AE104"/>
  <c r="Y104"/>
  <c r="AC74"/>
  <c r="AC90"/>
  <c r="X112"/>
  <c r="AC116"/>
  <c r="AC144"/>
  <c r="AE17"/>
  <c r="X171"/>
  <c r="Z21"/>
  <c r="Z149"/>
  <c r="AE21"/>
  <c r="AE155"/>
  <c r="AC156"/>
  <c r="AC183"/>
  <c r="Z185"/>
  <c r="Z189"/>
  <c r="AD86"/>
  <c r="AD184"/>
  <c r="Z169"/>
  <c r="Z179"/>
  <c r="Z143"/>
  <c r="E56" i="7"/>
  <c r="E12"/>
  <c r="AE89" i="5"/>
  <c r="AE79"/>
  <c r="Z159"/>
  <c r="AE103"/>
  <c r="AE94"/>
  <c r="AC99"/>
  <c r="AE168"/>
  <c r="AE100"/>
  <c r="AC24"/>
  <c r="AC146"/>
  <c r="AC164"/>
  <c r="AD181"/>
  <c r="AD191"/>
  <c r="AA84"/>
  <c r="AE87"/>
  <c r="AE90"/>
  <c r="AC86"/>
  <c r="AC79"/>
  <c r="AC92"/>
  <c r="Z94"/>
  <c r="Z118"/>
  <c r="AC115"/>
  <c r="AC94"/>
  <c r="Z99"/>
  <c r="X173"/>
  <c r="AC177"/>
  <c r="Z83"/>
  <c r="AC10"/>
  <c r="AE149"/>
  <c r="AC100"/>
  <c r="Z120"/>
  <c r="Z151"/>
  <c r="AC13"/>
  <c r="AD190"/>
  <c r="Z95"/>
  <c r="Z108"/>
  <c r="X181"/>
  <c r="AC106"/>
  <c r="AC175"/>
  <c r="AC83"/>
  <c r="AC120"/>
  <c r="AC151"/>
  <c r="AE167"/>
  <c r="AC134"/>
  <c r="X190"/>
  <c r="AC121"/>
  <c r="AC22"/>
  <c r="E29" i="7"/>
  <c r="AA86" i="5"/>
  <c r="Z91"/>
  <c r="AD84"/>
  <c r="AC91"/>
  <c r="AC117"/>
  <c r="AC96"/>
  <c r="AE93"/>
  <c r="AC103"/>
  <c r="AA179"/>
  <c r="AE99"/>
  <c r="AC119"/>
  <c r="AC140"/>
  <c r="AD173"/>
  <c r="X179"/>
  <c r="AC149"/>
  <c r="AA21"/>
  <c r="AE151"/>
  <c r="AC154"/>
  <c r="AC167"/>
  <c r="Z13"/>
  <c r="AE95"/>
  <c r="AC108"/>
  <c r="Z191"/>
  <c r="AC128"/>
  <c r="Z164"/>
  <c r="AC181"/>
  <c r="AA87"/>
  <c r="AE92"/>
  <c r="AE86"/>
  <c r="AA89"/>
  <c r="AD85"/>
  <c r="AC87"/>
  <c r="AC93"/>
  <c r="Z103"/>
  <c r="AC34"/>
  <c r="Z133"/>
  <c r="AE159"/>
  <c r="X175"/>
  <c r="AC179"/>
  <c r="Z10"/>
  <c r="AD21"/>
  <c r="Z100"/>
  <c r="AC129"/>
  <c r="Z167"/>
  <c r="AE13"/>
  <c r="AA187"/>
  <c r="AD192"/>
  <c r="AC95"/>
  <c r="Z26"/>
  <c r="Z128"/>
  <c r="AE164"/>
  <c r="Z181"/>
  <c r="AA191"/>
  <c r="E146" i="7"/>
  <c r="AC26" i="5"/>
  <c r="X132"/>
  <c r="AA77"/>
  <c r="AA74"/>
  <c r="AA78"/>
  <c r="AA75"/>
  <c r="Z77"/>
  <c r="AA90"/>
  <c r="AD91"/>
  <c r="AA94"/>
  <c r="X5"/>
  <c r="AD102"/>
  <c r="AD106"/>
  <c r="AC76"/>
  <c r="AE32"/>
  <c r="X32"/>
  <c r="X99"/>
  <c r="AE98"/>
  <c r="AD104"/>
  <c r="AE97"/>
  <c r="AD97"/>
  <c r="AC105"/>
  <c r="AA8"/>
  <c r="AD109"/>
  <c r="AA115"/>
  <c r="AD116"/>
  <c r="AA118"/>
  <c r="X101"/>
  <c r="AE113"/>
  <c r="AD121"/>
  <c r="X125"/>
  <c r="AD129"/>
  <c r="AD134"/>
  <c r="AE138"/>
  <c r="X142"/>
  <c r="AA143"/>
  <c r="AD10"/>
  <c r="AE111"/>
  <c r="X111"/>
  <c r="AD123"/>
  <c r="AE127"/>
  <c r="X127"/>
  <c r="AD131"/>
  <c r="AE132"/>
  <c r="AA140"/>
  <c r="Z142"/>
  <c r="X11"/>
  <c r="AA107"/>
  <c r="AD122"/>
  <c r="AE135"/>
  <c r="Z141"/>
  <c r="X13"/>
  <c r="X155"/>
  <c r="X163"/>
  <c r="X168"/>
  <c r="X9"/>
  <c r="AD145"/>
  <c r="Z154"/>
  <c r="AE158"/>
  <c r="AD164"/>
  <c r="AA18"/>
  <c r="AE16"/>
  <c r="AC126"/>
  <c r="X12"/>
  <c r="AA14"/>
  <c r="AD157"/>
  <c r="AC165"/>
  <c r="AD139"/>
  <c r="Z153"/>
  <c r="AE161"/>
  <c r="AE20"/>
  <c r="X172"/>
  <c r="AC174"/>
  <c r="AA189"/>
  <c r="X176"/>
  <c r="AE184"/>
  <c r="X23"/>
  <c r="AD25"/>
  <c r="AC180"/>
  <c r="AA185"/>
  <c r="X186"/>
  <c r="Z190"/>
  <c r="AC170"/>
  <c r="AD188"/>
  <c r="X188"/>
  <c r="E61" i="7"/>
  <c r="X77" i="5"/>
  <c r="X74"/>
  <c r="X78"/>
  <c r="X75"/>
  <c r="AE77"/>
  <c r="AD81"/>
  <c r="AD80"/>
  <c r="Z81"/>
  <c r="AD83"/>
  <c r="AE84"/>
  <c r="AE82"/>
  <c r="X82"/>
  <c r="AD90"/>
  <c r="X92"/>
  <c r="AA93"/>
  <c r="AD94"/>
  <c r="X96"/>
  <c r="AA5"/>
  <c r="AA98"/>
  <c r="AA102"/>
  <c r="AA106"/>
  <c r="AE76"/>
  <c r="AD76"/>
  <c r="AC32"/>
  <c r="X7"/>
  <c r="AD100"/>
  <c r="AA104"/>
  <c r="Z106"/>
  <c r="Z97"/>
  <c r="AA97"/>
  <c r="AE105"/>
  <c r="AD105"/>
  <c r="AD110"/>
  <c r="AE8"/>
  <c r="X8"/>
  <c r="AA109"/>
  <c r="AE112"/>
  <c r="AD115"/>
  <c r="X117"/>
  <c r="AD118"/>
  <c r="AC101"/>
  <c r="AA34"/>
  <c r="AE108"/>
  <c r="X108"/>
  <c r="AE114"/>
  <c r="AE116"/>
  <c r="AE119"/>
  <c r="AE33"/>
  <c r="X33"/>
  <c r="AC113"/>
  <c r="AA121"/>
  <c r="AA129"/>
  <c r="AA134"/>
  <c r="AD120"/>
  <c r="Z121"/>
  <c r="AD124"/>
  <c r="Z125"/>
  <c r="AD128"/>
  <c r="Z129"/>
  <c r="AD133"/>
  <c r="Z134"/>
  <c r="AD137"/>
  <c r="Z138"/>
  <c r="X143"/>
  <c r="AA10"/>
  <c r="AC111"/>
  <c r="AA123"/>
  <c r="AA131"/>
  <c r="AA136"/>
  <c r="X140"/>
  <c r="AE142"/>
  <c r="AE107"/>
  <c r="X107"/>
  <c r="AA122"/>
  <c r="Z130"/>
  <c r="AD130"/>
  <c r="AC135"/>
  <c r="X141"/>
  <c r="AD147"/>
  <c r="AD35"/>
  <c r="AD154"/>
  <c r="AD158"/>
  <c r="AD162"/>
  <c r="AD166"/>
  <c r="AD146"/>
  <c r="Z147"/>
  <c r="AC9"/>
  <c r="AA145"/>
  <c r="AD149"/>
  <c r="Z35"/>
  <c r="X152"/>
  <c r="AE154"/>
  <c r="AD160"/>
  <c r="AA164"/>
  <c r="Z166"/>
  <c r="X18"/>
  <c r="AE15"/>
  <c r="AA15"/>
  <c r="Z16"/>
  <c r="AA16"/>
  <c r="Z126"/>
  <c r="AD126"/>
  <c r="AC12"/>
  <c r="X14"/>
  <c r="Z157"/>
  <c r="AA157"/>
  <c r="AE165"/>
  <c r="AD165"/>
  <c r="AA169"/>
  <c r="AA173"/>
  <c r="AA177"/>
  <c r="AA181"/>
  <c r="AE191"/>
  <c r="AA139"/>
  <c r="Z148"/>
  <c r="AD148"/>
  <c r="AC150"/>
  <c r="X153"/>
  <c r="Z161"/>
  <c r="AA161"/>
  <c r="AE19"/>
  <c r="AA19"/>
  <c r="Z20"/>
  <c r="AA20"/>
  <c r="AE169"/>
  <c r="Z172"/>
  <c r="X174"/>
  <c r="AE174"/>
  <c r="Z176"/>
  <c r="X178"/>
  <c r="AE178"/>
  <c r="AC184"/>
  <c r="X22"/>
  <c r="AA23"/>
  <c r="AD24"/>
  <c r="X26"/>
  <c r="AA27"/>
  <c r="X180"/>
  <c r="AC182"/>
  <c r="AD186"/>
  <c r="AE23"/>
  <c r="AE25"/>
  <c r="AE27"/>
  <c r="X170"/>
  <c r="AE170"/>
  <c r="AA188"/>
  <c r="X79"/>
  <c r="AA82"/>
  <c r="X93"/>
  <c r="AD95"/>
  <c r="AD98"/>
  <c r="X103"/>
  <c r="X6"/>
  <c r="Z110"/>
  <c r="AD119"/>
  <c r="AD34"/>
  <c r="AA108"/>
  <c r="AA33"/>
  <c r="Z113"/>
  <c r="AE125"/>
  <c r="X138"/>
  <c r="AD136"/>
  <c r="X144"/>
  <c r="Z122"/>
  <c r="AC130"/>
  <c r="X135"/>
  <c r="AA141"/>
  <c r="X151"/>
  <c r="X159"/>
  <c r="X167"/>
  <c r="X17"/>
  <c r="Z146"/>
  <c r="AA152"/>
  <c r="X156"/>
  <c r="AD15"/>
  <c r="AD16"/>
  <c r="Z14"/>
  <c r="AE157"/>
  <c r="Z139"/>
  <c r="AC148"/>
  <c r="X150"/>
  <c r="AA153"/>
  <c r="AD161"/>
  <c r="AD19"/>
  <c r="AD20"/>
  <c r="AE173"/>
  <c r="AC178"/>
  <c r="AA182"/>
  <c r="X192"/>
  <c r="AA24"/>
  <c r="X27"/>
  <c r="E53" i="7"/>
  <c r="AD79" i="5"/>
  <c r="AA81"/>
  <c r="AA80"/>
  <c r="AC82"/>
  <c r="AA83"/>
  <c r="X91"/>
  <c r="AA92"/>
  <c r="AD93"/>
  <c r="X95"/>
  <c r="AA96"/>
  <c r="AD5"/>
  <c r="X98"/>
  <c r="X102"/>
  <c r="X106"/>
  <c r="Z76"/>
  <c r="AA76"/>
  <c r="Z32"/>
  <c r="AD32"/>
  <c r="AD99"/>
  <c r="AD103"/>
  <c r="AA7"/>
  <c r="AD6"/>
  <c r="AA100"/>
  <c r="Z102"/>
  <c r="X104"/>
  <c r="AE106"/>
  <c r="AE7"/>
  <c r="X97"/>
  <c r="Z105"/>
  <c r="AA105"/>
  <c r="AA110"/>
  <c r="AE109"/>
  <c r="X109"/>
  <c r="X116"/>
  <c r="AA117"/>
  <c r="X119"/>
  <c r="AE101"/>
  <c r="AD101"/>
  <c r="Z8"/>
  <c r="AE34"/>
  <c r="X34"/>
  <c r="AC33"/>
  <c r="AE121"/>
  <c r="X121"/>
  <c r="AD125"/>
  <c r="AE129"/>
  <c r="X129"/>
  <c r="AE134"/>
  <c r="X134"/>
  <c r="AD138"/>
  <c r="AD142"/>
  <c r="AA120"/>
  <c r="AC123"/>
  <c r="AA124"/>
  <c r="AC127"/>
  <c r="AA128"/>
  <c r="AC131"/>
  <c r="AC132"/>
  <c r="AA133"/>
  <c r="AC136"/>
  <c r="AA137"/>
  <c r="X10"/>
  <c r="Z111"/>
  <c r="AD111"/>
  <c r="AE123"/>
  <c r="X123"/>
  <c r="AD127"/>
  <c r="AE131"/>
  <c r="X131"/>
  <c r="AD132"/>
  <c r="AE136"/>
  <c r="X136"/>
  <c r="AD144"/>
  <c r="AD11"/>
  <c r="AC107"/>
  <c r="AE122"/>
  <c r="X122"/>
  <c r="AA130"/>
  <c r="Z135"/>
  <c r="AD135"/>
  <c r="AC141"/>
  <c r="AA147"/>
  <c r="AA35"/>
  <c r="AA154"/>
  <c r="AA158"/>
  <c r="AA162"/>
  <c r="AA166"/>
  <c r="AA146"/>
  <c r="AD13"/>
  <c r="AD151"/>
  <c r="AD155"/>
  <c r="AD159"/>
  <c r="AD163"/>
  <c r="AD167"/>
  <c r="AD17"/>
  <c r="AD168"/>
  <c r="AE9"/>
  <c r="AD9"/>
  <c r="AE145"/>
  <c r="X145"/>
  <c r="AA149"/>
  <c r="AE35"/>
  <c r="AD156"/>
  <c r="AA160"/>
  <c r="Z162"/>
  <c r="X164"/>
  <c r="AE166"/>
  <c r="Z15"/>
  <c r="X15"/>
  <c r="X16"/>
  <c r="AA126"/>
  <c r="AE12"/>
  <c r="AD12"/>
  <c r="AC14"/>
  <c r="X157"/>
  <c r="Z165"/>
  <c r="AA165"/>
  <c r="AE187"/>
  <c r="AE139"/>
  <c r="X139"/>
  <c r="AA148"/>
  <c r="AE150"/>
  <c r="AD150"/>
  <c r="AC153"/>
  <c r="X161"/>
  <c r="Z19"/>
  <c r="X19"/>
  <c r="X20"/>
  <c r="AE181"/>
  <c r="AE172"/>
  <c r="Z174"/>
  <c r="AE186"/>
  <c r="AE189"/>
  <c r="AE176"/>
  <c r="Z178"/>
  <c r="X184"/>
  <c r="AC189"/>
  <c r="AE192"/>
  <c r="AA22"/>
  <c r="AD23"/>
  <c r="X25"/>
  <c r="AA26"/>
  <c r="AD27"/>
  <c r="Z180"/>
  <c r="X182"/>
  <c r="AE182"/>
  <c r="AE185"/>
  <c r="X189"/>
  <c r="Z170"/>
  <c r="AE188"/>
  <c r="AD77"/>
  <c r="AD74"/>
  <c r="AD78"/>
  <c r="AD75"/>
  <c r="AA79"/>
  <c r="AE81"/>
  <c r="X81"/>
  <c r="AE80"/>
  <c r="X80"/>
  <c r="AE83"/>
  <c r="X83"/>
  <c r="AD82"/>
  <c r="X90"/>
  <c r="AA91"/>
  <c r="AD92"/>
  <c r="X94"/>
  <c r="AA95"/>
  <c r="AD96"/>
  <c r="X76"/>
  <c r="AA32"/>
  <c r="AA99"/>
  <c r="AA103"/>
  <c r="AD7"/>
  <c r="AA6"/>
  <c r="Z98"/>
  <c r="X100"/>
  <c r="AE102"/>
  <c r="AC97"/>
  <c r="X105"/>
  <c r="AE110"/>
  <c r="X110"/>
  <c r="AD8"/>
  <c r="X115"/>
  <c r="AA116"/>
  <c r="AD117"/>
  <c r="X118"/>
  <c r="AA119"/>
  <c r="Z101"/>
  <c r="AA101"/>
  <c r="AD108"/>
  <c r="Z109"/>
  <c r="AE115"/>
  <c r="AE117"/>
  <c r="AE118"/>
  <c r="Z33"/>
  <c r="AD33"/>
  <c r="AD113"/>
  <c r="AA125"/>
  <c r="AA138"/>
  <c r="AA142"/>
  <c r="AE120"/>
  <c r="X120"/>
  <c r="AE124"/>
  <c r="X124"/>
  <c r="AE128"/>
  <c r="X128"/>
  <c r="AE133"/>
  <c r="X133"/>
  <c r="AE137"/>
  <c r="X137"/>
  <c r="AD143"/>
  <c r="AA111"/>
  <c r="AA127"/>
  <c r="AA132"/>
  <c r="AD140"/>
  <c r="AA144"/>
  <c r="AA11"/>
  <c r="Z107"/>
  <c r="AD107"/>
  <c r="AC122"/>
  <c r="AE130"/>
  <c r="X130"/>
  <c r="AA135"/>
  <c r="AE141"/>
  <c r="AD141"/>
  <c r="AE147"/>
  <c r="X147"/>
  <c r="X35"/>
  <c r="X154"/>
  <c r="X158"/>
  <c r="X162"/>
  <c r="X166"/>
  <c r="AE146"/>
  <c r="X146"/>
  <c r="AA13"/>
  <c r="AA151"/>
  <c r="AA155"/>
  <c r="AA159"/>
  <c r="AA163"/>
  <c r="AA167"/>
  <c r="AA17"/>
  <c r="AA168"/>
  <c r="Z9"/>
  <c r="AA9"/>
  <c r="X149"/>
  <c r="AD152"/>
  <c r="AA156"/>
  <c r="Z158"/>
  <c r="X160"/>
  <c r="AE162"/>
  <c r="AD18"/>
  <c r="AC16"/>
  <c r="AE126"/>
  <c r="X126"/>
  <c r="Z12"/>
  <c r="AA12"/>
  <c r="AE14"/>
  <c r="AD14"/>
  <c r="AC157"/>
  <c r="X165"/>
  <c r="AE171"/>
  <c r="AE175"/>
  <c r="AE179"/>
  <c r="AE183"/>
  <c r="AC139"/>
  <c r="AE148"/>
  <c r="X148"/>
  <c r="Z150"/>
  <c r="AA150"/>
  <c r="AE153"/>
  <c r="AD153"/>
  <c r="AC161"/>
  <c r="AC20"/>
  <c r="AE177"/>
  <c r="AC172"/>
  <c r="Z186"/>
  <c r="AC176"/>
  <c r="AA180"/>
  <c r="AC192"/>
  <c r="AD22"/>
  <c r="X24"/>
  <c r="AA25"/>
  <c r="AD26"/>
  <c r="AE180"/>
  <c r="Z182"/>
  <c r="AD189"/>
  <c r="AE190"/>
  <c r="AE22"/>
  <c r="AE24"/>
  <c r="AE26"/>
  <c r="AA170"/>
  <c r="Z188"/>
  <c r="AC188"/>
  <c r="E19" i="7"/>
  <c r="E47"/>
  <c r="E35"/>
  <c r="E63"/>
  <c r="E55"/>
  <c r="E57"/>
  <c r="E18"/>
  <c r="E26"/>
  <c r="E34"/>
  <c r="E46"/>
  <c r="E5"/>
  <c r="E33"/>
  <c r="E45"/>
  <c r="E9"/>
  <c r="E50"/>
  <c r="E10"/>
  <c r="E17"/>
  <c r="E25"/>
  <c r="E38"/>
  <c r="E21"/>
  <c r="E37"/>
  <c r="E14"/>
  <c r="E22"/>
  <c r="E30"/>
  <c r="E54"/>
  <c r="E58"/>
  <c r="W29" i="13" l="1"/>
  <c r="R29" i="37"/>
  <c r="T98" i="13"/>
  <c r="X37"/>
  <c r="T100"/>
  <c r="X6"/>
  <c r="M46"/>
  <c r="X54"/>
  <c r="M102"/>
  <c r="M169"/>
  <c r="X185"/>
  <c r="T64"/>
  <c r="W19"/>
  <c r="M27"/>
  <c r="S83"/>
  <c r="T13"/>
  <c r="X13"/>
  <c r="Y21"/>
  <c r="Y101"/>
  <c r="X117"/>
  <c r="M60"/>
  <c r="T132"/>
  <c r="M49"/>
  <c r="S153"/>
  <c r="Y40"/>
  <c r="W64"/>
  <c r="X88"/>
  <c r="W96"/>
  <c r="T27"/>
  <c r="T91"/>
  <c r="W123"/>
  <c r="W42"/>
  <c r="M42"/>
  <c r="M114"/>
  <c r="W101"/>
  <c r="W52"/>
  <c r="Y124"/>
  <c r="M132"/>
  <c r="M140"/>
  <c r="X7"/>
  <c r="M175"/>
  <c r="Y49"/>
  <c r="Y113"/>
  <c r="M185"/>
  <c r="X16"/>
  <c r="T96"/>
  <c r="M152"/>
  <c r="Y192"/>
  <c r="M43"/>
  <c r="Y58"/>
  <c r="M130"/>
  <c r="W77"/>
  <c r="X149"/>
  <c r="M76"/>
  <c r="M143"/>
  <c r="W159"/>
  <c r="S183"/>
  <c r="W30"/>
  <c r="Y70"/>
  <c r="X78"/>
  <c r="Y182"/>
  <c r="X97"/>
  <c r="M48"/>
  <c r="Y112"/>
  <c r="S136"/>
  <c r="T136"/>
  <c r="X168"/>
  <c r="T51"/>
  <c r="X171"/>
  <c r="V5" i="5"/>
  <c r="W91"/>
  <c r="W7"/>
  <c r="V138"/>
  <c r="V25"/>
  <c r="AB85"/>
  <c r="V26"/>
  <c r="W169"/>
  <c r="W89"/>
  <c r="V152"/>
  <c r="W5"/>
  <c r="W184"/>
  <c r="V24"/>
  <c r="AB6"/>
  <c r="V109"/>
  <c r="V137"/>
  <c r="AB89"/>
  <c r="V27"/>
  <c r="AB74"/>
  <c r="W175"/>
  <c r="W185"/>
  <c r="AB104"/>
  <c r="AQ151" i="6"/>
  <c r="AH102"/>
  <c r="Q134"/>
  <c r="AA134" i="1"/>
  <c r="AC134"/>
  <c r="AC142"/>
  <c r="Q142" i="6"/>
  <c r="AA142" i="1"/>
  <c r="AR60" i="6"/>
  <c r="AQ119"/>
  <c r="AP79"/>
  <c r="AP103"/>
  <c r="AC177" i="1"/>
  <c r="Q177" i="6"/>
  <c r="AA177" i="1"/>
  <c r="AP44" i="6"/>
  <c r="Q44"/>
  <c r="AC44" i="1"/>
  <c r="I42" i="37" s="1"/>
  <c r="AA44" i="1"/>
  <c r="AH15" i="6"/>
  <c r="AQ15"/>
  <c r="AR23"/>
  <c r="AQ39"/>
  <c r="Q55"/>
  <c r="AA55" i="1"/>
  <c r="AC55"/>
  <c r="AG185" i="6"/>
  <c r="AR72"/>
  <c r="AQ21" i="34"/>
  <c r="AT10" i="1"/>
  <c r="P29" i="34"/>
  <c r="O18" i="1"/>
  <c r="P33" i="34"/>
  <c r="O22" i="1"/>
  <c r="AQ41" i="34"/>
  <c r="AT30" i="1"/>
  <c r="S49" i="34"/>
  <c r="P38" i="1"/>
  <c r="P57" i="34"/>
  <c r="O46" i="1"/>
  <c r="P73" i="34"/>
  <c r="O62" i="1"/>
  <c r="AQ77" i="34"/>
  <c r="AT66" i="1"/>
  <c r="P81" i="34"/>
  <c r="O70" i="1"/>
  <c r="AC78"/>
  <c r="Q78" i="6"/>
  <c r="AA78" i="1"/>
  <c r="T93" i="34"/>
  <c r="R82" i="12"/>
  <c r="Q82" s="1"/>
  <c r="AE90"/>
  <c r="AR101" i="34"/>
  <c r="AP98" i="6"/>
  <c r="R102" i="12"/>
  <c r="Q102" s="1"/>
  <c r="T113" i="34"/>
  <c r="R106" i="12"/>
  <c r="Q106" s="1"/>
  <c r="T117" i="34"/>
  <c r="AR121"/>
  <c r="AE110" i="12"/>
  <c r="AD110" s="1"/>
  <c r="T129" i="34"/>
  <c r="R118" i="12"/>
  <c r="Q118" s="1"/>
  <c r="P141" i="34"/>
  <c r="O130" i="1"/>
  <c r="AQ145" i="34"/>
  <c r="AT134" i="1"/>
  <c r="AQ149" i="34"/>
  <c r="AT138" i="1"/>
  <c r="AU138" s="1"/>
  <c r="P161" i="34"/>
  <c r="O150" i="1"/>
  <c r="Q154" i="6"/>
  <c r="AC154" i="1"/>
  <c r="AA154"/>
  <c r="P162" i="12"/>
  <c r="O162" s="1"/>
  <c r="Q173" i="34"/>
  <c r="P166" i="12"/>
  <c r="O166" s="1"/>
  <c r="Q177" i="34"/>
  <c r="AE178" i="12"/>
  <c r="AD178" s="1"/>
  <c r="AR189" i="34"/>
  <c r="T193"/>
  <c r="R182" i="12"/>
  <c r="Q182" s="1"/>
  <c r="T197" i="34"/>
  <c r="R186" i="12"/>
  <c r="Q186" s="1"/>
  <c r="T205" i="34"/>
  <c r="R194" i="12"/>
  <c r="Q194" s="1"/>
  <c r="P24" i="34"/>
  <c r="O13" i="1"/>
  <c r="AQ36" i="34"/>
  <c r="AT25" i="1"/>
  <c r="P44" i="34"/>
  <c r="O33" i="1"/>
  <c r="AQ44" i="34"/>
  <c r="AT33" i="1"/>
  <c r="AQ56" i="34"/>
  <c r="AT45" i="1"/>
  <c r="P72" i="34"/>
  <c r="O61" i="1"/>
  <c r="AQ84" i="34"/>
  <c r="AT73" i="1"/>
  <c r="P92" i="34"/>
  <c r="O81" i="1"/>
  <c r="AQ104" i="34"/>
  <c r="AT93" i="1"/>
  <c r="S108" i="34"/>
  <c r="P97" i="1"/>
  <c r="S112" i="34"/>
  <c r="P101" i="1"/>
  <c r="P116" i="34"/>
  <c r="O105" i="1"/>
  <c r="S120" i="34"/>
  <c r="P109" i="1"/>
  <c r="AQ124" i="34"/>
  <c r="AT113" i="1"/>
  <c r="S136" i="34"/>
  <c r="P125" i="1"/>
  <c r="S144" i="34"/>
  <c r="P133" i="1"/>
  <c r="S148" i="34"/>
  <c r="P137" i="1"/>
  <c r="T160" i="34"/>
  <c r="R149" i="12"/>
  <c r="Q149" s="1"/>
  <c r="AR172" i="34"/>
  <c r="AE161" i="12"/>
  <c r="AD161" s="1"/>
  <c r="Q180" i="34"/>
  <c r="P169" i="12"/>
  <c r="O169" s="1"/>
  <c r="R185"/>
  <c r="Q185" s="1"/>
  <c r="T196" i="34"/>
  <c r="AQ23"/>
  <c r="AT12" i="1"/>
  <c r="AC12" i="12"/>
  <c r="AB12" s="1"/>
  <c r="AO23" i="34"/>
  <c r="S27"/>
  <c r="P16" i="1"/>
  <c r="S31" i="34"/>
  <c r="P20" i="1"/>
  <c r="BB20"/>
  <c r="AG20" i="12"/>
  <c r="AF20" s="1"/>
  <c r="AU31" i="34"/>
  <c r="Z31"/>
  <c r="AB20" i="1"/>
  <c r="U20" i="12"/>
  <c r="H28"/>
  <c r="E39" i="34" s="1"/>
  <c r="D39"/>
  <c r="AX39"/>
  <c r="AI28" i="12"/>
  <c r="AH28" s="1"/>
  <c r="AC36"/>
  <c r="AB36" s="1"/>
  <c r="AS36" i="1"/>
  <c r="AO47" i="34"/>
  <c r="BA47"/>
  <c r="AK36" i="12"/>
  <c r="AJ36" s="1"/>
  <c r="BD36" i="1"/>
  <c r="S55" i="34"/>
  <c r="P44" i="1"/>
  <c r="H44" i="12"/>
  <c r="E55" i="34" s="1"/>
  <c r="D55"/>
  <c r="AL55"/>
  <c r="AR44" i="1"/>
  <c r="AA44" i="12"/>
  <c r="Z44" s="1"/>
  <c r="AX63" i="34"/>
  <c r="AI52" i="12"/>
  <c r="AH52" s="1"/>
  <c r="BC52" i="1"/>
  <c r="X50" i="13" s="1"/>
  <c r="Z63" i="34"/>
  <c r="U52" i="12"/>
  <c r="AB52" i="1"/>
  <c r="M50" i="13" s="1"/>
  <c r="AL71" i="34"/>
  <c r="AR60" i="1"/>
  <c r="AA60" i="12"/>
  <c r="Z60" s="1"/>
  <c r="T75" i="34"/>
  <c r="R64" i="12"/>
  <c r="Q64" s="1"/>
  <c r="AX79" i="34"/>
  <c r="BC68" i="1"/>
  <c r="AI68" i="12"/>
  <c r="AH68" s="1"/>
  <c r="AK68"/>
  <c r="AJ68" s="1"/>
  <c r="BA79" i="34"/>
  <c r="BD68" i="1"/>
  <c r="AI76" i="12"/>
  <c r="AH76" s="1"/>
  <c r="AX87" i="34"/>
  <c r="Z87"/>
  <c r="U76" i="12"/>
  <c r="AB76" i="1"/>
  <c r="Q95" i="34"/>
  <c r="P84" i="12"/>
  <c r="O84" s="1"/>
  <c r="D95" i="34"/>
  <c r="H84" i="12"/>
  <c r="E95" i="34" s="1"/>
  <c r="AI84" i="12"/>
  <c r="AH84" s="1"/>
  <c r="AX95" i="34"/>
  <c r="Z103"/>
  <c r="U92" i="12"/>
  <c r="AB92" i="1"/>
  <c r="AX103" i="34"/>
  <c r="BC92" i="1"/>
  <c r="AI92" i="12"/>
  <c r="AH92" s="1"/>
  <c r="T107" i="34"/>
  <c r="R96" i="12"/>
  <c r="Q96" s="1"/>
  <c r="AO111" i="34"/>
  <c r="AC100" i="12"/>
  <c r="AB100" s="1"/>
  <c r="Z111" i="34"/>
  <c r="AB100" i="1"/>
  <c r="U100" i="12"/>
  <c r="AE104"/>
  <c r="AD104" s="1"/>
  <c r="AR115" i="34"/>
  <c r="AO119"/>
  <c r="AS108" i="1"/>
  <c r="AC108" i="12"/>
  <c r="AB108" s="1"/>
  <c r="AI108"/>
  <c r="AH108" s="1"/>
  <c r="BC108" i="1"/>
  <c r="AX119" i="34"/>
  <c r="R112" i="12"/>
  <c r="T123" i="34"/>
  <c r="Z127"/>
  <c r="U116" i="12"/>
  <c r="AQ135" i="34"/>
  <c r="AT124" i="1"/>
  <c r="AI124" i="12"/>
  <c r="AH124" s="1"/>
  <c r="AX135" i="34"/>
  <c r="AK124" i="12"/>
  <c r="AJ124" s="1"/>
  <c r="BA135" i="34"/>
  <c r="AL143"/>
  <c r="AR132" i="1"/>
  <c r="AA132" i="12"/>
  <c r="Z132" s="1"/>
  <c r="BA143" i="34"/>
  <c r="BD132" i="1"/>
  <c r="AK132" i="12"/>
  <c r="AJ132" s="1"/>
  <c r="T147" i="34"/>
  <c r="R136" i="12"/>
  <c r="Q136" s="1"/>
  <c r="BA151" i="34"/>
  <c r="BD140" i="1"/>
  <c r="AK140" i="12"/>
  <c r="AJ140" s="1"/>
  <c r="U140"/>
  <c r="AB140" i="1"/>
  <c r="Z151" i="34"/>
  <c r="BC148" i="1"/>
  <c r="AI148" i="12"/>
  <c r="AH148" s="1"/>
  <c r="AX159" i="34"/>
  <c r="H148" i="12"/>
  <c r="E159" i="34" s="1"/>
  <c r="D159"/>
  <c r="Q167"/>
  <c r="P156" i="12"/>
  <c r="O156" s="1"/>
  <c r="AS156" i="1"/>
  <c r="AO167" i="34"/>
  <c r="AC156" i="12"/>
  <c r="AB156" s="1"/>
  <c r="H156"/>
  <c r="E167" i="34" s="1"/>
  <c r="D167"/>
  <c r="R164" i="12"/>
  <c r="Q164" s="1"/>
  <c r="T175" i="34"/>
  <c r="BA175"/>
  <c r="BD164" i="1"/>
  <c r="AK164" i="12"/>
  <c r="AJ164" s="1"/>
  <c r="AX175" i="34"/>
  <c r="AI164" i="12"/>
  <c r="AH164" s="1"/>
  <c r="BC164" i="1"/>
  <c r="D183" i="34"/>
  <c r="H172" i="12"/>
  <c r="E183" i="34" s="1"/>
  <c r="AU183"/>
  <c r="BB172" i="1"/>
  <c r="AG172" i="12"/>
  <c r="AF172" s="1"/>
  <c r="AE176"/>
  <c r="AD176" s="1"/>
  <c r="AR187" i="34"/>
  <c r="AR191"/>
  <c r="AE180" i="12"/>
  <c r="AD180" s="1"/>
  <c r="H180"/>
  <c r="E191" i="34" s="1"/>
  <c r="D191"/>
  <c r="AU191"/>
  <c r="BB180" i="1"/>
  <c r="AG180" i="12"/>
  <c r="AF180" s="1"/>
  <c r="BA199" i="34"/>
  <c r="BD188" i="1"/>
  <c r="AK188" i="12"/>
  <c r="AJ188" s="1"/>
  <c r="H188"/>
  <c r="E199" i="34" s="1"/>
  <c r="D199"/>
  <c r="D18"/>
  <c r="H7" i="12"/>
  <c r="E18" i="34" s="1"/>
  <c r="Z18"/>
  <c r="U7" i="12"/>
  <c r="AB7" i="1"/>
  <c r="AE15" i="12"/>
  <c r="AD15" s="1"/>
  <c r="AR26" i="34"/>
  <c r="AL26"/>
  <c r="AA15" i="12"/>
  <c r="Z15" s="1"/>
  <c r="AR15" i="1"/>
  <c r="BA26" i="34"/>
  <c r="AK15" i="12"/>
  <c r="AJ15" s="1"/>
  <c r="BD15" i="1"/>
  <c r="AR34" i="34"/>
  <c r="AE23" i="12"/>
  <c r="AD23" s="1"/>
  <c r="AG23"/>
  <c r="AF23" s="1"/>
  <c r="BB23" i="1"/>
  <c r="AU34" i="34"/>
  <c r="AP31" i="6"/>
  <c r="D42" i="34"/>
  <c r="H31" i="12"/>
  <c r="E42" i="34" s="1"/>
  <c r="AC31" i="12"/>
  <c r="AB31" s="1"/>
  <c r="AO42" i="34"/>
  <c r="AS31" i="1"/>
  <c r="T29" i="13" s="1"/>
  <c r="BA50" i="34"/>
  <c r="BD39" i="1"/>
  <c r="T37" i="37" s="1"/>
  <c r="AK39" i="12"/>
  <c r="AJ39" s="1"/>
  <c r="AX58" i="34"/>
  <c r="AI47" i="12"/>
  <c r="AH47" s="1"/>
  <c r="BC47" i="1"/>
  <c r="AC47" i="12"/>
  <c r="AB47" s="1"/>
  <c r="AO58" i="34"/>
  <c r="AS47" i="1"/>
  <c r="Q62" i="34"/>
  <c r="P51" i="12"/>
  <c r="O51" s="1"/>
  <c r="H55"/>
  <c r="E66" i="34" s="1"/>
  <c r="D66"/>
  <c r="BB55" i="1"/>
  <c r="W53" i="13" s="1"/>
  <c r="AG55" i="12"/>
  <c r="AF55" s="1"/>
  <c r="AU66" i="34"/>
  <c r="T70"/>
  <c r="R59" i="12"/>
  <c r="Q59" s="1"/>
  <c r="D74" i="34"/>
  <c r="H63" i="12"/>
  <c r="E74" i="34" s="1"/>
  <c r="AU74"/>
  <c r="BB63" i="1"/>
  <c r="AG63" i="12"/>
  <c r="AF63" s="1"/>
  <c r="BA82" i="34"/>
  <c r="BD71" i="1"/>
  <c r="AK71" i="12"/>
  <c r="AJ71" s="1"/>
  <c r="D82" i="34"/>
  <c r="H71" i="12"/>
  <c r="E82" i="34" s="1"/>
  <c r="AE75" i="12"/>
  <c r="AD75" s="1"/>
  <c r="AR86" i="34"/>
  <c r="AL90"/>
  <c r="AR79" i="1"/>
  <c r="AA79" i="12"/>
  <c r="Z79" s="1"/>
  <c r="D90" i="34"/>
  <c r="H79" i="12"/>
  <c r="E90" i="34" s="1"/>
  <c r="AR94"/>
  <c r="AE83" i="12"/>
  <c r="AD83" s="1"/>
  <c r="Z98" i="34"/>
  <c r="AB87" i="1"/>
  <c r="U87" i="12"/>
  <c r="AO98" i="34"/>
  <c r="AS87" i="1"/>
  <c r="AC87" i="12"/>
  <c r="AB87" s="1"/>
  <c r="BA106" i="34"/>
  <c r="BD95" i="1"/>
  <c r="AK95" i="12"/>
  <c r="AJ95" s="1"/>
  <c r="AL106" i="34"/>
  <c r="AR95" i="1"/>
  <c r="AA95" i="12"/>
  <c r="Z95" s="1"/>
  <c r="AR110" i="34"/>
  <c r="AE99" i="12"/>
  <c r="AD99" s="1"/>
  <c r="AL114" i="34"/>
  <c r="AR103" i="1"/>
  <c r="AA103" i="12"/>
  <c r="Z103" s="1"/>
  <c r="Z114" i="34"/>
  <c r="AB103" i="1"/>
  <c r="U103" i="12"/>
  <c r="Z122" i="34"/>
  <c r="AB111" i="1"/>
  <c r="U111" i="12"/>
  <c r="AL122" i="34"/>
  <c r="AR111" i="1"/>
  <c r="AA111" i="12"/>
  <c r="Z111" s="1"/>
  <c r="P115"/>
  <c r="O115" s="1"/>
  <c r="Q126" i="34"/>
  <c r="AO130"/>
  <c r="AS119" i="1"/>
  <c r="AC119" i="12"/>
  <c r="AB119" s="1"/>
  <c r="Z130" i="34"/>
  <c r="U119" i="12"/>
  <c r="AR134" i="34"/>
  <c r="AE123" i="12"/>
  <c r="AD123" s="1"/>
  <c r="AA127"/>
  <c r="Z127" s="1"/>
  <c r="AL138" i="34"/>
  <c r="AG127" i="12"/>
  <c r="AF127" s="1"/>
  <c r="AU138" i="34"/>
  <c r="T146"/>
  <c r="R135" i="12"/>
  <c r="AL146" i="34"/>
  <c r="AR135" i="1"/>
  <c r="AA135" i="12"/>
  <c r="Z135" s="1"/>
  <c r="H135"/>
  <c r="E146" i="34" s="1"/>
  <c r="D146"/>
  <c r="BC143" i="1"/>
  <c r="AI143" i="12"/>
  <c r="AH143" s="1"/>
  <c r="AX154" i="34"/>
  <c r="H143" i="12"/>
  <c r="E154" i="34" s="1"/>
  <c r="D154"/>
  <c r="T162"/>
  <c r="R151" i="12"/>
  <c r="Q151" s="1"/>
  <c r="Z162" i="34"/>
  <c r="AB151" i="1"/>
  <c r="U151" i="12"/>
  <c r="H151"/>
  <c r="E162" i="34" s="1"/>
  <c r="D162"/>
  <c r="AL170"/>
  <c r="AR159" i="1"/>
  <c r="AA159" i="12"/>
  <c r="Z159" s="1"/>
  <c r="D170" i="34"/>
  <c r="H159" i="12"/>
  <c r="E170" i="34" s="1"/>
  <c r="AR174"/>
  <c r="AE163" i="12"/>
  <c r="AD163" s="1"/>
  <c r="AC167"/>
  <c r="AB167" s="1"/>
  <c r="AO178" i="34"/>
  <c r="AS167" i="1"/>
  <c r="U167" i="12"/>
  <c r="AB167" i="1"/>
  <c r="Z178" i="34"/>
  <c r="R171" i="12"/>
  <c r="Q171" s="1"/>
  <c r="T182" i="34"/>
  <c r="Q186"/>
  <c r="P175" i="12"/>
  <c r="AI175"/>
  <c r="AH175" s="1"/>
  <c r="AX186" i="34"/>
  <c r="BC175" i="1"/>
  <c r="D186" i="34"/>
  <c r="H175" i="12"/>
  <c r="E186" i="34" s="1"/>
  <c r="AX194"/>
  <c r="AI183" i="12"/>
  <c r="AH183" s="1"/>
  <c r="BC183" i="1"/>
  <c r="Z194" i="34"/>
  <c r="AB183" i="1"/>
  <c r="U183" i="12"/>
  <c r="T198" i="34"/>
  <c r="R187" i="12"/>
  <c r="Q187" s="1"/>
  <c r="AL202" i="34"/>
  <c r="AR191" i="1"/>
  <c r="AA191" i="12"/>
  <c r="Z191" s="1"/>
  <c r="BB191" i="1"/>
  <c r="AG191" i="12"/>
  <c r="AF191" s="1"/>
  <c r="AU202" i="34"/>
  <c r="P17"/>
  <c r="O6" i="1"/>
  <c r="AX17" i="34"/>
  <c r="BC6" i="1"/>
  <c r="AI6" i="12"/>
  <c r="AH6" s="1"/>
  <c r="S25" i="34"/>
  <c r="P14" i="1"/>
  <c r="AX25" i="34"/>
  <c r="BC14" i="1"/>
  <c r="AI14" i="12"/>
  <c r="AH14" s="1"/>
  <c r="S33" i="34"/>
  <c r="P22" i="1"/>
  <c r="H22" i="12"/>
  <c r="E33" i="34" s="1"/>
  <c r="D33"/>
  <c r="BA33"/>
  <c r="AK22" i="12"/>
  <c r="AJ22" s="1"/>
  <c r="AL41" i="34"/>
  <c r="AR30" i="1"/>
  <c r="AA30" i="12"/>
  <c r="Z30" s="1"/>
  <c r="AK30"/>
  <c r="AJ30" s="1"/>
  <c r="BA41" i="34"/>
  <c r="BD30" i="1"/>
  <c r="S45" i="34"/>
  <c r="P34" i="1"/>
  <c r="AC38" i="12"/>
  <c r="AB38" s="1"/>
  <c r="AO49" i="34"/>
  <c r="AS38" i="1"/>
  <c r="BD38"/>
  <c r="AK38" i="12"/>
  <c r="AJ38" s="1"/>
  <c r="BA49" i="34"/>
  <c r="AX57"/>
  <c r="AI46" i="12"/>
  <c r="AH46" s="1"/>
  <c r="BC46" i="1"/>
  <c r="U46" i="12"/>
  <c r="Z57" i="34"/>
  <c r="H54" i="12"/>
  <c r="E65" i="34" s="1"/>
  <c r="D65"/>
  <c r="AC62" i="12"/>
  <c r="AB62" s="1"/>
  <c r="AS62" i="1"/>
  <c r="AO73" i="34"/>
  <c r="AX81"/>
  <c r="AI70" i="12"/>
  <c r="AH70" s="1"/>
  <c r="BC70" i="1"/>
  <c r="AG70" i="12"/>
  <c r="AF70" s="1"/>
  <c r="AU81" i="34"/>
  <c r="AQ85"/>
  <c r="AT74" i="1"/>
  <c r="S89" i="34"/>
  <c r="P78" i="1"/>
  <c r="BA89" i="34"/>
  <c r="AK78" i="12"/>
  <c r="AJ78" s="1"/>
  <c r="BD78" i="1"/>
  <c r="P97" i="34"/>
  <c r="O86" i="1"/>
  <c r="AX97" i="34"/>
  <c r="AI86" i="12"/>
  <c r="AH86" s="1"/>
  <c r="BC86" i="1"/>
  <c r="AO97" i="34"/>
  <c r="AC86" i="12"/>
  <c r="AB86" s="1"/>
  <c r="AS86" i="1"/>
  <c r="P105" i="34"/>
  <c r="O94" i="1"/>
  <c r="BA105" i="34"/>
  <c r="AK94" i="12"/>
  <c r="AJ94" s="1"/>
  <c r="BD94" i="1"/>
  <c r="P113" i="34"/>
  <c r="O102" i="1"/>
  <c r="Z113" i="34"/>
  <c r="U102" i="12"/>
  <c r="AB102" i="1"/>
  <c r="H110" i="12"/>
  <c r="E121" i="34" s="1"/>
  <c r="D121"/>
  <c r="BA121"/>
  <c r="BD110" i="1"/>
  <c r="AK110" i="12"/>
  <c r="AJ110" s="1"/>
  <c r="S125" i="34"/>
  <c r="P114" i="1"/>
  <c r="H118" i="12"/>
  <c r="E129" i="34" s="1"/>
  <c r="D129"/>
  <c r="AX129"/>
  <c r="BC118" i="1"/>
  <c r="AI118" i="12"/>
  <c r="AH118" s="1"/>
  <c r="S133" i="34"/>
  <c r="P122" i="1"/>
  <c r="P137" i="34"/>
  <c r="O126" i="1"/>
  <c r="Z137" i="34"/>
  <c r="AB126" i="1"/>
  <c r="U126" i="12"/>
  <c r="AG134"/>
  <c r="AF134" s="1"/>
  <c r="AU145" i="34"/>
  <c r="BB134" i="1"/>
  <c r="H142" i="12"/>
  <c r="E153" i="34" s="1"/>
  <c r="D153"/>
  <c r="AL161"/>
  <c r="AR150" i="1"/>
  <c r="AA150" i="12"/>
  <c r="Z150" s="1"/>
  <c r="BA161" i="34"/>
  <c r="BD150" i="1"/>
  <c r="AK150" i="12"/>
  <c r="AJ150" s="1"/>
  <c r="AQ165" i="34"/>
  <c r="AT154" i="1"/>
  <c r="AO169" i="34"/>
  <c r="AS158" i="1"/>
  <c r="AC158" i="12"/>
  <c r="AB158" s="1"/>
  <c r="AX177" i="34"/>
  <c r="BC166" i="1"/>
  <c r="AI166" i="12"/>
  <c r="AH166" s="1"/>
  <c r="BB166" i="1"/>
  <c r="AG166" i="12"/>
  <c r="AF166" s="1"/>
  <c r="AU177" i="34"/>
  <c r="H174" i="12"/>
  <c r="E185" i="34" s="1"/>
  <c r="D185"/>
  <c r="AX185"/>
  <c r="AI174" i="12"/>
  <c r="AH174" s="1"/>
  <c r="BC174" i="1"/>
  <c r="P189" i="34"/>
  <c r="O178" i="1"/>
  <c r="AI182" i="12"/>
  <c r="AH182" s="1"/>
  <c r="AX193" i="34"/>
  <c r="BC182" i="1"/>
  <c r="AO193" i="34"/>
  <c r="AC182" i="12"/>
  <c r="AB182" s="1"/>
  <c r="H190"/>
  <c r="E201" i="34" s="1"/>
  <c r="D201"/>
  <c r="T16"/>
  <c r="R5" i="12"/>
  <c r="Q5" s="1"/>
  <c r="D20" i="34"/>
  <c r="H9" i="12"/>
  <c r="E20" i="34" s="1"/>
  <c r="AI9" i="12"/>
  <c r="AH9" s="1"/>
  <c r="AX20" i="34"/>
  <c r="P17" i="12"/>
  <c r="O17" s="1"/>
  <c r="Q28" i="34"/>
  <c r="AA17" i="12"/>
  <c r="Z17" s="1"/>
  <c r="AL28" i="34"/>
  <c r="AR17" i="1"/>
  <c r="BD17"/>
  <c r="AK17" i="12"/>
  <c r="AJ17" s="1"/>
  <c r="BA28" i="34"/>
  <c r="R25" i="12"/>
  <c r="T36" i="34"/>
  <c r="AL36"/>
  <c r="AR25" i="1"/>
  <c r="S23" i="13" s="1"/>
  <c r="AA25" i="12"/>
  <c r="Z25" s="1"/>
  <c r="BA36" i="34"/>
  <c r="AK25" i="12"/>
  <c r="AJ25" s="1"/>
  <c r="BD25" i="1"/>
  <c r="Y23" i="13" s="1"/>
  <c r="AH29" i="6"/>
  <c r="AX44" i="34"/>
  <c r="AI33" i="12"/>
  <c r="AH33" s="1"/>
  <c r="BC33" i="1"/>
  <c r="S31" i="37" s="1"/>
  <c r="BA44" i="34"/>
  <c r="BD33" i="1"/>
  <c r="T31" i="37" s="1"/>
  <c r="AK33" i="12"/>
  <c r="AJ33" s="1"/>
  <c r="S48" i="34"/>
  <c r="P37" i="1"/>
  <c r="AK41" i="12"/>
  <c r="AJ41" s="1"/>
  <c r="BD41" i="1"/>
  <c r="BA52" i="34"/>
  <c r="P56"/>
  <c r="O45" i="1"/>
  <c r="AX60" i="34"/>
  <c r="BC49" i="1"/>
  <c r="X47" i="13" s="1"/>
  <c r="AI49" i="12"/>
  <c r="AH49" s="1"/>
  <c r="P64" i="34"/>
  <c r="O53" i="1"/>
  <c r="AU68" i="34"/>
  <c r="AG57" i="12"/>
  <c r="AF57" s="1"/>
  <c r="BB57" i="1"/>
  <c r="AU76" i="34"/>
  <c r="BB65" i="1"/>
  <c r="AG65" i="12"/>
  <c r="AF65" s="1"/>
  <c r="Z76" i="34"/>
  <c r="AB65" i="1"/>
  <c r="U65" i="12"/>
  <c r="H73"/>
  <c r="E84" i="34" s="1"/>
  <c r="D84"/>
  <c r="BA84"/>
  <c r="BD73" i="1"/>
  <c r="AK73" i="12"/>
  <c r="AJ73" s="1"/>
  <c r="AX92" i="34"/>
  <c r="AI81" i="12"/>
  <c r="AH81" s="1"/>
  <c r="BC81" i="1"/>
  <c r="BA92" i="34"/>
  <c r="AK81" i="12"/>
  <c r="AJ81" s="1"/>
  <c r="BD81" i="1"/>
  <c r="AK89" i="12"/>
  <c r="AJ89" s="1"/>
  <c r="BA100" i="34"/>
  <c r="BD89" i="1"/>
  <c r="D100" i="34"/>
  <c r="H89" i="12"/>
  <c r="E100" i="34" s="1"/>
  <c r="AX108"/>
  <c r="AI97" i="12"/>
  <c r="AH97" s="1"/>
  <c r="BC97" i="1"/>
  <c r="AQ116" i="34"/>
  <c r="AT105" i="1"/>
  <c r="AX116" i="34"/>
  <c r="BC105" i="1"/>
  <c r="AI105" i="12"/>
  <c r="AH105" s="1"/>
  <c r="AL124" i="34"/>
  <c r="AR113" i="1"/>
  <c r="AA113" i="12"/>
  <c r="Z113" s="1"/>
  <c r="Z124" i="34"/>
  <c r="AB113" i="1"/>
  <c r="U113" i="12"/>
  <c r="Z132" i="34"/>
  <c r="AB121" i="1"/>
  <c r="U121" i="12"/>
  <c r="BA132" i="34"/>
  <c r="BD121" i="1"/>
  <c r="AK121" i="12"/>
  <c r="AJ121" s="1"/>
  <c r="BA140" i="34"/>
  <c r="AK129" i="12"/>
  <c r="AJ129" s="1"/>
  <c r="BD129" i="1"/>
  <c r="AU148" i="34"/>
  <c r="AG137" i="12"/>
  <c r="AF137" s="1"/>
  <c r="BB137" i="1"/>
  <c r="H137" i="12"/>
  <c r="E148" i="34" s="1"/>
  <c r="D148"/>
  <c r="S152"/>
  <c r="P141" i="1"/>
  <c r="AK145" i="12"/>
  <c r="AJ145" s="1"/>
  <c r="BA156" i="34"/>
  <c r="BD145" i="1"/>
  <c r="AC145" i="12"/>
  <c r="AB145" s="1"/>
  <c r="AS145" i="1"/>
  <c r="AO156" i="34"/>
  <c r="P160"/>
  <c r="O149" i="1"/>
  <c r="AL164" i="34"/>
  <c r="AR153" i="1"/>
  <c r="AA153" i="12"/>
  <c r="Z153" s="1"/>
  <c r="AK153"/>
  <c r="AJ153" s="1"/>
  <c r="BD153" i="1"/>
  <c r="BA164" i="34"/>
  <c r="S168"/>
  <c r="P157" i="1"/>
  <c r="AX172" i="34"/>
  <c r="BC161" i="1"/>
  <c r="AI161" i="12"/>
  <c r="AH161" s="1"/>
  <c r="BA172" i="34"/>
  <c r="BD161" i="1"/>
  <c r="AK161" i="12"/>
  <c r="AJ161" s="1"/>
  <c r="AQ180" i="34"/>
  <c r="AT169" i="1"/>
  <c r="AX180" i="34"/>
  <c r="BC169" i="1"/>
  <c r="AI169" i="12"/>
  <c r="AH169" s="1"/>
  <c r="AQ188" i="34"/>
  <c r="AT177" i="1"/>
  <c r="AO188" i="34"/>
  <c r="AC177" i="12"/>
  <c r="AB177" s="1"/>
  <c r="AS177" i="1"/>
  <c r="P196" i="34"/>
  <c r="O185" i="1"/>
  <c r="BA196" i="34"/>
  <c r="BD185" i="1"/>
  <c r="AK185" i="12"/>
  <c r="AJ185" s="1"/>
  <c r="H193"/>
  <c r="E204" i="34" s="1"/>
  <c r="D204"/>
  <c r="P19"/>
  <c r="O8" i="1"/>
  <c r="P27" i="34"/>
  <c r="O16" i="1"/>
  <c r="P35" i="34"/>
  <c r="O24" i="1"/>
  <c r="S47" i="34"/>
  <c r="P36" i="1"/>
  <c r="S51" i="34"/>
  <c r="P40" i="1"/>
  <c r="AE44" i="12"/>
  <c r="AD44" s="1"/>
  <c r="AR55" i="34"/>
  <c r="AQ67"/>
  <c r="AT56" i="1"/>
  <c r="AQ71" i="34"/>
  <c r="AT60" i="1"/>
  <c r="P75" i="34"/>
  <c r="O64" i="1"/>
  <c r="P87" i="34"/>
  <c r="O76" i="1"/>
  <c r="P91" i="34"/>
  <c r="O80" i="1"/>
  <c r="AQ95" i="34"/>
  <c r="AT84" i="1"/>
  <c r="P103" i="34"/>
  <c r="O92" i="1"/>
  <c r="AQ107" i="34"/>
  <c r="AT96" i="1"/>
  <c r="S111" i="34"/>
  <c r="P100" i="1"/>
  <c r="P108" i="12"/>
  <c r="O108" s="1"/>
  <c r="Q119" i="34"/>
  <c r="T127"/>
  <c r="R116" i="12"/>
  <c r="P147" i="34"/>
  <c r="O136" i="1"/>
  <c r="AQ155" i="34"/>
  <c r="AT144" i="1"/>
  <c r="AQ171" i="34"/>
  <c r="AT160" i="1"/>
  <c r="S179" i="34"/>
  <c r="P168" i="1"/>
  <c r="AQ183" i="34"/>
  <c r="AT172" i="1"/>
  <c r="S191" i="34"/>
  <c r="P180" i="1"/>
  <c r="R7" i="12"/>
  <c r="Q7" s="1"/>
  <c r="T18" i="34"/>
  <c r="R19" i="12"/>
  <c r="T30" i="34"/>
  <c r="R31" i="12"/>
  <c r="Q31" s="1"/>
  <c r="T42" i="34"/>
  <c r="P35" i="12"/>
  <c r="O35" s="1"/>
  <c r="Q46" i="34"/>
  <c r="P43" i="12"/>
  <c r="O43" s="1"/>
  <c r="Q54" i="34"/>
  <c r="P70"/>
  <c r="O59" i="1"/>
  <c r="S78" i="34"/>
  <c r="P67" i="1"/>
  <c r="S86" i="34"/>
  <c r="P75" i="1"/>
  <c r="AT98" i="34"/>
  <c r="BB87" i="1"/>
  <c r="S106" i="34"/>
  <c r="P95" i="1"/>
  <c r="P110" i="34"/>
  <c r="O99" i="1"/>
  <c r="S118" i="34"/>
  <c r="P107" i="1"/>
  <c r="AN126" i="34"/>
  <c r="AS115" i="1"/>
  <c r="S130" i="34"/>
  <c r="P119" i="1"/>
  <c r="P142" i="34"/>
  <c r="O131" i="1"/>
  <c r="AQ146" i="34"/>
  <c r="AT135" i="1"/>
  <c r="P158" i="34"/>
  <c r="O147" i="1"/>
  <c r="AQ166" i="34"/>
  <c r="AT155" i="1"/>
  <c r="P174" i="34"/>
  <c r="O163" i="1"/>
  <c r="AQ178" i="34"/>
  <c r="AT167" i="1"/>
  <c r="AC171"/>
  <c r="AA171"/>
  <c r="Q171" i="6"/>
  <c r="S190" i="34"/>
  <c r="P179" i="1"/>
  <c r="Q202" i="34"/>
  <c r="P191" i="12"/>
  <c r="O191" s="1"/>
  <c r="S37" i="34"/>
  <c r="P26" i="1"/>
  <c r="AQ45" i="34"/>
  <c r="AT34" i="1"/>
  <c r="P61" i="34"/>
  <c r="O50" i="1"/>
  <c r="S61" i="34"/>
  <c r="P50" i="1"/>
  <c r="S81" i="34"/>
  <c r="P70" i="1"/>
  <c r="S109" i="34"/>
  <c r="P98" i="1"/>
  <c r="AQ137" i="34"/>
  <c r="AT126" i="1"/>
  <c r="R138" i="12"/>
  <c r="Q138" s="1"/>
  <c r="T149" i="34"/>
  <c r="S157"/>
  <c r="P146" i="1"/>
  <c r="S161" i="34"/>
  <c r="P150" i="1"/>
  <c r="P181" i="34"/>
  <c r="O170" i="1"/>
  <c r="AQ181" i="34"/>
  <c r="AT170" i="1"/>
  <c r="AQ197" i="34"/>
  <c r="AT186" i="1"/>
  <c r="AE5" i="12"/>
  <c r="AD5" s="1"/>
  <c r="AR16" i="34"/>
  <c r="T28"/>
  <c r="R17" i="12"/>
  <c r="Q17" s="1"/>
  <c r="AQ40" i="34"/>
  <c r="AT29" i="1"/>
  <c r="AH53" i="6"/>
  <c r="Q68" i="34"/>
  <c r="P57" i="12"/>
  <c r="O57" s="1"/>
  <c r="R65"/>
  <c r="Q65" s="1"/>
  <c r="T76" i="34"/>
  <c r="Q84"/>
  <c r="P73" i="12"/>
  <c r="O73" s="1"/>
  <c r="T88" i="34"/>
  <c r="R77" i="12"/>
  <c r="Q77" s="1"/>
  <c r="AR88" i="34"/>
  <c r="AE77" i="12"/>
  <c r="AD77" s="1"/>
  <c r="AR96" i="34"/>
  <c r="AE85" i="12"/>
  <c r="AD85" s="1"/>
  <c r="P85"/>
  <c r="O85" s="1"/>
  <c r="Q96" i="34"/>
  <c r="R93" i="12"/>
  <c r="Q93" s="1"/>
  <c r="T104" i="34"/>
  <c r="Q124"/>
  <c r="P113" i="12"/>
  <c r="O113" s="1"/>
  <c r="P121"/>
  <c r="Q132" i="34"/>
  <c r="P125" i="12"/>
  <c r="O125" s="1"/>
  <c r="Q136" i="34"/>
  <c r="AR140"/>
  <c r="AE129" i="12"/>
  <c r="AD129" s="1"/>
  <c r="AE133"/>
  <c r="AD133" s="1"/>
  <c r="AR144" i="34"/>
  <c r="R169" i="12"/>
  <c r="Q169" s="1"/>
  <c r="T180" i="34"/>
  <c r="AQ173" i="6"/>
  <c r="AQ192" i="34"/>
  <c r="AT181" i="1"/>
  <c r="P200" i="34"/>
  <c r="O189" i="1"/>
  <c r="S19" i="34"/>
  <c r="P8" i="1"/>
  <c r="AO19" i="34"/>
  <c r="AS8" i="1"/>
  <c r="AC8" i="12"/>
  <c r="AB8" s="1"/>
  <c r="BA19" i="34"/>
  <c r="BD8" i="1"/>
  <c r="AK8" i="12"/>
  <c r="AJ8" s="1"/>
  <c r="Z27" i="34"/>
  <c r="U16" i="12"/>
  <c r="AB16" i="1"/>
  <c r="M14" i="13" s="1"/>
  <c r="AL27" i="34"/>
  <c r="AR16" i="1"/>
  <c r="S14" i="13" s="1"/>
  <c r="AA16" i="12"/>
  <c r="Z16" s="1"/>
  <c r="AQ31" i="34"/>
  <c r="AT20" i="1"/>
  <c r="AO35" i="34"/>
  <c r="AC24" i="12"/>
  <c r="AB24" s="1"/>
  <c r="AS24" i="1"/>
  <c r="BA43" i="34"/>
  <c r="AK32" i="12"/>
  <c r="AJ32" s="1"/>
  <c r="BD32" i="1"/>
  <c r="T30" i="37" s="1"/>
  <c r="AC32" i="12"/>
  <c r="AB32" s="1"/>
  <c r="AO43" i="34"/>
  <c r="AS32" i="1"/>
  <c r="AQ47" i="34"/>
  <c r="AT36" i="1"/>
  <c r="AE40" i="12"/>
  <c r="AD40" s="1"/>
  <c r="AR51" i="34"/>
  <c r="Z51"/>
  <c r="U40" i="12"/>
  <c r="P48"/>
  <c r="O48" s="1"/>
  <c r="Q59" i="34"/>
  <c r="AS48" i="1"/>
  <c r="AC48" i="12"/>
  <c r="AB48" s="1"/>
  <c r="AO59" i="34"/>
  <c r="BA59"/>
  <c r="AK48" i="12"/>
  <c r="AJ48" s="1"/>
  <c r="BD48" i="1"/>
  <c r="AO67" i="34"/>
  <c r="AC56" i="12"/>
  <c r="AB56" s="1"/>
  <c r="AS56" i="1"/>
  <c r="AU67" i="34"/>
  <c r="AG56" i="12"/>
  <c r="AF56" s="1"/>
  <c r="BB56" i="1"/>
  <c r="AO75" i="34"/>
  <c r="AC64" i="12"/>
  <c r="AB64" s="1"/>
  <c r="AS64" i="1"/>
  <c r="T62" i="13" s="1"/>
  <c r="AX75" i="34"/>
  <c r="AI64" i="12"/>
  <c r="AH64" s="1"/>
  <c r="BC64" i="1"/>
  <c r="X62" i="13" s="1"/>
  <c r="AA72" i="12"/>
  <c r="Z72" s="1"/>
  <c r="AR72" i="1"/>
  <c r="AL83" i="34"/>
  <c r="Z83"/>
  <c r="U72" i="12"/>
  <c r="AB72" i="1"/>
  <c r="AO91" i="34"/>
  <c r="AC80" i="12"/>
  <c r="AB80" s="1"/>
  <c r="AS80" i="1"/>
  <c r="D91" i="34"/>
  <c r="H80" i="12"/>
  <c r="E91" i="34" s="1"/>
  <c r="P88" i="12"/>
  <c r="O88" s="1"/>
  <c r="Q99" i="34"/>
  <c r="D99"/>
  <c r="H88" i="12"/>
  <c r="E99" i="34" s="1"/>
  <c r="AI88" i="12"/>
  <c r="AH88" s="1"/>
  <c r="AX99" i="34"/>
  <c r="BC88" i="1"/>
  <c r="AE92" i="12"/>
  <c r="AD92" s="1"/>
  <c r="AR103" i="34"/>
  <c r="AL107"/>
  <c r="AA96" i="12"/>
  <c r="Z96" s="1"/>
  <c r="AR96" i="1"/>
  <c r="AO107" i="34"/>
  <c r="AC96" i="12"/>
  <c r="AB96" s="1"/>
  <c r="AS96" i="1"/>
  <c r="Q111" i="34"/>
  <c r="P100" i="12"/>
  <c r="O100" s="1"/>
  <c r="Z115" i="34"/>
  <c r="U104" i="12"/>
  <c r="AU115" i="34"/>
  <c r="BB104" i="1"/>
  <c r="AG104" i="12"/>
  <c r="AF104" s="1"/>
  <c r="BA123" i="34"/>
  <c r="AK112" i="12"/>
  <c r="AJ112" s="1"/>
  <c r="BD112" i="1"/>
  <c r="AR131" i="34"/>
  <c r="AE120" i="12"/>
  <c r="AD120" s="1"/>
  <c r="AL131" i="34"/>
  <c r="AA120" i="12"/>
  <c r="Z120" s="1"/>
  <c r="AR120" i="1"/>
  <c r="BB120"/>
  <c r="AG120" i="12"/>
  <c r="AF120" s="1"/>
  <c r="AU131" i="34"/>
  <c r="R128" i="12"/>
  <c r="Q128" s="1"/>
  <c r="T139" i="34"/>
  <c r="AO139"/>
  <c r="AC128" i="12"/>
  <c r="AB128" s="1"/>
  <c r="AS128" i="1"/>
  <c r="AG128" i="12"/>
  <c r="AF128" s="1"/>
  <c r="AU139" i="34"/>
  <c r="Z147"/>
  <c r="U136" i="12"/>
  <c r="P151" i="34"/>
  <c r="O140" i="1"/>
  <c r="AA144" i="12"/>
  <c r="Z144" s="1"/>
  <c r="AL155" i="34"/>
  <c r="AR144" i="1"/>
  <c r="H144" i="12"/>
  <c r="E155" i="34" s="1"/>
  <c r="D155"/>
  <c r="AQ159"/>
  <c r="AT148" i="1"/>
  <c r="S163" i="34"/>
  <c r="P152" i="1"/>
  <c r="AL163" i="34"/>
  <c r="AR152" i="1"/>
  <c r="AA152" i="12"/>
  <c r="Z152" s="1"/>
  <c r="P171" i="34"/>
  <c r="O160" i="1"/>
  <c r="BA171" i="34"/>
  <c r="BD160" i="1"/>
  <c r="AK160" i="12"/>
  <c r="AJ160" s="1"/>
  <c r="AS168" i="1"/>
  <c r="AO179" i="34"/>
  <c r="AC168" i="12"/>
  <c r="AB168" s="1"/>
  <c r="BB168" i="1"/>
  <c r="AG168" i="12"/>
  <c r="AF168" s="1"/>
  <c r="AU179" i="34"/>
  <c r="AK176" i="12"/>
  <c r="AJ176" s="1"/>
  <c r="BA187" i="34"/>
  <c r="U176" i="12"/>
  <c r="Z187" i="34"/>
  <c r="AB176" i="1"/>
  <c r="P195" i="34"/>
  <c r="O184" i="1"/>
  <c r="AO195" i="34"/>
  <c r="AC184" i="12"/>
  <c r="AB184" s="1"/>
  <c r="AS184" i="1"/>
  <c r="AX203" i="34"/>
  <c r="AI192" i="12"/>
  <c r="AH192" s="1"/>
  <c r="BC192" i="1"/>
  <c r="BA203" i="34"/>
  <c r="BD192" i="1"/>
  <c r="AK192" i="12"/>
  <c r="AJ192" s="1"/>
  <c r="Q18" i="34"/>
  <c r="P7" i="12"/>
  <c r="O7" s="1"/>
  <c r="Z22" i="34"/>
  <c r="AB11" i="1"/>
  <c r="U11" i="12"/>
  <c r="AU22" i="34"/>
  <c r="AG11" i="12"/>
  <c r="AF11" s="1"/>
  <c r="BB11" i="1"/>
  <c r="P15" i="12"/>
  <c r="O15" s="1"/>
  <c r="Q26" i="34"/>
  <c r="BA30"/>
  <c r="BD19" i="1"/>
  <c r="Y17" i="13" s="1"/>
  <c r="AK19" i="12"/>
  <c r="AJ19" s="1"/>
  <c r="AL30" i="34"/>
  <c r="AA19" i="12"/>
  <c r="Z19" s="1"/>
  <c r="D38" i="34"/>
  <c r="H27" i="12"/>
  <c r="E38" i="34" s="1"/>
  <c r="AU38"/>
  <c r="BB27" i="1"/>
  <c r="AG27" i="12"/>
  <c r="AF27" s="1"/>
  <c r="P31"/>
  <c r="O31" s="1"/>
  <c r="Q42" i="34"/>
  <c r="R35" i="12"/>
  <c r="Q35" s="1"/>
  <c r="T46" i="34"/>
  <c r="Z46"/>
  <c r="U35" i="12"/>
  <c r="AB35" i="1"/>
  <c r="H33" i="37" s="1"/>
  <c r="BA46" i="34"/>
  <c r="AK35" i="12"/>
  <c r="AJ35" s="1"/>
  <c r="BD35" i="1"/>
  <c r="T33" i="37" s="1"/>
  <c r="AR50" i="34"/>
  <c r="AE39" i="12"/>
  <c r="AD39" s="1"/>
  <c r="BA54" i="34"/>
  <c r="AK43" i="12"/>
  <c r="AJ43" s="1"/>
  <c r="BD43" i="1"/>
  <c r="Y41" i="13" s="1"/>
  <c r="Z54" i="34"/>
  <c r="U43" i="12"/>
  <c r="AB43" i="1"/>
  <c r="M41" i="13" s="1"/>
  <c r="AR51" i="6"/>
  <c r="AX62" i="34"/>
  <c r="AI51" i="12"/>
  <c r="AH51" s="1"/>
  <c r="BC51" i="1"/>
  <c r="AK51" i="12"/>
  <c r="AJ51" s="1"/>
  <c r="BA62" i="34"/>
  <c r="AX70"/>
  <c r="BC59" i="1"/>
  <c r="AI59" i="12"/>
  <c r="AH59" s="1"/>
  <c r="AS59" i="1"/>
  <c r="AC59" i="12"/>
  <c r="AB59" s="1"/>
  <c r="AO70" i="34"/>
  <c r="Z78"/>
  <c r="AB67" i="1"/>
  <c r="U67" i="12"/>
  <c r="AS67" i="1"/>
  <c r="AC67" i="12"/>
  <c r="AB67" s="1"/>
  <c r="AO78" i="34"/>
  <c r="P82"/>
  <c r="O71" i="1"/>
  <c r="BA86" i="34"/>
  <c r="BD75" i="1"/>
  <c r="AK75" i="12"/>
  <c r="AJ75" s="1"/>
  <c r="Z86" i="34"/>
  <c r="U75" i="12"/>
  <c r="AB75" i="1"/>
  <c r="D94" i="34"/>
  <c r="H83" i="12"/>
  <c r="E94" i="34" s="1"/>
  <c r="S102"/>
  <c r="P91" i="1"/>
  <c r="H91" i="12"/>
  <c r="E102" i="34" s="1"/>
  <c r="D102"/>
  <c r="BA110"/>
  <c r="AK99" i="12"/>
  <c r="AJ99" s="1"/>
  <c r="BD99" i="1"/>
  <c r="P118" i="34"/>
  <c r="O107" i="1"/>
  <c r="AL118" i="34"/>
  <c r="AR107" i="1"/>
  <c r="AA107" i="12"/>
  <c r="Z107" s="1"/>
  <c r="AL126" i="34"/>
  <c r="AA115" i="12"/>
  <c r="Z115" s="1"/>
  <c r="U115"/>
  <c r="AB115" i="1"/>
  <c r="Z126" i="34"/>
  <c r="Z134"/>
  <c r="U123" i="12"/>
  <c r="AB123" i="1"/>
  <c r="AG123" i="12"/>
  <c r="AF123" s="1"/>
  <c r="AU134" i="34"/>
  <c r="BB123" i="1"/>
  <c r="D142" i="34"/>
  <c r="H131" i="12"/>
  <c r="E142" i="34" s="1"/>
  <c r="S150"/>
  <c r="P139" i="1"/>
  <c r="AX150" i="34"/>
  <c r="BC139" i="1"/>
  <c r="AI139" i="12"/>
  <c r="AH139" s="1"/>
  <c r="AQ158" i="34"/>
  <c r="AT147" i="1"/>
  <c r="AB147"/>
  <c r="Z158" i="34"/>
  <c r="U147" i="12"/>
  <c r="AO166" i="34"/>
  <c r="AS155" i="1"/>
  <c r="AC155" i="12"/>
  <c r="AB155" s="1"/>
  <c r="D174" i="34"/>
  <c r="H163" i="12"/>
  <c r="E174" i="34" s="1"/>
  <c r="AI163" i="12"/>
  <c r="AH163" s="1"/>
  <c r="BC163" i="1"/>
  <c r="AX174" i="34"/>
  <c r="AU182"/>
  <c r="BB171" i="1"/>
  <c r="AG171" i="12"/>
  <c r="AF171" s="1"/>
  <c r="AL182" i="34"/>
  <c r="AA171" i="12"/>
  <c r="Z171" s="1"/>
  <c r="AR171" i="1"/>
  <c r="S186" i="34"/>
  <c r="P175" i="1"/>
  <c r="AO190" i="34"/>
  <c r="AS179" i="1"/>
  <c r="AC179" i="12"/>
  <c r="AB179" s="1"/>
  <c r="AX190" i="34"/>
  <c r="AI179" i="12"/>
  <c r="AH179" s="1"/>
  <c r="BC179" i="1"/>
  <c r="P198" i="34"/>
  <c r="O187" i="1"/>
  <c r="AA187" i="12"/>
  <c r="Z187" s="1"/>
  <c r="AL198" i="34"/>
  <c r="AR187" i="1"/>
  <c r="AC187" i="12"/>
  <c r="AB187" s="1"/>
  <c r="AO198" i="34"/>
  <c r="AS187" i="1"/>
  <c r="S202" i="34"/>
  <c r="P191" i="1"/>
  <c r="AX21" i="34"/>
  <c r="BC10" i="1"/>
  <c r="AI10" i="12"/>
  <c r="AH10" s="1"/>
  <c r="Z29" i="34"/>
  <c r="AB18" i="1"/>
  <c r="U18" i="12"/>
  <c r="AQ37" i="34"/>
  <c r="AT26" i="1"/>
  <c r="AU37" i="34"/>
  <c r="BB26" i="1"/>
  <c r="AG26" i="12"/>
  <c r="AF26" s="1"/>
  <c r="BC26" i="1"/>
  <c r="AX37" i="34"/>
  <c r="AI26" i="12"/>
  <c r="AH26" s="1"/>
  <c r="P45" i="34"/>
  <c r="O34" i="1"/>
  <c r="AL45" i="34"/>
  <c r="AA34" i="12"/>
  <c r="Z34" s="1"/>
  <c r="AR34" i="1"/>
  <c r="S32" i="13" s="1"/>
  <c r="AX45" i="34"/>
  <c r="BC34" i="1"/>
  <c r="X32" i="13" s="1"/>
  <c r="AI34" i="12"/>
  <c r="AH34" s="1"/>
  <c r="AQ49" i="34"/>
  <c r="AT38" i="1"/>
  <c r="Q53" i="34"/>
  <c r="P42" i="12"/>
  <c r="O42" s="1"/>
  <c r="AU53" i="34"/>
  <c r="AG42" i="12"/>
  <c r="AF42" s="1"/>
  <c r="BB42" i="1"/>
  <c r="H42" i="12"/>
  <c r="E53" i="34" s="1"/>
  <c r="D53"/>
  <c r="AL61"/>
  <c r="AA50" i="12"/>
  <c r="Z50" s="1"/>
  <c r="AR50" i="1"/>
  <c r="P65" i="34"/>
  <c r="O54" i="1"/>
  <c r="P69" i="34"/>
  <c r="O58" i="1"/>
  <c r="AO69" i="34"/>
  <c r="AS58" i="1"/>
  <c r="T56" i="13" s="1"/>
  <c r="AC58" i="12"/>
  <c r="AB58" s="1"/>
  <c r="AG66"/>
  <c r="AF66" s="1"/>
  <c r="AU77" i="34"/>
  <c r="Z77"/>
  <c r="U66" i="12"/>
  <c r="AB66" i="1"/>
  <c r="AX85" i="34"/>
  <c r="AI74" i="12"/>
  <c r="AH74" s="1"/>
  <c r="BC74" i="1"/>
  <c r="AL85" i="34"/>
  <c r="AA74" i="12"/>
  <c r="Z74" s="1"/>
  <c r="AR74" i="1"/>
  <c r="P89" i="34"/>
  <c r="O78" i="1"/>
  <c r="AX93" i="34"/>
  <c r="BC82" i="1"/>
  <c r="AI82" i="12"/>
  <c r="AH82" s="1"/>
  <c r="K90" i="1"/>
  <c r="V88" i="5"/>
  <c r="AL101" i="34"/>
  <c r="AA90" i="12"/>
  <c r="Z90" s="1"/>
  <c r="AR90" i="1"/>
  <c r="S105" i="34"/>
  <c r="P94" i="1"/>
  <c r="AL109" i="34"/>
  <c r="AA98" i="12"/>
  <c r="Z98" s="1"/>
  <c r="AR98" i="1"/>
  <c r="P117" i="34"/>
  <c r="O106" i="1"/>
  <c r="AX117" i="34"/>
  <c r="BC106" i="1"/>
  <c r="AI106" i="12"/>
  <c r="AH106" s="1"/>
  <c r="AL117" i="34"/>
  <c r="AR106" i="1"/>
  <c r="AA106" i="12"/>
  <c r="Z106" s="1"/>
  <c r="S121" i="34"/>
  <c r="P110" i="1"/>
  <c r="AU125" i="34"/>
  <c r="BB114" i="1"/>
  <c r="AG114" i="12"/>
  <c r="AF114" s="1"/>
  <c r="H122"/>
  <c r="E133" i="34" s="1"/>
  <c r="D133"/>
  <c r="BA133"/>
  <c r="BD122" i="1"/>
  <c r="AK122" i="12"/>
  <c r="AJ122" s="1"/>
  <c r="S141" i="34"/>
  <c r="P130" i="1"/>
  <c r="AL141" i="34"/>
  <c r="AR130" i="1"/>
  <c r="AA130" i="12"/>
  <c r="Z130" s="1"/>
  <c r="AO141" i="34"/>
  <c r="AS130" i="1"/>
  <c r="AC130" i="12"/>
  <c r="AB130" s="1"/>
  <c r="D149" i="34"/>
  <c r="H138" i="12"/>
  <c r="E149" i="34" s="1"/>
  <c r="AR157"/>
  <c r="AE146" i="12"/>
  <c r="AD146" s="1"/>
  <c r="AX157" i="34"/>
  <c r="BC146" i="1"/>
  <c r="AI146" i="12"/>
  <c r="AH146" s="1"/>
  <c r="AK146"/>
  <c r="AJ146" s="1"/>
  <c r="BA157" i="34"/>
  <c r="AU165"/>
  <c r="AG154" i="12"/>
  <c r="AF154" s="1"/>
  <c r="BB154" i="1"/>
  <c r="U154" i="12"/>
  <c r="Z165" i="34"/>
  <c r="T169"/>
  <c r="R158" i="12"/>
  <c r="Q158" s="1"/>
  <c r="R162"/>
  <c r="T173" i="34"/>
  <c r="BA173"/>
  <c r="BD162" i="1"/>
  <c r="AK162" i="12"/>
  <c r="AJ162" s="1"/>
  <c r="AA162"/>
  <c r="Z162" s="1"/>
  <c r="AR162" i="1"/>
  <c r="AL173" i="34"/>
  <c r="T181"/>
  <c r="R170" i="12"/>
  <c r="AI170"/>
  <c r="AH170" s="1"/>
  <c r="AX181" i="34"/>
  <c r="D181"/>
  <c r="H170" i="12"/>
  <c r="E181" i="34" s="1"/>
  <c r="H178" i="12"/>
  <c r="E189" i="34" s="1"/>
  <c r="D189"/>
  <c r="AL189"/>
  <c r="AR178" i="1"/>
  <c r="AA178" i="12"/>
  <c r="Z178" s="1"/>
  <c r="AE182"/>
  <c r="AD182" s="1"/>
  <c r="AR193" i="34"/>
  <c r="AU197"/>
  <c r="BB186" i="1"/>
  <c r="AG186" i="12"/>
  <c r="AF186" s="1"/>
  <c r="AL197" i="34"/>
  <c r="AA186" i="12"/>
  <c r="Z186" s="1"/>
  <c r="AR186" i="1"/>
  <c r="AR201" i="34"/>
  <c r="AE190" i="12"/>
  <c r="AD190" s="1"/>
  <c r="AR205" i="34"/>
  <c r="AE194" i="12"/>
  <c r="AD194" s="1"/>
  <c r="AU205" i="34"/>
  <c r="AG194" i="12"/>
  <c r="AF194" s="1"/>
  <c r="BB194" i="1"/>
  <c r="AC194" i="12"/>
  <c r="AB194" s="1"/>
  <c r="AS194" i="1"/>
  <c r="AO205" i="34"/>
  <c r="AL16"/>
  <c r="AA5" i="12"/>
  <c r="Z5" s="1"/>
  <c r="AR5" i="1"/>
  <c r="AG5" i="12"/>
  <c r="AF5" s="1"/>
  <c r="BB5" i="1"/>
  <c r="AU16" i="34"/>
  <c r="Q20"/>
  <c r="P9" i="12"/>
  <c r="O9" s="1"/>
  <c r="AE13"/>
  <c r="AD13" s="1"/>
  <c r="AR24" i="34"/>
  <c r="AR13" i="1"/>
  <c r="S11" i="13" s="1"/>
  <c r="AA13" i="12"/>
  <c r="Z13" s="1"/>
  <c r="AL24" i="34"/>
  <c r="AU24"/>
  <c r="AG13" i="12"/>
  <c r="AF13" s="1"/>
  <c r="BB13" i="1"/>
  <c r="W11" i="13" s="1"/>
  <c r="BA32" i="34"/>
  <c r="AK21" i="12"/>
  <c r="AJ21" s="1"/>
  <c r="BD21" i="1"/>
  <c r="AB21"/>
  <c r="U21" i="12"/>
  <c r="Z32" i="34"/>
  <c r="Q40"/>
  <c r="P29" i="12"/>
  <c r="AC29"/>
  <c r="AB29" s="1"/>
  <c r="AO40" i="34"/>
  <c r="AG29" i="12"/>
  <c r="AF29" s="1"/>
  <c r="AU40" i="34"/>
  <c r="BB29" i="1"/>
  <c r="Z48" i="34"/>
  <c r="AB37" i="1"/>
  <c r="U37" i="12"/>
  <c r="Z56" i="34"/>
  <c r="U45" i="12"/>
  <c r="H45"/>
  <c r="E56" i="34" s="1"/>
  <c r="D56"/>
  <c r="S64"/>
  <c r="P53" i="1"/>
  <c r="AL64" i="34"/>
  <c r="AA53" i="12"/>
  <c r="Z53" s="1"/>
  <c r="AR53" i="1"/>
  <c r="Z64" i="34"/>
  <c r="AB53" i="1"/>
  <c r="U53" i="12"/>
  <c r="BA72" i="34"/>
  <c r="BD61" i="1"/>
  <c r="Y59" i="13" s="1"/>
  <c r="AK61" i="12"/>
  <c r="AJ61" s="1"/>
  <c r="AX72" i="34"/>
  <c r="BC61" i="1"/>
  <c r="X59" i="13" s="1"/>
  <c r="AI61" i="12"/>
  <c r="AH61" s="1"/>
  <c r="P76" i="34"/>
  <c r="O65" i="1"/>
  <c r="AO80" i="34"/>
  <c r="AS69" i="1"/>
  <c r="AC69" i="12"/>
  <c r="AB69" s="1"/>
  <c r="D80" i="34"/>
  <c r="H69" i="12"/>
  <c r="E80" i="34" s="1"/>
  <c r="AL88"/>
  <c r="AA77" i="12"/>
  <c r="Z77" s="1"/>
  <c r="AR77" i="1"/>
  <c r="BC85"/>
  <c r="AX96" i="34"/>
  <c r="AI85" i="12"/>
  <c r="AH85" s="1"/>
  <c r="AU96" i="34"/>
  <c r="AG85" i="12"/>
  <c r="AF85" s="1"/>
  <c r="BB85" i="1"/>
  <c r="AQ100" i="34"/>
  <c r="AT89" i="1"/>
  <c r="AR93"/>
  <c r="AL104" i="34"/>
  <c r="AA93" i="12"/>
  <c r="Z93" s="1"/>
  <c r="P112" i="34"/>
  <c r="O101" i="1"/>
  <c r="AS101"/>
  <c r="AC101" i="12"/>
  <c r="AB101" s="1"/>
  <c r="AO112" i="34"/>
  <c r="AL120"/>
  <c r="AA109" i="12"/>
  <c r="Z109" s="1"/>
  <c r="AR109" i="1"/>
  <c r="AQ128" i="34"/>
  <c r="AT117" i="1"/>
  <c r="AO128" i="34"/>
  <c r="AS117" i="1"/>
  <c r="AC117" i="12"/>
  <c r="AB117" s="1"/>
  <c r="AI117"/>
  <c r="AH117" s="1"/>
  <c r="AX128" i="34"/>
  <c r="BC117" i="1"/>
  <c r="AQ132" i="34"/>
  <c r="AT121" i="1"/>
  <c r="AU136" i="34"/>
  <c r="AG125" i="12"/>
  <c r="AF125" s="1"/>
  <c r="AO136" i="34"/>
  <c r="AC125" i="12"/>
  <c r="AB125" s="1"/>
  <c r="AS125" i="1"/>
  <c r="S140" i="34"/>
  <c r="P129" i="1"/>
  <c r="AL144" i="34"/>
  <c r="AR133" i="1"/>
  <c r="AA133" i="12"/>
  <c r="Z133" s="1"/>
  <c r="BA144" i="34"/>
  <c r="BD133" i="1"/>
  <c r="AK133" i="12"/>
  <c r="AJ133" s="1"/>
  <c r="D152" i="34"/>
  <c r="H141" i="12"/>
  <c r="E152" i="34" s="1"/>
  <c r="S156"/>
  <c r="P145" i="1"/>
  <c r="BA160" i="34"/>
  <c r="AK149" i="12"/>
  <c r="AJ149" s="1"/>
  <c r="BD149" i="1"/>
  <c r="AO160" i="34"/>
  <c r="AS149" i="1"/>
  <c r="AC149" i="12"/>
  <c r="AB149" s="1"/>
  <c r="S164" i="34"/>
  <c r="P153" i="1"/>
  <c r="H157" i="12"/>
  <c r="E168" i="34" s="1"/>
  <c r="D168"/>
  <c r="AU168"/>
  <c r="AG157" i="12"/>
  <c r="AF157" s="1"/>
  <c r="BB157" i="1"/>
  <c r="S172" i="34"/>
  <c r="P161" i="1"/>
  <c r="AL176" i="34"/>
  <c r="AA165" i="12"/>
  <c r="Z165" s="1"/>
  <c r="AR165" i="1"/>
  <c r="AG165" i="12"/>
  <c r="AF165" s="1"/>
  <c r="AU176" i="34"/>
  <c r="AO184"/>
  <c r="AC173" i="12"/>
  <c r="AB173" s="1"/>
  <c r="AS173" i="1"/>
  <c r="AU184" i="34"/>
  <c r="BB173" i="1"/>
  <c r="AG173" i="12"/>
  <c r="AF173" s="1"/>
  <c r="S188" i="34"/>
  <c r="P177" i="1"/>
  <c r="AU192" i="34"/>
  <c r="AG181" i="12"/>
  <c r="AF181" s="1"/>
  <c r="BB181" i="1"/>
  <c r="S200" i="34"/>
  <c r="P189" i="1"/>
  <c r="AO200" i="34"/>
  <c r="AS189" i="1"/>
  <c r="AC189" i="12"/>
  <c r="AB189" s="1"/>
  <c r="S204" i="34"/>
  <c r="P193" i="1"/>
  <c r="P31" i="34"/>
  <c r="O20" i="1"/>
  <c r="P28" i="12"/>
  <c r="O28" s="1"/>
  <c r="Q39" i="34"/>
  <c r="T59"/>
  <c r="R48" i="12"/>
  <c r="Q48" s="1"/>
  <c r="P56"/>
  <c r="O56" s="1"/>
  <c r="Q67" i="34"/>
  <c r="BC76" i="1"/>
  <c r="T95" i="34"/>
  <c r="R84" i="12"/>
  <c r="AE88"/>
  <c r="AD88" s="1"/>
  <c r="AR99" i="34"/>
  <c r="AR127"/>
  <c r="AE116" i="12"/>
  <c r="AD116" s="1"/>
  <c r="Q127" i="34"/>
  <c r="P116" i="12"/>
  <c r="O116" s="1"/>
  <c r="BD124" i="1"/>
  <c r="BB128"/>
  <c r="Q159" i="34"/>
  <c r="P148" i="12"/>
  <c r="O148" s="1"/>
  <c r="P175" i="34"/>
  <c r="O164" i="1"/>
  <c r="P183" i="34"/>
  <c r="O172" i="1"/>
  <c r="S183" i="34"/>
  <c r="P172" i="1"/>
  <c r="P191" i="34"/>
  <c r="O180" i="1"/>
  <c r="P199" i="34"/>
  <c r="O188" i="1"/>
  <c r="P203" i="34"/>
  <c r="O192" i="1"/>
  <c r="AQ22" i="34"/>
  <c r="AT11" i="1"/>
  <c r="AR38" i="34"/>
  <c r="AE27" i="12"/>
  <c r="AD27" s="1"/>
  <c r="P39"/>
  <c r="O39" s="1"/>
  <c r="Q50" i="34"/>
  <c r="AR54"/>
  <c r="AE43" i="12"/>
  <c r="AD43" s="1"/>
  <c r="T66" i="34"/>
  <c r="R55" i="12"/>
  <c r="Q55" s="1"/>
  <c r="T74" i="34"/>
  <c r="R63" i="12"/>
  <c r="Q63" s="1"/>
  <c r="AR82" i="34"/>
  <c r="AE71" i="12"/>
  <c r="AD71" s="1"/>
  <c r="R79"/>
  <c r="Q79" s="1"/>
  <c r="T90" i="34"/>
  <c r="AR90"/>
  <c r="AE79" i="12"/>
  <c r="AD79" s="1"/>
  <c r="AR98" i="34"/>
  <c r="AE87" i="12"/>
  <c r="AD87" s="1"/>
  <c r="R99"/>
  <c r="Q99" s="1"/>
  <c r="T110" i="34"/>
  <c r="AR114"/>
  <c r="AE103" i="12"/>
  <c r="AD103" s="1"/>
  <c r="AQ122" i="34"/>
  <c r="AT111" i="1"/>
  <c r="AQ126" i="34"/>
  <c r="AT115" i="1"/>
  <c r="P127" i="12"/>
  <c r="O127" s="1"/>
  <c r="Q138" i="34"/>
  <c r="AE139" i="12"/>
  <c r="AD139" s="1"/>
  <c r="AR150" i="34"/>
  <c r="T158"/>
  <c r="R147" i="12"/>
  <c r="Q147" s="1"/>
  <c r="AR170" i="34"/>
  <c r="AE159" i="12"/>
  <c r="AD159" s="1"/>
  <c r="AE175"/>
  <c r="AD175" s="1"/>
  <c r="AR186" i="34"/>
  <c r="R183" i="12"/>
  <c r="Q183" s="1"/>
  <c r="T194" i="34"/>
  <c r="R6" i="12"/>
  <c r="Q6" s="1"/>
  <c r="T17" i="34"/>
  <c r="P10" i="12"/>
  <c r="O10" s="1"/>
  <c r="Q21" i="34"/>
  <c r="AR29"/>
  <c r="AE18" i="12"/>
  <c r="AD18" s="1"/>
  <c r="Q49" i="34"/>
  <c r="P38" i="12"/>
  <c r="O38" s="1"/>
  <c r="R42"/>
  <c r="Q42" s="1"/>
  <c r="T53" i="34"/>
  <c r="T65"/>
  <c r="R54" i="12"/>
  <c r="Q54" s="1"/>
  <c r="AR69" i="34"/>
  <c r="AE58" i="12"/>
  <c r="AD58" s="1"/>
  <c r="AR73" i="34"/>
  <c r="AE62" i="12"/>
  <c r="AD62" s="1"/>
  <c r="AH66" i="6"/>
  <c r="S93" i="34"/>
  <c r="P82" i="1"/>
  <c r="AP90"/>
  <c r="AB88" i="5"/>
  <c r="S113" i="34"/>
  <c r="P102" i="1"/>
  <c r="S117" i="34"/>
  <c r="P106" i="1"/>
  <c r="AQ121" i="34"/>
  <c r="AT110" i="1"/>
  <c r="S129" i="34"/>
  <c r="P118" i="1"/>
  <c r="AR126" i="6"/>
  <c r="R134" i="12"/>
  <c r="T145" i="34"/>
  <c r="AH138" i="6"/>
  <c r="P142" i="12"/>
  <c r="O142" s="1"/>
  <c r="Q153" i="34"/>
  <c r="T165"/>
  <c r="R154" i="12"/>
  <c r="Q154" s="1"/>
  <c r="P173" i="34"/>
  <c r="O162" i="1"/>
  <c r="P177" i="34"/>
  <c r="O166" i="1"/>
  <c r="AQ189" i="34"/>
  <c r="AT178" i="1"/>
  <c r="S193" i="34"/>
  <c r="P182" i="1"/>
  <c r="S197" i="34"/>
  <c r="P186" i="1"/>
  <c r="S205" i="34"/>
  <c r="P194" i="1"/>
  <c r="AE9" i="12"/>
  <c r="AD9" s="1"/>
  <c r="AR20" i="34"/>
  <c r="AR32"/>
  <c r="AE21" i="12"/>
  <c r="AD21" s="1"/>
  <c r="AQ25" i="6"/>
  <c r="T40" i="34"/>
  <c r="R29" i="12"/>
  <c r="Q29" s="1"/>
  <c r="R33"/>
  <c r="Q33" s="1"/>
  <c r="T44" i="34"/>
  <c r="AE41" i="12"/>
  <c r="AD41" s="1"/>
  <c r="AR52" i="34"/>
  <c r="AE49" i="12"/>
  <c r="AD49" s="1"/>
  <c r="AR60" i="34"/>
  <c r="AR68"/>
  <c r="AE57" i="12"/>
  <c r="AD57" s="1"/>
  <c r="T68" i="34"/>
  <c r="R57" i="12"/>
  <c r="Q57" s="1"/>
  <c r="R69"/>
  <c r="Q69" s="1"/>
  <c r="T80" i="34"/>
  <c r="T92"/>
  <c r="R81" i="12"/>
  <c r="Q81" s="1"/>
  <c r="P93"/>
  <c r="O93" s="1"/>
  <c r="Q104" i="34"/>
  <c r="AE97" i="12"/>
  <c r="AD97" s="1"/>
  <c r="AR108" i="34"/>
  <c r="AR112"/>
  <c r="AE101" i="12"/>
  <c r="AD101" s="1"/>
  <c r="R113"/>
  <c r="Q113" s="1"/>
  <c r="T124" i="34"/>
  <c r="R117" i="12"/>
  <c r="Q117" s="1"/>
  <c r="T128" i="34"/>
  <c r="AE125" i="12"/>
  <c r="AD125" s="1"/>
  <c r="AR136" i="34"/>
  <c r="P129" i="12"/>
  <c r="O129" s="1"/>
  <c r="Q140" i="34"/>
  <c r="AR148"/>
  <c r="AE137" i="12"/>
  <c r="AD137" s="1"/>
  <c r="AR152" i="34"/>
  <c r="AE141" i="12"/>
  <c r="AD141" s="1"/>
  <c r="S160" i="34"/>
  <c r="P149" i="1"/>
  <c r="AQ172" i="34"/>
  <c r="AT161" i="1"/>
  <c r="P180" i="34"/>
  <c r="O169" i="1"/>
  <c r="AK184" i="34"/>
  <c r="AR173" i="1"/>
  <c r="S196" i="34"/>
  <c r="P185" i="1"/>
  <c r="P12" i="12"/>
  <c r="O12" s="1"/>
  <c r="Q23" i="34"/>
  <c r="AR12" i="1"/>
  <c r="AA12" i="12"/>
  <c r="Z12" s="1"/>
  <c r="AL23" i="34"/>
  <c r="H12" i="12"/>
  <c r="E23" i="34" s="1"/>
  <c r="D23"/>
  <c r="BA31"/>
  <c r="AK20" i="12"/>
  <c r="AJ20" s="1"/>
  <c r="BD20" i="1"/>
  <c r="D31" i="34"/>
  <c r="H20" i="12"/>
  <c r="E31" i="34" s="1"/>
  <c r="AE24" i="12"/>
  <c r="AD24" s="1"/>
  <c r="AR35" i="34"/>
  <c r="AL39"/>
  <c r="AA28" i="12"/>
  <c r="Z28" s="1"/>
  <c r="AR28" i="1"/>
  <c r="S26" i="13" s="1"/>
  <c r="R32" i="12"/>
  <c r="Q32" s="1"/>
  <c r="T43" i="34"/>
  <c r="D47"/>
  <c r="H36" i="12"/>
  <c r="E47" i="34" s="1"/>
  <c r="AX47"/>
  <c r="AI36" i="12"/>
  <c r="AH36" s="1"/>
  <c r="BC36" i="1"/>
  <c r="BA55" i="34"/>
  <c r="AK44" i="12"/>
  <c r="AJ44" s="1"/>
  <c r="P52"/>
  <c r="O52" s="1"/>
  <c r="Q63" i="34"/>
  <c r="AO63"/>
  <c r="AC52" i="12"/>
  <c r="AB52" s="1"/>
  <c r="AS52" i="1"/>
  <c r="T50" i="13" s="1"/>
  <c r="AL63" i="34"/>
  <c r="AA52" i="12"/>
  <c r="Z52" s="1"/>
  <c r="AR52" i="1"/>
  <c r="S50" i="13" s="1"/>
  <c r="Z71" i="34"/>
  <c r="AB60" i="1"/>
  <c r="U60" i="12"/>
  <c r="H60"/>
  <c r="E71" i="34" s="1"/>
  <c r="D71"/>
  <c r="S75"/>
  <c r="P64" i="1"/>
  <c r="AG68" i="12"/>
  <c r="AF68" s="1"/>
  <c r="AU79" i="34"/>
  <c r="BB68" i="1"/>
  <c r="AA68" i="12"/>
  <c r="Z68" s="1"/>
  <c r="AL79" i="34"/>
  <c r="AR68" i="1"/>
  <c r="AO87" i="34"/>
  <c r="AS76" i="1"/>
  <c r="AC76" i="12"/>
  <c r="AB76" s="1"/>
  <c r="P95" i="34"/>
  <c r="O84" i="1"/>
  <c r="AC84" i="12"/>
  <c r="AB84" s="1"/>
  <c r="AS84" i="1"/>
  <c r="AO95" i="34"/>
  <c r="AL103"/>
  <c r="AA92" i="12"/>
  <c r="Z92" s="1"/>
  <c r="AR92" i="1"/>
  <c r="AO103" i="34"/>
  <c r="AC92" i="12"/>
  <c r="AB92" s="1"/>
  <c r="AS92" i="1"/>
  <c r="S107" i="34"/>
  <c r="P96" i="1"/>
  <c r="AX111" i="34"/>
  <c r="AI100" i="12"/>
  <c r="AH100" s="1"/>
  <c r="BC100" i="1"/>
  <c r="BA111" i="34"/>
  <c r="BD100" i="1"/>
  <c r="AK100" i="12"/>
  <c r="AJ100" s="1"/>
  <c r="AQ115" i="34"/>
  <c r="AT104" i="1"/>
  <c r="AG108" i="12"/>
  <c r="AF108" s="1"/>
  <c r="AU119" i="34"/>
  <c r="BB108" i="1"/>
  <c r="D119" i="34"/>
  <c r="H108" i="12"/>
  <c r="E119" i="34" s="1"/>
  <c r="K112" i="1"/>
  <c r="V110" i="5"/>
  <c r="AO127" i="34"/>
  <c r="AC116" i="12"/>
  <c r="AB116" s="1"/>
  <c r="AS116" i="1"/>
  <c r="AX127" i="34"/>
  <c r="AI116" i="12"/>
  <c r="AH116" s="1"/>
  <c r="BC116" i="1"/>
  <c r="R120" i="12"/>
  <c r="Q120" s="1"/>
  <c r="T131" i="34"/>
  <c r="D135"/>
  <c r="H124" i="12"/>
  <c r="E135" i="34" s="1"/>
  <c r="Q139"/>
  <c r="P128" i="12"/>
  <c r="O128" s="1"/>
  <c r="AG132"/>
  <c r="AF132" s="1"/>
  <c r="AU143" i="34"/>
  <c r="BB132" i="1"/>
  <c r="AX143" i="34"/>
  <c r="BC132" i="1"/>
  <c r="AI132" i="12"/>
  <c r="AH132" s="1"/>
  <c r="S147" i="34"/>
  <c r="P136" i="1"/>
  <c r="AO151" i="34"/>
  <c r="AS140" i="1"/>
  <c r="AC140" i="12"/>
  <c r="AB140" s="1"/>
  <c r="AL151" i="34"/>
  <c r="AR140" i="1"/>
  <c r="AA140" i="12"/>
  <c r="Z140" s="1"/>
  <c r="AU159" i="34"/>
  <c r="BB148" i="1"/>
  <c r="AG148" i="12"/>
  <c r="AF148" s="1"/>
  <c r="P167" i="34"/>
  <c r="O156" i="1"/>
  <c r="Z167" i="34"/>
  <c r="U156" i="12"/>
  <c r="S175" i="34"/>
  <c r="P164" i="1"/>
  <c r="AO175" i="34"/>
  <c r="AS164" i="1"/>
  <c r="AC164" i="12"/>
  <c r="AB164" s="1"/>
  <c r="AO183" i="34"/>
  <c r="AS172" i="1"/>
  <c r="AC172" i="12"/>
  <c r="AB172" s="1"/>
  <c r="AL183" i="34"/>
  <c r="AR172" i="1"/>
  <c r="AA172" i="12"/>
  <c r="Z172" s="1"/>
  <c r="AQ187" i="34"/>
  <c r="AT176" i="1"/>
  <c r="AQ191" i="34"/>
  <c r="AT180" i="1"/>
  <c r="BC180"/>
  <c r="AI180" i="12"/>
  <c r="AH180" s="1"/>
  <c r="AX191" i="34"/>
  <c r="AR199"/>
  <c r="AE188" i="12"/>
  <c r="AD188" s="1"/>
  <c r="AU199" i="34"/>
  <c r="BB188" i="1"/>
  <c r="AG188" i="12"/>
  <c r="AF188" s="1"/>
  <c r="AB188" i="1"/>
  <c r="U188" i="12"/>
  <c r="Z199" i="34"/>
  <c r="BA18"/>
  <c r="BD7" i="1"/>
  <c r="AK7" i="12"/>
  <c r="AJ7" s="1"/>
  <c r="AX18" i="34"/>
  <c r="AI7" i="12"/>
  <c r="AH7" s="1"/>
  <c r="BC7" i="1"/>
  <c r="AQ26" i="34"/>
  <c r="AT15" i="1"/>
  <c r="AU26" i="34"/>
  <c r="AG15" i="12"/>
  <c r="AF15" s="1"/>
  <c r="BB15" i="1"/>
  <c r="D26" i="34"/>
  <c r="H15" i="12"/>
  <c r="E26" i="34" s="1"/>
  <c r="AQ34"/>
  <c r="AT23" i="1"/>
  <c r="Z34" i="34"/>
  <c r="U23" i="12"/>
  <c r="AB23" i="1"/>
  <c r="AX34" i="34"/>
  <c r="BC23" i="1"/>
  <c r="AI23" i="12"/>
  <c r="AH23" s="1"/>
  <c r="AI31"/>
  <c r="AH31" s="1"/>
  <c r="AX42" i="34"/>
  <c r="BC31" i="1"/>
  <c r="AL42" i="34"/>
  <c r="AA31" i="12"/>
  <c r="Z31" s="1"/>
  <c r="AR31" i="1"/>
  <c r="S29" i="13" s="1"/>
  <c r="AG39" i="12"/>
  <c r="AF39" s="1"/>
  <c r="AU50" i="34"/>
  <c r="Z50"/>
  <c r="U39" i="12"/>
  <c r="AB39" i="1"/>
  <c r="H37" i="37" s="1"/>
  <c r="AG47" i="12"/>
  <c r="AF47" s="1"/>
  <c r="AU58" i="34"/>
  <c r="BB47" i="1"/>
  <c r="Z58" i="34"/>
  <c r="U47" i="12"/>
  <c r="AB47" i="1"/>
  <c r="P62" i="34"/>
  <c r="O51" i="1"/>
  <c r="AX66" i="34"/>
  <c r="AI55" i="12"/>
  <c r="AH55" s="1"/>
  <c r="BC55" i="1"/>
  <c r="X53" i="13" s="1"/>
  <c r="S70" i="34"/>
  <c r="P59" i="1"/>
  <c r="AL74" i="34"/>
  <c r="AR63" i="1"/>
  <c r="AA63" i="12"/>
  <c r="Z63" s="1"/>
  <c r="AU82" i="34"/>
  <c r="AG71" i="12"/>
  <c r="AF71" s="1"/>
  <c r="BB71" i="1"/>
  <c r="AX82" i="34"/>
  <c r="AI71" i="12"/>
  <c r="AH71" s="1"/>
  <c r="AQ86" i="34"/>
  <c r="AT75" i="1"/>
  <c r="Z90" i="34"/>
  <c r="AB79" i="1"/>
  <c r="U79" i="12"/>
  <c r="AQ94" i="34"/>
  <c r="AT83" i="1"/>
  <c r="AU98" i="34"/>
  <c r="AG87" i="12"/>
  <c r="AF87" s="1"/>
  <c r="Y102" i="34"/>
  <c r="T91" i="12"/>
  <c r="AB91" i="1"/>
  <c r="AO106" i="34"/>
  <c r="AS95" i="1"/>
  <c r="AC95" i="12"/>
  <c r="AB95" s="1"/>
  <c r="D106" i="34"/>
  <c r="H95" i="12"/>
  <c r="E106" i="34" s="1"/>
  <c r="AQ110"/>
  <c r="AT99" i="1"/>
  <c r="AC103" i="12"/>
  <c r="AB103" s="1"/>
  <c r="AS103" i="1"/>
  <c r="AO114" i="34"/>
  <c r="AX114"/>
  <c r="BC103" i="1"/>
  <c r="AI103" i="12"/>
  <c r="AH103" s="1"/>
  <c r="AX122" i="34"/>
  <c r="AI111" i="12"/>
  <c r="AH111" s="1"/>
  <c r="BC111" i="1"/>
  <c r="P126" i="34"/>
  <c r="O115" i="1"/>
  <c r="AK119" i="12"/>
  <c r="AJ119" s="1"/>
  <c r="BA130" i="34"/>
  <c r="BD119" i="1"/>
  <c r="AQ134" i="34"/>
  <c r="AT123" i="1"/>
  <c r="AO138" i="34"/>
  <c r="AS127" i="1"/>
  <c r="AC127" i="12"/>
  <c r="AB127" s="1"/>
  <c r="U127"/>
  <c r="AB127" i="1"/>
  <c r="Z138" i="34"/>
  <c r="K135" i="1"/>
  <c r="V133" i="5"/>
  <c r="AK135" i="12"/>
  <c r="AJ135" s="1"/>
  <c r="BA146" i="34"/>
  <c r="AO154"/>
  <c r="AS143" i="1"/>
  <c r="AC143" i="12"/>
  <c r="AB143" s="1"/>
  <c r="S162" i="34"/>
  <c r="P151" i="1"/>
  <c r="AL162" i="34"/>
  <c r="AA151" i="12"/>
  <c r="Z151" s="1"/>
  <c r="AR151" i="1"/>
  <c r="AC159" i="12"/>
  <c r="AB159" s="1"/>
  <c r="AO170" i="34"/>
  <c r="AS159" i="1"/>
  <c r="BB159"/>
  <c r="AG159" i="12"/>
  <c r="AF159" s="1"/>
  <c r="AU170" i="34"/>
  <c r="AQ174"/>
  <c r="AT163" i="1"/>
  <c r="AL178" i="34"/>
  <c r="AR167" i="1"/>
  <c r="AA167" i="12"/>
  <c r="Z167" s="1"/>
  <c r="BA178" i="34"/>
  <c r="BD167" i="1"/>
  <c r="AK167" i="12"/>
  <c r="AJ167" s="1"/>
  <c r="S182" i="34"/>
  <c r="P171" i="1"/>
  <c r="I175"/>
  <c r="W173" i="5"/>
  <c r="AL186" i="34"/>
  <c r="AR175" i="1"/>
  <c r="AA175" i="12"/>
  <c r="Z175" s="1"/>
  <c r="AL194" i="34"/>
  <c r="AR183" i="1"/>
  <c r="AA183" i="12"/>
  <c r="Z183" s="1"/>
  <c r="AU194" i="34"/>
  <c r="AG183" i="12"/>
  <c r="AF183" s="1"/>
  <c r="BB183" i="1"/>
  <c r="S198" i="34"/>
  <c r="P187" i="1"/>
  <c r="BA202" i="34"/>
  <c r="BD191" i="1"/>
  <c r="AK191" i="12"/>
  <c r="AJ191" s="1"/>
  <c r="AO202" i="34"/>
  <c r="AS191" i="1"/>
  <c r="AC191" i="12"/>
  <c r="AB191" s="1"/>
  <c r="Z17" i="34"/>
  <c r="AB6" i="1"/>
  <c r="U6" i="12"/>
  <c r="H6"/>
  <c r="E17" i="34" s="1"/>
  <c r="D17"/>
  <c r="R10" i="12"/>
  <c r="T21" i="34"/>
  <c r="AO25"/>
  <c r="AS14" i="1"/>
  <c r="AC14" i="12"/>
  <c r="AB14" s="1"/>
  <c r="AG14"/>
  <c r="AF14" s="1"/>
  <c r="AU25" i="34"/>
  <c r="BB14" i="1"/>
  <c r="R18" i="12"/>
  <c r="Q18" s="1"/>
  <c r="T29" i="34"/>
  <c r="AO33"/>
  <c r="AC22" i="12"/>
  <c r="AB22" s="1"/>
  <c r="AS22" i="1"/>
  <c r="T20" i="13" s="1"/>
  <c r="AR22" i="1"/>
  <c r="S20" i="13" s="1"/>
  <c r="AA22" i="12"/>
  <c r="Z22" s="1"/>
  <c r="AL33" i="34"/>
  <c r="R30" i="12"/>
  <c r="Q30" s="1"/>
  <c r="T41" i="34"/>
  <c r="AU41"/>
  <c r="AG30" i="12"/>
  <c r="AF30" s="1"/>
  <c r="BB30" i="1"/>
  <c r="H30" i="12"/>
  <c r="E41" i="34" s="1"/>
  <c r="D41"/>
  <c r="AX49"/>
  <c r="BC38" i="1"/>
  <c r="AI38" i="12"/>
  <c r="AH38" s="1"/>
  <c r="Z49" i="34"/>
  <c r="U38" i="12"/>
  <c r="AR42" i="6"/>
  <c r="H46" i="12"/>
  <c r="E57" i="34" s="1"/>
  <c r="D57"/>
  <c r="AL57"/>
  <c r="AR46" i="1"/>
  <c r="AA46" i="12"/>
  <c r="Z46" s="1"/>
  <c r="BA65" i="34"/>
  <c r="BD54" i="1"/>
  <c r="AK54" i="12"/>
  <c r="AJ54" s="1"/>
  <c r="AL65" i="34"/>
  <c r="AR54" i="1"/>
  <c r="AA54" i="12"/>
  <c r="Z54" s="1"/>
  <c r="Q62" i="6"/>
  <c r="AC62" i="1"/>
  <c r="AA62"/>
  <c r="AU73" i="34"/>
  <c r="BB62" i="1"/>
  <c r="AG62" i="12"/>
  <c r="AF62" s="1"/>
  <c r="H62"/>
  <c r="E73" i="34" s="1"/>
  <c r="D73"/>
  <c r="AR81"/>
  <c r="AE70" i="12"/>
  <c r="AD70" s="1"/>
  <c r="Z81" i="34"/>
  <c r="AB70" i="1"/>
  <c r="U70" i="12"/>
  <c r="AL81" i="34"/>
  <c r="AR70" i="1"/>
  <c r="AA70" i="12"/>
  <c r="Z70" s="1"/>
  <c r="T85" i="34"/>
  <c r="R74" i="12"/>
  <c r="Q74" s="1"/>
  <c r="AL89" i="34"/>
  <c r="AA78" i="12"/>
  <c r="Z78" s="1"/>
  <c r="AR78" i="1"/>
  <c r="Z89" i="34"/>
  <c r="U78" i="12"/>
  <c r="Q93" i="34"/>
  <c r="P82" i="12"/>
  <c r="O82" s="1"/>
  <c r="AE86"/>
  <c r="AD86" s="1"/>
  <c r="AR97" i="34"/>
  <c r="AA86" i="12"/>
  <c r="Z86" s="1"/>
  <c r="AL97" i="34"/>
  <c r="BA97"/>
  <c r="AK86" i="12"/>
  <c r="AJ86" s="1"/>
  <c r="BD86" i="1"/>
  <c r="D105" i="34"/>
  <c r="H94" i="12"/>
  <c r="E105" i="34" s="1"/>
  <c r="Z105"/>
  <c r="U94" i="12"/>
  <c r="AB94" i="1"/>
  <c r="Q109" i="34"/>
  <c r="P98" i="12"/>
  <c r="O98" s="1"/>
  <c r="H102"/>
  <c r="E113" i="34" s="1"/>
  <c r="D113"/>
  <c r="BA113"/>
  <c r="AK102" i="12"/>
  <c r="AJ102" s="1"/>
  <c r="BD102" i="1"/>
  <c r="AX121" i="34"/>
  <c r="BC110" i="1"/>
  <c r="AI110" i="12"/>
  <c r="AH110" s="1"/>
  <c r="AO121" i="34"/>
  <c r="AC110" i="12"/>
  <c r="AB110" s="1"/>
  <c r="AS110" i="1"/>
  <c r="AR129" i="34"/>
  <c r="AE118" i="12"/>
  <c r="AD118" s="1"/>
  <c r="AL129" i="34"/>
  <c r="AA118" i="12"/>
  <c r="Z118" s="1"/>
  <c r="AR118" i="1"/>
  <c r="AC118" i="12"/>
  <c r="AB118" s="1"/>
  <c r="AO129" i="34"/>
  <c r="AS118" i="1"/>
  <c r="R126" i="12"/>
  <c r="T137" i="34"/>
  <c r="D137"/>
  <c r="H126" i="12"/>
  <c r="E137" i="34" s="1"/>
  <c r="AK126" i="12"/>
  <c r="AJ126" s="1"/>
  <c r="BA137" i="34"/>
  <c r="AR141"/>
  <c r="AE130" i="12"/>
  <c r="AD130" s="1"/>
  <c r="Q145" i="34"/>
  <c r="P134" i="12"/>
  <c r="O134" s="1"/>
  <c r="AK134"/>
  <c r="AJ134" s="1"/>
  <c r="BA145" i="34"/>
  <c r="AO145"/>
  <c r="AC134" i="12"/>
  <c r="AB134" s="1"/>
  <c r="AR153" i="34"/>
  <c r="AE142" i="12"/>
  <c r="AD142" s="1"/>
  <c r="AU153" i="34"/>
  <c r="AG142" i="12"/>
  <c r="AF142" s="1"/>
  <c r="BB142" i="1"/>
  <c r="AC142" i="12"/>
  <c r="AB142" s="1"/>
  <c r="AO153" i="34"/>
  <c r="AS142" i="1"/>
  <c r="AR161" i="34"/>
  <c r="AE150" i="12"/>
  <c r="AD150" s="1"/>
  <c r="Z161" i="34"/>
  <c r="AB150" i="1"/>
  <c r="U150" i="12"/>
  <c r="AI150"/>
  <c r="AH150" s="1"/>
  <c r="AX161" i="34"/>
  <c r="BC150" i="1"/>
  <c r="BA169" i="34"/>
  <c r="AK158" i="12"/>
  <c r="AJ158" s="1"/>
  <c r="BD158" i="1"/>
  <c r="AB158"/>
  <c r="U158" i="12"/>
  <c r="Z169" i="34"/>
  <c r="AE166" i="12"/>
  <c r="AD166" s="1"/>
  <c r="AR177" i="34"/>
  <c r="H166" i="12"/>
  <c r="E177" i="34" s="1"/>
  <c r="D177"/>
  <c r="Z177"/>
  <c r="U166" i="12"/>
  <c r="AB166" i="1"/>
  <c r="Q185" i="34"/>
  <c r="P174" i="12"/>
  <c r="O174" s="1"/>
  <c r="AU185" i="34"/>
  <c r="BB174" i="1"/>
  <c r="AG174" i="12"/>
  <c r="AF174" s="1"/>
  <c r="AS174" i="1"/>
  <c r="AC174" i="12"/>
  <c r="AB174" s="1"/>
  <c r="AO185" i="34"/>
  <c r="AS182" i="1"/>
  <c r="AK182" i="12"/>
  <c r="AJ182" s="1"/>
  <c r="BA193" i="34"/>
  <c r="BD182" i="1"/>
  <c r="AU193" i="34"/>
  <c r="AG182" i="12"/>
  <c r="AF182" s="1"/>
  <c r="BB182" i="1"/>
  <c r="AU201" i="34"/>
  <c r="AG190" i="12"/>
  <c r="AF190" s="1"/>
  <c r="BB190" i="1"/>
  <c r="BC190"/>
  <c r="AI190" i="12"/>
  <c r="AH190" s="1"/>
  <c r="AX201" i="34"/>
  <c r="AR194" i="6"/>
  <c r="S16" i="34"/>
  <c r="P5" i="1"/>
  <c r="AL20" i="34"/>
  <c r="AA9" i="12"/>
  <c r="Z9" s="1"/>
  <c r="AR9" i="1"/>
  <c r="AC9" i="12"/>
  <c r="AB9" s="1"/>
  <c r="AO20" i="34"/>
  <c r="AS9" i="1"/>
  <c r="P28" i="34"/>
  <c r="O17" i="1"/>
  <c r="AO28" i="34"/>
  <c r="AS17" i="1"/>
  <c r="AC17" i="12"/>
  <c r="AB17" s="1"/>
  <c r="AI17"/>
  <c r="AH17" s="1"/>
  <c r="AX28" i="34"/>
  <c r="K25" i="1"/>
  <c r="V23" i="5"/>
  <c r="D36" i="34"/>
  <c r="H25" i="12"/>
  <c r="E36" i="34" s="1"/>
  <c r="AO36"/>
  <c r="AS25" i="1"/>
  <c r="T23" i="13" s="1"/>
  <c r="AC25" i="12"/>
  <c r="AB25" s="1"/>
  <c r="AG33"/>
  <c r="AF33" s="1"/>
  <c r="AU44" i="34"/>
  <c r="Z44"/>
  <c r="AB33" i="1"/>
  <c r="H31" i="37" s="1"/>
  <c r="U33" i="12"/>
  <c r="AE37"/>
  <c r="AD37" s="1"/>
  <c r="AR48" i="34"/>
  <c r="Q52"/>
  <c r="P41" i="12"/>
  <c r="O41" s="1"/>
  <c r="AO52" i="34"/>
  <c r="AS41" i="1"/>
  <c r="AC41" i="12"/>
  <c r="AB41" s="1"/>
  <c r="AU52" i="34"/>
  <c r="AG41" i="12"/>
  <c r="AF41" s="1"/>
  <c r="AU60" i="34"/>
  <c r="BB49" i="1"/>
  <c r="W47" i="13" s="1"/>
  <c r="AG49" i="12"/>
  <c r="AF49" s="1"/>
  <c r="BA60" i="34"/>
  <c r="BD49" i="1"/>
  <c r="Y47" i="13" s="1"/>
  <c r="AK49" i="12"/>
  <c r="AJ49" s="1"/>
  <c r="BA68" i="34"/>
  <c r="BD57" i="1"/>
  <c r="AK57" i="12"/>
  <c r="AJ57" s="1"/>
  <c r="AA57"/>
  <c r="Z57" s="1"/>
  <c r="AL68" i="34"/>
  <c r="AR57" i="1"/>
  <c r="AR72" i="34"/>
  <c r="AE61" i="12"/>
  <c r="AD61" s="1"/>
  <c r="BA76" i="34"/>
  <c r="BD65" i="1"/>
  <c r="AK65" i="12"/>
  <c r="AJ65" s="1"/>
  <c r="H65"/>
  <c r="E76" i="34" s="1"/>
  <c r="D76"/>
  <c r="AB73" i="1"/>
  <c r="U73" i="12"/>
  <c r="Z84" i="34"/>
  <c r="AG73" i="12"/>
  <c r="AF73" s="1"/>
  <c r="AU84" i="34"/>
  <c r="BB73" i="1"/>
  <c r="AO92" i="34"/>
  <c r="AS81" i="1"/>
  <c r="AC81" i="12"/>
  <c r="AB81" s="1"/>
  <c r="AB81" i="1"/>
  <c r="Z92" i="34"/>
  <c r="U81" i="12"/>
  <c r="P89"/>
  <c r="O89" s="1"/>
  <c r="Q100" i="34"/>
  <c r="AO100"/>
  <c r="AS89" i="1"/>
  <c r="AC89" i="12"/>
  <c r="AB89" s="1"/>
  <c r="AU100" i="34"/>
  <c r="AG89" i="12"/>
  <c r="AF89" s="1"/>
  <c r="BB89" i="1"/>
  <c r="AO108" i="34"/>
  <c r="AS97" i="1"/>
  <c r="AC97" i="12"/>
  <c r="AB97" s="1"/>
  <c r="AU108" i="34"/>
  <c r="AG97" i="12"/>
  <c r="AF97" s="1"/>
  <c r="BB97" i="1"/>
  <c r="AO116" i="34"/>
  <c r="AS105" i="1"/>
  <c r="AC105" i="12"/>
  <c r="AB105" s="1"/>
  <c r="AU116" i="34"/>
  <c r="AG105" i="12"/>
  <c r="AF105" s="1"/>
  <c r="BB105" i="1"/>
  <c r="P109" i="12"/>
  <c r="O109" s="1"/>
  <c r="Q120" i="34"/>
  <c r="AU124"/>
  <c r="BB113" i="1"/>
  <c r="AG113" i="12"/>
  <c r="AF113" s="1"/>
  <c r="AX124" i="34"/>
  <c r="BC113" i="1"/>
  <c r="AI113" i="12"/>
  <c r="AH113" s="1"/>
  <c r="AU132" i="34"/>
  <c r="BB121" i="1"/>
  <c r="AG121" i="12"/>
  <c r="AF121" s="1"/>
  <c r="AR121" i="1"/>
  <c r="AA121" i="12"/>
  <c r="Z121" s="1"/>
  <c r="AL132" i="34"/>
  <c r="Z140"/>
  <c r="AB129" i="1"/>
  <c r="U129" i="12"/>
  <c r="AO140" i="34"/>
  <c r="AS129" i="1"/>
  <c r="AC129" i="12"/>
  <c r="AB129" s="1"/>
  <c r="P137"/>
  <c r="O137" s="1"/>
  <c r="Q148" i="34"/>
  <c r="Z148"/>
  <c r="AB137" i="1"/>
  <c r="U137" i="12"/>
  <c r="AI137"/>
  <c r="AH137" s="1"/>
  <c r="AX148" i="34"/>
  <c r="BC137" i="1"/>
  <c r="Q156" i="34"/>
  <c r="P145" i="12"/>
  <c r="O145" s="1"/>
  <c r="AX156" i="34"/>
  <c r="BC145" i="1"/>
  <c r="AI145" i="12"/>
  <c r="AH145" s="1"/>
  <c r="H145"/>
  <c r="E156" i="34" s="1"/>
  <c r="D156"/>
  <c r="AE153" i="12"/>
  <c r="AD153" s="1"/>
  <c r="AR164" i="34"/>
  <c r="AO164"/>
  <c r="AS153" i="1"/>
  <c r="AC153" i="12"/>
  <c r="AB153" s="1"/>
  <c r="AX164" i="34"/>
  <c r="BC153" i="1"/>
  <c r="AI153" i="12"/>
  <c r="AH153" s="1"/>
  <c r="Q172" i="34"/>
  <c r="P161" i="12"/>
  <c r="O161" s="1"/>
  <c r="Z172" i="34"/>
  <c r="U161" i="12"/>
  <c r="AB161" i="1"/>
  <c r="AL172" i="34"/>
  <c r="AA161" i="12"/>
  <c r="Z161" s="1"/>
  <c r="AR161" i="1"/>
  <c r="Z180" i="34"/>
  <c r="U169" i="12"/>
  <c r="AB169" i="1"/>
  <c r="BA180" i="34"/>
  <c r="AK169" i="12"/>
  <c r="AJ169" s="1"/>
  <c r="BD169" i="1"/>
  <c r="H177" i="12"/>
  <c r="E188" i="34" s="1"/>
  <c r="D188"/>
  <c r="AG177" i="12"/>
  <c r="AF177" s="1"/>
  <c r="BB177" i="1"/>
  <c r="AU188" i="34"/>
  <c r="R181" i="12"/>
  <c r="Q181" s="1"/>
  <c r="T192" i="34"/>
  <c r="AO196"/>
  <c r="AC185" i="12"/>
  <c r="AB185" s="1"/>
  <c r="AS185" i="1"/>
  <c r="AU196" i="34"/>
  <c r="BB185" i="1"/>
  <c r="AG185" i="12"/>
  <c r="AF185" s="1"/>
  <c r="Z204" i="34"/>
  <c r="AB193" i="1"/>
  <c r="U193" i="12"/>
  <c r="AX204" i="34"/>
  <c r="BC193" i="1"/>
  <c r="AI193" i="12"/>
  <c r="AH193" s="1"/>
  <c r="AR19" i="34"/>
  <c r="AE8" i="12"/>
  <c r="AD8" s="1"/>
  <c r="T35" i="34"/>
  <c r="R24" i="12"/>
  <c r="Q24" s="1"/>
  <c r="AR43" i="34"/>
  <c r="AE32" i="12"/>
  <c r="AD32" s="1"/>
  <c r="P36"/>
  <c r="O36" s="1"/>
  <c r="Q47" i="34"/>
  <c r="P40" i="12"/>
  <c r="O40" s="1"/>
  <c r="Q51" i="34"/>
  <c r="AQ55"/>
  <c r="AT44" i="1"/>
  <c r="T63" i="34"/>
  <c r="R52" i="12"/>
  <c r="Q52" s="1"/>
  <c r="Q71" i="34"/>
  <c r="P60" i="12"/>
  <c r="O60" s="1"/>
  <c r="AE64"/>
  <c r="AD64" s="1"/>
  <c r="AR75" i="34"/>
  <c r="R72" i="12"/>
  <c r="Q72" s="1"/>
  <c r="T83" i="34"/>
  <c r="AR87"/>
  <c r="AE76" i="12"/>
  <c r="AD76" s="1"/>
  <c r="AQ80" i="6"/>
  <c r="R88" i="12"/>
  <c r="Q88" s="1"/>
  <c r="T99" i="34"/>
  <c r="P96" i="12"/>
  <c r="O96" s="1"/>
  <c r="Q107" i="34"/>
  <c r="AE100" i="12"/>
  <c r="AD100" s="1"/>
  <c r="AR111" i="34"/>
  <c r="P104" i="12"/>
  <c r="O104" s="1"/>
  <c r="Q115" i="34"/>
  <c r="Q104" i="6"/>
  <c r="AA104" i="1"/>
  <c r="AC104"/>
  <c r="P119" i="34"/>
  <c r="O108" i="1"/>
  <c r="K116"/>
  <c r="V114" i="5"/>
  <c r="P124" i="12"/>
  <c r="O124" s="1"/>
  <c r="Q135" i="34"/>
  <c r="T143"/>
  <c r="R132" i="12"/>
  <c r="Q132" s="1"/>
  <c r="AE136"/>
  <c r="AD136" s="1"/>
  <c r="AR147" i="34"/>
  <c r="R144" i="12"/>
  <c r="Q144" s="1"/>
  <c r="T155" i="34"/>
  <c r="S18"/>
  <c r="P7" i="1"/>
  <c r="K19"/>
  <c r="V17" i="5"/>
  <c r="S42" i="34"/>
  <c r="P31" i="1"/>
  <c r="P46" i="34"/>
  <c r="O35" i="1"/>
  <c r="P54" i="34"/>
  <c r="O43" i="1"/>
  <c r="AR74" i="34"/>
  <c r="AE63" i="12"/>
  <c r="AD63" s="1"/>
  <c r="P67"/>
  <c r="O67" s="1"/>
  <c r="Q78" i="34"/>
  <c r="Q94"/>
  <c r="P83" i="12"/>
  <c r="O83" s="1"/>
  <c r="AR118" i="34"/>
  <c r="AE107" i="12"/>
  <c r="AD107" s="1"/>
  <c r="AR115" i="6"/>
  <c r="P123" i="12"/>
  <c r="O123" s="1"/>
  <c r="Q134" i="34"/>
  <c r="AR127" i="1"/>
  <c r="R131" i="12"/>
  <c r="Q131" s="1"/>
  <c r="T142" i="34"/>
  <c r="Q150"/>
  <c r="P139" i="12"/>
  <c r="O139" s="1"/>
  <c r="AE151"/>
  <c r="AD151" s="1"/>
  <c r="AR162" i="34"/>
  <c r="P155" i="12"/>
  <c r="O155" s="1"/>
  <c r="Q166" i="34"/>
  <c r="R163" i="12"/>
  <c r="Q163" s="1"/>
  <c r="T174" i="34"/>
  <c r="P171" i="12"/>
  <c r="O171" s="1"/>
  <c r="Q182" i="34"/>
  <c r="Q190"/>
  <c r="P179" i="12"/>
  <c r="P202" i="34"/>
  <c r="O191" i="1"/>
  <c r="BD22"/>
  <c r="Y20" i="13" s="1"/>
  <c r="Q37" i="34"/>
  <c r="P26" i="12"/>
  <c r="O26" s="1"/>
  <c r="P30"/>
  <c r="O30" s="1"/>
  <c r="Q41" i="34"/>
  <c r="AR53"/>
  <c r="AE42" i="12"/>
  <c r="AD42" s="1"/>
  <c r="AR57" i="34"/>
  <c r="AE46" i="12"/>
  <c r="AD46" s="1"/>
  <c r="AR61" i="34"/>
  <c r="AE50" i="12"/>
  <c r="AD50" s="1"/>
  <c r="T73" i="34"/>
  <c r="R62" i="12"/>
  <c r="Q62" s="1"/>
  <c r="T77" i="34"/>
  <c r="R66" i="12"/>
  <c r="Q66" s="1"/>
  <c r="P74"/>
  <c r="O74" s="1"/>
  <c r="Q85" i="34"/>
  <c r="AE94" i="12"/>
  <c r="AD94" s="1"/>
  <c r="AR105" i="34"/>
  <c r="AR133"/>
  <c r="AE122" i="12"/>
  <c r="AD122" s="1"/>
  <c r="BD134" i="1"/>
  <c r="S149" i="34"/>
  <c r="P138" i="1"/>
  <c r="P146" i="12"/>
  <c r="O146" s="1"/>
  <c r="Q157" i="34"/>
  <c r="P154" i="12"/>
  <c r="O154" s="1"/>
  <c r="Q165" i="34"/>
  <c r="AR173"/>
  <c r="AE162" i="12"/>
  <c r="AQ170" i="6"/>
  <c r="AR185" i="34"/>
  <c r="AE174" i="12"/>
  <c r="AD174" s="1"/>
  <c r="P182"/>
  <c r="O182" s="1"/>
  <c r="Q193" i="34"/>
  <c r="Q201"/>
  <c r="P190" i="12"/>
  <c r="O190" s="1"/>
  <c r="AQ16" i="34"/>
  <c r="AT5" i="1"/>
  <c r="S28" i="34"/>
  <c r="P17" i="1"/>
  <c r="R21" i="12"/>
  <c r="Q21" s="1"/>
  <c r="T32" i="34"/>
  <c r="P37" i="12"/>
  <c r="O37" s="1"/>
  <c r="Q48" i="34"/>
  <c r="R45" i="12"/>
  <c r="Q45" s="1"/>
  <c r="T56" i="34"/>
  <c r="P68"/>
  <c r="O57" i="1"/>
  <c r="S76" i="34"/>
  <c r="P65" i="1"/>
  <c r="P84" i="34"/>
  <c r="O73" i="1"/>
  <c r="S88" i="34"/>
  <c r="P77" i="1"/>
  <c r="AQ88" i="34"/>
  <c r="AT77" i="1"/>
  <c r="AQ96" i="34"/>
  <c r="AT85" i="1"/>
  <c r="P96" i="34"/>
  <c r="O85" i="1"/>
  <c r="S104" i="34"/>
  <c r="P93" i="1"/>
  <c r="P124" i="34"/>
  <c r="O113" i="1"/>
  <c r="I121"/>
  <c r="W119" i="5"/>
  <c r="P136" i="34"/>
  <c r="O125" i="1"/>
  <c r="AQ140" i="34"/>
  <c r="AT129" i="1"/>
  <c r="AQ144" i="34"/>
  <c r="AT133" i="1"/>
  <c r="AT176" i="34"/>
  <c r="BB165" i="1"/>
  <c r="S180" i="34"/>
  <c r="P169" i="1"/>
  <c r="P181" i="12"/>
  <c r="O181" s="1"/>
  <c r="Q192" i="34"/>
  <c r="AR196"/>
  <c r="AE185" i="12"/>
  <c r="AD185" s="1"/>
  <c r="AR200" i="34"/>
  <c r="AE189" i="12"/>
  <c r="AD189" s="1"/>
  <c r="AR204" i="34"/>
  <c r="AE193" i="12"/>
  <c r="AD193" s="1"/>
  <c r="Z19" i="34"/>
  <c r="U8" i="12"/>
  <c r="AB8" i="1"/>
  <c r="H8" i="12"/>
  <c r="E19" i="34" s="1"/>
  <c r="D19"/>
  <c r="AS12" i="1"/>
  <c r="AR27" i="34"/>
  <c r="AE16" i="12"/>
  <c r="AD16" s="1"/>
  <c r="AX27" i="34"/>
  <c r="BC16" i="1"/>
  <c r="X14" i="13" s="1"/>
  <c r="AI16" i="12"/>
  <c r="AH16" s="1"/>
  <c r="BA27" i="34"/>
  <c r="AK16" i="12"/>
  <c r="AJ16" s="1"/>
  <c r="BD16" i="1"/>
  <c r="Y14" i="13" s="1"/>
  <c r="AI24" i="12"/>
  <c r="AH24" s="1"/>
  <c r="AX35" i="34"/>
  <c r="BC24" i="1"/>
  <c r="BA35" i="34"/>
  <c r="AK24" i="12"/>
  <c r="AJ24" s="1"/>
  <c r="BD24" i="1"/>
  <c r="R28" i="12"/>
  <c r="Q28" s="1"/>
  <c r="T39" i="34"/>
  <c r="P32" i="12"/>
  <c r="O32" s="1"/>
  <c r="Q43" i="34"/>
  <c r="AA32" i="12"/>
  <c r="Z32" s="1"/>
  <c r="AL43" i="34"/>
  <c r="AR32" i="1"/>
  <c r="H32" i="12"/>
  <c r="E43" i="34" s="1"/>
  <c r="D43"/>
  <c r="AQ51"/>
  <c r="AT40" i="1"/>
  <c r="BC40"/>
  <c r="AI40" i="12"/>
  <c r="AH40" s="1"/>
  <c r="AX51" i="34"/>
  <c r="D51"/>
  <c r="H40" i="12"/>
  <c r="E51" i="34" s="1"/>
  <c r="P59"/>
  <c r="O48" i="1"/>
  <c r="AL59" i="34"/>
  <c r="AA48" i="12"/>
  <c r="Z48" s="1"/>
  <c r="AR48" i="1"/>
  <c r="Z67" i="34"/>
  <c r="AB56" i="1"/>
  <c r="U56" i="12"/>
  <c r="AL67" i="34"/>
  <c r="AA56" i="12"/>
  <c r="Z56" s="1"/>
  <c r="AR56" i="1"/>
  <c r="AL75" i="34"/>
  <c r="AR64" i="1"/>
  <c r="S62" i="13" s="1"/>
  <c r="AA64" i="12"/>
  <c r="Z64" s="1"/>
  <c r="Z75" i="34"/>
  <c r="U64" i="12"/>
  <c r="AB64" i="1"/>
  <c r="M62" i="13" s="1"/>
  <c r="AX83" i="34"/>
  <c r="AI72" i="12"/>
  <c r="AH72" s="1"/>
  <c r="BC72" i="1"/>
  <c r="H72" i="12"/>
  <c r="E83" i="34" s="1"/>
  <c r="D83"/>
  <c r="AK87"/>
  <c r="AR76" i="1"/>
  <c r="AU91" i="34"/>
  <c r="BB80" i="1"/>
  <c r="AG80" i="12"/>
  <c r="AF80" s="1"/>
  <c r="Z91" i="34"/>
  <c r="U80" i="12"/>
  <c r="AB80" i="1"/>
  <c r="P99" i="34"/>
  <c r="O88" i="1"/>
  <c r="AO99" i="34"/>
  <c r="AC88" i="12"/>
  <c r="AB88" s="1"/>
  <c r="AS88" i="1"/>
  <c r="AQ103" i="34"/>
  <c r="AT92" i="1"/>
  <c r="AX107" i="34"/>
  <c r="BC96" i="1"/>
  <c r="AI96" i="12"/>
  <c r="AH96" s="1"/>
  <c r="P111" i="34"/>
  <c r="O100" i="1"/>
  <c r="AL115" i="34"/>
  <c r="AA104" i="12"/>
  <c r="Z104" s="1"/>
  <c r="AR104" i="1"/>
  <c r="AS104"/>
  <c r="AC104" i="12"/>
  <c r="AB104" s="1"/>
  <c r="AO115" i="34"/>
  <c r="D123"/>
  <c r="H112" i="12"/>
  <c r="E123" i="34" s="1"/>
  <c r="AU123"/>
  <c r="BB112" i="1"/>
  <c r="AG112" i="12"/>
  <c r="AF112" s="1"/>
  <c r="AQ131" i="34"/>
  <c r="AT120" i="1"/>
  <c r="D131" i="34"/>
  <c r="H120" i="12"/>
  <c r="E131" i="34" s="1"/>
  <c r="S139"/>
  <c r="P128" i="1"/>
  <c r="BA139" i="34"/>
  <c r="BD128" i="1"/>
  <c r="AK128" i="12"/>
  <c r="AJ128" s="1"/>
  <c r="AL147" i="34"/>
  <c r="AR136" i="1"/>
  <c r="AA136" i="12"/>
  <c r="Z136" s="1"/>
  <c r="AO147" i="34"/>
  <c r="AC136" i="12"/>
  <c r="AB136" s="1"/>
  <c r="AS136" i="1"/>
  <c r="T151" i="34"/>
  <c r="R140" i="12"/>
  <c r="Q140" s="1"/>
  <c r="P144"/>
  <c r="O144" s="1"/>
  <c r="Q155" i="34"/>
  <c r="AU155"/>
  <c r="BB144" i="1"/>
  <c r="AG144" i="12"/>
  <c r="AF144" s="1"/>
  <c r="AX155" i="34"/>
  <c r="AI144" i="12"/>
  <c r="AH144" s="1"/>
  <c r="BC144" i="1"/>
  <c r="Q163" i="34"/>
  <c r="P152" i="12"/>
  <c r="O152" s="1"/>
  <c r="AU163" i="34"/>
  <c r="BB152" i="1"/>
  <c r="AG152" i="12"/>
  <c r="AF152" s="1"/>
  <c r="AS152" i="1"/>
  <c r="AC152" i="12"/>
  <c r="AB152" s="1"/>
  <c r="AO163" i="34"/>
  <c r="R156" i="12"/>
  <c r="Q156" s="1"/>
  <c r="T167" i="34"/>
  <c r="Z171"/>
  <c r="AB160" i="1"/>
  <c r="U160" i="12"/>
  <c r="AL171" i="34"/>
  <c r="AR160" i="1"/>
  <c r="AA160" i="12"/>
  <c r="Z160" s="1"/>
  <c r="Q179" i="34"/>
  <c r="P168" i="12"/>
  <c r="O168" s="1"/>
  <c r="AB168" i="1"/>
  <c r="U168" i="12"/>
  <c r="Z179" i="34"/>
  <c r="D179"/>
  <c r="H168" i="12"/>
  <c r="E179" i="34" s="1"/>
  <c r="P176" i="12"/>
  <c r="O176" s="1"/>
  <c r="Q187" i="34"/>
  <c r="AL187"/>
  <c r="AR176" i="1"/>
  <c r="AA176" i="12"/>
  <c r="Z176" s="1"/>
  <c r="AU187" i="34"/>
  <c r="BB176" i="1"/>
  <c r="AG176" i="12"/>
  <c r="AF176" s="1"/>
  <c r="AL195" i="34"/>
  <c r="AR184" i="1"/>
  <c r="AA184" i="12"/>
  <c r="Z184" s="1"/>
  <c r="AK184"/>
  <c r="AJ184" s="1"/>
  <c r="BA195" i="34"/>
  <c r="R188" i="12"/>
  <c r="Q188" s="1"/>
  <c r="T199" i="34"/>
  <c r="AU203"/>
  <c r="BB192" i="1"/>
  <c r="AG192" i="12"/>
  <c r="AF192" s="1"/>
  <c r="D203" i="34"/>
  <c r="H192" i="12"/>
  <c r="E203" i="34" s="1"/>
  <c r="P18"/>
  <c r="O7" i="1"/>
  <c r="H11" i="12"/>
  <c r="E22" i="34" s="1"/>
  <c r="D22"/>
  <c r="AS11" i="1"/>
  <c r="AC11" i="12"/>
  <c r="AB11" s="1"/>
  <c r="AO22" i="34"/>
  <c r="P26"/>
  <c r="O15" i="1"/>
  <c r="D30" i="34"/>
  <c r="H19" i="12"/>
  <c r="E30" i="34" s="1"/>
  <c r="AL38"/>
  <c r="AA27" i="12"/>
  <c r="Z27" s="1"/>
  <c r="AR27" i="1"/>
  <c r="AX38" i="34"/>
  <c r="BC27" i="1"/>
  <c r="AI27" i="12"/>
  <c r="AH27" s="1"/>
  <c r="P42" i="34"/>
  <c r="O31" i="1"/>
  <c r="S46" i="34"/>
  <c r="P35" i="1"/>
  <c r="AX46" i="34"/>
  <c r="AI35" i="12"/>
  <c r="AH35" s="1"/>
  <c r="BC35" i="1"/>
  <c r="S33" i="37" s="1"/>
  <c r="AQ50" i="34"/>
  <c r="AT39" i="1"/>
  <c r="AL54" i="34"/>
  <c r="AR43" i="1"/>
  <c r="S41" i="13" s="1"/>
  <c r="AA43" i="12"/>
  <c r="Z43" s="1"/>
  <c r="H51"/>
  <c r="E62" i="34" s="1"/>
  <c r="D62"/>
  <c r="AO62"/>
  <c r="AC51" i="12"/>
  <c r="AB51" s="1"/>
  <c r="AS51" i="1"/>
  <c r="AR66" i="34"/>
  <c r="AE55" i="12"/>
  <c r="AD55" s="1"/>
  <c r="H59"/>
  <c r="E70" i="34" s="1"/>
  <c r="D70"/>
  <c r="AU70"/>
  <c r="AG59" i="12"/>
  <c r="AF59" s="1"/>
  <c r="BB59" i="1"/>
  <c r="AR78" i="34"/>
  <c r="AE67" i="12"/>
  <c r="AD67" s="1"/>
  <c r="H67"/>
  <c r="E78" i="34" s="1"/>
  <c r="D78"/>
  <c r="AA67" i="12"/>
  <c r="Z67" s="1"/>
  <c r="AL78" i="34"/>
  <c r="AR67" i="1"/>
  <c r="BC71"/>
  <c r="BC75"/>
  <c r="AI75" i="12"/>
  <c r="AH75" s="1"/>
  <c r="AX86" i="34"/>
  <c r="H75" i="12"/>
  <c r="E86" i="34" s="1"/>
  <c r="D86"/>
  <c r="AO94"/>
  <c r="AS83" i="1"/>
  <c r="AC83" i="12"/>
  <c r="AB83" s="1"/>
  <c r="Z94" i="34"/>
  <c r="U83" i="12"/>
  <c r="AB83" i="1"/>
  <c r="P87" i="12"/>
  <c r="Q98" i="34"/>
  <c r="BB91" i="1"/>
  <c r="AG91" i="12"/>
  <c r="AF91" s="1"/>
  <c r="AU102" i="34"/>
  <c r="AX102"/>
  <c r="AI91" i="12"/>
  <c r="AH91" s="1"/>
  <c r="BC91" i="1"/>
  <c r="P95" i="12"/>
  <c r="O95" s="1"/>
  <c r="Q106" i="34"/>
  <c r="AL110"/>
  <c r="AA99" i="12"/>
  <c r="Z99" s="1"/>
  <c r="AR99" i="1"/>
  <c r="D110" i="34"/>
  <c r="H99" i="12"/>
  <c r="E110" i="34" s="1"/>
  <c r="T114"/>
  <c r="R103" i="12"/>
  <c r="Q103" s="1"/>
  <c r="U107"/>
  <c r="Z118" i="34"/>
  <c r="AI107" i="12"/>
  <c r="AH107" s="1"/>
  <c r="BC107" i="1"/>
  <c r="AX118" i="34"/>
  <c r="P111" i="12"/>
  <c r="O111" s="1"/>
  <c r="Q122" i="34"/>
  <c r="AO126"/>
  <c r="AC115" i="12"/>
  <c r="AB115" s="1"/>
  <c r="P119"/>
  <c r="Q130" i="34"/>
  <c r="AX134"/>
  <c r="AI123" i="12"/>
  <c r="AH123" s="1"/>
  <c r="BC123" i="1"/>
  <c r="AL134" i="34"/>
  <c r="AA123" i="12"/>
  <c r="Z123" s="1"/>
  <c r="AR123" i="1"/>
  <c r="BB131"/>
  <c r="AG131" i="12"/>
  <c r="AF131" s="1"/>
  <c r="AU142" i="34"/>
  <c r="AC131" i="12"/>
  <c r="AB131" s="1"/>
  <c r="AO142" i="34"/>
  <c r="AS131" i="1"/>
  <c r="BD135"/>
  <c r="BA150" i="34"/>
  <c r="BD139" i="1"/>
  <c r="AK139" i="12"/>
  <c r="AJ139" s="1"/>
  <c r="AB139" i="1"/>
  <c r="U139" i="12"/>
  <c r="Z150" i="34"/>
  <c r="AR154"/>
  <c r="AE143" i="12"/>
  <c r="AD143" s="1"/>
  <c r="AS147" i="1"/>
  <c r="AC147" i="12"/>
  <c r="AB147" s="1"/>
  <c r="AO158" i="34"/>
  <c r="AU158"/>
  <c r="AG147" i="12"/>
  <c r="AF147" s="1"/>
  <c r="BB147" i="1"/>
  <c r="T166" i="34"/>
  <c r="R155" i="12"/>
  <c r="Q155" s="1"/>
  <c r="BA166" i="34"/>
  <c r="AK155" i="12"/>
  <c r="AJ155" s="1"/>
  <c r="BD155" i="1"/>
  <c r="AX166" i="34"/>
  <c r="AI155" i="12"/>
  <c r="AH155" s="1"/>
  <c r="BC155" i="1"/>
  <c r="R159" i="12"/>
  <c r="Q159" s="1"/>
  <c r="T170" i="34"/>
  <c r="AC163" i="12"/>
  <c r="AB163" s="1"/>
  <c r="AO174" i="34"/>
  <c r="AS163" i="1"/>
  <c r="U163" i="12"/>
  <c r="Z174" i="34"/>
  <c r="AB163" i="1"/>
  <c r="BA182" i="34"/>
  <c r="BD171" i="1"/>
  <c r="AK171" i="12"/>
  <c r="AJ171" s="1"/>
  <c r="H171"/>
  <c r="E182" i="34" s="1"/>
  <c r="D182"/>
  <c r="AE179" i="12"/>
  <c r="AD179" s="1"/>
  <c r="AR190" i="34"/>
  <c r="AU190"/>
  <c r="BB179" i="1"/>
  <c r="AG179" i="12"/>
  <c r="AF179" s="1"/>
  <c r="D190" i="34"/>
  <c r="H179" i="12"/>
  <c r="E190" i="34" s="1"/>
  <c r="AQ187" i="6"/>
  <c r="BD187" i="1"/>
  <c r="BA198" i="34"/>
  <c r="AK187" i="12"/>
  <c r="AJ187" s="1"/>
  <c r="Z198" i="34"/>
  <c r="U187" i="12"/>
  <c r="Z21" i="34"/>
  <c r="AB10" i="1"/>
  <c r="U10" i="12"/>
  <c r="AO21" i="34"/>
  <c r="AS10" i="1"/>
  <c r="AC10" i="12"/>
  <c r="AB10" s="1"/>
  <c r="AR25" i="34"/>
  <c r="AE14" i="12"/>
  <c r="AD14" s="1"/>
  <c r="BA29" i="34"/>
  <c r="BD18" i="1"/>
  <c r="AK18" i="12"/>
  <c r="AJ18" s="1"/>
  <c r="AL29" i="34"/>
  <c r="AR18" i="1"/>
  <c r="AA18" i="12"/>
  <c r="Z18" s="1"/>
  <c r="AR33" i="34"/>
  <c r="AE22" i="12"/>
  <c r="AD22" s="1"/>
  <c r="BA37" i="34"/>
  <c r="AK26" i="12"/>
  <c r="AJ26" s="1"/>
  <c r="BD26" i="1"/>
  <c r="AO37" i="34"/>
  <c r="AC26" i="12"/>
  <c r="AB26" s="1"/>
  <c r="AS26" i="1"/>
  <c r="AO45" i="34"/>
  <c r="AS34" i="1"/>
  <c r="T32" i="13" s="1"/>
  <c r="AC34" i="12"/>
  <c r="AB34" s="1"/>
  <c r="AG34"/>
  <c r="AF34" s="1"/>
  <c r="AU45" i="34"/>
  <c r="BB34" i="1"/>
  <c r="P53" i="34"/>
  <c r="O42" i="1"/>
  <c r="AA42" i="12"/>
  <c r="Z42" s="1"/>
  <c r="AL53" i="34"/>
  <c r="AR42" i="1"/>
  <c r="R46" i="12"/>
  <c r="Q46" s="1"/>
  <c r="T57" i="34"/>
  <c r="D61"/>
  <c r="H50" i="12"/>
  <c r="E61" i="34" s="1"/>
  <c r="AX61"/>
  <c r="AI50" i="12"/>
  <c r="AH50" s="1"/>
  <c r="BC50" i="1"/>
  <c r="AX69" i="34"/>
  <c r="BC58" i="1"/>
  <c r="X56" i="13" s="1"/>
  <c r="AI58" i="12"/>
  <c r="AH58" s="1"/>
  <c r="BA69" i="34"/>
  <c r="BD58" i="1"/>
  <c r="Y56" i="13" s="1"/>
  <c r="AK58" i="12"/>
  <c r="AJ58" s="1"/>
  <c r="P66"/>
  <c r="O66" s="1"/>
  <c r="Q77" i="34"/>
  <c r="AA66" i="12"/>
  <c r="Z66" s="1"/>
  <c r="AL77" i="34"/>
  <c r="AR66" i="1"/>
  <c r="AK66" i="12"/>
  <c r="AJ66" s="1"/>
  <c r="BA77" i="34"/>
  <c r="BD66" i="1"/>
  <c r="BB70"/>
  <c r="AU85" i="34"/>
  <c r="BB74" i="1"/>
  <c r="AG74" i="12"/>
  <c r="AF74" s="1"/>
  <c r="H74"/>
  <c r="E85" i="34" s="1"/>
  <c r="D85"/>
  <c r="AE82" i="12"/>
  <c r="AD82" s="1"/>
  <c r="AR93" i="34"/>
  <c r="D93"/>
  <c r="H82" i="12"/>
  <c r="E93" i="34" s="1"/>
  <c r="BA93"/>
  <c r="AK82" i="12"/>
  <c r="AJ82" s="1"/>
  <c r="BD82" i="1"/>
  <c r="AK90" i="12"/>
  <c r="AJ90" s="1"/>
  <c r="BD90" i="1"/>
  <c r="BA101" i="34"/>
  <c r="AO101"/>
  <c r="AC90" i="12"/>
  <c r="AB90" s="1"/>
  <c r="AS90" i="1"/>
  <c r="AE98" i="12"/>
  <c r="AD98" s="1"/>
  <c r="AR109" i="34"/>
  <c r="H98" i="12"/>
  <c r="E109" i="34" s="1"/>
  <c r="D109"/>
  <c r="BA109"/>
  <c r="AK98" i="12"/>
  <c r="AJ98" s="1"/>
  <c r="BD98" i="1"/>
  <c r="AR117" i="34"/>
  <c r="AE106" i="12"/>
  <c r="AD106" s="1"/>
  <c r="BA117" i="34"/>
  <c r="AK106" i="12"/>
  <c r="AJ106" s="1"/>
  <c r="BD106" i="1"/>
  <c r="AS106"/>
  <c r="AC106" i="12"/>
  <c r="AB106" s="1"/>
  <c r="AO117" i="34"/>
  <c r="Q125"/>
  <c r="P114" i="12"/>
  <c r="O114" s="1"/>
  <c r="H114"/>
  <c r="E125" i="34" s="1"/>
  <c r="D125"/>
  <c r="AX125"/>
  <c r="BC114" i="1"/>
  <c r="AI114" i="12"/>
  <c r="AH114" s="1"/>
  <c r="Q133" i="34"/>
  <c r="P122" i="12"/>
  <c r="O122" s="1"/>
  <c r="AL133" i="34"/>
  <c r="AA122" i="12"/>
  <c r="Z122" s="1"/>
  <c r="AR122" i="1"/>
  <c r="AC122" i="12"/>
  <c r="AB122" s="1"/>
  <c r="AS122" i="1"/>
  <c r="AO133" i="34"/>
  <c r="H130" i="12"/>
  <c r="E141" i="34" s="1"/>
  <c r="D141"/>
  <c r="Z141"/>
  <c r="AB130" i="1"/>
  <c r="U130" i="12"/>
  <c r="AX149" i="34"/>
  <c r="BC138" i="1"/>
  <c r="AI138" i="12"/>
  <c r="AH138" s="1"/>
  <c r="AG138"/>
  <c r="AF138" s="1"/>
  <c r="BB138" i="1"/>
  <c r="AU149" i="34"/>
  <c r="AQ157"/>
  <c r="AT146" i="1"/>
  <c r="AO157" i="34"/>
  <c r="AC146" i="12"/>
  <c r="AB146" s="1"/>
  <c r="AS146" i="1"/>
  <c r="AU157" i="34"/>
  <c r="AG146" i="12"/>
  <c r="AF146" s="1"/>
  <c r="BB146" i="1"/>
  <c r="AX165" i="34"/>
  <c r="AI154" i="12"/>
  <c r="AH154" s="1"/>
  <c r="BC154" i="1"/>
  <c r="S169" i="34"/>
  <c r="P158" i="1"/>
  <c r="K162"/>
  <c r="V160" i="5"/>
  <c r="H162" i="12"/>
  <c r="E173" i="34" s="1"/>
  <c r="D173"/>
  <c r="K170" i="1"/>
  <c r="V168" i="5"/>
  <c r="AG170" i="12"/>
  <c r="AF170" s="1"/>
  <c r="AU181" i="34"/>
  <c r="BB170" i="1"/>
  <c r="Z189" i="34"/>
  <c r="U178" i="12"/>
  <c r="AB178" i="1"/>
  <c r="AG178" i="12"/>
  <c r="AF178" s="1"/>
  <c r="AU189" i="34"/>
  <c r="BB178" i="1"/>
  <c r="AQ193" i="34"/>
  <c r="AT182" i="1"/>
  <c r="U186" i="12"/>
  <c r="Z197" i="34"/>
  <c r="AB186" i="1"/>
  <c r="AO197" i="34"/>
  <c r="AC186" i="12"/>
  <c r="AB186" s="1"/>
  <c r="AS186" i="1"/>
  <c r="AQ201" i="34"/>
  <c r="AT190" i="1"/>
  <c r="AQ205" i="34"/>
  <c r="AT194" i="1"/>
  <c r="AR194"/>
  <c r="AL205" i="34"/>
  <c r="AA194" i="12"/>
  <c r="Z194" s="1"/>
  <c r="Z16" i="34"/>
  <c r="U5" i="12"/>
  <c r="AB5" i="1"/>
  <c r="AI5" i="12"/>
  <c r="AH5" s="1"/>
  <c r="AX16" i="34"/>
  <c r="BC5" i="1"/>
  <c r="P20" i="34"/>
  <c r="O9" i="1"/>
  <c r="AQ24" i="34"/>
  <c r="AT13" i="1"/>
  <c r="AX24" i="34"/>
  <c r="BC13" i="1"/>
  <c r="X11" i="13" s="1"/>
  <c r="AI13" i="12"/>
  <c r="AH13" s="1"/>
  <c r="AO32" i="34"/>
  <c r="AS21" i="1"/>
  <c r="AC21" i="12"/>
  <c r="AB21" s="1"/>
  <c r="AL32" i="34"/>
  <c r="AR21" i="1"/>
  <c r="AA21" i="12"/>
  <c r="Z21" s="1"/>
  <c r="I29" i="1"/>
  <c r="W27" i="5"/>
  <c r="H29" i="12"/>
  <c r="E40" i="34" s="1"/>
  <c r="D40"/>
  <c r="BA40"/>
  <c r="AK29" i="12"/>
  <c r="AJ29" s="1"/>
  <c r="BD29" i="1"/>
  <c r="D48" i="34"/>
  <c r="H37" i="12"/>
  <c r="E48" i="34" s="1"/>
  <c r="AO48"/>
  <c r="AC37" i="12"/>
  <c r="AB37" s="1"/>
  <c r="AS37" i="1"/>
  <c r="T35" i="13" s="1"/>
  <c r="R41" i="12"/>
  <c r="Q41" s="1"/>
  <c r="T52" i="34"/>
  <c r="AO56"/>
  <c r="AC45" i="12"/>
  <c r="AB45" s="1"/>
  <c r="AS45" i="1"/>
  <c r="P49" i="12"/>
  <c r="O49" s="1"/>
  <c r="Q60" i="34"/>
  <c r="AI53" i="12"/>
  <c r="AH53" s="1"/>
  <c r="AX64" i="34"/>
  <c r="BC53" i="1"/>
  <c r="AO64" i="34"/>
  <c r="AC53" i="12"/>
  <c r="AB53" s="1"/>
  <c r="R61"/>
  <c r="Q61" s="1"/>
  <c r="T72" i="34"/>
  <c r="AL72"/>
  <c r="AR61" i="1"/>
  <c r="S59" i="13" s="1"/>
  <c r="AA61" i="12"/>
  <c r="Z61" s="1"/>
  <c r="AG61"/>
  <c r="AF61" s="1"/>
  <c r="AU72" i="34"/>
  <c r="Q80"/>
  <c r="P69" i="12"/>
  <c r="O69" s="1"/>
  <c r="AL80" i="34"/>
  <c r="AR69" i="1"/>
  <c r="AA69" i="12"/>
  <c r="Z69" s="1"/>
  <c r="BB69" i="1"/>
  <c r="AG69" i="12"/>
  <c r="AF69" s="1"/>
  <c r="AU80" i="34"/>
  <c r="H77" i="12"/>
  <c r="E88" i="34" s="1"/>
  <c r="D88"/>
  <c r="AO88"/>
  <c r="AS77" i="1"/>
  <c r="AC77" i="12"/>
  <c r="AB77" s="1"/>
  <c r="R85"/>
  <c r="Q85" s="1"/>
  <c r="T96" i="34"/>
  <c r="AO96"/>
  <c r="AS85" i="1"/>
  <c r="AC85" i="12"/>
  <c r="AB85" s="1"/>
  <c r="D96" i="34"/>
  <c r="H85" i="12"/>
  <c r="E96" i="34" s="1"/>
  <c r="BA104"/>
  <c r="AK93" i="12"/>
  <c r="AJ93" s="1"/>
  <c r="BD93" i="1"/>
  <c r="AG93" i="12"/>
  <c r="AF93" s="1"/>
  <c r="AU104" i="34"/>
  <c r="BB93" i="1"/>
  <c r="AA101" i="12"/>
  <c r="Z101" s="1"/>
  <c r="AL112" i="34"/>
  <c r="AR101" i="1"/>
  <c r="H101" i="12"/>
  <c r="E112" i="34" s="1"/>
  <c r="D112"/>
  <c r="R105" i="12"/>
  <c r="Q105" s="1"/>
  <c r="T116" i="34"/>
  <c r="H109" i="12"/>
  <c r="E120" i="34" s="1"/>
  <c r="D120"/>
  <c r="AO120"/>
  <c r="AS109" i="1"/>
  <c r="AC109" i="12"/>
  <c r="AB109" s="1"/>
  <c r="AG117"/>
  <c r="AF117" s="1"/>
  <c r="BB117" i="1"/>
  <c r="AU128" i="34"/>
  <c r="H117" i="12"/>
  <c r="E128" i="34" s="1"/>
  <c r="D128"/>
  <c r="AX136"/>
  <c r="BC125" i="1"/>
  <c r="AI125" i="12"/>
  <c r="AH125" s="1"/>
  <c r="Z136" i="34"/>
  <c r="AB125" i="1"/>
  <c r="U125" i="12"/>
  <c r="Q144" i="34"/>
  <c r="P133" i="12"/>
  <c r="O133" s="1"/>
  <c r="H133"/>
  <c r="E144" i="34" s="1"/>
  <c r="D144"/>
  <c r="AS133" i="1"/>
  <c r="AC133" i="12"/>
  <c r="AB133" s="1"/>
  <c r="AO144" i="34"/>
  <c r="P141" i="12"/>
  <c r="O141" s="1"/>
  <c r="Q152" i="34"/>
  <c r="Z152"/>
  <c r="U141" i="12"/>
  <c r="AB141" i="1"/>
  <c r="BD141"/>
  <c r="AK141" i="12"/>
  <c r="AJ141" s="1"/>
  <c r="BA152" i="34"/>
  <c r="AR156"/>
  <c r="AE145" i="12"/>
  <c r="AD145" s="1"/>
  <c r="AU160" i="34"/>
  <c r="AG149" i="12"/>
  <c r="AF149" s="1"/>
  <c r="BB149" i="1"/>
  <c r="H149" i="12"/>
  <c r="E160" i="34" s="1"/>
  <c r="D160"/>
  <c r="AE157" i="12"/>
  <c r="AD157" s="1"/>
  <c r="AR168" i="34"/>
  <c r="AL168"/>
  <c r="AR157" i="1"/>
  <c r="AA157" i="12"/>
  <c r="Z157" s="1"/>
  <c r="AK157"/>
  <c r="AJ157" s="1"/>
  <c r="BA168" i="34"/>
  <c r="BD157" i="1"/>
  <c r="T176" i="34"/>
  <c r="R165" i="12"/>
  <c r="BA176" i="34"/>
  <c r="AK165" i="12"/>
  <c r="AJ165" s="1"/>
  <c r="BD165" i="1"/>
  <c r="H165" i="12"/>
  <c r="E176" i="34" s="1"/>
  <c r="D176"/>
  <c r="Z184"/>
  <c r="U173" i="12"/>
  <c r="AB173" i="1"/>
  <c r="H173" i="12"/>
  <c r="E184" i="34" s="1"/>
  <c r="D184"/>
  <c r="AL192"/>
  <c r="AA181" i="12"/>
  <c r="Z181" s="1"/>
  <c r="AR181" i="1"/>
  <c r="AS181"/>
  <c r="AO192" i="34"/>
  <c r="AC181" i="12"/>
  <c r="AB181" s="1"/>
  <c r="U189"/>
  <c r="Z200" i="34"/>
  <c r="AB189" i="1"/>
  <c r="BA200" i="34"/>
  <c r="AK189" i="12"/>
  <c r="AJ189" s="1"/>
  <c r="BD189" i="1"/>
  <c r="R12" i="12"/>
  <c r="Q12" s="1"/>
  <c r="T23" i="34"/>
  <c r="P39"/>
  <c r="O28" i="1"/>
  <c r="S59" i="34"/>
  <c r="P48" i="1"/>
  <c r="P67" i="34"/>
  <c r="O56" i="1"/>
  <c r="K84"/>
  <c r="V82" i="5"/>
  <c r="AQ99" i="34"/>
  <c r="AT88" i="1"/>
  <c r="AQ127" i="34"/>
  <c r="AT116" i="1"/>
  <c r="P127" i="34"/>
  <c r="O116" i="1"/>
  <c r="P159" i="34"/>
  <c r="O148" i="1"/>
  <c r="R160" i="12"/>
  <c r="Q160" s="1"/>
  <c r="T171" i="34"/>
  <c r="AR175"/>
  <c r="AE164" i="12"/>
  <c r="AD164" s="1"/>
  <c r="BD176" i="1"/>
  <c r="R184" i="12"/>
  <c r="Q184" s="1"/>
  <c r="T195" i="34"/>
  <c r="AE192" i="12"/>
  <c r="AD192" s="1"/>
  <c r="AR203" i="34"/>
  <c r="AE7" i="12"/>
  <c r="AR18" i="34"/>
  <c r="AT30"/>
  <c r="BB19" i="1"/>
  <c r="W17" i="13" s="1"/>
  <c r="AQ38" i="34"/>
  <c r="AT27" i="1"/>
  <c r="P50" i="34"/>
  <c r="O39" i="1"/>
  <c r="AQ54" i="34"/>
  <c r="AT43" i="1"/>
  <c r="S66" i="34"/>
  <c r="P55" i="1"/>
  <c r="S74" i="34"/>
  <c r="P63" i="1"/>
  <c r="AQ82" i="34"/>
  <c r="AT71" i="1"/>
  <c r="S90" i="34"/>
  <c r="P79" i="1"/>
  <c r="AQ90" i="34"/>
  <c r="AT79" i="1"/>
  <c r="AQ98" i="34"/>
  <c r="AT87" i="1"/>
  <c r="S110" i="34"/>
  <c r="P99" i="1"/>
  <c r="AQ114" i="34"/>
  <c r="AT103" i="1"/>
  <c r="R111" i="12"/>
  <c r="Q111" s="1"/>
  <c r="T122" i="34"/>
  <c r="R115" i="12"/>
  <c r="Q115" s="1"/>
  <c r="T126" i="34"/>
  <c r="AR130"/>
  <c r="AE119" i="12"/>
  <c r="AD119" s="1"/>
  <c r="P138" i="34"/>
  <c r="O127" i="1"/>
  <c r="AQ150" i="34"/>
  <c r="AT139" i="1"/>
  <c r="S158" i="34"/>
  <c r="P147" i="1"/>
  <c r="AQ170" i="34"/>
  <c r="AT159" i="1"/>
  <c r="AQ186" i="34"/>
  <c r="AT175" i="1"/>
  <c r="S194" i="34"/>
  <c r="P183" i="1"/>
  <c r="S17" i="34"/>
  <c r="P6" i="1"/>
  <c r="P21" i="34"/>
  <c r="O10" i="1"/>
  <c r="AQ29" i="34"/>
  <c r="AT18" i="1"/>
  <c r="P49" i="34"/>
  <c r="O38" i="1"/>
  <c r="S53" i="34"/>
  <c r="P42" i="1"/>
  <c r="S65" i="34"/>
  <c r="P54" i="1"/>
  <c r="AQ69" i="34"/>
  <c r="AT58" i="1"/>
  <c r="AQ73" i="34"/>
  <c r="AT62" i="1"/>
  <c r="AR89" i="34"/>
  <c r="AE78" i="12"/>
  <c r="AD78" s="1"/>
  <c r="R86"/>
  <c r="Q86" s="1"/>
  <c r="T97" i="34"/>
  <c r="Q101"/>
  <c r="P90" i="12"/>
  <c r="AH98" i="6"/>
  <c r="AR113" i="34"/>
  <c r="AE102" i="12"/>
  <c r="AD102" s="1"/>
  <c r="Q121" i="34"/>
  <c r="P110" i="12"/>
  <c r="O110" s="1"/>
  <c r="AR125" i="34"/>
  <c r="AE114" i="12"/>
  <c r="AD114" s="1"/>
  <c r="Q129" i="34"/>
  <c r="P118" i="12"/>
  <c r="O118" s="1"/>
  <c r="K134" i="1"/>
  <c r="V132" i="5"/>
  <c r="P153" i="34"/>
  <c r="O142" i="1"/>
  <c r="S165" i="34"/>
  <c r="P154" i="1"/>
  <c r="Q169" i="34"/>
  <c r="P158" i="12"/>
  <c r="O158" s="1"/>
  <c r="R166"/>
  <c r="Q166" s="1"/>
  <c r="T177" i="34"/>
  <c r="R178" i="12"/>
  <c r="Q178" s="1"/>
  <c r="T189" i="34"/>
  <c r="T201"/>
  <c r="R190" i="12"/>
  <c r="Q190" s="1"/>
  <c r="P194"/>
  <c r="O194" s="1"/>
  <c r="Q205" i="34"/>
  <c r="AQ9" i="6"/>
  <c r="AQ20" i="34"/>
  <c r="AT9" i="1"/>
  <c r="AQ32" i="34"/>
  <c r="AT21" i="1"/>
  <c r="S40" i="34"/>
  <c r="P29" i="1"/>
  <c r="S44" i="34"/>
  <c r="P33" i="1"/>
  <c r="AQ52" i="34"/>
  <c r="AT41" i="1"/>
  <c r="AQ60" i="34"/>
  <c r="AT49" i="1"/>
  <c r="AQ68" i="34"/>
  <c r="AT57" i="1"/>
  <c r="S68" i="34"/>
  <c r="P57" i="1"/>
  <c r="S80" i="34"/>
  <c r="P69" i="1"/>
  <c r="AT88" i="34"/>
  <c r="BB77" i="1"/>
  <c r="S92" i="34"/>
  <c r="P81" i="1"/>
  <c r="P104" i="34"/>
  <c r="O93" i="1"/>
  <c r="AQ108" i="34"/>
  <c r="AT97" i="1"/>
  <c r="AQ112" i="34"/>
  <c r="AT101" i="1"/>
  <c r="S124" i="34"/>
  <c r="P113" i="1"/>
  <c r="S128" i="34"/>
  <c r="P117" i="1"/>
  <c r="AQ136" i="34"/>
  <c r="AT125" i="1"/>
  <c r="P140" i="34"/>
  <c r="O129" i="1"/>
  <c r="AQ148" i="34"/>
  <c r="AT137" i="1"/>
  <c r="AQ152" i="34"/>
  <c r="AT141" i="1"/>
  <c r="AE149" i="12"/>
  <c r="AD149" s="1"/>
  <c r="AR160" i="34"/>
  <c r="Q164"/>
  <c r="P153" i="12"/>
  <c r="O153" s="1"/>
  <c r="AP161" i="6"/>
  <c r="AR176" i="34"/>
  <c r="AE165" i="12"/>
  <c r="AD165" s="1"/>
  <c r="AR184" i="34"/>
  <c r="AE173" i="12"/>
  <c r="AD173" s="1"/>
  <c r="Q188" i="34"/>
  <c r="P177" i="12"/>
  <c r="O177" s="1"/>
  <c r="Q204" i="34"/>
  <c r="P193" i="12"/>
  <c r="O193" s="1"/>
  <c r="P23" i="34"/>
  <c r="O12" i="1"/>
  <c r="BA23" i="34"/>
  <c r="AK12" i="12"/>
  <c r="AJ12" s="1"/>
  <c r="AU23" i="34"/>
  <c r="BB12" i="1"/>
  <c r="AG12" i="12"/>
  <c r="AF12" s="1"/>
  <c r="AI20"/>
  <c r="AH20" s="1"/>
  <c r="BC20" i="1"/>
  <c r="AX31" i="34"/>
  <c r="AL31"/>
  <c r="AA20" i="12"/>
  <c r="Z20" s="1"/>
  <c r="AQ35" i="34"/>
  <c r="AT24" i="1"/>
  <c r="BD28"/>
  <c r="Y26" i="13" s="1"/>
  <c r="AK28" i="12"/>
  <c r="AJ28" s="1"/>
  <c r="BA39" i="34"/>
  <c r="BB28" i="1"/>
  <c r="W26" i="13" s="1"/>
  <c r="AG28" i="12"/>
  <c r="AF28" s="1"/>
  <c r="AU39" i="34"/>
  <c r="S43"/>
  <c r="P32" i="1"/>
  <c r="AG36" i="12"/>
  <c r="AF36" s="1"/>
  <c r="AU47" i="34"/>
  <c r="BB36" i="1"/>
  <c r="AO55" i="34"/>
  <c r="AC44" i="12"/>
  <c r="AB44" s="1"/>
  <c r="AS44" i="1"/>
  <c r="AX55" i="34"/>
  <c r="AI44" i="12"/>
  <c r="AH44" s="1"/>
  <c r="BC44" i="1"/>
  <c r="S42" i="37" s="1"/>
  <c r="P63" i="34"/>
  <c r="O52" i="1"/>
  <c r="H52" i="12"/>
  <c r="E63" i="34" s="1"/>
  <c r="D63"/>
  <c r="BA71"/>
  <c r="AK60" i="12"/>
  <c r="AJ60" s="1"/>
  <c r="AU71" i="34"/>
  <c r="BB60" i="1"/>
  <c r="AG60" i="12"/>
  <c r="AF60" s="1"/>
  <c r="Q79" i="34"/>
  <c r="P68" i="12"/>
  <c r="O68" s="1"/>
  <c r="Z79" i="34"/>
  <c r="AB68" i="1"/>
  <c r="U68" i="12"/>
  <c r="AC68"/>
  <c r="AB68" s="1"/>
  <c r="AO79" i="34"/>
  <c r="AS68" i="1"/>
  <c r="AR83" i="34"/>
  <c r="AE72" i="12"/>
  <c r="AD72" s="1"/>
  <c r="BA87" i="34"/>
  <c r="BD76" i="1"/>
  <c r="AK76" i="12"/>
  <c r="AJ76" s="1"/>
  <c r="D87" i="34"/>
  <c r="H76" i="12"/>
  <c r="E87" i="34" s="1"/>
  <c r="AG84" i="12"/>
  <c r="AF84" s="1"/>
  <c r="AU95" i="34"/>
  <c r="BB84" i="1"/>
  <c r="AL95" i="34"/>
  <c r="AA84" i="12"/>
  <c r="Z84" s="1"/>
  <c r="BA103" i="34"/>
  <c r="BD92" i="1"/>
  <c r="AK92" i="12"/>
  <c r="AJ92" s="1"/>
  <c r="H92"/>
  <c r="E103" i="34" s="1"/>
  <c r="D103"/>
  <c r="AH100" i="6"/>
  <c r="AU111" i="34"/>
  <c r="AG100" i="12"/>
  <c r="AF100" s="1"/>
  <c r="BB100" i="1"/>
  <c r="H100" i="12"/>
  <c r="E111" i="34" s="1"/>
  <c r="D111"/>
  <c r="T119"/>
  <c r="R108" i="12"/>
  <c r="Q108" s="1"/>
  <c r="AL119" i="34"/>
  <c r="AA108" i="12"/>
  <c r="Z108" s="1"/>
  <c r="AR108" i="1"/>
  <c r="BA119" i="34"/>
  <c r="BD108" i="1"/>
  <c r="AK108" i="12"/>
  <c r="AJ108" s="1"/>
  <c r="BA127" i="34"/>
  <c r="AK116" i="12"/>
  <c r="AJ116" s="1"/>
  <c r="BD116" i="1"/>
  <c r="AL127" i="34"/>
  <c r="AR116" i="1"/>
  <c r="AA116" i="12"/>
  <c r="Z116" s="1"/>
  <c r="S131" i="34"/>
  <c r="P120" i="1"/>
  <c r="AO135" i="34"/>
  <c r="AS124" i="1"/>
  <c r="AC124" i="12"/>
  <c r="AB124" s="1"/>
  <c r="AG124"/>
  <c r="AF124" s="1"/>
  <c r="AU135" i="34"/>
  <c r="BB124" i="1"/>
  <c r="P139" i="34"/>
  <c r="O128" i="1"/>
  <c r="AR143" i="34"/>
  <c r="AE132" i="12"/>
  <c r="AD132" s="1"/>
  <c r="D143" i="34"/>
  <c r="H132" i="12"/>
  <c r="E143" i="34" s="1"/>
  <c r="Z143"/>
  <c r="U132" i="12"/>
  <c r="AR151" i="34"/>
  <c r="AE140" i="12"/>
  <c r="AD140" s="1"/>
  <c r="AU151" i="34"/>
  <c r="AG140" i="12"/>
  <c r="AF140" s="1"/>
  <c r="BB140" i="1"/>
  <c r="H140" i="12"/>
  <c r="E151" i="34" s="1"/>
  <c r="D151"/>
  <c r="Z159"/>
  <c r="AB148" i="1"/>
  <c r="U148" i="12"/>
  <c r="AL159" i="34"/>
  <c r="AA148" i="12"/>
  <c r="Z148" s="1"/>
  <c r="AR148" i="1"/>
  <c r="AR163" i="34"/>
  <c r="AE152" i="12"/>
  <c r="AD152" s="1"/>
  <c r="AX167" i="34"/>
  <c r="BC156" i="1"/>
  <c r="AI156" i="12"/>
  <c r="AH156" s="1"/>
  <c r="BD156" i="1"/>
  <c r="AK156" i="12"/>
  <c r="AJ156" s="1"/>
  <c r="BA167" i="34"/>
  <c r="AL175"/>
  <c r="AA164" i="12"/>
  <c r="Z164" s="1"/>
  <c r="AR164" i="1"/>
  <c r="Z175" i="34"/>
  <c r="U164" i="12"/>
  <c r="AB164" i="1"/>
  <c r="AR179" i="34"/>
  <c r="AE168" i="12"/>
  <c r="AD168" s="1"/>
  <c r="Z183" i="34"/>
  <c r="AB172" i="1"/>
  <c r="U172" i="12"/>
  <c r="BA183" i="34"/>
  <c r="BD172" i="1"/>
  <c r="AK172" i="12"/>
  <c r="AJ172" s="1"/>
  <c r="R176"/>
  <c r="Q176" s="1"/>
  <c r="T187" i="34"/>
  <c r="Z191"/>
  <c r="U180" i="12"/>
  <c r="BA191" i="34"/>
  <c r="AK180" i="12"/>
  <c r="AJ180" s="1"/>
  <c r="BD180" i="1"/>
  <c r="AR184" i="6"/>
  <c r="AQ199" i="34"/>
  <c r="AT188" i="1"/>
  <c r="AC188" i="12"/>
  <c r="AB188" s="1"/>
  <c r="AS188" i="1"/>
  <c r="AO199" i="34"/>
  <c r="AA7" i="12"/>
  <c r="Z7" s="1"/>
  <c r="AL18" i="34"/>
  <c r="AR7" i="1"/>
  <c r="AG7" i="12"/>
  <c r="AF7" s="1"/>
  <c r="BB7" i="1"/>
  <c r="AU18" i="34"/>
  <c r="U15" i="12"/>
  <c r="Z26" i="34"/>
  <c r="AR30"/>
  <c r="AE19" i="12"/>
  <c r="AD19" s="1"/>
  <c r="P23"/>
  <c r="O23" s="1"/>
  <c r="Q34" i="34"/>
  <c r="AL34"/>
  <c r="AR23" i="1"/>
  <c r="AA23" i="12"/>
  <c r="Z23" s="1"/>
  <c r="D34" i="34"/>
  <c r="H23" i="12"/>
  <c r="E34" i="34" s="1"/>
  <c r="P27" i="12"/>
  <c r="O27" s="1"/>
  <c r="Q38" i="34"/>
  <c r="AK31" i="12"/>
  <c r="AJ31" s="1"/>
  <c r="BA42" i="34"/>
  <c r="BD31" i="1"/>
  <c r="AA39" i="12"/>
  <c r="Z39" s="1"/>
  <c r="AL50" i="34"/>
  <c r="AR39" i="1"/>
  <c r="D50" i="34"/>
  <c r="H39" i="12"/>
  <c r="E50" i="34" s="1"/>
  <c r="Q58"/>
  <c r="P47" i="12"/>
  <c r="O47" s="1"/>
  <c r="BD47" i="1"/>
  <c r="BA58" i="34"/>
  <c r="AK47" i="12"/>
  <c r="AJ47" s="1"/>
  <c r="H47"/>
  <c r="E58" i="34" s="1"/>
  <c r="D58"/>
  <c r="P55" i="12"/>
  <c r="O55" s="1"/>
  <c r="Q66" i="34"/>
  <c r="AC55" i="12"/>
  <c r="AB55" s="1"/>
  <c r="AO66" i="34"/>
  <c r="AS55" i="1"/>
  <c r="T53" i="13" s="1"/>
  <c r="BD55" i="1"/>
  <c r="Y53" i="13" s="1"/>
  <c r="AK55" i="12"/>
  <c r="AJ55" s="1"/>
  <c r="BA66" i="34"/>
  <c r="AO74"/>
  <c r="AS63" i="1"/>
  <c r="AC63" i="12"/>
  <c r="AB63" s="1"/>
  <c r="BA74" i="34"/>
  <c r="BD63" i="1"/>
  <c r="AK63" i="12"/>
  <c r="AJ63" s="1"/>
  <c r="Z82" i="34"/>
  <c r="AB71" i="1"/>
  <c r="U71" i="12"/>
  <c r="AX90" i="34"/>
  <c r="AI79" i="12"/>
  <c r="AH79" s="1"/>
  <c r="BC79" i="1"/>
  <c r="AO90" i="34"/>
  <c r="AC79" i="12"/>
  <c r="AB79" s="1"/>
  <c r="AS79" i="1"/>
  <c r="R83" i="12"/>
  <c r="Q83" s="1"/>
  <c r="T94" i="34"/>
  <c r="AL98"/>
  <c r="AR87" i="1"/>
  <c r="AA87" i="12"/>
  <c r="Z87" s="1"/>
  <c r="BA98" i="34"/>
  <c r="BD87" i="1"/>
  <c r="AK87" i="12"/>
  <c r="AJ87" s="1"/>
  <c r="P91"/>
  <c r="O91" s="1"/>
  <c r="Q102" i="34"/>
  <c r="AR106"/>
  <c r="AE95" i="12"/>
  <c r="AD95" s="1"/>
  <c r="AX106" i="34"/>
  <c r="AI95" i="12"/>
  <c r="AH95" s="1"/>
  <c r="BC95" i="1"/>
  <c r="Z106" i="34"/>
  <c r="AB95" i="1"/>
  <c r="U95" i="12"/>
  <c r="AR103" i="6"/>
  <c r="AK103" i="12"/>
  <c r="AJ103" s="1"/>
  <c r="BA114" i="34"/>
  <c r="H103" i="12"/>
  <c r="E114" i="34" s="1"/>
  <c r="D114"/>
  <c r="AC111" i="12"/>
  <c r="AB111" s="1"/>
  <c r="AS111" i="1"/>
  <c r="AO122" i="34"/>
  <c r="AU122"/>
  <c r="AG111" i="12"/>
  <c r="AF111" s="1"/>
  <c r="BB111" i="1"/>
  <c r="H119" i="12"/>
  <c r="E130" i="34" s="1"/>
  <c r="D130"/>
  <c r="AL130"/>
  <c r="AR119" i="1"/>
  <c r="AA119" i="12"/>
  <c r="Z119" s="1"/>
  <c r="AR138" i="34"/>
  <c r="AE127" i="12"/>
  <c r="AD127" s="1"/>
  <c r="BA138" i="34"/>
  <c r="BD127" i="1"/>
  <c r="AK127" i="12"/>
  <c r="AJ127" s="1"/>
  <c r="AI127"/>
  <c r="AH127" s="1"/>
  <c r="AX138" i="34"/>
  <c r="BC127" i="1"/>
  <c r="AR142" i="34"/>
  <c r="AE131" i="12"/>
  <c r="AD131" s="1"/>
  <c r="AX146" i="34"/>
  <c r="AI135" i="12"/>
  <c r="AH135" s="1"/>
  <c r="BC135" i="1"/>
  <c r="AG135" i="12"/>
  <c r="AF135" s="1"/>
  <c r="AU146" i="34"/>
  <c r="BB135" i="1"/>
  <c r="P143" i="12"/>
  <c r="O143" s="1"/>
  <c r="Q154" i="34"/>
  <c r="AU154"/>
  <c r="AG143" i="12"/>
  <c r="AF143" s="1"/>
  <c r="BB143" i="1"/>
  <c r="AA143" i="12"/>
  <c r="Z143" s="1"/>
  <c r="AL154" i="34"/>
  <c r="AR143" i="1"/>
  <c r="AG151" i="12"/>
  <c r="AF151" s="1"/>
  <c r="AU162" i="34"/>
  <c r="BB151" i="1"/>
  <c r="AX162" i="34"/>
  <c r="AI151" i="12"/>
  <c r="AH151" s="1"/>
  <c r="AX170" i="34"/>
  <c r="AI159" i="12"/>
  <c r="AH159" s="1"/>
  <c r="BC159" i="1"/>
  <c r="Z170" i="34"/>
  <c r="U159" i="12"/>
  <c r="AB159" i="1"/>
  <c r="T178" i="34"/>
  <c r="R167" i="12"/>
  <c r="Q167" s="1"/>
  <c r="AG167"/>
  <c r="AF167" s="1"/>
  <c r="AU178" i="34"/>
  <c r="BB167" i="1"/>
  <c r="AX178" i="34"/>
  <c r="AI167" i="12"/>
  <c r="AH167" s="1"/>
  <c r="BC167" i="1"/>
  <c r="AE171" i="12"/>
  <c r="AD171" s="1"/>
  <c r="AR182" i="34"/>
  <c r="BA186"/>
  <c r="BD175" i="1"/>
  <c r="AK175" i="12"/>
  <c r="AJ175" s="1"/>
  <c r="AC175"/>
  <c r="AB175" s="1"/>
  <c r="AO186" i="34"/>
  <c r="AS175" i="1"/>
  <c r="Q194" i="34"/>
  <c r="P183" i="12"/>
  <c r="O183" s="1"/>
  <c r="AS183" i="1"/>
  <c r="AO194" i="34"/>
  <c r="AC183" i="12"/>
  <c r="AB183" s="1"/>
  <c r="H183"/>
  <c r="E194" i="34" s="1"/>
  <c r="D194"/>
  <c r="AE191" i="12"/>
  <c r="AD191" s="1"/>
  <c r="AR202" i="34"/>
  <c r="Z202"/>
  <c r="AB191" i="1"/>
  <c r="U191" i="12"/>
  <c r="H191"/>
  <c r="E202" i="34" s="1"/>
  <c r="D202"/>
  <c r="BA17"/>
  <c r="AK6" i="12"/>
  <c r="AJ6" s="1"/>
  <c r="BD6" i="1"/>
  <c r="AL17" i="34"/>
  <c r="AR6" i="1"/>
  <c r="AA6" i="12"/>
  <c r="Z6" s="1"/>
  <c r="K10" i="1"/>
  <c r="V8" i="5"/>
  <c r="H14" i="12"/>
  <c r="E25" i="34" s="1"/>
  <c r="D25"/>
  <c r="AL25"/>
  <c r="AR14" i="1"/>
  <c r="AA14" i="12"/>
  <c r="Z14" s="1"/>
  <c r="S29" i="34"/>
  <c r="P18" i="1"/>
  <c r="Z33" i="34"/>
  <c r="U22" i="12"/>
  <c r="AB22" i="1"/>
  <c r="M20" i="13" s="1"/>
  <c r="S41" i="34"/>
  <c r="P30" i="1"/>
  <c r="U30" i="12"/>
  <c r="AB30" i="1"/>
  <c r="H28" i="37" s="1"/>
  <c r="Z41" i="34"/>
  <c r="AL49"/>
  <c r="AR38" i="1"/>
  <c r="AA38" i="12"/>
  <c r="Z38" s="1"/>
  <c r="BA57" i="34"/>
  <c r="BD46" i="1"/>
  <c r="AK46" i="12"/>
  <c r="AJ46" s="1"/>
  <c r="AU57" i="34"/>
  <c r="BB46" i="1"/>
  <c r="AG46" i="12"/>
  <c r="AF46" s="1"/>
  <c r="AR65" i="34"/>
  <c r="AE54" i="12"/>
  <c r="AD54" s="1"/>
  <c r="AO65" i="34"/>
  <c r="AS54" i="1"/>
  <c r="AC54" i="12"/>
  <c r="AB54" s="1"/>
  <c r="Z65" i="34"/>
  <c r="U54" i="12"/>
  <c r="AB54" i="1"/>
  <c r="T69" i="34"/>
  <c r="R58" i="12"/>
  <c r="Q58" s="1"/>
  <c r="AA62"/>
  <c r="Z62" s="1"/>
  <c r="AL73" i="34"/>
  <c r="AR62" i="1"/>
  <c r="BA73" i="34"/>
  <c r="BD62" i="1"/>
  <c r="AK62" i="12"/>
  <c r="AJ62" s="1"/>
  <c r="AQ81" i="34"/>
  <c r="AT70" i="1"/>
  <c r="D81" i="34"/>
  <c r="H70" i="12"/>
  <c r="E81" i="34" s="1"/>
  <c r="S85"/>
  <c r="P74" i="1"/>
  <c r="AO89" i="34"/>
  <c r="AS78" i="1"/>
  <c r="AC78" i="12"/>
  <c r="AB78" s="1"/>
  <c r="AG78"/>
  <c r="AF78" s="1"/>
  <c r="AU89" i="34"/>
  <c r="BB78" i="1"/>
  <c r="P93" i="34"/>
  <c r="O82" i="1"/>
  <c r="AQ97" i="34"/>
  <c r="AT86" i="1"/>
  <c r="AG86" i="12"/>
  <c r="AF86" s="1"/>
  <c r="BB86" i="1"/>
  <c r="AU97" i="34"/>
  <c r="AO105"/>
  <c r="AC94" i="12"/>
  <c r="AB94" s="1"/>
  <c r="AS94" i="1"/>
  <c r="AX105" i="34"/>
  <c r="AI94" i="12"/>
  <c r="AH94" s="1"/>
  <c r="BC94" i="1"/>
  <c r="P109" i="34"/>
  <c r="O98" i="1"/>
  <c r="AO113" i="34"/>
  <c r="AC102" i="12"/>
  <c r="AB102" s="1"/>
  <c r="AU113" i="34"/>
  <c r="BB102" i="1"/>
  <c r="AG102" i="12"/>
  <c r="AF102" s="1"/>
  <c r="Z121" i="34"/>
  <c r="AB110" i="1"/>
  <c r="U110" i="12"/>
  <c r="AQ129" i="34"/>
  <c r="AT118" i="1"/>
  <c r="Z129" i="34"/>
  <c r="AB118" i="1"/>
  <c r="U118" i="12"/>
  <c r="K126" i="1"/>
  <c r="V124" i="5"/>
  <c r="AX137" i="34"/>
  <c r="AI126" i="12"/>
  <c r="AH126" s="1"/>
  <c r="BC126" i="1"/>
  <c r="AU137" i="34"/>
  <c r="AG126" i="12"/>
  <c r="AF126" s="1"/>
  <c r="BB126" i="1"/>
  <c r="AQ141" i="34"/>
  <c r="AT130" i="1"/>
  <c r="P145" i="34"/>
  <c r="O134" i="1"/>
  <c r="D145" i="34"/>
  <c r="H134" i="12"/>
  <c r="E145" i="34" s="1"/>
  <c r="Z145"/>
  <c r="U134" i="12"/>
  <c r="AQ153" i="34"/>
  <c r="AT142" i="1"/>
  <c r="AL153" i="34"/>
  <c r="AA142" i="12"/>
  <c r="Z142" s="1"/>
  <c r="AX153" i="34"/>
  <c r="AI142" i="12"/>
  <c r="AH142" s="1"/>
  <c r="BC142" i="1"/>
  <c r="AQ161" i="34"/>
  <c r="AT150" i="1"/>
  <c r="AU161" i="34"/>
  <c r="AG150" i="12"/>
  <c r="AF150" s="1"/>
  <c r="BB150" i="1"/>
  <c r="AG158" i="12"/>
  <c r="AF158" s="1"/>
  <c r="AU169" i="34"/>
  <c r="BB158" i="1"/>
  <c r="AL169" i="34"/>
  <c r="AR158" i="1"/>
  <c r="AA158" i="12"/>
  <c r="Z158" s="1"/>
  <c r="AQ177" i="34"/>
  <c r="AT166" i="1"/>
  <c r="BA177" i="34"/>
  <c r="AK166" i="12"/>
  <c r="AJ166" s="1"/>
  <c r="P185" i="34"/>
  <c r="O174" i="1"/>
  <c r="Z185" i="34"/>
  <c r="U174" i="12"/>
  <c r="AB174" i="1"/>
  <c r="Z193" i="34"/>
  <c r="U182" i="12"/>
  <c r="AB182" i="1"/>
  <c r="AL201" i="34"/>
  <c r="AA190" i="12"/>
  <c r="Z190" s="1"/>
  <c r="AR190" i="1"/>
  <c r="Z201" i="34"/>
  <c r="U190" i="12"/>
  <c r="AB190" i="1"/>
  <c r="Z20" i="34"/>
  <c r="U9" i="12"/>
  <c r="AB9" i="1"/>
  <c r="R13" i="12"/>
  <c r="T24" i="34"/>
  <c r="AE17" i="12"/>
  <c r="AD17" s="1"/>
  <c r="AR28" i="34"/>
  <c r="H17" i="12"/>
  <c r="E28" i="34" s="1"/>
  <c r="D28"/>
  <c r="P21" i="12"/>
  <c r="O21" s="1"/>
  <c r="Q32" i="34"/>
  <c r="P25" i="12"/>
  <c r="Q36" i="34"/>
  <c r="AX36"/>
  <c r="AI25" i="12"/>
  <c r="AH25" s="1"/>
  <c r="BB25" i="1"/>
  <c r="W23" i="13" s="1"/>
  <c r="AG25" i="12"/>
  <c r="AF25" s="1"/>
  <c r="AU36" i="34"/>
  <c r="AC29" i="1"/>
  <c r="I27" i="37" s="1"/>
  <c r="Q29" i="6"/>
  <c r="AA29" i="1"/>
  <c r="AO44" i="34"/>
  <c r="AC33" i="12"/>
  <c r="AB33" s="1"/>
  <c r="AS33" i="1"/>
  <c r="AL44" i="34"/>
  <c r="AR33" i="1"/>
  <c r="AA33" i="12"/>
  <c r="Z33" s="1"/>
  <c r="AQ48" i="34"/>
  <c r="AT37" i="1"/>
  <c r="P52" i="34"/>
  <c r="O41" i="1"/>
  <c r="D52" i="34"/>
  <c r="H41" i="12"/>
  <c r="E52" i="34" s="1"/>
  <c r="AL52"/>
  <c r="AR41" i="1"/>
  <c r="AA41" i="12"/>
  <c r="Z41" s="1"/>
  <c r="AO60" i="34"/>
  <c r="AC49" i="12"/>
  <c r="AB49" s="1"/>
  <c r="AS49" i="1"/>
  <c r="T47" i="13" s="1"/>
  <c r="D60" i="34"/>
  <c r="H49" i="12"/>
  <c r="E60" i="34" s="1"/>
  <c r="AX68"/>
  <c r="BC57" i="1"/>
  <c r="AI57" i="12"/>
  <c r="AH57" s="1"/>
  <c r="H57"/>
  <c r="E68" i="34" s="1"/>
  <c r="D68"/>
  <c r="AQ72"/>
  <c r="AT61" i="1"/>
  <c r="AX76" i="34"/>
  <c r="BC65" i="1"/>
  <c r="AI65" i="12"/>
  <c r="AH65" s="1"/>
  <c r="AX84" i="34"/>
  <c r="BC73" i="1"/>
  <c r="AI73" i="12"/>
  <c r="AH73" s="1"/>
  <c r="AU92" i="34"/>
  <c r="AG81" i="12"/>
  <c r="AF81" s="1"/>
  <c r="BB81" i="1"/>
  <c r="P100" i="34"/>
  <c r="O89" i="1"/>
  <c r="AL100" i="34"/>
  <c r="AA89" i="12"/>
  <c r="Z89" s="1"/>
  <c r="AR89" i="1"/>
  <c r="Z108" i="34"/>
  <c r="U97" i="12"/>
  <c r="AB97" i="1"/>
  <c r="BA108" i="34"/>
  <c r="BD97" i="1"/>
  <c r="AK97" i="12"/>
  <c r="AJ97" s="1"/>
  <c r="Z116" i="34"/>
  <c r="AB105" i="1"/>
  <c r="U105" i="12"/>
  <c r="BA116" i="34"/>
  <c r="BD105" i="1"/>
  <c r="AK105" i="12"/>
  <c r="AJ105" s="1"/>
  <c r="P120" i="34"/>
  <c r="O109" i="1"/>
  <c r="D124" i="34"/>
  <c r="H113" i="12"/>
  <c r="E124" i="34" s="1"/>
  <c r="BC121" i="1"/>
  <c r="AI121" i="12"/>
  <c r="AH121" s="1"/>
  <c r="AX132" i="34"/>
  <c r="AU140"/>
  <c r="BB129" i="1"/>
  <c r="AG129" i="12"/>
  <c r="AF129" s="1"/>
  <c r="AA129"/>
  <c r="Z129" s="1"/>
  <c r="AL140" i="34"/>
  <c r="AR129" i="1"/>
  <c r="P148" i="34"/>
  <c r="O137" i="1"/>
  <c r="BA148" i="34"/>
  <c r="AK137" i="12"/>
  <c r="AJ137" s="1"/>
  <c r="BD137" i="1"/>
  <c r="P156" i="34"/>
  <c r="O145" i="1"/>
  <c r="AG145" i="12"/>
  <c r="AF145" s="1"/>
  <c r="AU156" i="34"/>
  <c r="BB145" i="1"/>
  <c r="AQ164" i="34"/>
  <c r="AT153" i="1"/>
  <c r="AB153"/>
  <c r="U153" i="12"/>
  <c r="Z164" i="34"/>
  <c r="P172"/>
  <c r="O161" i="1"/>
  <c r="D172" i="34"/>
  <c r="H161" i="12"/>
  <c r="E172" i="34" s="1"/>
  <c r="AO180"/>
  <c r="AC169" i="12"/>
  <c r="AB169" s="1"/>
  <c r="AS169" i="1"/>
  <c r="AL180" i="34"/>
  <c r="AR169" i="1"/>
  <c r="AA169" i="12"/>
  <c r="Z169" s="1"/>
  <c r="Z188" i="34"/>
  <c r="U177" i="12"/>
  <c r="AA177"/>
  <c r="Z177" s="1"/>
  <c r="AL188" i="34"/>
  <c r="S192"/>
  <c r="P181" i="1"/>
  <c r="AB185"/>
  <c r="U185" i="12"/>
  <c r="Z196" i="34"/>
  <c r="AI185" i="12"/>
  <c r="AH185" s="1"/>
  <c r="AX196" i="34"/>
  <c r="BC185" i="1"/>
  <c r="AO204" i="34"/>
  <c r="AS193" i="1"/>
  <c r="AC193" i="12"/>
  <c r="AB193" s="1"/>
  <c r="AA193"/>
  <c r="Z193" s="1"/>
  <c r="AL204" i="34"/>
  <c r="AR193" i="1"/>
  <c r="AQ19" i="34"/>
  <c r="AT8" i="1"/>
  <c r="S35" i="34"/>
  <c r="P24" i="1"/>
  <c r="AQ43" i="34"/>
  <c r="AT32" i="1"/>
  <c r="P47" i="34"/>
  <c r="O36" i="1"/>
  <c r="P51" i="34"/>
  <c r="O40" i="1"/>
  <c r="S63" i="34"/>
  <c r="P52" i="1"/>
  <c r="P71" i="34"/>
  <c r="O60" i="1"/>
  <c r="AQ75" i="34"/>
  <c r="AT64" i="1"/>
  <c r="S83" i="34"/>
  <c r="P72" i="1"/>
  <c r="AQ87" i="34"/>
  <c r="AT76" i="1"/>
  <c r="S99" i="34"/>
  <c r="P88" i="1"/>
  <c r="P107" i="34"/>
  <c r="O96" i="1"/>
  <c r="AQ111" i="34"/>
  <c r="AT100" i="1"/>
  <c r="P115" i="34"/>
  <c r="O104" i="1"/>
  <c r="R104" i="12"/>
  <c r="Q104" s="1"/>
  <c r="T115" i="34"/>
  <c r="AR123"/>
  <c r="AE112" i="12"/>
  <c r="AD112" s="1"/>
  <c r="Q131" i="34"/>
  <c r="P120" i="12"/>
  <c r="O120" s="1"/>
  <c r="P135" i="34"/>
  <c r="O124" i="1"/>
  <c r="S143" i="34"/>
  <c r="P132" i="1"/>
  <c r="AQ147" i="34"/>
  <c r="AT136" i="1"/>
  <c r="S155" i="34"/>
  <c r="P144" i="1"/>
  <c r="AB180"/>
  <c r="AR195" i="34"/>
  <c r="AE184" i="12"/>
  <c r="AD184" s="1"/>
  <c r="T203" i="34"/>
  <c r="R192" i="12"/>
  <c r="Q192" s="1"/>
  <c r="R11"/>
  <c r="Q11" s="1"/>
  <c r="T22" i="34"/>
  <c r="R23" i="12"/>
  <c r="T34" i="34"/>
  <c r="R27" i="12"/>
  <c r="Q27" s="1"/>
  <c r="T38" i="34"/>
  <c r="AR42"/>
  <c r="AE31" i="12"/>
  <c r="AD31" s="1"/>
  <c r="R39"/>
  <c r="Q39" s="1"/>
  <c r="T50" i="34"/>
  <c r="R43" i="12"/>
  <c r="Q43" s="1"/>
  <c r="T54" i="34"/>
  <c r="AR62"/>
  <c r="AE51" i="12"/>
  <c r="AD51" s="1"/>
  <c r="AQ74" i="34"/>
  <c r="AT63" i="1"/>
  <c r="P78" i="34"/>
  <c r="O67" i="1"/>
  <c r="P94" i="34"/>
  <c r="O83" i="1"/>
  <c r="AQ118" i="34"/>
  <c r="AT107" i="1"/>
  <c r="P134" i="34"/>
  <c r="O123" i="1"/>
  <c r="S142" i="34"/>
  <c r="P131" i="1"/>
  <c r="P150" i="34"/>
  <c r="O139" i="1"/>
  <c r="AQ162" i="34"/>
  <c r="AT151" i="1"/>
  <c r="P166" i="34"/>
  <c r="O155" i="1"/>
  <c r="S174" i="34"/>
  <c r="P163" i="1"/>
  <c r="P182" i="34"/>
  <c r="O171" i="1"/>
  <c r="I179"/>
  <c r="W177" i="5"/>
  <c r="AE187" i="12"/>
  <c r="AD187" s="1"/>
  <c r="AR198" i="34"/>
  <c r="AR17"/>
  <c r="AE6" i="12"/>
  <c r="AD6" s="1"/>
  <c r="P14"/>
  <c r="O14" s="1"/>
  <c r="Q25" i="34"/>
  <c r="P37"/>
  <c r="O26" i="1"/>
  <c r="P41" i="34"/>
  <c r="O30" i="1"/>
  <c r="AQ53" i="34"/>
  <c r="AT42" i="1"/>
  <c r="AQ57" i="34"/>
  <c r="AT46" i="1"/>
  <c r="AQ61" i="34"/>
  <c r="AT50" i="1"/>
  <c r="S73" i="34"/>
  <c r="P62" i="1"/>
  <c r="S77" i="34"/>
  <c r="P66" i="1"/>
  <c r="P85" i="34"/>
  <c r="O74" i="1"/>
  <c r="AQ105" i="34"/>
  <c r="AT94" i="1"/>
  <c r="AQ133" i="34"/>
  <c r="AT122" i="1"/>
  <c r="AG138" i="6"/>
  <c r="Q149" i="34"/>
  <c r="P138" i="12"/>
  <c r="O138" s="1"/>
  <c r="P157" i="34"/>
  <c r="O146" i="1"/>
  <c r="P165" i="34"/>
  <c r="O154" i="1"/>
  <c r="AP162"/>
  <c r="AB160" i="5"/>
  <c r="AQ185" i="34"/>
  <c r="AT174" i="1"/>
  <c r="P193" i="34"/>
  <c r="O182" i="1"/>
  <c r="P201" i="34"/>
  <c r="O190" i="1"/>
  <c r="Q16" i="34"/>
  <c r="P5" i="12"/>
  <c r="O5" s="1"/>
  <c r="BC17" i="1"/>
  <c r="S32" i="34"/>
  <c r="P21" i="1"/>
  <c r="P48" i="34"/>
  <c r="O37" i="1"/>
  <c r="S56" i="34"/>
  <c r="P45" i="1"/>
  <c r="T60" i="34"/>
  <c r="R49" i="12"/>
  <c r="Q49" s="1"/>
  <c r="AE53"/>
  <c r="AD53" s="1"/>
  <c r="AR64" i="34"/>
  <c r="AP61" i="6"/>
  <c r="AR76" i="34"/>
  <c r="AE65" i="12"/>
  <c r="AD65" s="1"/>
  <c r="AR80" i="34"/>
  <c r="AE69" i="12"/>
  <c r="AD69" s="1"/>
  <c r="T84" i="34"/>
  <c r="R73" i="12"/>
  <c r="Q73" s="1"/>
  <c r="P77"/>
  <c r="O77" s="1"/>
  <c r="Q88" i="34"/>
  <c r="AR92"/>
  <c r="AE81" i="12"/>
  <c r="AD81" s="1"/>
  <c r="R89"/>
  <c r="Q89" s="1"/>
  <c r="T100" i="34"/>
  <c r="AH93" i="6"/>
  <c r="Q108" i="34"/>
  <c r="P97" i="12"/>
  <c r="O97" s="1"/>
  <c r="AE109"/>
  <c r="AD109" s="1"/>
  <c r="AR120" i="34"/>
  <c r="P117" i="12"/>
  <c r="O117" s="1"/>
  <c r="Q128" i="34"/>
  <c r="R121" i="12"/>
  <c r="Q121" s="1"/>
  <c r="T132" i="34"/>
  <c r="AP125" i="6"/>
  <c r="Q168" i="34"/>
  <c r="P157" i="12"/>
  <c r="O157" s="1"/>
  <c r="Q176" i="34"/>
  <c r="P165" i="12"/>
  <c r="O165" s="1"/>
  <c r="P173"/>
  <c r="O173" s="1"/>
  <c r="Q184" i="34"/>
  <c r="R173" i="12"/>
  <c r="Q173" s="1"/>
  <c r="T184" i="34"/>
  <c r="P192"/>
  <c r="O181" i="1"/>
  <c r="AQ196" i="34"/>
  <c r="AT185" i="1"/>
  <c r="AQ200" i="34"/>
  <c r="AT189" i="1"/>
  <c r="AQ204" i="34"/>
  <c r="AT193" i="1"/>
  <c r="AX19" i="34"/>
  <c r="AI8" i="12"/>
  <c r="AH8" s="1"/>
  <c r="AG8"/>
  <c r="AF8" s="1"/>
  <c r="AU19" i="34"/>
  <c r="BB8" i="1"/>
  <c r="AQ27" i="34"/>
  <c r="AT16" i="1"/>
  <c r="AO27" i="34"/>
  <c r="AC16" i="12"/>
  <c r="AB16" s="1"/>
  <c r="AS16" i="1"/>
  <c r="T14" i="13" s="1"/>
  <c r="D35" i="34"/>
  <c r="H24" i="12"/>
  <c r="E35" i="34" s="1"/>
  <c r="AA24" i="12"/>
  <c r="Z24" s="1"/>
  <c r="AL35" i="34"/>
  <c r="AR24" i="1"/>
  <c r="S39" i="34"/>
  <c r="P28" i="1"/>
  <c r="P43" i="34"/>
  <c r="O32" i="1"/>
  <c r="Z43" i="34"/>
  <c r="U32" i="12"/>
  <c r="AB32" i="1"/>
  <c r="AB40"/>
  <c r="AO51" i="34"/>
  <c r="AC40" i="12"/>
  <c r="AB40" s="1"/>
  <c r="AS40" i="1"/>
  <c r="T38" i="13" s="1"/>
  <c r="BA51" i="34"/>
  <c r="AK40" i="12"/>
  <c r="AJ40" s="1"/>
  <c r="BD40" i="1"/>
  <c r="BD44"/>
  <c r="H48" i="12"/>
  <c r="E59" i="34" s="1"/>
  <c r="D59"/>
  <c r="Z59"/>
  <c r="U48" i="12"/>
  <c r="R56"/>
  <c r="Q56" s="1"/>
  <c r="T67" i="34"/>
  <c r="AI56" i="12"/>
  <c r="AH56" s="1"/>
  <c r="AX67" i="34"/>
  <c r="H56" i="12"/>
  <c r="E67" i="34" s="1"/>
  <c r="D67"/>
  <c r="H64" i="12"/>
  <c r="E75" i="34" s="1"/>
  <c r="D75"/>
  <c r="BA75"/>
  <c r="BD64" i="1"/>
  <c r="Y62" i="13" s="1"/>
  <c r="AK64" i="12"/>
  <c r="AJ64" s="1"/>
  <c r="AE68"/>
  <c r="AD68" s="1"/>
  <c r="AR79" i="34"/>
  <c r="Q83"/>
  <c r="P72" i="12"/>
  <c r="O72" s="1"/>
  <c r="AU83" i="34"/>
  <c r="AG72" i="12"/>
  <c r="AF72" s="1"/>
  <c r="BB72" i="1"/>
  <c r="BA83" i="34"/>
  <c r="AK72" i="12"/>
  <c r="AJ72" s="1"/>
  <c r="AE80"/>
  <c r="AR91" i="34"/>
  <c r="AL91"/>
  <c r="AA80" i="12"/>
  <c r="Z80" s="1"/>
  <c r="AR80" i="1"/>
  <c r="BA91" i="34"/>
  <c r="AK80" i="12"/>
  <c r="AJ80" s="1"/>
  <c r="BD80" i="1"/>
  <c r="AU99" i="34"/>
  <c r="BB88" i="1"/>
  <c r="AG88" i="12"/>
  <c r="AF88" s="1"/>
  <c r="AL99" i="34"/>
  <c r="AA88" i="12"/>
  <c r="Z88" s="1"/>
  <c r="AR88" i="1"/>
  <c r="Z107" i="34"/>
  <c r="U96" i="12"/>
  <c r="AB96" i="1"/>
  <c r="AU107" i="34"/>
  <c r="BB96" i="1"/>
  <c r="AG96" i="12"/>
  <c r="AF96" s="1"/>
  <c r="BC104" i="1"/>
  <c r="AI104" i="12"/>
  <c r="AH104" s="1"/>
  <c r="AX115" i="34"/>
  <c r="Z123"/>
  <c r="AB112" i="1"/>
  <c r="U112" i="12"/>
  <c r="BC112" i="1"/>
  <c r="AI112" i="12"/>
  <c r="AH112" s="1"/>
  <c r="AX123" i="34"/>
  <c r="Z131"/>
  <c r="AB120" i="1"/>
  <c r="U120" i="12"/>
  <c r="BA131" i="34"/>
  <c r="BD120" i="1"/>
  <c r="AK120" i="12"/>
  <c r="AJ120" s="1"/>
  <c r="AE128"/>
  <c r="AD128" s="1"/>
  <c r="AR139" i="34"/>
  <c r="AX139"/>
  <c r="BC128" i="1"/>
  <c r="AI128" i="12"/>
  <c r="AH128" s="1"/>
  <c r="Z139" i="34"/>
  <c r="AB128" i="1"/>
  <c r="U128" i="12"/>
  <c r="AU147" i="34"/>
  <c r="BB136" i="1"/>
  <c r="AG136" i="12"/>
  <c r="AF136" s="1"/>
  <c r="BA147" i="34"/>
  <c r="BD136" i="1"/>
  <c r="AK136" i="12"/>
  <c r="AJ136" s="1"/>
  <c r="S151" i="34"/>
  <c r="P140" i="1"/>
  <c r="P155" i="34"/>
  <c r="O144" i="1"/>
  <c r="AO155" i="34"/>
  <c r="AS144" i="1"/>
  <c r="AC144" i="12"/>
  <c r="AB144" s="1"/>
  <c r="P163" i="34"/>
  <c r="O152" i="1"/>
  <c r="AX163" i="34"/>
  <c r="BC152" i="1"/>
  <c r="AI152" i="12"/>
  <c r="AH152" s="1"/>
  <c r="BA163" i="34"/>
  <c r="AK152" i="12"/>
  <c r="AJ152" s="1"/>
  <c r="BD152" i="1"/>
  <c r="S167" i="34"/>
  <c r="P156" i="1"/>
  <c r="AU171" i="34"/>
  <c r="AG160" i="12"/>
  <c r="AF160" s="1"/>
  <c r="H160"/>
  <c r="E171" i="34" s="1"/>
  <c r="D171"/>
  <c r="P179"/>
  <c r="O168" i="1"/>
  <c r="AL179" i="34"/>
  <c r="AR168" i="1"/>
  <c r="AA168" i="12"/>
  <c r="Z168" s="1"/>
  <c r="P187" i="34"/>
  <c r="O176" i="1"/>
  <c r="AC176" i="12"/>
  <c r="AB176" s="1"/>
  <c r="AO187" i="34"/>
  <c r="Z195"/>
  <c r="U184" i="12"/>
  <c r="AB184" i="1"/>
  <c r="AX195" i="34"/>
  <c r="AI184" i="12"/>
  <c r="AH184" s="1"/>
  <c r="BC184" i="1"/>
  <c r="S199" i="34"/>
  <c r="P188" i="1"/>
  <c r="AA192" i="12"/>
  <c r="Z192" s="1"/>
  <c r="AL203" i="34"/>
  <c r="AR192" i="1"/>
  <c r="Q22" i="34"/>
  <c r="P11" i="12"/>
  <c r="O11" s="1"/>
  <c r="BA22" i="34"/>
  <c r="AK11" i="12"/>
  <c r="AJ11" s="1"/>
  <c r="BD11" i="1"/>
  <c r="AL22" i="34"/>
  <c r="AA11" i="12"/>
  <c r="Z11" s="1"/>
  <c r="AR11" i="1"/>
  <c r="AR19"/>
  <c r="S17" i="13" s="1"/>
  <c r="AG19" i="12"/>
  <c r="AF19" s="1"/>
  <c r="AU30" i="34"/>
  <c r="Z30"/>
  <c r="AB19" i="1"/>
  <c r="M17" i="13" s="1"/>
  <c r="U19" i="12"/>
  <c r="AO38" i="34"/>
  <c r="AS27" i="1"/>
  <c r="AC27" i="12"/>
  <c r="AB27" s="1"/>
  <c r="BA38" i="34"/>
  <c r="BD27" i="1"/>
  <c r="AK27" i="12"/>
  <c r="AJ27" s="1"/>
  <c r="AO46" i="34"/>
  <c r="AC35" i="12"/>
  <c r="AB35" s="1"/>
  <c r="AS35" i="1"/>
  <c r="AU46" i="34"/>
  <c r="BB35" i="1"/>
  <c r="R33" i="37" s="1"/>
  <c r="AG35" i="12"/>
  <c r="AF35" s="1"/>
  <c r="BB39" i="1"/>
  <c r="R37" i="37" s="1"/>
  <c r="AC43" i="12"/>
  <c r="AB43" s="1"/>
  <c r="AS43" i="1"/>
  <c r="T41" i="13" s="1"/>
  <c r="AO54" i="34"/>
  <c r="AX54"/>
  <c r="AI43" i="12"/>
  <c r="AH43" s="1"/>
  <c r="BC43" i="1"/>
  <c r="X41" i="13" s="1"/>
  <c r="AR58" i="34"/>
  <c r="AE47" i="12"/>
  <c r="AD47" s="1"/>
  <c r="AG51"/>
  <c r="AF51" s="1"/>
  <c r="BB51" i="1"/>
  <c r="AU62" i="34"/>
  <c r="AQ66"/>
  <c r="AT55" i="1"/>
  <c r="AA59" i="12"/>
  <c r="Z59" s="1"/>
  <c r="AL70" i="34"/>
  <c r="AR59" i="1"/>
  <c r="AQ78" i="34"/>
  <c r="AT67" i="1"/>
  <c r="AK67" i="12"/>
  <c r="AJ67" s="1"/>
  <c r="BD67" i="1"/>
  <c r="BA78" i="34"/>
  <c r="AG75" i="12"/>
  <c r="AF75" s="1"/>
  <c r="AU86" i="34"/>
  <c r="BB75" i="1"/>
  <c r="AX94" i="34"/>
  <c r="AI83" i="12"/>
  <c r="AH83" s="1"/>
  <c r="BC83" i="1"/>
  <c r="AU94" i="34"/>
  <c r="BB83" i="1"/>
  <c r="AG83" i="12"/>
  <c r="AF83" s="1"/>
  <c r="I87" i="1"/>
  <c r="W85" i="5"/>
  <c r="AL102" i="34"/>
  <c r="AR91" i="1"/>
  <c r="AA91" i="12"/>
  <c r="Z91" s="1"/>
  <c r="AO102" i="34"/>
  <c r="AC91" i="12"/>
  <c r="AB91" s="1"/>
  <c r="AS91" i="1"/>
  <c r="P106" i="34"/>
  <c r="O95" i="1"/>
  <c r="Z110" i="34"/>
  <c r="U99" i="12"/>
  <c r="AB99" i="1"/>
  <c r="AU110" i="34"/>
  <c r="AG99" i="12"/>
  <c r="AF99" s="1"/>
  <c r="BB99" i="1"/>
  <c r="S114" i="34"/>
  <c r="P103" i="1"/>
  <c r="AG107" i="12"/>
  <c r="AF107" s="1"/>
  <c r="AU118" i="34"/>
  <c r="BB107" i="1"/>
  <c r="AC107" i="12"/>
  <c r="AB107" s="1"/>
  <c r="AO118" i="34"/>
  <c r="AS107" i="1"/>
  <c r="P122" i="34"/>
  <c r="O111" i="1"/>
  <c r="AU126" i="34"/>
  <c r="BB115" i="1"/>
  <c r="AG115" i="12"/>
  <c r="AF115" s="1"/>
  <c r="BC115" i="1"/>
  <c r="AI115" i="12"/>
  <c r="AH115" s="1"/>
  <c r="AX126" i="34"/>
  <c r="I119" i="1"/>
  <c r="W117" i="5"/>
  <c r="BD123" i="1"/>
  <c r="AK123" i="12"/>
  <c r="AJ123" s="1"/>
  <c r="BA134" i="34"/>
  <c r="BA142"/>
  <c r="AK131" i="12"/>
  <c r="AJ131" s="1"/>
  <c r="BD131" i="1"/>
  <c r="AL142" i="34"/>
  <c r="AR131" i="1"/>
  <c r="AA131" i="12"/>
  <c r="Z131" s="1"/>
  <c r="AC139"/>
  <c r="AB139" s="1"/>
  <c r="AO150" i="34"/>
  <c r="AS139" i="1"/>
  <c r="AU150" i="34"/>
  <c r="AG139" i="12"/>
  <c r="AF139" s="1"/>
  <c r="BB139" i="1"/>
  <c r="AQ154" i="34"/>
  <c r="AT143" i="1"/>
  <c r="H147" i="12"/>
  <c r="E158" i="34" s="1"/>
  <c r="D158"/>
  <c r="AL158"/>
  <c r="AR147" i="1"/>
  <c r="AA147" i="12"/>
  <c r="Z147" s="1"/>
  <c r="S166" i="34"/>
  <c r="P155" i="1"/>
  <c r="D166" i="34"/>
  <c r="H155" i="12"/>
  <c r="E166" i="34" s="1"/>
  <c r="U155" i="12"/>
  <c r="Z166" i="34"/>
  <c r="AB155" i="1"/>
  <c r="S170" i="34"/>
  <c r="P159" i="1"/>
  <c r="AR163"/>
  <c r="AA163" i="12"/>
  <c r="Z163" s="1"/>
  <c r="AL174" i="34"/>
  <c r="Z182"/>
  <c r="U171" i="12"/>
  <c r="AQ190" i="34"/>
  <c r="AT179" i="1"/>
  <c r="BA190" i="34"/>
  <c r="BD179" i="1"/>
  <c r="AK179" i="12"/>
  <c r="AJ179" s="1"/>
  <c r="D198" i="34"/>
  <c r="H187" i="12"/>
  <c r="E198" i="34" s="1"/>
  <c r="AU21"/>
  <c r="AG10" i="12"/>
  <c r="AF10" s="1"/>
  <c r="BB10" i="1"/>
  <c r="AL21" i="34"/>
  <c r="AR10" i="1"/>
  <c r="AA10" i="12"/>
  <c r="Z10" s="1"/>
  <c r="AQ25" i="34"/>
  <c r="AT14" i="1"/>
  <c r="AG18" i="12"/>
  <c r="AF18" s="1"/>
  <c r="AU29" i="34"/>
  <c r="BB18" i="1"/>
  <c r="D29" i="34"/>
  <c r="H18" i="12"/>
  <c r="E29" i="34" s="1"/>
  <c r="AQ33"/>
  <c r="AT22" i="1"/>
  <c r="D37" i="34"/>
  <c r="H26" i="12"/>
  <c r="E37" i="34" s="1"/>
  <c r="BD34" i="1"/>
  <c r="AK34" i="12"/>
  <c r="AJ34" s="1"/>
  <c r="BA45" i="34"/>
  <c r="D45"/>
  <c r="H34" i="12"/>
  <c r="E45" i="34" s="1"/>
  <c r="AB38" i="1"/>
  <c r="H36" i="37" s="1"/>
  <c r="AO53" i="34"/>
  <c r="AC42" i="12"/>
  <c r="AB42" s="1"/>
  <c r="AS42" i="1"/>
  <c r="U42" i="12"/>
  <c r="Z53" i="34"/>
  <c r="AB42" i="1"/>
  <c r="AB46"/>
  <c r="S57" i="34"/>
  <c r="P46" i="1"/>
  <c r="U50" i="12"/>
  <c r="Z61" i="34"/>
  <c r="AK50" i="12"/>
  <c r="AJ50" s="1"/>
  <c r="BA61" i="34"/>
  <c r="BD50" i="1"/>
  <c r="Z69" i="34"/>
  <c r="AB58" i="1"/>
  <c r="M56" i="13" s="1"/>
  <c r="U58" i="12"/>
  <c r="AL69" i="34"/>
  <c r="AR58" i="1"/>
  <c r="S56" i="13" s="1"/>
  <c r="AA58" i="12"/>
  <c r="Z58" s="1"/>
  <c r="P77" i="34"/>
  <c r="O66" i="1"/>
  <c r="D77" i="34"/>
  <c r="H66" i="12"/>
  <c r="E77" i="34" s="1"/>
  <c r="AC74" i="12"/>
  <c r="AB74" s="1"/>
  <c r="AO85" i="34"/>
  <c r="AS74" i="1"/>
  <c r="AQ93" i="34"/>
  <c r="AT82" i="1"/>
  <c r="AU93" i="34"/>
  <c r="AG82" i="12"/>
  <c r="AF82" s="1"/>
  <c r="BB82" i="1"/>
  <c r="AO93" i="34"/>
  <c r="AC82" i="12"/>
  <c r="AB82" s="1"/>
  <c r="AS82" i="1"/>
  <c r="AX101" i="34"/>
  <c r="AI90" i="12"/>
  <c r="AH90" s="1"/>
  <c r="Z101" i="34"/>
  <c r="U90" i="12"/>
  <c r="AB90" i="1"/>
  <c r="AQ109" i="34"/>
  <c r="AT98" i="1"/>
  <c r="U98" i="12"/>
  <c r="Z109" i="34"/>
  <c r="AB98" i="1"/>
  <c r="AG98" i="12"/>
  <c r="AF98" s="1"/>
  <c r="AU109" i="34"/>
  <c r="AQ117"/>
  <c r="AT106" i="1"/>
  <c r="H106" i="12"/>
  <c r="E117" i="34" s="1"/>
  <c r="D117"/>
  <c r="P125"/>
  <c r="O114" i="1"/>
  <c r="AK114" i="12"/>
  <c r="AJ114" s="1"/>
  <c r="BA125" i="34"/>
  <c r="U114" i="12"/>
  <c r="Z125" i="34"/>
  <c r="AB114" i="1"/>
  <c r="P133" i="34"/>
  <c r="O122" i="1"/>
  <c r="AG122" i="12"/>
  <c r="AF122" s="1"/>
  <c r="BB122" i="1"/>
  <c r="AU133" i="34"/>
  <c r="BA141"/>
  <c r="BD130" i="1"/>
  <c r="AK130" i="12"/>
  <c r="AJ130" s="1"/>
  <c r="Z149" i="34"/>
  <c r="U138" i="12"/>
  <c r="AB138" i="1"/>
  <c r="AK138" i="12"/>
  <c r="AJ138" s="1"/>
  <c r="BA149" i="34"/>
  <c r="BD138" i="1"/>
  <c r="R142" i="12"/>
  <c r="T153" i="34"/>
  <c r="BD146" i="1"/>
  <c r="AL157" i="34"/>
  <c r="AA146" i="12"/>
  <c r="Z146" s="1"/>
  <c r="AR146" i="1"/>
  <c r="H146" i="12"/>
  <c r="E157" i="34" s="1"/>
  <c r="D157"/>
  <c r="BA165"/>
  <c r="AK154" i="12"/>
  <c r="AJ154" s="1"/>
  <c r="BD154" i="1"/>
  <c r="AL165" i="34"/>
  <c r="AR154" i="1"/>
  <c r="AA154" i="12"/>
  <c r="Z154" s="1"/>
  <c r="AR169" i="34"/>
  <c r="AE158" i="12"/>
  <c r="AD158" s="1"/>
  <c r="AU173" i="34"/>
  <c r="BB162" i="1"/>
  <c r="AG162" i="12"/>
  <c r="AF162" s="1"/>
  <c r="AX173" i="34"/>
  <c r="AI162" i="12"/>
  <c r="AH162" s="1"/>
  <c r="BC162" i="1"/>
  <c r="BD166"/>
  <c r="AR170"/>
  <c r="AA170" i="12"/>
  <c r="Z170" s="1"/>
  <c r="AL181" i="34"/>
  <c r="Z181"/>
  <c r="AB170" i="1"/>
  <c r="U170" i="12"/>
  <c r="R174"/>
  <c r="Q174" s="1"/>
  <c r="T185" i="34"/>
  <c r="AC178" i="12"/>
  <c r="AB178" s="1"/>
  <c r="AS178" i="1"/>
  <c r="AO189" i="34"/>
  <c r="BD178" i="1"/>
  <c r="BA189" i="34"/>
  <c r="AK178" i="12"/>
  <c r="AJ178" s="1"/>
  <c r="P186"/>
  <c r="O186" s="1"/>
  <c r="Q197" i="34"/>
  <c r="BA197"/>
  <c r="AK186" i="12"/>
  <c r="AJ186" s="1"/>
  <c r="BD186" i="1"/>
  <c r="H186" i="12"/>
  <c r="E197" i="34" s="1"/>
  <c r="D197"/>
  <c r="BC194" i="1"/>
  <c r="AI194" i="12"/>
  <c r="AH194" s="1"/>
  <c r="AX205" i="34"/>
  <c r="Z205"/>
  <c r="U194" i="12"/>
  <c r="AB194" i="1"/>
  <c r="BA16" i="34"/>
  <c r="AK5" i="12"/>
  <c r="AJ5" s="1"/>
  <c r="BD5" i="1"/>
  <c r="AO16" i="34"/>
  <c r="AS5" i="1"/>
  <c r="AC5" i="12"/>
  <c r="AB5" s="1"/>
  <c r="T20" i="34"/>
  <c r="R9" i="12"/>
  <c r="Q9" s="1"/>
  <c r="AO24" i="34"/>
  <c r="AS13" i="1"/>
  <c r="T11" i="13" s="1"/>
  <c r="AC13" i="12"/>
  <c r="AB13" s="1"/>
  <c r="BA24" i="34"/>
  <c r="AK13" i="12"/>
  <c r="AJ13" s="1"/>
  <c r="BD13" i="1"/>
  <c r="Y11" i="13" s="1"/>
  <c r="D32" i="34"/>
  <c r="H21" i="12"/>
  <c r="E32" i="34" s="1"/>
  <c r="AG21" i="12"/>
  <c r="AF21" s="1"/>
  <c r="AU32" i="34"/>
  <c r="AX40"/>
  <c r="BC29" i="1"/>
  <c r="AI29" i="12"/>
  <c r="AH29" s="1"/>
  <c r="BB33" i="1"/>
  <c r="R31" i="37" s="1"/>
  <c r="BC37" i="1"/>
  <c r="X35" i="13" s="1"/>
  <c r="AI37" i="12"/>
  <c r="AH37" s="1"/>
  <c r="AX48" i="34"/>
  <c r="AA37" i="12"/>
  <c r="Z37" s="1"/>
  <c r="AL48" i="34"/>
  <c r="AR37" i="1"/>
  <c r="S35" i="13" s="1"/>
  <c r="S52" i="34"/>
  <c r="P41" i="1"/>
  <c r="AG45" i="12"/>
  <c r="AF45" s="1"/>
  <c r="BB45" i="1"/>
  <c r="AU56" i="34"/>
  <c r="AL56"/>
  <c r="AA45" i="12"/>
  <c r="Z45" s="1"/>
  <c r="AR45" i="1"/>
  <c r="P60" i="34"/>
  <c r="O49" i="1"/>
  <c r="D64" i="34"/>
  <c r="H53" i="12"/>
  <c r="E64" i="34" s="1"/>
  <c r="AU64"/>
  <c r="BB53" i="1"/>
  <c r="AG53" i="12"/>
  <c r="AF53" s="1"/>
  <c r="S72" i="34"/>
  <c r="P61" i="1"/>
  <c r="H61" i="12"/>
  <c r="E72" i="34" s="1"/>
  <c r="D72"/>
  <c r="P80"/>
  <c r="O69" i="1"/>
  <c r="Z80" i="34"/>
  <c r="U69" i="12"/>
  <c r="AB69" i="1"/>
  <c r="AX88" i="34"/>
  <c r="BC77" i="1"/>
  <c r="AI77" i="12"/>
  <c r="AH77" s="1"/>
  <c r="Z88" i="34"/>
  <c r="AB77" i="1"/>
  <c r="U77" i="12"/>
  <c r="S96" i="34"/>
  <c r="P85" i="1"/>
  <c r="AL96" i="34"/>
  <c r="AA85" i="12"/>
  <c r="Z85" s="1"/>
  <c r="AK85"/>
  <c r="AJ85" s="1"/>
  <c r="BD85" i="1"/>
  <c r="BA96" i="34"/>
  <c r="AX104"/>
  <c r="BC93" i="1"/>
  <c r="AI93" i="12"/>
  <c r="AH93" s="1"/>
  <c r="D104" i="34"/>
  <c r="H93" i="12"/>
  <c r="E104" i="34" s="1"/>
  <c r="Z112"/>
  <c r="AB101" i="1"/>
  <c r="U101" i="12"/>
  <c r="BA112" i="34"/>
  <c r="BD101" i="1"/>
  <c r="AK101" i="12"/>
  <c r="AJ101" s="1"/>
  <c r="S116" i="34"/>
  <c r="P105" i="1"/>
  <c r="BA120" i="34"/>
  <c r="AK109" i="12"/>
  <c r="AJ109" s="1"/>
  <c r="BD109" i="1"/>
  <c r="AU120" i="34"/>
  <c r="AG109" i="12"/>
  <c r="AF109" s="1"/>
  <c r="Z128" i="34"/>
  <c r="AB117" i="1"/>
  <c r="U117" i="12"/>
  <c r="H125"/>
  <c r="E136" i="34" s="1"/>
  <c r="D136"/>
  <c r="P144"/>
  <c r="O133" i="1"/>
  <c r="AU144" i="34"/>
  <c r="AG133" i="12"/>
  <c r="AF133" s="1"/>
  <c r="BB133" i="1"/>
  <c r="P152" i="34"/>
  <c r="O141" i="1"/>
  <c r="BB141"/>
  <c r="AG141" i="12"/>
  <c r="AF141" s="1"/>
  <c r="AU152" i="34"/>
  <c r="AL152"/>
  <c r="AR141" i="1"/>
  <c r="AA141" i="12"/>
  <c r="Z141" s="1"/>
  <c r="AQ156" i="34"/>
  <c r="AT145" i="1"/>
  <c r="AX160" i="34"/>
  <c r="BC149" i="1"/>
  <c r="AI149" i="12"/>
  <c r="AH149" s="1"/>
  <c r="AQ168" i="34"/>
  <c r="AT157" i="1"/>
  <c r="AC157" i="12"/>
  <c r="AB157" s="1"/>
  <c r="AO168" i="34"/>
  <c r="AS157" i="1"/>
  <c r="K165"/>
  <c r="V163" i="5"/>
  <c r="AX176" i="34"/>
  <c r="BC165" i="1"/>
  <c r="AI165" i="12"/>
  <c r="AH165" s="1"/>
  <c r="AL184" i="34"/>
  <c r="AA173" i="12"/>
  <c r="Z173" s="1"/>
  <c r="BA192" i="34"/>
  <c r="BD181" i="1"/>
  <c r="AK181" i="12"/>
  <c r="AJ181" s="1"/>
  <c r="AX192" i="34"/>
  <c r="AI181" i="12"/>
  <c r="AH181" s="1"/>
  <c r="BC181" i="1"/>
  <c r="D200" i="34"/>
  <c r="H189" i="12"/>
  <c r="E200" i="34" s="1"/>
  <c r="AU200"/>
  <c r="BB189" i="1"/>
  <c r="AG189" i="12"/>
  <c r="AF189" s="1"/>
  <c r="S23" i="34"/>
  <c r="P12" i="1"/>
  <c r="AR20"/>
  <c r="AR39" i="34"/>
  <c r="AE28" i="12"/>
  <c r="AD28" s="1"/>
  <c r="P44"/>
  <c r="O44" s="1"/>
  <c r="Q55" i="34"/>
  <c r="AE48" i="12"/>
  <c r="AD48" s="1"/>
  <c r="AR59" i="34"/>
  <c r="AE52" i="12"/>
  <c r="AD52" s="1"/>
  <c r="AR63" i="34"/>
  <c r="T71"/>
  <c r="R60" i="12"/>
  <c r="Q60" s="1"/>
  <c r="T79" i="34"/>
  <c r="R68" i="12"/>
  <c r="Q68" s="1"/>
  <c r="T87" i="34"/>
  <c r="R76" i="12"/>
  <c r="Q76" s="1"/>
  <c r="T91" i="34"/>
  <c r="R80" i="12"/>
  <c r="BC84" i="1"/>
  <c r="R92" i="12"/>
  <c r="Q92" s="1"/>
  <c r="T103" i="34"/>
  <c r="AE108" i="12"/>
  <c r="AD108" s="1"/>
  <c r="AR119" i="34"/>
  <c r="P112" i="12"/>
  <c r="O112" s="1"/>
  <c r="Q123" i="34"/>
  <c r="R124" i="12"/>
  <c r="Q124" s="1"/>
  <c r="T135" i="34"/>
  <c r="BC124" i="1"/>
  <c r="Q143" i="34"/>
  <c r="P132" i="12"/>
  <c r="O132" s="1"/>
  <c r="T159" i="34"/>
  <c r="R148" i="12"/>
  <c r="Q148" s="1"/>
  <c r="AE156"/>
  <c r="AD156" s="1"/>
  <c r="AR167" i="34"/>
  <c r="AB156" i="1"/>
  <c r="S171" i="34"/>
  <c r="P160" i="1"/>
  <c r="AQ175" i="34"/>
  <c r="AT164" i="1"/>
  <c r="S195" i="34"/>
  <c r="P184" i="1"/>
  <c r="AQ203" i="34"/>
  <c r="AT192" i="1"/>
  <c r="AP7"/>
  <c r="AB5" i="5"/>
  <c r="R15" i="12"/>
  <c r="Q15" s="1"/>
  <c r="T26" i="34"/>
  <c r="Q30"/>
  <c r="P19" i="12"/>
  <c r="O19" s="1"/>
  <c r="AR46" i="34"/>
  <c r="AE35" i="12"/>
  <c r="AD35" s="1"/>
  <c r="R47"/>
  <c r="Q47" s="1"/>
  <c r="T58" i="34"/>
  <c r="R51" i="12"/>
  <c r="Q51" s="1"/>
  <c r="T62" i="34"/>
  <c r="AE59" i="12"/>
  <c r="AD59" s="1"/>
  <c r="AR70" i="34"/>
  <c r="P63" i="12"/>
  <c r="O63" s="1"/>
  <c r="Q74" i="34"/>
  <c r="R71" i="12"/>
  <c r="Q71" s="1"/>
  <c r="T82" i="34"/>
  <c r="P75" i="12"/>
  <c r="O75" s="1"/>
  <c r="Q86" i="34"/>
  <c r="P79" i="12"/>
  <c r="O79" s="1"/>
  <c r="Q90" i="34"/>
  <c r="R87" i="12"/>
  <c r="T98" i="34"/>
  <c r="AR102"/>
  <c r="AE91" i="12"/>
  <c r="AD91" s="1"/>
  <c r="P103"/>
  <c r="O103" s="1"/>
  <c r="Q114" i="34"/>
  <c r="S122"/>
  <c r="P111" i="1"/>
  <c r="S126" i="34"/>
  <c r="P115" i="1"/>
  <c r="AQ130" i="34"/>
  <c r="AT119" i="1"/>
  <c r="T134" i="34"/>
  <c r="R123" i="12"/>
  <c r="Q123" s="1"/>
  <c r="T138" i="34"/>
  <c r="R127" i="12"/>
  <c r="P135"/>
  <c r="O135" s="1"/>
  <c r="Q146" i="34"/>
  <c r="R143" i="12"/>
  <c r="Q143" s="1"/>
  <c r="T154" i="34"/>
  <c r="P151" i="12"/>
  <c r="O151" s="1"/>
  <c r="Q162" i="34"/>
  <c r="P159" i="12"/>
  <c r="O159" s="1"/>
  <c r="Q170" i="34"/>
  <c r="Q178"/>
  <c r="P167" i="12"/>
  <c r="O167" s="1"/>
  <c r="AR194" i="34"/>
  <c r="AE183" i="12"/>
  <c r="AD183" s="1"/>
  <c r="AR21" i="34"/>
  <c r="AE10" i="12"/>
  <c r="AD10" s="1"/>
  <c r="P18"/>
  <c r="O18" s="1"/>
  <c r="Q29" i="34"/>
  <c r="Q33"/>
  <c r="P22" i="12"/>
  <c r="O22" s="1"/>
  <c r="AR41" i="34"/>
  <c r="AE30" i="12"/>
  <c r="AD30" s="1"/>
  <c r="T49" i="34"/>
  <c r="R38" i="12"/>
  <c r="Q38" s="1"/>
  <c r="Q57" i="34"/>
  <c r="P46" i="12"/>
  <c r="O46" s="1"/>
  <c r="AP54" i="6"/>
  <c r="P62" i="12"/>
  <c r="O62" s="1"/>
  <c r="Q73" i="34"/>
  <c r="AR77"/>
  <c r="AE66" i="12"/>
  <c r="AD66" s="1"/>
  <c r="P70"/>
  <c r="O70" s="1"/>
  <c r="Q81" i="34"/>
  <c r="AQ89"/>
  <c r="AT78" i="1"/>
  <c r="S97" i="34"/>
  <c r="P86" i="1"/>
  <c r="I90"/>
  <c r="W88" i="5"/>
  <c r="AQ113" i="34"/>
  <c r="AT102" i="1"/>
  <c r="P121" i="34"/>
  <c r="O110" i="1"/>
  <c r="AQ125" i="34"/>
  <c r="AT114" i="1"/>
  <c r="P129" i="34"/>
  <c r="O118" i="1"/>
  <c r="P130" i="12"/>
  <c r="O130" s="1"/>
  <c r="Q141" i="34"/>
  <c r="AR145"/>
  <c r="AE134" i="12"/>
  <c r="AD134" s="1"/>
  <c r="AR149" i="34"/>
  <c r="AE138" i="12"/>
  <c r="AD138" s="1"/>
  <c r="P150"/>
  <c r="O150" s="1"/>
  <c r="Q161" i="34"/>
  <c r="P169"/>
  <c r="O158" i="1"/>
  <c r="S177" i="34"/>
  <c r="P166" i="1"/>
  <c r="S189" i="34"/>
  <c r="P178" i="1"/>
  <c r="S201" i="34"/>
  <c r="P190" i="1"/>
  <c r="P205" i="34"/>
  <c r="O194" i="1"/>
  <c r="Q24" i="34"/>
  <c r="P13" i="12"/>
  <c r="O13" s="1"/>
  <c r="AR36" i="34"/>
  <c r="AE25" i="12"/>
  <c r="AD25" s="1"/>
  <c r="P33"/>
  <c r="O33" s="1"/>
  <c r="Q44" i="34"/>
  <c r="AE33" i="12"/>
  <c r="AD33" s="1"/>
  <c r="AR44" i="34"/>
  <c r="AE45" i="12"/>
  <c r="AD45" s="1"/>
  <c r="AR56" i="34"/>
  <c r="P61" i="12"/>
  <c r="O61" s="1"/>
  <c r="Q72" i="34"/>
  <c r="AE73" i="12"/>
  <c r="AD73" s="1"/>
  <c r="AR84" i="34"/>
  <c r="P81" i="12"/>
  <c r="O81" s="1"/>
  <c r="Q92" i="34"/>
  <c r="AR104"/>
  <c r="AE93" i="12"/>
  <c r="AD93" s="1"/>
  <c r="T108" i="34"/>
  <c r="R97" i="12"/>
  <c r="Q97" s="1"/>
  <c r="T112" i="34"/>
  <c r="R101" i="12"/>
  <c r="Q101" s="1"/>
  <c r="Q116" i="34"/>
  <c r="P105" i="12"/>
  <c r="O105" s="1"/>
  <c r="R109"/>
  <c r="Q109" s="1"/>
  <c r="T120" i="34"/>
  <c r="AR124"/>
  <c r="AE113" i="12"/>
  <c r="AD113" s="1"/>
  <c r="R125"/>
  <c r="Q125" s="1"/>
  <c r="T136" i="34"/>
  <c r="R133" i="12"/>
  <c r="Q133" s="1"/>
  <c r="T144" i="34"/>
  <c r="T148"/>
  <c r="R137" i="12"/>
  <c r="Q137" s="1"/>
  <c r="AA145" i="1"/>
  <c r="Q145" i="6"/>
  <c r="AC145" i="1"/>
  <c r="AQ160" i="34"/>
  <c r="AT149" i="1"/>
  <c r="P164" i="34"/>
  <c r="O153" i="1"/>
  <c r="AQ176" i="34"/>
  <c r="AT165" i="1"/>
  <c r="AQ184" i="34"/>
  <c r="AT173" i="1"/>
  <c r="P188" i="34"/>
  <c r="O177" i="1"/>
  <c r="P204" i="34"/>
  <c r="O193" i="1"/>
  <c r="AQ8" i="6"/>
  <c r="AR23" i="34"/>
  <c r="AE12" i="12"/>
  <c r="AD12" s="1"/>
  <c r="AB12" i="1"/>
  <c r="U12" i="12"/>
  <c r="Z23" i="34"/>
  <c r="AX23"/>
  <c r="AI12" i="12"/>
  <c r="AH12" s="1"/>
  <c r="BC12" i="1"/>
  <c r="R16" i="12"/>
  <c r="Q16" s="1"/>
  <c r="T27" i="34"/>
  <c r="R20" i="12"/>
  <c r="Q20" s="1"/>
  <c r="T31" i="34"/>
  <c r="AO31"/>
  <c r="AS20" i="1"/>
  <c r="AC20" i="12"/>
  <c r="AB20" s="1"/>
  <c r="Z39" i="34"/>
  <c r="AB28" i="1"/>
  <c r="M26" i="13" s="1"/>
  <c r="U28" i="12"/>
  <c r="AO39" i="34"/>
  <c r="AS28" i="1"/>
  <c r="T26" i="13" s="1"/>
  <c r="AC28" i="12"/>
  <c r="AB28" s="1"/>
  <c r="AL47" i="34"/>
  <c r="AA36" i="12"/>
  <c r="Z36" s="1"/>
  <c r="AR36" i="1"/>
  <c r="Z47" i="34"/>
  <c r="AB36" i="1"/>
  <c r="H34" i="37" s="1"/>
  <c r="U36" i="12"/>
  <c r="T55" i="34"/>
  <c r="R44" i="12"/>
  <c r="Q44" s="1"/>
  <c r="AU55" i="34"/>
  <c r="AG44" i="12"/>
  <c r="AF44" s="1"/>
  <c r="Z55" i="34"/>
  <c r="U44" i="12"/>
  <c r="AU63" i="34"/>
  <c r="AG52" i="12"/>
  <c r="AF52" s="1"/>
  <c r="BB52" i="1"/>
  <c r="W50" i="13" s="1"/>
  <c r="BA63" i="34"/>
  <c r="AK52" i="12"/>
  <c r="AJ52" s="1"/>
  <c r="BD52" i="1"/>
  <c r="Y50" i="13" s="1"/>
  <c r="AQ56" i="6"/>
  <c r="BC60" i="1"/>
  <c r="AI60" i="12"/>
  <c r="AH60" s="1"/>
  <c r="AX71" i="34"/>
  <c r="AO71"/>
  <c r="AC60" i="12"/>
  <c r="AB60" s="1"/>
  <c r="AS60" i="1"/>
  <c r="P79" i="34"/>
  <c r="O68" i="1"/>
  <c r="D79" i="34"/>
  <c r="H68" i="12"/>
  <c r="E79" i="34" s="1"/>
  <c r="AQ83"/>
  <c r="AT72" i="1"/>
  <c r="AL87" i="34"/>
  <c r="AA76" i="12"/>
  <c r="Z76" s="1"/>
  <c r="AU87" i="34"/>
  <c r="AG76" i="12"/>
  <c r="AF76" s="1"/>
  <c r="BB76" i="1"/>
  <c r="BA95" i="34"/>
  <c r="AK84" i="12"/>
  <c r="AJ84" s="1"/>
  <c r="BD84" i="1"/>
  <c r="Z95" i="34"/>
  <c r="U84" i="12"/>
  <c r="AB84" i="1"/>
  <c r="AU103" i="34"/>
  <c r="AG92" i="12"/>
  <c r="AF92" s="1"/>
  <c r="BB92" i="1"/>
  <c r="AL111" i="34"/>
  <c r="AA100" i="12"/>
  <c r="Z100" s="1"/>
  <c r="AR100" i="1"/>
  <c r="S119" i="34"/>
  <c r="P108" i="1"/>
  <c r="Z119" i="34"/>
  <c r="AB108" i="1"/>
  <c r="U108" i="12"/>
  <c r="AC116" i="1"/>
  <c r="AA116"/>
  <c r="Q116" i="6"/>
  <c r="H116" i="12"/>
  <c r="E127" i="34" s="1"/>
  <c r="D127"/>
  <c r="AU127"/>
  <c r="AG116" i="12"/>
  <c r="AF116" s="1"/>
  <c r="AR135" i="34"/>
  <c r="AE124" i="12"/>
  <c r="AD124" s="1"/>
  <c r="Z135" i="34"/>
  <c r="U124" i="12"/>
  <c r="AL135" i="34"/>
  <c r="AA124" i="12"/>
  <c r="Z124" s="1"/>
  <c r="AR124" i="1"/>
  <c r="Q132" i="6"/>
  <c r="AC132" i="1"/>
  <c r="AA132"/>
  <c r="AQ143" i="34"/>
  <c r="AT132" i="1"/>
  <c r="AO143" i="34"/>
  <c r="AS132" i="1"/>
  <c r="AC132" i="12"/>
  <c r="AB132" s="1"/>
  <c r="AQ151" i="34"/>
  <c r="AT140" i="1"/>
  <c r="AX151" i="34"/>
  <c r="BC140" i="1"/>
  <c r="AI140" i="12"/>
  <c r="AH140" s="1"/>
  <c r="BA159" i="34"/>
  <c r="AK148" i="12"/>
  <c r="AJ148" s="1"/>
  <c r="BD148" i="1"/>
  <c r="AO159" i="34"/>
  <c r="AS148" i="1"/>
  <c r="AC148" i="12"/>
  <c r="AB148" s="1"/>
  <c r="AQ163" i="34"/>
  <c r="AT152" i="1"/>
  <c r="AA156" i="12"/>
  <c r="Z156" s="1"/>
  <c r="AL167" i="34"/>
  <c r="AR156" i="1"/>
  <c r="AU167" i="34"/>
  <c r="BB156" i="1"/>
  <c r="AG156" i="12"/>
  <c r="AF156" s="1"/>
  <c r="AU175" i="34"/>
  <c r="BB164" i="1"/>
  <c r="AG164" i="12"/>
  <c r="AF164" s="1"/>
  <c r="H164"/>
  <c r="E175" i="34" s="1"/>
  <c r="D175"/>
  <c r="AQ179"/>
  <c r="AT168" i="1"/>
  <c r="AI172" i="12"/>
  <c r="AH172" s="1"/>
  <c r="AX183" i="34"/>
  <c r="BC172" i="1"/>
  <c r="S187" i="34"/>
  <c r="P176" i="1"/>
  <c r="AO191" i="34"/>
  <c r="AS180" i="1"/>
  <c r="AC180" i="12"/>
  <c r="AB180" s="1"/>
  <c r="AL191" i="34"/>
  <c r="AR180" i="1"/>
  <c r="AA180" i="12"/>
  <c r="Z180" s="1"/>
  <c r="AX199" i="34"/>
  <c r="AI188" i="12"/>
  <c r="AH188" s="1"/>
  <c r="BC188" i="1"/>
  <c r="AL199" i="34"/>
  <c r="AR188" i="1"/>
  <c r="AA188" i="12"/>
  <c r="Z188" s="1"/>
  <c r="AC7"/>
  <c r="AB7" s="1"/>
  <c r="AO18" i="34"/>
  <c r="AS7" i="1"/>
  <c r="AC15" i="12"/>
  <c r="AB15" s="1"/>
  <c r="AO26" i="34"/>
  <c r="AX26"/>
  <c r="AI15" i="12"/>
  <c r="AH15" s="1"/>
  <c r="AQ30" i="34"/>
  <c r="AT19" i="1"/>
  <c r="P34" i="34"/>
  <c r="O23" i="1"/>
  <c r="AS23"/>
  <c r="AC23" i="12"/>
  <c r="AB23" s="1"/>
  <c r="AO34" i="34"/>
  <c r="BA34"/>
  <c r="AK23" i="12"/>
  <c r="AJ23" s="1"/>
  <c r="P38" i="34"/>
  <c r="O27" i="1"/>
  <c r="U31" i="12"/>
  <c r="Z42" i="34"/>
  <c r="AB31" i="1"/>
  <c r="AU42" i="34"/>
  <c r="AG31" i="12"/>
  <c r="AF31" s="1"/>
  <c r="AC39"/>
  <c r="AB39" s="1"/>
  <c r="AS39" i="1"/>
  <c r="AO50" i="34"/>
  <c r="AX50"/>
  <c r="AI39" i="12"/>
  <c r="AH39" s="1"/>
  <c r="P58" i="34"/>
  <c r="O47" i="1"/>
  <c r="AL58" i="34"/>
  <c r="AA47" i="12"/>
  <c r="Z47" s="1"/>
  <c r="AR47" i="1"/>
  <c r="P66" i="34"/>
  <c r="O55" i="1"/>
  <c r="Z66" i="34"/>
  <c r="U55" i="12"/>
  <c r="AL66" i="34"/>
  <c r="AA55" i="12"/>
  <c r="Z55" s="1"/>
  <c r="AR55" i="1"/>
  <c r="S53" i="13" s="1"/>
  <c r="AX74" i="34"/>
  <c r="AI63" i="12"/>
  <c r="AH63" s="1"/>
  <c r="BC63" i="1"/>
  <c r="Z74" i="34"/>
  <c r="AB63" i="1"/>
  <c r="U63" i="12"/>
  <c r="AA71"/>
  <c r="Z71" s="1"/>
  <c r="AL82" i="34"/>
  <c r="AR71" i="1"/>
  <c r="AO82" i="34"/>
  <c r="AC71" i="12"/>
  <c r="AB71" s="1"/>
  <c r="AS71" i="1"/>
  <c r="BA90" i="34"/>
  <c r="BD79" i="1"/>
  <c r="AK79" i="12"/>
  <c r="AJ79" s="1"/>
  <c r="AG79"/>
  <c r="AF79" s="1"/>
  <c r="AU90" i="34"/>
  <c r="S94"/>
  <c r="P83" i="1"/>
  <c r="H87" i="12"/>
  <c r="E98" i="34" s="1"/>
  <c r="D98"/>
  <c r="AX98"/>
  <c r="BC87" i="1"/>
  <c r="AI87" i="12"/>
  <c r="AH87" s="1"/>
  <c r="P102" i="34"/>
  <c r="O91" i="1"/>
  <c r="AQ106" i="34"/>
  <c r="AT95" i="1"/>
  <c r="AG95" i="12"/>
  <c r="AF95" s="1"/>
  <c r="AU106" i="34"/>
  <c r="BB95" i="1"/>
  <c r="AU114" i="34"/>
  <c r="AG103" i="12"/>
  <c r="AF103" s="1"/>
  <c r="BA122" i="34"/>
  <c r="AK111" i="12"/>
  <c r="AJ111" s="1"/>
  <c r="BD111" i="1"/>
  <c r="H111" i="12"/>
  <c r="E122" i="34" s="1"/>
  <c r="D122"/>
  <c r="AU130"/>
  <c r="AG119" i="12"/>
  <c r="AF119" s="1"/>
  <c r="BB119" i="1"/>
  <c r="AX130" i="34"/>
  <c r="AI119" i="12"/>
  <c r="AH119" s="1"/>
  <c r="AQ138" i="34"/>
  <c r="AT127" i="1"/>
  <c r="H127" i="12"/>
  <c r="E138" i="34" s="1"/>
  <c r="D138"/>
  <c r="AQ142"/>
  <c r="AT131" i="1"/>
  <c r="Z146" i="34"/>
  <c r="U135" i="12"/>
  <c r="AB135" i="1"/>
  <c r="AO146" i="34"/>
  <c r="AC135" i="12"/>
  <c r="AB135" s="1"/>
  <c r="AS135" i="1"/>
  <c r="P154" i="34"/>
  <c r="O143" i="1"/>
  <c r="Z154" i="34"/>
  <c r="AB143" i="1"/>
  <c r="U143" i="12"/>
  <c r="BA154" i="34"/>
  <c r="BD143" i="1"/>
  <c r="AK143" i="12"/>
  <c r="AJ143" s="1"/>
  <c r="BA162" i="34"/>
  <c r="AK151" i="12"/>
  <c r="AJ151" s="1"/>
  <c r="BD151" i="1"/>
  <c r="AC151" i="12"/>
  <c r="AB151" s="1"/>
  <c r="AO162" i="34"/>
  <c r="AS151" i="1"/>
  <c r="BA170" i="34"/>
  <c r="AK159" i="12"/>
  <c r="AJ159" s="1"/>
  <c r="BD159" i="1"/>
  <c r="S178" i="34"/>
  <c r="P167" i="1"/>
  <c r="H167" i="12"/>
  <c r="E178" i="34" s="1"/>
  <c r="D178"/>
  <c r="AQ182"/>
  <c r="AT171" i="1"/>
  <c r="Z186" i="34"/>
  <c r="U175" i="12"/>
  <c r="AG175"/>
  <c r="AF175" s="1"/>
  <c r="AU186" i="34"/>
  <c r="BB175" i="1"/>
  <c r="P194" i="34"/>
  <c r="O183" i="1"/>
  <c r="BD183"/>
  <c r="AK183" i="12"/>
  <c r="AJ183" s="1"/>
  <c r="BA194" i="34"/>
  <c r="AQ202"/>
  <c r="AT191" i="1"/>
  <c r="AX202" i="34"/>
  <c r="BC191" i="1"/>
  <c r="AI191" i="12"/>
  <c r="AH191" s="1"/>
  <c r="P6"/>
  <c r="O6" s="1"/>
  <c r="Q17" i="34"/>
  <c r="BB6" i="1"/>
  <c r="AG6" i="12"/>
  <c r="AF6" s="1"/>
  <c r="AU17" i="34"/>
  <c r="AO17"/>
  <c r="AC6" i="12"/>
  <c r="AB6" s="1"/>
  <c r="AS6" i="1"/>
  <c r="R14" i="12"/>
  <c r="Q14" s="1"/>
  <c r="T25" i="34"/>
  <c r="Z25"/>
  <c r="U14" i="12"/>
  <c r="AB14" i="1"/>
  <c r="BA25" i="34"/>
  <c r="BD14" i="1"/>
  <c r="AK14" i="12"/>
  <c r="AJ14" s="1"/>
  <c r="R22"/>
  <c r="Q22" s="1"/>
  <c r="T33" i="34"/>
  <c r="AU33"/>
  <c r="BB22" i="1"/>
  <c r="W20" i="13" s="1"/>
  <c r="AG22" i="12"/>
  <c r="AF22" s="1"/>
  <c r="AI22"/>
  <c r="AH22" s="1"/>
  <c r="AX33" i="34"/>
  <c r="BC22" i="1"/>
  <c r="X20" i="13" s="1"/>
  <c r="AX41" i="34"/>
  <c r="BC30" i="1"/>
  <c r="S28" i="37" s="1"/>
  <c r="AI30" i="12"/>
  <c r="AH30" s="1"/>
  <c r="AO41" i="34"/>
  <c r="AS30" i="1"/>
  <c r="AC30" i="12"/>
  <c r="AB30" s="1"/>
  <c r="T45" i="34"/>
  <c r="R34" i="12"/>
  <c r="Q34" s="1"/>
  <c r="H38"/>
  <c r="E49" i="34" s="1"/>
  <c r="D49"/>
  <c r="BB38" i="1"/>
  <c r="AU49" i="34"/>
  <c r="AG38" i="12"/>
  <c r="AF38" s="1"/>
  <c r="AS46" i="1"/>
  <c r="T44" i="13" s="1"/>
  <c r="AC46" i="12"/>
  <c r="AB46" s="1"/>
  <c r="AO57" i="34"/>
  <c r="AC50" i="1"/>
  <c r="Q50" i="6"/>
  <c r="AA50" i="1"/>
  <c r="AQ65" i="34"/>
  <c r="AT54" i="1"/>
  <c r="AX65" i="34"/>
  <c r="BC54" i="1"/>
  <c r="AI54" i="12"/>
  <c r="AH54" s="1"/>
  <c r="AG54"/>
  <c r="AF54" s="1"/>
  <c r="AU65" i="34"/>
  <c r="S69"/>
  <c r="P58" i="1"/>
  <c r="AX73" i="34"/>
  <c r="BC62" i="1"/>
  <c r="AI62" i="12"/>
  <c r="AH62" s="1"/>
  <c r="U62"/>
  <c r="Z73" i="34"/>
  <c r="AC70" i="12"/>
  <c r="AB70" s="1"/>
  <c r="AO81" i="34"/>
  <c r="AS70" i="1"/>
  <c r="BA81" i="34"/>
  <c r="BD70" i="1"/>
  <c r="AK70" i="12"/>
  <c r="AJ70" s="1"/>
  <c r="AR85" i="34"/>
  <c r="AE74" i="12"/>
  <c r="AD74" s="1"/>
  <c r="R78"/>
  <c r="Q78" s="1"/>
  <c r="T89" i="34"/>
  <c r="AX89"/>
  <c r="BC78" i="1"/>
  <c r="AI78" i="12"/>
  <c r="AH78" s="1"/>
  <c r="H78"/>
  <c r="E89" i="34" s="1"/>
  <c r="D89"/>
  <c r="Q97"/>
  <c r="P86" i="12"/>
  <c r="O86" s="1"/>
  <c r="H86"/>
  <c r="E97" i="34" s="1"/>
  <c r="D97"/>
  <c r="AB86" i="1"/>
  <c r="U86" i="12"/>
  <c r="Z97" i="34"/>
  <c r="Q105"/>
  <c r="P94" i="12"/>
  <c r="O94" s="1"/>
  <c r="AU105" i="34"/>
  <c r="BB94" i="1"/>
  <c r="AG94" i="12"/>
  <c r="AF94" s="1"/>
  <c r="AL105" i="34"/>
  <c r="AA94" i="12"/>
  <c r="Z94" s="1"/>
  <c r="AR94" i="1"/>
  <c r="Q113" i="34"/>
  <c r="P102" i="12"/>
  <c r="O102" s="1"/>
  <c r="AL113" i="34"/>
  <c r="AA102" i="12"/>
  <c r="Z102" s="1"/>
  <c r="AR102" i="1"/>
  <c r="AX113" i="34"/>
  <c r="BC102" i="1"/>
  <c r="AI102" i="12"/>
  <c r="AH102" s="1"/>
  <c r="AU121" i="34"/>
  <c r="BB110" i="1"/>
  <c r="AG110" i="12"/>
  <c r="AF110" s="1"/>
  <c r="AL121" i="34"/>
  <c r="AA110" i="12"/>
  <c r="Z110" s="1"/>
  <c r="AR110" i="1"/>
  <c r="R114" i="12"/>
  <c r="Q114" s="1"/>
  <c r="T125" i="34"/>
  <c r="AU129"/>
  <c r="AG118" i="12"/>
  <c r="AF118" s="1"/>
  <c r="BB118" i="1"/>
  <c r="BD118"/>
  <c r="AK118" i="12"/>
  <c r="AJ118" s="1"/>
  <c r="BA129" i="34"/>
  <c r="R122" i="12"/>
  <c r="Q122" s="1"/>
  <c r="T133" i="34"/>
  <c r="Q137"/>
  <c r="P126" i="12"/>
  <c r="O126" s="1"/>
  <c r="AL137" i="34"/>
  <c r="AA126" i="12"/>
  <c r="Z126" s="1"/>
  <c r="AR126" i="1"/>
  <c r="AS126"/>
  <c r="AC126" i="12"/>
  <c r="AB126" s="1"/>
  <c r="AO137" i="34"/>
  <c r="AH134" i="6"/>
  <c r="AL145" i="34"/>
  <c r="AR134" i="1"/>
  <c r="AA134" i="12"/>
  <c r="Z134" s="1"/>
  <c r="AI134"/>
  <c r="AH134" s="1"/>
  <c r="AX145" i="34"/>
  <c r="AR142" i="1"/>
  <c r="BA153" i="34"/>
  <c r="BD142" i="1"/>
  <c r="AK142" i="12"/>
  <c r="AJ142" s="1"/>
  <c r="Z153" i="34"/>
  <c r="U142" i="12"/>
  <c r="AO161" i="34"/>
  <c r="AC150" i="12"/>
  <c r="AB150" s="1"/>
  <c r="AS150" i="1"/>
  <c r="H150" i="12"/>
  <c r="E161" i="34" s="1"/>
  <c r="D161"/>
  <c r="AR165"/>
  <c r="AE154" i="12"/>
  <c r="AD154" s="1"/>
  <c r="AX169" i="34"/>
  <c r="BC158" i="1"/>
  <c r="AI158" i="12"/>
  <c r="AH158" s="1"/>
  <c r="D169" i="34"/>
  <c r="H158" i="12"/>
  <c r="E169" i="34" s="1"/>
  <c r="AL177"/>
  <c r="AR166" i="1"/>
  <c r="AA166" i="12"/>
  <c r="Z166" s="1"/>
  <c r="AO177" i="34"/>
  <c r="AS166" i="1"/>
  <c r="AC166" i="12"/>
  <c r="AB166" s="1"/>
  <c r="AL185" i="34"/>
  <c r="AR174" i="1"/>
  <c r="AA174" i="12"/>
  <c r="Z174" s="1"/>
  <c r="BA185" i="34"/>
  <c r="BD174" i="1"/>
  <c r="AK174" i="12"/>
  <c r="AJ174" s="1"/>
  <c r="P178"/>
  <c r="O178" s="1"/>
  <c r="Q189" i="34"/>
  <c r="AL193"/>
  <c r="AA182" i="12"/>
  <c r="Z182" s="1"/>
  <c r="AR182" i="1"/>
  <c r="D193" i="34"/>
  <c r="H182" i="12"/>
  <c r="E193" i="34" s="1"/>
  <c r="BA201"/>
  <c r="AK190" i="12"/>
  <c r="AJ190" s="1"/>
  <c r="BD190" i="1"/>
  <c r="AO201" i="34"/>
  <c r="AC190" i="12"/>
  <c r="AB190" s="1"/>
  <c r="AS190" i="1"/>
  <c r="BA20" i="34"/>
  <c r="BD9" i="1"/>
  <c r="AK9" i="12"/>
  <c r="AJ9" s="1"/>
  <c r="AU20" i="34"/>
  <c r="BB9" i="1"/>
  <c r="AG9" i="12"/>
  <c r="AF9" s="1"/>
  <c r="K13" i="1"/>
  <c r="V11" i="5"/>
  <c r="AQ28" i="34"/>
  <c r="AT17" i="1"/>
  <c r="Z28" i="34"/>
  <c r="U17" i="12"/>
  <c r="AB17" i="1"/>
  <c r="AU28" i="34"/>
  <c r="BB17" i="1"/>
  <c r="AG17" i="12"/>
  <c r="AF17" s="1"/>
  <c r="P32" i="34"/>
  <c r="O21" i="1"/>
  <c r="I25"/>
  <c r="W23" i="5"/>
  <c r="Z36" i="34"/>
  <c r="U25" i="12"/>
  <c r="AB25" i="1"/>
  <c r="M23" i="13" s="1"/>
  <c r="D44" i="34"/>
  <c r="H33" i="12"/>
  <c r="E44" i="34" s="1"/>
  <c r="T48"/>
  <c r="R37" i="12"/>
  <c r="Q37" s="1"/>
  <c r="Z52" i="34"/>
  <c r="AB41" i="1"/>
  <c r="H39" i="37" s="1"/>
  <c r="U41" i="12"/>
  <c r="AX52" i="34"/>
  <c r="BC41" i="1"/>
  <c r="AI41" i="12"/>
  <c r="AH41" s="1"/>
  <c r="P45"/>
  <c r="O45" s="1"/>
  <c r="Q56" i="34"/>
  <c r="Z60"/>
  <c r="AB49" i="1"/>
  <c r="M47" i="13" s="1"/>
  <c r="U49" i="12"/>
  <c r="AL60" i="34"/>
  <c r="AA49" i="12"/>
  <c r="Z49" s="1"/>
  <c r="AR49" i="1"/>
  <c r="S47" i="13" s="1"/>
  <c r="P53" i="12"/>
  <c r="O53" s="1"/>
  <c r="Q64" i="34"/>
  <c r="AO68"/>
  <c r="AC57" i="12"/>
  <c r="AB57" s="1"/>
  <c r="AS57" i="1"/>
  <c r="Z68" i="34"/>
  <c r="AB57" i="1"/>
  <c r="U57" i="12"/>
  <c r="AO76" i="34"/>
  <c r="AS65" i="1"/>
  <c r="AC65" i="12"/>
  <c r="AB65" s="1"/>
  <c r="AL76" i="34"/>
  <c r="AR65" i="1"/>
  <c r="AA65" i="12"/>
  <c r="Z65" s="1"/>
  <c r="AO84" i="34"/>
  <c r="AS73" i="1"/>
  <c r="AC73" i="12"/>
  <c r="AB73" s="1"/>
  <c r="AL84" i="34"/>
  <c r="AR73" i="1"/>
  <c r="AA73" i="12"/>
  <c r="Z73" s="1"/>
  <c r="H81"/>
  <c r="E92" i="34" s="1"/>
  <c r="D92"/>
  <c r="AL92"/>
  <c r="AA81" i="12"/>
  <c r="Z81" s="1"/>
  <c r="AR81" i="1"/>
  <c r="AG85" i="6"/>
  <c r="AX100" i="34"/>
  <c r="BC89" i="1"/>
  <c r="AI89" i="12"/>
  <c r="AH89" s="1"/>
  <c r="Z100" i="34"/>
  <c r="U89" i="12"/>
  <c r="AB89" i="1"/>
  <c r="D108" i="34"/>
  <c r="H97" i="12"/>
  <c r="E108" i="34" s="1"/>
  <c r="AL108"/>
  <c r="AR97" i="1"/>
  <c r="AA97" i="12"/>
  <c r="Z97" s="1"/>
  <c r="AE105"/>
  <c r="AD105" s="1"/>
  <c r="AR116" i="34"/>
  <c r="H105" i="12"/>
  <c r="E116" i="34" s="1"/>
  <c r="D116"/>
  <c r="AL116"/>
  <c r="AA105" i="12"/>
  <c r="Z105" s="1"/>
  <c r="AR105" i="1"/>
  <c r="BA124" i="34"/>
  <c r="BD113" i="1"/>
  <c r="AK113" i="12"/>
  <c r="AJ113" s="1"/>
  <c r="AO124" i="34"/>
  <c r="AS113" i="1"/>
  <c r="AC113" i="12"/>
  <c r="AB113" s="1"/>
  <c r="AO132" i="34"/>
  <c r="AS121" i="1"/>
  <c r="AC121" i="12"/>
  <c r="AB121" s="1"/>
  <c r="H121"/>
  <c r="E132" i="34" s="1"/>
  <c r="D132"/>
  <c r="AX140"/>
  <c r="BC129" i="1"/>
  <c r="AI129" i="12"/>
  <c r="AH129" s="1"/>
  <c r="H129"/>
  <c r="E140" i="34" s="1"/>
  <c r="D140"/>
  <c r="AL148"/>
  <c r="AR137" i="1"/>
  <c r="AA137" i="12"/>
  <c r="Z137" s="1"/>
  <c r="AO148" i="34"/>
  <c r="AC137" i="12"/>
  <c r="AB137" s="1"/>
  <c r="AS137" i="1"/>
  <c r="R141" i="12"/>
  <c r="Q141" s="1"/>
  <c r="T152" i="34"/>
  <c r="AL156"/>
  <c r="AA145" i="12"/>
  <c r="Z145" s="1"/>
  <c r="AR145" i="1"/>
  <c r="U145" i="12"/>
  <c r="Z156" i="34"/>
  <c r="Q160"/>
  <c r="P149" i="12"/>
  <c r="O149" s="1"/>
  <c r="D164" i="34"/>
  <c r="H153" i="12"/>
  <c r="E164" i="34" s="1"/>
  <c r="AU164"/>
  <c r="AG153" i="12"/>
  <c r="AF153" s="1"/>
  <c r="BB153" i="1"/>
  <c r="R157" i="12"/>
  <c r="Q157" s="1"/>
  <c r="T168" i="34"/>
  <c r="AG161" i="12"/>
  <c r="AF161" s="1"/>
  <c r="AU172" i="34"/>
  <c r="AO172"/>
  <c r="AC161" i="12"/>
  <c r="AB161" s="1"/>
  <c r="AS161" i="1"/>
  <c r="AR180" i="34"/>
  <c r="AE169" i="12"/>
  <c r="AD169" s="1"/>
  <c r="AU180" i="34"/>
  <c r="AG169" i="12"/>
  <c r="AF169" s="1"/>
  <c r="BB169" i="1"/>
  <c r="H169" i="12"/>
  <c r="E180" i="34" s="1"/>
  <c r="D180"/>
  <c r="AR188"/>
  <c r="AE177" i="12"/>
  <c r="AD177" s="1"/>
  <c r="BA188" i="34"/>
  <c r="BD177" i="1"/>
  <c r="AK177" i="12"/>
  <c r="AJ177" s="1"/>
  <c r="BC177" i="1"/>
  <c r="AI177" i="12"/>
  <c r="AH177" s="1"/>
  <c r="AX188" i="34"/>
  <c r="Q196"/>
  <c r="P185" i="12"/>
  <c r="O185" s="1"/>
  <c r="AL196" i="34"/>
  <c r="AA185" i="12"/>
  <c r="Z185" s="1"/>
  <c r="D196" i="34"/>
  <c r="H185" i="12"/>
  <c r="E196" i="34" s="1"/>
  <c r="BB193" i="1"/>
  <c r="AG193" i="12"/>
  <c r="AF193" s="1"/>
  <c r="AU204" i="34"/>
  <c r="AK193" i="12"/>
  <c r="AJ193" s="1"/>
  <c r="BA204" i="34"/>
  <c r="BD193" i="1"/>
  <c r="P8" i="12"/>
  <c r="O8" s="1"/>
  <c r="Q19" i="34"/>
  <c r="P16" i="12"/>
  <c r="O16" s="1"/>
  <c r="Q27" i="34"/>
  <c r="P24" i="12"/>
  <c r="O24" s="1"/>
  <c r="Q35" i="34"/>
  <c r="BC28" i="1"/>
  <c r="X26" i="13" s="1"/>
  <c r="AP32" i="6"/>
  <c r="T47" i="34"/>
  <c r="R36" i="12"/>
  <c r="Q36" s="1"/>
  <c r="T51" i="34"/>
  <c r="R40" i="12"/>
  <c r="Q40" s="1"/>
  <c r="AA48" i="1"/>
  <c r="Q48" i="6"/>
  <c r="AC48" i="1"/>
  <c r="AR67" i="34"/>
  <c r="AE56" i="12"/>
  <c r="AD56" s="1"/>
  <c r="AE60"/>
  <c r="AD60" s="1"/>
  <c r="AR71" i="34"/>
  <c r="Q75"/>
  <c r="P64" i="12"/>
  <c r="O64" s="1"/>
  <c r="Q87" i="34"/>
  <c r="P76" i="12"/>
  <c r="O76" s="1"/>
  <c r="P80"/>
  <c r="O80" s="1"/>
  <c r="Q91" i="34"/>
  <c r="AR95"/>
  <c r="AE84" i="12"/>
  <c r="AD84" s="1"/>
  <c r="P92"/>
  <c r="O92" s="1"/>
  <c r="Q103" i="34"/>
  <c r="AR107"/>
  <c r="AE96" i="12"/>
  <c r="AD96" s="1"/>
  <c r="R100"/>
  <c r="Q100" s="1"/>
  <c r="T111" i="34"/>
  <c r="S115"/>
  <c r="P104" i="1"/>
  <c r="AQ123" i="34"/>
  <c r="AT112" i="1"/>
  <c r="P131" i="34"/>
  <c r="O120" i="1"/>
  <c r="AB124"/>
  <c r="P136" i="12"/>
  <c r="O136" s="1"/>
  <c r="Q147" i="34"/>
  <c r="AR155"/>
  <c r="AE144" i="12"/>
  <c r="AD144" s="1"/>
  <c r="AE160"/>
  <c r="AD160" s="1"/>
  <c r="AR171" i="34"/>
  <c r="R168" i="12"/>
  <c r="Q168" s="1"/>
  <c r="T179" i="34"/>
  <c r="AE172" i="12"/>
  <c r="AD172" s="1"/>
  <c r="AR183" i="34"/>
  <c r="R180" i="12"/>
  <c r="Q180" s="1"/>
  <c r="T191" i="34"/>
  <c r="AQ195"/>
  <c r="AT184" i="1"/>
  <c r="S203" i="34"/>
  <c r="P192" i="1"/>
  <c r="S22" i="34"/>
  <c r="P11" i="1"/>
  <c r="K23"/>
  <c r="V21" i="5"/>
  <c r="S38" i="34"/>
  <c r="P27" i="1"/>
  <c r="AQ42" i="34"/>
  <c r="AT31" i="1"/>
  <c r="S50" i="34"/>
  <c r="P39" i="1"/>
  <c r="S54" i="34"/>
  <c r="P43" i="1"/>
  <c r="AQ62" i="34"/>
  <c r="AT51" i="1"/>
  <c r="P59" i="12"/>
  <c r="O59" s="1"/>
  <c r="Q70" i="34"/>
  <c r="T78"/>
  <c r="R67" i="12"/>
  <c r="Q67" s="1"/>
  <c r="T86" i="34"/>
  <c r="R75" i="12"/>
  <c r="Q75" s="1"/>
  <c r="R95"/>
  <c r="Q95" s="1"/>
  <c r="T106" i="34"/>
  <c r="P99" i="12"/>
  <c r="O99" s="1"/>
  <c r="Q110" i="34"/>
  <c r="T118"/>
  <c r="R107" i="12"/>
  <c r="Q107" s="1"/>
  <c r="T130" i="34"/>
  <c r="R119" i="12"/>
  <c r="Q119" s="1"/>
  <c r="P131"/>
  <c r="O131" s="1"/>
  <c r="Q142" i="34"/>
  <c r="AE135" i="12"/>
  <c r="AD135" s="1"/>
  <c r="AR146" i="34"/>
  <c r="P147" i="12"/>
  <c r="O147" s="1"/>
  <c r="Q158" i="34"/>
  <c r="AE155" i="12"/>
  <c r="AD155" s="1"/>
  <c r="AR166" i="34"/>
  <c r="P163" i="12"/>
  <c r="O163" s="1"/>
  <c r="Q174" i="34"/>
  <c r="AR178"/>
  <c r="AE167" i="12"/>
  <c r="AD167" s="1"/>
  <c r="AB175" i="1"/>
  <c r="T190" i="34"/>
  <c r="R179" i="12"/>
  <c r="Q179" s="1"/>
  <c r="AC187" i="1"/>
  <c r="AA187"/>
  <c r="Q187" i="6"/>
  <c r="AQ198" i="34"/>
  <c r="AT187" i="1"/>
  <c r="AQ17" i="34"/>
  <c r="AT6" i="1"/>
  <c r="P25" i="34"/>
  <c r="O14" i="1"/>
  <c r="R26" i="12"/>
  <c r="Q26" s="1"/>
  <c r="T37" i="34"/>
  <c r="AR45"/>
  <c r="AE34" i="12"/>
  <c r="AD34" s="1"/>
  <c r="Q61" i="34"/>
  <c r="P50" i="12"/>
  <c r="O50" s="1"/>
  <c r="R50"/>
  <c r="Q50" s="1"/>
  <c r="T61" i="34"/>
  <c r="AP66" i="6"/>
  <c r="T81" i="34"/>
  <c r="R70" i="12"/>
  <c r="Q70" s="1"/>
  <c r="AR86" i="1"/>
  <c r="AQ90" i="6"/>
  <c r="R98" i="12"/>
  <c r="Q98" s="1"/>
  <c r="T109" i="34"/>
  <c r="AR137"/>
  <c r="AE126" i="12"/>
  <c r="AD126" s="1"/>
  <c r="BC134" i="1"/>
  <c r="P149" i="34"/>
  <c r="O138" i="1"/>
  <c r="R146" i="12"/>
  <c r="Q146" s="1"/>
  <c r="T157" i="34"/>
  <c r="R150" i="12"/>
  <c r="Q150" s="1"/>
  <c r="T161" i="34"/>
  <c r="P170" i="12"/>
  <c r="O170" s="1"/>
  <c r="Q181" i="34"/>
  <c r="AR181"/>
  <c r="AE170" i="12"/>
  <c r="AD170" s="1"/>
  <c r="AE186"/>
  <c r="AD186" s="1"/>
  <c r="AR197" i="34"/>
  <c r="P16"/>
  <c r="O5" i="1"/>
  <c r="AP21" i="6"/>
  <c r="AE29" i="12"/>
  <c r="AD29" s="1"/>
  <c r="AR40" i="34"/>
  <c r="Q45" i="6"/>
  <c r="AC45" i="1"/>
  <c r="AA45"/>
  <c r="S60" i="34"/>
  <c r="P49" i="1"/>
  <c r="AQ64" i="34"/>
  <c r="AT53" i="1"/>
  <c r="AQ76" i="34"/>
  <c r="AT65" i="1"/>
  <c r="AQ80" i="34"/>
  <c r="AT69" i="1"/>
  <c r="S84" i="34"/>
  <c r="P73" i="1"/>
  <c r="P88" i="34"/>
  <c r="O77" i="1"/>
  <c r="AQ92" i="34"/>
  <c r="AT81" i="1"/>
  <c r="S100" i="34"/>
  <c r="P89" i="1"/>
  <c r="P108" i="34"/>
  <c r="O97" i="1"/>
  <c r="AQ120" i="34"/>
  <c r="AT109" i="1"/>
  <c r="P128" i="34"/>
  <c r="O117" i="1"/>
  <c r="S132" i="34"/>
  <c r="P121" i="1"/>
  <c r="P168" i="34"/>
  <c r="O157" i="1"/>
  <c r="P176" i="34"/>
  <c r="O165" i="1"/>
  <c r="P184" i="34"/>
  <c r="O173" i="1"/>
  <c r="S184" i="34"/>
  <c r="P173" i="1"/>
  <c r="AR177"/>
  <c r="AR192" i="34"/>
  <c r="AE181" i="12"/>
  <c r="AD181" s="1"/>
  <c r="P189"/>
  <c r="O189" s="1"/>
  <c r="Q200" i="34"/>
  <c r="R8" i="12"/>
  <c r="Q8" s="1"/>
  <c r="T19" i="34"/>
  <c r="AL19"/>
  <c r="AR8" i="1"/>
  <c r="AA8" i="12"/>
  <c r="Z8" s="1"/>
  <c r="BD12" i="1"/>
  <c r="AU27" i="34"/>
  <c r="BB16" i="1"/>
  <c r="W14" i="13" s="1"/>
  <c r="AG16" i="12"/>
  <c r="AF16" s="1"/>
  <c r="H16"/>
  <c r="E27" i="34" s="1"/>
  <c r="D27"/>
  <c r="AR31"/>
  <c r="AE20" i="12"/>
  <c r="AD20" s="1"/>
  <c r="AU35" i="34"/>
  <c r="AG24" i="12"/>
  <c r="AF24" s="1"/>
  <c r="BB24" i="1"/>
  <c r="Z35" i="34"/>
  <c r="AB24" i="1"/>
  <c r="U24" i="12"/>
  <c r="AG32"/>
  <c r="AF32" s="1"/>
  <c r="AU43" i="34"/>
  <c r="AX43"/>
  <c r="AI32" i="12"/>
  <c r="AH32" s="1"/>
  <c r="BC32" i="1"/>
  <c r="AE36" i="12"/>
  <c r="AD36" s="1"/>
  <c r="AR47" i="34"/>
  <c r="AL51"/>
  <c r="AA40" i="12"/>
  <c r="Z40" s="1"/>
  <c r="AR40" i="1"/>
  <c r="S38" i="13" s="1"/>
  <c r="AU51" i="34"/>
  <c r="AG40" i="12"/>
  <c r="AF40" s="1"/>
  <c r="BB40" i="1"/>
  <c r="AU59" i="34"/>
  <c r="AG48" i="12"/>
  <c r="AF48" s="1"/>
  <c r="BB48" i="1"/>
  <c r="AX59" i="34"/>
  <c r="AI48" i="12"/>
  <c r="AH48" s="1"/>
  <c r="BC48" i="1"/>
  <c r="S67" i="34"/>
  <c r="P56" i="1"/>
  <c r="BA67" i="34"/>
  <c r="BD56" i="1"/>
  <c r="AK56" i="12"/>
  <c r="AJ56" s="1"/>
  <c r="AU75" i="34"/>
  <c r="AG64" i="12"/>
  <c r="AF64" s="1"/>
  <c r="BB64" i="1"/>
  <c r="W62" i="13" s="1"/>
  <c r="AQ79" i="34"/>
  <c r="AT68" i="1"/>
  <c r="P83" i="34"/>
  <c r="O72" i="1"/>
  <c r="AO83" i="34"/>
  <c r="AC72" i="12"/>
  <c r="AB72" s="1"/>
  <c r="AS72" i="1"/>
  <c r="AP80"/>
  <c r="AB78" i="5"/>
  <c r="AI80" i="12"/>
  <c r="AH80" s="1"/>
  <c r="AX91" i="34"/>
  <c r="AK95"/>
  <c r="AR84" i="1"/>
  <c r="BA99" i="34"/>
  <c r="AK88" i="12"/>
  <c r="AJ88" s="1"/>
  <c r="BD88" i="1"/>
  <c r="Z99" i="34"/>
  <c r="U88" i="12"/>
  <c r="AB88" i="1"/>
  <c r="BA107" i="34"/>
  <c r="BD96" i="1"/>
  <c r="AK96" i="12"/>
  <c r="AJ96" s="1"/>
  <c r="H96"/>
  <c r="E107" i="34" s="1"/>
  <c r="D107"/>
  <c r="AK104" i="12"/>
  <c r="AJ104" s="1"/>
  <c r="BA115" i="34"/>
  <c r="BD104" i="1"/>
  <c r="D115" i="34"/>
  <c r="H104" i="12"/>
  <c r="E115" i="34" s="1"/>
  <c r="AO123"/>
  <c r="AC112" i="12"/>
  <c r="AB112" s="1"/>
  <c r="AS112" i="1"/>
  <c r="AL123" i="34"/>
  <c r="AA112" i="12"/>
  <c r="Z112" s="1"/>
  <c r="AR112" i="1"/>
  <c r="AX131" i="34"/>
  <c r="AI120" i="12"/>
  <c r="AH120" s="1"/>
  <c r="BC120" i="1"/>
  <c r="AO131" i="34"/>
  <c r="AS120" i="1"/>
  <c r="AC120" i="12"/>
  <c r="AB120" s="1"/>
  <c r="AQ139" i="34"/>
  <c r="AT128" i="1"/>
  <c r="H128" i="12"/>
  <c r="E139" i="34" s="1"/>
  <c r="D139"/>
  <c r="AL139"/>
  <c r="AR128" i="1"/>
  <c r="AA128" i="12"/>
  <c r="Z128" s="1"/>
  <c r="AB136" i="1"/>
  <c r="AX147" i="34"/>
  <c r="AI136" i="12"/>
  <c r="AH136" s="1"/>
  <c r="BC136" i="1"/>
  <c r="D147" i="34"/>
  <c r="H136" i="12"/>
  <c r="E147" i="34" s="1"/>
  <c r="P140" i="12"/>
  <c r="O140" s="1"/>
  <c r="Q151" i="34"/>
  <c r="BA155"/>
  <c r="BD144" i="1"/>
  <c r="AK144" i="12"/>
  <c r="AJ144" s="1"/>
  <c r="Z155" i="34"/>
  <c r="AB144" i="1"/>
  <c r="U144" i="12"/>
  <c r="AE148"/>
  <c r="AD148" s="1"/>
  <c r="AR159" i="34"/>
  <c r="R152" i="12"/>
  <c r="Q152" s="1"/>
  <c r="T163" i="34"/>
  <c r="D163"/>
  <c r="H152" i="12"/>
  <c r="E163" i="34" s="1"/>
  <c r="Z163"/>
  <c r="AB152" i="1"/>
  <c r="U152" i="12"/>
  <c r="Q171" i="34"/>
  <c r="P160" i="12"/>
  <c r="O160" s="1"/>
  <c r="AX171" i="34"/>
  <c r="BC160" i="1"/>
  <c r="AI160" i="12"/>
  <c r="AH160" s="1"/>
  <c r="AO171" i="34"/>
  <c r="AS160" i="1"/>
  <c r="AC160" i="12"/>
  <c r="AB160" s="1"/>
  <c r="AX179" i="34"/>
  <c r="BC168" i="1"/>
  <c r="AI168" i="12"/>
  <c r="AH168" s="1"/>
  <c r="BA179" i="34"/>
  <c r="BD168" i="1"/>
  <c r="AK168" i="12"/>
  <c r="AJ168" s="1"/>
  <c r="AS176" i="1"/>
  <c r="AX187" i="34"/>
  <c r="BC176" i="1"/>
  <c r="AI176" i="12"/>
  <c r="AH176" s="1"/>
  <c r="D187" i="34"/>
  <c r="H176" i="12"/>
  <c r="E187" i="34" s="1"/>
  <c r="P184" i="12"/>
  <c r="O184" s="1"/>
  <c r="Q195" i="34"/>
  <c r="H184" i="12"/>
  <c r="E195" i="34" s="1"/>
  <c r="D195"/>
  <c r="AU195"/>
  <c r="BB184" i="1"/>
  <c r="AG184" i="12"/>
  <c r="AF184" s="1"/>
  <c r="Z203" i="34"/>
  <c r="U192" i="12"/>
  <c r="AB192" i="1"/>
  <c r="AO203" i="34"/>
  <c r="AS192" i="1"/>
  <c r="AC192" i="12"/>
  <c r="AB192" s="1"/>
  <c r="P22" i="34"/>
  <c r="O11" i="1"/>
  <c r="AX22" i="34"/>
  <c r="AI11" i="12"/>
  <c r="AH11" s="1"/>
  <c r="BC11" i="1"/>
  <c r="AO30" i="34"/>
  <c r="AS19" i="1"/>
  <c r="T17" i="13" s="1"/>
  <c r="AC19" i="12"/>
  <c r="AB19" s="1"/>
  <c r="AI19"/>
  <c r="AH19" s="1"/>
  <c r="BC19" i="1"/>
  <c r="X17" i="13" s="1"/>
  <c r="AX30" i="34"/>
  <c r="Z38"/>
  <c r="AB27" i="1"/>
  <c r="U27" i="12"/>
  <c r="AL46" i="34"/>
  <c r="AA35" i="12"/>
  <c r="Z35" s="1"/>
  <c r="AR35" i="1"/>
  <c r="D46" i="34"/>
  <c r="H35" i="12"/>
  <c r="E46" i="34" s="1"/>
  <c r="H43" i="12"/>
  <c r="E54" i="34" s="1"/>
  <c r="D54"/>
  <c r="AU54"/>
  <c r="AG43" i="12"/>
  <c r="AF43" s="1"/>
  <c r="BB43" i="1"/>
  <c r="AQ58" i="34"/>
  <c r="AT47" i="1"/>
  <c r="AC51"/>
  <c r="AA51"/>
  <c r="Q51" i="6"/>
  <c r="Z62" i="34"/>
  <c r="U51" i="12"/>
  <c r="AL62" i="34"/>
  <c r="AA51" i="12"/>
  <c r="Z51" s="1"/>
  <c r="AR51" i="1"/>
  <c r="BA70" i="34"/>
  <c r="BD59" i="1"/>
  <c r="AK59" i="12"/>
  <c r="AJ59" s="1"/>
  <c r="Z70" i="34"/>
  <c r="AB59" i="1"/>
  <c r="U59" i="12"/>
  <c r="AU78" i="34"/>
  <c r="BB67" i="1"/>
  <c r="AG67" i="12"/>
  <c r="AF67" s="1"/>
  <c r="AX78" i="34"/>
  <c r="AI67" i="12"/>
  <c r="AH67" s="1"/>
  <c r="BC67" i="1"/>
  <c r="P71" i="12"/>
  <c r="O71" s="1"/>
  <c r="Q82" i="34"/>
  <c r="AL86"/>
  <c r="AA75" i="12"/>
  <c r="Z75" s="1"/>
  <c r="AR75" i="1"/>
  <c r="AC75" i="12"/>
  <c r="AB75" s="1"/>
  <c r="AO86" i="34"/>
  <c r="AS75" i="1"/>
  <c r="AL94" i="34"/>
  <c r="AR83" i="1"/>
  <c r="AA83" i="12"/>
  <c r="Z83" s="1"/>
  <c r="BD83" i="1"/>
  <c r="AK83" i="12"/>
  <c r="AJ83" s="1"/>
  <c r="BA94" i="34"/>
  <c r="R91" i="12"/>
  <c r="Q91" s="1"/>
  <c r="T102" i="34"/>
  <c r="Z102"/>
  <c r="U91" i="12"/>
  <c r="BA102" i="34"/>
  <c r="BD91" i="1"/>
  <c r="AK91" i="12"/>
  <c r="AJ91" s="1"/>
  <c r="AQ99" i="6"/>
  <c r="AX110" i="34"/>
  <c r="AI99" i="12"/>
  <c r="AH99" s="1"/>
  <c r="AC99"/>
  <c r="AB99" s="1"/>
  <c r="AO110" i="34"/>
  <c r="AS99" i="1"/>
  <c r="P107" i="12"/>
  <c r="O107" s="1"/>
  <c r="Q118" i="34"/>
  <c r="AK107" i="12"/>
  <c r="AJ107" s="1"/>
  <c r="BA118" i="34"/>
  <c r="BD107" i="1"/>
  <c r="H107" i="12"/>
  <c r="E118" i="34" s="1"/>
  <c r="D118"/>
  <c r="AR115" i="1"/>
  <c r="BA126" i="34"/>
  <c r="AK115" i="12"/>
  <c r="AJ115" s="1"/>
  <c r="H115"/>
  <c r="E126" i="34" s="1"/>
  <c r="D126"/>
  <c r="AC123" i="12"/>
  <c r="AB123" s="1"/>
  <c r="AO134" i="34"/>
  <c r="AS123" i="1"/>
  <c r="H123" i="12"/>
  <c r="E134" i="34" s="1"/>
  <c r="D134"/>
  <c r="BB127" i="1"/>
  <c r="Z142" i="34"/>
  <c r="U131" i="12"/>
  <c r="AB131" i="1"/>
  <c r="BC131"/>
  <c r="AX142" i="34"/>
  <c r="AI131" i="12"/>
  <c r="AH131" s="1"/>
  <c r="T150" i="34"/>
  <c r="R139" i="12"/>
  <c r="Q139" s="1"/>
  <c r="D150" i="34"/>
  <c r="H139" i="12"/>
  <c r="E150" i="34" s="1"/>
  <c r="AA139" i="12"/>
  <c r="Z139" s="1"/>
  <c r="AL150" i="34"/>
  <c r="AR139" i="1"/>
  <c r="AE147" i="12"/>
  <c r="AD147" s="1"/>
  <c r="AR158" i="34"/>
  <c r="BC147" i="1"/>
  <c r="AI147" i="12"/>
  <c r="AH147" s="1"/>
  <c r="AX158" i="34"/>
  <c r="BA158"/>
  <c r="AK147" i="12"/>
  <c r="AJ147" s="1"/>
  <c r="BD147" i="1"/>
  <c r="AG155" i="6"/>
  <c r="AU166" i="34"/>
  <c r="BB155" i="1"/>
  <c r="AG155" i="12"/>
  <c r="AF155" s="1"/>
  <c r="AA155"/>
  <c r="Z155" s="1"/>
  <c r="AL166" i="34"/>
  <c r="AU174"/>
  <c r="AG163" i="12"/>
  <c r="AF163" s="1"/>
  <c r="BB163" i="1"/>
  <c r="BA174" i="34"/>
  <c r="AK163" i="12"/>
  <c r="AJ163" s="1"/>
  <c r="BD163" i="1"/>
  <c r="AO182" i="34"/>
  <c r="AS171" i="1"/>
  <c r="AC171" i="12"/>
  <c r="AB171" s="1"/>
  <c r="AI171"/>
  <c r="AH171" s="1"/>
  <c r="AX182" i="34"/>
  <c r="BC171" i="1"/>
  <c r="R175" i="12"/>
  <c r="Q175" s="1"/>
  <c r="T186" i="34"/>
  <c r="AR179" i="1"/>
  <c r="AA179" i="12"/>
  <c r="Z179" s="1"/>
  <c r="AL190" i="34"/>
  <c r="Z190"/>
  <c r="U179" i="12"/>
  <c r="P187"/>
  <c r="O187" s="1"/>
  <c r="Q198" i="34"/>
  <c r="AX198"/>
  <c r="AI187" i="12"/>
  <c r="AH187" s="1"/>
  <c r="AU198" i="34"/>
  <c r="AG187" i="12"/>
  <c r="AF187" s="1"/>
  <c r="BB187" i="1"/>
  <c r="R191" i="12"/>
  <c r="Q191" s="1"/>
  <c r="T202" i="34"/>
  <c r="D21"/>
  <c r="H10" i="12"/>
  <c r="E21" i="34" s="1"/>
  <c r="BA21"/>
  <c r="BD10" i="1"/>
  <c r="AK10" i="12"/>
  <c r="AJ10" s="1"/>
  <c r="AQ18" i="6"/>
  <c r="AO29" i="34"/>
  <c r="AC18" i="12"/>
  <c r="AB18" s="1"/>
  <c r="AS18" i="1"/>
  <c r="AX29" i="34"/>
  <c r="AI18" i="12"/>
  <c r="AH18" s="1"/>
  <c r="AE26"/>
  <c r="AD26" s="1"/>
  <c r="AR37" i="34"/>
  <c r="AL37"/>
  <c r="AA26" i="12"/>
  <c r="Z26" s="1"/>
  <c r="AR26" i="1"/>
  <c r="Z37" i="34"/>
  <c r="U26" i="12"/>
  <c r="AB26" i="1"/>
  <c r="P34" i="12"/>
  <c r="O34" s="1"/>
  <c r="Q45" i="34"/>
  <c r="AB34" i="1"/>
  <c r="U34" i="12"/>
  <c r="Z45" i="34"/>
  <c r="AR49"/>
  <c r="AE38" i="12"/>
  <c r="AD38" s="1"/>
  <c r="AX53" i="34"/>
  <c r="BC42" i="1"/>
  <c r="AI42" i="12"/>
  <c r="AH42" s="1"/>
  <c r="BA53" i="34"/>
  <c r="AK42" i="12"/>
  <c r="AJ42" s="1"/>
  <c r="AO61" i="34"/>
  <c r="AS50" i="1"/>
  <c r="AC50" i="12"/>
  <c r="AB50" s="1"/>
  <c r="AU61" i="34"/>
  <c r="AG50" i="12"/>
  <c r="AF50" s="1"/>
  <c r="BB50" i="1"/>
  <c r="P54" i="12"/>
  <c r="O54" s="1"/>
  <c r="Q65" i="34"/>
  <c r="P58" i="12"/>
  <c r="O58" s="1"/>
  <c r="Q69" i="34"/>
  <c r="AG58" i="12"/>
  <c r="AF58" s="1"/>
  <c r="AU69" i="34"/>
  <c r="BB58" i="1"/>
  <c r="W56" i="13" s="1"/>
  <c r="H58" i="12"/>
  <c r="E69" i="34" s="1"/>
  <c r="D69"/>
  <c r="AX77"/>
  <c r="AI66" i="12"/>
  <c r="AH66" s="1"/>
  <c r="BC66" i="1"/>
  <c r="AC66" i="12"/>
  <c r="AB66" s="1"/>
  <c r="AO77" i="34"/>
  <c r="BA85"/>
  <c r="AK74" i="12"/>
  <c r="AJ74" s="1"/>
  <c r="BD74" i="1"/>
  <c r="Z85" i="34"/>
  <c r="U74" i="12"/>
  <c r="AB74" i="1"/>
  <c r="Q89" i="34"/>
  <c r="P78" i="12"/>
  <c r="O78" s="1"/>
  <c r="AL93" i="34"/>
  <c r="AA82" i="12"/>
  <c r="Z82" s="1"/>
  <c r="AR82" i="1"/>
  <c r="Z93" i="34"/>
  <c r="AB82" i="1"/>
  <c r="U82" i="12"/>
  <c r="R90"/>
  <c r="T101" i="34"/>
  <c r="H90" i="12"/>
  <c r="E101" i="34" s="1"/>
  <c r="D101"/>
  <c r="AG90" i="12"/>
  <c r="AF90" s="1"/>
  <c r="AU101" i="34"/>
  <c r="BB90" i="1"/>
  <c r="T105" i="34"/>
  <c r="R94" i="12"/>
  <c r="Q94" s="1"/>
  <c r="AX109" i="34"/>
  <c r="AI98" i="12"/>
  <c r="AH98" s="1"/>
  <c r="BC98" i="1"/>
  <c r="AC98" i="12"/>
  <c r="AB98" s="1"/>
  <c r="AO109" i="34"/>
  <c r="Q117"/>
  <c r="P106" i="12"/>
  <c r="O106" s="1"/>
  <c r="AU117" i="34"/>
  <c r="AG106" i="12"/>
  <c r="AF106" s="1"/>
  <c r="BB106" i="1"/>
  <c r="Z117" i="34"/>
  <c r="U106" i="12"/>
  <c r="AB106" i="1"/>
  <c r="R110" i="12"/>
  <c r="Q110" s="1"/>
  <c r="T121" i="34"/>
  <c r="AR114" i="6"/>
  <c r="AL125" i="34"/>
  <c r="AA114" i="12"/>
  <c r="Z114" s="1"/>
  <c r="AR114" i="1"/>
  <c r="AO125" i="34"/>
  <c r="AC114" i="12"/>
  <c r="AB114" s="1"/>
  <c r="AS114" i="1"/>
  <c r="AX133" i="34"/>
  <c r="BC122" i="1"/>
  <c r="AI122" i="12"/>
  <c r="AH122" s="1"/>
  <c r="AB122" i="1"/>
  <c r="U122" i="12"/>
  <c r="Z133" i="34"/>
  <c r="R130" i="12"/>
  <c r="Q130" s="1"/>
  <c r="T141" i="34"/>
  <c r="BB130" i="1"/>
  <c r="AG130" i="12"/>
  <c r="AF130" s="1"/>
  <c r="AU141" i="34"/>
  <c r="AX141"/>
  <c r="AI130" i="12"/>
  <c r="AH130" s="1"/>
  <c r="BC130" i="1"/>
  <c r="AL149" i="34"/>
  <c r="AA138" i="12"/>
  <c r="Z138" s="1"/>
  <c r="AO149" i="34"/>
  <c r="AC138" i="12"/>
  <c r="AB138" s="1"/>
  <c r="K142" i="1"/>
  <c r="V140" i="5"/>
  <c r="Z157" i="34"/>
  <c r="AB146" i="1"/>
  <c r="U146" i="12"/>
  <c r="H154"/>
  <c r="E165" i="34" s="1"/>
  <c r="D165"/>
  <c r="AC154" i="12"/>
  <c r="AB154" s="1"/>
  <c r="AS154" i="1"/>
  <c r="AO165" i="34"/>
  <c r="AQ169"/>
  <c r="AT158" i="1"/>
  <c r="Z173" i="34"/>
  <c r="U162" i="12"/>
  <c r="AB162" i="1"/>
  <c r="AC162" i="12"/>
  <c r="AB162" s="1"/>
  <c r="AO173" i="34"/>
  <c r="AS162" i="1"/>
  <c r="AO181" i="34"/>
  <c r="AC170" i="12"/>
  <c r="AB170" s="1"/>
  <c r="AS170" i="1"/>
  <c r="BA181" i="34"/>
  <c r="AK170" i="12"/>
  <c r="AJ170" s="1"/>
  <c r="BD170" i="1"/>
  <c r="S185" i="34"/>
  <c r="P174" i="1"/>
  <c r="AI178" i="12"/>
  <c r="AH178" s="1"/>
  <c r="AX189" i="34"/>
  <c r="BC178" i="1"/>
  <c r="P197" i="34"/>
  <c r="O186" i="1"/>
  <c r="AX197" i="34"/>
  <c r="AI186" i="12"/>
  <c r="AH186" s="1"/>
  <c r="BC186" i="1"/>
  <c r="H194" i="12"/>
  <c r="E205" i="34" s="1"/>
  <c r="D205"/>
  <c r="BA205"/>
  <c r="AK194" i="12"/>
  <c r="AJ194" s="1"/>
  <c r="D16" i="34"/>
  <c r="H5" i="12"/>
  <c r="E16" i="34" s="1"/>
  <c r="S20"/>
  <c r="P9" i="1"/>
  <c r="U13" i="12"/>
  <c r="Z24" i="34"/>
  <c r="AB13" i="1"/>
  <c r="M11" i="13" s="1"/>
  <c r="H13" i="12"/>
  <c r="E24" i="34" s="1"/>
  <c r="D24"/>
  <c r="AX32"/>
  <c r="AI21" i="12"/>
  <c r="AH21" s="1"/>
  <c r="BC21" i="1"/>
  <c r="Z40" i="34"/>
  <c r="U29" i="12"/>
  <c r="AA29"/>
  <c r="Z29" s="1"/>
  <c r="AL40" i="34"/>
  <c r="AR29" i="1"/>
  <c r="BA48" i="34"/>
  <c r="AK37" i="12"/>
  <c r="AJ37" s="1"/>
  <c r="BD37" i="1"/>
  <c r="Y35" i="13" s="1"/>
  <c r="BB37" i="1"/>
  <c r="AU48" i="34"/>
  <c r="AG37" i="12"/>
  <c r="AF37" s="1"/>
  <c r="BB41" i="1"/>
  <c r="AI45" i="12"/>
  <c r="AH45" s="1"/>
  <c r="AX56" i="34"/>
  <c r="BC45" i="1"/>
  <c r="BD45"/>
  <c r="BA56" i="34"/>
  <c r="AK45" i="12"/>
  <c r="AJ45" s="1"/>
  <c r="T64" i="34"/>
  <c r="R53" i="12"/>
  <c r="Q53" s="1"/>
  <c r="BA64" i="34"/>
  <c r="AK53" i="12"/>
  <c r="AJ53" s="1"/>
  <c r="BD53" i="1"/>
  <c r="Z72" i="34"/>
  <c r="AB61" i="1"/>
  <c r="M59" i="13" s="1"/>
  <c r="U61" i="12"/>
  <c r="AO72" i="34"/>
  <c r="AS61" i="1"/>
  <c r="T59" i="13" s="1"/>
  <c r="AC61" i="12"/>
  <c r="AB61" s="1"/>
  <c r="P65"/>
  <c r="O65" s="1"/>
  <c r="Q76" i="34"/>
  <c r="AX80"/>
  <c r="BC69" i="1"/>
  <c r="AI69" i="12"/>
  <c r="AH69" s="1"/>
  <c r="BA80" i="34"/>
  <c r="BD69" i="1"/>
  <c r="AK69" i="12"/>
  <c r="AJ69" s="1"/>
  <c r="AK77"/>
  <c r="AJ77" s="1"/>
  <c r="BA88" i="34"/>
  <c r="BD77" i="1"/>
  <c r="AG77" i="12"/>
  <c r="AF77" s="1"/>
  <c r="AU88" i="34"/>
  <c r="Z96"/>
  <c r="AB85" i="1"/>
  <c r="U85" i="12"/>
  <c r="AR100" i="34"/>
  <c r="AE89" i="12"/>
  <c r="AD89" s="1"/>
  <c r="AO104" i="34"/>
  <c r="AC93" i="12"/>
  <c r="AB93" s="1"/>
  <c r="Z104" i="34"/>
  <c r="AB93" i="1"/>
  <c r="U93" i="12"/>
  <c r="Q112" i="34"/>
  <c r="P101" i="12"/>
  <c r="O101" s="1"/>
  <c r="BB101" i="1"/>
  <c r="AG101" i="12"/>
  <c r="AF101" s="1"/>
  <c r="AU112" i="34"/>
  <c r="AX112"/>
  <c r="BC101" i="1"/>
  <c r="AI101" i="12"/>
  <c r="AH101" s="1"/>
  <c r="BB109" i="1"/>
  <c r="AX120" i="34"/>
  <c r="BC109" i="1"/>
  <c r="AI109" i="12"/>
  <c r="AH109" s="1"/>
  <c r="Z120" i="34"/>
  <c r="U109" i="12"/>
  <c r="AB109" i="1"/>
  <c r="AE117" i="12"/>
  <c r="AD117" s="1"/>
  <c r="AR128" i="34"/>
  <c r="AL128"/>
  <c r="AR117" i="1"/>
  <c r="AA117" i="12"/>
  <c r="Z117" s="1"/>
  <c r="BA128" i="34"/>
  <c r="BD117" i="1"/>
  <c r="AK117" i="12"/>
  <c r="AJ117" s="1"/>
  <c r="AE121"/>
  <c r="AD121" s="1"/>
  <c r="AR132" i="34"/>
  <c r="BA136"/>
  <c r="BD125" i="1"/>
  <c r="AK125" i="12"/>
  <c r="AJ125" s="1"/>
  <c r="AL136" i="34"/>
  <c r="AR125" i="1"/>
  <c r="AA125" i="12"/>
  <c r="Z125" s="1"/>
  <c r="T140" i="34"/>
  <c r="R129" i="12"/>
  <c r="Q129" s="1"/>
  <c r="AX144" i="34"/>
  <c r="AI133" i="12"/>
  <c r="AH133" s="1"/>
  <c r="BC133" i="1"/>
  <c r="Z144" i="34"/>
  <c r="AB133" i="1"/>
  <c r="U133" i="12"/>
  <c r="AX152" i="34"/>
  <c r="AI141" i="12"/>
  <c r="AH141" s="1"/>
  <c r="BC141" i="1"/>
  <c r="AO152" i="34"/>
  <c r="AS141" i="1"/>
  <c r="AC141" i="12"/>
  <c r="AB141" s="1"/>
  <c r="R145"/>
  <c r="Q145" s="1"/>
  <c r="T156" i="34"/>
  <c r="AL160"/>
  <c r="AR149" i="1"/>
  <c r="AA149" i="12"/>
  <c r="Z149" s="1"/>
  <c r="U149"/>
  <c r="Z160" i="34"/>
  <c r="AB149" i="1"/>
  <c r="R153" i="12"/>
  <c r="Q153" s="1"/>
  <c r="T164" i="34"/>
  <c r="AX168"/>
  <c r="BC157" i="1"/>
  <c r="AI157" i="12"/>
  <c r="AH157" s="1"/>
  <c r="Z168" i="34"/>
  <c r="U157" i="12"/>
  <c r="AB157" i="1"/>
  <c r="T172" i="34"/>
  <c r="R161" i="12"/>
  <c r="Q161" s="1"/>
  <c r="AO176" i="34"/>
  <c r="AS165" i="1"/>
  <c r="AC165" i="12"/>
  <c r="AB165" s="1"/>
  <c r="U165"/>
  <c r="Z176" i="34"/>
  <c r="AB165" i="1"/>
  <c r="BA184" i="34"/>
  <c r="BD173" i="1"/>
  <c r="AK173" i="12"/>
  <c r="AJ173" s="1"/>
  <c r="AX184" i="34"/>
  <c r="AI173" i="12"/>
  <c r="AH173" s="1"/>
  <c r="T188" i="34"/>
  <c r="R177" i="12"/>
  <c r="Q177" s="1"/>
  <c r="U181"/>
  <c r="AB181" i="1"/>
  <c r="Z192" i="34"/>
  <c r="H181" i="12"/>
  <c r="E192" i="34" s="1"/>
  <c r="D192"/>
  <c r="R189" i="12"/>
  <c r="Q189" s="1"/>
  <c r="T200" i="34"/>
  <c r="AL200"/>
  <c r="AR189" i="1"/>
  <c r="AA189" i="12"/>
  <c r="Z189" s="1"/>
  <c r="AX200" i="34"/>
  <c r="AI189" i="12"/>
  <c r="AH189" s="1"/>
  <c r="BC189" i="1"/>
  <c r="R193" i="12"/>
  <c r="Q193" s="1"/>
  <c r="T204" i="34"/>
  <c r="P20" i="12"/>
  <c r="O20" s="1"/>
  <c r="Q31" i="34"/>
  <c r="AQ39"/>
  <c r="AT28" i="1"/>
  <c r="P55" i="34"/>
  <c r="O44" i="1"/>
  <c r="AQ59" i="34"/>
  <c r="AT48" i="1"/>
  <c r="AQ63" i="34"/>
  <c r="AT52" i="1"/>
  <c r="S71" i="34"/>
  <c r="P60" i="1"/>
  <c r="S79" i="34"/>
  <c r="P68" i="1"/>
  <c r="S87" i="34"/>
  <c r="P76" i="1"/>
  <c r="K80"/>
  <c r="V78" i="5"/>
  <c r="S103" i="34"/>
  <c r="P92" i="1"/>
  <c r="AQ119" i="34"/>
  <c r="AT108" i="1"/>
  <c r="P123" i="34"/>
  <c r="O112" i="1"/>
  <c r="AT127" i="34"/>
  <c r="BB116" i="1"/>
  <c r="S135" i="34"/>
  <c r="P124" i="1"/>
  <c r="P143" i="34"/>
  <c r="O132" i="1"/>
  <c r="S159" i="34"/>
  <c r="P148" i="1"/>
  <c r="AQ167" i="34"/>
  <c r="AT156" i="1"/>
  <c r="BB160"/>
  <c r="Q175" i="34"/>
  <c r="P164" i="12"/>
  <c r="O164" s="1"/>
  <c r="P172"/>
  <c r="O172" s="1"/>
  <c r="Q183" i="34"/>
  <c r="R172" i="12"/>
  <c r="Q172" s="1"/>
  <c r="T183" i="34"/>
  <c r="Q191"/>
  <c r="P180" i="12"/>
  <c r="O180" s="1"/>
  <c r="P188"/>
  <c r="O188" s="1"/>
  <c r="Q199" i="34"/>
  <c r="Q203"/>
  <c r="P192" i="12"/>
  <c r="O192" s="1"/>
  <c r="AE11"/>
  <c r="AD11" s="1"/>
  <c r="AR22" i="34"/>
  <c r="AB15" i="1"/>
  <c r="S26" i="34"/>
  <c r="P15" i="1"/>
  <c r="P30" i="34"/>
  <c r="O19" i="1"/>
  <c r="AQ46" i="34"/>
  <c r="AT35" i="1"/>
  <c r="S58" i="34"/>
  <c r="P47" i="1"/>
  <c r="S62" i="34"/>
  <c r="P51" i="1"/>
  <c r="AQ70" i="34"/>
  <c r="AT59" i="1"/>
  <c r="P74" i="34"/>
  <c r="O63" i="1"/>
  <c r="S82" i="34"/>
  <c r="P71" i="1"/>
  <c r="P86" i="34"/>
  <c r="O75" i="1"/>
  <c r="P90" i="34"/>
  <c r="O79" i="1"/>
  <c r="K87"/>
  <c r="V85" i="5"/>
  <c r="AQ102" i="34"/>
  <c r="AT91" i="1"/>
  <c r="P114" i="34"/>
  <c r="O103" i="1"/>
  <c r="AB107"/>
  <c r="AR122" i="34"/>
  <c r="AE111" i="12"/>
  <c r="AD111" s="1"/>
  <c r="AR126" i="34"/>
  <c r="AE115" i="12"/>
  <c r="AD115" s="1"/>
  <c r="AB119" i="1"/>
  <c r="S134" i="34"/>
  <c r="P123" i="1"/>
  <c r="K127"/>
  <c r="V125" i="5"/>
  <c r="P146" i="34"/>
  <c r="O135" i="1"/>
  <c r="S154" i="34"/>
  <c r="P143" i="1"/>
  <c r="P162" i="34"/>
  <c r="O151" i="1"/>
  <c r="P170" i="34"/>
  <c r="O159" i="1"/>
  <c r="P178" i="34"/>
  <c r="O167" i="1"/>
  <c r="T179" i="12"/>
  <c r="Y190" i="34"/>
  <c r="AB179" i="1"/>
  <c r="AQ194" i="34"/>
  <c r="AT183" i="1"/>
  <c r="E64" i="7"/>
  <c r="E84"/>
  <c r="E156"/>
  <c r="E80"/>
  <c r="E121"/>
  <c r="E116"/>
  <c r="E76"/>
  <c r="E103"/>
  <c r="E85"/>
  <c r="E96"/>
  <c r="E95"/>
  <c r="E125"/>
  <c r="E97"/>
  <c r="E102"/>
  <c r="E141"/>
  <c r="E113"/>
  <c r="E108"/>
  <c r="E149"/>
  <c r="E136"/>
  <c r="E165"/>
  <c r="E75"/>
  <c r="E117"/>
  <c r="E110"/>
  <c r="E107"/>
  <c r="E173"/>
  <c r="E168"/>
  <c r="E157"/>
  <c r="E72"/>
  <c r="E120"/>
  <c r="E144"/>
  <c r="E114"/>
  <c r="E104"/>
  <c r="E155"/>
  <c r="E145"/>
  <c r="E142"/>
  <c r="W112" i="5"/>
  <c r="AB152"/>
  <c r="V87"/>
  <c r="AB162"/>
  <c r="AB158"/>
  <c r="V112"/>
  <c r="V80"/>
  <c r="W25"/>
  <c r="AB91"/>
  <c r="AB16"/>
  <c r="W114"/>
  <c r="V145"/>
  <c r="V74"/>
  <c r="V104"/>
  <c r="V86"/>
  <c r="V147"/>
  <c r="W183"/>
  <c r="AB20"/>
  <c r="AB143"/>
  <c r="AB103"/>
  <c r="AB167"/>
  <c r="AB98"/>
  <c r="AB21"/>
  <c r="W171"/>
  <c r="AB17"/>
  <c r="W116"/>
  <c r="V6"/>
  <c r="V123"/>
  <c r="W24"/>
  <c r="AB9"/>
  <c r="W90"/>
  <c r="V7"/>
  <c r="AB87"/>
  <c r="V131"/>
  <c r="W189"/>
  <c r="V155"/>
  <c r="AB159"/>
  <c r="V144"/>
  <c r="V116"/>
  <c r="W179"/>
  <c r="V81"/>
  <c r="V84"/>
  <c r="V143"/>
  <c r="AB151"/>
  <c r="V127"/>
  <c r="V136"/>
  <c r="AB86"/>
  <c r="AB163"/>
  <c r="V90"/>
  <c r="AB155"/>
  <c r="AB168"/>
  <c r="AB18"/>
  <c r="V99"/>
  <c r="W115"/>
  <c r="AB92"/>
  <c r="V118"/>
  <c r="W86"/>
  <c r="W22"/>
  <c r="W95"/>
  <c r="W187"/>
  <c r="AB100"/>
  <c r="AB10"/>
  <c r="V18"/>
  <c r="V115"/>
  <c r="AB99"/>
  <c r="V92"/>
  <c r="W87"/>
  <c r="AB77"/>
  <c r="V89"/>
  <c r="V149"/>
  <c r="W94"/>
  <c r="V146"/>
  <c r="V134"/>
  <c r="AB154"/>
  <c r="AB156"/>
  <c r="V119"/>
  <c r="W118"/>
  <c r="AB93"/>
  <c r="V91"/>
  <c r="W84"/>
  <c r="V13"/>
  <c r="V156"/>
  <c r="AB96"/>
  <c r="W21"/>
  <c r="AB142"/>
  <c r="AB106"/>
  <c r="V164"/>
  <c r="W181"/>
  <c r="V108"/>
  <c r="V151"/>
  <c r="V100"/>
  <c r="AB149"/>
  <c r="AB94"/>
  <c r="AB35"/>
  <c r="V96"/>
  <c r="V79"/>
  <c r="AB102"/>
  <c r="W26"/>
  <c r="V75"/>
  <c r="W192"/>
  <c r="V120"/>
  <c r="V83"/>
  <c r="V159"/>
  <c r="V94"/>
  <c r="W93"/>
  <c r="AB79"/>
  <c r="V95"/>
  <c r="V129"/>
  <c r="V10"/>
  <c r="V93"/>
  <c r="AB164"/>
  <c r="V22"/>
  <c r="V121"/>
  <c r="AB95"/>
  <c r="V167"/>
  <c r="AB13"/>
  <c r="V103"/>
  <c r="AB166"/>
  <c r="W96"/>
  <c r="V117"/>
  <c r="AB75"/>
  <c r="W191"/>
  <c r="V128"/>
  <c r="V34"/>
  <c r="W92"/>
  <c r="AB90"/>
  <c r="W176"/>
  <c r="AB174"/>
  <c r="AB169"/>
  <c r="V20"/>
  <c r="V161"/>
  <c r="AB191"/>
  <c r="V183"/>
  <c r="V175"/>
  <c r="W14"/>
  <c r="AB14"/>
  <c r="V126"/>
  <c r="V16"/>
  <c r="W18"/>
  <c r="AB26"/>
  <c r="AB22"/>
  <c r="AB188"/>
  <c r="AB185"/>
  <c r="W180"/>
  <c r="AB176"/>
  <c r="AB186"/>
  <c r="W174"/>
  <c r="W20"/>
  <c r="W19"/>
  <c r="W161"/>
  <c r="AB161"/>
  <c r="AB139"/>
  <c r="AB187"/>
  <c r="V165"/>
  <c r="W16"/>
  <c r="W15"/>
  <c r="V154"/>
  <c r="AB145"/>
  <c r="W122"/>
  <c r="AB136"/>
  <c r="W131"/>
  <c r="AB123"/>
  <c r="V111"/>
  <c r="AB144"/>
  <c r="W134"/>
  <c r="AB129"/>
  <c r="W121"/>
  <c r="W113"/>
  <c r="AB34"/>
  <c r="W109"/>
  <c r="V105"/>
  <c r="V32"/>
  <c r="V76"/>
  <c r="W102"/>
  <c r="V190"/>
  <c r="W182"/>
  <c r="V174"/>
  <c r="AB183"/>
  <c r="W165"/>
  <c r="V12"/>
  <c r="W160"/>
  <c r="W146"/>
  <c r="W158"/>
  <c r="W147"/>
  <c r="V107"/>
  <c r="AB124"/>
  <c r="V33"/>
  <c r="AB110"/>
  <c r="W105"/>
  <c r="AB76"/>
  <c r="W80"/>
  <c r="AB81"/>
  <c r="V188"/>
  <c r="AB184"/>
  <c r="V176"/>
  <c r="V186"/>
  <c r="AB173"/>
  <c r="W150"/>
  <c r="AB150"/>
  <c r="V139"/>
  <c r="V187"/>
  <c r="V14"/>
  <c r="V162"/>
  <c r="W156"/>
  <c r="W9"/>
  <c r="W168"/>
  <c r="W163"/>
  <c r="W155"/>
  <c r="W13"/>
  <c r="V141"/>
  <c r="AB135"/>
  <c r="W11"/>
  <c r="W132"/>
  <c r="AB127"/>
  <c r="W111"/>
  <c r="W142"/>
  <c r="W138"/>
  <c r="W125"/>
  <c r="W101"/>
  <c r="AB101"/>
  <c r="V102"/>
  <c r="W6"/>
  <c r="W99"/>
  <c r="W32"/>
  <c r="W188"/>
  <c r="AB170"/>
  <c r="AB24"/>
  <c r="AB178"/>
  <c r="W172"/>
  <c r="V177"/>
  <c r="W153"/>
  <c r="AB153"/>
  <c r="V148"/>
  <c r="V179"/>
  <c r="V171"/>
  <c r="V157"/>
  <c r="V158"/>
  <c r="W152"/>
  <c r="W107"/>
  <c r="W143"/>
  <c r="V113"/>
  <c r="AB33"/>
  <c r="AB118"/>
  <c r="AB115"/>
  <c r="AB108"/>
  <c r="AB8"/>
  <c r="V97"/>
  <c r="V98"/>
  <c r="AB82"/>
  <c r="AB84"/>
  <c r="W74"/>
  <c r="W77"/>
  <c r="V170"/>
  <c r="AB25"/>
  <c r="V169"/>
  <c r="AB19"/>
  <c r="AB148"/>
  <c r="V191"/>
  <c r="AB171"/>
  <c r="AB15"/>
  <c r="W149"/>
  <c r="AB146"/>
  <c r="W154"/>
  <c r="AB147"/>
  <c r="AB11"/>
  <c r="W137"/>
  <c r="W133"/>
  <c r="W128"/>
  <c r="W124"/>
  <c r="AB120"/>
  <c r="AB114"/>
  <c r="V101"/>
  <c r="W110"/>
  <c r="W83"/>
  <c r="AB80"/>
  <c r="W81"/>
  <c r="W170"/>
  <c r="AB182"/>
  <c r="AB192"/>
  <c r="V184"/>
  <c r="W178"/>
  <c r="AB189"/>
  <c r="AB172"/>
  <c r="AB181"/>
  <c r="V173"/>
  <c r="V19"/>
  <c r="W139"/>
  <c r="W157"/>
  <c r="AB157"/>
  <c r="V15"/>
  <c r="W164"/>
  <c r="W145"/>
  <c r="V135"/>
  <c r="AB122"/>
  <c r="V142"/>
  <c r="W136"/>
  <c r="AB131"/>
  <c r="W123"/>
  <c r="W10"/>
  <c r="AB134"/>
  <c r="W129"/>
  <c r="AB121"/>
  <c r="W34"/>
  <c r="AB109"/>
  <c r="W97"/>
  <c r="AB97"/>
  <c r="W104"/>
  <c r="W106"/>
  <c r="W98"/>
  <c r="V77"/>
  <c r="V180"/>
  <c r="W148"/>
  <c r="AB175"/>
  <c r="AB165"/>
  <c r="AB126"/>
  <c r="V166"/>
  <c r="V9"/>
  <c r="W166"/>
  <c r="W35"/>
  <c r="W130"/>
  <c r="AB119"/>
  <c r="AB116"/>
  <c r="AB105"/>
  <c r="W100"/>
  <c r="W76"/>
  <c r="W190"/>
  <c r="V185"/>
  <c r="V192"/>
  <c r="V189"/>
  <c r="V172"/>
  <c r="V181"/>
  <c r="V153"/>
  <c r="W12"/>
  <c r="AB12"/>
  <c r="W17"/>
  <c r="W167"/>
  <c r="W159"/>
  <c r="W151"/>
  <c r="W135"/>
  <c r="V122"/>
  <c r="W144"/>
  <c r="AB132"/>
  <c r="W127"/>
  <c r="AB111"/>
  <c r="AB138"/>
  <c r="AB125"/>
  <c r="AB113"/>
  <c r="AB7"/>
  <c r="W103"/>
  <c r="AB32"/>
  <c r="W79"/>
  <c r="AB27"/>
  <c r="AB23"/>
  <c r="W141"/>
  <c r="AB141"/>
  <c r="V130"/>
  <c r="AB107"/>
  <c r="W140"/>
  <c r="AB140"/>
  <c r="W33"/>
  <c r="AB117"/>
  <c r="W108"/>
  <c r="AB112"/>
  <c r="W8"/>
  <c r="W82"/>
  <c r="W75"/>
  <c r="W78"/>
  <c r="V182"/>
  <c r="AB190"/>
  <c r="AB180"/>
  <c r="V178"/>
  <c r="W186"/>
  <c r="AB177"/>
  <c r="V150"/>
  <c r="AB179"/>
  <c r="W126"/>
  <c r="V35"/>
  <c r="W162"/>
  <c r="AB130"/>
  <c r="AB137"/>
  <c r="AB133"/>
  <c r="AB128"/>
  <c r="W120"/>
  <c r="V106"/>
  <c r="AB83"/>
  <c r="I4" i="12"/>
  <c r="H38" i="13" l="1"/>
  <c r="Y32"/>
  <c r="T32" i="37"/>
  <c r="W32" i="13"/>
  <c r="R32" i="37"/>
  <c r="Y29" i="13"/>
  <c r="T29" i="37"/>
  <c r="X29" i="13"/>
  <c r="S29" i="37"/>
  <c r="H28" i="13"/>
  <c r="H29"/>
  <c r="M29"/>
  <c r="H29" i="37"/>
  <c r="M32" i="13"/>
  <c r="H32" i="37"/>
  <c r="H32" i="13"/>
  <c r="G31"/>
  <c r="H30"/>
  <c r="G30"/>
  <c r="G29"/>
  <c r="M38"/>
  <c r="H38" i="37"/>
  <c r="M35" i="13"/>
  <c r="H35" i="37"/>
  <c r="G44" i="13"/>
  <c r="H44"/>
  <c r="M44"/>
  <c r="H44" i="37"/>
  <c r="H333" s="1"/>
  <c r="S44" i="13"/>
  <c r="N44" i="37"/>
  <c r="N333" s="1"/>
  <c r="P44"/>
  <c r="U44" i="13"/>
  <c r="W44"/>
  <c r="R44" i="37"/>
  <c r="Y44" i="13"/>
  <c r="T44" i="37"/>
  <c r="X44" i="13"/>
  <c r="S44" i="37"/>
  <c r="W41" i="13"/>
  <c r="R41" i="37"/>
  <c r="Y38" i="13"/>
  <c r="T38" i="37"/>
  <c r="T333" s="1"/>
  <c r="X38" i="13"/>
  <c r="S38" i="37"/>
  <c r="S333" s="1"/>
  <c r="W38" i="13"/>
  <c r="R38" i="37"/>
  <c r="W35" i="13"/>
  <c r="R35" i="37"/>
  <c r="R333" s="1"/>
  <c r="P28"/>
  <c r="P333" s="1"/>
  <c r="U28" i="13"/>
  <c r="G5"/>
  <c r="U3"/>
  <c r="U6"/>
  <c r="H6"/>
  <c r="G6"/>
  <c r="M177"/>
  <c r="W114"/>
  <c r="M179"/>
  <c r="X139"/>
  <c r="M131"/>
  <c r="S123"/>
  <c r="Y115"/>
  <c r="X184"/>
  <c r="T160"/>
  <c r="M120"/>
  <c r="T112"/>
  <c r="X96"/>
  <c r="M72"/>
  <c r="X64"/>
  <c r="W48"/>
  <c r="T48"/>
  <c r="T16"/>
  <c r="S177"/>
  <c r="W161"/>
  <c r="M129"/>
  <c r="Y105"/>
  <c r="S73"/>
  <c r="M57"/>
  <c r="M190"/>
  <c r="W182"/>
  <c r="X166"/>
  <c r="M142"/>
  <c r="M134"/>
  <c r="Y94"/>
  <c r="S82"/>
  <c r="W46"/>
  <c r="Y191"/>
  <c r="Y175"/>
  <c r="T135"/>
  <c r="S135"/>
  <c r="Y111"/>
  <c r="S71"/>
  <c r="M55"/>
  <c r="X39"/>
  <c r="S172"/>
  <c r="S124"/>
  <c r="S100"/>
  <c r="T68"/>
  <c r="T28"/>
  <c r="M12"/>
  <c r="Y181"/>
  <c r="Y149"/>
  <c r="Y141"/>
  <c r="Y77"/>
  <c r="X186"/>
  <c r="S178"/>
  <c r="S154"/>
  <c r="Y146"/>
  <c r="X138"/>
  <c r="W90"/>
  <c r="T58"/>
  <c r="M10"/>
  <c r="M154"/>
  <c r="X82"/>
  <c r="W187"/>
  <c r="X179"/>
  <c r="Y179"/>
  <c r="S139"/>
  <c r="W139"/>
  <c r="M99"/>
  <c r="Y83"/>
  <c r="M67"/>
  <c r="S43"/>
  <c r="W43"/>
  <c r="X27"/>
  <c r="X192"/>
  <c r="T176"/>
  <c r="S152"/>
  <c r="M136"/>
  <c r="Y128"/>
  <c r="M96"/>
  <c r="Y129"/>
  <c r="W113"/>
  <c r="T105"/>
  <c r="W97"/>
  <c r="T89"/>
  <c r="S89"/>
  <c r="W49"/>
  <c r="W33"/>
  <c r="Y9"/>
  <c r="Y150"/>
  <c r="X150"/>
  <c r="Y134"/>
  <c r="Y78"/>
  <c r="Y42"/>
  <c r="M30"/>
  <c r="X15"/>
  <c r="M178"/>
  <c r="M183"/>
  <c r="S167"/>
  <c r="S127"/>
  <c r="W127"/>
  <c r="X119"/>
  <c r="Y95"/>
  <c r="X55"/>
  <c r="S39"/>
  <c r="S188"/>
  <c r="S156"/>
  <c r="X124"/>
  <c r="X92"/>
  <c r="S60"/>
  <c r="S36"/>
  <c r="S4"/>
  <c r="W165"/>
  <c r="X157"/>
  <c r="S141"/>
  <c r="W133"/>
  <c r="X125"/>
  <c r="Y125"/>
  <c r="X93"/>
  <c r="Y85"/>
  <c r="T61"/>
  <c r="T186"/>
  <c r="S162"/>
  <c r="W122"/>
  <c r="T122"/>
  <c r="W98"/>
  <c r="Y90"/>
  <c r="W82"/>
  <c r="W10"/>
  <c r="S179"/>
  <c r="Y139"/>
  <c r="T131"/>
  <c r="W91"/>
  <c r="W67"/>
  <c r="T43"/>
  <c r="X152"/>
  <c r="W136"/>
  <c r="Y104"/>
  <c r="T88"/>
  <c r="Y88"/>
  <c r="W72"/>
  <c r="S40"/>
  <c r="S16"/>
  <c r="T8"/>
  <c r="Y169"/>
  <c r="M137"/>
  <c r="Y133"/>
  <c r="X105"/>
  <c r="S97"/>
  <c r="X69"/>
  <c r="W57"/>
  <c r="T9"/>
  <c r="S174"/>
  <c r="M166"/>
  <c r="S158"/>
  <c r="Y126"/>
  <c r="S102"/>
  <c r="S46"/>
  <c r="X22"/>
  <c r="Y132"/>
  <c r="N102"/>
  <c r="W183"/>
  <c r="W175"/>
  <c r="Y167"/>
  <c r="M71"/>
  <c r="Y63"/>
  <c r="S55"/>
  <c r="Y55"/>
  <c r="T15"/>
  <c r="T7"/>
  <c r="X188"/>
  <c r="W180"/>
  <c r="M156"/>
  <c r="X148"/>
  <c r="M148"/>
  <c r="T140"/>
  <c r="Y100"/>
  <c r="Y84"/>
  <c r="M68"/>
  <c r="Y165"/>
  <c r="T93"/>
  <c r="W69"/>
  <c r="S61"/>
  <c r="W45"/>
  <c r="W13"/>
  <c r="W186"/>
  <c r="S170"/>
  <c r="W130"/>
  <c r="T114"/>
  <c r="T90"/>
  <c r="T74"/>
  <c r="S171"/>
  <c r="X74"/>
  <c r="W171"/>
  <c r="W155"/>
  <c r="T147"/>
  <c r="X115"/>
  <c r="T115"/>
  <c r="S107"/>
  <c r="M51"/>
  <c r="Y19"/>
  <c r="S3"/>
  <c r="T192"/>
  <c r="Y160"/>
  <c r="W152"/>
  <c r="S128"/>
  <c r="X72"/>
  <c r="W40"/>
  <c r="M16"/>
  <c r="S185"/>
  <c r="X161"/>
  <c r="M73"/>
  <c r="Y73"/>
  <c r="M65"/>
  <c r="T57"/>
  <c r="X190"/>
  <c r="M174"/>
  <c r="Y158"/>
  <c r="S94"/>
  <c r="T54"/>
  <c r="T46"/>
  <c r="Y30"/>
  <c r="Y183"/>
  <c r="T175"/>
  <c r="W135"/>
  <c r="S111"/>
  <c r="Y87"/>
  <c r="W55"/>
  <c r="Y31"/>
  <c r="X172"/>
  <c r="T156"/>
  <c r="S148"/>
  <c r="W132"/>
  <c r="M124"/>
  <c r="T84"/>
  <c r="Y76"/>
  <c r="Y36"/>
  <c r="X4"/>
  <c r="M181"/>
  <c r="S109"/>
  <c r="T85"/>
  <c r="W61"/>
  <c r="X45"/>
  <c r="Y37"/>
  <c r="M90"/>
  <c r="S42"/>
  <c r="D152" i="7"/>
  <c r="N152" i="13"/>
  <c r="N132"/>
  <c r="M117"/>
  <c r="M13"/>
  <c r="X187"/>
  <c r="S187"/>
  <c r="M163"/>
  <c r="T163"/>
  <c r="M155"/>
  <c r="X155"/>
  <c r="M147"/>
  <c r="S147"/>
  <c r="W107"/>
  <c r="X67"/>
  <c r="S27"/>
  <c r="X176"/>
  <c r="T168"/>
  <c r="T152"/>
  <c r="W104"/>
  <c r="W88"/>
  <c r="M80"/>
  <c r="X40"/>
  <c r="S24"/>
  <c r="W185"/>
  <c r="Y161"/>
  <c r="S113"/>
  <c r="T97"/>
  <c r="Y89"/>
  <c r="Y81"/>
  <c r="T73"/>
  <c r="X65"/>
  <c r="W65"/>
  <c r="S49"/>
  <c r="D49" i="7"/>
  <c r="N49" i="13"/>
  <c r="X174"/>
  <c r="Y166"/>
  <c r="X134"/>
  <c r="T118"/>
  <c r="T110"/>
  <c r="Y86"/>
  <c r="Y54"/>
  <c r="X46"/>
  <c r="M22"/>
  <c r="Y10"/>
  <c r="D43" i="7"/>
  <c r="N43" i="13"/>
  <c r="W191"/>
  <c r="X127"/>
  <c r="T111"/>
  <c r="T63"/>
  <c r="W15"/>
  <c r="Y172"/>
  <c r="T148"/>
  <c r="S140"/>
  <c r="S132"/>
  <c r="Y116"/>
  <c r="S92"/>
  <c r="W92"/>
  <c r="X52"/>
  <c r="T4"/>
  <c r="T149"/>
  <c r="W117"/>
  <c r="S69"/>
  <c r="M61"/>
  <c r="S45"/>
  <c r="T37"/>
  <c r="T130"/>
  <c r="S122"/>
  <c r="M106"/>
  <c r="S98"/>
  <c r="W74"/>
  <c r="X58"/>
  <c r="M34"/>
  <c r="T18"/>
  <c r="D143" i="7"/>
  <c r="N143" i="13"/>
  <c r="S18"/>
  <c r="X163"/>
  <c r="T155"/>
  <c r="Y99"/>
  <c r="X91"/>
  <c r="Y3"/>
  <c r="M168"/>
  <c r="S168"/>
  <c r="Y136"/>
  <c r="M88"/>
  <c r="W80"/>
  <c r="M36"/>
  <c r="W16"/>
  <c r="W8"/>
  <c r="M153"/>
  <c r="S145"/>
  <c r="Y121"/>
  <c r="W81"/>
  <c r="T25"/>
  <c r="S9"/>
  <c r="T142"/>
  <c r="X126"/>
  <c r="M118"/>
  <c r="X110"/>
  <c r="W94"/>
  <c r="W6"/>
  <c r="S191"/>
  <c r="T191"/>
  <c r="M103"/>
  <c r="S87"/>
  <c r="X63"/>
  <c r="S31"/>
  <c r="D27" i="7"/>
  <c r="N27" i="13"/>
  <c r="L27" s="1"/>
  <c r="M7"/>
  <c r="M188"/>
  <c r="W148"/>
  <c r="W124"/>
  <c r="W76"/>
  <c r="T76"/>
  <c r="M52"/>
  <c r="T52"/>
  <c r="S12"/>
  <c r="T173"/>
  <c r="Y173"/>
  <c r="X165"/>
  <c r="M157"/>
  <c r="W149"/>
  <c r="S117"/>
  <c r="W109"/>
  <c r="T109"/>
  <c r="Y61"/>
  <c r="S5"/>
  <c r="M170"/>
  <c r="M162"/>
  <c r="Y154"/>
  <c r="S114"/>
  <c r="S106"/>
  <c r="W34"/>
  <c r="X18"/>
  <c r="W75"/>
  <c r="M171"/>
  <c r="W147"/>
  <c r="M139"/>
  <c r="X123"/>
  <c r="T107"/>
  <c r="S99"/>
  <c r="T83"/>
  <c r="T19"/>
  <c r="M3"/>
  <c r="W168"/>
  <c r="S120"/>
  <c r="Y96"/>
  <c r="X48"/>
  <c r="W177"/>
  <c r="T161"/>
  <c r="Y153"/>
  <c r="T129"/>
  <c r="X89"/>
  <c r="M81"/>
  <c r="T81"/>
  <c r="S65"/>
  <c r="X33"/>
  <c r="X25"/>
  <c r="W174"/>
  <c r="T150"/>
  <c r="T134"/>
  <c r="S134"/>
  <c r="W110"/>
  <c r="S74"/>
  <c r="X70"/>
  <c r="Y22"/>
  <c r="M191"/>
  <c r="M159"/>
  <c r="X143"/>
  <c r="X135"/>
  <c r="M135"/>
  <c r="M127"/>
  <c r="S119"/>
  <c r="W111"/>
  <c r="W103"/>
  <c r="T103"/>
  <c r="W87"/>
  <c r="T87"/>
  <c r="T79"/>
  <c r="W188"/>
  <c r="T172"/>
  <c r="Y156"/>
  <c r="S116"/>
  <c r="S68"/>
  <c r="Y52"/>
  <c r="X36"/>
  <c r="W28"/>
  <c r="M4"/>
  <c r="S173"/>
  <c r="W157"/>
  <c r="S149"/>
  <c r="T125"/>
  <c r="Y117"/>
  <c r="T101"/>
  <c r="M45"/>
  <c r="M21"/>
  <c r="X5"/>
  <c r="Y5"/>
  <c r="T138"/>
  <c r="X114"/>
  <c r="Y98"/>
  <c r="W66"/>
  <c r="M58"/>
  <c r="X34"/>
  <c r="S131"/>
  <c r="T123"/>
  <c r="T99"/>
  <c r="W83"/>
  <c r="T67"/>
  <c r="S184"/>
  <c r="W184"/>
  <c r="S160"/>
  <c r="T128"/>
  <c r="Y120"/>
  <c r="X80"/>
  <c r="S72"/>
  <c r="X24"/>
  <c r="T185"/>
  <c r="X177"/>
  <c r="T177"/>
  <c r="S169"/>
  <c r="W169"/>
  <c r="T153"/>
  <c r="M145"/>
  <c r="X137"/>
  <c r="W9"/>
  <c r="M9"/>
  <c r="S150"/>
  <c r="S142"/>
  <c r="W118"/>
  <c r="T94"/>
  <c r="X86"/>
  <c r="M70"/>
  <c r="S70"/>
  <c r="W54"/>
  <c r="T30"/>
  <c r="Y143"/>
  <c r="M111"/>
  <c r="Y15"/>
  <c r="X164"/>
  <c r="Y148"/>
  <c r="X68"/>
  <c r="T60"/>
  <c r="T36"/>
  <c r="W189"/>
  <c r="T165"/>
  <c r="S157"/>
  <c r="S101"/>
  <c r="Y93"/>
  <c r="Y69"/>
  <c r="T45"/>
  <c r="S13"/>
  <c r="W178"/>
  <c r="X146"/>
  <c r="M74"/>
  <c r="M18"/>
  <c r="W18"/>
  <c r="V136"/>
  <c r="D42" i="7"/>
  <c r="N42" i="13"/>
  <c r="L42" s="1"/>
  <c r="M105"/>
  <c r="T139"/>
  <c r="X131"/>
  <c r="M83"/>
  <c r="Y75"/>
  <c r="Y67"/>
  <c r="Y43"/>
  <c r="W39"/>
  <c r="X19"/>
  <c r="Y168"/>
  <c r="M144"/>
  <c r="X128"/>
  <c r="X120"/>
  <c r="M104"/>
  <c r="M24"/>
  <c r="Y8"/>
  <c r="W153"/>
  <c r="Y145"/>
  <c r="S137"/>
  <c r="T121"/>
  <c r="T190"/>
  <c r="X158"/>
  <c r="S126"/>
  <c r="S110"/>
  <c r="Y102"/>
  <c r="M86"/>
  <c r="T70"/>
  <c r="S175"/>
  <c r="S84"/>
  <c r="M173"/>
  <c r="M122"/>
  <c r="X175"/>
  <c r="W167"/>
  <c r="W151"/>
  <c r="T119"/>
  <c r="S103"/>
  <c r="S95"/>
  <c r="M87"/>
  <c r="X87"/>
  <c r="S79"/>
  <c r="S63"/>
  <c r="T55"/>
  <c r="Y7"/>
  <c r="Y188"/>
  <c r="S164"/>
  <c r="W116"/>
  <c r="X100"/>
  <c r="Y68"/>
  <c r="X60"/>
  <c r="W36"/>
  <c r="Y12"/>
  <c r="W4"/>
  <c r="X189"/>
  <c r="Y157"/>
  <c r="M133"/>
  <c r="Y109"/>
  <c r="T69"/>
  <c r="T21"/>
  <c r="S186"/>
  <c r="W154"/>
  <c r="T146"/>
  <c r="Y82"/>
  <c r="X75"/>
  <c r="W51"/>
  <c r="W31"/>
  <c r="Y176"/>
  <c r="Y164"/>
  <c r="Y152"/>
  <c r="Y144"/>
  <c r="T80"/>
  <c r="T72"/>
  <c r="T40"/>
  <c r="Y177"/>
  <c r="S161"/>
  <c r="T137"/>
  <c r="S129"/>
  <c r="X113"/>
  <c r="W73"/>
  <c r="Y65"/>
  <c r="S57"/>
  <c r="W37"/>
  <c r="T33"/>
  <c r="Y25"/>
  <c r="S190"/>
  <c r="M182"/>
  <c r="S166"/>
  <c r="M126"/>
  <c r="Y118"/>
  <c r="S86"/>
  <c r="W86"/>
  <c r="W70"/>
  <c r="T167"/>
  <c r="W143"/>
  <c r="Y103"/>
  <c r="M95"/>
  <c r="W79"/>
  <c r="X71"/>
  <c r="M172"/>
  <c r="W156"/>
  <c r="X140"/>
  <c r="M116"/>
  <c r="W100"/>
  <c r="Y60"/>
  <c r="Y4"/>
  <c r="M189"/>
  <c r="T181"/>
  <c r="M93"/>
  <c r="X77"/>
  <c r="M69"/>
  <c r="Y45"/>
  <c r="S21"/>
  <c r="Y178"/>
  <c r="Y170"/>
  <c r="Y74"/>
  <c r="T66"/>
  <c r="M66"/>
  <c r="T42"/>
  <c r="M187"/>
  <c r="Y163"/>
  <c r="M123"/>
  <c r="W115"/>
  <c r="T75"/>
  <c r="S67"/>
  <c r="Y27"/>
  <c r="S19"/>
  <c r="X3"/>
  <c r="S192"/>
  <c r="M184"/>
  <c r="M176"/>
  <c r="T144"/>
  <c r="M128"/>
  <c r="Y80"/>
  <c r="W68"/>
  <c r="S64"/>
  <c r="Y24"/>
  <c r="M161"/>
  <c r="X153"/>
  <c r="W145"/>
  <c r="Y137"/>
  <c r="W129"/>
  <c r="X121"/>
  <c r="W89"/>
  <c r="S182"/>
  <c r="X94"/>
  <c r="T86"/>
  <c r="S54"/>
  <c r="M54"/>
  <c r="S30"/>
  <c r="M6"/>
  <c r="W163"/>
  <c r="S125"/>
  <c r="X191"/>
  <c r="T183"/>
  <c r="S159"/>
  <c r="T151"/>
  <c r="T127"/>
  <c r="X111"/>
  <c r="M31"/>
  <c r="T180"/>
  <c r="T116"/>
  <c r="T108"/>
  <c r="X108"/>
  <c r="D60" i="7"/>
  <c r="N60" i="13"/>
  <c r="S52"/>
  <c r="W12"/>
  <c r="T12"/>
  <c r="Y189"/>
  <c r="W181"/>
  <c r="S181"/>
  <c r="T157"/>
  <c r="M125"/>
  <c r="X109"/>
  <c r="X101"/>
  <c r="M89"/>
  <c r="M77"/>
  <c r="M186"/>
  <c r="X178"/>
  <c r="T162"/>
  <c r="S138"/>
  <c r="X130"/>
  <c r="S66"/>
  <c r="S10"/>
  <c r="W126"/>
  <c r="T187"/>
  <c r="W179"/>
  <c r="T171"/>
  <c r="Y147"/>
  <c r="Y131"/>
  <c r="S91"/>
  <c r="X83"/>
  <c r="S51"/>
  <c r="W27"/>
  <c r="W3"/>
  <c r="W192"/>
  <c r="S176"/>
  <c r="X144"/>
  <c r="W112"/>
  <c r="X104"/>
  <c r="S96"/>
  <c r="M121"/>
  <c r="M113"/>
  <c r="T65"/>
  <c r="X57"/>
  <c r="X49"/>
  <c r="M33"/>
  <c r="W25"/>
  <c r="Y190"/>
  <c r="T166"/>
  <c r="T126"/>
  <c r="S118"/>
  <c r="T78"/>
  <c r="T6"/>
  <c r="T113"/>
  <c r="W85"/>
  <c r="X167"/>
  <c r="X159"/>
  <c r="S151"/>
  <c r="M119"/>
  <c r="X79"/>
  <c r="Y71"/>
  <c r="W63"/>
  <c r="X31"/>
  <c r="S15"/>
  <c r="Y108"/>
  <c r="M100"/>
  <c r="Y28"/>
  <c r="S28"/>
  <c r="X181"/>
  <c r="M149"/>
  <c r="X141"/>
  <c r="S133"/>
  <c r="M101"/>
  <c r="S93"/>
  <c r="S77"/>
  <c r="W21"/>
  <c r="Y13"/>
  <c r="M5"/>
  <c r="Y186"/>
  <c r="W170"/>
  <c r="X162"/>
  <c r="Y162"/>
  <c r="T154"/>
  <c r="Y138"/>
  <c r="S130"/>
  <c r="T106"/>
  <c r="X90"/>
  <c r="Y66"/>
  <c r="X66"/>
  <c r="Y34"/>
  <c r="T34"/>
  <c r="D175" i="7"/>
  <c r="N175" i="13"/>
  <c r="W158"/>
  <c r="Y171"/>
  <c r="Y123"/>
  <c r="S115"/>
  <c r="M107"/>
  <c r="X107"/>
  <c r="X99"/>
  <c r="W99"/>
  <c r="M91"/>
  <c r="Y51"/>
  <c r="X43"/>
  <c r="M160"/>
  <c r="W128"/>
  <c r="S112"/>
  <c r="S80"/>
  <c r="Y72"/>
  <c r="X169"/>
  <c r="T169"/>
  <c r="X145"/>
  <c r="X129"/>
  <c r="W125"/>
  <c r="S81"/>
  <c r="Y57"/>
  <c r="S33"/>
  <c r="M25"/>
  <c r="X9"/>
  <c r="T174"/>
  <c r="T158"/>
  <c r="M150"/>
  <c r="Y142"/>
  <c r="X118"/>
  <c r="X30"/>
  <c r="W22"/>
  <c r="S6"/>
  <c r="X132"/>
  <c r="D185" i="7"/>
  <c r="N185" i="13"/>
  <c r="D46" i="7"/>
  <c r="N46" i="13"/>
  <c r="T159"/>
  <c r="S143"/>
  <c r="T71"/>
  <c r="M39"/>
  <c r="M15"/>
  <c r="W7"/>
  <c r="T188"/>
  <c r="S180"/>
  <c r="T164"/>
  <c r="X156"/>
  <c r="Y140"/>
  <c r="T124"/>
  <c r="S108"/>
  <c r="W108"/>
  <c r="M84"/>
  <c r="X76"/>
  <c r="D48" i="7"/>
  <c r="N48" i="13"/>
  <c r="X28"/>
  <c r="W173"/>
  <c r="M141"/>
  <c r="T133"/>
  <c r="W93"/>
  <c r="X85"/>
  <c r="X61"/>
  <c r="T5"/>
  <c r="T178"/>
  <c r="X170"/>
  <c r="W162"/>
  <c r="N130"/>
  <c r="D114" i="7"/>
  <c r="N114" i="13"/>
  <c r="M82"/>
  <c r="S34"/>
  <c r="X10"/>
  <c r="X122"/>
  <c r="X147"/>
  <c r="W131"/>
  <c r="M115"/>
  <c r="Y107"/>
  <c r="M75"/>
  <c r="T3"/>
  <c r="M192"/>
  <c r="Y184"/>
  <c r="X160"/>
  <c r="W160"/>
  <c r="S144"/>
  <c r="W120"/>
  <c r="M112"/>
  <c r="Y48"/>
  <c r="M40"/>
  <c r="S8"/>
  <c r="W137"/>
  <c r="W105"/>
  <c r="M97"/>
  <c r="X81"/>
  <c r="X182"/>
  <c r="W134"/>
  <c r="M110"/>
  <c r="X102"/>
  <c r="M94"/>
  <c r="S78"/>
  <c r="S22"/>
  <c r="X183"/>
  <c r="M151"/>
  <c r="Y135"/>
  <c r="T31"/>
  <c r="M180"/>
  <c r="M108"/>
  <c r="T92"/>
  <c r="W84"/>
  <c r="M28"/>
  <c r="W141"/>
  <c r="X133"/>
  <c r="S85"/>
  <c r="T77"/>
  <c r="S37"/>
  <c r="W5"/>
  <c r="X154"/>
  <c r="S146"/>
  <c r="M146"/>
  <c r="W138"/>
  <c r="Y114"/>
  <c r="Y106"/>
  <c r="W58"/>
  <c r="X42"/>
  <c r="Y174"/>
  <c r="Y187"/>
  <c r="T179"/>
  <c r="Y155"/>
  <c r="S155"/>
  <c r="Y91"/>
  <c r="X51"/>
  <c r="T184"/>
  <c r="W176"/>
  <c r="W144"/>
  <c r="X136"/>
  <c r="T120"/>
  <c r="X112"/>
  <c r="T104"/>
  <c r="Y64"/>
  <c r="T24"/>
  <c r="Y16"/>
  <c r="M8"/>
  <c r="Y185"/>
  <c r="T145"/>
  <c r="S121"/>
  <c r="X73"/>
  <c r="T49"/>
  <c r="S25"/>
  <c r="W190"/>
  <c r="M158"/>
  <c r="W150"/>
  <c r="X142"/>
  <c r="W142"/>
  <c r="T102"/>
  <c r="M78"/>
  <c r="W78"/>
  <c r="T10"/>
  <c r="M167"/>
  <c r="X151"/>
  <c r="W119"/>
  <c r="W95"/>
  <c r="T95"/>
  <c r="M79"/>
  <c r="W71"/>
  <c r="T39"/>
  <c r="S7"/>
  <c r="Y180"/>
  <c r="W172"/>
  <c r="M164"/>
  <c r="W140"/>
  <c r="M92"/>
  <c r="S76"/>
  <c r="W60"/>
  <c r="T189"/>
  <c r="S165"/>
  <c r="T141"/>
  <c r="M37"/>
  <c r="X21"/>
  <c r="T170"/>
  <c r="W146"/>
  <c r="W106"/>
  <c r="X98"/>
  <c r="S90"/>
  <c r="T82"/>
  <c r="Y18"/>
  <c r="Y122"/>
  <c r="S163"/>
  <c r="S75"/>
  <c r="M19"/>
  <c r="S104"/>
  <c r="S88"/>
  <c r="M64"/>
  <c r="S48"/>
  <c r="W24"/>
  <c r="X8"/>
  <c r="W121"/>
  <c r="S105"/>
  <c r="Y97"/>
  <c r="Y33"/>
  <c r="T182"/>
  <c r="W166"/>
  <c r="Y110"/>
  <c r="W102"/>
  <c r="Y46"/>
  <c r="T22"/>
  <c r="Y6"/>
  <c r="D169" i="7"/>
  <c r="N169" i="13"/>
  <c r="Y159"/>
  <c r="Y151"/>
  <c r="T143"/>
  <c r="Y127"/>
  <c r="Y119"/>
  <c r="X103"/>
  <c r="X95"/>
  <c r="Y79"/>
  <c r="M63"/>
  <c r="Y39"/>
  <c r="X180"/>
  <c r="W164"/>
  <c r="X116"/>
  <c r="Y92"/>
  <c r="X84"/>
  <c r="X12"/>
  <c r="S189"/>
  <c r="X173"/>
  <c r="M165"/>
  <c r="T117"/>
  <c r="M109"/>
  <c r="M85"/>
  <c r="M138"/>
  <c r="Y130"/>
  <c r="X106"/>
  <c r="M98"/>
  <c r="S58"/>
  <c r="N76"/>
  <c r="D53" i="7"/>
  <c r="N53" i="13"/>
  <c r="D140" i="7"/>
  <c r="N140" i="13"/>
  <c r="BE44" i="1"/>
  <c r="U42" i="37" s="1"/>
  <c r="Q179" i="6"/>
  <c r="AA179" i="1"/>
  <c r="AC179"/>
  <c r="S138" i="34"/>
  <c r="P127" i="1"/>
  <c r="AC107"/>
  <c r="AA107"/>
  <c r="Q107" i="6"/>
  <c r="AI91"/>
  <c r="S63" i="1"/>
  <c r="S132"/>
  <c r="S91" i="34"/>
  <c r="P80" i="1"/>
  <c r="Q80" i="12"/>
  <c r="AI52" i="6"/>
  <c r="AI28"/>
  <c r="AH141"/>
  <c r="AQ133"/>
  <c r="Q85"/>
  <c r="AA85" i="1"/>
  <c r="AC85"/>
  <c r="AR77" i="6"/>
  <c r="AR69"/>
  <c r="AH61"/>
  <c r="AR45"/>
  <c r="AP41"/>
  <c r="BE41" i="1"/>
  <c r="AR37" i="6"/>
  <c r="AQ21"/>
  <c r="BE21" i="1"/>
  <c r="AH170" i="6"/>
  <c r="AH154"/>
  <c r="S153" i="34"/>
  <c r="P142" i="1"/>
  <c r="AQ98" i="6"/>
  <c r="BE98" i="1"/>
  <c r="Q74" i="6"/>
  <c r="AA74" i="1"/>
  <c r="AC74"/>
  <c r="AQ66" i="6"/>
  <c r="BE66" i="1"/>
  <c r="AP50" i="6"/>
  <c r="BE50" i="1"/>
  <c r="AH50" i="6"/>
  <c r="AH18"/>
  <c r="AP187"/>
  <c r="BE187" i="1"/>
  <c r="AR163" i="6"/>
  <c r="Q131"/>
  <c r="AC131" i="1"/>
  <c r="AA131"/>
  <c r="AR107" i="6"/>
  <c r="AG83"/>
  <c r="AU83" i="1"/>
  <c r="AR59" i="6"/>
  <c r="AG35"/>
  <c r="AU35" i="1"/>
  <c r="Q27" i="6"/>
  <c r="AC27" i="1"/>
  <c r="AA27"/>
  <c r="AQ11" i="6"/>
  <c r="AQ176"/>
  <c r="AR168"/>
  <c r="AQ136"/>
  <c r="AH120"/>
  <c r="AH112"/>
  <c r="AR88"/>
  <c r="AQ91" i="34"/>
  <c r="AD80" i="12"/>
  <c r="AT80" i="1"/>
  <c r="AU80" s="1"/>
  <c r="AG40" i="6"/>
  <c r="AU40" i="1"/>
  <c r="V38" i="13" s="1"/>
  <c r="S117" i="1"/>
  <c r="S138"/>
  <c r="S14"/>
  <c r="R187" i="6"/>
  <c r="R48"/>
  <c r="AR193"/>
  <c r="AR177"/>
  <c r="AH137"/>
  <c r="AG137"/>
  <c r="AU137" i="1"/>
  <c r="AR113" i="6"/>
  <c r="AH73"/>
  <c r="AG49"/>
  <c r="AU49" i="1"/>
  <c r="V47" i="13" s="1"/>
  <c r="AC49" i="1"/>
  <c r="N47" i="13" s="1"/>
  <c r="Q49" i="6"/>
  <c r="AA49" i="1"/>
  <c r="Q41" i="6"/>
  <c r="AC41" i="1"/>
  <c r="I39" i="37" s="1"/>
  <c r="AA41" i="1"/>
  <c r="AI17" i="6"/>
  <c r="AR9"/>
  <c r="AR174"/>
  <c r="AH150"/>
  <c r="AG142"/>
  <c r="AU142" i="1"/>
  <c r="AG134" i="6"/>
  <c r="AU134" i="1"/>
  <c r="AG126" i="6"/>
  <c r="AU126" i="1"/>
  <c r="AG102" i="6"/>
  <c r="AU102" i="1"/>
  <c r="AH70" i="6"/>
  <c r="AH30"/>
  <c r="Q14"/>
  <c r="AC14" i="1"/>
  <c r="AA14"/>
  <c r="AR183" i="6"/>
  <c r="AI171"/>
  <c r="Q143"/>
  <c r="AC143" i="1"/>
  <c r="AA143"/>
  <c r="AH135" i="6"/>
  <c r="AP95"/>
  <c r="BE95" i="1"/>
  <c r="AG71" i="6"/>
  <c r="AU71" i="1"/>
  <c r="Q63" i="6"/>
  <c r="AC63" i="1"/>
  <c r="AA63"/>
  <c r="AG47" i="6"/>
  <c r="AU47" i="1"/>
  <c r="AH39" i="6"/>
  <c r="Q31"/>
  <c r="AA31" i="1"/>
  <c r="AC31"/>
  <c r="AG156" i="6"/>
  <c r="AU156" i="1"/>
  <c r="AR148" i="6"/>
  <c r="AQ140"/>
  <c r="AI132"/>
  <c r="Q108"/>
  <c r="AA108" i="1"/>
  <c r="AC108"/>
  <c r="AG100" i="6"/>
  <c r="AU100" i="1"/>
  <c r="AP76" i="6"/>
  <c r="BE76" i="1"/>
  <c r="AQ60" i="6"/>
  <c r="Q36"/>
  <c r="AA36" i="1"/>
  <c r="AC36"/>
  <c r="I34" i="37" s="1"/>
  <c r="AU20" i="1"/>
  <c r="AH20" i="6"/>
  <c r="AI165"/>
  <c r="AI149"/>
  <c r="S158" i="1"/>
  <c r="AI114" i="6"/>
  <c r="AI102"/>
  <c r="AI192"/>
  <c r="AI164"/>
  <c r="AQ124"/>
  <c r="AQ165"/>
  <c r="AH157"/>
  <c r="AI145"/>
  <c r="AG141"/>
  <c r="AU141" i="1"/>
  <c r="AP141" i="6"/>
  <c r="BE141" i="1"/>
  <c r="AP133" i="6"/>
  <c r="BE133" i="1"/>
  <c r="S133"/>
  <c r="AR101" i="6"/>
  <c r="AQ93"/>
  <c r="AG45"/>
  <c r="AU45" i="1"/>
  <c r="BE45"/>
  <c r="AP45" i="6"/>
  <c r="AG37"/>
  <c r="AU37" i="1"/>
  <c r="V35" i="13" s="1"/>
  <c r="AQ29" i="6"/>
  <c r="Q194"/>
  <c r="AA194" i="1"/>
  <c r="AC194"/>
  <c r="AR186" i="6"/>
  <c r="AQ162"/>
  <c r="AP162"/>
  <c r="BE162" i="1"/>
  <c r="AG146" i="6"/>
  <c r="AU146" i="1"/>
  <c r="AP122" i="6"/>
  <c r="BE122" i="1"/>
  <c r="Q114" i="6"/>
  <c r="AA114" i="1"/>
  <c r="AC114"/>
  <c r="AI98" i="6"/>
  <c r="S66" i="1"/>
  <c r="AG58" i="6"/>
  <c r="AU58" i="1"/>
  <c r="V56" i="13" s="1"/>
  <c r="AC38" i="1"/>
  <c r="I36" i="37" s="1"/>
  <c r="Q38" i="6"/>
  <c r="AA38" i="1"/>
  <c r="AI22" i="6"/>
  <c r="AP18"/>
  <c r="BE18" i="1"/>
  <c r="AP10" i="6"/>
  <c r="BE10" i="1"/>
  <c r="AH139" i="6"/>
  <c r="AG131"/>
  <c r="AU131" i="1"/>
  <c r="AQ115" i="6"/>
  <c r="AP83"/>
  <c r="BE83" i="1"/>
  <c r="AI55" i="6"/>
  <c r="AH27"/>
  <c r="AG11"/>
  <c r="AU11" i="1"/>
  <c r="AQ184" i="6"/>
  <c r="S176" i="1"/>
  <c r="AG168" i="6"/>
  <c r="AU168" i="1"/>
  <c r="AH144" i="6"/>
  <c r="AR136"/>
  <c r="AR80"/>
  <c r="AR44"/>
  <c r="AH40"/>
  <c r="Q32"/>
  <c r="AA32" i="1"/>
  <c r="AC32"/>
  <c r="S32"/>
  <c r="AG24" i="6"/>
  <c r="AU24" i="1"/>
  <c r="AI16" i="6"/>
  <c r="AI193"/>
  <c r="AI185"/>
  <c r="S182" i="1"/>
  <c r="AI50" i="6"/>
  <c r="AI42"/>
  <c r="S26" i="1"/>
  <c r="S139"/>
  <c r="AA180"/>
  <c r="AC180"/>
  <c r="Q180" i="6"/>
  <c r="AI136"/>
  <c r="AI100"/>
  <c r="AI32"/>
  <c r="AI8"/>
  <c r="AG193"/>
  <c r="AU193" i="1"/>
  <c r="AH193" i="6"/>
  <c r="AG169"/>
  <c r="AU169" i="1"/>
  <c r="AI153" i="6"/>
  <c r="S109" i="1"/>
  <c r="AI61" i="6"/>
  <c r="Q190"/>
  <c r="AA190" i="1"/>
  <c r="AC190"/>
  <c r="AI142" i="6"/>
  <c r="AI130"/>
  <c r="Q110"/>
  <c r="AA110" i="1"/>
  <c r="AC110"/>
  <c r="AH94" i="6"/>
  <c r="AP86"/>
  <c r="BE86" i="1"/>
  <c r="AR62" i="6"/>
  <c r="AP46"/>
  <c r="BE46" i="1"/>
  <c r="AG14" i="6"/>
  <c r="AU14" i="1"/>
  <c r="AH175" i="6"/>
  <c r="AR175"/>
  <c r="AQ167"/>
  <c r="Q159"/>
  <c r="AA159" i="1"/>
  <c r="AC159"/>
  <c r="AP151" i="6"/>
  <c r="BE151" i="1"/>
  <c r="AG119" i="6"/>
  <c r="AU119" i="1"/>
  <c r="AP111" i="6"/>
  <c r="BE111" i="1"/>
  <c r="AH111" i="6"/>
  <c r="AQ95"/>
  <c r="AR87"/>
  <c r="AH63"/>
  <c r="AR55"/>
  <c r="AQ156"/>
  <c r="AG148"/>
  <c r="AU148" i="1"/>
  <c r="Q148" i="6"/>
  <c r="AC148" i="1"/>
  <c r="AA148"/>
  <c r="AP140" i="6"/>
  <c r="BE140" i="1"/>
  <c r="BE28"/>
  <c r="Z26" i="13" s="1"/>
  <c r="AP28" i="6"/>
  <c r="AI24"/>
  <c r="AI137"/>
  <c r="AI125"/>
  <c r="AI101"/>
  <c r="S93" i="1"/>
  <c r="AP77" i="6"/>
  <c r="BE77" i="1"/>
  <c r="AI41" i="6"/>
  <c r="AI21"/>
  <c r="AI103"/>
  <c r="AI71"/>
  <c r="AD7" i="12"/>
  <c r="AR176" i="6"/>
  <c r="Q189"/>
  <c r="AC189" i="1"/>
  <c r="AA189"/>
  <c r="AR165" i="6"/>
  <c r="AA125" i="1"/>
  <c r="Q125" i="6"/>
  <c r="AC125" i="1"/>
  <c r="AP117" i="6"/>
  <c r="BE117" i="1"/>
  <c r="AH77" i="6"/>
  <c r="AG69"/>
  <c r="AU69" i="1"/>
  <c r="AR29" i="6"/>
  <c r="AG21"/>
  <c r="AU21" i="1"/>
  <c r="AI13" i="6"/>
  <c r="AQ5"/>
  <c r="AI194"/>
  <c r="AH186"/>
  <c r="Q178"/>
  <c r="AA178" i="1"/>
  <c r="AC178"/>
  <c r="AI146" i="6"/>
  <c r="AG122"/>
  <c r="AU122" i="1"/>
  <c r="AR98" i="6"/>
  <c r="AQ50"/>
  <c r="AP34"/>
  <c r="BE34" i="1"/>
  <c r="AH34" i="6"/>
  <c r="AH147"/>
  <c r="AG123"/>
  <c r="AU123" i="1"/>
  <c r="AQ75" i="6"/>
  <c r="AH51"/>
  <c r="AI39"/>
  <c r="AQ27"/>
  <c r="AP176"/>
  <c r="BE176" i="1"/>
  <c r="AH152" i="6"/>
  <c r="AH136"/>
  <c r="AG136"/>
  <c r="AU136" i="1"/>
  <c r="AH104" i="6"/>
  <c r="AQ96"/>
  <c r="AH88"/>
  <c r="AG76"/>
  <c r="AU76" i="1"/>
  <c r="AQ72" i="6"/>
  <c r="AQ40"/>
  <c r="AR24"/>
  <c r="AP165"/>
  <c r="BE165" i="1"/>
  <c r="S85"/>
  <c r="AI77" i="6"/>
  <c r="AI5"/>
  <c r="S127" i="34"/>
  <c r="Q116" i="12"/>
  <c r="P116" i="1"/>
  <c r="R104" i="6"/>
  <c r="AP185"/>
  <c r="BE185" i="1"/>
  <c r="AP177" i="6"/>
  <c r="BE177" i="1"/>
  <c r="AR169" i="6"/>
  <c r="Q73"/>
  <c r="AC73" i="1"/>
  <c r="AA73"/>
  <c r="AR65" i="6"/>
  <c r="AG57"/>
  <c r="AU57" i="1"/>
  <c r="AR57" i="6"/>
  <c r="S36" i="34"/>
  <c r="P25" i="1"/>
  <c r="Q25" i="12"/>
  <c r="AH17" i="6"/>
  <c r="AH9"/>
  <c r="AH182"/>
  <c r="AH118"/>
  <c r="AH110"/>
  <c r="AQ110"/>
  <c r="R62"/>
  <c r="AG54"/>
  <c r="AU54" i="1"/>
  <c r="AP14" i="6"/>
  <c r="BE14" i="1"/>
  <c r="AH14" i="6"/>
  <c r="AH191"/>
  <c r="AG167"/>
  <c r="AU167" i="1"/>
  <c r="AH159" i="6"/>
  <c r="Q127"/>
  <c r="AA127" i="1"/>
  <c r="AC127"/>
  <c r="AQ111" i="6"/>
  <c r="AQ103"/>
  <c r="BE103" i="1"/>
  <c r="Q91" i="6"/>
  <c r="AA91" i="1"/>
  <c r="AC91"/>
  <c r="Q79" i="6"/>
  <c r="AC79" i="1"/>
  <c r="AA79"/>
  <c r="AP47" i="6"/>
  <c r="BE47" i="1"/>
  <c r="AG31" i="6"/>
  <c r="AU31" i="1"/>
  <c r="V29" i="13" s="1"/>
  <c r="AI23" i="6"/>
  <c r="BE15" i="1"/>
  <c r="AP15" i="6"/>
  <c r="AA188" i="1"/>
  <c r="AC188"/>
  <c r="Q188" i="6"/>
  <c r="AQ180"/>
  <c r="AG172"/>
  <c r="AU172" i="1"/>
  <c r="AP148" i="6"/>
  <c r="BE148" i="1"/>
  <c r="AP108" i="6"/>
  <c r="BE108" i="1"/>
  <c r="AQ100" i="6"/>
  <c r="AG92"/>
  <c r="AU92" i="1"/>
  <c r="AH84" i="6"/>
  <c r="AH52"/>
  <c r="AU12" i="1"/>
  <c r="AG12" i="6"/>
  <c r="AI110"/>
  <c r="AI115"/>
  <c r="S188" i="1"/>
  <c r="AG165" i="6"/>
  <c r="AU165" i="1"/>
  <c r="AQ117" i="6"/>
  <c r="AH117"/>
  <c r="AI89"/>
  <c r="AG77"/>
  <c r="AU77" i="1"/>
  <c r="AQ61" i="6"/>
  <c r="BE61" i="1"/>
  <c r="Z59" i="13" s="1"/>
  <c r="AG53" i="6"/>
  <c r="AU53" i="1"/>
  <c r="Q162" i="12"/>
  <c r="AP114" i="6"/>
  <c r="BE114" i="1"/>
  <c r="AQ82" i="6"/>
  <c r="AG74"/>
  <c r="AU74" i="1"/>
  <c r="AH58" i="6"/>
  <c r="AG50"/>
  <c r="AU50" i="1"/>
  <c r="AP26" i="6"/>
  <c r="BE26" i="1"/>
  <c r="S187"/>
  <c r="AI147" i="6"/>
  <c r="Q123"/>
  <c r="AA123" i="1"/>
  <c r="AC123"/>
  <c r="AC115"/>
  <c r="AA115"/>
  <c r="Q115" i="6"/>
  <c r="S107" i="1"/>
  <c r="Q75" i="6"/>
  <c r="AC75" i="1"/>
  <c r="AA75"/>
  <c r="AR75" i="6"/>
  <c r="Q43"/>
  <c r="AA43" i="1"/>
  <c r="AC43"/>
  <c r="N41" i="13" s="1"/>
  <c r="AR35" i="6"/>
  <c r="AQ192"/>
  <c r="Q176"/>
  <c r="AC176" i="1"/>
  <c r="AA176"/>
  <c r="AR160" i="6"/>
  <c r="AR112"/>
  <c r="AP104"/>
  <c r="BE104" i="1"/>
  <c r="AQ64" i="6"/>
  <c r="AR48"/>
  <c r="AI20"/>
  <c r="AH8"/>
  <c r="S189" i="1"/>
  <c r="O121" i="12"/>
  <c r="AI186" i="6"/>
  <c r="AI170"/>
  <c r="AI155"/>
  <c r="S131" i="1"/>
  <c r="S76"/>
  <c r="AI60" i="6"/>
  <c r="S16" i="1"/>
  <c r="AR185" i="6"/>
  <c r="AI177"/>
  <c r="AR161"/>
  <c r="AG153"/>
  <c r="AU153" i="1"/>
  <c r="Q113" i="6"/>
  <c r="AC113" i="1"/>
  <c r="AA113"/>
  <c r="AI105" i="6"/>
  <c r="S45" i="1"/>
  <c r="AR41" i="6"/>
  <c r="AR25"/>
  <c r="AG25"/>
  <c r="AU25" i="1"/>
  <c r="V23" i="13" s="1"/>
  <c r="BE166" i="1"/>
  <c r="AP166" i="6"/>
  <c r="S102" i="1"/>
  <c r="AR38" i="6"/>
  <c r="AQ14"/>
  <c r="S6" i="1"/>
  <c r="Q183" i="6"/>
  <c r="AA183" i="1"/>
  <c r="AC183"/>
  <c r="Q135" i="12"/>
  <c r="AG111" i="6"/>
  <c r="AU111" i="1"/>
  <c r="AH87" i="6"/>
  <c r="AP63"/>
  <c r="BE63" i="1"/>
  <c r="BE55"/>
  <c r="Z53" i="13" s="1"/>
  <c r="AP55" i="6"/>
  <c r="AQ47"/>
  <c r="AR39"/>
  <c r="AP180"/>
  <c r="BE180" i="1"/>
  <c r="AQ148" i="6"/>
  <c r="Q76"/>
  <c r="AC76" i="1"/>
  <c r="AA76"/>
  <c r="Q52" i="6"/>
  <c r="AC52" i="1"/>
  <c r="N50" i="13" s="1"/>
  <c r="AA52" i="1"/>
  <c r="Q20" i="6"/>
  <c r="AC20" i="1"/>
  <c r="AA20"/>
  <c r="AP20" i="6"/>
  <c r="BE20" i="1"/>
  <c r="AI12" i="6"/>
  <c r="S105" i="1"/>
  <c r="AI73" i="6"/>
  <c r="AI33"/>
  <c r="AD90" i="12"/>
  <c r="S70" i="1"/>
  <c r="S62"/>
  <c r="S22"/>
  <c r="R177" i="6"/>
  <c r="R134"/>
  <c r="S159" i="1"/>
  <c r="S103"/>
  <c r="S79"/>
  <c r="AR173" i="6"/>
  <c r="AR125"/>
  <c r="AG117"/>
  <c r="AU117" i="1"/>
  <c r="Q109" i="6"/>
  <c r="AC109" i="1"/>
  <c r="AA109"/>
  <c r="AQ109" i="6"/>
  <c r="AQ101"/>
  <c r="AP101"/>
  <c r="BE101" i="1"/>
  <c r="AA93"/>
  <c r="AC93"/>
  <c r="Q93" i="6"/>
  <c r="AR53"/>
  <c r="AQ45"/>
  <c r="AC13" i="1"/>
  <c r="N11" i="13" s="1"/>
  <c r="Q13" i="6"/>
  <c r="AA13" i="1"/>
  <c r="S186"/>
  <c r="AR170" i="6"/>
  <c r="AI158"/>
  <c r="Q146"/>
  <c r="AA146" i="1"/>
  <c r="AC146"/>
  <c r="AQ130" i="6"/>
  <c r="AQ122"/>
  <c r="AP106"/>
  <c r="BE106" i="1"/>
  <c r="AP90" i="6"/>
  <c r="BE90" i="1"/>
  <c r="Q82" i="6"/>
  <c r="AA82" i="1"/>
  <c r="AC82"/>
  <c r="AP58" i="6"/>
  <c r="BE58" i="1"/>
  <c r="Z56" i="13" s="1"/>
  <c r="AQ42" i="6"/>
  <c r="AU26" i="1"/>
  <c r="AG26" i="6"/>
  <c r="AP155"/>
  <c r="BE155" i="1"/>
  <c r="AG115" i="6"/>
  <c r="AH99"/>
  <c r="AG75"/>
  <c r="AU75" i="1"/>
  <c r="Q59" i="6"/>
  <c r="AC59" i="1"/>
  <c r="AA59"/>
  <c r="AP43" i="6"/>
  <c r="BE43" i="1"/>
  <c r="AH192" i="6"/>
  <c r="AQ160"/>
  <c r="AG128"/>
  <c r="AU128" i="1"/>
  <c r="AI128" i="6"/>
  <c r="AU112" i="1"/>
  <c r="AG112" i="6"/>
  <c r="AR104"/>
  <c r="Q88"/>
  <c r="AA88" i="1"/>
  <c r="AC88"/>
  <c r="AH72" i="6"/>
  <c r="S72" i="1"/>
  <c r="AP40" i="6"/>
  <c r="BE40" i="1"/>
  <c r="AQ32" i="6"/>
  <c r="BE32" i="1"/>
  <c r="U30" i="37" s="1"/>
  <c r="AP24" i="6"/>
  <c r="BE24" i="1"/>
  <c r="AP16" i="6"/>
  <c r="BE16" i="1"/>
  <c r="Z14" i="13" s="1"/>
  <c r="AG8" i="6"/>
  <c r="AU8" i="1"/>
  <c r="S97"/>
  <c r="S77"/>
  <c r="AI69" i="6"/>
  <c r="AI53"/>
  <c r="R45"/>
  <c r="AI31"/>
  <c r="AA124" i="1"/>
  <c r="Q124" i="6"/>
  <c r="AC124" i="1"/>
  <c r="AI112" i="6"/>
  <c r="AP193"/>
  <c r="BE193" i="1"/>
  <c r="AQ129" i="6"/>
  <c r="AH113"/>
  <c r="AG73"/>
  <c r="AU73" i="1"/>
  <c r="Q57" i="6"/>
  <c r="AA57" i="1"/>
  <c r="AC57"/>
  <c r="AQ41" i="6"/>
  <c r="Q17"/>
  <c r="AC17" i="1"/>
  <c r="AA17"/>
  <c r="AP9" i="6"/>
  <c r="BE9" i="1"/>
  <c r="AR190" i="6"/>
  <c r="AG166"/>
  <c r="AU166" i="1"/>
  <c r="AR118" i="6"/>
  <c r="AG94"/>
  <c r="AU94" i="1"/>
  <c r="AP94" i="6"/>
  <c r="BE94" i="1"/>
  <c r="AQ54" i="6"/>
  <c r="BE54" i="1"/>
  <c r="AQ22" i="6"/>
  <c r="AP22"/>
  <c r="BE22" i="1"/>
  <c r="Z20" i="13" s="1"/>
  <c r="AH6" i="6"/>
  <c r="AQ191"/>
  <c r="S183" i="1"/>
  <c r="AR151" i="6"/>
  <c r="AR143"/>
  <c r="AQ87"/>
  <c r="AH71"/>
  <c r="AG55"/>
  <c r="AU55" i="1"/>
  <c r="V53" i="13" s="1"/>
  <c r="AH23" i="6"/>
  <c r="AI19"/>
  <c r="AG188"/>
  <c r="AU188" i="1"/>
  <c r="AH132" i="6"/>
  <c r="R132"/>
  <c r="R116"/>
  <c r="AR84"/>
  <c r="AI72"/>
  <c r="S68" i="1"/>
  <c r="Q28" i="6"/>
  <c r="AA28" i="1"/>
  <c r="AC28"/>
  <c r="N26" i="13" s="1"/>
  <c r="S193" i="1"/>
  <c r="AQ18" i="34"/>
  <c r="AT7" i="1"/>
  <c r="AU7" s="1"/>
  <c r="AC156"/>
  <c r="Q156" i="6"/>
  <c r="AA156" i="1"/>
  <c r="AQ84" i="6"/>
  <c r="S141" i="1"/>
  <c r="Q117" i="6"/>
  <c r="AC117" i="1"/>
  <c r="AA117"/>
  <c r="AR109" i="6"/>
  <c r="AQ77"/>
  <c r="AQ37"/>
  <c r="AR5"/>
  <c r="AQ194"/>
  <c r="AH178"/>
  <c r="AG154"/>
  <c r="AU154" i="1"/>
  <c r="Q142" i="12"/>
  <c r="Q138" i="6"/>
  <c r="AA138" i="1"/>
  <c r="AC138"/>
  <c r="AR130" i="6"/>
  <c r="S114" i="1"/>
  <c r="AI106" i="6"/>
  <c r="AC98" i="1"/>
  <c r="Q98" i="6"/>
  <c r="AA98" i="1"/>
  <c r="AI82" i="6"/>
  <c r="AR50"/>
  <c r="AA46" i="1"/>
  <c r="Q46" i="6"/>
  <c r="AC46" i="1"/>
  <c r="AH42" i="6"/>
  <c r="AR34"/>
  <c r="AI179"/>
  <c r="AP139"/>
  <c r="BE139" i="1"/>
  <c r="P130" i="34"/>
  <c r="O119" i="1"/>
  <c r="O119" i="12"/>
  <c r="S111" i="1"/>
  <c r="S95"/>
  <c r="AP75" i="6"/>
  <c r="BE75" i="1"/>
  <c r="AR67" i="6"/>
  <c r="AU59" i="1"/>
  <c r="AG59" i="6"/>
  <c r="AP39"/>
  <c r="BE39" i="1"/>
  <c r="U37" i="37" s="1"/>
  <c r="AH35" i="6"/>
  <c r="AR27"/>
  <c r="S152" i="1"/>
  <c r="AQ128" i="6"/>
  <c r="Q120"/>
  <c r="AC120" i="1"/>
  <c r="AA120"/>
  <c r="AQ112" i="6"/>
  <c r="AP96"/>
  <c r="BE96" i="1"/>
  <c r="AR40" i="6"/>
  <c r="AH16"/>
  <c r="S146" i="1"/>
  <c r="AI122" i="6"/>
  <c r="P190" i="34"/>
  <c r="O179" i="1"/>
  <c r="O179" i="12"/>
  <c r="S123" i="1"/>
  <c r="S83"/>
  <c r="AI63" i="6"/>
  <c r="S124" i="1"/>
  <c r="S104"/>
  <c r="S145"/>
  <c r="AG129" i="6"/>
  <c r="AU129" i="1"/>
  <c r="AP129" i="6"/>
  <c r="BE129" i="1"/>
  <c r="AQ121" i="6"/>
  <c r="AR97"/>
  <c r="S89" i="1"/>
  <c r="AQ57" i="6"/>
  <c r="AH49"/>
  <c r="AG41"/>
  <c r="AU41" i="1"/>
  <c r="S41"/>
  <c r="AH33" i="6"/>
  <c r="Q174"/>
  <c r="AA174" i="1"/>
  <c r="AC174"/>
  <c r="S174"/>
  <c r="AG158" i="6"/>
  <c r="AU158" i="1"/>
  <c r="AI150" i="6"/>
  <c r="AQ126"/>
  <c r="S137" i="34"/>
  <c r="P126" i="1"/>
  <c r="Q126" i="12"/>
  <c r="AI118" i="6"/>
  <c r="AQ94"/>
  <c r="S82" i="1"/>
  <c r="AI70" i="6"/>
  <c r="AC30" i="1"/>
  <c r="I28" i="37" s="1"/>
  <c r="Q30" i="6"/>
  <c r="AA30" i="1"/>
  <c r="S21" i="34"/>
  <c r="P10" i="1"/>
  <c r="AR6" i="6"/>
  <c r="Q191"/>
  <c r="AC191" i="1"/>
  <c r="AA191"/>
  <c r="AH183" i="6"/>
  <c r="AR63"/>
  <c r="AH55"/>
  <c r="AG7"/>
  <c r="AI188"/>
  <c r="AG164"/>
  <c r="AU164" i="1"/>
  <c r="AP124" i="6"/>
  <c r="BE124" i="1"/>
  <c r="AH124" i="6"/>
  <c r="AR116"/>
  <c r="AR108"/>
  <c r="AR76"/>
  <c r="AH68"/>
  <c r="Q68"/>
  <c r="AC68" i="1"/>
  <c r="AA68"/>
  <c r="S52"/>
  <c r="AP36" i="6"/>
  <c r="BE36" i="1"/>
  <c r="AP12" i="6"/>
  <c r="BE12" i="1"/>
  <c r="AI49" i="6"/>
  <c r="AI62"/>
  <c r="AI18"/>
  <c r="AI159"/>
  <c r="AI87"/>
  <c r="S39" i="1"/>
  <c r="AP19" i="6"/>
  <c r="BE19" i="1"/>
  <c r="Z17" i="13" s="1"/>
  <c r="S148" i="1"/>
  <c r="AI116" i="6"/>
  <c r="AR189"/>
  <c r="AH181"/>
  <c r="AR157"/>
  <c r="AG157"/>
  <c r="AU157" i="1"/>
  <c r="AR93" i="6"/>
  <c r="AQ53"/>
  <c r="AP178"/>
  <c r="BE178" i="1"/>
  <c r="AH146" i="6"/>
  <c r="Q130"/>
  <c r="AC130" i="1"/>
  <c r="AA130"/>
  <c r="AR82" i="6"/>
  <c r="AP70"/>
  <c r="BE70" i="1"/>
  <c r="AG66" i="6"/>
  <c r="AU66" i="1"/>
  <c r="AR26" i="6"/>
  <c r="AR171"/>
  <c r="AA139" i="1"/>
  <c r="AC139"/>
  <c r="Q139" i="6"/>
  <c r="AR135"/>
  <c r="AQ107"/>
  <c r="AG99"/>
  <c r="AU99" i="1"/>
  <c r="AQ71" i="6"/>
  <c r="AP59"/>
  <c r="BE59" i="1"/>
  <c r="S31"/>
  <c r="AG184" i="6"/>
  <c r="AU184" i="1"/>
  <c r="AG104" i="6"/>
  <c r="AU104" i="1"/>
  <c r="S100"/>
  <c r="AG56" i="6"/>
  <c r="AU56" i="1"/>
  <c r="Q56" i="6"/>
  <c r="AC56" i="1"/>
  <c r="AA56"/>
  <c r="AI40" i="6"/>
  <c r="AU32" i="1"/>
  <c r="AG32" i="6"/>
  <c r="Q8"/>
  <c r="AA8" i="1"/>
  <c r="AC8"/>
  <c r="AI129" i="6"/>
  <c r="S73" i="1"/>
  <c r="S57"/>
  <c r="AD162" i="12"/>
  <c r="S43" i="1"/>
  <c r="S30" i="34"/>
  <c r="Q19" i="12"/>
  <c r="P19" i="1"/>
  <c r="S108"/>
  <c r="Q193" i="6"/>
  <c r="AA193" i="1"/>
  <c r="AC193"/>
  <c r="Q161" i="6"/>
  <c r="AA161" i="1"/>
  <c r="AC161"/>
  <c r="AQ145" i="6"/>
  <c r="AQ137"/>
  <c r="Q137"/>
  <c r="AC137" i="1"/>
  <c r="AA137"/>
  <c r="Q129" i="6"/>
  <c r="AC129" i="1"/>
  <c r="AA129"/>
  <c r="AG121" i="6"/>
  <c r="AU121" i="1"/>
  <c r="AP113" i="6"/>
  <c r="BE113" i="1"/>
  <c r="AP105" i="6"/>
  <c r="BE105" i="1"/>
  <c r="AH105" i="6"/>
  <c r="AP89"/>
  <c r="BE89" i="1"/>
  <c r="AH89" i="6"/>
  <c r="AH81"/>
  <c r="AR182"/>
  <c r="AP174"/>
  <c r="BE174" i="1"/>
  <c r="Q166" i="6"/>
  <c r="AA166" i="1"/>
  <c r="AC166"/>
  <c r="AP142" i="6"/>
  <c r="BE142" i="1"/>
  <c r="Q94" i="6"/>
  <c r="AC94" i="1"/>
  <c r="AA94"/>
  <c r="AG78" i="6"/>
  <c r="AU78" i="1"/>
  <c r="AP62" i="6"/>
  <c r="BE62" i="1"/>
  <c r="P186" i="34"/>
  <c r="O175" i="1"/>
  <c r="AR167" i="6"/>
  <c r="AH143"/>
  <c r="AI123"/>
  <c r="AI99"/>
  <c r="AI83"/>
  <c r="AA47" i="1"/>
  <c r="Q47" i="6"/>
  <c r="AC47" i="1"/>
  <c r="Q23" i="6"/>
  <c r="AA23" i="1"/>
  <c r="AC23"/>
  <c r="AQ7" i="6"/>
  <c r="AR7"/>
  <c r="AI180"/>
  <c r="AI176"/>
  <c r="S156" i="1"/>
  <c r="AP132" i="6"/>
  <c r="BE132" i="1"/>
  <c r="AH116" i="6"/>
  <c r="S123" i="34"/>
  <c r="P112" i="1"/>
  <c r="Q112" i="12"/>
  <c r="AH92" i="6"/>
  <c r="AH76"/>
  <c r="AU52" i="1"/>
  <c r="V50" i="13" s="1"/>
  <c r="AG52" i="6"/>
  <c r="AR20"/>
  <c r="S169" i="1"/>
  <c r="S166"/>
  <c r="AQ101" i="34"/>
  <c r="AT90" i="1"/>
  <c r="AU90" s="1"/>
  <c r="S164"/>
  <c r="AP128" i="6"/>
  <c r="BE128" i="1"/>
  <c r="Q84" i="12"/>
  <c r="AH189" i="6"/>
  <c r="AP173"/>
  <c r="BE173" i="1"/>
  <c r="AR149" i="6"/>
  <c r="AG133"/>
  <c r="AU133" i="1"/>
  <c r="AH125" i="6"/>
  <c r="AG109"/>
  <c r="AU109" i="1"/>
  <c r="S65"/>
  <c r="AP29" i="6"/>
  <c r="BE29" i="1"/>
  <c r="AP5" i="6"/>
  <c r="BE5" i="1"/>
  <c r="AU194"/>
  <c r="AH194" i="6"/>
  <c r="AR162"/>
  <c r="AP154"/>
  <c r="BE154" i="1"/>
  <c r="AG130" i="6"/>
  <c r="AU130" i="1"/>
  <c r="AQ106" i="6"/>
  <c r="AG98"/>
  <c r="AU98" i="1"/>
  <c r="S54"/>
  <c r="AP42" i="6"/>
  <c r="BE42" i="1"/>
  <c r="AQ34" i="6"/>
  <c r="AQ10"/>
  <c r="AG187"/>
  <c r="AU187" i="1"/>
  <c r="AQ163" i="6"/>
  <c r="AP123"/>
  <c r="BE123" i="1"/>
  <c r="AG107" i="6"/>
  <c r="AU107" i="1"/>
  <c r="Q67" i="6"/>
  <c r="AA67" i="1"/>
  <c r="AC67"/>
  <c r="AH59" i="6"/>
  <c r="AG152"/>
  <c r="AU152" i="1"/>
  <c r="S140"/>
  <c r="AG96" i="6"/>
  <c r="AU96" i="1"/>
  <c r="AH56" i="6"/>
  <c r="AH48"/>
  <c r="AI36"/>
  <c r="AH24"/>
  <c r="Q16"/>
  <c r="AA16" i="1"/>
  <c r="AC16"/>
  <c r="N14" i="13" s="1"/>
  <c r="AR8" i="6"/>
  <c r="AI29"/>
  <c r="S50" i="1"/>
  <c r="R171" i="6"/>
  <c r="S163" i="1"/>
  <c r="AI135" i="6"/>
  <c r="AU115" i="1"/>
  <c r="AH115" i="6"/>
  <c r="S99" i="1"/>
  <c r="AI144" i="6"/>
  <c r="S92" i="1"/>
  <c r="AH177" i="6"/>
  <c r="AI169"/>
  <c r="AR153"/>
  <c r="AH145"/>
  <c r="Q121"/>
  <c r="AC121" i="1"/>
  <c r="AA121"/>
  <c r="AQ81" i="6"/>
  <c r="AR73"/>
  <c r="AP65"/>
  <c r="BE65" i="1"/>
  <c r="AR33" i="6"/>
  <c r="AQ174"/>
  <c r="AH158"/>
  <c r="AG150"/>
  <c r="AU150" i="1"/>
  <c r="AP134" i="6"/>
  <c r="BE134" i="1"/>
  <c r="Q126" i="6"/>
  <c r="AC126" i="1"/>
  <c r="AA126"/>
  <c r="AQ118" i="6"/>
  <c r="AR110"/>
  <c r="Q102"/>
  <c r="AC102" i="1"/>
  <c r="AA102"/>
  <c r="S94"/>
  <c r="S86"/>
  <c r="AI74" i="6"/>
  <c r="AQ70"/>
  <c r="AH62"/>
  <c r="AH38"/>
  <c r="AQ6"/>
  <c r="AP191"/>
  <c r="BE191" i="1"/>
  <c r="AH167" i="6"/>
  <c r="AG159"/>
  <c r="AU159" i="1"/>
  <c r="AG103" i="6"/>
  <c r="AU103" i="1"/>
  <c r="AR95" i="6"/>
  <c r="AR71"/>
  <c r="AH47"/>
  <c r="AU15" i="1"/>
  <c r="AG15" i="6"/>
  <c r="AR188"/>
  <c r="AP172"/>
  <c r="BE172" i="1"/>
  <c r="AQ164" i="6"/>
  <c r="AR164"/>
  <c r="AH156"/>
  <c r="AR140"/>
  <c r="AG132"/>
  <c r="AU132" i="1"/>
  <c r="AH108" i="6"/>
  <c r="AQ92"/>
  <c r="AR68"/>
  <c r="AQ68"/>
  <c r="AR36"/>
  <c r="AH36"/>
  <c r="AI45"/>
  <c r="AI25"/>
  <c r="AI138"/>
  <c r="S130" i="1"/>
  <c r="R78" i="6"/>
  <c r="D76" i="7"/>
  <c r="AI10" i="6"/>
  <c r="R55"/>
  <c r="AI183"/>
  <c r="Q15"/>
  <c r="AC15" i="1"/>
  <c r="AA15"/>
  <c r="AP160" i="6"/>
  <c r="BE160" i="1"/>
  <c r="AP116" i="6"/>
  <c r="BE116" i="1"/>
  <c r="AI108" i="6"/>
  <c r="AI48"/>
  <c r="S44" i="1"/>
  <c r="Q181" i="6"/>
  <c r="AA181" i="1"/>
  <c r="AC181"/>
  <c r="AQ141" i="6"/>
  <c r="AA133" i="1"/>
  <c r="AC133"/>
  <c r="Q133" i="6"/>
  <c r="AG125"/>
  <c r="AU125" i="1"/>
  <c r="AR117" i="6"/>
  <c r="AQ186"/>
  <c r="Q162"/>
  <c r="AA162" i="1"/>
  <c r="AC162"/>
  <c r="AP130" i="6"/>
  <c r="BE130" i="1"/>
  <c r="AG114" i="6"/>
  <c r="AU114" i="1"/>
  <c r="Q106" i="6"/>
  <c r="AC106" i="1"/>
  <c r="AA106"/>
  <c r="Q26" i="6"/>
  <c r="AC26" i="1"/>
  <c r="AA26"/>
  <c r="AR10" i="6"/>
  <c r="AQ171"/>
  <c r="AH171"/>
  <c r="AR147"/>
  <c r="AG139"/>
  <c r="AU139" i="1"/>
  <c r="AH123" i="6"/>
  <c r="AR91"/>
  <c r="AR83"/>
  <c r="AH75"/>
  <c r="AQ67"/>
  <c r="AP67"/>
  <c r="BE67" i="1"/>
  <c r="AG51" i="6"/>
  <c r="AU51" i="1"/>
  <c r="R51" i="6"/>
  <c r="AH19"/>
  <c r="AH176"/>
  <c r="AH160"/>
  <c r="Q152"/>
  <c r="AC152" i="1"/>
  <c r="AA152"/>
  <c r="AR144" i="6"/>
  <c r="AQ120"/>
  <c r="AP64"/>
  <c r="BE64" i="1"/>
  <c r="Z62" i="13" s="1"/>
  <c r="AR56" i="6"/>
  <c r="AP48"/>
  <c r="BE48" i="1"/>
  <c r="S173"/>
  <c r="AI81" i="6"/>
  <c r="AQ134"/>
  <c r="AG86"/>
  <c r="AU86" i="1"/>
  <c r="AI6" i="6"/>
  <c r="AI187"/>
  <c r="AI51"/>
  <c r="S120" i="1"/>
  <c r="AQ28" i="6"/>
  <c r="AQ177"/>
  <c r="AP169"/>
  <c r="BE169" i="1"/>
  <c r="AP153" i="6"/>
  <c r="BE153" i="1"/>
  <c r="AH121" i="6"/>
  <c r="AG105"/>
  <c r="AU105" i="1"/>
  <c r="AG97" i="6"/>
  <c r="AU97" i="1"/>
  <c r="Q89" i="6"/>
  <c r="AC89" i="1"/>
  <c r="AA89"/>
  <c r="AQ89" i="6"/>
  <c r="AH65"/>
  <c r="Q25"/>
  <c r="AA25" i="1"/>
  <c r="AC25"/>
  <c r="N23" i="13" s="1"/>
  <c r="P36" i="34"/>
  <c r="O25" i="12"/>
  <c r="O25" i="1"/>
  <c r="AH190" i="6"/>
  <c r="AG182"/>
  <c r="AU182" i="1"/>
  <c r="AH166" i="6"/>
  <c r="AQ158"/>
  <c r="AR142"/>
  <c r="AP118"/>
  <c r="BE118" i="1"/>
  <c r="AQ102" i="6"/>
  <c r="AR70"/>
  <c r="AQ62"/>
  <c r="AP38"/>
  <c r="BE38" i="1"/>
  <c r="AR14" i="6"/>
  <c r="AP6"/>
  <c r="BE6" i="1"/>
  <c r="AH151" i="6"/>
  <c r="S143" i="1"/>
  <c r="AI131" i="6"/>
  <c r="AI127"/>
  <c r="AP119"/>
  <c r="BE119" i="1"/>
  <c r="S91"/>
  <c r="AQ63" i="6"/>
  <c r="S55" i="1"/>
  <c r="AH180" i="6"/>
  <c r="AI168"/>
  <c r="AP156"/>
  <c r="BE156" i="1"/>
  <c r="AH148" i="6"/>
  <c r="AI140"/>
  <c r="AC84" i="1"/>
  <c r="Q84" i="6"/>
  <c r="AA84" i="1"/>
  <c r="AP52" i="6"/>
  <c r="BE52" i="1"/>
  <c r="Z50" i="13" s="1"/>
  <c r="AG36" i="6"/>
  <c r="AU36" i="1"/>
  <c r="AH28" i="6"/>
  <c r="AQ12"/>
  <c r="AI173"/>
  <c r="S153" i="1"/>
  <c r="R145" i="6"/>
  <c r="S194" i="1"/>
  <c r="S118"/>
  <c r="S110"/>
  <c r="AI78" i="6"/>
  <c r="Q127" i="12"/>
  <c r="AI119" i="6"/>
  <c r="AG20"/>
  <c r="AQ149"/>
  <c r="Q77"/>
  <c r="AA77" i="1"/>
  <c r="AC77"/>
  <c r="S69"/>
  <c r="AP53" i="6"/>
  <c r="BE53" i="1"/>
  <c r="S49"/>
  <c r="AP33" i="6"/>
  <c r="BE33" i="1"/>
  <c r="U31" i="37" s="1"/>
  <c r="AR13" i="6"/>
  <c r="AH13"/>
  <c r="Q170"/>
  <c r="AA170" i="1"/>
  <c r="AC170"/>
  <c r="AG170" i="6"/>
  <c r="AU170" i="1"/>
  <c r="AR138" i="6"/>
  <c r="S122" i="1"/>
  <c r="Q90" i="6"/>
  <c r="AA90" i="1"/>
  <c r="AC90"/>
  <c r="AP82" i="6"/>
  <c r="BE82" i="1"/>
  <c r="Q42" i="6"/>
  <c r="AA42" i="1"/>
  <c r="AC42"/>
  <c r="AG10" i="6"/>
  <c r="AU10" i="1"/>
  <c r="AR179" i="6"/>
  <c r="AR131"/>
  <c r="AP115"/>
  <c r="BE115" i="1"/>
  <c r="AP107" i="6"/>
  <c r="BE107" i="1"/>
  <c r="Q99" i="6"/>
  <c r="AC99" i="1"/>
  <c r="AA99"/>
  <c r="O87"/>
  <c r="P98" i="34"/>
  <c r="O87" i="12"/>
  <c r="AQ83" i="6"/>
  <c r="S168" i="1"/>
  <c r="Q128" i="6"/>
  <c r="AA128" i="1"/>
  <c r="AC128"/>
  <c r="AR120" i="6"/>
  <c r="AU88" i="1"/>
  <c r="AG88" i="6"/>
  <c r="AP88"/>
  <c r="BE88" i="1"/>
  <c r="AP72" i="6"/>
  <c r="BE72" i="1"/>
  <c r="AR64" i="6"/>
  <c r="AP8"/>
  <c r="BE8" i="1"/>
  <c r="AI189" i="6"/>
  <c r="S181" i="1"/>
  <c r="S37"/>
  <c r="S190"/>
  <c r="AQ173" i="34"/>
  <c r="AT162" i="1"/>
  <c r="AU162" s="1"/>
  <c r="S74"/>
  <c r="AI46" i="6"/>
  <c r="S30" i="1"/>
  <c r="S171"/>
  <c r="AI151" i="6"/>
  <c r="S96" i="1"/>
  <c r="S60"/>
  <c r="S40"/>
  <c r="S36"/>
  <c r="AQ185" i="6"/>
  <c r="AH169"/>
  <c r="AP145"/>
  <c r="BE145" i="1"/>
  <c r="Q105" i="6"/>
  <c r="AA105" i="1"/>
  <c r="AC105"/>
  <c r="AG89" i="6"/>
  <c r="AU89" i="1"/>
  <c r="AQ65" i="6"/>
  <c r="AP25"/>
  <c r="BE25" i="1"/>
  <c r="Z23" i="13" s="1"/>
  <c r="Q182" i="6"/>
  <c r="AA182" i="1"/>
  <c r="AC182"/>
  <c r="AI166" i="6"/>
  <c r="AP150"/>
  <c r="BE150" i="1"/>
  <c r="AP126" i="6"/>
  <c r="BE126" i="1"/>
  <c r="AG62" i="6"/>
  <c r="AU62" i="1"/>
  <c r="AG38" i="6"/>
  <c r="AU38" i="1"/>
  <c r="Q22" i="6"/>
  <c r="AC22" i="1"/>
  <c r="N20" i="13" s="1"/>
  <c r="AA22" i="1"/>
  <c r="AP143" i="6"/>
  <c r="BE143" i="1"/>
  <c r="AQ135" i="6"/>
  <c r="Q95"/>
  <c r="AA95" i="1"/>
  <c r="AC95"/>
  <c r="AQ79" i="6"/>
  <c r="BE79" i="1"/>
  <c r="Q71" i="6"/>
  <c r="AC71" i="1"/>
  <c r="AA71"/>
  <c r="AR47" i="6"/>
  <c r="AR31"/>
  <c r="AG23"/>
  <c r="AU23" i="1"/>
  <c r="Q172" i="6"/>
  <c r="AC172" i="1"/>
  <c r="AA172"/>
  <c r="Q164" i="6"/>
  <c r="AC164" i="1"/>
  <c r="AA164"/>
  <c r="AR156" i="6"/>
  <c r="AP100"/>
  <c r="BE100" i="1"/>
  <c r="AP60" i="6"/>
  <c r="BE60" i="1"/>
  <c r="AH44" i="6"/>
  <c r="AQ20"/>
  <c r="S12" i="1"/>
  <c r="AI141" i="6"/>
  <c r="S129" i="1"/>
  <c r="AI97" i="6"/>
  <c r="AI9"/>
  <c r="AI139"/>
  <c r="S95" i="34"/>
  <c r="P84" i="1"/>
  <c r="AU181"/>
  <c r="AG181" i="6"/>
  <c r="AR141"/>
  <c r="AH133"/>
  <c r="AP93"/>
  <c r="BE93" i="1"/>
  <c r="AP69" i="6"/>
  <c r="BE69" i="1"/>
  <c r="AH45" i="6"/>
  <c r="P40" i="34"/>
  <c r="O29" i="1"/>
  <c r="AQ13" i="6"/>
  <c r="S9" i="1"/>
  <c r="AG194" i="6"/>
  <c r="AI190"/>
  <c r="AI182"/>
  <c r="BE146" i="1"/>
  <c r="AP146" i="6"/>
  <c r="AQ138"/>
  <c r="AH122"/>
  <c r="AQ114"/>
  <c r="AH106"/>
  <c r="AR66"/>
  <c r="AQ58"/>
  <c r="S42" i="1"/>
  <c r="AH26" i="6"/>
  <c r="AR18"/>
  <c r="AC10" i="1"/>
  <c r="Q10" i="6"/>
  <c r="AA10" i="1"/>
  <c r="AP179" i="6"/>
  <c r="BE179" i="1"/>
  <c r="AH163" i="6"/>
  <c r="AR155"/>
  <c r="AH131"/>
  <c r="AQ91"/>
  <c r="AA83" i="1"/>
  <c r="Q83" i="6"/>
  <c r="AC83" i="1"/>
  <c r="AH83" i="6"/>
  <c r="AG67"/>
  <c r="AU67" i="1"/>
  <c r="AG43" i="6"/>
  <c r="AU43" i="1"/>
  <c r="V41" i="13" s="1"/>
  <c r="AQ35" i="6"/>
  <c r="AU27" i="1"/>
  <c r="AG27" i="6"/>
  <c r="S7" i="1"/>
  <c r="AP192" i="6"/>
  <c r="BE192" i="1"/>
  <c r="Q160" i="6"/>
  <c r="AC160" i="1"/>
  <c r="AA160"/>
  <c r="AP152" i="6"/>
  <c r="BE152" i="1"/>
  <c r="AQ144" i="6"/>
  <c r="AP144"/>
  <c r="BE144" i="1"/>
  <c r="AP112" i="6"/>
  <c r="BE112" i="1"/>
  <c r="AI92" i="6"/>
  <c r="Q80"/>
  <c r="AA80" i="1"/>
  <c r="AC80"/>
  <c r="AP80" i="6"/>
  <c r="BE80" i="1"/>
  <c r="S48"/>
  <c r="AR16" i="6"/>
  <c r="AQ16"/>
  <c r="AH12"/>
  <c r="AI133"/>
  <c r="P132" i="34"/>
  <c r="O121" i="1"/>
  <c r="AI85" i="6"/>
  <c r="AR134"/>
  <c r="S191" i="1"/>
  <c r="AG127" i="6"/>
  <c r="AU127" i="1"/>
  <c r="AI44" i="6"/>
  <c r="AQ193"/>
  <c r="AH185"/>
  <c r="AU185" i="1"/>
  <c r="AG161" i="6"/>
  <c r="AU161" i="1"/>
  <c r="AH153" i="6"/>
  <c r="AH129"/>
  <c r="AQ113"/>
  <c r="AP49"/>
  <c r="BE49" i="1"/>
  <c r="Z47" i="13" s="1"/>
  <c r="Q33" i="6"/>
  <c r="AA33" i="1"/>
  <c r="AC33"/>
  <c r="I31" i="37" s="1"/>
  <c r="S17" i="1"/>
  <c r="AQ190" i="6"/>
  <c r="AP182"/>
  <c r="BE182" i="1"/>
  <c r="AC158"/>
  <c r="Q158" i="6"/>
  <c r="AA158" i="1"/>
  <c r="AQ150" i="6"/>
  <c r="Q150"/>
  <c r="AC150" i="1"/>
  <c r="AA150"/>
  <c r="AH142" i="6"/>
  <c r="AR102"/>
  <c r="AR86"/>
  <c r="Q70"/>
  <c r="AA70" i="1"/>
  <c r="AC70"/>
  <c r="AG46" i="6"/>
  <c r="AU46" i="1"/>
  <c r="AG22" i="6"/>
  <c r="AU22" i="1"/>
  <c r="V20" i="13" s="1"/>
  <c r="AG175" i="6"/>
  <c r="AU175" i="1"/>
  <c r="AI163" i="6"/>
  <c r="S146" i="34"/>
  <c r="P135" i="1"/>
  <c r="S115"/>
  <c r="AH95" i="6"/>
  <c r="AP188"/>
  <c r="BE188" i="1"/>
  <c r="AH164" i="6"/>
  <c r="AH140"/>
  <c r="AQ116"/>
  <c r="AR100"/>
  <c r="AP68"/>
  <c r="BE68" i="1"/>
  <c r="AG28" i="6"/>
  <c r="AU28" i="1"/>
  <c r="V26" i="13" s="1"/>
  <c r="AG173" i="6"/>
  <c r="AU173" i="1"/>
  <c r="AI111" i="6"/>
  <c r="S192" i="1"/>
  <c r="AR124" i="6"/>
  <c r="S20" i="1"/>
  <c r="AP181" i="6"/>
  <c r="BE181" i="1"/>
  <c r="AP157" i="6"/>
  <c r="BE157" i="1"/>
  <c r="AR133" i="6"/>
  <c r="AI121"/>
  <c r="AI117"/>
  <c r="AH101"/>
  <c r="AP85"/>
  <c r="BE85" i="1"/>
  <c r="AH69" i="6"/>
  <c r="Q53"/>
  <c r="AC53" i="1"/>
  <c r="AA53"/>
  <c r="O29" i="12"/>
  <c r="AC21" i="1"/>
  <c r="AA21"/>
  <c r="Q21" i="6"/>
  <c r="AP13"/>
  <c r="BE13" i="1"/>
  <c r="Z11" i="13" s="1"/>
  <c r="AG186" i="6"/>
  <c r="AU186" i="1"/>
  <c r="AP186" i="6"/>
  <c r="BE186" i="1"/>
  <c r="AG162" i="6"/>
  <c r="AH130"/>
  <c r="AG106"/>
  <c r="AU106" i="1"/>
  <c r="AG90" i="6"/>
  <c r="S101" i="34"/>
  <c r="Q90" i="12"/>
  <c r="P90" i="1"/>
  <c r="S78"/>
  <c r="Q66" i="6"/>
  <c r="AC66" i="1"/>
  <c r="AA66"/>
  <c r="S58"/>
  <c r="AI38" i="6"/>
  <c r="S34" i="1"/>
  <c r="AQ26" i="6"/>
  <c r="AI26"/>
  <c r="Q18"/>
  <c r="AA18" i="1"/>
  <c r="AC18"/>
  <c r="AH187" i="6"/>
  <c r="AQ179"/>
  <c r="AH179"/>
  <c r="AG171"/>
  <c r="AU171" i="1"/>
  <c r="AP171" i="6"/>
  <c r="BE171" i="1"/>
  <c r="AH155" i="6"/>
  <c r="AU155" i="1"/>
  <c r="Q147" i="6"/>
  <c r="AA147" i="1"/>
  <c r="AC147"/>
  <c r="AR99" i="6"/>
  <c r="S71" i="1"/>
  <c r="AR19" i="6"/>
  <c r="AP11"/>
  <c r="BE11" i="1"/>
  <c r="AC11"/>
  <c r="Q11" i="6"/>
  <c r="AA11" i="1"/>
  <c r="AR192" i="6"/>
  <c r="S184" i="1"/>
  <c r="AH168" i="6"/>
  <c r="S160" i="1"/>
  <c r="AI148" i="6"/>
  <c r="AG144"/>
  <c r="AU144" i="1"/>
  <c r="AP120" i="6"/>
  <c r="BE120" i="1"/>
  <c r="AH96" i="6"/>
  <c r="AQ88"/>
  <c r="AA72" i="1"/>
  <c r="AC72"/>
  <c r="Q72" i="6"/>
  <c r="AG72"/>
  <c r="AU72" i="1"/>
  <c r="AP56" i="6"/>
  <c r="BE56" i="1"/>
  <c r="AR32" i="6"/>
  <c r="AI181"/>
  <c r="AI167"/>
  <c r="S59" i="1"/>
  <c r="AI172" i="6"/>
  <c r="S64" i="1"/>
  <c r="AI56" i="6"/>
  <c r="S24" i="1"/>
  <c r="S8"/>
  <c r="S185"/>
  <c r="S149"/>
  <c r="AR129" i="6"/>
  <c r="AR121"/>
  <c r="AQ105"/>
  <c r="AQ97"/>
  <c r="AR81"/>
  <c r="Q65"/>
  <c r="AA65" i="1"/>
  <c r="AC65"/>
  <c r="AQ49" i="6"/>
  <c r="AR17"/>
  <c r="AQ166"/>
  <c r="AR150"/>
  <c r="AR94"/>
  <c r="AQ86"/>
  <c r="AQ183"/>
  <c r="O175" i="12"/>
  <c r="Q151" i="6"/>
  <c r="AC151" i="1"/>
  <c r="AA151"/>
  <c r="AQ143" i="6"/>
  <c r="AG135"/>
  <c r="AU135" i="1"/>
  <c r="Q103" i="6"/>
  <c r="AC103" i="1"/>
  <c r="AA103"/>
  <c r="AG95" i="6"/>
  <c r="AU95" i="1"/>
  <c r="AG79" i="6"/>
  <c r="AU79" i="1"/>
  <c r="AH31" i="6"/>
  <c r="AP23"/>
  <c r="BE23" i="1"/>
  <c r="AR15" i="6"/>
  <c r="Q7"/>
  <c r="AC7" i="1"/>
  <c r="AA7"/>
  <c r="AA140"/>
  <c r="Q140" i="6"/>
  <c r="AC140" i="1"/>
  <c r="AR132" i="6"/>
  <c r="AQ108"/>
  <c r="Q100"/>
  <c r="AC100" i="1"/>
  <c r="AA100"/>
  <c r="AU60"/>
  <c r="AG60" i="6"/>
  <c r="S81" i="1"/>
  <c r="AI66" i="6"/>
  <c r="S46" i="1"/>
  <c r="AI30" i="6"/>
  <c r="S167" i="1"/>
  <c r="S151"/>
  <c r="AC119"/>
  <c r="Q119" i="6"/>
  <c r="AA119" i="1"/>
  <c r="S98" i="34"/>
  <c r="P87" i="1"/>
  <c r="S75"/>
  <c r="AI59" i="6"/>
  <c r="AI35"/>
  <c r="AI156"/>
  <c r="AQ189"/>
  <c r="AG189"/>
  <c r="AU189" i="1"/>
  <c r="Q165" i="6"/>
  <c r="AC165" i="1"/>
  <c r="AA165"/>
  <c r="AH165" i="6"/>
  <c r="Q157"/>
  <c r="AA157" i="1"/>
  <c r="AC157"/>
  <c r="AQ157" i="6"/>
  <c r="Q149"/>
  <c r="AC149" i="1"/>
  <c r="AA149"/>
  <c r="AG149" i="6"/>
  <c r="AU149" i="1"/>
  <c r="AP109" i="6"/>
  <c r="BE109" i="1"/>
  <c r="AQ69" i="6"/>
  <c r="AC61" i="1"/>
  <c r="N59" i="13" s="1"/>
  <c r="AA61" i="1"/>
  <c r="Q61" i="6"/>
  <c r="BE37" i="1"/>
  <c r="AP37" i="6"/>
  <c r="AG29"/>
  <c r="AU29" i="1"/>
  <c r="AQ178" i="6"/>
  <c r="AH162"/>
  <c r="AA122" i="1"/>
  <c r="AC122"/>
  <c r="Q122" i="6"/>
  <c r="AH114"/>
  <c r="AG82"/>
  <c r="AU82" i="1"/>
  <c r="AR74" i="6"/>
  <c r="Q34"/>
  <c r="AA34" i="1"/>
  <c r="AC34"/>
  <c r="AG179" i="6"/>
  <c r="AU179" i="1"/>
  <c r="AP163" i="6"/>
  <c r="BE163" i="1"/>
  <c r="AQ147" i="6"/>
  <c r="AQ131"/>
  <c r="AP127"/>
  <c r="BE127" i="1"/>
  <c r="AI47" i="6"/>
  <c r="AQ19"/>
  <c r="S11" i="1"/>
  <c r="AA192"/>
  <c r="Q192" i="6"/>
  <c r="AC192" i="1"/>
  <c r="AP184" i="6"/>
  <c r="BE184" i="1"/>
  <c r="AQ168" i="6"/>
  <c r="Q144"/>
  <c r="AC144" i="1"/>
  <c r="AA144"/>
  <c r="Q136" i="6"/>
  <c r="AC136" i="1"/>
  <c r="AA136"/>
  <c r="AR96" i="6"/>
  <c r="AG84"/>
  <c r="AU84" i="1"/>
  <c r="AI68" i="6"/>
  <c r="AQ48"/>
  <c r="Q24"/>
  <c r="AC24" i="1"/>
  <c r="AA24"/>
  <c r="AR12" i="6"/>
  <c r="AG177"/>
  <c r="AU177" i="1"/>
  <c r="S157"/>
  <c r="AI109" i="6"/>
  <c r="AI65"/>
  <c r="S5" i="1"/>
  <c r="Q175" i="6"/>
  <c r="AA175" i="1"/>
  <c r="AC175"/>
  <c r="S34" i="34"/>
  <c r="P23" i="1"/>
  <c r="Q23" i="12"/>
  <c r="AI184" i="6"/>
  <c r="AH161"/>
  <c r="AG145"/>
  <c r="AU145" i="1"/>
  <c r="AG81" i="6"/>
  <c r="AU81" i="1"/>
  <c r="AG65" i="6"/>
  <c r="AU65" i="1"/>
  <c r="AH57" i="6"/>
  <c r="S21" i="1"/>
  <c r="AP17" i="6"/>
  <c r="BE17" i="1"/>
  <c r="S24" i="34"/>
  <c r="P13" i="1"/>
  <c r="Q13" i="12"/>
  <c r="AG174" i="6"/>
  <c r="AU174" i="1"/>
  <c r="AH126" i="6"/>
  <c r="AG110"/>
  <c r="AU110" i="1"/>
  <c r="AP110" i="6"/>
  <c r="BE110" i="1"/>
  <c r="Q86" i="6"/>
  <c r="AA86" i="1"/>
  <c r="AC86"/>
  <c r="AQ78" i="6"/>
  <c r="AI54"/>
  <c r="R50"/>
  <c r="AH46"/>
  <c r="AQ30"/>
  <c r="AI191"/>
  <c r="AP175"/>
  <c r="BE175" i="1"/>
  <c r="AR159" i="6"/>
  <c r="Q135"/>
  <c r="AA135" i="1"/>
  <c r="AC135"/>
  <c r="AR111" i="6"/>
  <c r="AI95"/>
  <c r="AR79"/>
  <c r="S47" i="1"/>
  <c r="S27"/>
  <c r="AH7" i="6"/>
  <c r="AQ188"/>
  <c r="AG180"/>
  <c r="AU180" i="1"/>
  <c r="AQ172" i="6"/>
  <c r="AP164"/>
  <c r="BE164" i="1"/>
  <c r="AI152" i="6"/>
  <c r="AG124"/>
  <c r="AU124" i="1"/>
  <c r="AP92" i="6"/>
  <c r="BE92" i="1"/>
  <c r="AH60" i="6"/>
  <c r="AR52"/>
  <c r="AA12" i="1"/>
  <c r="AC12"/>
  <c r="Q12" i="6"/>
  <c r="S177" i="1"/>
  <c r="P101" i="34"/>
  <c r="O90" i="1"/>
  <c r="Q87" i="12"/>
  <c r="AP189" i="6"/>
  <c r="BE189" i="1"/>
  <c r="AQ181" i="6"/>
  <c r="AR181"/>
  <c r="S176" i="34"/>
  <c r="P165" i="1"/>
  <c r="Q165" i="12"/>
  <c r="AI157" i="6"/>
  <c r="Q101"/>
  <c r="AC101" i="1"/>
  <c r="AA101"/>
  <c r="AR85" i="6"/>
  <c r="Q69"/>
  <c r="AA69" i="1"/>
  <c r="AC69"/>
  <c r="AH5" i="6"/>
  <c r="AR178"/>
  <c r="AR166"/>
  <c r="AR154"/>
  <c r="AR146"/>
  <c r="AH82"/>
  <c r="AH74"/>
  <c r="Q58"/>
  <c r="AA58" i="1"/>
  <c r="AC58"/>
  <c r="N56" i="13" s="1"/>
  <c r="AI14" i="6"/>
  <c r="AG163"/>
  <c r="AU163" i="1"/>
  <c r="Q155" i="6"/>
  <c r="AA155" i="1"/>
  <c r="AC155"/>
  <c r="AU147"/>
  <c r="AG147" i="6"/>
  <c r="AI143"/>
  <c r="AR123"/>
  <c r="AH107"/>
  <c r="AP99"/>
  <c r="BE99" i="1"/>
  <c r="AH91" i="6"/>
  <c r="AG91"/>
  <c r="AU91" i="1"/>
  <c r="AI67" i="6"/>
  <c r="AP51"/>
  <c r="BE51" i="1"/>
  <c r="AQ43" i="6"/>
  <c r="AH43"/>
  <c r="AP35"/>
  <c r="BE35" i="1"/>
  <c r="U33" i="37" s="1"/>
  <c r="Q19" i="6"/>
  <c r="AC19" i="1"/>
  <c r="N17" i="13" s="1"/>
  <c r="AA19" i="1"/>
  <c r="AG19" i="6"/>
  <c r="AU19" i="1"/>
  <c r="V17" i="13" s="1"/>
  <c r="AR11" i="6"/>
  <c r="AG192"/>
  <c r="AU192" i="1"/>
  <c r="Q184" i="6"/>
  <c r="AC184" i="1"/>
  <c r="AA184"/>
  <c r="AR152" i="6"/>
  <c r="AQ152"/>
  <c r="S144" i="1"/>
  <c r="AP136" i="6"/>
  <c r="BE136" i="1"/>
  <c r="Q112" i="6"/>
  <c r="AC112" i="1"/>
  <c r="AA112"/>
  <c r="AQ104" i="6"/>
  <c r="Q96"/>
  <c r="AA96" i="1"/>
  <c r="AC96"/>
  <c r="AG80" i="6"/>
  <c r="AA40" i="1"/>
  <c r="AC40"/>
  <c r="Q40" i="6"/>
  <c r="AQ17"/>
  <c r="AI174"/>
  <c r="S154" i="1"/>
  <c r="AJ138" i="6"/>
  <c r="AI94"/>
  <c r="S155" i="1"/>
  <c r="AI107" i="6"/>
  <c r="S67" i="1"/>
  <c r="AI76" i="6"/>
  <c r="AI64"/>
  <c r="Q185"/>
  <c r="AC185" i="1"/>
  <c r="AA185"/>
  <c r="S161"/>
  <c r="Q153" i="6"/>
  <c r="AC153" i="1"/>
  <c r="AA153"/>
  <c r="AR137" i="6"/>
  <c r="S137" i="1"/>
  <c r="AR105" i="6"/>
  <c r="Q97"/>
  <c r="AC97" i="1"/>
  <c r="AA97"/>
  <c r="AP81" i="6"/>
  <c r="BE81" i="1"/>
  <c r="AQ73" i="6"/>
  <c r="AI37"/>
  <c r="AG33"/>
  <c r="AU33" i="1"/>
  <c r="R29" i="6"/>
  <c r="Q9"/>
  <c r="AA9" i="1"/>
  <c r="AC9"/>
  <c r="AG190" i="6"/>
  <c r="AU190" i="1"/>
  <c r="AP158" i="6"/>
  <c r="BE158" i="1"/>
  <c r="AQ142" i="6"/>
  <c r="AC118" i="1"/>
  <c r="AA118"/>
  <c r="Q118" i="6"/>
  <c r="AP102"/>
  <c r="BE102" i="1"/>
  <c r="S98"/>
  <c r="AI86" i="6"/>
  <c r="AP78"/>
  <c r="BE78" i="1"/>
  <c r="AH78" i="6"/>
  <c r="AA54" i="1"/>
  <c r="AC54"/>
  <c r="Q54" i="6"/>
  <c r="AH54"/>
  <c r="AR46"/>
  <c r="AG6"/>
  <c r="AU6" i="1"/>
  <c r="AP167" i="6"/>
  <c r="BE167" i="1"/>
  <c r="AQ159" i="6"/>
  <c r="AG143"/>
  <c r="AU143" i="1"/>
  <c r="AP135" i="6"/>
  <c r="BE135" i="1"/>
  <c r="AQ127" i="6"/>
  <c r="AR127"/>
  <c r="AG87"/>
  <c r="AU87" i="1"/>
  <c r="AH79" i="6"/>
  <c r="AG39"/>
  <c r="AU39" i="1"/>
  <c r="AP7" i="6"/>
  <c r="BE7" i="1"/>
  <c r="AH188" i="6"/>
  <c r="AR180"/>
  <c r="AR172"/>
  <c r="S128" i="1"/>
  <c r="AG116" i="6"/>
  <c r="AU116" i="1"/>
  <c r="AG108" i="6"/>
  <c r="AU108" i="1"/>
  <c r="AR92" i="6"/>
  <c r="AP84"/>
  <c r="BE84" i="1"/>
  <c r="AQ44" i="6"/>
  <c r="AR28"/>
  <c r="AI57"/>
  <c r="S145" i="34"/>
  <c r="P134" i="1"/>
  <c r="Q134" i="12"/>
  <c r="O90"/>
  <c r="AI58" i="6"/>
  <c r="S38" i="1"/>
  <c r="AI175" i="6"/>
  <c r="AI79"/>
  <c r="AI43"/>
  <c r="AI27"/>
  <c r="AI88"/>
  <c r="S56" i="1"/>
  <c r="S28"/>
  <c r="Q173" i="6"/>
  <c r="AA173" i="1"/>
  <c r="AC173"/>
  <c r="AP149" i="6"/>
  <c r="BE149" i="1"/>
  <c r="Q141" i="6"/>
  <c r="AC141" i="1"/>
  <c r="AA141"/>
  <c r="AQ125" i="6"/>
  <c r="BE125" i="1"/>
  <c r="AH109" i="6"/>
  <c r="AG101"/>
  <c r="AU101" i="1"/>
  <c r="AH85" i="6"/>
  <c r="AU85" i="1"/>
  <c r="AG61" i="6"/>
  <c r="AU61" i="1"/>
  <c r="V59" i="13" s="1"/>
  <c r="AH37" i="6"/>
  <c r="AH21"/>
  <c r="Q5"/>
  <c r="AA5" i="1"/>
  <c r="AC5"/>
  <c r="AC186"/>
  <c r="Q186" i="6"/>
  <c r="AA186" i="1"/>
  <c r="AP170" i="6"/>
  <c r="BE170" i="1"/>
  <c r="S181" i="34"/>
  <c r="P170" i="1"/>
  <c r="S173" i="34"/>
  <c r="P162" i="1"/>
  <c r="AQ154" i="6"/>
  <c r="AP138"/>
  <c r="BE138" i="1"/>
  <c r="AR106" i="6"/>
  <c r="AH90"/>
  <c r="AR90"/>
  <c r="AP74"/>
  <c r="BE74" i="1"/>
  <c r="AR58" i="6"/>
  <c r="AG42"/>
  <c r="AU42" i="1"/>
  <c r="AG18" i="6"/>
  <c r="AU18" i="1"/>
  <c r="AH10" i="6"/>
  <c r="AR187"/>
  <c r="Q163"/>
  <c r="AC163" i="1"/>
  <c r="AA163"/>
  <c r="AQ155" i="6"/>
  <c r="AP147"/>
  <c r="BE147" i="1"/>
  <c r="AR139" i="6"/>
  <c r="AP131"/>
  <c r="BE131" i="1"/>
  <c r="AQ123" i="6"/>
  <c r="AP91"/>
  <c r="BE91" i="1"/>
  <c r="S15"/>
  <c r="AH11" i="6"/>
  <c r="AG176"/>
  <c r="AU176" i="1"/>
  <c r="AC168"/>
  <c r="Q168" i="6"/>
  <c r="AA168" i="1"/>
  <c r="AG160" i="6"/>
  <c r="AU160" i="1"/>
  <c r="AR128" i="6"/>
  <c r="AI120"/>
  <c r="S88" i="1"/>
  <c r="AA64"/>
  <c r="AC64"/>
  <c r="N62" i="13" s="1"/>
  <c r="Q64" i="6"/>
  <c r="AG64"/>
  <c r="AU64" i="1"/>
  <c r="V62" i="13" s="1"/>
  <c r="AG48" i="6"/>
  <c r="AU48" i="1"/>
  <c r="AQ24" i="6"/>
  <c r="S125" i="1"/>
  <c r="S113"/>
  <c r="AR22" i="6"/>
  <c r="S35" i="1"/>
  <c r="Q169" i="6"/>
  <c r="AC169" i="1"/>
  <c r="AA169"/>
  <c r="AQ153" i="6"/>
  <c r="AP121"/>
  <c r="BE121" i="1"/>
  <c r="AP97" i="6"/>
  <c r="BE97" i="1"/>
  <c r="AH97" i="6"/>
  <c r="AC81" i="1"/>
  <c r="Q81" i="6"/>
  <c r="AA81" i="1"/>
  <c r="AP73" i="6"/>
  <c r="BE73" i="1"/>
  <c r="AR49" i="6"/>
  <c r="AH41"/>
  <c r="AH25"/>
  <c r="AG9"/>
  <c r="AU9" i="1"/>
  <c r="AP190" i="6"/>
  <c r="BE190" i="1"/>
  <c r="AH174" i="6"/>
  <c r="AR158"/>
  <c r="AG118"/>
  <c r="AU118" i="1"/>
  <c r="AG70" i="6"/>
  <c r="AU70" i="1"/>
  <c r="AR54" i="6"/>
  <c r="AQ38"/>
  <c r="AP30"/>
  <c r="BE30" i="1"/>
  <c r="U28" i="37" s="1"/>
  <c r="AH22" i="6"/>
  <c r="Q10" i="12"/>
  <c r="Q6" i="6"/>
  <c r="AA6" i="1"/>
  <c r="AC6"/>
  <c r="AR191" i="6"/>
  <c r="AP183"/>
  <c r="BE183" i="1"/>
  <c r="AG183" i="6"/>
  <c r="AU183" i="1"/>
  <c r="AP159" i="6"/>
  <c r="BE159" i="1"/>
  <c r="AG151" i="6"/>
  <c r="AU151" i="1"/>
  <c r="AH127" i="6"/>
  <c r="AR119"/>
  <c r="AH103"/>
  <c r="AI75"/>
  <c r="AP71"/>
  <c r="BE71" i="1"/>
  <c r="AG63" i="6"/>
  <c r="AU63" i="1"/>
  <c r="AQ55" i="6"/>
  <c r="S51" i="1"/>
  <c r="Q39" i="6"/>
  <c r="AA39" i="1"/>
  <c r="AC39"/>
  <c r="I37" i="37" s="1"/>
  <c r="AQ31" i="6"/>
  <c r="BE31" i="1"/>
  <c r="AQ23" i="6"/>
  <c r="AI15"/>
  <c r="AH172"/>
  <c r="AG140"/>
  <c r="AU140" i="1"/>
  <c r="AQ132" i="6"/>
  <c r="AI104"/>
  <c r="AG68"/>
  <c r="AU68" i="1"/>
  <c r="AA60"/>
  <c r="Q60" i="6"/>
  <c r="AC60" i="1"/>
  <c r="AQ36" i="6"/>
  <c r="AI161"/>
  <c r="AI178"/>
  <c r="AI11"/>
  <c r="S180" i="1"/>
  <c r="S172"/>
  <c r="AQ76" i="6"/>
  <c r="AH173"/>
  <c r="AH149"/>
  <c r="S101" i="1"/>
  <c r="AU93"/>
  <c r="AG93" i="6"/>
  <c r="AQ85"/>
  <c r="AR61"/>
  <c r="Q37"/>
  <c r="AA37" i="1"/>
  <c r="AC37"/>
  <c r="AR21" i="6"/>
  <c r="AG13"/>
  <c r="AU13" i="1"/>
  <c r="V11" i="13" s="1"/>
  <c r="AG5" i="6"/>
  <c r="AU5" i="1"/>
  <c r="AP194" i="6"/>
  <c r="BE194" i="1"/>
  <c r="AU178"/>
  <c r="AG178" i="6"/>
  <c r="Q170" i="12"/>
  <c r="AQ146" i="6"/>
  <c r="AR122"/>
  <c r="S106" i="1"/>
  <c r="AQ74" i="6"/>
  <c r="AG34"/>
  <c r="AU34" i="1"/>
  <c r="V32" i="13" s="1"/>
  <c r="AQ139" i="6"/>
  <c r="AH67"/>
  <c r="AQ59"/>
  <c r="AQ51"/>
  <c r="AR43"/>
  <c r="Q35"/>
  <c r="AC35" i="1"/>
  <c r="I33" i="37" s="1"/>
  <c r="AA35" i="1"/>
  <c r="AP27" i="6"/>
  <c r="BE27" i="1"/>
  <c r="AH184" i="6"/>
  <c r="AP168"/>
  <c r="BE168" i="1"/>
  <c r="AH128" i="6"/>
  <c r="AG120"/>
  <c r="AU120" i="1"/>
  <c r="AH80" i="6"/>
  <c r="AH64"/>
  <c r="AH32"/>
  <c r="AG16"/>
  <c r="AU16" i="1"/>
  <c r="V14" i="13" s="1"/>
  <c r="AI126" i="6"/>
  <c r="AI34"/>
  <c r="S147" i="1"/>
  <c r="AP87" i="6"/>
  <c r="BE87" i="1"/>
  <c r="AI160" i="6"/>
  <c r="S136" i="1"/>
  <c r="AI96" i="6"/>
  <c r="AI84"/>
  <c r="AQ169"/>
  <c r="AQ161"/>
  <c r="BE161" i="1"/>
  <c r="AR145" i="6"/>
  <c r="AP137"/>
  <c r="BE137" i="1"/>
  <c r="AG113" i="6"/>
  <c r="AU113" i="1"/>
  <c r="AR89" i="6"/>
  <c r="AP57"/>
  <c r="BE57" i="1"/>
  <c r="S53"/>
  <c r="AQ33" i="6"/>
  <c r="AG17"/>
  <c r="AU17" i="1"/>
  <c r="AQ182" i="6"/>
  <c r="S178" i="1"/>
  <c r="AI154" i="6"/>
  <c r="AH86"/>
  <c r="AR78"/>
  <c r="AQ46"/>
  <c r="AR30"/>
  <c r="AG30"/>
  <c r="AU30" i="1"/>
  <c r="Q28" i="37" s="1"/>
  <c r="AG191" i="6"/>
  <c r="AU191" i="1"/>
  <c r="AQ175" i="6"/>
  <c r="Q167"/>
  <c r="AA167" i="1"/>
  <c r="AC167"/>
  <c r="AH119" i="6"/>
  <c r="Q111"/>
  <c r="AC111" i="1"/>
  <c r="AA111"/>
  <c r="Q87" i="6"/>
  <c r="AA87" i="1"/>
  <c r="AC87"/>
  <c r="AI124" i="6"/>
  <c r="Q92"/>
  <c r="AC92" i="1"/>
  <c r="AA92"/>
  <c r="AQ52" i="6"/>
  <c r="AG44"/>
  <c r="AU44" i="1"/>
  <c r="AI113" i="6"/>
  <c r="AI93"/>
  <c r="S61" i="1"/>
  <c r="S33"/>
  <c r="R154" i="6"/>
  <c r="S150" i="1"/>
  <c r="AI134" i="6"/>
  <c r="S18" i="1"/>
  <c r="R44" i="6"/>
  <c r="R142"/>
  <c r="F140" i="7"/>
  <c r="F71"/>
  <c r="F136"/>
  <c r="F124"/>
  <c r="F108"/>
  <c r="D123"/>
  <c r="D102"/>
  <c r="F102"/>
  <c r="F103"/>
  <c r="E38" i="37" l="1"/>
  <c r="I38" i="13"/>
  <c r="Z32"/>
  <c r="U32" i="37"/>
  <c r="Z29" i="13"/>
  <c r="U29" i="37"/>
  <c r="E28"/>
  <c r="I28" i="13"/>
  <c r="N29"/>
  <c r="L29" s="1"/>
  <c r="I29" i="37"/>
  <c r="N32" i="13"/>
  <c r="L32" s="1"/>
  <c r="I32" i="37"/>
  <c r="E32"/>
  <c r="I32" i="13"/>
  <c r="E31" i="37"/>
  <c r="I31" i="13"/>
  <c r="E30" i="37"/>
  <c r="I30" i="13"/>
  <c r="E29" i="37"/>
  <c r="I29" i="13"/>
  <c r="G27"/>
  <c r="N38"/>
  <c r="L38" s="1"/>
  <c r="I38" i="37"/>
  <c r="N35" i="13"/>
  <c r="L35" s="1"/>
  <c r="I35" i="37"/>
  <c r="E44"/>
  <c r="I44" i="13"/>
  <c r="N44"/>
  <c r="L44" s="1"/>
  <c r="I44" i="37"/>
  <c r="I333" s="1"/>
  <c r="V44" i="13"/>
  <c r="Q44" i="37"/>
  <c r="Q333"/>
  <c r="Z44" i="13"/>
  <c r="U44" i="37"/>
  <c r="Z41" i="13"/>
  <c r="U41" i="37"/>
  <c r="Z38" i="13"/>
  <c r="U38" i="37"/>
  <c r="Z35" i="13"/>
  <c r="U35" i="37"/>
  <c r="U333" s="1"/>
  <c r="I5" i="13"/>
  <c r="I6"/>
  <c r="D90" i="7"/>
  <c r="N90" i="13"/>
  <c r="D85" i="7"/>
  <c r="N85" i="13"/>
  <c r="F189" i="7"/>
  <c r="V189" i="13"/>
  <c r="V28"/>
  <c r="Z55"/>
  <c r="G135" i="7"/>
  <c r="Z135" i="13"/>
  <c r="G85" i="7"/>
  <c r="Z85" i="13"/>
  <c r="Z25"/>
  <c r="N33"/>
  <c r="L33" s="1"/>
  <c r="V3"/>
  <c r="F138" i="7"/>
  <c r="V138" i="13"/>
  <c r="N37"/>
  <c r="L37" s="1"/>
  <c r="G157" i="7"/>
  <c r="Z157" i="13"/>
  <c r="N4"/>
  <c r="G188" i="7"/>
  <c r="Z188" i="13"/>
  <c r="D79" i="7"/>
  <c r="N79" i="13"/>
  <c r="N167"/>
  <c r="F174" i="7"/>
  <c r="V174" i="13"/>
  <c r="G168" i="7"/>
  <c r="Z168" i="13"/>
  <c r="V99"/>
  <c r="G147" i="7"/>
  <c r="Z147" i="13"/>
  <c r="F106" i="7"/>
  <c r="V106" i="13"/>
  <c r="V37"/>
  <c r="Z133"/>
  <c r="G165" i="7"/>
  <c r="Z165" i="13"/>
  <c r="V31"/>
  <c r="N151"/>
  <c r="Z134"/>
  <c r="F190" i="7"/>
  <c r="V190" i="13"/>
  <c r="Z33"/>
  <c r="Z49"/>
  <c r="F89" i="7"/>
  <c r="V89" i="13"/>
  <c r="F145" i="7"/>
  <c r="V145" i="13"/>
  <c r="F178" i="7"/>
  <c r="V178" i="13"/>
  <c r="N133"/>
  <c r="F175" i="7"/>
  <c r="V175" i="13"/>
  <c r="N134"/>
  <c r="G182" i="7"/>
  <c r="Z182" i="13"/>
  <c r="G125" i="7"/>
  <c r="Z125" i="13"/>
  <c r="D120" i="7"/>
  <c r="N120" i="13"/>
  <c r="F147" i="7"/>
  <c r="V147" i="13"/>
  <c r="N147"/>
  <c r="D163" i="7"/>
  <c r="N163" i="13"/>
  <c r="F77" i="7"/>
  <c r="V77" i="13"/>
  <c r="D149" i="7"/>
  <c r="N149" i="13"/>
  <c r="Z54"/>
  <c r="F169" i="7"/>
  <c r="V169" i="13"/>
  <c r="N19"/>
  <c r="G83" i="7"/>
  <c r="Z83" i="13"/>
  <c r="G186" i="7"/>
  <c r="Z186" i="13"/>
  <c r="F159" i="7"/>
  <c r="V159" i="13"/>
  <c r="G110" i="7"/>
  <c r="Z110" i="13"/>
  <c r="G150" i="7"/>
  <c r="Z150" i="13"/>
  <c r="N158"/>
  <c r="V25"/>
  <c r="G67" i="7"/>
  <c r="Z67" i="13"/>
  <c r="F179" i="7"/>
  <c r="V179" i="13"/>
  <c r="V21"/>
  <c r="N69"/>
  <c r="G141" i="7"/>
  <c r="Z141" i="13"/>
  <c r="G148" i="7"/>
  <c r="Z148" i="13"/>
  <c r="F87" i="7"/>
  <c r="V87" i="13"/>
  <c r="Z6"/>
  <c r="G86" i="7"/>
  <c r="Z86" i="13"/>
  <c r="G105" i="7"/>
  <c r="Z105" i="13"/>
  <c r="V8"/>
  <c r="N168"/>
  <c r="V34"/>
  <c r="G117" i="7"/>
  <c r="Z117" i="13"/>
  <c r="Z4"/>
  <c r="V103"/>
  <c r="G167" i="7"/>
  <c r="Z167" i="13"/>
  <c r="F112" i="7"/>
  <c r="V112" i="13"/>
  <c r="F123" i="7"/>
  <c r="V123" i="13"/>
  <c r="G158" i="7"/>
  <c r="Z158" i="13"/>
  <c r="F101" i="7"/>
  <c r="V101" i="13"/>
  <c r="G189" i="7"/>
  <c r="Z189" i="13"/>
  <c r="Z40"/>
  <c r="F96" i="7"/>
  <c r="V96" i="13"/>
  <c r="G152" i="7"/>
  <c r="Z152" i="13"/>
  <c r="F88" i="7"/>
  <c r="V88" i="13"/>
  <c r="Z60"/>
  <c r="F119" i="7"/>
  <c r="V119" i="13"/>
  <c r="N127"/>
  <c r="N135"/>
  <c r="N6"/>
  <c r="L6" s="1"/>
  <c r="F182" i="7"/>
  <c r="V182" i="13"/>
  <c r="F64" i="7"/>
  <c r="V64" i="13"/>
  <c r="Z34"/>
  <c r="F156" i="7"/>
  <c r="V156" i="13"/>
  <c r="D172" i="7"/>
  <c r="N172" i="13"/>
  <c r="D118" i="7"/>
  <c r="N118" i="13"/>
  <c r="D154" i="7"/>
  <c r="N154" i="13"/>
  <c r="F186" i="7"/>
  <c r="V186" i="13"/>
  <c r="F92" i="7"/>
  <c r="V92" i="13"/>
  <c r="N55"/>
  <c r="V71"/>
  <c r="G104" i="7"/>
  <c r="Z104" i="13"/>
  <c r="Z99"/>
  <c r="D107" i="7"/>
  <c r="N107" i="13"/>
  <c r="Z18"/>
  <c r="N18"/>
  <c r="D74" i="7"/>
  <c r="N74" i="13"/>
  <c r="N113"/>
  <c r="V48"/>
  <c r="V51"/>
  <c r="F170" i="7"/>
  <c r="V170" i="13"/>
  <c r="V52"/>
  <c r="V55"/>
  <c r="F74" i="7"/>
  <c r="V74" i="13"/>
  <c r="G174" i="7"/>
  <c r="Z174" i="13"/>
  <c r="F120" i="7"/>
  <c r="V120" i="13"/>
  <c r="F19" i="7"/>
  <c r="V19" i="13"/>
  <c r="N187"/>
  <c r="Z109"/>
  <c r="N108"/>
  <c r="N188"/>
  <c r="V9"/>
  <c r="V129"/>
  <c r="N36"/>
  <c r="L36" s="1"/>
  <c r="N112"/>
  <c r="G120" i="7"/>
  <c r="Z120" i="13"/>
  <c r="G139" i="7"/>
  <c r="Z139" i="13"/>
  <c r="V18"/>
  <c r="V45"/>
  <c r="N61"/>
  <c r="N141"/>
  <c r="F100" i="7"/>
  <c r="V100" i="13"/>
  <c r="N39"/>
  <c r="L39" s="1"/>
  <c r="N72"/>
  <c r="G96" i="7"/>
  <c r="Z96" i="13"/>
  <c r="Z39"/>
  <c r="N105"/>
  <c r="D177" i="7"/>
  <c r="N177" i="13"/>
  <c r="N109"/>
  <c r="F111" i="7"/>
  <c r="V111" i="13"/>
  <c r="G159" i="7"/>
  <c r="Z159" i="13"/>
  <c r="F176" i="7"/>
  <c r="V176" i="13"/>
  <c r="N58"/>
  <c r="F66" i="7"/>
  <c r="V66" i="13"/>
  <c r="F149" i="7"/>
  <c r="V149" i="13"/>
  <c r="F116" i="7"/>
  <c r="V116" i="13"/>
  <c r="V7"/>
  <c r="F158" i="7"/>
  <c r="V158" i="13"/>
  <c r="G89" i="7"/>
  <c r="Z89" i="13"/>
  <c r="D161" i="7"/>
  <c r="N161" i="13"/>
  <c r="V40"/>
  <c r="F83" i="7"/>
  <c r="V83" i="13"/>
  <c r="G123" i="7"/>
  <c r="Z123" i="13"/>
  <c r="D139" i="7"/>
  <c r="N139" i="13"/>
  <c r="Z5"/>
  <c r="F85" i="7"/>
  <c r="V85" i="13"/>
  <c r="G100" i="7"/>
  <c r="Z100" i="13"/>
  <c r="F188" i="7"/>
  <c r="V188" i="13"/>
  <c r="N183"/>
  <c r="D110" i="7"/>
  <c r="N110" i="13"/>
  <c r="N182"/>
  <c r="G97" i="7"/>
  <c r="Z97" i="13"/>
  <c r="N153"/>
  <c r="F161" i="7"/>
  <c r="V161" i="13"/>
  <c r="N99"/>
  <c r="G187" i="7"/>
  <c r="Z187" i="13"/>
  <c r="N10"/>
  <c r="Z15"/>
  <c r="F143" i="7"/>
  <c r="V143" i="13"/>
  <c r="F82" i="7"/>
  <c r="V82" i="13"/>
  <c r="V27"/>
  <c r="G107" i="7"/>
  <c r="Z107" i="13"/>
  <c r="D155" i="7"/>
  <c r="N155" i="13"/>
  <c r="D117" i="7"/>
  <c r="N117" i="13"/>
  <c r="N98"/>
  <c r="N138"/>
  <c r="F142" i="7"/>
  <c r="V142" i="13"/>
  <c r="N9"/>
  <c r="G169" i="7"/>
  <c r="Z169" i="13"/>
  <c r="N16"/>
  <c r="F184" i="7"/>
  <c r="V184" i="13"/>
  <c r="G66" i="7"/>
  <c r="Z66" i="13"/>
  <c r="N8"/>
  <c r="G144" i="7"/>
  <c r="Z144" i="13"/>
  <c r="G98" i="7"/>
  <c r="Z98" i="13"/>
  <c r="G124" i="7"/>
  <c r="Z124" i="13"/>
  <c r="N180"/>
  <c r="F160" i="7"/>
  <c r="V160" i="13"/>
  <c r="G70" i="7"/>
  <c r="Z70" i="13"/>
  <c r="F86" i="7"/>
  <c r="V86" i="13"/>
  <c r="N126"/>
  <c r="N97"/>
  <c r="F168" i="7"/>
  <c r="V168" i="13"/>
  <c r="N82"/>
  <c r="Z36"/>
  <c r="F95" i="7"/>
  <c r="V95" i="13"/>
  <c r="G151" i="7"/>
  <c r="Z151" i="13"/>
  <c r="Z46"/>
  <c r="N150"/>
  <c r="G65" i="7"/>
  <c r="Z65" i="13"/>
  <c r="N24"/>
  <c r="N104"/>
  <c r="N131"/>
  <c r="N179"/>
  <c r="Z114"/>
  <c r="N13"/>
  <c r="V13"/>
  <c r="F148" i="7"/>
  <c r="V148" i="13"/>
  <c r="G121" i="7"/>
  <c r="Z121" i="13"/>
  <c r="V128"/>
  <c r="Z27"/>
  <c r="F107" i="7"/>
  <c r="V107" i="13"/>
  <c r="N21"/>
  <c r="N45"/>
  <c r="D164" i="7"/>
  <c r="N164" i="13"/>
  <c r="G172" i="7"/>
  <c r="Z172" i="13"/>
  <c r="G87" i="7"/>
  <c r="Z87" i="13"/>
  <c r="Z111"/>
  <c r="V102"/>
  <c r="Z57"/>
  <c r="N128"/>
  <c r="Z10"/>
  <c r="N66"/>
  <c r="F162" i="7"/>
  <c r="V162" i="13"/>
  <c r="D189" i="7"/>
  <c r="N189" i="13"/>
  <c r="N28"/>
  <c r="L28" s="1"/>
  <c r="N136"/>
  <c r="N115"/>
  <c r="V5"/>
  <c r="G92" i="7"/>
  <c r="Z92" i="13"/>
  <c r="F164" i="7"/>
  <c r="V164" i="13"/>
  <c r="V6"/>
  <c r="G153" i="7"/>
  <c r="Z153" i="13"/>
  <c r="N80"/>
  <c r="G88" i="7"/>
  <c r="Z88" i="13"/>
  <c r="G178" i="7"/>
  <c r="Z178" i="13"/>
  <c r="Z61"/>
  <c r="G164" i="7"/>
  <c r="Z164" i="13"/>
  <c r="N73"/>
  <c r="N121"/>
  <c r="Z24"/>
  <c r="F72" i="7"/>
  <c r="V72" i="13"/>
  <c r="F90" i="7"/>
  <c r="V90" i="13"/>
  <c r="G146" i="7"/>
  <c r="Z146" i="13"/>
  <c r="Z13"/>
  <c r="F165" i="7"/>
  <c r="V165" i="13"/>
  <c r="Z12"/>
  <c r="V134"/>
  <c r="N176"/>
  <c r="F67" i="7"/>
  <c r="V67" i="13"/>
  <c r="N123"/>
  <c r="N157"/>
  <c r="N178"/>
  <c r="V22"/>
  <c r="N30"/>
  <c r="Z16"/>
  <c r="N192"/>
  <c r="F43" i="7"/>
  <c r="V43" i="13"/>
  <c r="Z131"/>
  <c r="N34"/>
  <c r="L34" s="1"/>
  <c r="N106"/>
  <c r="N12"/>
  <c r="V140"/>
  <c r="F135" i="7"/>
  <c r="V135" i="13"/>
  <c r="N129"/>
  <c r="G64" i="7"/>
  <c r="Z64" i="13"/>
  <c r="V42"/>
  <c r="N165"/>
  <c r="V15"/>
  <c r="F118" i="7"/>
  <c r="V118" i="13"/>
  <c r="F91" i="7"/>
  <c r="V91" i="13"/>
  <c r="Z69"/>
  <c r="G181" i="7"/>
  <c r="Z181" i="13"/>
  <c r="F68" i="7"/>
  <c r="V68" i="13"/>
  <c r="Z71"/>
  <c r="Z119"/>
  <c r="V46"/>
  <c r="D166" i="7"/>
  <c r="N166" i="13"/>
  <c r="Z129"/>
  <c r="V16"/>
  <c r="G72" i="7"/>
  <c r="Z72" i="13"/>
  <c r="D184" i="7"/>
  <c r="N184" i="13"/>
  <c r="N3"/>
  <c r="V4"/>
  <c r="Z156"/>
  <c r="N7"/>
  <c r="N94"/>
  <c r="N67"/>
  <c r="F122" i="7"/>
  <c r="V122" i="13"/>
  <c r="G173" i="7"/>
  <c r="Z173" i="13"/>
  <c r="V108"/>
  <c r="F79" i="7"/>
  <c r="V79" i="13"/>
  <c r="D173" i="7"/>
  <c r="N173" i="13"/>
  <c r="N22"/>
  <c r="F177" i="7"/>
  <c r="V177" i="13"/>
  <c r="F80" i="7"/>
  <c r="V80" i="13"/>
  <c r="N5"/>
  <c r="L5" s="1"/>
  <c r="V133"/>
  <c r="N63"/>
  <c r="G118" i="7"/>
  <c r="Z118" i="13"/>
  <c r="Z9"/>
  <c r="N145"/>
  <c r="F153" i="7"/>
  <c r="V153" i="13"/>
  <c r="N64"/>
  <c r="G184" i="7"/>
  <c r="Z184" i="13"/>
  <c r="G179" i="7"/>
  <c r="Z179" i="13"/>
  <c r="F173" i="7"/>
  <c r="V173" i="13"/>
  <c r="N148"/>
  <c r="N156"/>
  <c r="N78"/>
  <c r="F65" i="7"/>
  <c r="V65" i="13"/>
  <c r="Z58"/>
  <c r="D93" i="7"/>
  <c r="N93" i="13"/>
  <c r="V60"/>
  <c r="N88"/>
  <c r="G154" i="7"/>
  <c r="Z154" i="13"/>
  <c r="Z116"/>
  <c r="N87"/>
  <c r="V49"/>
  <c r="F137" i="7"/>
  <c r="V137" i="13"/>
  <c r="N160"/>
  <c r="G170" i="7"/>
  <c r="Z170" i="13"/>
  <c r="Z132"/>
  <c r="Z63"/>
  <c r="N119"/>
  <c r="F113" i="7"/>
  <c r="V113" i="13"/>
  <c r="F94" i="7"/>
  <c r="V94" i="13"/>
  <c r="F150" i="7"/>
  <c r="V150" i="13"/>
  <c r="N65"/>
  <c r="F105" i="7"/>
  <c r="V105" i="13"/>
  <c r="Z3"/>
  <c r="V131"/>
  <c r="G126" i="7"/>
  <c r="Z126" i="13"/>
  <c r="Z130"/>
  <c r="G140" i="7"/>
  <c r="Z140" i="13"/>
  <c r="G103" i="7"/>
  <c r="Z103" i="13"/>
  <c r="V30"/>
  <c r="N54"/>
  <c r="V54"/>
  <c r="F97" i="7"/>
  <c r="V97" i="13"/>
  <c r="D137" i="7"/>
  <c r="N137" i="13"/>
  <c r="G176" i="7"/>
  <c r="Z176" i="13"/>
  <c r="F155" i="7"/>
  <c r="V155" i="13"/>
  <c r="G122" i="7"/>
  <c r="Z122" i="13"/>
  <c r="V127"/>
  <c r="G94" i="7"/>
  <c r="Z94" i="13"/>
  <c r="Z37"/>
  <c r="G73" i="7"/>
  <c r="Z73" i="13"/>
  <c r="G137" i="7"/>
  <c r="Z137" i="13"/>
  <c r="F152" i="7"/>
  <c r="V152" i="13"/>
  <c r="Z52"/>
  <c r="Z30"/>
  <c r="F110" i="7"/>
  <c r="V110" i="13"/>
  <c r="F126" i="7"/>
  <c r="V126" i="13"/>
  <c r="F73" i="7"/>
  <c r="V73" i="13"/>
  <c r="D91" i="7"/>
  <c r="N91" i="13"/>
  <c r="F109" i="7"/>
  <c r="V109" i="13"/>
  <c r="N181"/>
  <c r="F151" i="7"/>
  <c r="V151" i="13"/>
  <c r="G112" i="7"/>
  <c r="Z112" i="13"/>
  <c r="F75" i="7"/>
  <c r="V75" i="13"/>
  <c r="G106" i="7"/>
  <c r="Z106" i="13"/>
  <c r="D89" i="7"/>
  <c r="N89" i="13"/>
  <c r="G101" i="7"/>
  <c r="Z101" i="13"/>
  <c r="D71" i="7"/>
  <c r="N71" i="13"/>
  <c r="Z183"/>
  <c r="G115" i="7"/>
  <c r="Z115" i="13"/>
  <c r="F146" i="7"/>
  <c r="V146" i="13"/>
  <c r="G149" i="7"/>
  <c r="Z149" i="13"/>
  <c r="F167" i="7"/>
  <c r="V167" i="13"/>
  <c r="Z8"/>
  <c r="G160" i="7"/>
  <c r="Z160" i="13"/>
  <c r="F98" i="7"/>
  <c r="V98" i="13"/>
  <c r="G93" i="7"/>
  <c r="Z93" i="13"/>
  <c r="V132"/>
  <c r="V33"/>
  <c r="G185" i="7"/>
  <c r="Z185" i="13"/>
  <c r="Z48"/>
  <c r="Z42"/>
  <c r="G166" i="7"/>
  <c r="Z166" i="13"/>
  <c r="G192" i="7"/>
  <c r="Z192" i="13"/>
  <c r="V61"/>
  <c r="F181" i="7"/>
  <c r="V181" i="13"/>
  <c r="Z28"/>
  <c r="G95" i="7"/>
  <c r="Z95" i="13"/>
  <c r="Z145"/>
  <c r="G136" i="7"/>
  <c r="Z136" i="13"/>
  <c r="D171" i="7"/>
  <c r="N171" i="13"/>
  <c r="G82" i="7"/>
  <c r="Z82" i="13"/>
  <c r="F114" i="7"/>
  <c r="V114" i="13"/>
  <c r="F141" i="7"/>
  <c r="V141" i="13"/>
  <c r="N52"/>
  <c r="G76" i="7"/>
  <c r="Z76" i="13"/>
  <c r="D116" i="7"/>
  <c r="N116" i="13"/>
  <c r="G79" i="7"/>
  <c r="Z79" i="13"/>
  <c r="D95" i="7"/>
  <c r="N95" i="13"/>
  <c r="G90" i="7"/>
  <c r="Z90" i="13"/>
  <c r="G162" i="7"/>
  <c r="Z162" i="13"/>
  <c r="N84"/>
  <c r="G108" i="7"/>
  <c r="Z108" i="13"/>
  <c r="F172" i="7"/>
  <c r="V172" i="13"/>
  <c r="V63"/>
  <c r="N142"/>
  <c r="D190" i="7"/>
  <c r="N190" i="13"/>
  <c r="Z161"/>
  <c r="F187" i="7"/>
  <c r="V187" i="13"/>
  <c r="V58"/>
  <c r="Z21"/>
  <c r="F93" i="7"/>
  <c r="V93" i="13"/>
  <c r="D101" i="7"/>
  <c r="N101" i="13"/>
  <c r="F70" i="7"/>
  <c r="V70" i="13"/>
  <c r="D70" i="7"/>
  <c r="N70" i="13"/>
  <c r="F104" i="7"/>
  <c r="V104" i="13"/>
  <c r="N51"/>
  <c r="G155" i="7"/>
  <c r="Z155" i="13"/>
  <c r="F171" i="7"/>
  <c r="V171" i="13"/>
  <c r="N68"/>
  <c r="G180" i="7"/>
  <c r="Z180" i="13"/>
  <c r="N31"/>
  <c r="L31" s="1"/>
  <c r="F183" i="7"/>
  <c r="V183" i="13"/>
  <c r="F125" i="7"/>
  <c r="V125" i="13"/>
  <c r="G78" i="7"/>
  <c r="Z78" i="13"/>
  <c r="Z142"/>
  <c r="G190" i="7"/>
  <c r="Z190" i="13"/>
  <c r="N81"/>
  <c r="G177" i="7"/>
  <c r="Z177" i="13"/>
  <c r="G91" i="7"/>
  <c r="Z91" i="13"/>
  <c r="N162"/>
  <c r="N170"/>
  <c r="G77" i="7"/>
  <c r="Z77" i="13"/>
  <c r="V36"/>
  <c r="N103"/>
  <c r="G143" i="7"/>
  <c r="Z143" i="13"/>
  <c r="G113" i="7"/>
  <c r="Z113" i="13"/>
  <c r="N40"/>
  <c r="G80" i="7"/>
  <c r="Z80" i="13"/>
  <c r="Z31"/>
  <c r="Z51"/>
  <c r="N75"/>
  <c r="F180" i="7"/>
  <c r="V180" i="13"/>
  <c r="V84"/>
  <c r="Z128"/>
  <c r="V130"/>
  <c r="F157" i="7"/>
  <c r="V157" i="13"/>
  <c r="D100" i="7"/>
  <c r="N100" i="13"/>
  <c r="N124"/>
  <c r="F185" i="7"/>
  <c r="V185" i="13"/>
  <c r="F192" i="7"/>
  <c r="V192" i="13"/>
  <c r="G171" i="7"/>
  <c r="Z171" i="13"/>
  <c r="F76" i="7"/>
  <c r="V76" i="13"/>
  <c r="N92"/>
  <c r="N159"/>
  <c r="N191"/>
  <c r="G68" i="7"/>
  <c r="Z68" i="13"/>
  <c r="V39"/>
  <c r="Z127"/>
  <c r="F57" i="7"/>
  <c r="V57" i="13"/>
  <c r="N96"/>
  <c r="Z7"/>
  <c r="N15"/>
  <c r="G191" i="7"/>
  <c r="Z191" i="13"/>
  <c r="N122"/>
  <c r="Z22"/>
  <c r="N86"/>
  <c r="N57"/>
  <c r="V24"/>
  <c r="N144"/>
  <c r="F115" i="7"/>
  <c r="V115" i="13"/>
  <c r="N111"/>
  <c r="G102" i="7"/>
  <c r="Z102" i="13"/>
  <c r="D174" i="7"/>
  <c r="N174" i="13"/>
  <c r="F163" i="7"/>
  <c r="V163" i="13"/>
  <c r="V10"/>
  <c r="N186"/>
  <c r="Z45"/>
  <c r="D77" i="7"/>
  <c r="N77" i="13"/>
  <c r="N125"/>
  <c r="G175" i="7"/>
  <c r="Z175" i="13"/>
  <c r="Z163"/>
  <c r="F121" i="7"/>
  <c r="V121" i="13"/>
  <c r="G75" i="7"/>
  <c r="Z75" i="13"/>
  <c r="G138" i="7"/>
  <c r="Z138" i="13"/>
  <c r="D146" i="7"/>
  <c r="N146" i="13"/>
  <c r="F117" i="7"/>
  <c r="V117" i="13"/>
  <c r="V12"/>
  <c r="G84" i="7"/>
  <c r="Z84" i="13"/>
  <c r="F191" i="7"/>
  <c r="V191" i="13"/>
  <c r="F166" i="7"/>
  <c r="V166" i="13"/>
  <c r="Z81"/>
  <c r="F144" i="7"/>
  <c r="V144" i="13"/>
  <c r="Z43"/>
  <c r="F139" i="7"/>
  <c r="V139" i="13"/>
  <c r="G74" i="7"/>
  <c r="Z74" i="13"/>
  <c r="F154" i="7"/>
  <c r="V154" i="13"/>
  <c r="F69" i="7"/>
  <c r="V69" i="13"/>
  <c r="V124"/>
  <c r="F78" i="7"/>
  <c r="V78" i="13"/>
  <c r="N25"/>
  <c r="F81" i="7"/>
  <c r="V81" i="13"/>
  <c r="Z19"/>
  <c r="N83"/>
  <c r="S126" i="1"/>
  <c r="I126" i="6" s="1"/>
  <c r="S80" i="1"/>
  <c r="S23"/>
  <c r="S13"/>
  <c r="T13" s="1"/>
  <c r="S116"/>
  <c r="S127"/>
  <c r="T127" s="1"/>
  <c r="S10"/>
  <c r="T10" s="1"/>
  <c r="F8" i="37" s="1"/>
  <c r="S84" i="1"/>
  <c r="T84" s="1"/>
  <c r="S142"/>
  <c r="T142" s="1"/>
  <c r="G42" i="7"/>
  <c r="AS44" i="6"/>
  <c r="T18" i="1"/>
  <c r="I18" i="6"/>
  <c r="R92"/>
  <c r="R87"/>
  <c r="I178"/>
  <c r="T178" i="1"/>
  <c r="I53" i="6"/>
  <c r="T53" i="1"/>
  <c r="AJ113" i="6"/>
  <c r="AS137"/>
  <c r="I101"/>
  <c r="T101" i="1"/>
  <c r="R60" i="6"/>
  <c r="D58" i="7"/>
  <c r="AJ68" i="6"/>
  <c r="AS31"/>
  <c r="G29" i="7"/>
  <c r="R6" i="6"/>
  <c r="D4" i="7"/>
  <c r="AS190" i="6"/>
  <c r="G71" i="7"/>
  <c r="AS73" i="6"/>
  <c r="R81"/>
  <c r="AS97"/>
  <c r="AS121"/>
  <c r="G119" i="7"/>
  <c r="R169" i="6"/>
  <c r="D167" i="7"/>
  <c r="R168" i="6"/>
  <c r="T15" i="1"/>
  <c r="F13" i="37" s="1"/>
  <c r="I15" i="6"/>
  <c r="G145" i="7"/>
  <c r="AS147" i="6"/>
  <c r="R163"/>
  <c r="AS138"/>
  <c r="AS167"/>
  <c r="R54"/>
  <c r="D52" i="7"/>
  <c r="I98" i="6"/>
  <c r="T98" i="1"/>
  <c r="D7" i="7"/>
  <c r="R9" i="6"/>
  <c r="R153"/>
  <c r="D151" i="7"/>
  <c r="I161" i="6"/>
  <c r="T161" i="1"/>
  <c r="AJ147" i="6"/>
  <c r="R12"/>
  <c r="D10" i="7"/>
  <c r="AJ180" i="6"/>
  <c r="R135"/>
  <c r="AS175"/>
  <c r="R86"/>
  <c r="D84" i="7"/>
  <c r="AJ174" i="6"/>
  <c r="AS17"/>
  <c r="G15" i="7"/>
  <c r="T5" i="1"/>
  <c r="F3" i="37" s="1"/>
  <c r="I5" i="6"/>
  <c r="R24"/>
  <c r="D22" i="7"/>
  <c r="AJ84" i="6"/>
  <c r="AS184"/>
  <c r="R192"/>
  <c r="R34"/>
  <c r="D32" i="7"/>
  <c r="D147"/>
  <c r="R149" i="6"/>
  <c r="R165"/>
  <c r="AJ189"/>
  <c r="R119"/>
  <c r="I46"/>
  <c r="T46" i="1"/>
  <c r="AJ79" i="6"/>
  <c r="AJ95"/>
  <c r="R65"/>
  <c r="D63" i="7"/>
  <c r="I24" i="6"/>
  <c r="T24" i="1"/>
  <c r="F22" i="37" s="1"/>
  <c r="I64" i="6"/>
  <c r="T64" i="1"/>
  <c r="J62" i="13" s="1"/>
  <c r="AJ72" i="6"/>
  <c r="R11"/>
  <c r="D9" i="7"/>
  <c r="AJ155" i="6"/>
  <c r="AS171"/>
  <c r="AJ171"/>
  <c r="R18"/>
  <c r="D16" i="7"/>
  <c r="T34" i="1"/>
  <c r="I34" i="6"/>
  <c r="T58" i="1"/>
  <c r="J56" i="13" s="1"/>
  <c r="I58" i="6"/>
  <c r="AJ90"/>
  <c r="AJ106"/>
  <c r="AS13"/>
  <c r="G11" i="7"/>
  <c r="R53" i="6"/>
  <c r="D51" i="7"/>
  <c r="AJ173" i="6"/>
  <c r="AJ28"/>
  <c r="F26" i="7"/>
  <c r="I115" i="6"/>
  <c r="T115" i="1"/>
  <c r="R150" i="6"/>
  <c r="D148" i="7"/>
  <c r="AS182" i="6"/>
  <c r="T191" i="1"/>
  <c r="I191" i="6"/>
  <c r="S121" i="1"/>
  <c r="AS152" i="6"/>
  <c r="AJ67"/>
  <c r="AS179"/>
  <c r="AJ181"/>
  <c r="AS60"/>
  <c r="G58" i="7"/>
  <c r="R172" i="6"/>
  <c r="D170" i="7"/>
  <c r="F36"/>
  <c r="AJ38" i="6"/>
  <c r="AS150"/>
  <c r="AS25"/>
  <c r="G23" i="7"/>
  <c r="AJ89" i="6"/>
  <c r="R105"/>
  <c r="D103" i="7"/>
  <c r="I40" i="6"/>
  <c r="T40" i="1"/>
  <c r="I96" i="6"/>
  <c r="T96" i="1"/>
  <c r="G6" i="7"/>
  <c r="AS8" i="6"/>
  <c r="S87" i="1"/>
  <c r="AS53" i="6"/>
  <c r="G51" i="7"/>
  <c r="I110" i="6"/>
  <c r="T110" i="1"/>
  <c r="I194" i="6"/>
  <c r="T194" i="1"/>
  <c r="I153" i="6"/>
  <c r="T153" i="1"/>
  <c r="AJ36" i="6"/>
  <c r="F34" i="7"/>
  <c r="AS6" i="6"/>
  <c r="G4" i="7"/>
  <c r="AS118" i="6"/>
  <c r="G116" i="7"/>
  <c r="R25" i="6"/>
  <c r="D23" i="7"/>
  <c r="G46"/>
  <c r="AS48" i="6"/>
  <c r="AS64"/>
  <c r="G62" i="7"/>
  <c r="R26" i="6"/>
  <c r="D24" i="7"/>
  <c r="D104"/>
  <c r="R106" i="6"/>
  <c r="AJ114"/>
  <c r="AS130"/>
  <c r="R162"/>
  <c r="D160" i="7"/>
  <c r="R133" i="6"/>
  <c r="AS116"/>
  <c r="G114" i="7"/>
  <c r="I130" i="6"/>
  <c r="T130" i="1"/>
  <c r="AJ15" i="6"/>
  <c r="F13" i="7"/>
  <c r="AS191" i="6"/>
  <c r="I94"/>
  <c r="T94" i="1"/>
  <c r="G63" i="7"/>
  <c r="AS65" i="6"/>
  <c r="I92"/>
  <c r="T92" i="1"/>
  <c r="AJ152" i="6"/>
  <c r="AJ107"/>
  <c r="AS123"/>
  <c r="AJ194"/>
  <c r="AI90"/>
  <c r="I169"/>
  <c r="T169" i="1"/>
  <c r="S175"/>
  <c r="AJ78" i="6"/>
  <c r="AS89"/>
  <c r="R129"/>
  <c r="D191" i="7"/>
  <c r="R193" i="6"/>
  <c r="R8"/>
  <c r="D6" i="7"/>
  <c r="I100" i="6"/>
  <c r="T100" i="1"/>
  <c r="AS178" i="6"/>
  <c r="AJ157"/>
  <c r="I148"/>
  <c r="T148" i="1"/>
  <c r="G10" i="7"/>
  <c r="AS12" i="6"/>
  <c r="AS124"/>
  <c r="AJ164"/>
  <c r="AJ41"/>
  <c r="F39" i="7"/>
  <c r="I104" i="6"/>
  <c r="T104" i="1"/>
  <c r="I123" i="6"/>
  <c r="T123" i="1"/>
  <c r="I146" i="6"/>
  <c r="T146" i="1"/>
  <c r="S119"/>
  <c r="R46" i="6"/>
  <c r="D44" i="7"/>
  <c r="AJ154" i="6"/>
  <c r="D115" i="7"/>
  <c r="R117" i="6"/>
  <c r="I141"/>
  <c r="T141" i="1"/>
  <c r="AI7" i="6"/>
  <c r="AS54"/>
  <c r="G52" i="7"/>
  <c r="R57" i="6"/>
  <c r="D55" i="7"/>
  <c r="AJ73" i="6"/>
  <c r="T97" i="1"/>
  <c r="I97" i="6"/>
  <c r="AS32"/>
  <c r="G30" i="7"/>
  <c r="AJ112" i="6"/>
  <c r="G41" i="7"/>
  <c r="AS43" i="6"/>
  <c r="R59"/>
  <c r="D57" i="7"/>
  <c r="R146" i="6"/>
  <c r="D144" i="7"/>
  <c r="I186" i="6"/>
  <c r="T186" i="1"/>
  <c r="G99" i="7"/>
  <c r="AS101" i="6"/>
  <c r="I70"/>
  <c r="T70" i="1"/>
  <c r="I105" i="6"/>
  <c r="T105" i="1"/>
  <c r="G18" i="7"/>
  <c r="AS20" i="6"/>
  <c r="R20"/>
  <c r="D18" i="7"/>
  <c r="R52" i="6"/>
  <c r="D50" i="7"/>
  <c r="R76" i="6"/>
  <c r="D181" i="7"/>
  <c r="R183" i="6"/>
  <c r="I102"/>
  <c r="T102" i="1"/>
  <c r="I45" i="6"/>
  <c r="T45" i="1"/>
  <c r="I131" i="6"/>
  <c r="T131" i="1"/>
  <c r="I189" i="6"/>
  <c r="T189" i="1"/>
  <c r="AS104" i="6"/>
  <c r="R115"/>
  <c r="D113" i="7"/>
  <c r="AJ77" i="6"/>
  <c r="AJ92"/>
  <c r="G45" i="7"/>
  <c r="AS47" i="6"/>
  <c r="R79"/>
  <c r="R91"/>
  <c r="R127"/>
  <c r="D125" i="7"/>
  <c r="AJ167" i="6"/>
  <c r="AS14"/>
  <c r="G12" i="7"/>
  <c r="AJ57" i="6"/>
  <c r="F55" i="7"/>
  <c r="AJ76" i="6"/>
  <c r="T109" i="1"/>
  <c r="I109" i="6"/>
  <c r="AJ193"/>
  <c r="R180"/>
  <c r="D178" i="7"/>
  <c r="R32" i="6"/>
  <c r="D30" i="7"/>
  <c r="F9"/>
  <c r="AJ11" i="6"/>
  <c r="G8" i="7"/>
  <c r="AS10" i="6"/>
  <c r="AJ58"/>
  <c r="F56" i="7"/>
  <c r="D112"/>
  <c r="R114" i="6"/>
  <c r="F35" i="7"/>
  <c r="AJ37" i="6"/>
  <c r="AS45"/>
  <c r="G43" i="7"/>
  <c r="R49" i="6"/>
  <c r="D47" i="7"/>
  <c r="I138" i="6"/>
  <c r="T138" i="1"/>
  <c r="AJ35" i="6"/>
  <c r="F33" i="7"/>
  <c r="AS187" i="6"/>
  <c r="G39" i="7"/>
  <c r="AS41" i="6"/>
  <c r="R107"/>
  <c r="D105" i="7"/>
  <c r="I150" i="6"/>
  <c r="T150" i="1"/>
  <c r="I33" i="6"/>
  <c r="T33" i="1"/>
  <c r="F31" i="37" s="1"/>
  <c r="R167" i="6"/>
  <c r="D165" i="7"/>
  <c r="AJ191" i="6"/>
  <c r="AS87"/>
  <c r="I147"/>
  <c r="T147" i="1"/>
  <c r="AJ16" i="6"/>
  <c r="F14" i="7"/>
  <c r="AJ34" i="6"/>
  <c r="F32" i="7"/>
  <c r="AJ178" i="6"/>
  <c r="AS194"/>
  <c r="I180"/>
  <c r="T180" i="1"/>
  <c r="G69" i="7"/>
  <c r="AS71" i="6"/>
  <c r="AJ151"/>
  <c r="AS159"/>
  <c r="AJ183"/>
  <c r="AS183"/>
  <c r="T35" i="1"/>
  <c r="F33" i="37" s="1"/>
  <c r="I35" i="6"/>
  <c r="I113"/>
  <c r="T113" i="1"/>
  <c r="T88"/>
  <c r="I88" i="6"/>
  <c r="AJ160"/>
  <c r="AS131"/>
  <c r="AS125"/>
  <c r="T56" i="1"/>
  <c r="I56" i="6"/>
  <c r="I38"/>
  <c r="T38" i="1"/>
  <c r="F37" i="7"/>
  <c r="AJ39" i="6"/>
  <c r="AS135"/>
  <c r="AJ143"/>
  <c r="AS78"/>
  <c r="I67"/>
  <c r="T67" i="1"/>
  <c r="AJ80" i="6"/>
  <c r="D94" i="7"/>
  <c r="R96" i="6"/>
  <c r="G33" i="7"/>
  <c r="AS35" i="6"/>
  <c r="AS51"/>
  <c r="G49" i="7"/>
  <c r="AS99" i="6"/>
  <c r="S90" i="1"/>
  <c r="AS164" i="6"/>
  <c r="I23"/>
  <c r="T47" i="1"/>
  <c r="I47" i="6"/>
  <c r="AS110"/>
  <c r="AJ110"/>
  <c r="AJ177"/>
  <c r="R144"/>
  <c r="D142" i="7"/>
  <c r="AS163" i="6"/>
  <c r="G161" i="7"/>
  <c r="AJ179" i="6"/>
  <c r="I167"/>
  <c r="T167" i="1"/>
  <c r="I81" i="6"/>
  <c r="T81" i="1"/>
  <c r="AJ60" i="6"/>
  <c r="F58" i="7"/>
  <c r="R103" i="6"/>
  <c r="AJ135"/>
  <c r="R151"/>
  <c r="I185"/>
  <c r="T185" i="1"/>
  <c r="I59" i="6"/>
  <c r="T59" i="1"/>
  <c r="S170"/>
  <c r="AS56" i="6"/>
  <c r="G54" i="7"/>
  <c r="AS11" i="6"/>
  <c r="G9" i="7"/>
  <c r="R21" i="6"/>
  <c r="D19" i="7"/>
  <c r="AS188" i="6"/>
  <c r="R70"/>
  <c r="D68" i="7"/>
  <c r="T17" i="1"/>
  <c r="F15" i="37" s="1"/>
  <c r="I17" i="6"/>
  <c r="AS80"/>
  <c r="R80"/>
  <c r="D78" i="7"/>
  <c r="AS112" i="6"/>
  <c r="G142" i="7"/>
  <c r="AS144" i="6"/>
  <c r="R160"/>
  <c r="D158" i="7"/>
  <c r="AS192" i="6"/>
  <c r="AJ43"/>
  <c r="F41" i="7"/>
  <c r="AS146" i="6"/>
  <c r="I129"/>
  <c r="T129" i="1"/>
  <c r="AS145" i="6"/>
  <c r="I171"/>
  <c r="T171" i="1"/>
  <c r="I30" i="6"/>
  <c r="T30" i="1"/>
  <c r="F28" i="37" s="1"/>
  <c r="I74" i="6"/>
  <c r="T74" i="1"/>
  <c r="I190" i="6"/>
  <c r="T190" i="1"/>
  <c r="I181" i="6"/>
  <c r="T181" i="1"/>
  <c r="AS72" i="6"/>
  <c r="AS88"/>
  <c r="I168"/>
  <c r="T168" i="1"/>
  <c r="D40" i="7"/>
  <c r="R42" i="6"/>
  <c r="AS82"/>
  <c r="R90"/>
  <c r="D88" i="7"/>
  <c r="R77" i="6"/>
  <c r="D75" i="7"/>
  <c r="I55" i="6"/>
  <c r="T55" i="1"/>
  <c r="J53" i="13" s="1"/>
  <c r="I91" i="6"/>
  <c r="T91" i="1"/>
  <c r="AS38" i="6"/>
  <c r="G36" i="7"/>
  <c r="AJ182" i="6"/>
  <c r="S25" i="1"/>
  <c r="AS153" i="6"/>
  <c r="AS169"/>
  <c r="I173"/>
  <c r="T173" i="1"/>
  <c r="AJ139" i="6"/>
  <c r="AJ125"/>
  <c r="D179" i="7"/>
  <c r="R181" i="6"/>
  <c r="I44"/>
  <c r="T44" i="1"/>
  <c r="AJ132" i="6"/>
  <c r="AS172"/>
  <c r="AJ103"/>
  <c r="AJ159"/>
  <c r="AJ187"/>
  <c r="T54" i="1"/>
  <c r="I54" i="6"/>
  <c r="T65" i="1"/>
  <c r="I65" i="6"/>
  <c r="AS173"/>
  <c r="R23"/>
  <c r="D21" i="7"/>
  <c r="R47" i="6"/>
  <c r="D45" i="7"/>
  <c r="AS62" i="6"/>
  <c r="G60" i="7"/>
  <c r="D92"/>
  <c r="R94" i="6"/>
  <c r="AS142"/>
  <c r="R166"/>
  <c r="R137"/>
  <c r="D135" i="7"/>
  <c r="T108" i="1"/>
  <c r="I108" i="6"/>
  <c r="I57"/>
  <c r="T57" i="1"/>
  <c r="AS59" i="6"/>
  <c r="G57" i="7"/>
  <c r="AJ66" i="6"/>
  <c r="AS70"/>
  <c r="R130"/>
  <c r="I39"/>
  <c r="T39" i="1"/>
  <c r="D66" i="7"/>
  <c r="R68" i="6"/>
  <c r="R191"/>
  <c r="R174"/>
  <c r="I152"/>
  <c r="T152" i="1"/>
  <c r="I111" i="6"/>
  <c r="T111" i="1"/>
  <c r="R98" i="6"/>
  <c r="D96" i="7"/>
  <c r="I114" i="6"/>
  <c r="T114" i="1"/>
  <c r="R28" i="6"/>
  <c r="D26" i="7"/>
  <c r="I68" i="6"/>
  <c r="T68" i="1"/>
  <c r="I183" i="6"/>
  <c r="T183" i="1"/>
  <c r="R124" i="6"/>
  <c r="D122" i="7"/>
  <c r="S165" i="1"/>
  <c r="G22" i="7"/>
  <c r="AS24" i="6"/>
  <c r="AS155"/>
  <c r="R82"/>
  <c r="D80" i="7"/>
  <c r="S19" i="1"/>
  <c r="I103" i="6"/>
  <c r="T103" i="1"/>
  <c r="I22" i="6"/>
  <c r="T22" i="1"/>
  <c r="F20" i="37" s="1"/>
  <c r="AS63" i="6"/>
  <c r="G61" i="7"/>
  <c r="AS166" i="6"/>
  <c r="AJ25"/>
  <c r="F23" i="7"/>
  <c r="G59"/>
  <c r="AS61" i="6"/>
  <c r="AJ165"/>
  <c r="I188"/>
  <c r="T188" i="1"/>
  <c r="AJ12" i="6"/>
  <c r="F10" i="7"/>
  <c r="R188" i="6"/>
  <c r="D186" i="7"/>
  <c r="F29"/>
  <c r="AJ31" i="6"/>
  <c r="AS103"/>
  <c r="AS177"/>
  <c r="AS185"/>
  <c r="G183" i="7"/>
  <c r="AS165" i="6"/>
  <c r="G163" i="7"/>
  <c r="AJ136" i="6"/>
  <c r="AJ21"/>
  <c r="AS117"/>
  <c r="R125"/>
  <c r="AS28"/>
  <c r="G26" i="7"/>
  <c r="AS111" i="6"/>
  <c r="G109" i="7"/>
  <c r="AJ119" i="6"/>
  <c r="AS151"/>
  <c r="R159"/>
  <c r="D157" i="7"/>
  <c r="R190" i="6"/>
  <c r="D188" i="7"/>
  <c r="AJ169" i="6"/>
  <c r="T26" i="1"/>
  <c r="F24" i="37" s="1"/>
  <c r="I26" i="6"/>
  <c r="AJ168"/>
  <c r="I176"/>
  <c r="T176" i="1"/>
  <c r="AS122" i="6"/>
  <c r="AJ146"/>
  <c r="AS162"/>
  <c r="AS133"/>
  <c r="AS141"/>
  <c r="AJ141"/>
  <c r="I158"/>
  <c r="T158" i="1"/>
  <c r="AS76" i="6"/>
  <c r="AJ100"/>
  <c r="R108"/>
  <c r="D106" i="7"/>
  <c r="D29"/>
  <c r="R31" i="6"/>
  <c r="F47" i="7"/>
  <c r="AJ49" i="6"/>
  <c r="I117"/>
  <c r="T117" i="1"/>
  <c r="R27" i="6"/>
  <c r="D25" i="7"/>
  <c r="AJ83" i="6"/>
  <c r="R131"/>
  <c r="AS66"/>
  <c r="R74"/>
  <c r="D72" i="7"/>
  <c r="D83"/>
  <c r="R85" i="6"/>
  <c r="S112" i="1"/>
  <c r="I63" i="6"/>
  <c r="T63" i="1"/>
  <c r="S135"/>
  <c r="I61" i="6"/>
  <c r="T61" i="1"/>
  <c r="J59" i="13" s="1"/>
  <c r="AJ44" i="6"/>
  <c r="F42" i="7"/>
  <c r="R111" i="6"/>
  <c r="D109" i="7"/>
  <c r="F28"/>
  <c r="AJ30" i="6"/>
  <c r="AS57"/>
  <c r="G55" i="7"/>
  <c r="AS168" i="6"/>
  <c r="AS27"/>
  <c r="G25" i="7"/>
  <c r="R35" i="6"/>
  <c r="D33" i="7"/>
  <c r="F11"/>
  <c r="AJ13" i="6"/>
  <c r="AJ140"/>
  <c r="R39"/>
  <c r="D37" i="7"/>
  <c r="T51" i="1"/>
  <c r="I51" i="6"/>
  <c r="AJ63"/>
  <c r="F61" i="7"/>
  <c r="AJ70" i="6"/>
  <c r="AJ118"/>
  <c r="AJ64"/>
  <c r="F62" i="7"/>
  <c r="AJ176" i="6"/>
  <c r="AS91"/>
  <c r="AJ42"/>
  <c r="F40" i="7"/>
  <c r="AJ85" i="6"/>
  <c r="F99" i="7"/>
  <c r="AJ101" i="6"/>
  <c r="R141"/>
  <c r="AS149"/>
  <c r="R173"/>
  <c r="AJ108"/>
  <c r="AJ116"/>
  <c r="I128"/>
  <c r="T128" i="1"/>
  <c r="AS7" i="6"/>
  <c r="G5" i="7"/>
  <c r="AS102" i="6"/>
  <c r="R118"/>
  <c r="G156" i="7"/>
  <c r="AS158" i="6"/>
  <c r="AJ190"/>
  <c r="AJ33"/>
  <c r="F31" i="7"/>
  <c r="AS81" i="6"/>
  <c r="I155"/>
  <c r="T155" i="1"/>
  <c r="I154" i="6"/>
  <c r="T154" i="1"/>
  <c r="R40" i="6"/>
  <c r="D38" i="7"/>
  <c r="R112" i="6"/>
  <c r="AS136"/>
  <c r="I144"/>
  <c r="T144" i="1"/>
  <c r="F17" i="7"/>
  <c r="AJ19" i="6"/>
  <c r="AJ91"/>
  <c r="D153" i="7"/>
  <c r="R155" i="6"/>
  <c r="D56" i="7"/>
  <c r="R58" i="6"/>
  <c r="R69"/>
  <c r="D67" i="7"/>
  <c r="I177" i="6"/>
  <c r="T177" i="1"/>
  <c r="AS92" i="6"/>
  <c r="AJ124"/>
  <c r="AJ81"/>
  <c r="AJ145"/>
  <c r="R136"/>
  <c r="T11" i="1"/>
  <c r="I11" i="6"/>
  <c r="AJ29"/>
  <c r="F27" i="7"/>
  <c r="AS37" i="6"/>
  <c r="G35" i="7"/>
  <c r="I75" i="6"/>
  <c r="T75" i="1"/>
  <c r="R7" i="6"/>
  <c r="D5" i="7"/>
  <c r="T8" i="1"/>
  <c r="I8" i="6"/>
  <c r="R72"/>
  <c r="I160"/>
  <c r="T160" i="1"/>
  <c r="AS85" i="6"/>
  <c r="AS157"/>
  <c r="AS181"/>
  <c r="T20" i="1"/>
  <c r="F18" i="37" s="1"/>
  <c r="I20" i="6"/>
  <c r="AJ46"/>
  <c r="F44" i="7"/>
  <c r="T7" i="1"/>
  <c r="I7" i="6"/>
  <c r="AJ27"/>
  <c r="F25" i="7"/>
  <c r="R10" i="6"/>
  <c r="D8" i="7"/>
  <c r="T12" i="1"/>
  <c r="F10" i="37" s="1"/>
  <c r="I12" i="6"/>
  <c r="F21" i="7"/>
  <c r="AJ23" i="6"/>
  <c r="D69" i="7"/>
  <c r="R71" i="6"/>
  <c r="AS79"/>
  <c r="R95"/>
  <c r="AS143"/>
  <c r="R22"/>
  <c r="D20" i="7"/>
  <c r="AS126" i="6"/>
  <c r="S134" i="1"/>
  <c r="I36" i="6"/>
  <c r="T36" i="1"/>
  <c r="T60"/>
  <c r="I60" i="6"/>
  <c r="R128"/>
  <c r="D126" i="7"/>
  <c r="R99" i="6"/>
  <c r="D97" i="7"/>
  <c r="AS107" i="6"/>
  <c r="AS115"/>
  <c r="AJ10"/>
  <c r="F8" i="7"/>
  <c r="I122" i="6"/>
  <c r="T122" i="1"/>
  <c r="T49"/>
  <c r="J47" i="13" s="1"/>
  <c r="I49" i="6"/>
  <c r="I118"/>
  <c r="T118" i="1"/>
  <c r="R84" i="6"/>
  <c r="D82" i="7"/>
  <c r="AS156" i="6"/>
  <c r="I143"/>
  <c r="T143" i="1"/>
  <c r="R89" i="6"/>
  <c r="D87" i="7"/>
  <c r="AJ97" i="6"/>
  <c r="AJ105"/>
  <c r="AJ86"/>
  <c r="F84" i="7"/>
  <c r="D150"/>
  <c r="R152" i="6"/>
  <c r="AS67"/>
  <c r="I86"/>
  <c r="T86" i="1"/>
  <c r="D124" i="7"/>
  <c r="R126" i="6"/>
  <c r="AS134"/>
  <c r="AJ150"/>
  <c r="D119" i="7"/>
  <c r="R121" i="6"/>
  <c r="I80"/>
  <c r="T80" i="1"/>
  <c r="I99" i="6"/>
  <c r="T99" i="1"/>
  <c r="AJ115" i="6"/>
  <c r="I163"/>
  <c r="T163" i="1"/>
  <c r="R16" i="6"/>
  <c r="D14" i="7"/>
  <c r="AJ96" i="6"/>
  <c r="I140"/>
  <c r="T140" i="1"/>
  <c r="AS42" i="6"/>
  <c r="G40" i="7"/>
  <c r="AJ130" i="6"/>
  <c r="AS154"/>
  <c r="AS29"/>
  <c r="G27" i="7"/>
  <c r="AJ133" i="6"/>
  <c r="I166"/>
  <c r="T166" i="1"/>
  <c r="AJ52" i="6"/>
  <c r="F50" i="7"/>
  <c r="AS174" i="6"/>
  <c r="AJ32"/>
  <c r="F30" i="7"/>
  <c r="R56" i="6"/>
  <c r="D54" i="7"/>
  <c r="AJ56" i="6"/>
  <c r="F54" i="7"/>
  <c r="AJ104" i="6"/>
  <c r="AJ184"/>
  <c r="R139"/>
  <c r="AS19"/>
  <c r="G17" i="7"/>
  <c r="T52" i="1"/>
  <c r="J50" i="13" s="1"/>
  <c r="I52" i="6"/>
  <c r="AJ7"/>
  <c r="F5" i="7"/>
  <c r="R30" i="6"/>
  <c r="D28" i="7"/>
  <c r="I82" i="6"/>
  <c r="T82" i="1"/>
  <c r="T41"/>
  <c r="I41" i="6"/>
  <c r="I124"/>
  <c r="T124" i="1"/>
  <c r="I83" i="6"/>
  <c r="T83" i="1"/>
  <c r="AS96" i="6"/>
  <c r="R120"/>
  <c r="G37" i="7"/>
  <c r="AS39" i="6"/>
  <c r="AS139"/>
  <c r="R138"/>
  <c r="D136" i="7"/>
  <c r="R156" i="6"/>
  <c r="AJ188"/>
  <c r="F53" i="7"/>
  <c r="AJ55" i="6"/>
  <c r="AJ166"/>
  <c r="AS193"/>
  <c r="I77"/>
  <c r="T77" i="1"/>
  <c r="AS16" i="6"/>
  <c r="G14" i="7"/>
  <c r="I72" i="6"/>
  <c r="T72" i="1"/>
  <c r="AJ128" i="6"/>
  <c r="G56" i="7"/>
  <c r="AS58" i="6"/>
  <c r="AS90"/>
  <c r="AS106"/>
  <c r="R13"/>
  <c r="D11" i="7"/>
  <c r="R93" i="6"/>
  <c r="T62" i="1"/>
  <c r="I62" i="6"/>
  <c r="I6"/>
  <c r="T6" i="1"/>
  <c r="R113" i="6"/>
  <c r="D111" i="7"/>
  <c r="AJ153" i="6"/>
  <c r="T16" i="1"/>
  <c r="I16" i="6"/>
  <c r="I76"/>
  <c r="T76" i="1"/>
  <c r="R123" i="6"/>
  <c r="D121" i="7"/>
  <c r="I187" i="6"/>
  <c r="T187" i="1"/>
  <c r="AJ50" i="6"/>
  <c r="F48" i="7"/>
  <c r="AS114" i="6"/>
  <c r="AJ53"/>
  <c r="F51" i="7"/>
  <c r="S162" i="1"/>
  <c r="G13" i="7"/>
  <c r="AS15" i="6"/>
  <c r="R73"/>
  <c r="AJ123"/>
  <c r="R178"/>
  <c r="D176" i="7"/>
  <c r="AJ69" i="6"/>
  <c r="R189"/>
  <c r="D187" i="7"/>
  <c r="AS140" i="6"/>
  <c r="AS46"/>
  <c r="G44" i="7"/>
  <c r="D108"/>
  <c r="R110" i="6"/>
  <c r="I32"/>
  <c r="T32" i="1"/>
  <c r="F30" i="37" s="1"/>
  <c r="AJ131" i="6"/>
  <c r="R38"/>
  <c r="D36" i="7"/>
  <c r="AJ45" i="6"/>
  <c r="AJ20"/>
  <c r="F18" i="7"/>
  <c r="AS95" i="6"/>
  <c r="R143"/>
  <c r="D141" i="7"/>
  <c r="R14" i="6"/>
  <c r="D12" i="7"/>
  <c r="AJ102" i="6"/>
  <c r="AJ126"/>
  <c r="AJ134"/>
  <c r="AJ142"/>
  <c r="AJ137"/>
  <c r="I14"/>
  <c r="T14" i="1"/>
  <c r="F12" i="37" s="1"/>
  <c r="AI80" i="6"/>
  <c r="AS50"/>
  <c r="G48" i="7"/>
  <c r="AS98" i="6"/>
  <c r="F15" i="7"/>
  <c r="AJ17" i="6"/>
  <c r="AS161"/>
  <c r="I136"/>
  <c r="T136" i="1"/>
  <c r="AJ120" i="6"/>
  <c r="I106"/>
  <c r="T106" i="1"/>
  <c r="AJ5" i="6"/>
  <c r="F3" i="7"/>
  <c r="R37" i="6"/>
  <c r="D35" i="7"/>
  <c r="AJ93" i="6"/>
  <c r="I172"/>
  <c r="T172" i="1"/>
  <c r="G28" i="7"/>
  <c r="AS30" i="6"/>
  <c r="F7" i="7"/>
  <c r="AJ9" i="6"/>
  <c r="I125"/>
  <c r="T125" i="1"/>
  <c r="AJ48" i="6"/>
  <c r="F46" i="7"/>
  <c r="R64" i="6"/>
  <c r="D62" i="7"/>
  <c r="AJ18" i="6"/>
  <c r="F16" i="7"/>
  <c r="AS74" i="6"/>
  <c r="AS170"/>
  <c r="R186"/>
  <c r="D3" i="7"/>
  <c r="R5" i="6"/>
  <c r="AJ61"/>
  <c r="F59" i="7"/>
  <c r="T28" i="1"/>
  <c r="I28" i="6"/>
  <c r="AS84"/>
  <c r="AJ87"/>
  <c r="AJ6"/>
  <c r="F4" i="7"/>
  <c r="R97" i="6"/>
  <c r="T137" i="1"/>
  <c r="I137" i="6"/>
  <c r="D183" i="7"/>
  <c r="R185" i="6"/>
  <c r="D182" i="7"/>
  <c r="R184" i="6"/>
  <c r="AJ192"/>
  <c r="R19"/>
  <c r="D17" i="7"/>
  <c r="AJ163" i="6"/>
  <c r="R101"/>
  <c r="D99" i="7"/>
  <c r="AS189" i="6"/>
  <c r="T27" i="1"/>
  <c r="I27" i="6"/>
  <c r="T21" i="1"/>
  <c r="I21" i="6"/>
  <c r="AJ65"/>
  <c r="F63" i="7"/>
  <c r="R175" i="6"/>
  <c r="I157"/>
  <c r="T157" i="1"/>
  <c r="AS127" i="6"/>
  <c r="AJ82"/>
  <c r="R122"/>
  <c r="R61"/>
  <c r="D59" i="7"/>
  <c r="AS109" i="6"/>
  <c r="AJ149"/>
  <c r="R157"/>
  <c r="I151"/>
  <c r="T151" i="1"/>
  <c r="R100" i="6"/>
  <c r="D98" i="7"/>
  <c r="D138"/>
  <c r="R140" i="6"/>
  <c r="AS23"/>
  <c r="G21" i="7"/>
  <c r="I149" i="6"/>
  <c r="T149" i="1"/>
  <c r="AS120" i="6"/>
  <c r="AJ144"/>
  <c r="I184"/>
  <c r="T184" i="1"/>
  <c r="T71"/>
  <c r="I71" i="6"/>
  <c r="R147"/>
  <c r="D145" i="7"/>
  <c r="R66" i="6"/>
  <c r="D64" i="7"/>
  <c r="I78" i="6"/>
  <c r="T78" i="1"/>
  <c r="AJ162" i="6"/>
  <c r="AS186"/>
  <c r="AJ186"/>
  <c r="I192"/>
  <c r="T192" i="1"/>
  <c r="AS68" i="6"/>
  <c r="AJ175"/>
  <c r="AJ22"/>
  <c r="F20" i="7"/>
  <c r="R158" i="6"/>
  <c r="D156" i="7"/>
  <c r="D31"/>
  <c r="R33" i="6"/>
  <c r="AS49"/>
  <c r="G47" i="7"/>
  <c r="AJ161" i="6"/>
  <c r="AJ185"/>
  <c r="AJ127"/>
  <c r="I48"/>
  <c r="T48" i="1"/>
  <c r="R83" i="6"/>
  <c r="D81" i="7"/>
  <c r="I42" i="6"/>
  <c r="T42" i="1"/>
  <c r="F40" i="37" s="1"/>
  <c r="T9" i="1"/>
  <c r="F7" i="37" s="1"/>
  <c r="I9" i="6"/>
  <c r="S29" i="1"/>
  <c r="AS69" i="6"/>
  <c r="AS93"/>
  <c r="AS100"/>
  <c r="D162" i="7"/>
  <c r="R164" i="6"/>
  <c r="AJ62"/>
  <c r="F60" i="7"/>
  <c r="D180"/>
  <c r="R182" i="6"/>
  <c r="AI162"/>
  <c r="T37" i="1"/>
  <c r="J35" i="13" s="1"/>
  <c r="I37" i="6"/>
  <c r="AJ88"/>
  <c r="AJ170"/>
  <c r="R170"/>
  <c r="D168" i="7"/>
  <c r="AS33" i="6"/>
  <c r="G31" i="7"/>
  <c r="I69" i="6"/>
  <c r="T69" i="1"/>
  <c r="AS52" i="6"/>
  <c r="G50" i="7"/>
  <c r="AS119" i="6"/>
  <c r="I120"/>
  <c r="T120" i="1"/>
  <c r="F49" i="7"/>
  <c r="AJ51" i="6"/>
  <c r="AS160"/>
  <c r="R15"/>
  <c r="D13" i="7"/>
  <c r="R102" i="6"/>
  <c r="T50" i="1"/>
  <c r="I50" i="6"/>
  <c r="R67"/>
  <c r="D65" i="7"/>
  <c r="AJ98" i="6"/>
  <c r="AS5"/>
  <c r="G3" i="7"/>
  <c r="AJ109" i="6"/>
  <c r="AS128"/>
  <c r="I164"/>
  <c r="T164" i="1"/>
  <c r="AS132" i="6"/>
  <c r="I156"/>
  <c r="T156" i="1"/>
  <c r="AS105" i="6"/>
  <c r="AS113"/>
  <c r="G111" i="7"/>
  <c r="AJ121" i="6"/>
  <c r="D159" i="7"/>
  <c r="R161" i="6"/>
  <c r="I43"/>
  <c r="T43" i="1"/>
  <c r="F41" i="37" s="1"/>
  <c r="I73" i="6"/>
  <c r="T73" i="1"/>
  <c r="I31" i="6"/>
  <c r="T31" i="1"/>
  <c r="AJ99" i="6"/>
  <c r="AS36"/>
  <c r="G34" i="7"/>
  <c r="AJ158" i="6"/>
  <c r="I174"/>
  <c r="T174" i="1"/>
  <c r="I89" i="6"/>
  <c r="T89" i="1"/>
  <c r="AS129" i="6"/>
  <c r="AJ129"/>
  <c r="I145"/>
  <c r="T145" i="1"/>
  <c r="S179"/>
  <c r="AJ59" i="6"/>
  <c r="AS75"/>
  <c r="I95"/>
  <c r="T95" i="1"/>
  <c r="I193" i="6"/>
  <c r="T193" i="1"/>
  <c r="AS22" i="6"/>
  <c r="G20" i="7"/>
  <c r="AS94" i="6"/>
  <c r="AJ94"/>
  <c r="G7" i="7"/>
  <c r="AS9" i="6"/>
  <c r="R17"/>
  <c r="D15" i="7"/>
  <c r="F6"/>
  <c r="AJ8" i="6"/>
  <c r="AS40"/>
  <c r="G38" i="7"/>
  <c r="R88" i="6"/>
  <c r="D86" i="7"/>
  <c r="AJ75" i="6"/>
  <c r="F24" i="7"/>
  <c r="AJ26" i="6"/>
  <c r="R109"/>
  <c r="AJ117"/>
  <c r="I79"/>
  <c r="T79" i="1"/>
  <c r="I159" i="6"/>
  <c r="T159" i="1"/>
  <c r="AS180" i="6"/>
  <c r="AS55"/>
  <c r="G53" i="7"/>
  <c r="AJ111" i="6"/>
  <c r="R176"/>
  <c r="R43"/>
  <c r="D41" i="7"/>
  <c r="D73"/>
  <c r="R75" i="6"/>
  <c r="I107"/>
  <c r="T107" i="1"/>
  <c r="G24" i="7"/>
  <c r="AS26" i="6"/>
  <c r="AJ74"/>
  <c r="AS108"/>
  <c r="AS148"/>
  <c r="AJ172"/>
  <c r="F52" i="7"/>
  <c r="AJ54" i="6"/>
  <c r="I85"/>
  <c r="T85" i="1"/>
  <c r="AS176" i="6"/>
  <c r="G32" i="7"/>
  <c r="AS34" i="6"/>
  <c r="AJ122"/>
  <c r="AS77"/>
  <c r="I93"/>
  <c r="T93" i="1"/>
  <c r="R148" i="6"/>
  <c r="AJ148"/>
  <c r="F12" i="7"/>
  <c r="AJ14" i="6"/>
  <c r="AS86"/>
  <c r="I139"/>
  <c r="T139" i="1"/>
  <c r="I182" i="6"/>
  <c r="T182" i="1"/>
  <c r="AJ24" i="6"/>
  <c r="F22" i="7"/>
  <c r="AS83" i="6"/>
  <c r="G81" i="7"/>
  <c r="AS18" i="6"/>
  <c r="G16" i="7"/>
  <c r="I66" i="6"/>
  <c r="T66" i="1"/>
  <c r="R194" i="6"/>
  <c r="D192" i="7"/>
  <c r="I133" i="6"/>
  <c r="T133" i="1"/>
  <c r="R36" i="6"/>
  <c r="D34" i="7"/>
  <c r="AJ156" i="6"/>
  <c r="F45" i="7"/>
  <c r="AJ47" i="6"/>
  <c r="D61" i="7"/>
  <c r="R63" i="6"/>
  <c r="AJ71"/>
  <c r="R41"/>
  <c r="D39" i="7"/>
  <c r="AJ40" i="6"/>
  <c r="F38" i="7"/>
  <c r="AS21" i="6"/>
  <c r="G19" i="7"/>
  <c r="I132" i="6"/>
  <c r="T132" i="1"/>
  <c r="R179" i="6"/>
  <c r="AE4" i="1"/>
  <c r="AD4"/>
  <c r="A2" i="7"/>
  <c r="V72" i="5"/>
  <c r="W72"/>
  <c r="X72"/>
  <c r="Y72"/>
  <c r="Z72"/>
  <c r="AA72"/>
  <c r="AB72"/>
  <c r="AC72"/>
  <c r="AD72"/>
  <c r="AE72"/>
  <c r="V73"/>
  <c r="W73"/>
  <c r="X73"/>
  <c r="Y73"/>
  <c r="Z73"/>
  <c r="AA73"/>
  <c r="AB73"/>
  <c r="AC73"/>
  <c r="AD73"/>
  <c r="AE73"/>
  <c r="V4"/>
  <c r="W4"/>
  <c r="X4"/>
  <c r="Y4"/>
  <c r="Z4"/>
  <c r="AA4"/>
  <c r="AB4"/>
  <c r="AC4"/>
  <c r="AD4"/>
  <c r="AE4"/>
  <c r="U73"/>
  <c r="A63" i="7"/>
  <c r="A61"/>
  <c r="J14" i="13" l="1"/>
  <c r="F14" i="37"/>
  <c r="J26" i="13"/>
  <c r="F26" i="37"/>
  <c r="J11" i="13"/>
  <c r="F11" i="37"/>
  <c r="J38" i="13"/>
  <c r="F38" i="37"/>
  <c r="J32" i="13"/>
  <c r="F32" i="37"/>
  <c r="J29" i="13"/>
  <c r="F29" i="37"/>
  <c r="E27"/>
  <c r="I27" i="13"/>
  <c r="E333" i="37"/>
  <c r="J44" i="13"/>
  <c r="F44" i="37"/>
  <c r="J4" i="13"/>
  <c r="C161" i="7"/>
  <c r="J161" i="13"/>
  <c r="C78" i="7"/>
  <c r="J78" i="13"/>
  <c r="C141" i="7"/>
  <c r="J141" i="13"/>
  <c r="J116"/>
  <c r="C115" i="7"/>
  <c r="J115" i="13"/>
  <c r="C20" i="7"/>
  <c r="J20" i="13"/>
  <c r="J37"/>
  <c r="J52"/>
  <c r="J188"/>
  <c r="J127"/>
  <c r="C183" i="7"/>
  <c r="J183" i="13"/>
  <c r="J165"/>
  <c r="C45" i="7"/>
  <c r="J45" i="13"/>
  <c r="J33"/>
  <c r="J178"/>
  <c r="J31"/>
  <c r="C187" i="7"/>
  <c r="J187" i="13"/>
  <c r="C121" i="7"/>
  <c r="J121" i="13"/>
  <c r="C146" i="7"/>
  <c r="J146" i="13"/>
  <c r="J90"/>
  <c r="C92" i="7"/>
  <c r="J92" i="13"/>
  <c r="C189" i="7"/>
  <c r="J189" i="13"/>
  <c r="C159" i="7"/>
  <c r="J159" i="13"/>
  <c r="J8"/>
  <c r="J40"/>
  <c r="J135"/>
  <c r="J60"/>
  <c r="C80" i="7"/>
  <c r="J80" i="13"/>
  <c r="C64" i="7"/>
  <c r="J64" i="13"/>
  <c r="C137" i="7"/>
  <c r="J137" i="13"/>
  <c r="J91"/>
  <c r="C83" i="7"/>
  <c r="J83" i="13"/>
  <c r="J157"/>
  <c r="C71" i="7"/>
  <c r="J71" i="13"/>
  <c r="C41" i="7"/>
  <c r="J41" i="13"/>
  <c r="C46" i="7"/>
  <c r="J46" i="13"/>
  <c r="J19"/>
  <c r="J170"/>
  <c r="C104" i="7"/>
  <c r="J104" i="13"/>
  <c r="J12"/>
  <c r="J30"/>
  <c r="J185"/>
  <c r="C75" i="7"/>
  <c r="J75" i="13"/>
  <c r="J97"/>
  <c r="J58"/>
  <c r="J5"/>
  <c r="C175" i="7"/>
  <c r="J175" i="13"/>
  <c r="J153"/>
  <c r="J24"/>
  <c r="J112"/>
  <c r="J63"/>
  <c r="J42"/>
  <c r="C179" i="7"/>
  <c r="J179" i="13"/>
  <c r="J169"/>
  <c r="J15"/>
  <c r="C79" i="7"/>
  <c r="J79" i="13"/>
  <c r="C86" i="7"/>
  <c r="J86" i="13"/>
  <c r="J100"/>
  <c r="C68" i="7"/>
  <c r="J68" i="13"/>
  <c r="J95"/>
  <c r="C144" i="7"/>
  <c r="J144" i="13"/>
  <c r="J167"/>
  <c r="J128"/>
  <c r="C108" i="7"/>
  <c r="J108" i="13"/>
  <c r="C94" i="7"/>
  <c r="J94" i="13"/>
  <c r="J96"/>
  <c r="C99" i="7"/>
  <c r="J99" i="13"/>
  <c r="C176" i="7"/>
  <c r="J176" i="13"/>
  <c r="J125"/>
  <c r="J143"/>
  <c r="J162"/>
  <c r="J7"/>
  <c r="J147"/>
  <c r="J25"/>
  <c r="C74" i="7"/>
  <c r="J74" i="13"/>
  <c r="J131"/>
  <c r="J180"/>
  <c r="C105" i="7"/>
  <c r="J105" i="13"/>
  <c r="C93" i="7"/>
  <c r="J93" i="13"/>
  <c r="C172" i="7"/>
  <c r="J172" i="13"/>
  <c r="C154" i="7"/>
  <c r="J154" i="13"/>
  <c r="C118" i="7"/>
  <c r="J118" i="13"/>
  <c r="C67" i="7"/>
  <c r="J67" i="13"/>
  <c r="J190"/>
  <c r="C123" i="7"/>
  <c r="J123" i="13"/>
  <c r="J134"/>
  <c r="C122" i="7"/>
  <c r="J122" i="13"/>
  <c r="J18"/>
  <c r="J6"/>
  <c r="J9"/>
  <c r="J152"/>
  <c r="J126"/>
  <c r="J61"/>
  <c r="J156"/>
  <c r="C174" i="7"/>
  <c r="J174" i="13"/>
  <c r="C150" i="7"/>
  <c r="J150" i="13"/>
  <c r="J55"/>
  <c r="C166" i="7"/>
  <c r="J166" i="13"/>
  <c r="J28"/>
  <c r="J57"/>
  <c r="J36"/>
  <c r="J54"/>
  <c r="J111"/>
  <c r="C145" i="7"/>
  <c r="J145" i="13"/>
  <c r="J103"/>
  <c r="J184"/>
  <c r="J192"/>
  <c r="C113" i="7"/>
  <c r="J113" i="13"/>
  <c r="J22"/>
  <c r="J3"/>
  <c r="J16"/>
  <c r="J140"/>
  <c r="J77"/>
  <c r="J48"/>
  <c r="C182" i="7"/>
  <c r="J182" i="13"/>
  <c r="J130"/>
  <c r="J191"/>
  <c r="J87"/>
  <c r="J76"/>
  <c r="J69"/>
  <c r="C149" i="7"/>
  <c r="J149" i="13"/>
  <c r="C155" i="7"/>
  <c r="J155" i="13"/>
  <c r="C70" i="7"/>
  <c r="J70" i="13"/>
  <c r="J81"/>
  <c r="J39"/>
  <c r="J164"/>
  <c r="C138" i="7"/>
  <c r="J138" i="13"/>
  <c r="J84"/>
  <c r="J120"/>
  <c r="J34"/>
  <c r="J10"/>
  <c r="C158" i="7"/>
  <c r="J158" i="13"/>
  <c r="C73" i="7"/>
  <c r="J73" i="13"/>
  <c r="C142" i="7"/>
  <c r="J142" i="13"/>
  <c r="J49"/>
  <c r="C186" i="7"/>
  <c r="J186" i="13"/>
  <c r="C101" i="7"/>
  <c r="J101" i="13"/>
  <c r="C181" i="7"/>
  <c r="J181" i="13"/>
  <c r="J66"/>
  <c r="J109"/>
  <c r="C106" i="7"/>
  <c r="J106" i="13"/>
  <c r="C171" i="7"/>
  <c r="J171" i="13"/>
  <c r="J89"/>
  <c r="J72"/>
  <c r="J65"/>
  <c r="J148"/>
  <c r="C136" i="7"/>
  <c r="J136" i="13"/>
  <c r="J107"/>
  <c r="J129"/>
  <c r="J43"/>
  <c r="C139" i="7"/>
  <c r="J139" i="13"/>
  <c r="C102" i="7"/>
  <c r="J102" i="13"/>
  <c r="J98"/>
  <c r="J151"/>
  <c r="J13"/>
  <c r="J51"/>
  <c r="C82" i="7"/>
  <c r="J82" i="13"/>
  <c r="T126" i="1"/>
  <c r="I116" i="6"/>
  <c r="T23" i="1"/>
  <c r="F21" i="37" s="1"/>
  <c r="T116" i="1"/>
  <c r="I13" i="6"/>
  <c r="I10"/>
  <c r="I127"/>
  <c r="I84"/>
  <c r="I142"/>
  <c r="J93"/>
  <c r="BF93" i="1"/>
  <c r="J159" i="6"/>
  <c r="BF159" i="1"/>
  <c r="C157" i="7"/>
  <c r="J37" i="6"/>
  <c r="BF37" i="1"/>
  <c r="C35" i="7"/>
  <c r="J133" i="6"/>
  <c r="BF133" i="1"/>
  <c r="I162" i="6"/>
  <c r="T162" i="1"/>
  <c r="J6" i="6"/>
  <c r="BF6" i="1"/>
  <c r="C4" i="7"/>
  <c r="J62" i="6"/>
  <c r="BF62" i="1"/>
  <c r="C60" i="7"/>
  <c r="J82" i="6"/>
  <c r="BF82" i="1"/>
  <c r="BF143"/>
  <c r="J143" i="6"/>
  <c r="J118"/>
  <c r="BF118" i="1"/>
  <c r="C116" i="7"/>
  <c r="BF49" i="1"/>
  <c r="AA47" i="13" s="1"/>
  <c r="J49" i="6"/>
  <c r="C47" i="7"/>
  <c r="BF60" i="1"/>
  <c r="J60" i="6"/>
  <c r="C58" i="7"/>
  <c r="BF160" i="1"/>
  <c r="J160" i="6"/>
  <c r="J75"/>
  <c r="BF75" i="1"/>
  <c r="J11" i="6"/>
  <c r="BF11" i="1"/>
  <c r="C9" i="7"/>
  <c r="J154" i="6"/>
  <c r="BF154" i="1"/>
  <c r="C152" i="7"/>
  <c r="BF155" i="1"/>
  <c r="J155" i="6"/>
  <c r="C153" i="7"/>
  <c r="J61" i="6"/>
  <c r="BF61" i="1"/>
  <c r="AA59" i="13" s="1"/>
  <c r="C59" i="7"/>
  <c r="J158" i="6"/>
  <c r="BF158" i="1"/>
  <c r="C156" i="7"/>
  <c r="BF188" i="1"/>
  <c r="J188" i="6"/>
  <c r="T19" i="1"/>
  <c r="I19" i="6"/>
  <c r="I25"/>
  <c r="T25" i="1"/>
  <c r="J91" i="6"/>
  <c r="BF91" i="1"/>
  <c r="C89" i="7"/>
  <c r="J168" i="6"/>
  <c r="BF168" i="1"/>
  <c r="BF129"/>
  <c r="J129" i="6"/>
  <c r="J185"/>
  <c r="BF185" i="1"/>
  <c r="BF81"/>
  <c r="J81" i="6"/>
  <c r="BF167" i="1"/>
  <c r="J167" i="6"/>
  <c r="C165" i="7"/>
  <c r="J67" i="6"/>
  <c r="BF67" i="1"/>
  <c r="C65" i="7"/>
  <c r="BF180" i="1"/>
  <c r="J180" i="6"/>
  <c r="C178" i="7"/>
  <c r="J138" i="6"/>
  <c r="BF138" i="1"/>
  <c r="BF186"/>
  <c r="J186" i="6"/>
  <c r="C184" i="7"/>
  <c r="I175" i="6"/>
  <c r="T175" i="1"/>
  <c r="BF130"/>
  <c r="J130" i="6"/>
  <c r="I87"/>
  <c r="T87" i="1"/>
  <c r="T121"/>
  <c r="I121" i="6"/>
  <c r="J64"/>
  <c r="BF64" i="1"/>
  <c r="AA62" i="13" s="1"/>
  <c r="C62" i="7"/>
  <c r="J98" i="6"/>
  <c r="BF98" i="1"/>
  <c r="C96" i="7"/>
  <c r="BF178" i="1"/>
  <c r="J178" i="6"/>
  <c r="BF66" i="1"/>
  <c r="J66" i="6"/>
  <c r="J127"/>
  <c r="BF127" i="1"/>
  <c r="C125" i="7"/>
  <c r="J107" i="6"/>
  <c r="BF107" i="1"/>
  <c r="BF95"/>
  <c r="J95" i="6"/>
  <c r="I179"/>
  <c r="T179" i="1"/>
  <c r="J73" i="6"/>
  <c r="BF73" i="1"/>
  <c r="J43" i="6"/>
  <c r="BF43" i="1"/>
  <c r="BF156"/>
  <c r="J156" i="6"/>
  <c r="J120"/>
  <c r="BF120" i="1"/>
  <c r="J69" i="6"/>
  <c r="BF69" i="1"/>
  <c r="J9" i="6"/>
  <c r="BF9" i="1"/>
  <c r="V7" i="37" s="1"/>
  <c r="C7" i="7"/>
  <c r="J84" i="6"/>
  <c r="BF84" i="1"/>
  <c r="J71" i="6"/>
  <c r="BF71" i="1"/>
  <c r="C69" i="7"/>
  <c r="J27" i="6"/>
  <c r="BF27" i="1"/>
  <c r="C25" i="7"/>
  <c r="J137" i="6"/>
  <c r="BF137" i="1"/>
  <c r="C135" i="7"/>
  <c r="J28" i="6"/>
  <c r="BF28" i="1"/>
  <c r="C26" i="7"/>
  <c r="J83" i="6"/>
  <c r="BF83" i="1"/>
  <c r="C81" i="7"/>
  <c r="J124" i="6"/>
  <c r="BF124" i="1"/>
  <c r="BF140"/>
  <c r="J140" i="6"/>
  <c r="I134"/>
  <c r="T134" i="1"/>
  <c r="J12" i="6"/>
  <c r="BF12" i="1"/>
  <c r="V10" i="37" s="1"/>
  <c r="C10" i="7"/>
  <c r="J8" i="6"/>
  <c r="BF8" i="1"/>
  <c r="C6" i="7"/>
  <c r="BF177" i="1"/>
  <c r="J177" i="6"/>
  <c r="J144"/>
  <c r="BF144" i="1"/>
  <c r="J128" i="6"/>
  <c r="BF128" i="1"/>
  <c r="C126" i="7"/>
  <c r="I135" i="6"/>
  <c r="T135" i="1"/>
  <c r="I112" i="6"/>
  <c r="T112" i="1"/>
  <c r="J142" i="6"/>
  <c r="BF142" i="1"/>
  <c r="C140" i="7"/>
  <c r="J22" i="6"/>
  <c r="BF22" i="1"/>
  <c r="J103" i="6"/>
  <c r="BF103" i="1"/>
  <c r="J114" i="6"/>
  <c r="BF114" i="1"/>
  <c r="C112" i="7"/>
  <c r="J152" i="6"/>
  <c r="BF152" i="1"/>
  <c r="BF57"/>
  <c r="J57" i="6"/>
  <c r="C55" i="7"/>
  <c r="BF44" i="1"/>
  <c r="V42" i="37" s="1"/>
  <c r="J44" i="6"/>
  <c r="C42" i="7"/>
  <c r="J59" i="6"/>
  <c r="BF59" i="1"/>
  <c r="C57" i="7"/>
  <c r="I90" i="6"/>
  <c r="T90" i="1"/>
  <c r="J113" i="6"/>
  <c r="BF113" i="1"/>
  <c r="C111" i="7"/>
  <c r="J33" i="6"/>
  <c r="BF33" i="1"/>
  <c r="V31" i="37" s="1"/>
  <c r="C31" i="7"/>
  <c r="J150" i="6"/>
  <c r="BF150" i="1"/>
  <c r="C148" i="7"/>
  <c r="J131" i="6"/>
  <c r="BF131" i="1"/>
  <c r="BF102"/>
  <c r="J102" i="6"/>
  <c r="C100" i="7"/>
  <c r="BF105" i="1"/>
  <c r="J105" i="6"/>
  <c r="C103" i="7"/>
  <c r="BF70" i="1"/>
  <c r="J70" i="6"/>
  <c r="BF141" i="1"/>
  <c r="J141" i="6"/>
  <c r="J146"/>
  <c r="BF146" i="1"/>
  <c r="J123" i="6"/>
  <c r="BF123" i="1"/>
  <c r="BF104"/>
  <c r="J104" i="6"/>
  <c r="BF100" i="1"/>
  <c r="J100" i="6"/>
  <c r="C98" i="7"/>
  <c r="J92" i="6"/>
  <c r="BF92" i="1"/>
  <c r="C90" i="7"/>
  <c r="J96" i="6"/>
  <c r="BF96" i="1"/>
  <c r="J40" i="6"/>
  <c r="BF40" i="1"/>
  <c r="C38" i="7"/>
  <c r="BF191" i="1"/>
  <c r="J191" i="6"/>
  <c r="BF53" i="1"/>
  <c r="J53" i="6"/>
  <c r="C51" i="7"/>
  <c r="J132" i="6"/>
  <c r="BF132" i="1"/>
  <c r="C91" i="7"/>
  <c r="BF182" i="1"/>
  <c r="J182" i="6"/>
  <c r="C180" i="7"/>
  <c r="BF139" i="1"/>
  <c r="J139" i="6"/>
  <c r="J85"/>
  <c r="BF85" i="1"/>
  <c r="BF79"/>
  <c r="J79" i="6"/>
  <c r="C77" i="7"/>
  <c r="J193" i="6"/>
  <c r="BF193" i="1"/>
  <c r="C191" i="7"/>
  <c r="C87"/>
  <c r="BF89" i="1"/>
  <c r="J89" i="6"/>
  <c r="J174"/>
  <c r="BF174" i="1"/>
  <c r="J50" i="6"/>
  <c r="BF50" i="1"/>
  <c r="C48" i="7"/>
  <c r="T29" i="1"/>
  <c r="F27" i="37" s="1"/>
  <c r="I29" i="6"/>
  <c r="BF192" i="1"/>
  <c r="J192" i="6"/>
  <c r="C190" i="7"/>
  <c r="BF78" i="1"/>
  <c r="J78" i="6"/>
  <c r="C76" i="7"/>
  <c r="J151" i="6"/>
  <c r="BF151" i="1"/>
  <c r="J157" i="6"/>
  <c r="BF157" i="1"/>
  <c r="J21" i="6"/>
  <c r="BF21" i="1"/>
  <c r="C19" i="7"/>
  <c r="J10" i="6"/>
  <c r="BF10" i="1"/>
  <c r="V8" i="37" s="1"/>
  <c r="C8" i="7"/>
  <c r="BF125" i="1"/>
  <c r="J125" i="6"/>
  <c r="BF106" i="1"/>
  <c r="J106" i="6"/>
  <c r="J136"/>
  <c r="BF136" i="1"/>
  <c r="J32" i="6"/>
  <c r="BF32" i="1"/>
  <c r="V30" i="37" s="1"/>
  <c r="C30" i="7"/>
  <c r="BF187" i="1"/>
  <c r="J187" i="6"/>
  <c r="C185" i="7"/>
  <c r="J76" i="6"/>
  <c r="BF76" i="1"/>
  <c r="J77" i="6"/>
  <c r="BF77" i="1"/>
  <c r="J41" i="6"/>
  <c r="BF41" i="1"/>
  <c r="V39" i="37" s="1"/>
  <c r="C39" i="7"/>
  <c r="J52" i="6"/>
  <c r="BF52" i="1"/>
  <c r="AA50" i="13" s="1"/>
  <c r="C50" i="7"/>
  <c r="BF163" i="1"/>
  <c r="J163" i="6"/>
  <c r="J99"/>
  <c r="BF99" i="1"/>
  <c r="C97" i="7"/>
  <c r="J80" i="6"/>
  <c r="BF80" i="1"/>
  <c r="J36" i="6"/>
  <c r="BF36" i="1"/>
  <c r="V34" i="37" s="1"/>
  <c r="C34" i="7"/>
  <c r="J7" i="6"/>
  <c r="BF7" i="1"/>
  <c r="C5" i="7"/>
  <c r="J117" i="6"/>
  <c r="BF117" i="1"/>
  <c r="BF176"/>
  <c r="J176" i="6"/>
  <c r="I165"/>
  <c r="T165" i="1"/>
  <c r="J68" i="6"/>
  <c r="BF68" i="1"/>
  <c r="C66" i="7"/>
  <c r="BF111" i="1"/>
  <c r="J111" i="6"/>
  <c r="C109" i="7"/>
  <c r="BF54" i="1"/>
  <c r="J54" i="6"/>
  <c r="C52" i="7"/>
  <c r="BF190" i="1"/>
  <c r="J190" i="6"/>
  <c r="C188" i="7"/>
  <c r="J74" i="6"/>
  <c r="BF74" i="1"/>
  <c r="C72" i="7"/>
  <c r="J30" i="6"/>
  <c r="BF30" i="1"/>
  <c r="V28" i="37" s="1"/>
  <c r="C28" i="7"/>
  <c r="J171" i="6"/>
  <c r="BF171" i="1"/>
  <c r="C169" i="7"/>
  <c r="BF17" i="1"/>
  <c r="V15" i="37" s="1"/>
  <c r="J17" i="6"/>
  <c r="C15" i="7"/>
  <c r="J47" i="6"/>
  <c r="BF47" i="1"/>
  <c r="J35" i="6"/>
  <c r="BF35" i="1"/>
  <c r="V33" i="37" s="1"/>
  <c r="C33" i="7"/>
  <c r="J147" i="6"/>
  <c r="BF147" i="1"/>
  <c r="J109" i="6"/>
  <c r="BF109" i="1"/>
  <c r="C107" i="7"/>
  <c r="J189" i="6"/>
  <c r="BF189" i="1"/>
  <c r="J45" i="6"/>
  <c r="BF45" i="1"/>
  <c r="V43" i="37" s="1"/>
  <c r="C43" i="7"/>
  <c r="J97" i="6"/>
  <c r="BF97" i="1"/>
  <c r="C95" i="7"/>
  <c r="I119" i="6"/>
  <c r="T119" i="1"/>
  <c r="J148" i="6"/>
  <c r="BF148" i="1"/>
  <c r="BF169"/>
  <c r="J169" i="6"/>
  <c r="C167" i="7"/>
  <c r="J110" i="6"/>
  <c r="BF110" i="1"/>
  <c r="J115" i="6"/>
  <c r="BF115" i="1"/>
  <c r="J46" i="6"/>
  <c r="BF46" i="1"/>
  <c r="C44" i="7"/>
  <c r="J5" i="6"/>
  <c r="BF5" i="1"/>
  <c r="V3" i="37" s="1"/>
  <c r="C3" i="7"/>
  <c r="J161" i="6"/>
  <c r="BF161" i="1"/>
  <c r="J15" i="6"/>
  <c r="BF15" i="1"/>
  <c r="V13" i="37" s="1"/>
  <c r="C13" i="7"/>
  <c r="J145" i="6"/>
  <c r="BF145" i="1"/>
  <c r="C143" i="7"/>
  <c r="J31" i="6"/>
  <c r="BF31" i="1"/>
  <c r="C29" i="7"/>
  <c r="BF164" i="1"/>
  <c r="J164" i="6"/>
  <c r="C162" i="7"/>
  <c r="J42" i="6"/>
  <c r="BF42" i="1"/>
  <c r="V40" i="37" s="1"/>
  <c r="C40" i="7"/>
  <c r="J48" i="6"/>
  <c r="BF48" i="1"/>
  <c r="J184" i="6"/>
  <c r="BF184" i="1"/>
  <c r="J149" i="6"/>
  <c r="BF149" i="1"/>
  <c r="C147" i="7"/>
  <c r="J172" i="6"/>
  <c r="BF172" i="1"/>
  <c r="C170" i="7"/>
  <c r="J14" i="6"/>
  <c r="BF14" i="1"/>
  <c r="V12" i="37" s="1"/>
  <c r="C12" i="7"/>
  <c r="BF16" i="1"/>
  <c r="J16" i="6"/>
  <c r="C14" i="7"/>
  <c r="J72" i="6"/>
  <c r="BF72" i="1"/>
  <c r="J166" i="6"/>
  <c r="BF166" i="1"/>
  <c r="C164" i="7"/>
  <c r="J86" i="6"/>
  <c r="BF86" i="1"/>
  <c r="C84" i="7"/>
  <c r="J122" i="6"/>
  <c r="BF122" i="1"/>
  <c r="C120" i="7"/>
  <c r="J20" i="6"/>
  <c r="BF20" i="1"/>
  <c r="V18" i="37" s="1"/>
  <c r="C18" i="7"/>
  <c r="J116" i="6"/>
  <c r="J51"/>
  <c r="BF51" i="1"/>
  <c r="C49" i="7"/>
  <c r="J13" i="6"/>
  <c r="BF13" i="1"/>
  <c r="C11" i="7"/>
  <c r="J63" i="6"/>
  <c r="BF63" i="1"/>
  <c r="C61" i="7"/>
  <c r="J26" i="6"/>
  <c r="BF26" i="1"/>
  <c r="V24" i="37" s="1"/>
  <c r="C24" i="7"/>
  <c r="J183" i="6"/>
  <c r="BF183" i="1"/>
  <c r="J39" i="6"/>
  <c r="BF39" i="1"/>
  <c r="V37" i="37" s="1"/>
  <c r="C37" i="7"/>
  <c r="J108" i="6"/>
  <c r="BF108" i="1"/>
  <c r="J65" i="6"/>
  <c r="BF65" i="1"/>
  <c r="C63" i="7"/>
  <c r="BF173" i="1"/>
  <c r="J173" i="6"/>
  <c r="J55"/>
  <c r="BF55" i="1"/>
  <c r="AA53" i="13" s="1"/>
  <c r="C53" i="7"/>
  <c r="J181" i="6"/>
  <c r="BF181" i="1"/>
  <c r="I170" i="6"/>
  <c r="T170" i="1"/>
  <c r="J38" i="6"/>
  <c r="BF38" i="1"/>
  <c r="V36" i="37" s="1"/>
  <c r="C36" i="7"/>
  <c r="J56" i="6"/>
  <c r="BF56" i="1"/>
  <c r="C54" i="7"/>
  <c r="J88" i="6"/>
  <c r="BF88" i="1"/>
  <c r="J94" i="6"/>
  <c r="BF94" i="1"/>
  <c r="BF153"/>
  <c r="J153" i="6"/>
  <c r="C151" i="7"/>
  <c r="BF194" i="1"/>
  <c r="J194" i="6"/>
  <c r="C192" i="7"/>
  <c r="J58" i="6"/>
  <c r="BF58" i="1"/>
  <c r="AA56" i="13" s="1"/>
  <c r="C56" i="7"/>
  <c r="J34" i="6"/>
  <c r="BF34" i="1"/>
  <c r="C32" i="7"/>
  <c r="J24" i="6"/>
  <c r="BF24" i="1"/>
  <c r="V22" i="37" s="1"/>
  <c r="C22" i="7"/>
  <c r="BF101" i="1"/>
  <c r="J101" i="6"/>
  <c r="J18"/>
  <c r="BF18" i="1"/>
  <c r="C16" i="7"/>
  <c r="U72" i="5"/>
  <c r="U4"/>
  <c r="AA26" i="13" l="1"/>
  <c r="V26" i="37"/>
  <c r="J17" i="13"/>
  <c r="F17" i="37"/>
  <c r="AA14" i="13"/>
  <c r="V14" i="37"/>
  <c r="AA11" i="13"/>
  <c r="V11" i="37"/>
  <c r="AA20" i="13"/>
  <c r="V20" i="37"/>
  <c r="J23" i="13"/>
  <c r="F23" i="37"/>
  <c r="AA32" i="13"/>
  <c r="V32" i="37"/>
  <c r="AA29" i="13"/>
  <c r="V29" i="37"/>
  <c r="AA44" i="13"/>
  <c r="V44" i="37"/>
  <c r="AA41" i="13"/>
  <c r="V41" i="37"/>
  <c r="AA38" i="13"/>
  <c r="V38" i="37"/>
  <c r="AA35" i="13"/>
  <c r="V35" i="37"/>
  <c r="AA46" i="13"/>
  <c r="AA40"/>
  <c r="J117"/>
  <c r="AA43"/>
  <c r="H187" i="7"/>
  <c r="AA187" i="13"/>
  <c r="AA145"/>
  <c r="AA16"/>
  <c r="AA99"/>
  <c r="AA22"/>
  <c r="AA84"/>
  <c r="AA164"/>
  <c r="H70" i="7"/>
  <c r="AA70" i="13"/>
  <c r="AA12"/>
  <c r="AA182"/>
  <c r="AA143"/>
  <c r="AA13"/>
  <c r="AA3"/>
  <c r="AA108"/>
  <c r="AA109"/>
  <c r="AA174"/>
  <c r="AA5"/>
  <c r="AA34"/>
  <c r="AA97"/>
  <c r="AA8"/>
  <c r="AA19"/>
  <c r="AA76"/>
  <c r="J27"/>
  <c r="H172" i="7"/>
  <c r="AA172" i="13"/>
  <c r="AA87"/>
  <c r="AA191"/>
  <c r="H83" i="7"/>
  <c r="AA83" i="13"/>
  <c r="AA130"/>
  <c r="AA189"/>
  <c r="AA90"/>
  <c r="AA98"/>
  <c r="AA144"/>
  <c r="AA129"/>
  <c r="J88"/>
  <c r="AA57"/>
  <c r="AA140"/>
  <c r="J110"/>
  <c r="AA126"/>
  <c r="AA142"/>
  <c r="AA135"/>
  <c r="H118" i="7"/>
  <c r="AA118" i="13"/>
  <c r="J177"/>
  <c r="AA93"/>
  <c r="J119"/>
  <c r="AA178"/>
  <c r="AA127"/>
  <c r="H186" i="7"/>
  <c r="AA186" i="13"/>
  <c r="AA156"/>
  <c r="AA152"/>
  <c r="AA73"/>
  <c r="AA158"/>
  <c r="AA116"/>
  <c r="AA141"/>
  <c r="C114" i="7"/>
  <c r="J114" i="13"/>
  <c r="J126" i="6"/>
  <c r="J124" i="13"/>
  <c r="AA92"/>
  <c r="AA86"/>
  <c r="AA54"/>
  <c r="AA36"/>
  <c r="J168"/>
  <c r="AA63"/>
  <c r="AA106"/>
  <c r="AA24"/>
  <c r="AA61"/>
  <c r="AA170"/>
  <c r="AA147"/>
  <c r="AA162"/>
  <c r="AA113"/>
  <c r="H146" i="7"/>
  <c r="AA146" i="13"/>
  <c r="AA45"/>
  <c r="AA28"/>
  <c r="AA72"/>
  <c r="J163"/>
  <c r="H123" i="7"/>
  <c r="AA123" i="13"/>
  <c r="AA190"/>
  <c r="AA48"/>
  <c r="AA77"/>
  <c r="AA51"/>
  <c r="AA121"/>
  <c r="AA139"/>
  <c r="AA103"/>
  <c r="AA100"/>
  <c r="AA148"/>
  <c r="AA31"/>
  <c r="AA111"/>
  <c r="H150" i="7"/>
  <c r="AA150" i="13"/>
  <c r="AA112"/>
  <c r="AA101"/>
  <c r="J132"/>
  <c r="H138" i="7"/>
  <c r="AA138" i="13"/>
  <c r="H82" i="7"/>
  <c r="AA82" i="13"/>
  <c r="AA7"/>
  <c r="H67" i="7"/>
  <c r="AA67" i="13"/>
  <c r="AA154"/>
  <c r="J85"/>
  <c r="AA128"/>
  <c r="AA165"/>
  <c r="H79" i="7"/>
  <c r="AA79" i="13"/>
  <c r="AA89"/>
  <c r="AA153"/>
  <c r="AA9"/>
  <c r="J160"/>
  <c r="AA157"/>
  <c r="AA120"/>
  <c r="AA107"/>
  <c r="AA192"/>
  <c r="AA179"/>
  <c r="AA37"/>
  <c r="AA181"/>
  <c r="AA49"/>
  <c r="AA18"/>
  <c r="AA167"/>
  <c r="AA33"/>
  <c r="AA15"/>
  <c r="AA169"/>
  <c r="AA188"/>
  <c r="AA115"/>
  <c r="H74" i="7"/>
  <c r="AA74" i="13"/>
  <c r="AA30"/>
  <c r="AA134"/>
  <c r="H104" i="7"/>
  <c r="AA104" i="13"/>
  <c r="AA94"/>
  <c r="AA68"/>
  <c r="AA55"/>
  <c r="AA6"/>
  <c r="AA25"/>
  <c r="AA69"/>
  <c r="H71" i="7"/>
  <c r="AA71" i="13"/>
  <c r="AA125"/>
  <c r="AA64"/>
  <c r="AA176"/>
  <c r="AA96"/>
  <c r="H136" i="7"/>
  <c r="AA136" i="13"/>
  <c r="AA166"/>
  <c r="AA60"/>
  <c r="J21"/>
  <c r="AA151"/>
  <c r="H171" i="7"/>
  <c r="AA171" i="13"/>
  <c r="AA159"/>
  <c r="AA95"/>
  <c r="AA52"/>
  <c r="AA66"/>
  <c r="AA78"/>
  <c r="AA161"/>
  <c r="AA39"/>
  <c r="H75" i="7"/>
  <c r="AA75" i="13"/>
  <c r="AA185"/>
  <c r="AA155"/>
  <c r="AA149"/>
  <c r="AA137"/>
  <c r="AA180"/>
  <c r="AA102"/>
  <c r="AA42"/>
  <c r="J133"/>
  <c r="AA175"/>
  <c r="AA10"/>
  <c r="H122" i="7"/>
  <c r="AA122" i="13"/>
  <c r="AA81"/>
  <c r="H105" i="7"/>
  <c r="AA105" i="13"/>
  <c r="J173"/>
  <c r="AA184"/>
  <c r="AA65"/>
  <c r="H183" i="7"/>
  <c r="AA183" i="13"/>
  <c r="AA58"/>
  <c r="AA80"/>
  <c r="AA4"/>
  <c r="AA131"/>
  <c r="AA91"/>
  <c r="C124" i="7"/>
  <c r="BF23" i="1"/>
  <c r="V21" i="37" s="1"/>
  <c r="BF126" i="1"/>
  <c r="J23" i="6"/>
  <c r="C21" i="7"/>
  <c r="BF116" i="1"/>
  <c r="AZ116" i="6" s="1"/>
  <c r="AZ88"/>
  <c r="AZ108"/>
  <c r="H106" i="7"/>
  <c r="AZ14" i="6"/>
  <c r="H12" i="7"/>
  <c r="AZ172" i="6"/>
  <c r="H170" i="7"/>
  <c r="AZ115" i="6"/>
  <c r="H113" i="7"/>
  <c r="AZ110" i="6"/>
  <c r="H108" i="7"/>
  <c r="AZ171" i="6"/>
  <c r="H169" i="7"/>
  <c r="AZ74" i="6"/>
  <c r="H72" i="7"/>
  <c r="AZ111" i="6"/>
  <c r="H109" i="7"/>
  <c r="AZ68" i="6"/>
  <c r="H66" i="7"/>
  <c r="AZ163" i="6"/>
  <c r="H161" i="7"/>
  <c r="AZ52" i="6"/>
  <c r="H50" i="7"/>
  <c r="AZ41" i="6"/>
  <c r="H39" i="7"/>
  <c r="AZ77" i="6"/>
  <c r="AZ106"/>
  <c r="AZ132"/>
  <c r="AZ96"/>
  <c r="H94" i="7"/>
  <c r="AZ100" i="6"/>
  <c r="H98" i="7"/>
  <c r="AZ105" i="6"/>
  <c r="H103" i="7"/>
  <c r="AZ150" i="6"/>
  <c r="H148" i="7"/>
  <c r="AZ33" i="6"/>
  <c r="H31" i="7"/>
  <c r="AZ59" i="6"/>
  <c r="H57" i="7"/>
  <c r="AZ152" i="6"/>
  <c r="AZ144"/>
  <c r="H142" i="7"/>
  <c r="AZ12" i="6"/>
  <c r="H10" i="7"/>
  <c r="AZ140" i="6"/>
  <c r="AZ83"/>
  <c r="H81" i="7"/>
  <c r="AZ27" i="6"/>
  <c r="H25" i="7"/>
  <c r="AZ71" i="6"/>
  <c r="H69" i="7"/>
  <c r="AZ84" i="6"/>
  <c r="H41" i="7"/>
  <c r="AZ43" i="6"/>
  <c r="J179"/>
  <c r="BF179" i="1"/>
  <c r="C177" i="7"/>
  <c r="AZ95" i="6"/>
  <c r="H93" i="7"/>
  <c r="AZ107" i="6"/>
  <c r="AZ127"/>
  <c r="H125" i="7"/>
  <c r="AZ130" i="6"/>
  <c r="AZ185"/>
  <c r="AZ91"/>
  <c r="H89" i="7"/>
  <c r="BF25" i="1"/>
  <c r="J25" i="6"/>
  <c r="C23" i="7"/>
  <c r="AZ188" i="6"/>
  <c r="AZ133"/>
  <c r="AZ37"/>
  <c r="H35" i="7"/>
  <c r="AZ93" i="6"/>
  <c r="H91" i="7"/>
  <c r="H16"/>
  <c r="AZ18" i="6"/>
  <c r="J170"/>
  <c r="BF170" i="1"/>
  <c r="C168" i="7"/>
  <c r="AZ55" i="6"/>
  <c r="H53" i="7"/>
  <c r="AZ86" i="6"/>
  <c r="H84" i="7"/>
  <c r="AZ16" i="6"/>
  <c r="H14" i="7"/>
  <c r="AZ184" i="6"/>
  <c r="AZ48"/>
  <c r="H46" i="7"/>
  <c r="AZ42" i="6"/>
  <c r="H40" i="7"/>
  <c r="AZ169" i="6"/>
  <c r="H167" i="7"/>
  <c r="J119" i="6"/>
  <c r="BF119" i="1"/>
  <c r="C117" i="7"/>
  <c r="AZ97" i="6"/>
  <c r="H95" i="7"/>
  <c r="AZ76" i="6"/>
  <c r="AZ78"/>
  <c r="H76" i="7"/>
  <c r="AZ174" i="6"/>
  <c r="AZ139"/>
  <c r="H137" i="7"/>
  <c r="AZ191" i="6"/>
  <c r="H189" i="7"/>
  <c r="AZ40" i="6"/>
  <c r="H38" i="7"/>
  <c r="AZ70" i="6"/>
  <c r="H68" i="7"/>
  <c r="AZ102" i="6"/>
  <c r="H100" i="7"/>
  <c r="AZ131" i="6"/>
  <c r="AZ114"/>
  <c r="H112" i="7"/>
  <c r="AZ142" i="6"/>
  <c r="H140" i="7"/>
  <c r="BF112" i="1"/>
  <c r="J112" i="6"/>
  <c r="C110" i="7"/>
  <c r="AZ9" i="6"/>
  <c r="H7" i="7"/>
  <c r="AZ73" i="6"/>
  <c r="AZ66"/>
  <c r="H64" i="7"/>
  <c r="AZ178" i="6"/>
  <c r="H176" i="7"/>
  <c r="J121" i="6"/>
  <c r="BF121" i="1"/>
  <c r="C119" i="7"/>
  <c r="AZ67" i="6"/>
  <c r="H65" i="7"/>
  <c r="AZ81" i="6"/>
  <c r="AZ129"/>
  <c r="AZ168"/>
  <c r="H166" i="7"/>
  <c r="AZ158" i="6"/>
  <c r="H156" i="7"/>
  <c r="AZ11" i="6"/>
  <c r="H9" i="7"/>
  <c r="AZ75" i="6"/>
  <c r="H73" i="7"/>
  <c r="AZ160" i="6"/>
  <c r="H158" i="7"/>
  <c r="AZ60" i="6"/>
  <c r="H58" i="7"/>
  <c r="AZ49" i="6"/>
  <c r="H47" i="7"/>
  <c r="AZ118" i="6"/>
  <c r="H116" i="7"/>
  <c r="AZ82" i="6"/>
  <c r="H80" i="7"/>
  <c r="AZ62" i="6"/>
  <c r="H60" i="7"/>
  <c r="J162" i="6"/>
  <c r="BF162" i="1"/>
  <c r="C160" i="7"/>
  <c r="AZ94" i="6"/>
  <c r="H92" i="7"/>
  <c r="AZ38" i="6"/>
  <c r="H36" i="7"/>
  <c r="AZ65" i="6"/>
  <c r="H63" i="7"/>
  <c r="H86"/>
  <c r="AZ24" i="6"/>
  <c r="H22" i="7"/>
  <c r="AZ173" i="6"/>
  <c r="AZ39"/>
  <c r="H37" i="7"/>
  <c r="AZ26" i="6"/>
  <c r="H24" i="7"/>
  <c r="AZ63" i="6"/>
  <c r="H61" i="7"/>
  <c r="H11"/>
  <c r="AZ13" i="6"/>
  <c r="AZ20"/>
  <c r="H18" i="7"/>
  <c r="AZ166" i="6"/>
  <c r="H164" i="7"/>
  <c r="AZ149" i="6"/>
  <c r="H147" i="7"/>
  <c r="AZ164" i="6"/>
  <c r="H162" i="7"/>
  <c r="AZ31" i="6"/>
  <c r="H29" i="7"/>
  <c r="AZ145" i="6"/>
  <c r="H143" i="7"/>
  <c r="AZ161" i="6"/>
  <c r="H159" i="7"/>
  <c r="AZ148" i="6"/>
  <c r="AZ45"/>
  <c r="H43" i="7"/>
  <c r="AZ109" i="6"/>
  <c r="H107" i="7"/>
  <c r="AZ47" i="6"/>
  <c r="H45" i="7"/>
  <c r="AZ190" i="6"/>
  <c r="H188" i="7"/>
  <c r="AZ54" i="6"/>
  <c r="H52" i="7"/>
  <c r="AZ176" i="6"/>
  <c r="H174" i="7"/>
  <c r="AZ7" i="6"/>
  <c r="H5" i="7"/>
  <c r="AZ36" i="6"/>
  <c r="H34" i="7"/>
  <c r="AZ80" i="6"/>
  <c r="H78" i="7"/>
  <c r="AZ187" i="6"/>
  <c r="H185" i="7"/>
  <c r="AZ32" i="6"/>
  <c r="H30" i="7"/>
  <c r="AZ157" i="6"/>
  <c r="H155" i="7"/>
  <c r="J29" i="6"/>
  <c r="BF29" i="1"/>
  <c r="V27" i="37" s="1"/>
  <c r="C27" i="7"/>
  <c r="AZ89" i="6"/>
  <c r="H87" i="7"/>
  <c r="AZ79" i="6"/>
  <c r="H77" i="7"/>
  <c r="AZ85" i="6"/>
  <c r="AZ182"/>
  <c r="H180" i="7"/>
  <c r="AZ53" i="6"/>
  <c r="H51" i="7"/>
  <c r="AZ123" i="6"/>
  <c r="H121" i="7"/>
  <c r="AZ146" i="6"/>
  <c r="H144" i="7"/>
  <c r="AZ57" i="6"/>
  <c r="H55" i="7"/>
  <c r="AZ103" i="6"/>
  <c r="H101" i="7"/>
  <c r="H20"/>
  <c r="AZ22" i="6"/>
  <c r="J135"/>
  <c r="BF135" i="1"/>
  <c r="AZ128" i="6"/>
  <c r="H126" i="7"/>
  <c r="AZ124" i="6"/>
  <c r="AZ28"/>
  <c r="H26" i="7"/>
  <c r="AZ137" i="6"/>
  <c r="H135" i="7"/>
  <c r="AZ69" i="6"/>
  <c r="AZ120"/>
  <c r="AZ156"/>
  <c r="H154" i="7"/>
  <c r="AZ98" i="6"/>
  <c r="H96" i="7"/>
  <c r="BF175" i="1"/>
  <c r="J175" i="6"/>
  <c r="C173" i="7"/>
  <c r="AZ180" i="6"/>
  <c r="H178" i="7"/>
  <c r="J19" i="6"/>
  <c r="BF19" i="1"/>
  <c r="C17" i="7"/>
  <c r="AZ61" i="6"/>
  <c r="H59" i="7"/>
  <c r="AZ143" i="6"/>
  <c r="H141" i="7"/>
  <c r="AZ6" i="6"/>
  <c r="H4" i="7"/>
  <c r="AZ159" i="6"/>
  <c r="H157" i="7"/>
  <c r="AZ101" i="6"/>
  <c r="H99" i="7"/>
  <c r="AZ153" i="6"/>
  <c r="H151" i="7"/>
  <c r="H54"/>
  <c r="AZ56" i="6"/>
  <c r="AZ34"/>
  <c r="H32" i="7"/>
  <c r="AZ58" i="6"/>
  <c r="H56" i="7"/>
  <c r="AZ181" i="6"/>
  <c r="H179" i="7"/>
  <c r="H114"/>
  <c r="H182"/>
  <c r="AZ194" i="6"/>
  <c r="H192" i="7"/>
  <c r="AZ183" i="6"/>
  <c r="H181" i="7"/>
  <c r="AZ51" i="6"/>
  <c r="BB51" s="1"/>
  <c r="H49" i="7"/>
  <c r="AZ122" i="6"/>
  <c r="H120" i="7"/>
  <c r="AZ72" i="6"/>
  <c r="AZ15"/>
  <c r="H13" i="7"/>
  <c r="AZ5" i="6"/>
  <c r="H3" i="7"/>
  <c r="AZ46" i="6"/>
  <c r="H44" i="7"/>
  <c r="AZ189" i="6"/>
  <c r="AZ147"/>
  <c r="H145" i="7"/>
  <c r="AZ35" i="6"/>
  <c r="H33" i="7"/>
  <c r="AZ17" i="6"/>
  <c r="H15" i="7"/>
  <c r="AZ30" i="6"/>
  <c r="H28" i="7"/>
  <c r="J165" i="6"/>
  <c r="BF165" i="1"/>
  <c r="C163" i="7"/>
  <c r="AZ117" i="6"/>
  <c r="H115" i="7"/>
  <c r="AZ99" i="6"/>
  <c r="H97" i="7"/>
  <c r="AZ136" i="6"/>
  <c r="AZ125"/>
  <c r="AZ10"/>
  <c r="H8" i="7"/>
  <c r="AZ21" i="6"/>
  <c r="H19" i="7"/>
  <c r="AZ151" i="6"/>
  <c r="H149" i="7"/>
  <c r="AZ192" i="6"/>
  <c r="H190" i="7"/>
  <c r="AZ50" i="6"/>
  <c r="BB50" s="1"/>
  <c r="H48" i="7"/>
  <c r="AZ193" i="6"/>
  <c r="H191" i="7"/>
  <c r="AZ92" i="6"/>
  <c r="H90" i="7"/>
  <c r="AZ104" i="6"/>
  <c r="H102" i="7"/>
  <c r="AZ141" i="6"/>
  <c r="H139" i="7"/>
  <c r="AZ113" i="6"/>
  <c r="H111" i="7"/>
  <c r="J90" i="6"/>
  <c r="BF90" i="1"/>
  <c r="C88" i="7"/>
  <c r="AZ44" i="6"/>
  <c r="H42" i="7"/>
  <c r="AZ177" i="6"/>
  <c r="H175" i="7"/>
  <c r="AZ8" i="6"/>
  <c r="H6" i="7"/>
  <c r="J134" i="6"/>
  <c r="BF134" i="1"/>
  <c r="AZ64" i="6"/>
  <c r="H62" i="7"/>
  <c r="J87" i="6"/>
  <c r="BF87" i="1"/>
  <c r="C85" i="7"/>
  <c r="AZ186" i="6"/>
  <c r="H184" i="7"/>
  <c r="AZ138" i="6"/>
  <c r="AZ167"/>
  <c r="H165" i="7"/>
  <c r="AZ155" i="6"/>
  <c r="H153" i="7"/>
  <c r="AZ154" i="6"/>
  <c r="H152" i="7"/>
  <c r="AA17" i="13" l="1"/>
  <c r="V17" i="37"/>
  <c r="AA23" i="13"/>
  <c r="V23" i="37"/>
  <c r="BB53" i="6"/>
  <c r="BB58"/>
  <c r="BB61"/>
  <c r="BB66"/>
  <c r="BB69"/>
  <c r="BB74"/>
  <c r="BB48"/>
  <c r="BB56"/>
  <c r="BB59"/>
  <c r="BB64"/>
  <c r="BB67"/>
  <c r="BB72"/>
  <c r="BB75"/>
  <c r="BB47"/>
  <c r="BB52"/>
  <c r="BB63"/>
  <c r="BB68"/>
  <c r="BB76"/>
  <c r="BB49"/>
  <c r="BB54"/>
  <c r="BB57"/>
  <c r="BB62"/>
  <c r="BB65"/>
  <c r="BB70"/>
  <c r="BB73"/>
  <c r="BB55"/>
  <c r="BB60"/>
  <c r="BC60" s="1"/>
  <c r="BB71"/>
  <c r="AA88" i="13"/>
  <c r="AA133"/>
  <c r="AA160"/>
  <c r="AA119"/>
  <c r="AZ23" i="6"/>
  <c r="AA21" i="13"/>
  <c r="AA132"/>
  <c r="AA163"/>
  <c r="AA27"/>
  <c r="AA117"/>
  <c r="AA85"/>
  <c r="AA110"/>
  <c r="AA168"/>
  <c r="AA177"/>
  <c r="AA173"/>
  <c r="AA114"/>
  <c r="AZ126" i="6"/>
  <c r="AA124" i="13"/>
  <c r="H21" i="7"/>
  <c r="H124"/>
  <c r="AZ135" i="6"/>
  <c r="AZ121"/>
  <c r="H119" i="7"/>
  <c r="AZ170" i="6"/>
  <c r="H168" i="7"/>
  <c r="AZ179" i="6"/>
  <c r="H177" i="7"/>
  <c r="AZ19" i="6"/>
  <c r="H17" i="7"/>
  <c r="AZ29" i="6"/>
  <c r="H27" i="7"/>
  <c r="AZ162" i="6"/>
  <c r="H160" i="7"/>
  <c r="AZ119" i="6"/>
  <c r="H117" i="7"/>
  <c r="AZ134" i="6"/>
  <c r="AZ165"/>
  <c r="H163" i="7"/>
  <c r="AZ87" i="6"/>
  <c r="H85" i="7"/>
  <c r="AZ90" i="6"/>
  <c r="H88" i="7"/>
  <c r="AZ175" i="6"/>
  <c r="H173" i="7"/>
  <c r="AZ112" i="6"/>
  <c r="H110" i="7"/>
  <c r="AZ25" i="6"/>
  <c r="H23" i="7"/>
  <c r="B63" i="13"/>
  <c r="B61"/>
  <c r="B62"/>
  <c r="V39" i="5"/>
  <c r="W39"/>
  <c r="X39"/>
  <c r="Y39"/>
  <c r="Z39"/>
  <c r="AA39"/>
  <c r="AB39"/>
  <c r="AC39"/>
  <c r="AD39"/>
  <c r="AE39"/>
  <c r="V40"/>
  <c r="W40"/>
  <c r="X40"/>
  <c r="Y40"/>
  <c r="Z40"/>
  <c r="AA40"/>
  <c r="AB40"/>
  <c r="AC40"/>
  <c r="AD40"/>
  <c r="AE40"/>
  <c r="V41"/>
  <c r="W41"/>
  <c r="X41"/>
  <c r="Y41"/>
  <c r="Z41"/>
  <c r="AA41"/>
  <c r="AB41"/>
  <c r="AC41"/>
  <c r="AD41"/>
  <c r="AE41"/>
  <c r="V42"/>
  <c r="W42"/>
  <c r="X42"/>
  <c r="Y42"/>
  <c r="Z42"/>
  <c r="AA42"/>
  <c r="AB42"/>
  <c r="AC42"/>
  <c r="AD42"/>
  <c r="AE42"/>
  <c r="V43"/>
  <c r="W43"/>
  <c r="X43"/>
  <c r="Y43"/>
  <c r="Z43"/>
  <c r="AA43"/>
  <c r="AB43"/>
  <c r="AC43"/>
  <c r="AD43"/>
  <c r="AE43"/>
  <c r="V44"/>
  <c r="W44"/>
  <c r="X44"/>
  <c r="Y44"/>
  <c r="Z44"/>
  <c r="AA44"/>
  <c r="AB44"/>
  <c r="AC44"/>
  <c r="AD44"/>
  <c r="AE44"/>
  <c r="V45"/>
  <c r="W45"/>
  <c r="X45"/>
  <c r="Y45"/>
  <c r="Z45"/>
  <c r="AA45"/>
  <c r="AB45"/>
  <c r="AC45"/>
  <c r="AD45"/>
  <c r="AE45"/>
  <c r="V46"/>
  <c r="W46"/>
  <c r="X46"/>
  <c r="Y46"/>
  <c r="Z46"/>
  <c r="AA46"/>
  <c r="AB46"/>
  <c r="AC46"/>
  <c r="AD46"/>
  <c r="AE46"/>
  <c r="V47"/>
  <c r="W47"/>
  <c r="X47"/>
  <c r="Y47"/>
  <c r="Z47"/>
  <c r="AA47"/>
  <c r="AB47"/>
  <c r="AC47"/>
  <c r="AD47"/>
  <c r="AE47"/>
  <c r="V48"/>
  <c r="W48"/>
  <c r="X48"/>
  <c r="Y48"/>
  <c r="Z48"/>
  <c r="AA48"/>
  <c r="AB48"/>
  <c r="AC48"/>
  <c r="AD48"/>
  <c r="AE48"/>
  <c r="V49"/>
  <c r="W49"/>
  <c r="X49"/>
  <c r="Y49"/>
  <c r="Z49"/>
  <c r="AA49"/>
  <c r="AB49"/>
  <c r="AC49"/>
  <c r="AD49"/>
  <c r="AE49"/>
  <c r="V50"/>
  <c r="W50"/>
  <c r="X50"/>
  <c r="Y50"/>
  <c r="Z50"/>
  <c r="AA50"/>
  <c r="AB50"/>
  <c r="AC50"/>
  <c r="AD50"/>
  <c r="AE50"/>
  <c r="V51"/>
  <c r="W51"/>
  <c r="X51"/>
  <c r="Y51"/>
  <c r="Z51"/>
  <c r="AA51"/>
  <c r="AB51"/>
  <c r="AC51"/>
  <c r="AD51"/>
  <c r="AE51"/>
  <c r="V2"/>
  <c r="W2"/>
  <c r="X2"/>
  <c r="Y2"/>
  <c r="Z2"/>
  <c r="AA2"/>
  <c r="AB2"/>
  <c r="AC2"/>
  <c r="AD2"/>
  <c r="AE2"/>
  <c r="V52"/>
  <c r="W52"/>
  <c r="X52"/>
  <c r="Y52"/>
  <c r="Z52"/>
  <c r="AA52"/>
  <c r="AB52"/>
  <c r="AC52"/>
  <c r="AD52"/>
  <c r="AE52"/>
  <c r="V53"/>
  <c r="W53"/>
  <c r="X53"/>
  <c r="Y53"/>
  <c r="Z53"/>
  <c r="AA53"/>
  <c r="AB53"/>
  <c r="AC53"/>
  <c r="AD53"/>
  <c r="AE53"/>
  <c r="V3"/>
  <c r="W3"/>
  <c r="X3"/>
  <c r="Y3"/>
  <c r="Z3"/>
  <c r="AA3"/>
  <c r="AB3"/>
  <c r="AC3"/>
  <c r="AD3"/>
  <c r="AE3"/>
  <c r="V54"/>
  <c r="W54"/>
  <c r="X54"/>
  <c r="Y54"/>
  <c r="Z54"/>
  <c r="AA54"/>
  <c r="AB54"/>
  <c r="AC54"/>
  <c r="AD54"/>
  <c r="AE54"/>
  <c r="V55"/>
  <c r="W55"/>
  <c r="X55"/>
  <c r="Y55"/>
  <c r="Z55"/>
  <c r="AA55"/>
  <c r="AB55"/>
  <c r="AC55"/>
  <c r="AD55"/>
  <c r="AE55"/>
  <c r="V56"/>
  <c r="W56"/>
  <c r="X56"/>
  <c r="Y56"/>
  <c r="Z56"/>
  <c r="AA56"/>
  <c r="AB56"/>
  <c r="AC56"/>
  <c r="AD56"/>
  <c r="AE56"/>
  <c r="V57"/>
  <c r="W57"/>
  <c r="X57"/>
  <c r="Y57"/>
  <c r="Z57"/>
  <c r="AA57"/>
  <c r="AB57"/>
  <c r="AC57"/>
  <c r="AD57"/>
  <c r="AE57"/>
  <c r="V58"/>
  <c r="W58"/>
  <c r="X58"/>
  <c r="Y58"/>
  <c r="Z58"/>
  <c r="AA58"/>
  <c r="AB58"/>
  <c r="AC58"/>
  <c r="AD58"/>
  <c r="AE58"/>
  <c r="V59"/>
  <c r="W59"/>
  <c r="X59"/>
  <c r="Y59"/>
  <c r="Z59"/>
  <c r="AA59"/>
  <c r="AB59"/>
  <c r="AC59"/>
  <c r="AD59"/>
  <c r="AE59"/>
  <c r="V60"/>
  <c r="W60"/>
  <c r="X60"/>
  <c r="Y60"/>
  <c r="Z60"/>
  <c r="AA60"/>
  <c r="AB60"/>
  <c r="AC60"/>
  <c r="AD60"/>
  <c r="AE60"/>
  <c r="V61"/>
  <c r="W61"/>
  <c r="X61"/>
  <c r="Y61"/>
  <c r="Z61"/>
  <c r="AA61"/>
  <c r="AB61"/>
  <c r="AC61"/>
  <c r="AD61"/>
  <c r="AE61"/>
  <c r="V62"/>
  <c r="W62"/>
  <c r="X62"/>
  <c r="Y62"/>
  <c r="Z62"/>
  <c r="AA62"/>
  <c r="AB62"/>
  <c r="AC62"/>
  <c r="AD62"/>
  <c r="AE62"/>
  <c r="V63"/>
  <c r="W63"/>
  <c r="X63"/>
  <c r="Y63"/>
  <c r="Z63"/>
  <c r="AA63"/>
  <c r="AB63"/>
  <c r="AC63"/>
  <c r="AD63"/>
  <c r="AE63"/>
  <c r="V64"/>
  <c r="W64"/>
  <c r="X64"/>
  <c r="Y64"/>
  <c r="Z64"/>
  <c r="AA64"/>
  <c r="AB64"/>
  <c r="AC64"/>
  <c r="AD64"/>
  <c r="AE64"/>
  <c r="V31"/>
  <c r="W31"/>
  <c r="X31"/>
  <c r="Y31"/>
  <c r="Z31"/>
  <c r="AA31"/>
  <c r="AB31"/>
  <c r="AC31"/>
  <c r="AD31"/>
  <c r="AE31"/>
  <c r="V65"/>
  <c r="W65"/>
  <c r="X65"/>
  <c r="Y65"/>
  <c r="Z65"/>
  <c r="AA65"/>
  <c r="AB65"/>
  <c r="AC65"/>
  <c r="AD65"/>
  <c r="AE65"/>
  <c r="V66"/>
  <c r="W66"/>
  <c r="X66"/>
  <c r="Y66"/>
  <c r="Z66"/>
  <c r="AA66"/>
  <c r="AB66"/>
  <c r="AC66"/>
  <c r="AD66"/>
  <c r="AE66"/>
  <c r="V67"/>
  <c r="W67"/>
  <c r="X67"/>
  <c r="Y67"/>
  <c r="Z67"/>
  <c r="AA67"/>
  <c r="AB67"/>
  <c r="AC67"/>
  <c r="AD67"/>
  <c r="AE67"/>
  <c r="V68"/>
  <c r="W68"/>
  <c r="X68"/>
  <c r="Y68"/>
  <c r="Z68"/>
  <c r="AA68"/>
  <c r="AB68"/>
  <c r="AC68"/>
  <c r="AD68"/>
  <c r="AE68"/>
  <c r="V69"/>
  <c r="W69"/>
  <c r="X69"/>
  <c r="Y69"/>
  <c r="Z69"/>
  <c r="AA69"/>
  <c r="AB69"/>
  <c r="AC69"/>
  <c r="AD69"/>
  <c r="AE69"/>
  <c r="V70"/>
  <c r="W70"/>
  <c r="X70"/>
  <c r="Y70"/>
  <c r="Z70"/>
  <c r="AA70"/>
  <c r="AB70"/>
  <c r="AC70"/>
  <c r="AD70"/>
  <c r="AE70"/>
  <c r="V71"/>
  <c r="W71"/>
  <c r="X71"/>
  <c r="Y71"/>
  <c r="Z71"/>
  <c r="AA71"/>
  <c r="AB71"/>
  <c r="AC71"/>
  <c r="AD71"/>
  <c r="AE71"/>
  <c r="U39"/>
  <c r="U43"/>
  <c r="U49"/>
  <c r="U50"/>
  <c r="U59"/>
  <c r="U60"/>
  <c r="U66"/>
  <c r="U67"/>
  <c r="BC50" i="6" l="1"/>
  <c r="BC73"/>
  <c r="BC65"/>
  <c r="BC49"/>
  <c r="BC52"/>
  <c r="BC67"/>
  <c r="BC48"/>
  <c r="BC61"/>
  <c r="BC55"/>
  <c r="BC62"/>
  <c r="BC76"/>
  <c r="BC47"/>
  <c r="BC64"/>
  <c r="BC74"/>
  <c r="BC58"/>
  <c r="BC57"/>
  <c r="BC68"/>
  <c r="BC75"/>
  <c r="BC59"/>
  <c r="BC69"/>
  <c r="BC53"/>
  <c r="BC71"/>
  <c r="BC70"/>
  <c r="BC54"/>
  <c r="BC63"/>
  <c r="BC72"/>
  <c r="BC56"/>
  <c r="BC66"/>
  <c r="BC51"/>
  <c r="B44" i="13"/>
  <c r="B37"/>
  <c r="B59"/>
  <c r="B58"/>
  <c r="B52"/>
  <c r="B51"/>
  <c r="B45"/>
  <c r="B41"/>
  <c r="B33"/>
  <c r="B29"/>
  <c r="B25"/>
  <c r="B21"/>
  <c r="B18"/>
  <c r="B14"/>
  <c r="B56"/>
  <c r="B46"/>
  <c r="B43"/>
  <c r="B40"/>
  <c r="B38"/>
  <c r="B32"/>
  <c r="B31"/>
  <c r="B30"/>
  <c r="B27"/>
  <c r="B16"/>
  <c r="B57"/>
  <c r="B55"/>
  <c r="B54"/>
  <c r="B53"/>
  <c r="B47"/>
  <c r="B42"/>
  <c r="B39"/>
  <c r="B36"/>
  <c r="B34"/>
  <c r="B26"/>
  <c r="B23"/>
  <c r="B22"/>
  <c r="B20"/>
  <c r="B17"/>
  <c r="B15"/>
  <c r="B50"/>
  <c r="B49"/>
  <c r="B48"/>
  <c r="B35"/>
  <c r="B28"/>
  <c r="B24"/>
  <c r="B19"/>
  <c r="B60"/>
  <c r="U69" i="5"/>
  <c r="U65"/>
  <c r="U62"/>
  <c r="U58"/>
  <c r="U54"/>
  <c r="U3"/>
  <c r="U2"/>
  <c r="U48"/>
  <c r="U44"/>
  <c r="U40"/>
  <c r="U70"/>
  <c r="U31"/>
  <c r="U63"/>
  <c r="U55"/>
  <c r="U45"/>
  <c r="U41"/>
  <c r="U71"/>
  <c r="U64"/>
  <c r="U56"/>
  <c r="U52"/>
  <c r="U46"/>
  <c r="U42"/>
  <c r="U68"/>
  <c r="U61"/>
  <c r="U57"/>
  <c r="U53"/>
  <c r="U51"/>
  <c r="U47"/>
  <c r="B11" i="13" l="1"/>
  <c r="B12"/>
  <c r="B13"/>
  <c r="V29" i="5" l="1"/>
  <c r="W29"/>
  <c r="X29"/>
  <c r="Y29"/>
  <c r="Z29"/>
  <c r="AA29"/>
  <c r="AB29"/>
  <c r="AC29"/>
  <c r="AD29"/>
  <c r="AE29"/>
  <c r="V30"/>
  <c r="W30"/>
  <c r="X30"/>
  <c r="Y30"/>
  <c r="Z30"/>
  <c r="AA30"/>
  <c r="AB30"/>
  <c r="AC30"/>
  <c r="AD30"/>
  <c r="AE30"/>
  <c r="V36"/>
  <c r="W36"/>
  <c r="X36"/>
  <c r="Y36"/>
  <c r="Z36"/>
  <c r="AA36"/>
  <c r="AB36"/>
  <c r="AC36"/>
  <c r="AD36"/>
  <c r="AE36"/>
  <c r="V37"/>
  <c r="W37"/>
  <c r="X37"/>
  <c r="Y37"/>
  <c r="Z37"/>
  <c r="AA37"/>
  <c r="AB37"/>
  <c r="AC37"/>
  <c r="AD37"/>
  <c r="AE37"/>
  <c r="V38"/>
  <c r="W38"/>
  <c r="X38"/>
  <c r="Y38"/>
  <c r="Z38"/>
  <c r="AA38"/>
  <c r="AB38"/>
  <c r="AC38"/>
  <c r="AD38"/>
  <c r="AE38"/>
  <c r="U38"/>
  <c r="U37"/>
  <c r="U36"/>
  <c r="U30"/>
  <c r="U29"/>
  <c r="U28"/>
  <c r="B10" i="13" l="1"/>
  <c r="B6"/>
  <c r="B9"/>
  <c r="B5"/>
  <c r="B8"/>
  <c r="B4"/>
  <c r="B7"/>
  <c r="B3"/>
  <c r="AZ4" i="1"/>
  <c r="AX4"/>
  <c r="AV4"/>
  <c r="AQ4"/>
  <c r="AP4"/>
  <c r="AN4"/>
  <c r="AL4"/>
  <c r="AG4"/>
  <c r="AF4"/>
  <c r="AI4"/>
  <c r="AH4"/>
  <c r="X4"/>
  <c r="Z4"/>
  <c r="L4"/>
  <c r="K4"/>
  <c r="J4"/>
  <c r="I4"/>
  <c r="C4"/>
  <c r="AY4" s="1"/>
  <c r="AE28" i="5"/>
  <c r="AD28"/>
  <c r="AC28"/>
  <c r="AB28"/>
  <c r="AA28"/>
  <c r="Z28"/>
  <c r="Y28"/>
  <c r="X28"/>
  <c r="W28"/>
  <c r="V28"/>
  <c r="Y4" i="6" l="1"/>
  <c r="Y334"/>
  <c r="R4" i="1"/>
  <c r="P4"/>
  <c r="M4"/>
  <c r="N4"/>
  <c r="O4"/>
  <c r="AJ4"/>
  <c r="AT4"/>
  <c r="BC4"/>
  <c r="Y4"/>
  <c r="AB4" s="1"/>
  <c r="AO4"/>
  <c r="AS4" s="1"/>
  <c r="AW4"/>
  <c r="BB4" s="1"/>
  <c r="BA4"/>
  <c r="BD4" s="1"/>
  <c r="AM4"/>
  <c r="AR4" s="1"/>
  <c r="D2" i="13" l="1"/>
  <c r="AK4" i="1"/>
  <c r="AA4" i="6"/>
  <c r="AA334" s="1"/>
  <c r="S4" i="1"/>
  <c r="Q4"/>
  <c r="BE4"/>
  <c r="AA4"/>
  <c r="AC4"/>
  <c r="AU4"/>
  <c r="C2" i="37" l="1"/>
  <c r="C333" s="1"/>
  <c r="AC4" i="6"/>
  <c r="AC245"/>
  <c r="AC207"/>
  <c r="AC295"/>
  <c r="AC225"/>
  <c r="AC326"/>
  <c r="AC324"/>
  <c r="AC212"/>
  <c r="AC288"/>
  <c r="AC278"/>
  <c r="AC251"/>
  <c r="AC202"/>
  <c r="AC301"/>
  <c r="AC216"/>
  <c r="AC273"/>
  <c r="AC254"/>
  <c r="AC310"/>
  <c r="AC209"/>
  <c r="AC213"/>
  <c r="AC314"/>
  <c r="AC256"/>
  <c r="AC286"/>
  <c r="AC235"/>
  <c r="AC274"/>
  <c r="AC217"/>
  <c r="AC242"/>
  <c r="AC271"/>
  <c r="AC270"/>
  <c r="AC332"/>
  <c r="AC266"/>
  <c r="AC223"/>
  <c r="AC277"/>
  <c r="AC195"/>
  <c r="AC204"/>
  <c r="AC231"/>
  <c r="AC317"/>
  <c r="AC292"/>
  <c r="AC196"/>
  <c r="AC243"/>
  <c r="AC229"/>
  <c r="AC284"/>
  <c r="AC205"/>
  <c r="AC329"/>
  <c r="AC238"/>
  <c r="AC285"/>
  <c r="AC309"/>
  <c r="AC320"/>
  <c r="AC219"/>
  <c r="AC250"/>
  <c r="AC218"/>
  <c r="AC211"/>
  <c r="AC276"/>
  <c r="AC293"/>
  <c r="AC230"/>
  <c r="AC307"/>
  <c r="AC289"/>
  <c r="AC227"/>
  <c r="AC319"/>
  <c r="AC244"/>
  <c r="AC303"/>
  <c r="AC215"/>
  <c r="AC262"/>
  <c r="AC275"/>
  <c r="AC234"/>
  <c r="AC306"/>
  <c r="AC249"/>
  <c r="AC258"/>
  <c r="AC198"/>
  <c r="AC298"/>
  <c r="AC313"/>
  <c r="AC252"/>
  <c r="AC315"/>
  <c r="AC233"/>
  <c r="AC210"/>
  <c r="AC214"/>
  <c r="AC311"/>
  <c r="AC267"/>
  <c r="AC291"/>
  <c r="AC206"/>
  <c r="AC239"/>
  <c r="AC280"/>
  <c r="AC257"/>
  <c r="AC304"/>
  <c r="AC302"/>
  <c r="AC283"/>
  <c r="AC226"/>
  <c r="AC287"/>
  <c r="AC224"/>
  <c r="AC300"/>
  <c r="AC322"/>
  <c r="AC331"/>
  <c r="AC241"/>
  <c r="AC265"/>
  <c r="AC312"/>
  <c r="AC325"/>
  <c r="AC199"/>
  <c r="AC297"/>
  <c r="AC220"/>
  <c r="AC203"/>
  <c r="AC321"/>
  <c r="AC328"/>
  <c r="AC200"/>
  <c r="AC237"/>
  <c r="AC323"/>
  <c r="AC318"/>
  <c r="AC201"/>
  <c r="AC260"/>
  <c r="AC316"/>
  <c r="AC327"/>
  <c r="AC333"/>
  <c r="AC268"/>
  <c r="AC208"/>
  <c r="AC305"/>
  <c r="AC197"/>
  <c r="AC222"/>
  <c r="AC264"/>
  <c r="AC246"/>
  <c r="AC255"/>
  <c r="AC330"/>
  <c r="AC308"/>
  <c r="AC261"/>
  <c r="AC294"/>
  <c r="AC282"/>
  <c r="AC221"/>
  <c r="AC290"/>
  <c r="AC263"/>
  <c r="AC281"/>
  <c r="AC253"/>
  <c r="AC279"/>
  <c r="AC299"/>
  <c r="AC228"/>
  <c r="AC272"/>
  <c r="AC296"/>
  <c r="AC240"/>
  <c r="AC269"/>
  <c r="AC259"/>
  <c r="AC236"/>
  <c r="AC248"/>
  <c r="AC247"/>
  <c r="AC232"/>
  <c r="AC51"/>
  <c r="AC12"/>
  <c r="AC124"/>
  <c r="AC173"/>
  <c r="AC86"/>
  <c r="AC127"/>
  <c r="AC178"/>
  <c r="AC66"/>
  <c r="AC116"/>
  <c r="AC162"/>
  <c r="AC88"/>
  <c r="AC170"/>
  <c r="AC94"/>
  <c r="AC5"/>
  <c r="AC22"/>
  <c r="AC59"/>
  <c r="AC148"/>
  <c r="AC184"/>
  <c r="AC191"/>
  <c r="AC188"/>
  <c r="AC179"/>
  <c r="AC164"/>
  <c r="AC151"/>
  <c r="AC95"/>
  <c r="AC43"/>
  <c r="AC64"/>
  <c r="AC35"/>
  <c r="AC7"/>
  <c r="AC30"/>
  <c r="AC69"/>
  <c r="AC107"/>
  <c r="AC117"/>
  <c r="AC85"/>
  <c r="AC71"/>
  <c r="AC122"/>
  <c r="AC147"/>
  <c r="AC82"/>
  <c r="AC48"/>
  <c r="AC18"/>
  <c r="AC63"/>
  <c r="AC139"/>
  <c r="AC84"/>
  <c r="AC102"/>
  <c r="AC157"/>
  <c r="AC128"/>
  <c r="AC142"/>
  <c r="AC180"/>
  <c r="AC23"/>
  <c r="AC13"/>
  <c r="AC121"/>
  <c r="AC83"/>
  <c r="AC163"/>
  <c r="AC138"/>
  <c r="AC70"/>
  <c r="AC89"/>
  <c r="AC109"/>
  <c r="AC67"/>
  <c r="AC114"/>
  <c r="AC15"/>
  <c r="AC8"/>
  <c r="AC33"/>
  <c r="AC45"/>
  <c r="AC183"/>
  <c r="AC98"/>
  <c r="AC113"/>
  <c r="AC99"/>
  <c r="AC181"/>
  <c r="AC175"/>
  <c r="AC154"/>
  <c r="AC56"/>
  <c r="AC42"/>
  <c r="AC50"/>
  <c r="AC49"/>
  <c r="AC32"/>
  <c r="AC68"/>
  <c r="AC174"/>
  <c r="AC77"/>
  <c r="AC92"/>
  <c r="AC106"/>
  <c r="AC105"/>
  <c r="AC149"/>
  <c r="AC167"/>
  <c r="AC130"/>
  <c r="AC31"/>
  <c r="AC37"/>
  <c r="AC47"/>
  <c r="AC90"/>
  <c r="AC141"/>
  <c r="AC126"/>
  <c r="AC153"/>
  <c r="AC193"/>
  <c r="AC101"/>
  <c r="AC74"/>
  <c r="AC36"/>
  <c r="AC44"/>
  <c r="AC26"/>
  <c r="AC58"/>
  <c r="AC79"/>
  <c r="AC190"/>
  <c r="AC75"/>
  <c r="AC103"/>
  <c r="AC140"/>
  <c r="AC172"/>
  <c r="AC136"/>
  <c r="AC81"/>
  <c r="AC171"/>
  <c r="AC57"/>
  <c r="AC9"/>
  <c r="AC55"/>
  <c r="AC144"/>
  <c r="AC156"/>
  <c r="AC111"/>
  <c r="AC146"/>
  <c r="AC76"/>
  <c r="AC110"/>
  <c r="AC131"/>
  <c r="AC29"/>
  <c r="AC52"/>
  <c r="AC62"/>
  <c r="AC28"/>
  <c r="AC27"/>
  <c r="AC168"/>
  <c r="AC73"/>
  <c r="AC182"/>
  <c r="AC165"/>
  <c r="AC155"/>
  <c r="AC87"/>
  <c r="AC189"/>
  <c r="AC78"/>
  <c r="AC80"/>
  <c r="AC20"/>
  <c r="AC60"/>
  <c r="AC24"/>
  <c r="AC160"/>
  <c r="AC119"/>
  <c r="AC91"/>
  <c r="AC187"/>
  <c r="AC132"/>
  <c r="AC120"/>
  <c r="AC72"/>
  <c r="AC46"/>
  <c r="AC54"/>
  <c r="AC16"/>
  <c r="AC150"/>
  <c r="AC93"/>
  <c r="AC194"/>
  <c r="AC152"/>
  <c r="AC134"/>
  <c r="AC166"/>
  <c r="AC159"/>
  <c r="AC97"/>
  <c r="AC61"/>
  <c r="AC10"/>
  <c r="AC53"/>
  <c r="AC192"/>
  <c r="AC176"/>
  <c r="AC158"/>
  <c r="AC133"/>
  <c r="AC145"/>
  <c r="AC115"/>
  <c r="AC100"/>
  <c r="AC135"/>
  <c r="AC17"/>
  <c r="AC38"/>
  <c r="AC11"/>
  <c r="AC39"/>
  <c r="AC25"/>
  <c r="AC186"/>
  <c r="AC118"/>
  <c r="AC185"/>
  <c r="AC137"/>
  <c r="AC177"/>
  <c r="AC161"/>
  <c r="AC143"/>
  <c r="AC123"/>
  <c r="AC21"/>
  <c r="AC40"/>
  <c r="AC19"/>
  <c r="AC34"/>
  <c r="AC104"/>
  <c r="AC108"/>
  <c r="AC112"/>
  <c r="AC125"/>
  <c r="AC96"/>
  <c r="AC129"/>
  <c r="AC169"/>
  <c r="AC6"/>
  <c r="AC65"/>
  <c r="AC14"/>
  <c r="AC41"/>
  <c r="T4" i="1"/>
  <c r="F2" i="37" s="1"/>
  <c r="F333" s="1"/>
  <c r="AD6" i="6" l="1"/>
  <c r="AB6" s="1"/>
  <c r="AD125"/>
  <c r="AB125" s="1"/>
  <c r="AD25"/>
  <c r="AB25" s="1"/>
  <c r="AD152"/>
  <c r="AB152" s="1"/>
  <c r="AD87"/>
  <c r="AB87" s="1"/>
  <c r="AD156"/>
  <c r="AB156" s="1"/>
  <c r="AD190"/>
  <c r="AB190" s="1"/>
  <c r="AD130"/>
  <c r="AB130" s="1"/>
  <c r="AD183"/>
  <c r="AB183" s="1"/>
  <c r="AD180"/>
  <c r="AB180" s="1"/>
  <c r="AD107"/>
  <c r="AB107" s="1"/>
  <c r="AD88"/>
  <c r="AB88" s="1"/>
  <c r="AD247"/>
  <c r="AB247" s="1"/>
  <c r="AD282"/>
  <c r="AB282" s="1"/>
  <c r="AD260"/>
  <c r="AB260" s="1"/>
  <c r="AD287"/>
  <c r="AB287" s="1"/>
  <c r="AD304"/>
  <c r="AB304" s="1"/>
  <c r="AD214"/>
  <c r="AB214" s="1"/>
  <c r="AD275"/>
  <c r="AB275" s="1"/>
  <c r="AD244"/>
  <c r="AB244" s="1"/>
  <c r="AD307"/>
  <c r="AB307" s="1"/>
  <c r="AD211"/>
  <c r="AB211" s="1"/>
  <c r="AD320"/>
  <c r="AB320" s="1"/>
  <c r="AD329"/>
  <c r="AB329" s="1"/>
  <c r="AD243"/>
  <c r="AB243" s="1"/>
  <c r="AD231"/>
  <c r="AB231" s="1"/>
  <c r="AD223"/>
  <c r="AB223" s="1"/>
  <c r="AD271"/>
  <c r="AB271" s="1"/>
  <c r="AD235"/>
  <c r="AB235" s="1"/>
  <c r="AD213"/>
  <c r="AB213" s="1"/>
  <c r="AD273"/>
  <c r="AB273" s="1"/>
  <c r="AD251"/>
  <c r="AB251" s="1"/>
  <c r="AD324"/>
  <c r="AB324" s="1"/>
  <c r="AD207"/>
  <c r="AB207" s="1"/>
  <c r="AD123"/>
  <c r="AB123" s="1"/>
  <c r="AD145"/>
  <c r="AB145" s="1"/>
  <c r="AD16"/>
  <c r="AB16" s="1"/>
  <c r="AD20"/>
  <c r="AB20" s="1"/>
  <c r="AD110"/>
  <c r="AB110" s="1"/>
  <c r="AD44"/>
  <c r="AB44" s="1"/>
  <c r="AD68"/>
  <c r="AB68" s="1"/>
  <c r="AD15"/>
  <c r="AB15" s="1"/>
  <c r="AD102"/>
  <c r="AB102" s="1"/>
  <c r="AD35"/>
  <c r="AB35" s="1"/>
  <c r="AD22"/>
  <c r="AB22" s="1"/>
  <c r="AD124"/>
  <c r="AB124" s="1"/>
  <c r="AD281"/>
  <c r="AB281" s="1"/>
  <c r="AD222"/>
  <c r="AB222" s="1"/>
  <c r="AD325"/>
  <c r="AB325" s="1"/>
  <c r="AD206"/>
  <c r="AB206" s="1"/>
  <c r="AD41"/>
  <c r="AB41" s="1"/>
  <c r="AD169"/>
  <c r="AB169" s="1"/>
  <c r="AD112"/>
  <c r="AB112" s="1"/>
  <c r="AD19"/>
  <c r="AB19" s="1"/>
  <c r="AD143"/>
  <c r="AB143" s="1"/>
  <c r="AD185"/>
  <c r="AB185" s="1"/>
  <c r="AD39"/>
  <c r="AB39" s="1"/>
  <c r="AD135"/>
  <c r="AB135" s="1"/>
  <c r="AD133"/>
  <c r="AB133" s="1"/>
  <c r="AD53"/>
  <c r="AB53" s="1"/>
  <c r="AD159"/>
  <c r="AB159" s="1"/>
  <c r="AD194"/>
  <c r="AB194" s="1"/>
  <c r="AD54"/>
  <c r="AB54" s="1"/>
  <c r="AD132"/>
  <c r="AB132" s="1"/>
  <c r="AD160"/>
  <c r="AB160" s="1"/>
  <c r="AD80"/>
  <c r="AB80" s="1"/>
  <c r="AD155"/>
  <c r="AB155" s="1"/>
  <c r="AD168"/>
  <c r="AB168" s="1"/>
  <c r="AD52"/>
  <c r="AB52" s="1"/>
  <c r="AD76"/>
  <c r="AB76" s="1"/>
  <c r="AD144"/>
  <c r="AB144" s="1"/>
  <c r="AD171"/>
  <c r="AB171" s="1"/>
  <c r="AD140"/>
  <c r="AB140" s="1"/>
  <c r="AD79"/>
  <c r="AB79" s="1"/>
  <c r="AD36"/>
  <c r="AB36" s="1"/>
  <c r="AD153"/>
  <c r="AB153" s="1"/>
  <c r="AD47"/>
  <c r="AB47" s="1"/>
  <c r="AD167"/>
  <c r="AB167" s="1"/>
  <c r="AD92"/>
  <c r="AB92" s="1"/>
  <c r="AD32"/>
  <c r="AB32" s="1"/>
  <c r="AD56"/>
  <c r="AB56" s="1"/>
  <c r="AD99"/>
  <c r="AB99" s="1"/>
  <c r="AD45"/>
  <c r="AB45" s="1"/>
  <c r="AD114"/>
  <c r="AB114" s="1"/>
  <c r="AD70"/>
  <c r="AB70" s="1"/>
  <c r="AD121"/>
  <c r="AB121" s="1"/>
  <c r="AD142"/>
  <c r="AB142" s="1"/>
  <c r="AD84"/>
  <c r="AB84" s="1"/>
  <c r="AD48"/>
  <c r="AB48" s="1"/>
  <c r="AD71"/>
  <c r="AB71" s="1"/>
  <c r="AD69"/>
  <c r="AB69" s="1"/>
  <c r="AD64"/>
  <c r="AB64" s="1"/>
  <c r="AD164"/>
  <c r="AB164" s="1"/>
  <c r="AD184"/>
  <c r="AB184" s="1"/>
  <c r="AD5"/>
  <c r="AB5" s="1"/>
  <c r="AD162"/>
  <c r="AB162" s="1"/>
  <c r="AD127"/>
  <c r="AB127" s="1"/>
  <c r="AD12"/>
  <c r="AB12" s="1"/>
  <c r="AD248"/>
  <c r="AB248" s="1"/>
  <c r="AD240"/>
  <c r="AB240" s="1"/>
  <c r="AD299"/>
  <c r="AB299" s="1"/>
  <c r="AD263"/>
  <c r="AB263" s="1"/>
  <c r="AD294"/>
  <c r="AB294" s="1"/>
  <c r="AD255"/>
  <c r="AB255" s="1"/>
  <c r="AD197"/>
  <c r="AB197" s="1"/>
  <c r="AD333"/>
  <c r="AB333" s="1"/>
  <c r="AD201"/>
  <c r="AB201" s="1"/>
  <c r="AD200"/>
  <c r="AB200" s="1"/>
  <c r="AD220"/>
  <c r="AB220" s="1"/>
  <c r="AD312"/>
  <c r="AB312" s="1"/>
  <c r="AD322"/>
  <c r="AB322" s="1"/>
  <c r="AD226"/>
  <c r="AB226" s="1"/>
  <c r="AD257"/>
  <c r="AB257" s="1"/>
  <c r="AD291"/>
  <c r="AB291" s="1"/>
  <c r="AD210"/>
  <c r="AB210" s="1"/>
  <c r="AD313"/>
  <c r="AB313" s="1"/>
  <c r="AD249"/>
  <c r="AB249" s="1"/>
  <c r="AD262"/>
  <c r="AB262" s="1"/>
  <c r="AD319"/>
  <c r="AB319" s="1"/>
  <c r="AD230"/>
  <c r="AB230" s="1"/>
  <c r="AD218"/>
  <c r="AB218" s="1"/>
  <c r="AD309"/>
  <c r="AB309" s="1"/>
  <c r="AD205"/>
  <c r="AB205" s="1"/>
  <c r="AD196"/>
  <c r="AB196" s="1"/>
  <c r="AD204"/>
  <c r="AB204" s="1"/>
  <c r="AD266"/>
  <c r="AB266" s="1"/>
  <c r="AD242"/>
  <c r="AB242" s="1"/>
  <c r="AD286"/>
  <c r="AB286" s="1"/>
  <c r="AD209"/>
  <c r="AB209" s="1"/>
  <c r="AD216"/>
  <c r="AB216" s="1"/>
  <c r="AD278"/>
  <c r="AB278" s="1"/>
  <c r="AD326"/>
  <c r="AB326" s="1"/>
  <c r="AD245"/>
  <c r="AB245" s="1"/>
  <c r="BF4" i="1"/>
  <c r="AD137" i="6"/>
  <c r="AB137" s="1"/>
  <c r="AD192"/>
  <c r="AB192" s="1"/>
  <c r="AD120"/>
  <c r="AB120" s="1"/>
  <c r="AD73"/>
  <c r="AB73" s="1"/>
  <c r="AD57"/>
  <c r="AB57" s="1"/>
  <c r="AD193"/>
  <c r="AB193" s="1"/>
  <c r="AD106"/>
  <c r="AB106" s="1"/>
  <c r="AD42"/>
  <c r="AB42" s="1"/>
  <c r="AD89"/>
  <c r="AB89" s="1"/>
  <c r="AD18"/>
  <c r="AB18" s="1"/>
  <c r="AD191"/>
  <c r="AB191" s="1"/>
  <c r="AD269"/>
  <c r="AB269" s="1"/>
  <c r="AD330"/>
  <c r="AB330" s="1"/>
  <c r="AD237"/>
  <c r="AB237" s="1"/>
  <c r="AD331"/>
  <c r="AB331" s="1"/>
  <c r="AD252"/>
  <c r="AB252" s="1"/>
  <c r="AD14"/>
  <c r="AB14" s="1"/>
  <c r="AD129"/>
  <c r="AB129" s="1"/>
  <c r="AD108"/>
  <c r="AB108" s="1"/>
  <c r="AD40"/>
  <c r="AB40" s="1"/>
  <c r="AD161"/>
  <c r="AB161" s="1"/>
  <c r="AD118"/>
  <c r="AB118" s="1"/>
  <c r="AD11"/>
  <c r="AB11" s="1"/>
  <c r="AD100"/>
  <c r="AB100" s="1"/>
  <c r="AD158"/>
  <c r="AB158" s="1"/>
  <c r="AD10"/>
  <c r="AB10" s="1"/>
  <c r="AD166"/>
  <c r="AB166" s="1"/>
  <c r="AD93"/>
  <c r="AB93" s="1"/>
  <c r="AD46"/>
  <c r="AB46" s="1"/>
  <c r="AD187"/>
  <c r="AB187" s="1"/>
  <c r="AD24"/>
  <c r="AB24" s="1"/>
  <c r="AD78"/>
  <c r="AB78" s="1"/>
  <c r="AD165"/>
  <c r="AB165" s="1"/>
  <c r="AD27"/>
  <c r="AB27" s="1"/>
  <c r="AD29"/>
  <c r="AB29" s="1"/>
  <c r="AD146"/>
  <c r="AB146" s="1"/>
  <c r="AD55"/>
  <c r="AB55" s="1"/>
  <c r="AD81"/>
  <c r="AB81" s="1"/>
  <c r="AD103"/>
  <c r="AB103" s="1"/>
  <c r="AD58"/>
  <c r="AB58" s="1"/>
  <c r="AD74"/>
  <c r="AB74" s="1"/>
  <c r="AD126"/>
  <c r="AB126" s="1"/>
  <c r="AD37"/>
  <c r="AB37" s="1"/>
  <c r="AD149"/>
  <c r="AB149" s="1"/>
  <c r="AD77"/>
  <c r="AB77" s="1"/>
  <c r="AD49"/>
  <c r="AB49" s="1"/>
  <c r="AD154"/>
  <c r="AB154" s="1"/>
  <c r="AD113"/>
  <c r="AB113" s="1"/>
  <c r="AD33"/>
  <c r="AB33" s="1"/>
  <c r="AD67"/>
  <c r="AB67" s="1"/>
  <c r="AD138"/>
  <c r="AB138" s="1"/>
  <c r="AD13"/>
  <c r="AB13" s="1"/>
  <c r="AD128"/>
  <c r="AB128" s="1"/>
  <c r="AD139"/>
  <c r="AB139" s="1"/>
  <c r="AD82"/>
  <c r="AB82" s="1"/>
  <c r="AD85"/>
  <c r="AB85" s="1"/>
  <c r="AD30"/>
  <c r="AB30" s="1"/>
  <c r="AD43"/>
  <c r="AB43" s="1"/>
  <c r="AD179"/>
  <c r="AB179" s="1"/>
  <c r="AD148"/>
  <c r="AB148" s="1"/>
  <c r="AD94"/>
  <c r="AB94" s="1"/>
  <c r="AD116"/>
  <c r="AB116" s="1"/>
  <c r="AD86"/>
  <c r="AB86" s="1"/>
  <c r="AD51"/>
  <c r="AB51" s="1"/>
  <c r="AD236"/>
  <c r="AB236" s="1"/>
  <c r="AD296"/>
  <c r="AB296" s="1"/>
  <c r="AD279"/>
  <c r="AB279" s="1"/>
  <c r="AD290"/>
  <c r="AB290" s="1"/>
  <c r="AD261"/>
  <c r="AB261" s="1"/>
  <c r="AD246"/>
  <c r="AB246" s="1"/>
  <c r="AD305"/>
  <c r="AB305" s="1"/>
  <c r="AD327"/>
  <c r="AB327" s="1"/>
  <c r="AD318"/>
  <c r="AB318" s="1"/>
  <c r="AD328"/>
  <c r="AB328" s="1"/>
  <c r="AD297"/>
  <c r="AB297" s="1"/>
  <c r="AD265"/>
  <c r="AB265" s="1"/>
  <c r="AD300"/>
  <c r="AB300" s="1"/>
  <c r="AD283"/>
  <c r="AB283" s="1"/>
  <c r="AD280"/>
  <c r="AB280" s="1"/>
  <c r="AD267"/>
  <c r="AB267" s="1"/>
  <c r="AD233"/>
  <c r="AB233" s="1"/>
  <c r="AD298"/>
  <c r="AB298" s="1"/>
  <c r="AD306"/>
  <c r="AB306" s="1"/>
  <c r="AD215"/>
  <c r="AB215" s="1"/>
  <c r="AD227"/>
  <c r="AB227" s="1"/>
  <c r="AD293"/>
  <c r="AB293" s="1"/>
  <c r="AD250"/>
  <c r="AB250" s="1"/>
  <c r="AD285"/>
  <c r="AB285" s="1"/>
  <c r="AD284"/>
  <c r="AB284" s="1"/>
  <c r="AD292"/>
  <c r="AB292" s="1"/>
  <c r="AD195"/>
  <c r="AB195" s="1"/>
  <c r="AD332"/>
  <c r="AB332" s="1"/>
  <c r="AD217"/>
  <c r="AB217" s="1"/>
  <c r="AD256"/>
  <c r="AB256" s="1"/>
  <c r="AD310"/>
  <c r="AB310" s="1"/>
  <c r="AD301"/>
  <c r="AB301" s="1"/>
  <c r="AD288"/>
  <c r="AB288" s="1"/>
  <c r="AD225"/>
  <c r="AB225" s="1"/>
  <c r="AD4"/>
  <c r="AD34"/>
  <c r="AB34" s="1"/>
  <c r="AD17"/>
  <c r="AB17" s="1"/>
  <c r="AD97"/>
  <c r="AB97" s="1"/>
  <c r="AD119"/>
  <c r="AB119" s="1"/>
  <c r="AD62"/>
  <c r="AB62" s="1"/>
  <c r="AD172"/>
  <c r="AB172" s="1"/>
  <c r="AD90"/>
  <c r="AB90" s="1"/>
  <c r="AD181"/>
  <c r="AB181" s="1"/>
  <c r="AD83"/>
  <c r="AB83" s="1"/>
  <c r="AD122"/>
  <c r="AB122" s="1"/>
  <c r="AD151"/>
  <c r="AB151" s="1"/>
  <c r="AD178"/>
  <c r="AB178" s="1"/>
  <c r="AD228"/>
  <c r="AB228" s="1"/>
  <c r="AD268"/>
  <c r="AB268" s="1"/>
  <c r="AD203"/>
  <c r="AB203" s="1"/>
  <c r="AD258"/>
  <c r="AB258" s="1"/>
  <c r="AD65"/>
  <c r="AB65" s="1"/>
  <c r="AD96"/>
  <c r="AB96" s="1"/>
  <c r="AD104"/>
  <c r="AB104" s="1"/>
  <c r="AD21"/>
  <c r="AB21" s="1"/>
  <c r="AD177"/>
  <c r="AB177" s="1"/>
  <c r="AD186"/>
  <c r="AB186" s="1"/>
  <c r="AD38"/>
  <c r="AB38" s="1"/>
  <c r="AD115"/>
  <c r="AB115" s="1"/>
  <c r="AD176"/>
  <c r="AB176" s="1"/>
  <c r="AD61"/>
  <c r="AB61" s="1"/>
  <c r="AD134"/>
  <c r="AB134" s="1"/>
  <c r="AD150"/>
  <c r="AB150" s="1"/>
  <c r="AD72"/>
  <c r="AB72" s="1"/>
  <c r="AD91"/>
  <c r="AB91" s="1"/>
  <c r="AD60"/>
  <c r="AB60" s="1"/>
  <c r="AD189"/>
  <c r="AB189" s="1"/>
  <c r="AD182"/>
  <c r="AB182" s="1"/>
  <c r="AD28"/>
  <c r="AB28" s="1"/>
  <c r="AD131"/>
  <c r="AB131" s="1"/>
  <c r="AD111"/>
  <c r="AB111" s="1"/>
  <c r="AD9"/>
  <c r="AB9" s="1"/>
  <c r="AD136"/>
  <c r="AB136" s="1"/>
  <c r="AD75"/>
  <c r="AB75" s="1"/>
  <c r="AD26"/>
  <c r="AB26" s="1"/>
  <c r="AD101"/>
  <c r="AB101" s="1"/>
  <c r="AD141"/>
  <c r="AB141" s="1"/>
  <c r="AD31"/>
  <c r="AB31" s="1"/>
  <c r="AD105"/>
  <c r="AB105" s="1"/>
  <c r="AD174"/>
  <c r="AB174" s="1"/>
  <c r="AD50"/>
  <c r="AB50" s="1"/>
  <c r="AD175"/>
  <c r="AB175" s="1"/>
  <c r="AD98"/>
  <c r="AB98" s="1"/>
  <c r="AD8"/>
  <c r="AB8" s="1"/>
  <c r="AD109"/>
  <c r="AB109" s="1"/>
  <c r="AD163"/>
  <c r="AB163" s="1"/>
  <c r="AD23"/>
  <c r="AB23" s="1"/>
  <c r="AD157"/>
  <c r="AB157" s="1"/>
  <c r="AD63"/>
  <c r="AB63" s="1"/>
  <c r="AD147"/>
  <c r="AB147" s="1"/>
  <c r="AD117"/>
  <c r="AB117" s="1"/>
  <c r="AD7"/>
  <c r="AB7" s="1"/>
  <c r="AD95"/>
  <c r="AB95" s="1"/>
  <c r="AD188"/>
  <c r="AB188" s="1"/>
  <c r="AD59"/>
  <c r="AB59" s="1"/>
  <c r="AD170"/>
  <c r="AB170" s="1"/>
  <c r="AD66"/>
  <c r="AB66" s="1"/>
  <c r="AD173"/>
  <c r="AB173" s="1"/>
  <c r="AD232"/>
  <c r="AB232" s="1"/>
  <c r="AD259"/>
  <c r="AB259" s="1"/>
  <c r="AD272"/>
  <c r="AB272" s="1"/>
  <c r="AD253"/>
  <c r="AB253" s="1"/>
  <c r="AD221"/>
  <c r="AB221" s="1"/>
  <c r="AD308"/>
  <c r="AB308" s="1"/>
  <c r="AD264"/>
  <c r="AB264" s="1"/>
  <c r="AD208"/>
  <c r="AB208" s="1"/>
  <c r="AD316"/>
  <c r="AB316" s="1"/>
  <c r="AD323"/>
  <c r="AB323" s="1"/>
  <c r="AD321"/>
  <c r="AB321" s="1"/>
  <c r="AD199"/>
  <c r="AB199" s="1"/>
  <c r="AD241"/>
  <c r="AB241" s="1"/>
  <c r="AD224"/>
  <c r="AB224" s="1"/>
  <c r="AD302"/>
  <c r="AB302" s="1"/>
  <c r="AD239"/>
  <c r="AB239" s="1"/>
  <c r="AD311"/>
  <c r="AB311" s="1"/>
  <c r="AD315"/>
  <c r="AB315" s="1"/>
  <c r="AD198"/>
  <c r="AB198" s="1"/>
  <c r="AD234"/>
  <c r="AB234" s="1"/>
  <c r="AD303"/>
  <c r="AB303" s="1"/>
  <c r="AD289"/>
  <c r="AB289" s="1"/>
  <c r="AD276"/>
  <c r="AB276" s="1"/>
  <c r="AD219"/>
  <c r="AB219" s="1"/>
  <c r="AD238"/>
  <c r="AB238" s="1"/>
  <c r="AD229"/>
  <c r="AB229" s="1"/>
  <c r="AD317"/>
  <c r="AB317" s="1"/>
  <c r="AD277"/>
  <c r="AB277" s="1"/>
  <c r="AD270"/>
  <c r="AB270" s="1"/>
  <c r="AD274"/>
  <c r="AB274" s="1"/>
  <c r="AD314"/>
  <c r="AB314" s="1"/>
  <c r="AD254"/>
  <c r="AB254" s="1"/>
  <c r="AD202"/>
  <c r="AB202" s="1"/>
  <c r="AD212"/>
  <c r="AB212" s="1"/>
  <c r="AD295"/>
  <c r="AB295" s="1"/>
  <c r="AB15" i="34"/>
  <c r="V2" i="37" l="1"/>
  <c r="V333" s="1"/>
  <c r="C15" i="34"/>
  <c r="AE15"/>
  <c r="V15"/>
  <c r="AA15" l="1"/>
  <c r="AC15"/>
  <c r="AD15"/>
  <c r="AF15"/>
  <c r="U15"/>
  <c r="W15"/>
  <c r="K15" l="1"/>
  <c r="J15"/>
  <c r="H15"/>
  <c r="G15"/>
  <c r="M15"/>
  <c r="L15" l="1"/>
  <c r="N15"/>
  <c r="S4" i="12" l="1"/>
  <c r="K4" l="1"/>
  <c r="J4" s="1"/>
  <c r="M4" l="1"/>
  <c r="L4" s="1"/>
  <c r="E2" i="13" l="1"/>
  <c r="E332" s="1"/>
  <c r="W4" i="12" l="1"/>
  <c r="AZ15" i="34" l="1"/>
  <c r="AW15"/>
  <c r="AT15"/>
  <c r="AE4" i="12" l="1"/>
  <c r="AR15" i="34"/>
  <c r="V4" i="12"/>
  <c r="T4" l="1"/>
  <c r="Y15" i="34"/>
  <c r="AK15"/>
  <c r="AN15"/>
  <c r="Q15"/>
  <c r="P15"/>
  <c r="T15"/>
  <c r="S15"/>
  <c r="N4" i="12"/>
  <c r="G4" i="6"/>
  <c r="G334" l="1"/>
  <c r="X4" i="12"/>
  <c r="AH15" i="34"/>
  <c r="Y4" i="12"/>
  <c r="AI15" i="34"/>
  <c r="AD4" i="12"/>
  <c r="AQ15" i="34"/>
  <c r="R4" i="12"/>
  <c r="Q4" s="1"/>
  <c r="P4"/>
  <c r="O4" s="1"/>
  <c r="A4"/>
  <c r="D4"/>
  <c r="X4" i="6"/>
  <c r="O2" i="13"/>
  <c r="O332" s="1"/>
  <c r="P4" i="6"/>
  <c r="K2" i="13"/>
  <c r="K332" s="1"/>
  <c r="P2"/>
  <c r="P332" s="1"/>
  <c r="D4" i="6"/>
  <c r="B4"/>
  <c r="AY4" s="1"/>
  <c r="AX4"/>
  <c r="BA15" i="34"/>
  <c r="AU15"/>
  <c r="AX15"/>
  <c r="AL15"/>
  <c r="Z15"/>
  <c r="X334" i="6" l="1"/>
  <c r="P334"/>
  <c r="D15" i="34"/>
  <c r="AC4" i="12"/>
  <c r="AB4" s="1"/>
  <c r="AO15" i="34"/>
  <c r="H4" i="12"/>
  <c r="E15" i="34" s="1"/>
  <c r="U2" i="13"/>
  <c r="U332" s="1"/>
  <c r="Q2"/>
  <c r="Q332" s="1"/>
  <c r="I2"/>
  <c r="I332" s="1"/>
  <c r="AI4" i="12"/>
  <c r="AH4" s="1"/>
  <c r="AA4"/>
  <c r="Z4" s="1"/>
  <c r="U4"/>
  <c r="AG4"/>
  <c r="AF4" s="1"/>
  <c r="AI4" i="6"/>
  <c r="AK4" i="12"/>
  <c r="AJ4" s="1"/>
  <c r="H4" i="6"/>
  <c r="F2" i="13"/>
  <c r="F332" s="1"/>
  <c r="N4" i="6"/>
  <c r="E4"/>
  <c r="AE4"/>
  <c r="V4"/>
  <c r="O4"/>
  <c r="AF4"/>
  <c r="F4"/>
  <c r="W4"/>
  <c r="AO4"/>
  <c r="Z4"/>
  <c r="I4"/>
  <c r="I334" l="1"/>
  <c r="AI334"/>
  <c r="Z334"/>
  <c r="H334"/>
  <c r="Y2" i="13"/>
  <c r="Y332" s="1"/>
  <c r="X2"/>
  <c r="X332" s="1"/>
  <c r="W2"/>
  <c r="W332" s="1"/>
  <c r="S2"/>
  <c r="S332" s="1"/>
  <c r="R2"/>
  <c r="R332" s="1"/>
  <c r="J2"/>
  <c r="J332" s="1"/>
  <c r="Q4" i="6"/>
  <c r="M2" i="13"/>
  <c r="M332" s="1"/>
  <c r="AR4" i="6"/>
  <c r="AG4"/>
  <c r="AP4"/>
  <c r="T2" i="13"/>
  <c r="T332" s="1"/>
  <c r="AH4" i="6"/>
  <c r="AQ4"/>
  <c r="J4"/>
  <c r="C2" i="7"/>
  <c r="E2"/>
  <c r="L4" i="6" l="1"/>
  <c r="L216"/>
  <c r="L220"/>
  <c r="L231"/>
  <c r="L328"/>
  <c r="L212"/>
  <c r="L303"/>
  <c r="L241"/>
  <c r="L257"/>
  <c r="L248"/>
  <c r="L311"/>
  <c r="L204"/>
  <c r="L243"/>
  <c r="L264"/>
  <c r="L221"/>
  <c r="L301"/>
  <c r="L208"/>
  <c r="L240"/>
  <c r="L320"/>
  <c r="L215"/>
  <c r="L213"/>
  <c r="L226"/>
  <c r="L197"/>
  <c r="L265"/>
  <c r="L295"/>
  <c r="L271"/>
  <c r="L232"/>
  <c r="L227"/>
  <c r="L261"/>
  <c r="L206"/>
  <c r="L278"/>
  <c r="L283"/>
  <c r="L223"/>
  <c r="L201"/>
  <c r="L230"/>
  <c r="L282"/>
  <c r="L218"/>
  <c r="L302"/>
  <c r="L254"/>
  <c r="L323"/>
  <c r="L219"/>
  <c r="L196"/>
  <c r="L287"/>
  <c r="L313"/>
  <c r="L195"/>
  <c r="L288"/>
  <c r="L308"/>
  <c r="L316"/>
  <c r="L315"/>
  <c r="L332"/>
  <c r="L277"/>
  <c r="L256"/>
  <c r="L239"/>
  <c r="L244"/>
  <c r="L211"/>
  <c r="L234"/>
  <c r="L209"/>
  <c r="L203"/>
  <c r="L279"/>
  <c r="L267"/>
  <c r="L237"/>
  <c r="L294"/>
  <c r="L259"/>
  <c r="L253"/>
  <c r="L291"/>
  <c r="L319"/>
  <c r="L314"/>
  <c r="L235"/>
  <c r="L310"/>
  <c r="L217"/>
  <c r="L306"/>
  <c r="L322"/>
  <c r="L233"/>
  <c r="L304"/>
  <c r="L236"/>
  <c r="L210"/>
  <c r="L270"/>
  <c r="L200"/>
  <c r="L286"/>
  <c r="L228"/>
  <c r="L284"/>
  <c r="L214"/>
  <c r="L245"/>
  <c r="L207"/>
  <c r="L242"/>
  <c r="L305"/>
  <c r="L229"/>
  <c r="L327"/>
  <c r="L318"/>
  <c r="L260"/>
  <c r="L324"/>
  <c r="L269"/>
  <c r="L331"/>
  <c r="L225"/>
  <c r="L268"/>
  <c r="L275"/>
  <c r="L250"/>
  <c r="L262"/>
  <c r="L272"/>
  <c r="L298"/>
  <c r="L293"/>
  <c r="L329"/>
  <c r="L307"/>
  <c r="L276"/>
  <c r="L326"/>
  <c r="L273"/>
  <c r="L222"/>
  <c r="L285"/>
  <c r="L224"/>
  <c r="L325"/>
  <c r="L205"/>
  <c r="L290"/>
  <c r="L333"/>
  <c r="L297"/>
  <c r="L251"/>
  <c r="L300"/>
  <c r="L280"/>
  <c r="L281"/>
  <c r="L255"/>
  <c r="L246"/>
  <c r="L299"/>
  <c r="L258"/>
  <c r="L309"/>
  <c r="L249"/>
  <c r="L274"/>
  <c r="L317"/>
  <c r="L330"/>
  <c r="L289"/>
  <c r="L292"/>
  <c r="L199"/>
  <c r="L247"/>
  <c r="L296"/>
  <c r="L252"/>
  <c r="L321"/>
  <c r="L266"/>
  <c r="L263"/>
  <c r="L312"/>
  <c r="L202"/>
  <c r="L198"/>
  <c r="L238"/>
  <c r="L88"/>
  <c r="L122"/>
  <c r="L16"/>
  <c r="L161"/>
  <c r="L109"/>
  <c r="L68"/>
  <c r="L77"/>
  <c r="L151"/>
  <c r="L79"/>
  <c r="L70"/>
  <c r="L83"/>
  <c r="L64"/>
  <c r="L185"/>
  <c r="L155"/>
  <c r="L6"/>
  <c r="L51"/>
  <c r="L194"/>
  <c r="L173"/>
  <c r="L184"/>
  <c r="L145"/>
  <c r="L110"/>
  <c r="L190"/>
  <c r="L21"/>
  <c r="L85"/>
  <c r="L40"/>
  <c r="L146"/>
  <c r="L57"/>
  <c r="L144"/>
  <c r="L120"/>
  <c r="L178"/>
  <c r="L39"/>
  <c r="L94"/>
  <c r="L65"/>
  <c r="L13"/>
  <c r="L15"/>
  <c r="L47"/>
  <c r="L163"/>
  <c r="L187"/>
  <c r="L50"/>
  <c r="L113"/>
  <c r="L103"/>
  <c r="L177"/>
  <c r="L69"/>
  <c r="L129"/>
  <c r="L11"/>
  <c r="L35"/>
  <c r="L76"/>
  <c r="L136"/>
  <c r="L191"/>
  <c r="L8"/>
  <c r="L27"/>
  <c r="L43"/>
  <c r="L183"/>
  <c r="L48"/>
  <c r="L97"/>
  <c r="L147"/>
  <c r="L106"/>
  <c r="L105"/>
  <c r="L12"/>
  <c r="L133"/>
  <c r="L24"/>
  <c r="L153"/>
  <c r="L86"/>
  <c r="L5"/>
  <c r="L169"/>
  <c r="L174"/>
  <c r="L132"/>
  <c r="L92"/>
  <c r="L75"/>
  <c r="L18"/>
  <c r="L38"/>
  <c r="L108"/>
  <c r="L14"/>
  <c r="L46"/>
  <c r="L148"/>
  <c r="L30"/>
  <c r="L54"/>
  <c r="L193"/>
  <c r="L22"/>
  <c r="L160"/>
  <c r="L171"/>
  <c r="L78"/>
  <c r="L96"/>
  <c r="L71"/>
  <c r="L73"/>
  <c r="L62"/>
  <c r="L20"/>
  <c r="L55"/>
  <c r="L42"/>
  <c r="L45"/>
  <c r="L52"/>
  <c r="L125"/>
  <c r="L53"/>
  <c r="L102"/>
  <c r="L140"/>
  <c r="L107"/>
  <c r="L67"/>
  <c r="L37"/>
  <c r="L101"/>
  <c r="L34"/>
  <c r="L166"/>
  <c r="L59"/>
  <c r="L28"/>
  <c r="L186"/>
  <c r="L158"/>
  <c r="L154"/>
  <c r="L118"/>
  <c r="L26"/>
  <c r="L172"/>
  <c r="L115"/>
  <c r="L74"/>
  <c r="L111"/>
  <c r="L7"/>
  <c r="L139"/>
  <c r="L104"/>
  <c r="L150"/>
  <c r="L142"/>
  <c r="L60"/>
  <c r="L159"/>
  <c r="L117"/>
  <c r="L192"/>
  <c r="L100"/>
  <c r="L9"/>
  <c r="L95"/>
  <c r="L127"/>
  <c r="L81"/>
  <c r="L168"/>
  <c r="L49"/>
  <c r="L116"/>
  <c r="L164"/>
  <c r="L189"/>
  <c r="L80"/>
  <c r="L41"/>
  <c r="L157"/>
  <c r="L141"/>
  <c r="L124"/>
  <c r="L98"/>
  <c r="L130"/>
  <c r="L167"/>
  <c r="L82"/>
  <c r="L93"/>
  <c r="L56"/>
  <c r="L58"/>
  <c r="L72"/>
  <c r="L31"/>
  <c r="L17"/>
  <c r="L99"/>
  <c r="L10"/>
  <c r="L131"/>
  <c r="L44"/>
  <c r="L137"/>
  <c r="L66"/>
  <c r="L61"/>
  <c r="L181"/>
  <c r="L63"/>
  <c r="L149"/>
  <c r="L176"/>
  <c r="L36"/>
  <c r="L182"/>
  <c r="L123"/>
  <c r="L33"/>
  <c r="L114"/>
  <c r="L128"/>
  <c r="L84"/>
  <c r="L180"/>
  <c r="L91"/>
  <c r="L143"/>
  <c r="L32"/>
  <c r="L89"/>
  <c r="L152"/>
  <c r="L156"/>
  <c r="L138"/>
  <c r="L188"/>
  <c r="L134"/>
  <c r="L90"/>
  <c r="L175"/>
  <c r="L162"/>
  <c r="L135"/>
  <c r="L29"/>
  <c r="L170"/>
  <c r="L19"/>
  <c r="L126"/>
  <c r="L119"/>
  <c r="L112"/>
  <c r="L121"/>
  <c r="L87"/>
  <c r="L25"/>
  <c r="L165"/>
  <c r="L23"/>
  <c r="L179"/>
  <c r="AH334"/>
  <c r="AR334"/>
  <c r="Q334"/>
  <c r="AP334"/>
  <c r="AQ334"/>
  <c r="AG334"/>
  <c r="J334"/>
  <c r="Z2" i="13"/>
  <c r="Z332" s="1"/>
  <c r="V2"/>
  <c r="V332" s="1"/>
  <c r="F2" i="7"/>
  <c r="AJ4" i="6"/>
  <c r="G2" i="7"/>
  <c r="AS4" i="6"/>
  <c r="M179" l="1"/>
  <c r="M165"/>
  <c r="M112"/>
  <c r="M170"/>
  <c r="K170" s="1"/>
  <c r="M175"/>
  <c r="M138"/>
  <c r="M32"/>
  <c r="M84"/>
  <c r="K84" s="1"/>
  <c r="M123"/>
  <c r="M149"/>
  <c r="M66"/>
  <c r="M10"/>
  <c r="K10" s="1"/>
  <c r="M72"/>
  <c r="M82"/>
  <c r="M124"/>
  <c r="M80"/>
  <c r="K80" s="1"/>
  <c r="M49"/>
  <c r="M95"/>
  <c r="M117"/>
  <c r="M150"/>
  <c r="K150" s="1"/>
  <c r="M111"/>
  <c r="K111" s="1"/>
  <c r="M26"/>
  <c r="M186"/>
  <c r="M34"/>
  <c r="K34" s="1"/>
  <c r="M107"/>
  <c r="K107" s="1"/>
  <c r="M125"/>
  <c r="M55"/>
  <c r="M71"/>
  <c r="K71" s="1"/>
  <c r="M160"/>
  <c r="M30"/>
  <c r="M108"/>
  <c r="M92"/>
  <c r="K92" s="1"/>
  <c r="M5"/>
  <c r="K5" s="1"/>
  <c r="M133"/>
  <c r="M147"/>
  <c r="M43"/>
  <c r="K43" s="1"/>
  <c r="M136"/>
  <c r="K136" s="1"/>
  <c r="M129"/>
  <c r="M113"/>
  <c r="M47"/>
  <c r="K47" s="1"/>
  <c r="M94"/>
  <c r="M144"/>
  <c r="M85"/>
  <c r="M145"/>
  <c r="K145" s="1"/>
  <c r="M51"/>
  <c r="M64"/>
  <c r="M151"/>
  <c r="M161"/>
  <c r="K161" s="1"/>
  <c r="M238"/>
  <c r="K238" s="1"/>
  <c r="M263"/>
  <c r="M296"/>
  <c r="M289"/>
  <c r="K289" s="1"/>
  <c r="M249"/>
  <c r="M246"/>
  <c r="M300"/>
  <c r="M290"/>
  <c r="K290" s="1"/>
  <c r="M285"/>
  <c r="K285" s="1"/>
  <c r="M276"/>
  <c r="M298"/>
  <c r="M275"/>
  <c r="K275" s="1"/>
  <c r="M269"/>
  <c r="K269" s="1"/>
  <c r="M327"/>
  <c r="M207"/>
  <c r="M228"/>
  <c r="K228" s="1"/>
  <c r="M210"/>
  <c r="K210" s="1"/>
  <c r="M322"/>
  <c r="M235"/>
  <c r="M253"/>
  <c r="K253" s="1"/>
  <c r="M267"/>
  <c r="M234"/>
  <c r="M256"/>
  <c r="M316"/>
  <c r="K316" s="1"/>
  <c r="M313"/>
  <c r="K313" s="1"/>
  <c r="M323"/>
  <c r="M282"/>
  <c r="M283"/>
  <c r="K283" s="1"/>
  <c r="M227"/>
  <c r="K227" s="1"/>
  <c r="M265"/>
  <c r="M215"/>
  <c r="M301"/>
  <c r="K301" s="1"/>
  <c r="M204"/>
  <c r="K204" s="1"/>
  <c r="M241"/>
  <c r="M231"/>
  <c r="AL4"/>
  <c r="AL208"/>
  <c r="AL272"/>
  <c r="AL288"/>
  <c r="AL214"/>
  <c r="AL195"/>
  <c r="AL302"/>
  <c r="AL329"/>
  <c r="AL315"/>
  <c r="AL318"/>
  <c r="AL263"/>
  <c r="AL286"/>
  <c r="AL230"/>
  <c r="AL296"/>
  <c r="AL308"/>
  <c r="AL231"/>
  <c r="AL278"/>
  <c r="AL203"/>
  <c r="AL277"/>
  <c r="AL259"/>
  <c r="AL265"/>
  <c r="AL241"/>
  <c r="AL299"/>
  <c r="AL266"/>
  <c r="AL210"/>
  <c r="AL206"/>
  <c r="AL280"/>
  <c r="AL256"/>
  <c r="AL304"/>
  <c r="AL285"/>
  <c r="AL309"/>
  <c r="AL207"/>
  <c r="AL284"/>
  <c r="AL281"/>
  <c r="AL269"/>
  <c r="AL297"/>
  <c r="AL275"/>
  <c r="AL223"/>
  <c r="AL283"/>
  <c r="AL224"/>
  <c r="AL327"/>
  <c r="AL240"/>
  <c r="AL279"/>
  <c r="AL219"/>
  <c r="AL205"/>
  <c r="AL226"/>
  <c r="AL254"/>
  <c r="AL298"/>
  <c r="AL222"/>
  <c r="AL267"/>
  <c r="AL325"/>
  <c r="AL255"/>
  <c r="AL243"/>
  <c r="AL201"/>
  <c r="AL328"/>
  <c r="AL250"/>
  <c r="AL312"/>
  <c r="AL282"/>
  <c r="AL213"/>
  <c r="AL287"/>
  <c r="AL237"/>
  <c r="AL303"/>
  <c r="AL273"/>
  <c r="AL320"/>
  <c r="AL204"/>
  <c r="AL225"/>
  <c r="AL305"/>
  <c r="AL295"/>
  <c r="AL252"/>
  <c r="AL257"/>
  <c r="AL294"/>
  <c r="AL233"/>
  <c r="AL271"/>
  <c r="AL215"/>
  <c r="AL326"/>
  <c r="AL247"/>
  <c r="AL249"/>
  <c r="AL197"/>
  <c r="AL246"/>
  <c r="AL262"/>
  <c r="AL289"/>
  <c r="AL323"/>
  <c r="AL242"/>
  <c r="AL268"/>
  <c r="AL313"/>
  <c r="AL251"/>
  <c r="AL232"/>
  <c r="AL276"/>
  <c r="AL216"/>
  <c r="AL229"/>
  <c r="AL331"/>
  <c r="AL291"/>
  <c r="AL253"/>
  <c r="AL330"/>
  <c r="AL244"/>
  <c r="AL321"/>
  <c r="AL306"/>
  <c r="AL245"/>
  <c r="AL270"/>
  <c r="AL238"/>
  <c r="AL290"/>
  <c r="AL239"/>
  <c r="AL311"/>
  <c r="AL236"/>
  <c r="AL333"/>
  <c r="AL200"/>
  <c r="AL274"/>
  <c r="AL221"/>
  <c r="AL310"/>
  <c r="AL292"/>
  <c r="AL217"/>
  <c r="AL264"/>
  <c r="AL211"/>
  <c r="AL324"/>
  <c r="AL248"/>
  <c r="AL317"/>
  <c r="AL293"/>
  <c r="AL260"/>
  <c r="AL228"/>
  <c r="AL196"/>
  <c r="AL319"/>
  <c r="AL220"/>
  <c r="AL212"/>
  <c r="AL316"/>
  <c r="AL202"/>
  <c r="AL227"/>
  <c r="AL198"/>
  <c r="AL209"/>
  <c r="AL199"/>
  <c r="AL322"/>
  <c r="AL235"/>
  <c r="AL234"/>
  <c r="AL258"/>
  <c r="AL300"/>
  <c r="AL314"/>
  <c r="AL218"/>
  <c r="AL261"/>
  <c r="AL301"/>
  <c r="AL307"/>
  <c r="AL332"/>
  <c r="AL138"/>
  <c r="AL40"/>
  <c r="AL19"/>
  <c r="AL30"/>
  <c r="AL83"/>
  <c r="AL49"/>
  <c r="AL21"/>
  <c r="AL103"/>
  <c r="AL80"/>
  <c r="AL113"/>
  <c r="AL54"/>
  <c r="AL47"/>
  <c r="AL94"/>
  <c r="AL134"/>
  <c r="AL45"/>
  <c r="AL55"/>
  <c r="AL104"/>
  <c r="AL116"/>
  <c r="AL34"/>
  <c r="AL11"/>
  <c r="AL164"/>
  <c r="AL79"/>
  <c r="AL158"/>
  <c r="AL51"/>
  <c r="AL82"/>
  <c r="AL123"/>
  <c r="AL32"/>
  <c r="AL96"/>
  <c r="AL97"/>
  <c r="AL118"/>
  <c r="AL160"/>
  <c r="AL178"/>
  <c r="AL191"/>
  <c r="AL77"/>
  <c r="AL155"/>
  <c r="AL62"/>
  <c r="AL127"/>
  <c r="AL87"/>
  <c r="AL5"/>
  <c r="AL141"/>
  <c r="AL125"/>
  <c r="AL76"/>
  <c r="AL157"/>
  <c r="AL78"/>
  <c r="AL89"/>
  <c r="AL95"/>
  <c r="AL56"/>
  <c r="AL115"/>
  <c r="AL150"/>
  <c r="AL85"/>
  <c r="AL183"/>
  <c r="AL194"/>
  <c r="AL173"/>
  <c r="AL180"/>
  <c r="AL117"/>
  <c r="AL120"/>
  <c r="AL156"/>
  <c r="AL149"/>
  <c r="AL18"/>
  <c r="AL102"/>
  <c r="AL188"/>
  <c r="AL124"/>
  <c r="AL33"/>
  <c r="AL31"/>
  <c r="AL135"/>
  <c r="AL177"/>
  <c r="AL181"/>
  <c r="AL6"/>
  <c r="AL14"/>
  <c r="AL121"/>
  <c r="AL185"/>
  <c r="AL162"/>
  <c r="AL53"/>
  <c r="AL52"/>
  <c r="AL81"/>
  <c r="AL190"/>
  <c r="AL13"/>
  <c r="AL152"/>
  <c r="AL174"/>
  <c r="AL172"/>
  <c r="AL99"/>
  <c r="AL161"/>
  <c r="AL17"/>
  <c r="AL64"/>
  <c r="AL140"/>
  <c r="AL44"/>
  <c r="AL146"/>
  <c r="AL43"/>
  <c r="AL60"/>
  <c r="AL193"/>
  <c r="AL109"/>
  <c r="AL145"/>
  <c r="AL42"/>
  <c r="AL119"/>
  <c r="AL179"/>
  <c r="AL151"/>
  <c r="AL16"/>
  <c r="AL58"/>
  <c r="AL107"/>
  <c r="AL189"/>
  <c r="AL68"/>
  <c r="AL129"/>
  <c r="AL111"/>
  <c r="AL186"/>
  <c r="AL192"/>
  <c r="AL69"/>
  <c r="AL23"/>
  <c r="AL46"/>
  <c r="AL101"/>
  <c r="AL159"/>
  <c r="AL139"/>
  <c r="AL67"/>
  <c r="AL93"/>
  <c r="AL148"/>
  <c r="AL98"/>
  <c r="AL175"/>
  <c r="AL9"/>
  <c r="AL20"/>
  <c r="AL91"/>
  <c r="AL12"/>
  <c r="AL143"/>
  <c r="AL41"/>
  <c r="AL15"/>
  <c r="AL36"/>
  <c r="AL38"/>
  <c r="AL106"/>
  <c r="AL147"/>
  <c r="AL61"/>
  <c r="AL24"/>
  <c r="AL26"/>
  <c r="AL59"/>
  <c r="AL88"/>
  <c r="AL144"/>
  <c r="AL163"/>
  <c r="AL142"/>
  <c r="AL50"/>
  <c r="AL7"/>
  <c r="AL86"/>
  <c r="AL10"/>
  <c r="AL29"/>
  <c r="AL108"/>
  <c r="AL63"/>
  <c r="AL169"/>
  <c r="AL66"/>
  <c r="AL187"/>
  <c r="AL84"/>
  <c r="AL105"/>
  <c r="AL70"/>
  <c r="AL165"/>
  <c r="AL182"/>
  <c r="AL57"/>
  <c r="AL90"/>
  <c r="AL71"/>
  <c r="AL74"/>
  <c r="AL170"/>
  <c r="AL65"/>
  <c r="AL128"/>
  <c r="AL166"/>
  <c r="AL27"/>
  <c r="AL176"/>
  <c r="AL168"/>
  <c r="AL136"/>
  <c r="AL37"/>
  <c r="AL167"/>
  <c r="AL154"/>
  <c r="AL72"/>
  <c r="AL137"/>
  <c r="AL75"/>
  <c r="AL131"/>
  <c r="AL153"/>
  <c r="AL130"/>
  <c r="AL25"/>
  <c r="AL110"/>
  <c r="AL39"/>
  <c r="AL35"/>
  <c r="AL92"/>
  <c r="AL112"/>
  <c r="AL171"/>
  <c r="AL48"/>
  <c r="AL122"/>
  <c r="AL8"/>
  <c r="AL22"/>
  <c r="AL126"/>
  <c r="AL184"/>
  <c r="AL133"/>
  <c r="AL100"/>
  <c r="AL132"/>
  <c r="AL73"/>
  <c r="AL114"/>
  <c r="AL28"/>
  <c r="M25"/>
  <c r="M119"/>
  <c r="M29"/>
  <c r="K29" s="1"/>
  <c r="M90"/>
  <c r="K90" s="1"/>
  <c r="M156"/>
  <c r="M143"/>
  <c r="M128"/>
  <c r="K128" s="1"/>
  <c r="M182"/>
  <c r="M63"/>
  <c r="M137"/>
  <c r="M99"/>
  <c r="K99" s="1"/>
  <c r="M58"/>
  <c r="K58" s="1"/>
  <c r="M167"/>
  <c r="M141"/>
  <c r="M189"/>
  <c r="K189" s="1"/>
  <c r="M168"/>
  <c r="K168" s="1"/>
  <c r="M9"/>
  <c r="M159"/>
  <c r="M104"/>
  <c r="K104" s="1"/>
  <c r="M74"/>
  <c r="K74" s="1"/>
  <c r="M118"/>
  <c r="M28"/>
  <c r="M101"/>
  <c r="K101" s="1"/>
  <c r="M140"/>
  <c r="M52"/>
  <c r="M20"/>
  <c r="M96"/>
  <c r="K96" s="1"/>
  <c r="M22"/>
  <c r="M148"/>
  <c r="M38"/>
  <c r="M132"/>
  <c r="K132" s="1"/>
  <c r="M86"/>
  <c r="K86" s="1"/>
  <c r="M12"/>
  <c r="M97"/>
  <c r="M27"/>
  <c r="K27" s="1"/>
  <c r="M76"/>
  <c r="K76" s="1"/>
  <c r="M69"/>
  <c r="M50"/>
  <c r="M15"/>
  <c r="K15" s="1"/>
  <c r="M39"/>
  <c r="K39" s="1"/>
  <c r="M57"/>
  <c r="M21"/>
  <c r="M184"/>
  <c r="K184" s="1"/>
  <c r="M6"/>
  <c r="K6" s="1"/>
  <c r="M83"/>
  <c r="M77"/>
  <c r="M16"/>
  <c r="K16" s="1"/>
  <c r="M198"/>
  <c r="K198" s="1"/>
  <c r="M266"/>
  <c r="M247"/>
  <c r="K247" s="1"/>
  <c r="M330"/>
  <c r="K330" s="1"/>
  <c r="M309"/>
  <c r="K309" s="1"/>
  <c r="M255"/>
  <c r="M251"/>
  <c r="M205"/>
  <c r="K205" s="1"/>
  <c r="M222"/>
  <c r="K222" s="1"/>
  <c r="M307"/>
  <c r="K307" s="1"/>
  <c r="M272"/>
  <c r="M268"/>
  <c r="K268" s="1"/>
  <c r="M324"/>
  <c r="K324" s="1"/>
  <c r="M229"/>
  <c r="M245"/>
  <c r="M286"/>
  <c r="K286" s="1"/>
  <c r="M236"/>
  <c r="K236" s="1"/>
  <c r="M306"/>
  <c r="K306" s="1"/>
  <c r="M314"/>
  <c r="M259"/>
  <c r="K259" s="1"/>
  <c r="M279"/>
  <c r="K279" s="1"/>
  <c r="M211"/>
  <c r="M277"/>
  <c r="M308"/>
  <c r="K308" s="1"/>
  <c r="M287"/>
  <c r="K287" s="1"/>
  <c r="M254"/>
  <c r="K254" s="1"/>
  <c r="M230"/>
  <c r="M278"/>
  <c r="K278" s="1"/>
  <c r="M232"/>
  <c r="M197"/>
  <c r="K197" s="1"/>
  <c r="M320"/>
  <c r="K320" s="1"/>
  <c r="M221"/>
  <c r="K221" s="1"/>
  <c r="M311"/>
  <c r="K311" s="1"/>
  <c r="M303"/>
  <c r="K303" s="1"/>
  <c r="M220"/>
  <c r="M87"/>
  <c r="K87" s="1"/>
  <c r="M126"/>
  <c r="K126" s="1"/>
  <c r="M135"/>
  <c r="K135" s="1"/>
  <c r="M134"/>
  <c r="M152"/>
  <c r="K152" s="1"/>
  <c r="M91"/>
  <c r="K91" s="1"/>
  <c r="M114"/>
  <c r="K114" s="1"/>
  <c r="M36"/>
  <c r="M181"/>
  <c r="K181" s="1"/>
  <c r="M44"/>
  <c r="K44" s="1"/>
  <c r="M17"/>
  <c r="M56"/>
  <c r="K56" s="1"/>
  <c r="M130"/>
  <c r="K130" s="1"/>
  <c r="M157"/>
  <c r="K157" s="1"/>
  <c r="M164"/>
  <c r="M81"/>
  <c r="M100"/>
  <c r="K100" s="1"/>
  <c r="M60"/>
  <c r="K60" s="1"/>
  <c r="M139"/>
  <c r="K139" s="1"/>
  <c r="M115"/>
  <c r="M154"/>
  <c r="K154" s="1"/>
  <c r="M59"/>
  <c r="K59" s="1"/>
  <c r="M37"/>
  <c r="K37" s="1"/>
  <c r="M102"/>
  <c r="K102" s="1"/>
  <c r="M45"/>
  <c r="K45" s="1"/>
  <c r="M62"/>
  <c r="K62" s="1"/>
  <c r="M78"/>
  <c r="K78" s="1"/>
  <c r="M193"/>
  <c r="M46"/>
  <c r="K46" s="1"/>
  <c r="M18"/>
  <c r="K18" s="1"/>
  <c r="M174"/>
  <c r="M153"/>
  <c r="M105"/>
  <c r="K105" s="1"/>
  <c r="M48"/>
  <c r="K48" s="1"/>
  <c r="M8"/>
  <c r="K8" s="1"/>
  <c r="M35"/>
  <c r="M177"/>
  <c r="K177" s="1"/>
  <c r="M187"/>
  <c r="K187" s="1"/>
  <c r="M13"/>
  <c r="M178"/>
  <c r="K178" s="1"/>
  <c r="M146"/>
  <c r="K146" s="1"/>
  <c r="M190"/>
  <c r="K190" s="1"/>
  <c r="M173"/>
  <c r="K173" s="1"/>
  <c r="M155"/>
  <c r="K155" s="1"/>
  <c r="M70"/>
  <c r="K70" s="1"/>
  <c r="M68"/>
  <c r="K68" s="1"/>
  <c r="M122"/>
  <c r="K122" s="1"/>
  <c r="M202"/>
  <c r="K202" s="1"/>
  <c r="M321"/>
  <c r="K321" s="1"/>
  <c r="M199"/>
  <c r="K199" s="1"/>
  <c r="M317"/>
  <c r="K317" s="1"/>
  <c r="M258"/>
  <c r="M281"/>
  <c r="K281" s="1"/>
  <c r="M297"/>
  <c r="K297" s="1"/>
  <c r="M325"/>
  <c r="K325" s="1"/>
  <c r="M273"/>
  <c r="K273" s="1"/>
  <c r="M329"/>
  <c r="K329" s="1"/>
  <c r="M262"/>
  <c r="K262" s="1"/>
  <c r="M225"/>
  <c r="K225" s="1"/>
  <c r="M260"/>
  <c r="K260" s="1"/>
  <c r="M305"/>
  <c r="K305" s="1"/>
  <c r="M214"/>
  <c r="K214" s="1"/>
  <c r="M200"/>
  <c r="K200" s="1"/>
  <c r="M304"/>
  <c r="K304" s="1"/>
  <c r="M217"/>
  <c r="K217" s="1"/>
  <c r="M319"/>
  <c r="K319" s="1"/>
  <c r="M294"/>
  <c r="K294" s="1"/>
  <c r="M203"/>
  <c r="M244"/>
  <c r="K244" s="1"/>
  <c r="M332"/>
  <c r="K332" s="1"/>
  <c r="M288"/>
  <c r="K288" s="1"/>
  <c r="M196"/>
  <c r="K196" s="1"/>
  <c r="M302"/>
  <c r="K302" s="1"/>
  <c r="M201"/>
  <c r="K201" s="1"/>
  <c r="M206"/>
  <c r="K206" s="1"/>
  <c r="M271"/>
  <c r="K271" s="1"/>
  <c r="M226"/>
  <c r="K226" s="1"/>
  <c r="M240"/>
  <c r="K240" s="1"/>
  <c r="M264"/>
  <c r="K264" s="1"/>
  <c r="M248"/>
  <c r="K248" s="1"/>
  <c r="M212"/>
  <c r="K212" s="1"/>
  <c r="M216"/>
  <c r="K216" s="1"/>
  <c r="AU4"/>
  <c r="AU291"/>
  <c r="AU220"/>
  <c r="AU288"/>
  <c r="AU222"/>
  <c r="AU200"/>
  <c r="AU333"/>
  <c r="AU239"/>
  <c r="AU284"/>
  <c r="AU282"/>
  <c r="AU316"/>
  <c r="AU209"/>
  <c r="AU235"/>
  <c r="AU202"/>
  <c r="AU309"/>
  <c r="AU245"/>
  <c r="AU264"/>
  <c r="AU251"/>
  <c r="AU311"/>
  <c r="AU307"/>
  <c r="AU326"/>
  <c r="AU196"/>
  <c r="AU258"/>
  <c r="AU319"/>
  <c r="AU262"/>
  <c r="AU329"/>
  <c r="AU275"/>
  <c r="AU296"/>
  <c r="AU250"/>
  <c r="AU230"/>
  <c r="AU252"/>
  <c r="AU318"/>
  <c r="AU234"/>
  <c r="AU240"/>
  <c r="AU323"/>
  <c r="AU197"/>
  <c r="AU324"/>
  <c r="AU290"/>
  <c r="AU278"/>
  <c r="AU238"/>
  <c r="AU303"/>
  <c r="AU246"/>
  <c r="AU211"/>
  <c r="AU293"/>
  <c r="AU244"/>
  <c r="AU210"/>
  <c r="AU266"/>
  <c r="AU217"/>
  <c r="AU331"/>
  <c r="AU306"/>
  <c r="AU254"/>
  <c r="AU289"/>
  <c r="AU195"/>
  <c r="AU237"/>
  <c r="AU249"/>
  <c r="AU286"/>
  <c r="AU315"/>
  <c r="AU267"/>
  <c r="AU327"/>
  <c r="AU332"/>
  <c r="AU212"/>
  <c r="AU236"/>
  <c r="AU301"/>
  <c r="AU310"/>
  <c r="AU243"/>
  <c r="AU280"/>
  <c r="AU321"/>
  <c r="AU268"/>
  <c r="AU227"/>
  <c r="AU274"/>
  <c r="AU272"/>
  <c r="AU328"/>
  <c r="AU204"/>
  <c r="AU294"/>
  <c r="AU317"/>
  <c r="AU231"/>
  <c r="AU312"/>
  <c r="AU221"/>
  <c r="AU247"/>
  <c r="AU302"/>
  <c r="AU225"/>
  <c r="AU269"/>
  <c r="AU216"/>
  <c r="AU218"/>
  <c r="AU260"/>
  <c r="AU226"/>
  <c r="AU206"/>
  <c r="AU213"/>
  <c r="AU214"/>
  <c r="AU228"/>
  <c r="AU242"/>
  <c r="AU201"/>
  <c r="AU208"/>
  <c r="AU281"/>
  <c r="AU292"/>
  <c r="AU276"/>
  <c r="AU199"/>
  <c r="AU295"/>
  <c r="AU215"/>
  <c r="AU279"/>
  <c r="AU198"/>
  <c r="AU308"/>
  <c r="AU300"/>
  <c r="AU283"/>
  <c r="AU277"/>
  <c r="AU207"/>
  <c r="AU313"/>
  <c r="AU320"/>
  <c r="AU299"/>
  <c r="AU229"/>
  <c r="AU219"/>
  <c r="AU304"/>
  <c r="AU241"/>
  <c r="AU257"/>
  <c r="AU298"/>
  <c r="AU325"/>
  <c r="AU305"/>
  <c r="AU287"/>
  <c r="AU270"/>
  <c r="AU223"/>
  <c r="AU330"/>
  <c r="AU285"/>
  <c r="AU263"/>
  <c r="AU265"/>
  <c r="AU255"/>
  <c r="AU259"/>
  <c r="AU256"/>
  <c r="AU233"/>
  <c r="AU273"/>
  <c r="AU224"/>
  <c r="AU314"/>
  <c r="AU253"/>
  <c r="AU203"/>
  <c r="AU322"/>
  <c r="AU205"/>
  <c r="AU232"/>
  <c r="AU297"/>
  <c r="AU271"/>
  <c r="AU248"/>
  <c r="AU261"/>
  <c r="AU19"/>
  <c r="AU85"/>
  <c r="AU162"/>
  <c r="AU11"/>
  <c r="AU14"/>
  <c r="AU89"/>
  <c r="AU191"/>
  <c r="AU150"/>
  <c r="AU171"/>
  <c r="AU17"/>
  <c r="AU86"/>
  <c r="AU74"/>
  <c r="AU161"/>
  <c r="AU81"/>
  <c r="AU177"/>
  <c r="AU59"/>
  <c r="AU112"/>
  <c r="AU188"/>
  <c r="AU32"/>
  <c r="AU8"/>
  <c r="AU97"/>
  <c r="AU77"/>
  <c r="AU68"/>
  <c r="AU140"/>
  <c r="AU84"/>
  <c r="AU96"/>
  <c r="AU133"/>
  <c r="AU142"/>
  <c r="AU80"/>
  <c r="AU99"/>
  <c r="AU10"/>
  <c r="AU123"/>
  <c r="AU48"/>
  <c r="AU138"/>
  <c r="AU50"/>
  <c r="AU21"/>
  <c r="AU176"/>
  <c r="AU128"/>
  <c r="AU33"/>
  <c r="AU186"/>
  <c r="AU154"/>
  <c r="AU91"/>
  <c r="AU57"/>
  <c r="AU28"/>
  <c r="AU62"/>
  <c r="AU38"/>
  <c r="AU82"/>
  <c r="AU146"/>
  <c r="AU164"/>
  <c r="AU131"/>
  <c r="AU45"/>
  <c r="AU20"/>
  <c r="AU54"/>
  <c r="AU175"/>
  <c r="AU126"/>
  <c r="AU37"/>
  <c r="AU136"/>
  <c r="AU122"/>
  <c r="AU165"/>
  <c r="AU78"/>
  <c r="AU194"/>
  <c r="AU152"/>
  <c r="AU167"/>
  <c r="AU121"/>
  <c r="AU90"/>
  <c r="AU67"/>
  <c r="AU22"/>
  <c r="AU132"/>
  <c r="AU100"/>
  <c r="AU98"/>
  <c r="AU46"/>
  <c r="AU174"/>
  <c r="AU79"/>
  <c r="AU149"/>
  <c r="AU27"/>
  <c r="AU88"/>
  <c r="AU87"/>
  <c r="AU12"/>
  <c r="AU130"/>
  <c r="AU184"/>
  <c r="AU73"/>
  <c r="AU114"/>
  <c r="AU94"/>
  <c r="AU106"/>
  <c r="AU151"/>
  <c r="AU24"/>
  <c r="AU35"/>
  <c r="AU41"/>
  <c r="AU6"/>
  <c r="AU25"/>
  <c r="AU147"/>
  <c r="AU34"/>
  <c r="AU36"/>
  <c r="AU180"/>
  <c r="AU5"/>
  <c r="AU189"/>
  <c r="AU15"/>
  <c r="AU39"/>
  <c r="AU117"/>
  <c r="AU72"/>
  <c r="AU104"/>
  <c r="AU101"/>
  <c r="AU65"/>
  <c r="AU118"/>
  <c r="AU60"/>
  <c r="AU190"/>
  <c r="AU143"/>
  <c r="AU76"/>
  <c r="AU185"/>
  <c r="AU155"/>
  <c r="AU169"/>
  <c r="AU145"/>
  <c r="AU135"/>
  <c r="AU64"/>
  <c r="AU13"/>
  <c r="AU44"/>
  <c r="AU148"/>
  <c r="AU40"/>
  <c r="AU75"/>
  <c r="AU69"/>
  <c r="AU127"/>
  <c r="AU30"/>
  <c r="AU139"/>
  <c r="AU42"/>
  <c r="AU102"/>
  <c r="AU61"/>
  <c r="AU159"/>
  <c r="AU178"/>
  <c r="AU18"/>
  <c r="AU113"/>
  <c r="AU23"/>
  <c r="AU58"/>
  <c r="AU29"/>
  <c r="AU134"/>
  <c r="AU115"/>
  <c r="AU187"/>
  <c r="AU47"/>
  <c r="AU31"/>
  <c r="AU108"/>
  <c r="AU119"/>
  <c r="AU49"/>
  <c r="AU170"/>
  <c r="AU16"/>
  <c r="AU66"/>
  <c r="AU103"/>
  <c r="AU56"/>
  <c r="AU163"/>
  <c r="AU43"/>
  <c r="AU179"/>
  <c r="AU137"/>
  <c r="AU181"/>
  <c r="AU158"/>
  <c r="AU141"/>
  <c r="AU110"/>
  <c r="AU51"/>
  <c r="AU160"/>
  <c r="AU55"/>
  <c r="AU9"/>
  <c r="AU129"/>
  <c r="AU120"/>
  <c r="AU95"/>
  <c r="AU7"/>
  <c r="AU166"/>
  <c r="AU70"/>
  <c r="AU173"/>
  <c r="AU172"/>
  <c r="AU153"/>
  <c r="AU192"/>
  <c r="AU71"/>
  <c r="AU53"/>
  <c r="AU182"/>
  <c r="AU83"/>
  <c r="AU93"/>
  <c r="AU193"/>
  <c r="AU157"/>
  <c r="AU144"/>
  <c r="AU183"/>
  <c r="AU116"/>
  <c r="AU26"/>
  <c r="AU105"/>
  <c r="AU52"/>
  <c r="AU109"/>
  <c r="AU156"/>
  <c r="AU107"/>
  <c r="AU92"/>
  <c r="AU168"/>
  <c r="AU111"/>
  <c r="AU63"/>
  <c r="AU125"/>
  <c r="AU124"/>
  <c r="M23"/>
  <c r="K23" s="1"/>
  <c r="M121"/>
  <c r="K121" s="1"/>
  <c r="M19"/>
  <c r="K19" s="1"/>
  <c r="M162"/>
  <c r="K162" s="1"/>
  <c r="M188"/>
  <c r="K188" s="1"/>
  <c r="M89"/>
  <c r="K89" s="1"/>
  <c r="M180"/>
  <c r="K180" s="1"/>
  <c r="M33"/>
  <c r="K33" s="1"/>
  <c r="M176"/>
  <c r="K176" s="1"/>
  <c r="M61"/>
  <c r="K61" s="1"/>
  <c r="M131"/>
  <c r="K131" s="1"/>
  <c r="M31"/>
  <c r="K31" s="1"/>
  <c r="M93"/>
  <c r="K93" s="1"/>
  <c r="M98"/>
  <c r="K98" s="1"/>
  <c r="M41"/>
  <c r="K41" s="1"/>
  <c r="M116"/>
  <c r="K116" s="1"/>
  <c r="M127"/>
  <c r="K127" s="1"/>
  <c r="M192"/>
  <c r="K192" s="1"/>
  <c r="M142"/>
  <c r="K142" s="1"/>
  <c r="M7"/>
  <c r="K7" s="1"/>
  <c r="M172"/>
  <c r="K172" s="1"/>
  <c r="M158"/>
  <c r="K158" s="1"/>
  <c r="M166"/>
  <c r="K166" s="1"/>
  <c r="M67"/>
  <c r="K67" s="1"/>
  <c r="M53"/>
  <c r="K53" s="1"/>
  <c r="M42"/>
  <c r="K42" s="1"/>
  <c r="M73"/>
  <c r="K73" s="1"/>
  <c r="M171"/>
  <c r="K171" s="1"/>
  <c r="M54"/>
  <c r="K54" s="1"/>
  <c r="M14"/>
  <c r="K14" s="1"/>
  <c r="M75"/>
  <c r="K75" s="1"/>
  <c r="M169"/>
  <c r="K169" s="1"/>
  <c r="M24"/>
  <c r="K24" s="1"/>
  <c r="M106"/>
  <c r="K106" s="1"/>
  <c r="M183"/>
  <c r="K183" s="1"/>
  <c r="M191"/>
  <c r="K191" s="1"/>
  <c r="M11"/>
  <c r="K11" s="1"/>
  <c r="M103"/>
  <c r="K103" s="1"/>
  <c r="M163"/>
  <c r="K163" s="1"/>
  <c r="M65"/>
  <c r="K65" s="1"/>
  <c r="M120"/>
  <c r="K120" s="1"/>
  <c r="M40"/>
  <c r="K40" s="1"/>
  <c r="M110"/>
  <c r="K110" s="1"/>
  <c r="M194"/>
  <c r="K194" s="1"/>
  <c r="M185"/>
  <c r="K185" s="1"/>
  <c r="M79"/>
  <c r="K79" s="1"/>
  <c r="M109"/>
  <c r="K109" s="1"/>
  <c r="M88"/>
  <c r="K88" s="1"/>
  <c r="M312"/>
  <c r="K312" s="1"/>
  <c r="M252"/>
  <c r="K252" s="1"/>
  <c r="M292"/>
  <c r="K292" s="1"/>
  <c r="M274"/>
  <c r="K274" s="1"/>
  <c r="M299"/>
  <c r="K299" s="1"/>
  <c r="M280"/>
  <c r="K280" s="1"/>
  <c r="M333"/>
  <c r="K333" s="1"/>
  <c r="M224"/>
  <c r="K224" s="1"/>
  <c r="M326"/>
  <c r="K326" s="1"/>
  <c r="M293"/>
  <c r="K293" s="1"/>
  <c r="M250"/>
  <c r="K250" s="1"/>
  <c r="M331"/>
  <c r="K331" s="1"/>
  <c r="M318"/>
  <c r="K318" s="1"/>
  <c r="M242"/>
  <c r="K242" s="1"/>
  <c r="M284"/>
  <c r="K284" s="1"/>
  <c r="M270"/>
  <c r="K270" s="1"/>
  <c r="M233"/>
  <c r="K233" s="1"/>
  <c r="M310"/>
  <c r="K310" s="1"/>
  <c r="M291"/>
  <c r="K291" s="1"/>
  <c r="M237"/>
  <c r="K237" s="1"/>
  <c r="M209"/>
  <c r="K209" s="1"/>
  <c r="M239"/>
  <c r="K239" s="1"/>
  <c r="M315"/>
  <c r="K315" s="1"/>
  <c r="M195"/>
  <c r="K195" s="1"/>
  <c r="M219"/>
  <c r="K219" s="1"/>
  <c r="M218"/>
  <c r="K218" s="1"/>
  <c r="M223"/>
  <c r="K223" s="1"/>
  <c r="M261"/>
  <c r="K261" s="1"/>
  <c r="M295"/>
  <c r="K295" s="1"/>
  <c r="M213"/>
  <c r="K213" s="1"/>
  <c r="M208"/>
  <c r="K208" s="1"/>
  <c r="M243"/>
  <c r="K243" s="1"/>
  <c r="M257"/>
  <c r="K257" s="1"/>
  <c r="M328"/>
  <c r="K328" s="1"/>
  <c r="M4"/>
  <c r="K4" s="1"/>
  <c r="K258"/>
  <c r="K234"/>
  <c r="K272"/>
  <c r="K245"/>
  <c r="K277"/>
  <c r="K298"/>
  <c r="K322"/>
  <c r="K229"/>
  <c r="K207"/>
  <c r="K235"/>
  <c r="K215"/>
  <c r="K211"/>
  <c r="K256"/>
  <c r="K300"/>
  <c r="K220"/>
  <c r="K232"/>
  <c r="K230"/>
  <c r="K241"/>
  <c r="K265"/>
  <c r="K249"/>
  <c r="K231"/>
  <c r="K327"/>
  <c r="K296"/>
  <c r="K282"/>
  <c r="K255"/>
  <c r="K267"/>
  <c r="K203"/>
  <c r="K246"/>
  <c r="K263"/>
  <c r="K314"/>
  <c r="K276"/>
  <c r="K323"/>
  <c r="K266"/>
  <c r="K251"/>
  <c r="AJ334"/>
  <c r="AS334"/>
  <c r="K28"/>
  <c r="K35"/>
  <c r="K77"/>
  <c r="K20"/>
  <c r="K52"/>
  <c r="K165"/>
  <c r="K51"/>
  <c r="K137"/>
  <c r="K140"/>
  <c r="K108"/>
  <c r="K156"/>
  <c r="K63"/>
  <c r="K143"/>
  <c r="K159"/>
  <c r="K182"/>
  <c r="K72"/>
  <c r="K9"/>
  <c r="K32"/>
  <c r="K49"/>
  <c r="K50"/>
  <c r="K97"/>
  <c r="K133"/>
  <c r="K123"/>
  <c r="K12"/>
  <c r="K57"/>
  <c r="K164"/>
  <c r="K25"/>
  <c r="K95"/>
  <c r="K151"/>
  <c r="K186"/>
  <c r="K193"/>
  <c r="K36"/>
  <c r="K13"/>
  <c r="K26"/>
  <c r="K21"/>
  <c r="K149"/>
  <c r="K17"/>
  <c r="K125"/>
  <c r="K118"/>
  <c r="K141"/>
  <c r="K55"/>
  <c r="K115"/>
  <c r="K144"/>
  <c r="K134"/>
  <c r="K138"/>
  <c r="K175"/>
  <c r="K174"/>
  <c r="K22"/>
  <c r="K83"/>
  <c r="K64"/>
  <c r="K160"/>
  <c r="K30"/>
  <c r="K69"/>
  <c r="K38"/>
  <c r="K117"/>
  <c r="K119"/>
  <c r="K129"/>
  <c r="K81"/>
  <c r="K82"/>
  <c r="K66"/>
  <c r="K124"/>
  <c r="K153"/>
  <c r="K148"/>
  <c r="K94"/>
  <c r="K85"/>
  <c r="K113"/>
  <c r="K147"/>
  <c r="K112"/>
  <c r="K167"/>
  <c r="K179"/>
  <c r="AB4"/>
  <c r="N2" i="13"/>
  <c r="N332" s="1"/>
  <c r="L332" s="1"/>
  <c r="D2" i="7"/>
  <c r="R4" i="6"/>
  <c r="AV111" l="1"/>
  <c r="AM28"/>
  <c r="AV63"/>
  <c r="AV107"/>
  <c r="AV105"/>
  <c r="AV144"/>
  <c r="AV83"/>
  <c r="AV192"/>
  <c r="AT192" s="1"/>
  <c r="AV70"/>
  <c r="AT70" s="1"/>
  <c r="AV120"/>
  <c r="AV160"/>
  <c r="AV158"/>
  <c r="AV43"/>
  <c r="AT43" s="1"/>
  <c r="AV66"/>
  <c r="AV119"/>
  <c r="AV187"/>
  <c r="AT187" s="1"/>
  <c r="AV58"/>
  <c r="AT58" s="1"/>
  <c r="AV178"/>
  <c r="AV42"/>
  <c r="AV69"/>
  <c r="AT69" s="1"/>
  <c r="AV44"/>
  <c r="AV145"/>
  <c r="AV76"/>
  <c r="AV118"/>
  <c r="AT118" s="1"/>
  <c r="AV72"/>
  <c r="AV189"/>
  <c r="AV34"/>
  <c r="AV41"/>
  <c r="AT41" s="1"/>
  <c r="AV106"/>
  <c r="AV184"/>
  <c r="AV88"/>
  <c r="AV174"/>
  <c r="AV132"/>
  <c r="AT132" s="1"/>
  <c r="AV121"/>
  <c r="AV78"/>
  <c r="AV37"/>
  <c r="AT37" s="1"/>
  <c r="AV20"/>
  <c r="AT20" s="1"/>
  <c r="AV146"/>
  <c r="AV28"/>
  <c r="AV186"/>
  <c r="AV21"/>
  <c r="AV123"/>
  <c r="AV142"/>
  <c r="AV140"/>
  <c r="AT140" s="1"/>
  <c r="AV8"/>
  <c r="AV59"/>
  <c r="AV74"/>
  <c r="AV150"/>
  <c r="AV11"/>
  <c r="AT11" s="1"/>
  <c r="AV261"/>
  <c r="AV232"/>
  <c r="AV253"/>
  <c r="AT253" s="1"/>
  <c r="AV233"/>
  <c r="AT233" s="1"/>
  <c r="AV265"/>
  <c r="AV223"/>
  <c r="AV325"/>
  <c r="AV304"/>
  <c r="AT304" s="1"/>
  <c r="AV320"/>
  <c r="AV283"/>
  <c r="AV279"/>
  <c r="AT279" s="1"/>
  <c r="AV276"/>
  <c r="AV201"/>
  <c r="AV213"/>
  <c r="AV218"/>
  <c r="AT218" s="1"/>
  <c r="AV302"/>
  <c r="AV231"/>
  <c r="AV328"/>
  <c r="AV268"/>
  <c r="AT268" s="1"/>
  <c r="AV310"/>
  <c r="AT310" s="1"/>
  <c r="AV332"/>
  <c r="AV286"/>
  <c r="AV289"/>
  <c r="AT289" s="1"/>
  <c r="AV217"/>
  <c r="AT217" s="1"/>
  <c r="AV293"/>
  <c r="AV238"/>
  <c r="AV197"/>
  <c r="AV318"/>
  <c r="AT318" s="1"/>
  <c r="AV296"/>
  <c r="AV319"/>
  <c r="AV307"/>
  <c r="AV245"/>
  <c r="AT245" s="1"/>
  <c r="AV209"/>
  <c r="AV239"/>
  <c r="AV288"/>
  <c r="AM100"/>
  <c r="AM22"/>
  <c r="AM171"/>
  <c r="AM39"/>
  <c r="AM153"/>
  <c r="AK153" s="1"/>
  <c r="AM72"/>
  <c r="AM136"/>
  <c r="AM166"/>
  <c r="AK166" s="1"/>
  <c r="AM74"/>
  <c r="AM182"/>
  <c r="AM84"/>
  <c r="AM63"/>
  <c r="AK63" s="1"/>
  <c r="AM86"/>
  <c r="AM163"/>
  <c r="AM26"/>
  <c r="AM106"/>
  <c r="AK106" s="1"/>
  <c r="AM41"/>
  <c r="AK41" s="1"/>
  <c r="AM20"/>
  <c r="AM148"/>
  <c r="AM159"/>
  <c r="AM69"/>
  <c r="AK69" s="1"/>
  <c r="AM129"/>
  <c r="AM58"/>
  <c r="AM119"/>
  <c r="AM193"/>
  <c r="AK193" s="1"/>
  <c r="AM44"/>
  <c r="AM161"/>
  <c r="AM152"/>
  <c r="AM52"/>
  <c r="AM121"/>
  <c r="AM177"/>
  <c r="AM124"/>
  <c r="AK124" s="1"/>
  <c r="AM149"/>
  <c r="AK149" s="1"/>
  <c r="AM180"/>
  <c r="AM85"/>
  <c r="AM95"/>
  <c r="AK95" s="1"/>
  <c r="AM76"/>
  <c r="AK76" s="1"/>
  <c r="AM87"/>
  <c r="AM77"/>
  <c r="AM118"/>
  <c r="AK118" s="1"/>
  <c r="AM123"/>
  <c r="AK123" s="1"/>
  <c r="AM79"/>
  <c r="AM116"/>
  <c r="AM134"/>
  <c r="AK134" s="1"/>
  <c r="AM113"/>
  <c r="AK113" s="1"/>
  <c r="AM49"/>
  <c r="AM40"/>
  <c r="AM301"/>
  <c r="AK301" s="1"/>
  <c r="AM300"/>
  <c r="AK300" s="1"/>
  <c r="AM322"/>
  <c r="AM227"/>
  <c r="AM220"/>
  <c r="AK220" s="1"/>
  <c r="AM260"/>
  <c r="AK260" s="1"/>
  <c r="AM324"/>
  <c r="AM292"/>
  <c r="AM200"/>
  <c r="AK200" s="1"/>
  <c r="AM239"/>
  <c r="AK239" s="1"/>
  <c r="AM245"/>
  <c r="AM330"/>
  <c r="AM229"/>
  <c r="AK229" s="1"/>
  <c r="AM251"/>
  <c r="AM323"/>
  <c r="AM197"/>
  <c r="AM215"/>
  <c r="AM257"/>
  <c r="AK257" s="1"/>
  <c r="AM225"/>
  <c r="AM303"/>
  <c r="AM282"/>
  <c r="AK282" s="1"/>
  <c r="AM201"/>
  <c r="AM267"/>
  <c r="AM226"/>
  <c r="AM240"/>
  <c r="AK240" s="1"/>
  <c r="AM223"/>
  <c r="AK223" s="1"/>
  <c r="AM281"/>
  <c r="AM285"/>
  <c r="AM206"/>
  <c r="AM241"/>
  <c r="AK241" s="1"/>
  <c r="AM203"/>
  <c r="AM296"/>
  <c r="AM318"/>
  <c r="AM195"/>
  <c r="AK195" s="1"/>
  <c r="AM208"/>
  <c r="AV156"/>
  <c r="AV26"/>
  <c r="AT26" s="1"/>
  <c r="AV157"/>
  <c r="AT157" s="1"/>
  <c r="AV182"/>
  <c r="AV153"/>
  <c r="AV166"/>
  <c r="AT166" s="1"/>
  <c r="AV129"/>
  <c r="AT129" s="1"/>
  <c r="AV51"/>
  <c r="AV181"/>
  <c r="AV163"/>
  <c r="AT163" s="1"/>
  <c r="AV16"/>
  <c r="AT16" s="1"/>
  <c r="AV108"/>
  <c r="AV115"/>
  <c r="AV23"/>
  <c r="AV159"/>
  <c r="AV139"/>
  <c r="AV75"/>
  <c r="AV13"/>
  <c r="AT13" s="1"/>
  <c r="AV169"/>
  <c r="AT169" s="1"/>
  <c r="AV143"/>
  <c r="AV65"/>
  <c r="AV117"/>
  <c r="AT117" s="1"/>
  <c r="AV5"/>
  <c r="AT5" s="1"/>
  <c r="AV147"/>
  <c r="AV35"/>
  <c r="AV94"/>
  <c r="AT94" s="1"/>
  <c r="AV130"/>
  <c r="AV27"/>
  <c r="AV46"/>
  <c r="AV22"/>
  <c r="AT22" s="1"/>
  <c r="AV167"/>
  <c r="AV165"/>
  <c r="AV126"/>
  <c r="AV45"/>
  <c r="AT45" s="1"/>
  <c r="AV82"/>
  <c r="AT82" s="1"/>
  <c r="AV57"/>
  <c r="AV33"/>
  <c r="AV50"/>
  <c r="AT50" s="1"/>
  <c r="AV10"/>
  <c r="AT10" s="1"/>
  <c r="AV133"/>
  <c r="AV68"/>
  <c r="AV32"/>
  <c r="AT32" s="1"/>
  <c r="AV177"/>
  <c r="AT177" s="1"/>
  <c r="AV86"/>
  <c r="AV191"/>
  <c r="AV162"/>
  <c r="AV248"/>
  <c r="AT248" s="1"/>
  <c r="AV205"/>
  <c r="AV314"/>
  <c r="AV256"/>
  <c r="AT256" s="1"/>
  <c r="AV263"/>
  <c r="AT263" s="1"/>
  <c r="AV270"/>
  <c r="AV298"/>
  <c r="AV219"/>
  <c r="AT219" s="1"/>
  <c r="AV313"/>
  <c r="AT313" s="1"/>
  <c r="AV300"/>
  <c r="AV215"/>
  <c r="AV292"/>
  <c r="AT292" s="1"/>
  <c r="AV242"/>
  <c r="AT242" s="1"/>
  <c r="AV206"/>
  <c r="AV216"/>
  <c r="AV247"/>
  <c r="AT247" s="1"/>
  <c r="AV317"/>
  <c r="AT317" s="1"/>
  <c r="AV272"/>
  <c r="AV321"/>
  <c r="AV301"/>
  <c r="AT301" s="1"/>
  <c r="AV327"/>
  <c r="AT327" s="1"/>
  <c r="AV249"/>
  <c r="AV254"/>
  <c r="AV266"/>
  <c r="AT266" s="1"/>
  <c r="AV211"/>
  <c r="AT211" s="1"/>
  <c r="AV278"/>
  <c r="AV323"/>
  <c r="AV252"/>
  <c r="AT252" s="1"/>
  <c r="AV275"/>
  <c r="AT275" s="1"/>
  <c r="AV258"/>
  <c r="AV311"/>
  <c r="AT311" s="1"/>
  <c r="AV309"/>
  <c r="AT309" s="1"/>
  <c r="AV316"/>
  <c r="AT316" s="1"/>
  <c r="AV333"/>
  <c r="AV220"/>
  <c r="AM114"/>
  <c r="AK114" s="1"/>
  <c r="AM133"/>
  <c r="AK133" s="1"/>
  <c r="AM8"/>
  <c r="AM112"/>
  <c r="AM110"/>
  <c r="AM131"/>
  <c r="AK131" s="1"/>
  <c r="AM154"/>
  <c r="AM168"/>
  <c r="AM128"/>
  <c r="AK128" s="1"/>
  <c r="AM71"/>
  <c r="AK71" s="1"/>
  <c r="AM165"/>
  <c r="AM187"/>
  <c r="AM108"/>
  <c r="AK108" s="1"/>
  <c r="AM7"/>
  <c r="AK7" s="1"/>
  <c r="AM144"/>
  <c r="AM24"/>
  <c r="AM38"/>
  <c r="AK38" s="1"/>
  <c r="AM143"/>
  <c r="AK143" s="1"/>
  <c r="AM9"/>
  <c r="AM93"/>
  <c r="AM101"/>
  <c r="AK101" s="1"/>
  <c r="AM192"/>
  <c r="AK192" s="1"/>
  <c r="AM68"/>
  <c r="AM16"/>
  <c r="AM42"/>
  <c r="AK42" s="1"/>
  <c r="AM60"/>
  <c r="AM140"/>
  <c r="AM99"/>
  <c r="AM13"/>
  <c r="AM53"/>
  <c r="AK53" s="1"/>
  <c r="AM14"/>
  <c r="AM135"/>
  <c r="AM188"/>
  <c r="AK188" s="1"/>
  <c r="AM156"/>
  <c r="AK156" s="1"/>
  <c r="AM173"/>
  <c r="AM150"/>
  <c r="AM89"/>
  <c r="AK89" s="1"/>
  <c r="AM125"/>
  <c r="AK125" s="1"/>
  <c r="AM127"/>
  <c r="AM191"/>
  <c r="AM97"/>
  <c r="AK97" s="1"/>
  <c r="AM82"/>
  <c r="AK82" s="1"/>
  <c r="AM164"/>
  <c r="AM104"/>
  <c r="AM94"/>
  <c r="AK94" s="1"/>
  <c r="AM80"/>
  <c r="AK80" s="1"/>
  <c r="AM83"/>
  <c r="AM138"/>
  <c r="AM261"/>
  <c r="AK261" s="1"/>
  <c r="AM258"/>
  <c r="AK258" s="1"/>
  <c r="AM199"/>
  <c r="AM202"/>
  <c r="AM319"/>
  <c r="AK319" s="1"/>
  <c r="AM293"/>
  <c r="AK293" s="1"/>
  <c r="AM211"/>
  <c r="AM310"/>
  <c r="AM333"/>
  <c r="AM290"/>
  <c r="AK290" s="1"/>
  <c r="AM306"/>
  <c r="AM253"/>
  <c r="AM216"/>
  <c r="AK216" s="1"/>
  <c r="AM313"/>
  <c r="AK313" s="1"/>
  <c r="AM289"/>
  <c r="AM249"/>
  <c r="AM271"/>
  <c r="AK271" s="1"/>
  <c r="AM252"/>
  <c r="AK252" s="1"/>
  <c r="AM204"/>
  <c r="AM237"/>
  <c r="AM312"/>
  <c r="AK312" s="1"/>
  <c r="AM243"/>
  <c r="AK243" s="1"/>
  <c r="AM222"/>
  <c r="AM205"/>
  <c r="AM327"/>
  <c r="AM275"/>
  <c r="AK275" s="1"/>
  <c r="AM284"/>
  <c r="AM304"/>
  <c r="AM210"/>
  <c r="AK210" s="1"/>
  <c r="AM265"/>
  <c r="AK265" s="1"/>
  <c r="AM278"/>
  <c r="AM230"/>
  <c r="AM315"/>
  <c r="AK315" s="1"/>
  <c r="AM214"/>
  <c r="AK214" s="1"/>
  <c r="AM4"/>
  <c r="T4"/>
  <c r="T278"/>
  <c r="T210"/>
  <c r="T219"/>
  <c r="T321"/>
  <c r="T199"/>
  <c r="T332"/>
  <c r="T200"/>
  <c r="T228"/>
  <c r="T222"/>
  <c r="T268"/>
  <c r="T196"/>
  <c r="T244"/>
  <c r="T325"/>
  <c r="T326"/>
  <c r="T308"/>
  <c r="T205"/>
  <c r="T265"/>
  <c r="T201"/>
  <c r="T195"/>
  <c r="T227"/>
  <c r="T309"/>
  <c r="T317"/>
  <c r="T260"/>
  <c r="T306"/>
  <c r="T261"/>
  <c r="T314"/>
  <c r="T333"/>
  <c r="T204"/>
  <c r="T273"/>
  <c r="T310"/>
  <c r="T320"/>
  <c r="T284"/>
  <c r="T318"/>
  <c r="T276"/>
  <c r="T207"/>
  <c r="T259"/>
  <c r="T220"/>
  <c r="T206"/>
  <c r="T209"/>
  <c r="T297"/>
  <c r="T312"/>
  <c r="T279"/>
  <c r="T289"/>
  <c r="T269"/>
  <c r="T239"/>
  <c r="T233"/>
  <c r="T218"/>
  <c r="T267"/>
  <c r="T292"/>
  <c r="T287"/>
  <c r="T277"/>
  <c r="T230"/>
  <c r="T240"/>
  <c r="T266"/>
  <c r="T331"/>
  <c r="T215"/>
  <c r="T246"/>
  <c r="T300"/>
  <c r="T307"/>
  <c r="T231"/>
  <c r="T311"/>
  <c r="T264"/>
  <c r="T198"/>
  <c r="T262"/>
  <c r="T291"/>
  <c r="T319"/>
  <c r="T301"/>
  <c r="T208"/>
  <c r="T251"/>
  <c r="T241"/>
  <c r="T271"/>
  <c r="T217"/>
  <c r="T248"/>
  <c r="T330"/>
  <c r="T295"/>
  <c r="T225"/>
  <c r="T255"/>
  <c r="T249"/>
  <c r="T253"/>
  <c r="T202"/>
  <c r="T303"/>
  <c r="T305"/>
  <c r="T316"/>
  <c r="T197"/>
  <c r="T212"/>
  <c r="T213"/>
  <c r="T270"/>
  <c r="T286"/>
  <c r="T250"/>
  <c r="T323"/>
  <c r="T304"/>
  <c r="T234"/>
  <c r="T293"/>
  <c r="T322"/>
  <c r="T315"/>
  <c r="T216"/>
  <c r="T257"/>
  <c r="T223"/>
  <c r="T203"/>
  <c r="T324"/>
  <c r="T236"/>
  <c r="T329"/>
  <c r="T285"/>
  <c r="T272"/>
  <c r="T328"/>
  <c r="T254"/>
  <c r="T214"/>
  <c r="T245"/>
  <c r="T256"/>
  <c r="T211"/>
  <c r="T238"/>
  <c r="T313"/>
  <c r="T290"/>
  <c r="T327"/>
  <c r="T274"/>
  <c r="T243"/>
  <c r="T280"/>
  <c r="T282"/>
  <c r="T232"/>
  <c r="T229"/>
  <c r="T258"/>
  <c r="T224"/>
  <c r="T247"/>
  <c r="T221"/>
  <c r="T252"/>
  <c r="T302"/>
  <c r="T296"/>
  <c r="T275"/>
  <c r="T299"/>
  <c r="T281"/>
  <c r="T298"/>
  <c r="T242"/>
  <c r="T226"/>
  <c r="T294"/>
  <c r="T288"/>
  <c r="T283"/>
  <c r="T237"/>
  <c r="T235"/>
  <c r="T263"/>
  <c r="T44"/>
  <c r="T51"/>
  <c r="T29"/>
  <c r="T171"/>
  <c r="T187"/>
  <c r="T62"/>
  <c r="T104"/>
  <c r="T48"/>
  <c r="T55"/>
  <c r="T116"/>
  <c r="T177"/>
  <c r="T132"/>
  <c r="T134"/>
  <c r="T142"/>
  <c r="T145"/>
  <c r="T78"/>
  <c r="T45"/>
  <c r="T154"/>
  <c r="T50"/>
  <c r="T173"/>
  <c r="T169"/>
  <c r="T75"/>
  <c r="T164"/>
  <c r="T140"/>
  <c r="T110"/>
  <c r="T136"/>
  <c r="T39"/>
  <c r="T42"/>
  <c r="T127"/>
  <c r="T46"/>
  <c r="T172"/>
  <c r="T150"/>
  <c r="T153"/>
  <c r="T88"/>
  <c r="T83"/>
  <c r="T93"/>
  <c r="T128"/>
  <c r="T10"/>
  <c r="T72"/>
  <c r="T85"/>
  <c r="T190"/>
  <c r="T82"/>
  <c r="T57"/>
  <c r="T119"/>
  <c r="T17"/>
  <c r="T176"/>
  <c r="T61"/>
  <c r="T175"/>
  <c r="T143"/>
  <c r="T138"/>
  <c r="T56"/>
  <c r="T69"/>
  <c r="T174"/>
  <c r="T103"/>
  <c r="T25"/>
  <c r="T81"/>
  <c r="T148"/>
  <c r="T111"/>
  <c r="T31"/>
  <c r="T181"/>
  <c r="T160"/>
  <c r="T114"/>
  <c r="T115"/>
  <c r="T183"/>
  <c r="T133"/>
  <c r="T11"/>
  <c r="T87"/>
  <c r="T43"/>
  <c r="T38"/>
  <c r="T121"/>
  <c r="T112"/>
  <c r="T137"/>
  <c r="T80"/>
  <c r="T32"/>
  <c r="T79"/>
  <c r="T53"/>
  <c r="T67"/>
  <c r="T13"/>
  <c r="T101"/>
  <c r="T186"/>
  <c r="T16"/>
  <c r="T84"/>
  <c r="T22"/>
  <c r="T27"/>
  <c r="T191"/>
  <c r="T90"/>
  <c r="T91"/>
  <c r="T20"/>
  <c r="T117"/>
  <c r="T165"/>
  <c r="T158"/>
  <c r="T122"/>
  <c r="T189"/>
  <c r="T36"/>
  <c r="T170"/>
  <c r="T5"/>
  <c r="T155"/>
  <c r="T118"/>
  <c r="T28"/>
  <c r="T130"/>
  <c r="T47"/>
  <c r="T192"/>
  <c r="T12"/>
  <c r="T120"/>
  <c r="T126"/>
  <c r="T40"/>
  <c r="T74"/>
  <c r="T70"/>
  <c r="T163"/>
  <c r="T147"/>
  <c r="T178"/>
  <c r="T179"/>
  <c r="T102"/>
  <c r="T14"/>
  <c r="T113"/>
  <c r="T89"/>
  <c r="T108"/>
  <c r="T159"/>
  <c r="T98"/>
  <c r="T23"/>
  <c r="T96"/>
  <c r="T167"/>
  <c r="T180"/>
  <c r="T106"/>
  <c r="T18"/>
  <c r="T86"/>
  <c r="T6"/>
  <c r="T41"/>
  <c r="T109"/>
  <c r="T19"/>
  <c r="T64"/>
  <c r="T123"/>
  <c r="T95"/>
  <c r="T146"/>
  <c r="T34"/>
  <c r="T161"/>
  <c r="T157"/>
  <c r="T35"/>
  <c r="T166"/>
  <c r="T76"/>
  <c r="T162"/>
  <c r="T33"/>
  <c r="T30"/>
  <c r="T58"/>
  <c r="T131"/>
  <c r="T125"/>
  <c r="T68"/>
  <c r="T21"/>
  <c r="T105"/>
  <c r="T149"/>
  <c r="T168"/>
  <c r="T60"/>
  <c r="T194"/>
  <c r="T97"/>
  <c r="T73"/>
  <c r="T139"/>
  <c r="T7"/>
  <c r="T59"/>
  <c r="T129"/>
  <c r="T26"/>
  <c r="T135"/>
  <c r="T54"/>
  <c r="T63"/>
  <c r="T15"/>
  <c r="T100"/>
  <c r="T184"/>
  <c r="T152"/>
  <c r="T99"/>
  <c r="T71"/>
  <c r="T193"/>
  <c r="T65"/>
  <c r="T9"/>
  <c r="T92"/>
  <c r="T182"/>
  <c r="T66"/>
  <c r="T185"/>
  <c r="T37"/>
  <c r="T156"/>
  <c r="T141"/>
  <c r="T188"/>
  <c r="T124"/>
  <c r="T94"/>
  <c r="T77"/>
  <c r="T151"/>
  <c r="T144"/>
  <c r="T107"/>
  <c r="T49"/>
  <c r="T52"/>
  <c r="T8"/>
  <c r="T24"/>
  <c r="AV124"/>
  <c r="AT124" s="1"/>
  <c r="AV168"/>
  <c r="AV109"/>
  <c r="AV116"/>
  <c r="AT116" s="1"/>
  <c r="AV193"/>
  <c r="AT193" s="1"/>
  <c r="AV53"/>
  <c r="AV172"/>
  <c r="AV7"/>
  <c r="AT7" s="1"/>
  <c r="AV9"/>
  <c r="AT9" s="1"/>
  <c r="AV110"/>
  <c r="AV137"/>
  <c r="AV56"/>
  <c r="AT56" s="1"/>
  <c r="AV170"/>
  <c r="AT170" s="1"/>
  <c r="AV31"/>
  <c r="AV134"/>
  <c r="AV113"/>
  <c r="AT113" s="1"/>
  <c r="AV61"/>
  <c r="AT61" s="1"/>
  <c r="AV30"/>
  <c r="AV40"/>
  <c r="AT40" s="1"/>
  <c r="AV64"/>
  <c r="AV155"/>
  <c r="AT155" s="1"/>
  <c r="AV190"/>
  <c r="AV101"/>
  <c r="AV39"/>
  <c r="AT39" s="1"/>
  <c r="AV180"/>
  <c r="AT180" s="1"/>
  <c r="AV25"/>
  <c r="AV24"/>
  <c r="AV114"/>
  <c r="AT114" s="1"/>
  <c r="AV12"/>
  <c r="AT12" s="1"/>
  <c r="AV149"/>
  <c r="AV98"/>
  <c r="AV67"/>
  <c r="AT67" s="1"/>
  <c r="AV152"/>
  <c r="AT152" s="1"/>
  <c r="AV122"/>
  <c r="AV175"/>
  <c r="AV131"/>
  <c r="AT131" s="1"/>
  <c r="AV38"/>
  <c r="AT38" s="1"/>
  <c r="AV91"/>
  <c r="AV128"/>
  <c r="AT128" s="1"/>
  <c r="AV138"/>
  <c r="AT138" s="1"/>
  <c r="AV99"/>
  <c r="AT99" s="1"/>
  <c r="AV96"/>
  <c r="AV77"/>
  <c r="AV188"/>
  <c r="AT188" s="1"/>
  <c r="AV81"/>
  <c r="AT81" s="1"/>
  <c r="AV17"/>
  <c r="AV89"/>
  <c r="AV85"/>
  <c r="AT85" s="1"/>
  <c r="AV271"/>
  <c r="AT271" s="1"/>
  <c r="AV322"/>
  <c r="AV224"/>
  <c r="AT224" s="1"/>
  <c r="AV259"/>
  <c r="AT259" s="1"/>
  <c r="AV285"/>
  <c r="AT285" s="1"/>
  <c r="AV287"/>
  <c r="AV257"/>
  <c r="AT257" s="1"/>
  <c r="AV229"/>
  <c r="AT229" s="1"/>
  <c r="AV207"/>
  <c r="AT207" s="1"/>
  <c r="AV308"/>
  <c r="AV295"/>
  <c r="AV281"/>
  <c r="AT281" s="1"/>
  <c r="AV228"/>
  <c r="AT228" s="1"/>
  <c r="AV226"/>
  <c r="AV269"/>
  <c r="AT269" s="1"/>
  <c r="AV221"/>
  <c r="AT221" s="1"/>
  <c r="AV294"/>
  <c r="AT294" s="1"/>
  <c r="AV274"/>
  <c r="AV280"/>
  <c r="AT280" s="1"/>
  <c r="AV236"/>
  <c r="AT236" s="1"/>
  <c r="AV267"/>
  <c r="AT267" s="1"/>
  <c r="AV237"/>
  <c r="AV306"/>
  <c r="AT306" s="1"/>
  <c r="AV210"/>
  <c r="AT210" s="1"/>
  <c r="AV246"/>
  <c r="AT246" s="1"/>
  <c r="AV290"/>
  <c r="AV240"/>
  <c r="AT240" s="1"/>
  <c r="AV230"/>
  <c r="AT230" s="1"/>
  <c r="AV329"/>
  <c r="AT329" s="1"/>
  <c r="AV196"/>
  <c r="AV251"/>
  <c r="AT251" s="1"/>
  <c r="AV202"/>
  <c r="AV282"/>
  <c r="AT282" s="1"/>
  <c r="AV200"/>
  <c r="AV291"/>
  <c r="AM73"/>
  <c r="AK73" s="1"/>
  <c r="AM184"/>
  <c r="AK184" s="1"/>
  <c r="AM122"/>
  <c r="AM92"/>
  <c r="AM25"/>
  <c r="AK25" s="1"/>
  <c r="AM75"/>
  <c r="AK75" s="1"/>
  <c r="AM167"/>
  <c r="AM176"/>
  <c r="AM65"/>
  <c r="AK65" s="1"/>
  <c r="AM90"/>
  <c r="AK90" s="1"/>
  <c r="AM70"/>
  <c r="AM66"/>
  <c r="AM29"/>
  <c r="AM50"/>
  <c r="AK50" s="1"/>
  <c r="AM88"/>
  <c r="AM61"/>
  <c r="AM36"/>
  <c r="AM12"/>
  <c r="AK12" s="1"/>
  <c r="AM175"/>
  <c r="AM67"/>
  <c r="AM46"/>
  <c r="AK46" s="1"/>
  <c r="AM186"/>
  <c r="AK186" s="1"/>
  <c r="AM189"/>
  <c r="AM151"/>
  <c r="AM145"/>
  <c r="AK145" s="1"/>
  <c r="AM43"/>
  <c r="AM64"/>
  <c r="AM172"/>
  <c r="AM190"/>
  <c r="AK190" s="1"/>
  <c r="AM162"/>
  <c r="AK162" s="1"/>
  <c r="AM6"/>
  <c r="AM31"/>
  <c r="AM102"/>
  <c r="AM120"/>
  <c r="AK120" s="1"/>
  <c r="AM194"/>
  <c r="AM115"/>
  <c r="AM78"/>
  <c r="AK78" s="1"/>
  <c r="AM141"/>
  <c r="AK141" s="1"/>
  <c r="AM62"/>
  <c r="AM178"/>
  <c r="AM96"/>
  <c r="AK96" s="1"/>
  <c r="AM51"/>
  <c r="AK51" s="1"/>
  <c r="AM11"/>
  <c r="AM55"/>
  <c r="AM47"/>
  <c r="AK47" s="1"/>
  <c r="AM103"/>
  <c r="AK103" s="1"/>
  <c r="AM30"/>
  <c r="AM332"/>
  <c r="AM218"/>
  <c r="AK218" s="1"/>
  <c r="AM234"/>
  <c r="AK234" s="1"/>
  <c r="AM209"/>
  <c r="AM316"/>
  <c r="AM196"/>
  <c r="AK196" s="1"/>
  <c r="AM317"/>
  <c r="AK317" s="1"/>
  <c r="AM264"/>
  <c r="AM221"/>
  <c r="AM236"/>
  <c r="AK236" s="1"/>
  <c r="AM238"/>
  <c r="AK238" s="1"/>
  <c r="AM321"/>
  <c r="AM291"/>
  <c r="AM276"/>
  <c r="AK276" s="1"/>
  <c r="AM268"/>
  <c r="AK268" s="1"/>
  <c r="AM262"/>
  <c r="AK262" s="1"/>
  <c r="AM247"/>
  <c r="AM233"/>
  <c r="AK233" s="1"/>
  <c r="AM295"/>
  <c r="AK295" s="1"/>
  <c r="AM320"/>
  <c r="AK320" s="1"/>
  <c r="AM287"/>
  <c r="AM250"/>
  <c r="AK250" s="1"/>
  <c r="AM255"/>
  <c r="AK255" s="1"/>
  <c r="AM298"/>
  <c r="AM219"/>
  <c r="AM224"/>
  <c r="AK224" s="1"/>
  <c r="AM297"/>
  <c r="AK297" s="1"/>
  <c r="AM207"/>
  <c r="AM256"/>
  <c r="AM266"/>
  <c r="AM259"/>
  <c r="AK259" s="1"/>
  <c r="AM231"/>
  <c r="AM286"/>
  <c r="AM329"/>
  <c r="AK329" s="1"/>
  <c r="AM288"/>
  <c r="AK288" s="1"/>
  <c r="AV125"/>
  <c r="AV92"/>
  <c r="AT92" s="1"/>
  <c r="AV52"/>
  <c r="AT52" s="1"/>
  <c r="AV183"/>
  <c r="AT183" s="1"/>
  <c r="AV93"/>
  <c r="AV71"/>
  <c r="AT71" s="1"/>
  <c r="AV173"/>
  <c r="AT173" s="1"/>
  <c r="AV95"/>
  <c r="AT95" s="1"/>
  <c r="AV55"/>
  <c r="AV141"/>
  <c r="AT141" s="1"/>
  <c r="AV179"/>
  <c r="AT179" s="1"/>
  <c r="AV103"/>
  <c r="AT103" s="1"/>
  <c r="AV49"/>
  <c r="AV47"/>
  <c r="AT47" s="1"/>
  <c r="AV29"/>
  <c r="AT29" s="1"/>
  <c r="AV18"/>
  <c r="AT18" s="1"/>
  <c r="AV102"/>
  <c r="AV127"/>
  <c r="AT127" s="1"/>
  <c r="AV148"/>
  <c r="AT148" s="1"/>
  <c r="AV135"/>
  <c r="AT135" s="1"/>
  <c r="AV185"/>
  <c r="AV60"/>
  <c r="AT60" s="1"/>
  <c r="AV104"/>
  <c r="AT104" s="1"/>
  <c r="AV15"/>
  <c r="AT15" s="1"/>
  <c r="AV36"/>
  <c r="AV6"/>
  <c r="AV151"/>
  <c r="AT151" s="1"/>
  <c r="AV73"/>
  <c r="AT73" s="1"/>
  <c r="AV87"/>
  <c r="AV79"/>
  <c r="AT79" s="1"/>
  <c r="AV100"/>
  <c r="AT100" s="1"/>
  <c r="AV90"/>
  <c r="AT90" s="1"/>
  <c r="AV194"/>
  <c r="AV136"/>
  <c r="AT136" s="1"/>
  <c r="AV54"/>
  <c r="AT54" s="1"/>
  <c r="AV164"/>
  <c r="AT164" s="1"/>
  <c r="AV62"/>
  <c r="AV154"/>
  <c r="AT154" s="1"/>
  <c r="AV176"/>
  <c r="AT176" s="1"/>
  <c r="AV48"/>
  <c r="AT48" s="1"/>
  <c r="AV80"/>
  <c r="AV84"/>
  <c r="AT84" s="1"/>
  <c r="AV97"/>
  <c r="AT97" s="1"/>
  <c r="AV112"/>
  <c r="AT112" s="1"/>
  <c r="AV161"/>
  <c r="AV171"/>
  <c r="AT171" s="1"/>
  <c r="AV14"/>
  <c r="AT14" s="1"/>
  <c r="AV19"/>
  <c r="AT19" s="1"/>
  <c r="AV297"/>
  <c r="AV203"/>
  <c r="AT203" s="1"/>
  <c r="AV273"/>
  <c r="AT273" s="1"/>
  <c r="AV255"/>
  <c r="AT255" s="1"/>
  <c r="AV330"/>
  <c r="AV305"/>
  <c r="AT305" s="1"/>
  <c r="AV241"/>
  <c r="AT241" s="1"/>
  <c r="AV299"/>
  <c r="AT299" s="1"/>
  <c r="AV277"/>
  <c r="AV198"/>
  <c r="AT198" s="1"/>
  <c r="AV199"/>
  <c r="AT199" s="1"/>
  <c r="AV208"/>
  <c r="AT208" s="1"/>
  <c r="AV214"/>
  <c r="AT214" s="1"/>
  <c r="AV260"/>
  <c r="AT260" s="1"/>
  <c r="AV225"/>
  <c r="AT225" s="1"/>
  <c r="AV312"/>
  <c r="AT312" s="1"/>
  <c r="AV204"/>
  <c r="AT204" s="1"/>
  <c r="AV227"/>
  <c r="AT227" s="1"/>
  <c r="AV243"/>
  <c r="AT243" s="1"/>
  <c r="AV212"/>
  <c r="AT212" s="1"/>
  <c r="AV315"/>
  <c r="AT315" s="1"/>
  <c r="AV195"/>
  <c r="AT195" s="1"/>
  <c r="AV331"/>
  <c r="AT331" s="1"/>
  <c r="AV244"/>
  <c r="AT244" s="1"/>
  <c r="AV303"/>
  <c r="AT303" s="1"/>
  <c r="AV324"/>
  <c r="AT324" s="1"/>
  <c r="AV234"/>
  <c r="AT234" s="1"/>
  <c r="AV250"/>
  <c r="AT250" s="1"/>
  <c r="AV262"/>
  <c r="AT262" s="1"/>
  <c r="AV326"/>
  <c r="AT326" s="1"/>
  <c r="AV264"/>
  <c r="AT264" s="1"/>
  <c r="AV235"/>
  <c r="AT235" s="1"/>
  <c r="AV284"/>
  <c r="AT284" s="1"/>
  <c r="AV222"/>
  <c r="AT222" s="1"/>
  <c r="AV4"/>
  <c r="AT4" s="1"/>
  <c r="AM132"/>
  <c r="AK132" s="1"/>
  <c r="AM126"/>
  <c r="AM48"/>
  <c r="AM35"/>
  <c r="AK35" s="1"/>
  <c r="AM130"/>
  <c r="AK130" s="1"/>
  <c r="AM137"/>
  <c r="AM37"/>
  <c r="AM27"/>
  <c r="AK27" s="1"/>
  <c r="AM170"/>
  <c r="AK170" s="1"/>
  <c r="AM57"/>
  <c r="AM105"/>
  <c r="AK105" s="1"/>
  <c r="AM169"/>
  <c r="AK169" s="1"/>
  <c r="AM10"/>
  <c r="AK10" s="1"/>
  <c r="AM142"/>
  <c r="AM59"/>
  <c r="AM147"/>
  <c r="AM15"/>
  <c r="AK15" s="1"/>
  <c r="AM91"/>
  <c r="AK91" s="1"/>
  <c r="AM98"/>
  <c r="AM139"/>
  <c r="AK139" s="1"/>
  <c r="AM23"/>
  <c r="AK23" s="1"/>
  <c r="AM111"/>
  <c r="AM107"/>
  <c r="AM179"/>
  <c r="AK179" s="1"/>
  <c r="AM109"/>
  <c r="AK109" s="1"/>
  <c r="AM146"/>
  <c r="AK146" s="1"/>
  <c r="AM17"/>
  <c r="AM174"/>
  <c r="AK174" s="1"/>
  <c r="AM81"/>
  <c r="AK81" s="1"/>
  <c r="AM185"/>
  <c r="AK185" s="1"/>
  <c r="AM181"/>
  <c r="AM33"/>
  <c r="AK33" s="1"/>
  <c r="AM18"/>
  <c r="AK18" s="1"/>
  <c r="AM117"/>
  <c r="AM183"/>
  <c r="AM56"/>
  <c r="AK56" s="1"/>
  <c r="AM157"/>
  <c r="AK157" s="1"/>
  <c r="AM5"/>
  <c r="AK5" s="1"/>
  <c r="AM155"/>
  <c r="AK155" s="1"/>
  <c r="AM160"/>
  <c r="AK160" s="1"/>
  <c r="AM32"/>
  <c r="AK32" s="1"/>
  <c r="AM158"/>
  <c r="AM34"/>
  <c r="AK34" s="1"/>
  <c r="AM45"/>
  <c r="AK45" s="1"/>
  <c r="AM54"/>
  <c r="AK54" s="1"/>
  <c r="AM21"/>
  <c r="AK21" s="1"/>
  <c r="AM19"/>
  <c r="AK19" s="1"/>
  <c r="AM307"/>
  <c r="AK307" s="1"/>
  <c r="AM314"/>
  <c r="AK314" s="1"/>
  <c r="AM235"/>
  <c r="AK235" s="1"/>
  <c r="AM198"/>
  <c r="AK198" s="1"/>
  <c r="AM212"/>
  <c r="AK212" s="1"/>
  <c r="AM228"/>
  <c r="AK228" s="1"/>
  <c r="AM248"/>
  <c r="AK248" s="1"/>
  <c r="AM217"/>
  <c r="AM274"/>
  <c r="AK274" s="1"/>
  <c r="AM311"/>
  <c r="AK311" s="1"/>
  <c r="AM270"/>
  <c r="AK270" s="1"/>
  <c r="AM244"/>
  <c r="AK244" s="1"/>
  <c r="AM331"/>
  <c r="AK331" s="1"/>
  <c r="AM232"/>
  <c r="AK232" s="1"/>
  <c r="AM242"/>
  <c r="AK242" s="1"/>
  <c r="AM246"/>
  <c r="AK246" s="1"/>
  <c r="AM326"/>
  <c r="AK326" s="1"/>
  <c r="AM294"/>
  <c r="AK294" s="1"/>
  <c r="AM305"/>
  <c r="AK305" s="1"/>
  <c r="AM273"/>
  <c r="AK273" s="1"/>
  <c r="AM213"/>
  <c r="AK213" s="1"/>
  <c r="AM328"/>
  <c r="AK328" s="1"/>
  <c r="AM325"/>
  <c r="AK325" s="1"/>
  <c r="AM254"/>
  <c r="AK254" s="1"/>
  <c r="AM279"/>
  <c r="AK279" s="1"/>
  <c r="AM283"/>
  <c r="AK283" s="1"/>
  <c r="AM269"/>
  <c r="AK269" s="1"/>
  <c r="AM309"/>
  <c r="AK309" s="1"/>
  <c r="AM280"/>
  <c r="AK280" s="1"/>
  <c r="AM299"/>
  <c r="AK299" s="1"/>
  <c r="AM277"/>
  <c r="AK277" s="1"/>
  <c r="AM308"/>
  <c r="AK308" s="1"/>
  <c r="AM263"/>
  <c r="AK263" s="1"/>
  <c r="AM302"/>
  <c r="AK302" s="1"/>
  <c r="AM272"/>
  <c r="AK272" s="1"/>
  <c r="AT220"/>
  <c r="AT202"/>
  <c r="AT330"/>
  <c r="AT261"/>
  <c r="AT300"/>
  <c r="AT314"/>
  <c r="AT209"/>
  <c r="AT205"/>
  <c r="AT223"/>
  <c r="AT295"/>
  <c r="AT323"/>
  <c r="AT332"/>
  <c r="AT238"/>
  <c r="AT258"/>
  <c r="AK306"/>
  <c r="AK204"/>
  <c r="AK217"/>
  <c r="AK199"/>
  <c r="AK221"/>
  <c r="AK208"/>
  <c r="AK303"/>
  <c r="AK327"/>
  <c r="AK292"/>
  <c r="AK324"/>
  <c r="AT215"/>
  <c r="AT274"/>
  <c r="AT298"/>
  <c r="AT297"/>
  <c r="AT226"/>
  <c r="AT302"/>
  <c r="AT322"/>
  <c r="AT201"/>
  <c r="AT237"/>
  <c r="AT320"/>
  <c r="AT291"/>
  <c r="AT276"/>
  <c r="AT232"/>
  <c r="AK222"/>
  <c r="AK245"/>
  <c r="AK267"/>
  <c r="AK286"/>
  <c r="AK215"/>
  <c r="AK247"/>
  <c r="AK298"/>
  <c r="AK284"/>
  <c r="AK333"/>
  <c r="AK219"/>
  <c r="AK266"/>
  <c r="AK330"/>
  <c r="AK316"/>
  <c r="AK289"/>
  <c r="AK281"/>
  <c r="AK209"/>
  <c r="AK202"/>
  <c r="AT321"/>
  <c r="AT270"/>
  <c r="AT265"/>
  <c r="AT333"/>
  <c r="AT216"/>
  <c r="AT197"/>
  <c r="AT278"/>
  <c r="AT290"/>
  <c r="AT206"/>
  <c r="AT277"/>
  <c r="AT307"/>
  <c r="AT296"/>
  <c r="AT319"/>
  <c r="AT308"/>
  <c r="AT288"/>
  <c r="AT272"/>
  <c r="AT239"/>
  <c r="AK304"/>
  <c r="AK251"/>
  <c r="AK197"/>
  <c r="AK207"/>
  <c r="AK291"/>
  <c r="AK226"/>
  <c r="AK231"/>
  <c r="AK310"/>
  <c r="AK296"/>
  <c r="AK203"/>
  <c r="AK225"/>
  <c r="AK332"/>
  <c r="AK285"/>
  <c r="AK264"/>
  <c r="AK206"/>
  <c r="AT325"/>
  <c r="AT286"/>
  <c r="AT231"/>
  <c r="AT293"/>
  <c r="AT249"/>
  <c r="AT287"/>
  <c r="AT254"/>
  <c r="AT213"/>
  <c r="AT328"/>
  <c r="AT283"/>
  <c r="AT196"/>
  <c r="AT200"/>
  <c r="AK287"/>
  <c r="AK211"/>
  <c r="AK227"/>
  <c r="AK249"/>
  <c r="AK318"/>
  <c r="AK230"/>
  <c r="AK201"/>
  <c r="AK323"/>
  <c r="AK322"/>
  <c r="AK205"/>
  <c r="AK278"/>
  <c r="AK253"/>
  <c r="AK321"/>
  <c r="AK237"/>
  <c r="AK256"/>
  <c r="AT31"/>
  <c r="R334"/>
  <c r="AK44"/>
  <c r="AK6"/>
  <c r="AK11"/>
  <c r="AK43"/>
  <c r="AK20"/>
  <c r="AK37"/>
  <c r="AK112"/>
  <c r="AK116"/>
  <c r="AK100"/>
  <c r="AK49"/>
  <c r="AK70"/>
  <c r="AK40"/>
  <c r="AK126"/>
  <c r="AK83"/>
  <c r="AK84"/>
  <c r="AK79"/>
  <c r="AK68"/>
  <c r="AK152"/>
  <c r="AK181"/>
  <c r="AK154"/>
  <c r="AK172"/>
  <c r="AK182"/>
  <c r="AK177"/>
  <c r="AK137"/>
  <c r="AK189"/>
  <c r="AT27"/>
  <c r="AT51"/>
  <c r="AT24"/>
  <c r="AT53"/>
  <c r="AT66"/>
  <c r="AT49"/>
  <c r="AT44"/>
  <c r="AT145"/>
  <c r="AT161"/>
  <c r="AT57"/>
  <c r="AT77"/>
  <c r="AT55"/>
  <c r="AT72"/>
  <c r="AT119"/>
  <c r="AT125"/>
  <c r="AT86"/>
  <c r="AT190"/>
  <c r="AT185"/>
  <c r="AT111"/>
  <c r="AT174"/>
  <c r="AT120"/>
  <c r="AT143"/>
  <c r="AT191"/>
  <c r="AK24"/>
  <c r="AK26"/>
  <c r="AK14"/>
  <c r="AK17"/>
  <c r="AK13"/>
  <c r="AK9"/>
  <c r="AK39"/>
  <c r="AK62"/>
  <c r="AK74"/>
  <c r="AK119"/>
  <c r="AK52"/>
  <c r="AK61"/>
  <c r="AK64"/>
  <c r="AK93"/>
  <c r="AK99"/>
  <c r="AK129"/>
  <c r="AK159"/>
  <c r="AK92"/>
  <c r="AK127"/>
  <c r="AK58"/>
  <c r="AK135"/>
  <c r="AK176"/>
  <c r="AK136"/>
  <c r="AK150"/>
  <c r="AK173"/>
  <c r="AK191"/>
  <c r="AK175"/>
  <c r="AK164"/>
  <c r="AK144"/>
  <c r="AK122"/>
  <c r="AK178"/>
  <c r="AT23"/>
  <c r="AT17"/>
  <c r="AT28"/>
  <c r="AT35"/>
  <c r="AT75"/>
  <c r="AT115"/>
  <c r="AT123"/>
  <c r="AT102"/>
  <c r="AT126"/>
  <c r="AT172"/>
  <c r="AT137"/>
  <c r="AT149"/>
  <c r="AT165"/>
  <c r="AT88"/>
  <c r="AT78"/>
  <c r="AT109"/>
  <c r="AT96"/>
  <c r="AT130"/>
  <c r="AT158"/>
  <c r="AT83"/>
  <c r="AT59"/>
  <c r="AT98"/>
  <c r="AT181"/>
  <c r="AT147"/>
  <c r="AT144"/>
  <c r="AT186"/>
  <c r="AK8"/>
  <c r="AK48"/>
  <c r="AK59"/>
  <c r="AK86"/>
  <c r="AK36"/>
  <c r="AK60"/>
  <c r="AK66"/>
  <c r="AK72"/>
  <c r="AK67"/>
  <c r="AK111"/>
  <c r="AK57"/>
  <c r="AK147"/>
  <c r="AK163"/>
  <c r="AK77"/>
  <c r="AK110"/>
  <c r="AK117"/>
  <c r="AK142"/>
  <c r="AK168"/>
  <c r="AK171"/>
  <c r="AK165"/>
  <c r="AK158"/>
  <c r="AK161"/>
  <c r="AK4"/>
  <c r="AT30"/>
  <c r="AT62"/>
  <c r="AT42"/>
  <c r="AT21"/>
  <c r="AT46"/>
  <c r="AT33"/>
  <c r="AT91"/>
  <c r="AT36"/>
  <c r="AT153"/>
  <c r="AT167"/>
  <c r="AT64"/>
  <c r="AT106"/>
  <c r="AT101"/>
  <c r="AT146"/>
  <c r="AT162"/>
  <c r="AT6"/>
  <c r="AT105"/>
  <c r="AT122"/>
  <c r="AT184"/>
  <c r="AT175"/>
  <c r="AT189"/>
  <c r="AT139"/>
  <c r="AK55"/>
  <c r="AK31"/>
  <c r="AK22"/>
  <c r="AK29"/>
  <c r="AK16"/>
  <c r="AK104"/>
  <c r="AK102"/>
  <c r="AK87"/>
  <c r="AK121"/>
  <c r="AK98"/>
  <c r="AK88"/>
  <c r="AK85"/>
  <c r="AK30"/>
  <c r="AK115"/>
  <c r="AK138"/>
  <c r="AK151"/>
  <c r="AK167"/>
  <c r="AK28"/>
  <c r="AK107"/>
  <c r="AK194"/>
  <c r="AK180"/>
  <c r="AK148"/>
  <c r="AK183"/>
  <c r="AK140"/>
  <c r="AK187"/>
  <c r="AT34"/>
  <c r="AT89"/>
  <c r="AT25"/>
  <c r="AT65"/>
  <c r="AT8"/>
  <c r="AT76"/>
  <c r="AT87"/>
  <c r="AT74"/>
  <c r="AT133"/>
  <c r="AT68"/>
  <c r="AT107"/>
  <c r="AT134"/>
  <c r="AT156"/>
  <c r="AT93"/>
  <c r="AT108"/>
  <c r="AT110"/>
  <c r="AT121"/>
  <c r="AT150"/>
  <c r="AT80"/>
  <c r="AT63"/>
  <c r="AT142"/>
  <c r="AT168"/>
  <c r="AT182"/>
  <c r="AT178"/>
  <c r="AT159"/>
  <c r="AT160"/>
  <c r="AT194"/>
  <c r="H2" i="7"/>
  <c r="AZ4" i="6"/>
  <c r="AA2" i="13"/>
  <c r="AA332" s="1"/>
  <c r="BB9" i="6" l="1"/>
  <c r="BB25"/>
  <c r="BB41"/>
  <c r="BB15"/>
  <c r="BB31"/>
  <c r="BB4"/>
  <c r="BB16"/>
  <c r="BB32"/>
  <c r="BB6"/>
  <c r="BB22"/>
  <c r="BB38"/>
  <c r="BB20"/>
  <c r="BB26"/>
  <c r="BB13"/>
  <c r="BB45"/>
  <c r="BB35"/>
  <c r="BB12"/>
  <c r="BB28"/>
  <c r="BB44"/>
  <c r="BB18"/>
  <c r="BB34"/>
  <c r="BB5"/>
  <c r="BB21"/>
  <c r="BB37"/>
  <c r="BB11"/>
  <c r="BB27"/>
  <c r="BB43"/>
  <c r="BB36"/>
  <c r="BB10"/>
  <c r="BB42"/>
  <c r="BB29"/>
  <c r="BB19"/>
  <c r="BB17"/>
  <c r="BB33"/>
  <c r="BB7"/>
  <c r="BB23"/>
  <c r="BB39"/>
  <c r="BB8"/>
  <c r="BB24"/>
  <c r="BB40"/>
  <c r="BB14"/>
  <c r="BB30"/>
  <c r="BB46"/>
  <c r="U49"/>
  <c r="BB318"/>
  <c r="BB324"/>
  <c r="BB319"/>
  <c r="BB322"/>
  <c r="BB313"/>
  <c r="BB328"/>
  <c r="BB315"/>
  <c r="BB330"/>
  <c r="BB314"/>
  <c r="BB333"/>
  <c r="BB317"/>
  <c r="BB316"/>
  <c r="BB321"/>
  <c r="BB329"/>
  <c r="BB332"/>
  <c r="BB323"/>
  <c r="BB327"/>
  <c r="BB312"/>
  <c r="BB320"/>
  <c r="BB325"/>
  <c r="BB326"/>
  <c r="BB331"/>
  <c r="U52"/>
  <c r="U151"/>
  <c r="S151" s="1"/>
  <c r="U188"/>
  <c r="U185"/>
  <c r="U9"/>
  <c r="S9" s="1"/>
  <c r="U99"/>
  <c r="U15"/>
  <c r="U26"/>
  <c r="U139"/>
  <c r="S139" s="1"/>
  <c r="U60"/>
  <c r="S60" s="1"/>
  <c r="U21"/>
  <c r="U58"/>
  <c r="U76"/>
  <c r="U161"/>
  <c r="U123"/>
  <c r="U41"/>
  <c r="U106"/>
  <c r="S106" s="1"/>
  <c r="U23"/>
  <c r="S23" s="1"/>
  <c r="U179"/>
  <c r="U70"/>
  <c r="U120"/>
  <c r="S120" s="1"/>
  <c r="U130"/>
  <c r="S130" s="1"/>
  <c r="U5"/>
  <c r="U122"/>
  <c r="U20"/>
  <c r="S20" s="1"/>
  <c r="U27"/>
  <c r="S27" s="1"/>
  <c r="U186"/>
  <c r="U53"/>
  <c r="U137"/>
  <c r="S137" s="1"/>
  <c r="U43"/>
  <c r="U183"/>
  <c r="U181"/>
  <c r="U81"/>
  <c r="S81" s="1"/>
  <c r="U69"/>
  <c r="S69" s="1"/>
  <c r="U175"/>
  <c r="U119"/>
  <c r="U85"/>
  <c r="S85" s="1"/>
  <c r="U93"/>
  <c r="U150"/>
  <c r="U42"/>
  <c r="U140"/>
  <c r="S140" s="1"/>
  <c r="U173"/>
  <c r="S173" s="1"/>
  <c r="U78"/>
  <c r="U132"/>
  <c r="U48"/>
  <c r="U171"/>
  <c r="S171" s="1"/>
  <c r="U263"/>
  <c r="U288"/>
  <c r="U298"/>
  <c r="S298" s="1"/>
  <c r="U296"/>
  <c r="S296" s="1"/>
  <c r="U247"/>
  <c r="U232"/>
  <c r="U274"/>
  <c r="S274" s="1"/>
  <c r="U238"/>
  <c r="S238" s="1"/>
  <c r="U214"/>
  <c r="U285"/>
  <c r="U203"/>
  <c r="S203" s="1"/>
  <c r="U315"/>
  <c r="S315" s="1"/>
  <c r="U304"/>
  <c r="U270"/>
  <c r="U316"/>
  <c r="S316" s="1"/>
  <c r="U253"/>
  <c r="S253" s="1"/>
  <c r="U295"/>
  <c r="U271"/>
  <c r="U301"/>
  <c r="U198"/>
  <c r="S198" s="1"/>
  <c r="U307"/>
  <c r="U331"/>
  <c r="U277"/>
  <c r="S277" s="1"/>
  <c r="U218"/>
  <c r="S218" s="1"/>
  <c r="U289"/>
  <c r="U209"/>
  <c r="U207"/>
  <c r="U320"/>
  <c r="S320" s="1"/>
  <c r="U333"/>
  <c r="U260"/>
  <c r="U195"/>
  <c r="S195" s="1"/>
  <c r="U308"/>
  <c r="S308" s="1"/>
  <c r="U196"/>
  <c r="U200"/>
  <c r="U219"/>
  <c r="S219" s="1"/>
  <c r="U77"/>
  <c r="S77" s="1"/>
  <c r="U141"/>
  <c r="U66"/>
  <c r="U65"/>
  <c r="S65" s="1"/>
  <c r="U152"/>
  <c r="S152" s="1"/>
  <c r="U63"/>
  <c r="U129"/>
  <c r="U73"/>
  <c r="S73" s="1"/>
  <c r="U168"/>
  <c r="S168" s="1"/>
  <c r="U68"/>
  <c r="U30"/>
  <c r="U166"/>
  <c r="S166" s="1"/>
  <c r="U34"/>
  <c r="U64"/>
  <c r="U6"/>
  <c r="U180"/>
  <c r="S180" s="1"/>
  <c r="U98"/>
  <c r="S98" s="1"/>
  <c r="U113"/>
  <c r="U178"/>
  <c r="U74"/>
  <c r="S74" s="1"/>
  <c r="U12"/>
  <c r="U28"/>
  <c r="U170"/>
  <c r="U158"/>
  <c r="S158" s="1"/>
  <c r="U91"/>
  <c r="S91" s="1"/>
  <c r="U22"/>
  <c r="U101"/>
  <c r="U79"/>
  <c r="S79" s="1"/>
  <c r="U112"/>
  <c r="S112" s="1"/>
  <c r="U87"/>
  <c r="U115"/>
  <c r="U31"/>
  <c r="S31" s="1"/>
  <c r="U25"/>
  <c r="S25" s="1"/>
  <c r="U56"/>
  <c r="U61"/>
  <c r="U57"/>
  <c r="S57" s="1"/>
  <c r="U72"/>
  <c r="S72" s="1"/>
  <c r="U83"/>
  <c r="U172"/>
  <c r="U39"/>
  <c r="S39" s="1"/>
  <c r="U164"/>
  <c r="U50"/>
  <c r="U145"/>
  <c r="U177"/>
  <c r="S177" s="1"/>
  <c r="U104"/>
  <c r="S104" s="1"/>
  <c r="U29"/>
  <c r="U235"/>
  <c r="U294"/>
  <c r="U281"/>
  <c r="S281" s="1"/>
  <c r="U302"/>
  <c r="U224"/>
  <c r="U282"/>
  <c r="S282" s="1"/>
  <c r="U327"/>
  <c r="S327" s="1"/>
  <c r="U211"/>
  <c r="U254"/>
  <c r="U329"/>
  <c r="S329" s="1"/>
  <c r="U223"/>
  <c r="S223" s="1"/>
  <c r="U322"/>
  <c r="U323"/>
  <c r="U213"/>
  <c r="S213" s="1"/>
  <c r="U305"/>
  <c r="S305" s="1"/>
  <c r="U249"/>
  <c r="U330"/>
  <c r="U241"/>
  <c r="U319"/>
  <c r="S319" s="1"/>
  <c r="U264"/>
  <c r="U300"/>
  <c r="U266"/>
  <c r="U287"/>
  <c r="S287" s="1"/>
  <c r="U233"/>
  <c r="U279"/>
  <c r="U206"/>
  <c r="U276"/>
  <c r="S276" s="1"/>
  <c r="U310"/>
  <c r="U314"/>
  <c r="U317"/>
  <c r="S317" s="1"/>
  <c r="U201"/>
  <c r="S201" s="1"/>
  <c r="U326"/>
  <c r="U268"/>
  <c r="U332"/>
  <c r="S332" s="1"/>
  <c r="U210"/>
  <c r="U24"/>
  <c r="U107"/>
  <c r="U94"/>
  <c r="S94" s="1"/>
  <c r="U156"/>
  <c r="S156" s="1"/>
  <c r="U182"/>
  <c r="U193"/>
  <c r="U184"/>
  <c r="S184" s="1"/>
  <c r="U54"/>
  <c r="S54" s="1"/>
  <c r="U59"/>
  <c r="U97"/>
  <c r="U149"/>
  <c r="S149" s="1"/>
  <c r="U125"/>
  <c r="U33"/>
  <c r="U35"/>
  <c r="U146"/>
  <c r="U19"/>
  <c r="S19" s="1"/>
  <c r="U86"/>
  <c r="U167"/>
  <c r="U159"/>
  <c r="S159" s="1"/>
  <c r="U14"/>
  <c r="S14" s="1"/>
  <c r="U147"/>
  <c r="U40"/>
  <c r="U192"/>
  <c r="S192" s="1"/>
  <c r="U118"/>
  <c r="U36"/>
  <c r="U165"/>
  <c r="U90"/>
  <c r="S90" s="1"/>
  <c r="U84"/>
  <c r="S84" s="1"/>
  <c r="U13"/>
  <c r="U32"/>
  <c r="U121"/>
  <c r="S121" s="1"/>
  <c r="U11"/>
  <c r="S11" s="1"/>
  <c r="U114"/>
  <c r="U111"/>
  <c r="U103"/>
  <c r="S103" s="1"/>
  <c r="U138"/>
  <c r="S138" s="1"/>
  <c r="U176"/>
  <c r="U82"/>
  <c r="U10"/>
  <c r="S10" s="1"/>
  <c r="U88"/>
  <c r="S88" s="1"/>
  <c r="U46"/>
  <c r="U136"/>
  <c r="U75"/>
  <c r="U154"/>
  <c r="S154" s="1"/>
  <c r="U142"/>
  <c r="U116"/>
  <c r="U62"/>
  <c r="S62" s="1"/>
  <c r="U51"/>
  <c r="U237"/>
  <c r="U226"/>
  <c r="S226" s="1"/>
  <c r="U299"/>
  <c r="S299" s="1"/>
  <c r="U252"/>
  <c r="S252" s="1"/>
  <c r="U258"/>
  <c r="U280"/>
  <c r="S280" s="1"/>
  <c r="U290"/>
  <c r="S290" s="1"/>
  <c r="U256"/>
  <c r="S256" s="1"/>
  <c r="U328"/>
  <c r="U236"/>
  <c r="U257"/>
  <c r="S257" s="1"/>
  <c r="U293"/>
  <c r="U250"/>
  <c r="U212"/>
  <c r="S212" s="1"/>
  <c r="U303"/>
  <c r="S303" s="1"/>
  <c r="U255"/>
  <c r="S255" s="1"/>
  <c r="U248"/>
  <c r="U251"/>
  <c r="S251" s="1"/>
  <c r="U291"/>
  <c r="S291" s="1"/>
  <c r="U311"/>
  <c r="U246"/>
  <c r="U240"/>
  <c r="U292"/>
  <c r="S292" s="1"/>
  <c r="U239"/>
  <c r="U312"/>
  <c r="S312" s="1"/>
  <c r="U220"/>
  <c r="S220" s="1"/>
  <c r="U318"/>
  <c r="S318" s="1"/>
  <c r="U273"/>
  <c r="S273" s="1"/>
  <c r="U261"/>
  <c r="U309"/>
  <c r="S309" s="1"/>
  <c r="U265"/>
  <c r="U325"/>
  <c r="S325" s="1"/>
  <c r="U222"/>
  <c r="U199"/>
  <c r="U278"/>
  <c r="S278" s="1"/>
  <c r="U8"/>
  <c r="S8" s="1"/>
  <c r="U144"/>
  <c r="U124"/>
  <c r="U37"/>
  <c r="S37" s="1"/>
  <c r="U92"/>
  <c r="S92" s="1"/>
  <c r="U71"/>
  <c r="U100"/>
  <c r="U135"/>
  <c r="S135" s="1"/>
  <c r="U7"/>
  <c r="S7" s="1"/>
  <c r="U194"/>
  <c r="U105"/>
  <c r="U131"/>
  <c r="S131" s="1"/>
  <c r="U162"/>
  <c r="S162" s="1"/>
  <c r="U157"/>
  <c r="U95"/>
  <c r="U109"/>
  <c r="S109" s="1"/>
  <c r="U18"/>
  <c r="U96"/>
  <c r="U108"/>
  <c r="U102"/>
  <c r="S102" s="1"/>
  <c r="U163"/>
  <c r="S163" s="1"/>
  <c r="U126"/>
  <c r="U47"/>
  <c r="U155"/>
  <c r="S155" s="1"/>
  <c r="U189"/>
  <c r="S189" s="1"/>
  <c r="U117"/>
  <c r="U191"/>
  <c r="U16"/>
  <c r="S16" s="1"/>
  <c r="U67"/>
  <c r="S67" s="1"/>
  <c r="U80"/>
  <c r="U38"/>
  <c r="U133"/>
  <c r="S133" s="1"/>
  <c r="U160"/>
  <c r="S160" s="1"/>
  <c r="U148"/>
  <c r="U174"/>
  <c r="U143"/>
  <c r="U17"/>
  <c r="S17" s="1"/>
  <c r="U190"/>
  <c r="U128"/>
  <c r="U153"/>
  <c r="U127"/>
  <c r="S127" s="1"/>
  <c r="U110"/>
  <c r="U169"/>
  <c r="U45"/>
  <c r="S45" s="1"/>
  <c r="U134"/>
  <c r="S134" s="1"/>
  <c r="U55"/>
  <c r="U187"/>
  <c r="U44"/>
  <c r="U283"/>
  <c r="S283" s="1"/>
  <c r="U242"/>
  <c r="U275"/>
  <c r="S275" s="1"/>
  <c r="U221"/>
  <c r="S221" s="1"/>
  <c r="U229"/>
  <c r="S229" s="1"/>
  <c r="U243"/>
  <c r="S243" s="1"/>
  <c r="U313"/>
  <c r="S313" s="1"/>
  <c r="U245"/>
  <c r="S245" s="1"/>
  <c r="U272"/>
  <c r="S272" s="1"/>
  <c r="U324"/>
  <c r="S324" s="1"/>
  <c r="U216"/>
  <c r="S216" s="1"/>
  <c r="U234"/>
  <c r="S234" s="1"/>
  <c r="U286"/>
  <c r="S286" s="1"/>
  <c r="U197"/>
  <c r="S197" s="1"/>
  <c r="U202"/>
  <c r="S202" s="1"/>
  <c r="U225"/>
  <c r="S225" s="1"/>
  <c r="U217"/>
  <c r="S217" s="1"/>
  <c r="U208"/>
  <c r="S208" s="1"/>
  <c r="U262"/>
  <c r="S262" s="1"/>
  <c r="U231"/>
  <c r="S231" s="1"/>
  <c r="U215"/>
  <c r="S215" s="1"/>
  <c r="U230"/>
  <c r="S230" s="1"/>
  <c r="U267"/>
  <c r="S267" s="1"/>
  <c r="U269"/>
  <c r="S269" s="1"/>
  <c r="U297"/>
  <c r="S297" s="1"/>
  <c r="U259"/>
  <c r="S259" s="1"/>
  <c r="U284"/>
  <c r="S284" s="1"/>
  <c r="U204"/>
  <c r="S204" s="1"/>
  <c r="U306"/>
  <c r="S306" s="1"/>
  <c r="U227"/>
  <c r="S227" s="1"/>
  <c r="U205"/>
  <c r="S205" s="1"/>
  <c r="U244"/>
  <c r="S244" s="1"/>
  <c r="U228"/>
  <c r="S228" s="1"/>
  <c r="U321"/>
  <c r="S321" s="1"/>
  <c r="U89"/>
  <c r="U4"/>
  <c r="S209"/>
  <c r="S240"/>
  <c r="S247"/>
  <c r="S210"/>
  <c r="S224"/>
  <c r="S304"/>
  <c r="S328"/>
  <c r="S200"/>
  <c r="S301"/>
  <c r="S285"/>
  <c r="S264"/>
  <c r="S330"/>
  <c r="S207"/>
  <c r="S222"/>
  <c r="S331"/>
  <c r="S263"/>
  <c r="S237"/>
  <c r="S235"/>
  <c r="S300"/>
  <c r="S233"/>
  <c r="S199"/>
  <c r="S241"/>
  <c r="S307"/>
  <c r="S248"/>
  <c r="S266"/>
  <c r="S288"/>
  <c r="S326"/>
  <c r="S294"/>
  <c r="S254"/>
  <c r="S310"/>
  <c r="S249"/>
  <c r="S289"/>
  <c r="S214"/>
  <c r="S236"/>
  <c r="S270"/>
  <c r="S206"/>
  <c r="S261"/>
  <c r="S271"/>
  <c r="S268"/>
  <c r="S293"/>
  <c r="S333"/>
  <c r="S314"/>
  <c r="S323"/>
  <c r="S311"/>
  <c r="S250"/>
  <c r="S258"/>
  <c r="S260"/>
  <c r="S196"/>
  <c r="S239"/>
  <c r="S211"/>
  <c r="S232"/>
  <c r="S265"/>
  <c r="S279"/>
  <c r="S295"/>
  <c r="S322"/>
  <c r="S302"/>
  <c r="S246"/>
  <c r="S242"/>
  <c r="J3" i="7"/>
  <c r="J19"/>
  <c r="J35"/>
  <c r="J51"/>
  <c r="J67"/>
  <c r="J83"/>
  <c r="J99"/>
  <c r="J115"/>
  <c r="J131"/>
  <c r="J147"/>
  <c r="J179"/>
  <c r="J195"/>
  <c r="J211"/>
  <c r="J227"/>
  <c r="J243"/>
  <c r="J259"/>
  <c r="J275"/>
  <c r="J291"/>
  <c r="J307"/>
  <c r="J323"/>
  <c r="J8"/>
  <c r="J24"/>
  <c r="J40"/>
  <c r="J56"/>
  <c r="J72"/>
  <c r="J104"/>
  <c r="J120"/>
  <c r="J136"/>
  <c r="J152"/>
  <c r="J184"/>
  <c r="J200"/>
  <c r="J216"/>
  <c r="J232"/>
  <c r="J248"/>
  <c r="J264"/>
  <c r="J280"/>
  <c r="J296"/>
  <c r="J312"/>
  <c r="J328"/>
  <c r="J13"/>
  <c r="J29"/>
  <c r="J45"/>
  <c r="J61"/>
  <c r="J77"/>
  <c r="J93"/>
  <c r="J109"/>
  <c r="J125"/>
  <c r="J141"/>
  <c r="J157"/>
  <c r="J189"/>
  <c r="J205"/>
  <c r="J221"/>
  <c r="J237"/>
  <c r="J253"/>
  <c r="J269"/>
  <c r="J285"/>
  <c r="J301"/>
  <c r="J317"/>
  <c r="J6"/>
  <c r="J22"/>
  <c r="J38"/>
  <c r="J54"/>
  <c r="J70"/>
  <c r="J86"/>
  <c r="J102"/>
  <c r="J118"/>
  <c r="J134"/>
  <c r="J150"/>
  <c r="J166"/>
  <c r="J182"/>
  <c r="J198"/>
  <c r="J214"/>
  <c r="J230"/>
  <c r="J246"/>
  <c r="J262"/>
  <c r="J278"/>
  <c r="J294"/>
  <c r="J310"/>
  <c r="J326"/>
  <c r="J204"/>
  <c r="J300"/>
  <c r="J2"/>
  <c r="J33"/>
  <c r="J65"/>
  <c r="J113"/>
  <c r="J145"/>
  <c r="J209"/>
  <c r="J241"/>
  <c r="J257"/>
  <c r="J289"/>
  <c r="J321"/>
  <c r="J26"/>
  <c r="J58"/>
  <c r="J90"/>
  <c r="J122"/>
  <c r="J154"/>
  <c r="J186"/>
  <c r="J218"/>
  <c r="J250"/>
  <c r="J282"/>
  <c r="J314"/>
  <c r="J85"/>
  <c r="J213"/>
  <c r="J261"/>
  <c r="J277"/>
  <c r="J309"/>
  <c r="J30"/>
  <c r="J62"/>
  <c r="J78"/>
  <c r="J126"/>
  <c r="J158"/>
  <c r="J190"/>
  <c r="J238"/>
  <c r="J254"/>
  <c r="J302"/>
  <c r="J47"/>
  <c r="J143"/>
  <c r="J191"/>
  <c r="J239"/>
  <c r="J287"/>
  <c r="J4"/>
  <c r="J52"/>
  <c r="J100"/>
  <c r="J148"/>
  <c r="J196"/>
  <c r="J244"/>
  <c r="J292"/>
  <c r="J9"/>
  <c r="J57"/>
  <c r="J105"/>
  <c r="J153"/>
  <c r="J201"/>
  <c r="J249"/>
  <c r="J7"/>
  <c r="J39"/>
  <c r="J55"/>
  <c r="J71"/>
  <c r="J87"/>
  <c r="J103"/>
  <c r="J135"/>
  <c r="J151"/>
  <c r="J167"/>
  <c r="J183"/>
  <c r="J199"/>
  <c r="J215"/>
  <c r="J231"/>
  <c r="J247"/>
  <c r="J263"/>
  <c r="J279"/>
  <c r="J295"/>
  <c r="J311"/>
  <c r="J327"/>
  <c r="J12"/>
  <c r="J28"/>
  <c r="J44"/>
  <c r="J60"/>
  <c r="J76"/>
  <c r="J92"/>
  <c r="J108"/>
  <c r="J124"/>
  <c r="J140"/>
  <c r="J156"/>
  <c r="J172"/>
  <c r="J188"/>
  <c r="J220"/>
  <c r="J236"/>
  <c r="J252"/>
  <c r="J268"/>
  <c r="J284"/>
  <c r="J316"/>
  <c r="J17"/>
  <c r="J49"/>
  <c r="J81"/>
  <c r="J97"/>
  <c r="J129"/>
  <c r="J161"/>
  <c r="J193"/>
  <c r="J225"/>
  <c r="J273"/>
  <c r="J305"/>
  <c r="J10"/>
  <c r="J42"/>
  <c r="J74"/>
  <c r="J106"/>
  <c r="J138"/>
  <c r="J170"/>
  <c r="J202"/>
  <c r="J234"/>
  <c r="J266"/>
  <c r="J298"/>
  <c r="J330"/>
  <c r="J14"/>
  <c r="J206"/>
  <c r="J286"/>
  <c r="J318"/>
  <c r="J15"/>
  <c r="J111"/>
  <c r="J159"/>
  <c r="J223"/>
  <c r="J271"/>
  <c r="J319"/>
  <c r="J36"/>
  <c r="J84"/>
  <c r="J132"/>
  <c r="J180"/>
  <c r="J228"/>
  <c r="J276"/>
  <c r="J324"/>
  <c r="J41"/>
  <c r="J73"/>
  <c r="J121"/>
  <c r="J169"/>
  <c r="J217"/>
  <c r="J265"/>
  <c r="J11"/>
  <c r="J43"/>
  <c r="J59"/>
  <c r="J75"/>
  <c r="J91"/>
  <c r="J107"/>
  <c r="J123"/>
  <c r="J139"/>
  <c r="J155"/>
  <c r="J171"/>
  <c r="J187"/>
  <c r="J203"/>
  <c r="J219"/>
  <c r="J235"/>
  <c r="J251"/>
  <c r="J267"/>
  <c r="J283"/>
  <c r="J299"/>
  <c r="J315"/>
  <c r="J331"/>
  <c r="J16"/>
  <c r="J32"/>
  <c r="J48"/>
  <c r="J64"/>
  <c r="J80"/>
  <c r="J96"/>
  <c r="J112"/>
  <c r="J128"/>
  <c r="J144"/>
  <c r="J176"/>
  <c r="J192"/>
  <c r="J208"/>
  <c r="J224"/>
  <c r="J240"/>
  <c r="J256"/>
  <c r="J272"/>
  <c r="J288"/>
  <c r="J304"/>
  <c r="J320"/>
  <c r="J5"/>
  <c r="J21"/>
  <c r="J37"/>
  <c r="J53"/>
  <c r="J69"/>
  <c r="J101"/>
  <c r="J133"/>
  <c r="J149"/>
  <c r="J165"/>
  <c r="J181"/>
  <c r="J197"/>
  <c r="J229"/>
  <c r="J245"/>
  <c r="J293"/>
  <c r="J325"/>
  <c r="J46"/>
  <c r="J94"/>
  <c r="J110"/>
  <c r="J142"/>
  <c r="J174"/>
  <c r="J222"/>
  <c r="J270"/>
  <c r="J31"/>
  <c r="J63"/>
  <c r="J79"/>
  <c r="J95"/>
  <c r="J127"/>
  <c r="J175"/>
  <c r="J207"/>
  <c r="J255"/>
  <c r="J303"/>
  <c r="J20"/>
  <c r="J68"/>
  <c r="J116"/>
  <c r="J164"/>
  <c r="J212"/>
  <c r="J260"/>
  <c r="J308"/>
  <c r="J25"/>
  <c r="J89"/>
  <c r="J137"/>
  <c r="J185"/>
  <c r="J233"/>
  <c r="J281"/>
  <c r="J18"/>
  <c r="J82"/>
  <c r="J146"/>
  <c r="J210"/>
  <c r="J274"/>
  <c r="J297"/>
  <c r="J34"/>
  <c r="J98"/>
  <c r="J162"/>
  <c r="J226"/>
  <c r="J290"/>
  <c r="J313"/>
  <c r="J114"/>
  <c r="J178"/>
  <c r="J242"/>
  <c r="J306"/>
  <c r="J66"/>
  <c r="J130"/>
  <c r="J258"/>
  <c r="J50"/>
  <c r="J329"/>
  <c r="J194"/>
  <c r="J322"/>
  <c r="J177"/>
  <c r="J88"/>
  <c r="J160"/>
  <c r="J119"/>
  <c r="J173"/>
  <c r="J163"/>
  <c r="J27"/>
  <c r="J117"/>
  <c r="J168"/>
  <c r="J23"/>
  <c r="S48" i="6"/>
  <c r="S80"/>
  <c r="S21"/>
  <c r="S68"/>
  <c r="S24"/>
  <c r="S34"/>
  <c r="S78"/>
  <c r="S89"/>
  <c r="S165"/>
  <c r="S101"/>
  <c r="S95"/>
  <c r="S44"/>
  <c r="S175"/>
  <c r="S83"/>
  <c r="S125"/>
  <c r="S105"/>
  <c r="S40"/>
  <c r="S115"/>
  <c r="S96"/>
  <c r="S144"/>
  <c r="S182"/>
  <c r="S150"/>
  <c r="S169"/>
  <c r="S179"/>
  <c r="S147"/>
  <c r="S181"/>
  <c r="S116"/>
  <c r="S63"/>
  <c r="S113"/>
  <c r="S187"/>
  <c r="S35"/>
  <c r="S93"/>
  <c r="S26"/>
  <c r="S5"/>
  <c r="S153"/>
  <c r="S178"/>
  <c r="S58"/>
  <c r="S29"/>
  <c r="S36"/>
  <c r="S124"/>
  <c r="S170"/>
  <c r="S86"/>
  <c r="S61"/>
  <c r="S56"/>
  <c r="S114"/>
  <c r="S132"/>
  <c r="S126"/>
  <c r="S174"/>
  <c r="S119"/>
  <c r="S123"/>
  <c r="S146"/>
  <c r="S122"/>
  <c r="S87"/>
  <c r="S164"/>
  <c r="S22"/>
  <c r="S28"/>
  <c r="S43"/>
  <c r="S47"/>
  <c r="S49"/>
  <c r="S38"/>
  <c r="S71"/>
  <c r="S136"/>
  <c r="S110"/>
  <c r="S157"/>
  <c r="S18"/>
  <c r="S97"/>
  <c r="S55"/>
  <c r="S111"/>
  <c r="S53"/>
  <c r="S13"/>
  <c r="S41"/>
  <c r="S99"/>
  <c r="S76"/>
  <c r="S183"/>
  <c r="S70"/>
  <c r="S143"/>
  <c r="S51"/>
  <c r="S82"/>
  <c r="S6"/>
  <c r="S194"/>
  <c r="S108"/>
  <c r="S172"/>
  <c r="S176"/>
  <c r="S50"/>
  <c r="S12"/>
  <c r="S64"/>
  <c r="S30"/>
  <c r="S15"/>
  <c r="S42"/>
  <c r="S46"/>
  <c r="S128"/>
  <c r="S161"/>
  <c r="S117"/>
  <c r="S75"/>
  <c r="S118"/>
  <c r="S129"/>
  <c r="S142"/>
  <c r="S52"/>
  <c r="S145"/>
  <c r="S59"/>
  <c r="S32"/>
  <c r="S107"/>
  <c r="S167"/>
  <c r="S185"/>
  <c r="S186"/>
  <c r="S4"/>
  <c r="S66"/>
  <c r="S141"/>
  <c r="S100"/>
  <c r="S33"/>
  <c r="S188"/>
  <c r="S191"/>
  <c r="S193"/>
  <c r="S148"/>
  <c r="S190"/>
  <c r="BA211" l="1"/>
  <c r="BA201"/>
  <c r="BA209"/>
  <c r="BC46"/>
  <c r="BC40"/>
  <c r="BC23"/>
  <c r="BC19"/>
  <c r="BA19" s="1"/>
  <c r="BC36"/>
  <c r="BC37"/>
  <c r="BC18"/>
  <c r="BC35"/>
  <c r="BC20"/>
  <c r="BA20" s="1"/>
  <c r="BC32"/>
  <c r="BC15"/>
  <c r="BC24"/>
  <c r="BC7"/>
  <c r="BA7" s="1"/>
  <c r="BC29"/>
  <c r="BC43"/>
  <c r="BC21"/>
  <c r="BA21" s="1"/>
  <c r="BC44"/>
  <c r="BC45"/>
  <c r="BC38"/>
  <c r="BC16"/>
  <c r="BA16" s="1"/>
  <c r="BC41"/>
  <c r="BA41" s="1"/>
  <c r="BC30"/>
  <c r="BC8"/>
  <c r="BC33"/>
  <c r="BC42"/>
  <c r="BA42" s="1"/>
  <c r="BC27"/>
  <c r="BC5"/>
  <c r="BA5" s="1"/>
  <c r="BC28"/>
  <c r="BC13"/>
  <c r="BA13" s="1"/>
  <c r="BC22"/>
  <c r="BC82"/>
  <c r="BC78"/>
  <c r="BC77"/>
  <c r="BA77" s="1"/>
  <c r="BC89"/>
  <c r="BA89" s="1"/>
  <c r="BC87"/>
  <c r="BC92"/>
  <c r="BA92" s="1"/>
  <c r="BC83"/>
  <c r="BA83" s="1"/>
  <c r="BA197"/>
  <c r="BC90"/>
  <c r="BC86"/>
  <c r="BA86" s="1"/>
  <c r="BC81"/>
  <c r="BC79"/>
  <c r="BA79" s="1"/>
  <c r="BC4"/>
  <c r="BC84"/>
  <c r="BC80"/>
  <c r="BC85"/>
  <c r="BA85" s="1"/>
  <c r="BC91"/>
  <c r="BA91" s="1"/>
  <c r="BA192"/>
  <c r="BA196"/>
  <c r="BC88"/>
  <c r="BC25"/>
  <c r="BA25" s="1"/>
  <c r="BC14"/>
  <c r="BA14" s="1"/>
  <c r="BC39"/>
  <c r="BC17"/>
  <c r="BC10"/>
  <c r="BA10" s="1"/>
  <c r="BC11"/>
  <c r="BA11" s="1"/>
  <c r="BC34"/>
  <c r="BC12"/>
  <c r="BC26"/>
  <c r="BA26" s="1"/>
  <c r="BC6"/>
  <c r="BC31"/>
  <c r="BC9"/>
  <c r="BA9" s="1"/>
  <c r="BA120"/>
  <c r="BA101"/>
  <c r="BA144"/>
  <c r="BA125"/>
  <c r="BA129"/>
  <c r="BA152"/>
  <c r="BA51"/>
  <c r="BA185"/>
  <c r="BA157"/>
  <c r="BA95"/>
  <c r="BA8"/>
  <c r="BA103"/>
  <c r="BA158"/>
  <c r="BA187"/>
  <c r="BA115"/>
  <c r="BA143"/>
  <c r="BA240"/>
  <c r="BA298"/>
  <c r="BA251"/>
  <c r="BA272"/>
  <c r="BA303"/>
  <c r="BA253"/>
  <c r="BA308"/>
  <c r="BA243"/>
  <c r="BA305"/>
  <c r="BA299"/>
  <c r="BA288"/>
  <c r="BA285"/>
  <c r="BA210"/>
  <c r="BA301"/>
  <c r="BA254"/>
  <c r="BA252"/>
  <c r="BA256"/>
  <c r="BA265"/>
  <c r="BA237"/>
  <c r="BA255"/>
  <c r="BA239"/>
  <c r="BA208"/>
  <c r="BA278"/>
  <c r="BA229"/>
  <c r="BA207"/>
  <c r="BA249"/>
  <c r="BC318"/>
  <c r="BA318" s="1"/>
  <c r="BA112"/>
  <c r="BA105"/>
  <c r="BA166"/>
  <c r="BA18"/>
  <c r="BA127"/>
  <c r="BA123"/>
  <c r="BA145"/>
  <c r="BA130"/>
  <c r="BA149"/>
  <c r="BA146"/>
  <c r="BA96"/>
  <c r="BA118"/>
  <c r="BA181"/>
  <c r="BA169"/>
  <c r="BA182"/>
  <c r="BA30"/>
  <c r="BA284"/>
  <c r="BA274"/>
  <c r="BC326"/>
  <c r="BA326" s="1"/>
  <c r="BC320"/>
  <c r="BA320" s="1"/>
  <c r="BC312"/>
  <c r="BA312" s="1"/>
  <c r="BC327"/>
  <c r="BA327" s="1"/>
  <c r="BA275"/>
  <c r="BA260"/>
  <c r="BA309"/>
  <c r="BA213"/>
  <c r="BC332"/>
  <c r="BA332" s="1"/>
  <c r="BA291"/>
  <c r="BA212"/>
  <c r="BA246"/>
  <c r="BA241"/>
  <c r="BA245"/>
  <c r="BA221"/>
  <c r="BC314"/>
  <c r="BA314" s="1"/>
  <c r="BA226"/>
  <c r="BA227"/>
  <c r="BA269"/>
  <c r="BA204"/>
  <c r="BA206"/>
  <c r="BA234"/>
  <c r="BC322"/>
  <c r="BA322" s="1"/>
  <c r="BA238"/>
  <c r="BA311"/>
  <c r="BA271"/>
  <c r="BC324"/>
  <c r="BA324" s="1"/>
  <c r="BA250"/>
  <c r="BA302"/>
  <c r="BA162"/>
  <c r="BA175"/>
  <c r="BA170"/>
  <c r="BA119"/>
  <c r="BA131"/>
  <c r="BA176"/>
  <c r="BA64"/>
  <c r="BA52"/>
  <c r="BA50"/>
  <c r="BA133"/>
  <c r="BA45"/>
  <c r="BA154"/>
  <c r="BA191"/>
  <c r="BA163"/>
  <c r="BA180"/>
  <c r="BA160"/>
  <c r="BA194"/>
  <c r="BA132"/>
  <c r="BA122"/>
  <c r="BA172"/>
  <c r="BA188"/>
  <c r="BA47"/>
  <c r="BA110"/>
  <c r="BA140"/>
  <c r="BA113"/>
  <c r="BC331"/>
  <c r="BA331" s="1"/>
  <c r="BA280"/>
  <c r="BA235"/>
  <c r="BA307"/>
  <c r="BA286"/>
  <c r="BA310"/>
  <c r="BA283"/>
  <c r="BA203"/>
  <c r="BA294"/>
  <c r="BC323"/>
  <c r="BA323" s="1"/>
  <c r="BA290"/>
  <c r="BA242"/>
  <c r="BC316"/>
  <c r="BA316" s="1"/>
  <c r="BA228"/>
  <c r="BA217"/>
  <c r="BC333"/>
  <c r="BA333" s="1"/>
  <c r="BA297"/>
  <c r="BC330"/>
  <c r="BA330" s="1"/>
  <c r="BA292"/>
  <c r="BA232"/>
  <c r="BA281"/>
  <c r="BA304"/>
  <c r="BA230"/>
  <c r="BC313"/>
  <c r="BA313" s="1"/>
  <c r="BC319"/>
  <c r="BA319" s="1"/>
  <c r="BA289"/>
  <c r="BA262"/>
  <c r="BA268"/>
  <c r="BA276"/>
  <c r="BA200"/>
  <c r="BA257"/>
  <c r="BA287"/>
  <c r="BA29"/>
  <c r="BA87"/>
  <c r="BA135"/>
  <c r="BA111"/>
  <c r="BA72"/>
  <c r="BA171"/>
  <c r="BA178"/>
  <c r="BA108"/>
  <c r="BA168"/>
  <c r="BA74"/>
  <c r="BA161"/>
  <c r="BA183"/>
  <c r="BA153"/>
  <c r="BA174"/>
  <c r="BA156"/>
  <c r="BA148"/>
  <c r="BA109"/>
  <c r="BA12"/>
  <c r="BA150"/>
  <c r="BA190"/>
  <c r="BA177"/>
  <c r="BA139"/>
  <c r="BA159"/>
  <c r="BA66"/>
  <c r="BA117"/>
  <c r="BA107"/>
  <c r="BA137"/>
  <c r="BA116"/>
  <c r="BA296"/>
  <c r="BA258"/>
  <c r="BC325"/>
  <c r="BA325" s="1"/>
  <c r="BA205"/>
  <c r="BA220"/>
  <c r="BA300"/>
  <c r="BA266"/>
  <c r="BA264"/>
  <c r="BA306"/>
  <c r="BA267"/>
  <c r="BA202"/>
  <c r="BC329"/>
  <c r="BA329" s="1"/>
  <c r="BC321"/>
  <c r="BA321" s="1"/>
  <c r="BC317"/>
  <c r="BA317" s="1"/>
  <c r="BA261"/>
  <c r="BA295"/>
  <c r="BA282"/>
  <c r="BA195"/>
  <c r="BA273"/>
  <c r="BA248"/>
  <c r="BC315"/>
  <c r="BA315" s="1"/>
  <c r="BA215"/>
  <c r="BC328"/>
  <c r="BA328" s="1"/>
  <c r="BA259"/>
  <c r="BA244"/>
  <c r="BA293"/>
  <c r="BA236"/>
  <c r="BA233"/>
  <c r="BA219"/>
  <c r="BA279"/>
  <c r="BA247"/>
  <c r="BA4"/>
  <c r="BA198"/>
  <c r="BA214"/>
  <c r="BA263"/>
  <c r="BA277"/>
  <c r="BA231"/>
  <c r="BA218"/>
  <c r="BA270"/>
  <c r="BA216"/>
  <c r="BA199"/>
  <c r="K117" i="7"/>
  <c r="K119"/>
  <c r="K322"/>
  <c r="I322" s="1"/>
  <c r="K258"/>
  <c r="I258" s="1"/>
  <c r="K242"/>
  <c r="I242" s="1"/>
  <c r="K290"/>
  <c r="I290" s="1"/>
  <c r="K34"/>
  <c r="I34" s="1"/>
  <c r="K146"/>
  <c r="I146" s="1"/>
  <c r="K233"/>
  <c r="I233" s="1"/>
  <c r="K25"/>
  <c r="K164"/>
  <c r="K303"/>
  <c r="I303" s="1"/>
  <c r="K127"/>
  <c r="I127" s="1"/>
  <c r="K31"/>
  <c r="K142"/>
  <c r="I142" s="1"/>
  <c r="K325"/>
  <c r="I325" s="1"/>
  <c r="K197"/>
  <c r="I197" s="1"/>
  <c r="K133"/>
  <c r="I133" s="1"/>
  <c r="K37"/>
  <c r="I37" s="1"/>
  <c r="K304"/>
  <c r="I304" s="1"/>
  <c r="K240"/>
  <c r="I240" s="1"/>
  <c r="K176"/>
  <c r="K96"/>
  <c r="I96" s="1"/>
  <c r="K32"/>
  <c r="I32" s="1"/>
  <c r="K299"/>
  <c r="I299" s="1"/>
  <c r="K235"/>
  <c r="I235" s="1"/>
  <c r="K171"/>
  <c r="I171" s="1"/>
  <c r="K107"/>
  <c r="I107" s="1"/>
  <c r="K43"/>
  <c r="K169"/>
  <c r="K324"/>
  <c r="I324" s="1"/>
  <c r="K132"/>
  <c r="I132" s="1"/>
  <c r="K271"/>
  <c r="I271" s="1"/>
  <c r="K15"/>
  <c r="K14"/>
  <c r="I14" s="1"/>
  <c r="K234"/>
  <c r="I234" s="1"/>
  <c r="K106"/>
  <c r="K305"/>
  <c r="I305" s="1"/>
  <c r="K161"/>
  <c r="I161" s="1"/>
  <c r="K49"/>
  <c r="K268"/>
  <c r="I268" s="1"/>
  <c r="K188"/>
  <c r="I188" s="1"/>
  <c r="K124"/>
  <c r="K60"/>
  <c r="I60" s="1"/>
  <c r="K327"/>
  <c r="I327" s="1"/>
  <c r="K263"/>
  <c r="I263" s="1"/>
  <c r="K199"/>
  <c r="I199" s="1"/>
  <c r="K135"/>
  <c r="I135" s="1"/>
  <c r="K55"/>
  <c r="K201"/>
  <c r="I201" s="1"/>
  <c r="K9"/>
  <c r="K148"/>
  <c r="I148" s="1"/>
  <c r="K287"/>
  <c r="I287" s="1"/>
  <c r="K47"/>
  <c r="I47" s="1"/>
  <c r="K190"/>
  <c r="I190" s="1"/>
  <c r="K62"/>
  <c r="I62" s="1"/>
  <c r="K261"/>
  <c r="I261" s="1"/>
  <c r="K282"/>
  <c r="I282" s="1"/>
  <c r="K154"/>
  <c r="I154" s="1"/>
  <c r="K26"/>
  <c r="I26" s="1"/>
  <c r="K241"/>
  <c r="I241" s="1"/>
  <c r="K65"/>
  <c r="I65" s="1"/>
  <c r="K204"/>
  <c r="I204" s="1"/>
  <c r="K278"/>
  <c r="I278" s="1"/>
  <c r="K214"/>
  <c r="I214" s="1"/>
  <c r="K150"/>
  <c r="K86"/>
  <c r="I86" s="1"/>
  <c r="K22"/>
  <c r="I22" s="1"/>
  <c r="K285"/>
  <c r="I285" s="1"/>
  <c r="K221"/>
  <c r="I221" s="1"/>
  <c r="K141"/>
  <c r="I141" s="1"/>
  <c r="K77"/>
  <c r="I77" s="1"/>
  <c r="K13"/>
  <c r="I13" s="1"/>
  <c r="K280"/>
  <c r="I280" s="1"/>
  <c r="K216"/>
  <c r="I216" s="1"/>
  <c r="K136"/>
  <c r="I136" s="1"/>
  <c r="K56"/>
  <c r="I56" s="1"/>
  <c r="K323"/>
  <c r="I323" s="1"/>
  <c r="K259"/>
  <c r="I259" s="1"/>
  <c r="K195"/>
  <c r="I195" s="1"/>
  <c r="K115"/>
  <c r="K51"/>
  <c r="I51" s="1"/>
  <c r="K27"/>
  <c r="I27" s="1"/>
  <c r="K160"/>
  <c r="I160" s="1"/>
  <c r="K194"/>
  <c r="I194" s="1"/>
  <c r="K130"/>
  <c r="I130" s="1"/>
  <c r="K178"/>
  <c r="I178" s="1"/>
  <c r="K226"/>
  <c r="I226" s="1"/>
  <c r="K297"/>
  <c r="I297" s="1"/>
  <c r="K82"/>
  <c r="I82" s="1"/>
  <c r="K185"/>
  <c r="I185" s="1"/>
  <c r="K308"/>
  <c r="I308" s="1"/>
  <c r="K116"/>
  <c r="I116" s="1"/>
  <c r="K255"/>
  <c r="I255" s="1"/>
  <c r="K95"/>
  <c r="I95" s="1"/>
  <c r="K270"/>
  <c r="I270" s="1"/>
  <c r="K110"/>
  <c r="I110" s="1"/>
  <c r="K293"/>
  <c r="I293" s="1"/>
  <c r="K181"/>
  <c r="I181" s="1"/>
  <c r="K101"/>
  <c r="I101" s="1"/>
  <c r="K21"/>
  <c r="K288"/>
  <c r="I288" s="1"/>
  <c r="K224"/>
  <c r="I224" s="1"/>
  <c r="K144"/>
  <c r="I144" s="1"/>
  <c r="K80"/>
  <c r="I80" s="1"/>
  <c r="K16"/>
  <c r="I16" s="1"/>
  <c r="K283"/>
  <c r="I283" s="1"/>
  <c r="K219"/>
  <c r="I219" s="1"/>
  <c r="K155"/>
  <c r="I155" s="1"/>
  <c r="K91"/>
  <c r="I91" s="1"/>
  <c r="K11"/>
  <c r="I11" s="1"/>
  <c r="K121"/>
  <c r="I121" s="1"/>
  <c r="K276"/>
  <c r="I276" s="1"/>
  <c r="K84"/>
  <c r="I84" s="1"/>
  <c r="K223"/>
  <c r="I223" s="1"/>
  <c r="K318"/>
  <c r="I318" s="1"/>
  <c r="K330"/>
  <c r="I330" s="1"/>
  <c r="K202"/>
  <c r="I202" s="1"/>
  <c r="K74"/>
  <c r="I74" s="1"/>
  <c r="K273"/>
  <c r="I273" s="1"/>
  <c r="K129"/>
  <c r="I129" s="1"/>
  <c r="K17"/>
  <c r="I17" s="1"/>
  <c r="K252"/>
  <c r="I252" s="1"/>
  <c r="K172"/>
  <c r="I172" s="1"/>
  <c r="K108"/>
  <c r="I108" s="1"/>
  <c r="K44"/>
  <c r="I44" s="1"/>
  <c r="K311"/>
  <c r="I311" s="1"/>
  <c r="K247"/>
  <c r="I247" s="1"/>
  <c r="K183"/>
  <c r="I183" s="1"/>
  <c r="K103"/>
  <c r="I103" s="1"/>
  <c r="K39"/>
  <c r="I39" s="1"/>
  <c r="K153"/>
  <c r="I153" s="1"/>
  <c r="K292"/>
  <c r="I292" s="1"/>
  <c r="K100"/>
  <c r="I100" s="1"/>
  <c r="K239"/>
  <c r="I239" s="1"/>
  <c r="K302"/>
  <c r="I302" s="1"/>
  <c r="K158"/>
  <c r="I158" s="1"/>
  <c r="K30"/>
  <c r="I30" s="1"/>
  <c r="K213"/>
  <c r="I213" s="1"/>
  <c r="K250"/>
  <c r="I250" s="1"/>
  <c r="K122"/>
  <c r="I122" s="1"/>
  <c r="K321"/>
  <c r="I321" s="1"/>
  <c r="K209"/>
  <c r="I209" s="1"/>
  <c r="K33"/>
  <c r="I33" s="1"/>
  <c r="K326"/>
  <c r="I326" s="1"/>
  <c r="K262"/>
  <c r="I262" s="1"/>
  <c r="K198"/>
  <c r="I198" s="1"/>
  <c r="K134"/>
  <c r="I134" s="1"/>
  <c r="K70"/>
  <c r="I70" s="1"/>
  <c r="K6"/>
  <c r="I6" s="1"/>
  <c r="K269"/>
  <c r="I269" s="1"/>
  <c r="K205"/>
  <c r="I205" s="1"/>
  <c r="K125"/>
  <c r="I125" s="1"/>
  <c r="K61"/>
  <c r="I61" s="1"/>
  <c r="K328"/>
  <c r="I328" s="1"/>
  <c r="K264"/>
  <c r="I264" s="1"/>
  <c r="K200"/>
  <c r="I200" s="1"/>
  <c r="K120"/>
  <c r="I120" s="1"/>
  <c r="K40"/>
  <c r="K307"/>
  <c r="I307" s="1"/>
  <c r="K243"/>
  <c r="I243" s="1"/>
  <c r="K179"/>
  <c r="K99"/>
  <c r="I99" s="1"/>
  <c r="K35"/>
  <c r="I35" s="1"/>
  <c r="K23"/>
  <c r="I23" s="1"/>
  <c r="K163"/>
  <c r="I163" s="1"/>
  <c r="K88"/>
  <c r="I88" s="1"/>
  <c r="K329"/>
  <c r="I329" s="1"/>
  <c r="K66"/>
  <c r="I66" s="1"/>
  <c r="K114"/>
  <c r="I114" s="1"/>
  <c r="K162"/>
  <c r="I162" s="1"/>
  <c r="K274"/>
  <c r="I274" s="1"/>
  <c r="K18"/>
  <c r="I18" s="1"/>
  <c r="K137"/>
  <c r="I137" s="1"/>
  <c r="K260"/>
  <c r="I260" s="1"/>
  <c r="K68"/>
  <c r="I68" s="1"/>
  <c r="K207"/>
  <c r="I207" s="1"/>
  <c r="K79"/>
  <c r="I79" s="1"/>
  <c r="K222"/>
  <c r="I222" s="1"/>
  <c r="K94"/>
  <c r="I94" s="1"/>
  <c r="K245"/>
  <c r="I245" s="1"/>
  <c r="K165"/>
  <c r="I165" s="1"/>
  <c r="K69"/>
  <c r="I69" s="1"/>
  <c r="K5"/>
  <c r="I5" s="1"/>
  <c r="K272"/>
  <c r="I272" s="1"/>
  <c r="K208"/>
  <c r="I208" s="1"/>
  <c r="K128"/>
  <c r="I128" s="1"/>
  <c r="K64"/>
  <c r="I64" s="1"/>
  <c r="K331"/>
  <c r="I331" s="1"/>
  <c r="K267"/>
  <c r="I267" s="1"/>
  <c r="K203"/>
  <c r="I203" s="1"/>
  <c r="K139"/>
  <c r="I139" s="1"/>
  <c r="K75"/>
  <c r="I75" s="1"/>
  <c r="K265"/>
  <c r="I265" s="1"/>
  <c r="K73"/>
  <c r="I73" s="1"/>
  <c r="K228"/>
  <c r="I228" s="1"/>
  <c r="K36"/>
  <c r="I36" s="1"/>
  <c r="K159"/>
  <c r="I159" s="1"/>
  <c r="K286"/>
  <c r="I286" s="1"/>
  <c r="K298"/>
  <c r="I298" s="1"/>
  <c r="K170"/>
  <c r="I170" s="1"/>
  <c r="K42"/>
  <c r="I42" s="1"/>
  <c r="K225"/>
  <c r="I225" s="1"/>
  <c r="K97"/>
  <c r="I97" s="1"/>
  <c r="K316"/>
  <c r="I316" s="1"/>
  <c r="K236"/>
  <c r="I236" s="1"/>
  <c r="K156"/>
  <c r="I156" s="1"/>
  <c r="K92"/>
  <c r="I92" s="1"/>
  <c r="K28"/>
  <c r="I28" s="1"/>
  <c r="K295"/>
  <c r="I295" s="1"/>
  <c r="K231"/>
  <c r="I231" s="1"/>
  <c r="K167"/>
  <c r="I167" s="1"/>
  <c r="K87"/>
  <c r="I87" s="1"/>
  <c r="K7"/>
  <c r="I7" s="1"/>
  <c r="K105"/>
  <c r="I105" s="1"/>
  <c r="K244"/>
  <c r="I244" s="1"/>
  <c r="K52"/>
  <c r="I52" s="1"/>
  <c r="K191"/>
  <c r="I191" s="1"/>
  <c r="K254"/>
  <c r="I254" s="1"/>
  <c r="K126"/>
  <c r="I126" s="1"/>
  <c r="K309"/>
  <c r="I309" s="1"/>
  <c r="K85"/>
  <c r="I85" s="1"/>
  <c r="K218"/>
  <c r="I218" s="1"/>
  <c r="K90"/>
  <c r="I90" s="1"/>
  <c r="K289"/>
  <c r="I289" s="1"/>
  <c r="K145"/>
  <c r="I145" s="1"/>
  <c r="K2"/>
  <c r="I2" s="1"/>
  <c r="K310"/>
  <c r="I310" s="1"/>
  <c r="K246"/>
  <c r="I246" s="1"/>
  <c r="K182"/>
  <c r="I182" s="1"/>
  <c r="K118"/>
  <c r="I118" s="1"/>
  <c r="K54"/>
  <c r="I54" s="1"/>
  <c r="K317"/>
  <c r="I317" s="1"/>
  <c r="K253"/>
  <c r="I253" s="1"/>
  <c r="K189"/>
  <c r="I189" s="1"/>
  <c r="K109"/>
  <c r="I109" s="1"/>
  <c r="K45"/>
  <c r="I45" s="1"/>
  <c r="K312"/>
  <c r="I312" s="1"/>
  <c r="K248"/>
  <c r="I248" s="1"/>
  <c r="K184"/>
  <c r="I184" s="1"/>
  <c r="K104"/>
  <c r="I104" s="1"/>
  <c r="K24"/>
  <c r="I24" s="1"/>
  <c r="K291"/>
  <c r="I291" s="1"/>
  <c r="K227"/>
  <c r="I227" s="1"/>
  <c r="K147"/>
  <c r="I147" s="1"/>
  <c r="K83"/>
  <c r="I83" s="1"/>
  <c r="K19"/>
  <c r="I19" s="1"/>
  <c r="K168"/>
  <c r="I168" s="1"/>
  <c r="K173"/>
  <c r="I173" s="1"/>
  <c r="K177"/>
  <c r="I177" s="1"/>
  <c r="K50"/>
  <c r="I50" s="1"/>
  <c r="K306"/>
  <c r="I306" s="1"/>
  <c r="K313"/>
  <c r="I313" s="1"/>
  <c r="K98"/>
  <c r="I98" s="1"/>
  <c r="K210"/>
  <c r="I210" s="1"/>
  <c r="K281"/>
  <c r="I281" s="1"/>
  <c r="K89"/>
  <c r="I89" s="1"/>
  <c r="K212"/>
  <c r="I212" s="1"/>
  <c r="K20"/>
  <c r="I20" s="1"/>
  <c r="K175"/>
  <c r="I175" s="1"/>
  <c r="K63"/>
  <c r="I63" s="1"/>
  <c r="K174"/>
  <c r="I174" s="1"/>
  <c r="K46"/>
  <c r="I46" s="1"/>
  <c r="K229"/>
  <c r="I229" s="1"/>
  <c r="K149"/>
  <c r="I149" s="1"/>
  <c r="K53"/>
  <c r="I53" s="1"/>
  <c r="K320"/>
  <c r="I320" s="1"/>
  <c r="K256"/>
  <c r="I256" s="1"/>
  <c r="K192"/>
  <c r="I192" s="1"/>
  <c r="K112"/>
  <c r="I112" s="1"/>
  <c r="K48"/>
  <c r="I48" s="1"/>
  <c r="K315"/>
  <c r="I315" s="1"/>
  <c r="K251"/>
  <c r="I251" s="1"/>
  <c r="K187"/>
  <c r="I187" s="1"/>
  <c r="K123"/>
  <c r="I123" s="1"/>
  <c r="K59"/>
  <c r="I59" s="1"/>
  <c r="K217"/>
  <c r="I217" s="1"/>
  <c r="K41"/>
  <c r="I41" s="1"/>
  <c r="K180"/>
  <c r="I180" s="1"/>
  <c r="K319"/>
  <c r="I319" s="1"/>
  <c r="K111"/>
  <c r="I111" s="1"/>
  <c r="K206"/>
  <c r="I206" s="1"/>
  <c r="K266"/>
  <c r="I266" s="1"/>
  <c r="K138"/>
  <c r="I138" s="1"/>
  <c r="K10"/>
  <c r="I10" s="1"/>
  <c r="K193"/>
  <c r="I193" s="1"/>
  <c r="K81"/>
  <c r="I81" s="1"/>
  <c r="K284"/>
  <c r="I284" s="1"/>
  <c r="K220"/>
  <c r="I220" s="1"/>
  <c r="K140"/>
  <c r="I140" s="1"/>
  <c r="K76"/>
  <c r="I76" s="1"/>
  <c r="K12"/>
  <c r="I12" s="1"/>
  <c r="K279"/>
  <c r="I279" s="1"/>
  <c r="K215"/>
  <c r="I215" s="1"/>
  <c r="K151"/>
  <c r="I151" s="1"/>
  <c r="K71"/>
  <c r="I71" s="1"/>
  <c r="K249"/>
  <c r="I249" s="1"/>
  <c r="K57"/>
  <c r="I57" s="1"/>
  <c r="K196"/>
  <c r="I196" s="1"/>
  <c r="K4"/>
  <c r="I4" s="1"/>
  <c r="K143"/>
  <c r="I143" s="1"/>
  <c r="K238"/>
  <c r="I238" s="1"/>
  <c r="K78"/>
  <c r="I78" s="1"/>
  <c r="K277"/>
  <c r="I277" s="1"/>
  <c r="K314"/>
  <c r="I314" s="1"/>
  <c r="K186"/>
  <c r="I186" s="1"/>
  <c r="K58"/>
  <c r="I58" s="1"/>
  <c r="K257"/>
  <c r="I257" s="1"/>
  <c r="K113"/>
  <c r="I113" s="1"/>
  <c r="K300"/>
  <c r="I300" s="1"/>
  <c r="K294"/>
  <c r="I294" s="1"/>
  <c r="K230"/>
  <c r="I230" s="1"/>
  <c r="K166"/>
  <c r="I166" s="1"/>
  <c r="K102"/>
  <c r="I102" s="1"/>
  <c r="K38"/>
  <c r="I38" s="1"/>
  <c r="K301"/>
  <c r="I301" s="1"/>
  <c r="K237"/>
  <c r="I237" s="1"/>
  <c r="K157"/>
  <c r="I157" s="1"/>
  <c r="K93"/>
  <c r="I93" s="1"/>
  <c r="K29"/>
  <c r="I29" s="1"/>
  <c r="K296"/>
  <c r="I296" s="1"/>
  <c r="K232"/>
  <c r="I232" s="1"/>
  <c r="K152"/>
  <c r="I152" s="1"/>
  <c r="K72"/>
  <c r="I72" s="1"/>
  <c r="K8"/>
  <c r="I8" s="1"/>
  <c r="K275"/>
  <c r="I275" s="1"/>
  <c r="K211"/>
  <c r="I211" s="1"/>
  <c r="K131"/>
  <c r="I131" s="1"/>
  <c r="K67"/>
  <c r="I67" s="1"/>
  <c r="K3"/>
  <c r="I3" s="1"/>
  <c r="I117"/>
  <c r="I31"/>
  <c r="I164"/>
  <c r="I119"/>
  <c r="I124"/>
  <c r="I115"/>
  <c r="I43"/>
  <c r="I106"/>
  <c r="I49"/>
  <c r="I55"/>
  <c r="I169"/>
  <c r="I150"/>
  <c r="I176"/>
  <c r="I179"/>
  <c r="I40"/>
  <c r="I15"/>
  <c r="I21"/>
  <c r="I9"/>
  <c r="I25"/>
  <c r="BA32" i="6"/>
  <c r="BA17"/>
  <c r="BA15"/>
  <c r="BA22"/>
  <c r="BA40"/>
  <c r="BA94"/>
  <c r="BA44"/>
  <c r="BA90"/>
  <c r="BA63"/>
  <c r="BA62"/>
  <c r="BA80"/>
  <c r="BA71"/>
  <c r="BA65"/>
  <c r="BA151"/>
  <c r="BA70"/>
  <c r="BA73"/>
  <c r="BA61"/>
  <c r="BA121"/>
  <c r="BA189"/>
  <c r="BA142"/>
  <c r="BA6"/>
  <c r="BA27"/>
  <c r="BA31"/>
  <c r="BA24"/>
  <c r="BA23"/>
  <c r="BA49"/>
  <c r="BA59"/>
  <c r="BA128"/>
  <c r="BA99"/>
  <c r="BA136"/>
  <c r="BA124"/>
  <c r="BA48"/>
  <c r="BA68"/>
  <c r="BA104"/>
  <c r="BA54"/>
  <c r="BA179"/>
  <c r="BA186"/>
  <c r="BA46"/>
  <c r="BA34"/>
  <c r="BA39"/>
  <c r="BA43"/>
  <c r="BA33"/>
  <c r="BA84"/>
  <c r="BA93"/>
  <c r="BA78"/>
  <c r="BA147"/>
  <c r="BA126"/>
  <c r="BA88"/>
  <c r="BA82"/>
  <c r="BA69"/>
  <c r="BA106"/>
  <c r="BA53"/>
  <c r="BA102"/>
  <c r="BA167"/>
  <c r="BA138"/>
  <c r="BA57"/>
  <c r="BA164"/>
  <c r="BA184"/>
  <c r="BA28"/>
  <c r="BA75"/>
  <c r="BA38"/>
  <c r="BA37"/>
  <c r="BA35"/>
  <c r="BA36"/>
  <c r="BA56"/>
  <c r="BA55"/>
  <c r="BA155"/>
  <c r="BA76"/>
  <c r="BA60"/>
  <c r="BA98"/>
  <c r="BA67"/>
  <c r="BA114"/>
  <c r="BA134"/>
  <c r="BA100"/>
  <c r="BA81"/>
  <c r="BA58"/>
  <c r="BA97"/>
  <c r="BA193"/>
  <c r="BA141"/>
  <c r="BA165"/>
  <c r="BA173"/>
</calcChain>
</file>

<file path=xl/sharedStrings.xml><?xml version="1.0" encoding="utf-8"?>
<sst xmlns="http://schemas.openxmlformats.org/spreadsheetml/2006/main" count="6270" uniqueCount="752">
  <si>
    <t>№ п/п</t>
  </si>
  <si>
    <t>Наименование учреждения</t>
  </si>
  <si>
    <t xml:space="preserve">1. Открытость и доступность информации об организации </t>
  </si>
  <si>
    <t>2. Комфортность условий предоставления услуг</t>
  </si>
  <si>
    <t>Крит2</t>
  </si>
  <si>
    <t>3. Доступность услуг для инвалидов</t>
  </si>
  <si>
    <t>Крит3</t>
  </si>
  <si>
    <t xml:space="preserve">4. Доброжелательность, вежливость работников организации </t>
  </si>
  <si>
    <t>Крит4</t>
  </si>
  <si>
    <t>5. Удовлетворенность условиями оказания услуг</t>
  </si>
  <si>
    <t>Крит5</t>
  </si>
  <si>
    <t>ИТОГ</t>
  </si>
  <si>
    <t>1.1.1. И.стенд</t>
  </si>
  <si>
    <t>1.1.2. И.сайт</t>
  </si>
  <si>
    <t>1.2.1. С.дист</t>
  </si>
  <si>
    <t>1.3.1.У.стенд</t>
  </si>
  <si>
    <t>1.3.2. У.сайт</t>
  </si>
  <si>
    <t>1.1. П.инф</t>
  </si>
  <si>
    <t>1.2. П.дист</t>
  </si>
  <si>
    <t>1.3. П.открУ</t>
  </si>
  <si>
    <t>2.1.1.С.комф</t>
  </si>
  <si>
    <t>2.3.1.У.комф.</t>
  </si>
  <si>
    <t>2.1. П.комф</t>
  </si>
  <si>
    <t>2.3. У.комф.</t>
  </si>
  <si>
    <t>3.1.1. С.Орг.Д</t>
  </si>
  <si>
    <t>3.2.1. С.Усл.Д</t>
  </si>
  <si>
    <t>3.3.1. У.дост</t>
  </si>
  <si>
    <t>3.1. П.орг.Д</t>
  </si>
  <si>
    <t>3.2. П.усл.Д</t>
  </si>
  <si>
    <t>3.3. П.дост.У</t>
  </si>
  <si>
    <t>4.1.1. У.перв.К</t>
  </si>
  <si>
    <t>4.2.1. У.оказ.усл</t>
  </si>
  <si>
    <t>4.3.1. У.вежл.дист</t>
  </si>
  <si>
    <t>4.1. П.перв.К</t>
  </si>
  <si>
    <t>4.2. П.оказ.усл</t>
  </si>
  <si>
    <t>4.3. П.вежл.дист.У</t>
  </si>
  <si>
    <t>5.1.1. У.реком</t>
  </si>
  <si>
    <t>5.2.1.1. У.орг.усл.</t>
  </si>
  <si>
    <t>5.3.1. У.уд</t>
  </si>
  <si>
    <t>5.1. П.реком</t>
  </si>
  <si>
    <t>5.2.П.Орг.усл.</t>
  </si>
  <si>
    <t>5.3. П.уд</t>
  </si>
  <si>
    <t>общий балл</t>
  </si>
  <si>
    <t>Выборка (анкет)</t>
  </si>
  <si>
    <t>критерии</t>
  </si>
  <si>
    <t>показатели</t>
  </si>
  <si>
    <t>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</si>
  <si>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</si>
  <si>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</si>
  <si>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</si>
  <si>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Наличие на официальном сайте организации информации о дистанционных способах взаимодействия с получателями услуг и их функционирование:</t>
  </si>
  <si>
    <t xml:space="preserve">Доля получателей услуг, удовлетворенных открытостью,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на официальном сайте организации социальной сферы в сети «Интернет» (в % от общего числа опрошенных получателей услуг). </t>
  </si>
  <si>
    <t xml:space="preserve">Обеспечение в организации социальной сферы комфортных условий для предоставления услуг </t>
  </si>
  <si>
    <t>Наличие комфортных условий для предоставления услуг</t>
  </si>
  <si>
    <t>Доля получателей услуг удовлетворенных комфортностью предоставления услуг организацией социальной сферы (в % от общего числа опрошенных получателей услуг).</t>
  </si>
  <si>
    <t>Удовлетворенность комфортностью предоставления услуг организацией социальной сферы</t>
  </si>
  <si>
    <t>Оборудование помещений организации социальной сферы и прилегающей к ней территории с учетом доступности для инвалидов:</t>
  </si>
  <si>
    <t>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</si>
  <si>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Обеспечение в организации социальной сферы условий доступности, позволяющих инвалидам получать услуги наравне с другими:</t>
  </si>
  <si>
    <t>Наличие в организации социальной сферы условий доступности, позволяющих инвалидам получать услуги наравне с другими</t>
  </si>
  <si>
    <t>Доля получателей услуг, удовлетворенных доступностью услуг для инвалидов (в % от общего числа опрошенных получателей услуг – инвалидов).</t>
  </si>
  <si>
    <t>Удовлетворенность доступностью услуг для инвалидов</t>
  </si>
  <si>
    <t>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</si>
  <si>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</si>
  <si>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 (в % от общего числа опрошенных получателей услуг).</t>
  </si>
  <si>
    <t>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</si>
  <si>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(в % от общего числа опрошенных получателей услуг).</t>
  </si>
  <si>
    <t>Удовлетворенность доброжелательностью, вежливостью работников организации социальной сферы при использовании дистанционных форм взаимодействия</t>
  </si>
  <si>
    <t>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 (в % от общего числа опрошенных получателей услуг).</t>
  </si>
  <si>
    <t xml:space="preserve">Готовность получателей услуг рекомендовать организацию социальной сферы родственникам и знакомым </t>
  </si>
  <si>
    <t>Доля получателей услуг, удовлетворенных организационными условиями предоставления услуг (в % от общего числа опрошенных получателей услуг)</t>
  </si>
  <si>
    <t>Доля получателей услуг, удовлетворенных в целом условиями оказания услуг в организации социальной сферы (в % от общего числа опрошенных получателей услуг).</t>
  </si>
  <si>
    <t>Удовлетворенность получателей услуг в целом условиями оказания услуг в организации социальной сферы</t>
  </si>
  <si>
    <t>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(кол-во удовлетворенных)</t>
  </si>
  <si>
    <t>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 (количество)</t>
  </si>
  <si>
    <t>кол-во</t>
  </si>
  <si>
    <t>Крит1</t>
  </si>
  <si>
    <t>2.2.2. С.своевр</t>
  </si>
  <si>
    <t>2.2. П.ожид</t>
  </si>
  <si>
    <t>кол-во респондентов</t>
  </si>
  <si>
    <t>в т.ч. удовл.</t>
  </si>
  <si>
    <t>Названия строк</t>
  </si>
  <si>
    <t>Сумма по полю Пользовались ли Вы официальным сайтом организации, чтобы получить информацию о ее деятельности?</t>
  </si>
  <si>
    <t>Сумма по полю Удовлетворены ли Вы открытостью, полнотой и доступностью информации о деятельности организации, размещенной на ее официальном сайте в информационно-телекоммуникационной сети «Интернет»?</t>
  </si>
  <si>
    <t>Сумма по полю Имеете ли Вы (или лицо, представителем которого Вы являетесь) установленную группу инвалидности?</t>
  </si>
  <si>
    <t>Сумма по полю Удовлетворены ли Вы доступностью предоставления услуг для инвалидов в организации?</t>
  </si>
  <si>
    <t>2. Комфортность условий осуществления образовательной деятельности</t>
  </si>
  <si>
    <t>5. Удовлетворенность условиями осуществления образовательной деятельности</t>
  </si>
  <si>
    <t>5. Удовлетворенность условиями осущесвтления образовательной деятельности</t>
  </si>
  <si>
    <t>3. Доступность для инвалидов</t>
  </si>
  <si>
    <t>Сумма по полю При посещении организации обращались ли Вы к информации о ее деятельности, размещенной на информационных стендах в помещениях организации?</t>
  </si>
  <si>
    <t>Сумма по полю Удовлетворены ли Вы открытостью, полнотой и доступностью информации о деятельности организации, размещенной на информационных стендах в помещении организации?</t>
  </si>
  <si>
    <t>Сумма по полю Удовлетворены ли Вы комфортностью условий?</t>
  </si>
  <si>
    <t>Сумма по полю Удовлетворены ли Вы доброжелательностью и вежливостью работников организации, обеспечивающих первичный контакт с посетителями и информирование об услугах при непосредственном обращении в организацию ?</t>
  </si>
  <si>
    <t>Сумма по полю Удовлетворены ли Вы доброжелательностью и вежливостью работников организации, обеспечивающих непосредственное оказание услуги при обращении в организацию?</t>
  </si>
  <si>
    <t>Сумма по полю Пользовались ли Вы какими-либо дистанционными способами взаимодействия с организацией (телефон, электронная почта, электронный сервис (форма для подачи электронного обращения (жалобы, предложения), получение консультации по оказываемым услугам), раздел "Часто задаваемые вопросы", анкета для опроса граждан на сайте и прочие)?</t>
  </si>
  <si>
    <t>Сумма по полю Удовлетворены ли Вы доброжелательностью и вежливостью работников организации, с которыми взаимодействовали в дистанционной форме (по телефону, по электронной почте, с помощью электронных сервисов (для подачи электронного обращения (жалобы, предложения), получения консультации по оказываемым услугам) и в прочих дистанционных формах)?</t>
  </si>
  <si>
    <t>Сумма по полю Готовы ли Вы рекомендовать данную организацию родственникам и знакомым (или могли бы Вы ее рекомендовать, если бы была возможность выбора организации)?</t>
  </si>
  <si>
    <t>Сумма по полю Удовлетворены организационными условиями предоставления услуг (графиком работы организации, подразделения, отдельных специалистов и прочее)?</t>
  </si>
  <si>
    <t>Сумма по полю Удовлетворены ли Вы в целом условиями оказания услуг в организации?</t>
  </si>
  <si>
    <t>Количество по полю номер</t>
  </si>
  <si>
    <t>1.1.1. И.стенд макс.</t>
  </si>
  <si>
    <t>1.1.2. И.сайт  макс.</t>
  </si>
  <si>
    <t>место в рейтинге</t>
  </si>
  <si>
    <t>Итоговый балл</t>
  </si>
  <si>
    <t>Место в рейтинге</t>
  </si>
  <si>
    <t>Генеральная совокупность</t>
  </si>
  <si>
    <t>Количественные результаты независимой оценки качества оказания услуг организациями</t>
  </si>
  <si>
    <t>Публично-правовое образование</t>
  </si>
  <si>
    <t>Сфера деятельности</t>
  </si>
  <si>
    <t>2 - Образование</t>
  </si>
  <si>
    <t>Период проведения независимой оценки</t>
  </si>
  <si>
    <t>2021 год</t>
  </si>
  <si>
    <t>Основание для определения перечня показателей</t>
  </si>
  <si>
    <t>Единый порядок расчета (Приказ Минтруда № 344н от 31.05.2018 г.)</t>
  </si>
  <si>
    <t>Пожалуйста, введите значения выполнения индикаторов</t>
  </si>
  <si>
    <t>№
п.п.</t>
  </si>
  <si>
    <t>Организация</t>
  </si>
  <si>
    <t>Численность
получателей
услуг
организации</t>
  </si>
  <si>
    <t>Количество
респондентов</t>
  </si>
  <si>
    <t>Доля
респондентов</t>
  </si>
  <si>
    <t>Общие критерии оценки</t>
  </si>
  <si>
    <t>1 - критерий открытости и доступности информации об организации</t>
  </si>
  <si>
    <t>2 - критерий комфортности условий предоставления услуги, в том числе время ожидания ее предоставления</t>
  </si>
  <si>
    <t>3 - критерий доступности услуг для инвалидов</t>
  </si>
  <si>
    <t>4 - критерий доброжелательности, вежливости работников организации</t>
  </si>
  <si>
    <t>5 - критерий удовлетворенности условиями оказания услуг</t>
  </si>
  <si>
    <t>Показатели</t>
  </si>
  <si>
    <t>1.1 Соответствие информации о деятельности организации социальной сферы, размещенной на общедоступных информационных ресурсах, ее содержанию и порядку (форме), установленным законодательными и иными нормативными правовыми актами Российской Федерации</t>
  </si>
  <si>
    <t>1.2 Наличие на официальном сайте организации социальной сферы информации о дистанционных способах обратной связи и взаимодействия с получателями услуг и их функционирование</t>
  </si>
  <si>
    <t>1.3 Доля получателей услуг, удовлетворенных открытостью, полнотой и доступностью информации о деятельности организации социальной сферы</t>
  </si>
  <si>
    <t>2.1 Обеспечение в организации социальной сферы комфортных условий предоставления услуг</t>
  </si>
  <si>
    <t>2.3 Доля получателей услуг удовлетворенных комфортностью предоставления услуг организацией социальной сферы</t>
  </si>
  <si>
    <t>3.1 Оборудование помещений организации социальной сферы и прилегающей к ней территории с учетом доступности для инвалидов</t>
  </si>
  <si>
    <t>3.2 Обеспечение в организации социальной сферы условий доступности, позволяющих инвалидам получать услуги наравне с другими</t>
  </si>
  <si>
    <t>3.3 Доля получателей услуг, удовлетворенных доступностью услуг для инвалидов</t>
  </si>
  <si>
    <t>4.1 Доля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при непосредственном обращении в организацию социальной сферы</t>
  </si>
  <si>
    <t>4.2 Доля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при обращении в организацию социальной сферы</t>
  </si>
  <si>
    <t>4.3 Доля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t>
  </si>
  <si>
    <t>5.1 Доля получателей услуг, которые готовы рекомендовать организацию социальной сферы родственникам и знакомым (могли бы ее рекомендовать, если бы была возможность выбора организации социальной сферы)</t>
  </si>
  <si>
    <t>5.2 Доля получателей услуг, удовлетворенных организационными условиями предоставления услуг</t>
  </si>
  <si>
    <t>5.3 Доля получателей услуг, удовлетворенных в целом условиями оказания услуг в организации социальной сферы</t>
  </si>
  <si>
    <t>1.1.1 - Соответствие информации о деятельности организации социальной сферы, размещенной на информационных стендах в помещении организации социальной сферы, ее содержанию и порядку (форме), установленным нормативными правовыми актами.</t>
  </si>
  <si>
    <t>1.1.2 - Соответствие информации о деятельности организации социальной сферы, размещенной на официальном сайте организации социальной сферы, ее содержанию и порядку (форме), установленным нормативными правовыми актами.</t>
  </si>
  <si>
    <t>1.2.1 - Наличие и функционирование на официальном сайте организации информации о дистанционных способах взаимодействия с получателями услуг: телефона; электронной почты; электронных сервисов (форма для подачи электронного обращения (жалобы, предложения), получение консультации по оказываемым услугам и пр.); раздела «Часто задаваемые вопросы»; технической возможности выражения получателем услуг мнения о качестве условий оказания услуг организацией социальной сферы (наличие анкеты для опроса граждан или гиперссылки на нее); иного дистанционного способа взаимодействия.</t>
  </si>
  <si>
    <t>1.3.1 - Удовлетворенность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t>
  </si>
  <si>
    <t>1.3.2 - Удовлетворенность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в сети «Интернет».</t>
  </si>
  <si>
    <t>2.1.1 - Наличие комфортных условий для предоставления услуг, например: наличие комфортной зоны отдыха (ожидания), оборудованной соответствующей мебелью; наличие и понятность навигации внутри организации социальной сферы; наличие и доступность питьевой воды; наличие и доступность санитарно-гигиенических помещений; санитарное состояние помещений организации социальной сферы; транспортная доступность (возможность доехать до организации социальной сферы на общественном транспорте, наличие парковки); доступность записи на получение услуги (по телефону, на официальном сайте организации социальной сферы в сети Интернет, посредством Единого портала государственных и муниципальных услуг, при личном посещении в регистратуре или у специалиста организации социальной сферы и пр.); иные параметры комфортных условий, установленные ведомственным актом уполномоченного федерального органа исполнительной власти.</t>
  </si>
  <si>
    <t>2.3.1 - Удовлетворенность комфортностью предоставления услуг организацией социальной сферы.</t>
  </si>
  <si>
    <t>3.1.1 - Наличие в помещениях организации социальной сферы и на прилегающей к ней территории: оборудованных входных групп пандусами (подъемными платформами); выделенных стоянок для автотранспортных средств инвалидов; адаптированных лифтов, поручней, расширенных дверных проемов; сменных кресел-колясок; специально оборудованных санитарно-гигиенических помещений в организации социальной сферы.</t>
  </si>
  <si>
    <t>3.2.1 - Наличие в организации социальной сферы условий доступности, позволяющих инвалидам получать услуги наравне с другими: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возможность предоставления инвалидам по слуху (слуху и зрению) услуг сурдопереводчика (тифлосурдопереводчика); наличие альтернативной версии официального сайта организации социальной сферы в сети Интернет для инвалидов по зрению; помощь, оказываемая работниками организации социальной сферы, прошедшими необходимое обучение (инструктирование) по сопровождению инвалидов в помещениях организации социальной сферы и на прилегающей территории; наличие возможности предоставления услуги в дистанционном режиме или на дому.</t>
  </si>
  <si>
    <t>3.3.1 - Удовлетворенность доступностью услуг для инвалидов.</t>
  </si>
  <si>
    <t>4.1.1 - Удовлетворенность доброжелательностью, вежливостью работников организации социальной сферы, обеспечивающих первичный контакт и информирование получателя услуги (работники справочной, приемного отделения, регистратуры, кассы и прочие работники) при непосредственном обращении в организацию социальной сферы.</t>
  </si>
  <si>
    <t>4.2.1 - Удовлетворенность доброжелательностью, вежливостью работников организации социальной сферы, обеспечивающих непосредственное оказание услуги (врачи, социальные работники, работники, осуществляющие экспертно-реабилитационную диагностику, преподаватели, тренеры, инструкторы, библиотекари, экскурсоводы и прочие работники) при обращении в организацию социальной сферы.</t>
  </si>
  <si>
    <t>4.3.1 - Удовлетворенность доброжелательностью, вежливостью работников организации социальной сферы при использовании дистанционных форм взаимодействия (по телефону, по электронной почте, с помощью электронных сервисов (подачи электронного обращения (жалобы, предложения), получения консультации по оказываемым услугам и пр.).</t>
  </si>
  <si>
    <t>5.1.1 - Готовность получателей услуг рекомендовать организацию социальной сферы родственникам и знакомым.</t>
  </si>
  <si>
    <t>5.2.1 - Удовлетворенность получателей услуг организационными условиями оказания услуг, например: наличием и понятностью навигации внутри организации социальной сферы; графиком работы организации социальной сферы (подразделения, отдельных специалистов, графиком прихода социального работника на дом и пр.).</t>
  </si>
  <si>
    <t>5.3.1 - Удовлетворенность получателей услуг в целом условиями оказания услуг в организации социальной сферы.</t>
  </si>
  <si>
    <t>Наименование индикатора</t>
  </si>
  <si>
    <t>Выполнение индикатора</t>
  </si>
  <si>
    <t>объем информации (количество материалов/единиц информации), размещенной  на информационных стендах в помещении организации по отношению к количеству  материалов, размещение которых установлено нормативными правовыми актами</t>
  </si>
  <si>
    <t>Объем информации (количество материалов/единиц информации), размещенной  на официальном сайте организации по отношению к количеству  материалов, размещение которых установлено нормативными правовыми актами</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</si>
  <si>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информационных стендах в помещении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</si>
  <si>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качеством, полнотой и доступностью информации о деятельности организации социальной сферы, размещенной на официальном сайте организации социальной сферы по отношению к  числу опрошенных  получателей услуг, ответивших на соответствующий вопрос анкеты</t>
  </si>
  <si>
    <t>Число получателей услуг, удовлетворенных комфортностью предоставления услуг организацией социальной сферы, по отношению к  числу опрошенных  получателей услуг, ответивших на данный вопрос</t>
  </si>
  <si>
    <t>Число получателей услуг-инвалидов, удовлетворенных доступностью услуг для инвалидов, по отношению к  числу опрошенных  получателей услуг- инвалидов,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</si>
  <si>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первичный контакт и информирование получателя услуги,  по отношению к числу опрошенныхполучателей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</si>
  <si>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обеспечивающих непосредственное оказание услуги, по отношению к числу опрошенных получателей услуг, ответивших на соответствующий вопрос анкеты</t>
  </si>
  <si>
    <t>Число получателей услуг, удовлетворенных доброжелательностью, вежливостью работников организации социальной сферы при использовании дистанционных форм взаимодействия, по отношению к числу опрошенных получателей услуг, ответивших на соответствующий вопрос анкеты</t>
  </si>
  <si>
    <t>Число получателей услуг, которые готовы рекомендовать организацию родственникам и знакомым (могли бы ее рекомендовать, если бы была возможность выбора организации, по отношению к числу опрошенных получателей услуг, ответивших на соответствующий вопрос анкеты</t>
  </si>
  <si>
    <t>Число получателей услуг, удовлетворенных организационными условиями предоставления услуг, по отношению к числу опрошенных получателей услуг  ответивших на соответствующий вопрос анкеты</t>
  </si>
  <si>
    <t>Число  получателей услуг, удовлетворенных в целом условиями оказания услуг в организации социальной сферы, по отношению к
числу опрошенных  получателей услуг, ответивших на соответствующий вопрос анкеты</t>
  </si>
  <si>
    <t>среднее</t>
  </si>
  <si>
    <t>64000000 - Сахалинская область</t>
  </si>
  <si>
    <t>Шаблон сформирован 26.02.2022 12:40</t>
  </si>
  <si>
    <t xml:space="preserve">Наименование организации: </t>
  </si>
  <si>
    <t>Укажите численность обучающихся в образовательной организации:</t>
  </si>
  <si>
    <t>Возможность реализация в организации адаптированных образовательных программ:</t>
  </si>
  <si>
    <t>К2 Расположение организации в здании исторического, культурного и архитектурного наследия:</t>
  </si>
  <si>
    <t xml:space="preserve">K2A. Имеется ли решение органов по охране и использованию памятников истории и культуры соответствующего уровня и органов социальной защиты населения о невозможности выполнения требований по обеспечению доступности для инвалидов в части: оборудования входных групп пандусами (подъемными платформами); наличия адаптированных лифтов, поручней, расширенных дверных проемов; наличия специально оборудованных санитарно-гигиенических помещений в организации? </t>
  </si>
  <si>
    <t>1.1. Отметьте наличие и полноту информации о деятельности образовательной организации, размещенной на информационных СТЕНДАХ, расположенных в помещении организации</t>
  </si>
  <si>
    <t>1.2. Отметьте наличие и полноту информации о деятельности образовательной организации, размещенной на официальном САЙТЕ образовательной организации в сети Интернет</t>
  </si>
  <si>
    <t xml:space="preserve">1.2. Наличие на официальном сайте организации (учреждения) информации о дистанционных способах обратной связи и взаимодействия с получателями услуг и их функционирование. </t>
  </si>
  <si>
    <t>II. Показатели, характеризующие комфортность условий, в которых осуществляется образовательная деятельность</t>
  </si>
  <si>
    <t>III. Показатели, характеризующие доступность образовательной деятельности для инвалидов</t>
  </si>
  <si>
    <t xml:space="preserve">I. Основные сведения </t>
  </si>
  <si>
    <t xml:space="preserve">II. Структура и органы управления образовательной организацией </t>
  </si>
  <si>
    <t xml:space="preserve">III. Документы (в виде копий) </t>
  </si>
  <si>
    <t>IV. Платные образовательные услуги</t>
  </si>
  <si>
    <t xml:space="preserve">V. Образование </t>
  </si>
  <si>
    <t xml:space="preserve">Образовательные организации, реализующие профессиональные образовательные программы, дополнительно для каждой образовательной программы размещают: </t>
  </si>
  <si>
    <t xml:space="preserve">VI. Руководство. Педагогический (научно-педагогический) состав </t>
  </si>
  <si>
    <t xml:space="preserve">VII. Материально-техническое обеспечении образовательной деятельности </t>
  </si>
  <si>
    <t>III. Образование</t>
  </si>
  <si>
    <t>Информация о реализуемых образовательных программах, в том числе о реализуемых адаптированных образовательных программах (при наличии), с указанием в отношении каждой образовательной программы информации:</t>
  </si>
  <si>
    <t>Информация об описании образовательной программы с приложением образовательной программы в форме электронного документа или в виде активных ссылок, непосредственный переход по которым позволяет получить доступ к страницам сайта образовательной организации, содержащим информацию, в том числе:</t>
  </si>
  <si>
    <t>Информация о численности обучающихся по реализуемым образовательным программам, в том числе:</t>
  </si>
  <si>
    <t>Образовательные организации, реализующие профессиональные образовательные программы, дополнительно для каждой образовательной программы указывают информацию:</t>
  </si>
  <si>
    <t xml:space="preserve">IV. Образовательные стандарты и требования </t>
  </si>
  <si>
    <t>V. Руководство. Педагогический (научно-педагогический) состав</t>
  </si>
  <si>
    <t>VI. Материально-техническое обеспечение и оснащенность образовательного процесса</t>
  </si>
  <si>
    <t>VII. Доступная среда  Информация о специальных условиях для обучения инвалидов и лиц с ограниченными возможностями здоровья, в том числе:</t>
  </si>
  <si>
    <t>VIII. Международное сотрудничество</t>
  </si>
  <si>
    <t>IX. Вакантные места для приема (перевода) обучающихся</t>
  </si>
  <si>
    <t xml:space="preserve">X. Стипендии и меры поддержки обучающихся </t>
  </si>
  <si>
    <t>XI. Финансово-хозяйственная деятельность</t>
  </si>
  <si>
    <t xml:space="preserve">XII. Платные образовательные услуги </t>
  </si>
  <si>
    <t xml:space="preserve">XIII. Документы </t>
  </si>
  <si>
    <t>2.1. Обеспечение в организации комфортных условий, в которых осуществляется образовательная деятельность.</t>
  </si>
  <si>
    <t>3.1. Оборудование территории, прилегающей к зданиям организации, и помещений с учетом доступности для инвалидов:</t>
  </si>
  <si>
    <t>3.2. Обеспечение в организации условий доступности, позволяющих инвалидам получать образовательные услуги наравне с другими, включая:</t>
  </si>
  <si>
    <t>Общая численность обучающихся в организации (в течение календарного года, предшествующего году проведения независимой оценки качества)</t>
  </si>
  <si>
    <t>Численность обучающихся с установленной группой инвалидности/ ОВЗ (в сумме)</t>
  </si>
  <si>
    <t>1. Информация  о  месте  нахождения  образовательной организации, ее представительств и филиалов  (при наличии)</t>
  </si>
  <si>
    <t>2. Информация о режиме и графике работы образовательной организации,  ее  представительств  и  филиалов  (при наличии)</t>
  </si>
  <si>
    <t>3. Информация о контактных телефонах и об адресах электронной почты образовательной организации, ее представительств и филиалов (при наличии)</t>
  </si>
  <si>
    <t xml:space="preserve">4.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   </t>
  </si>
  <si>
    <t>5.  Свидетельство о государственной аккредитации  (с приложениями) (при наличии)</t>
  </si>
  <si>
    <t>6.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</si>
  <si>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7.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</si>
  <si>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8. Лицензия  на  осуществление  образовательной деятельности (с приложениями)</t>
  </si>
  <si>
    <t>9.  Информация о сроке действия государственной аккредитации образовательных программ (при наличии), общественной, профессионально-общественной аккредитации образовательных программ (при наличии)</t>
  </si>
  <si>
    <t>10. Информация о календарном учебном графике с приложением его в виде электронного документа</t>
  </si>
  <si>
    <t>11.  Образовательные организации, реализующие общеобразовательные программы, дополнительно указывают наименование образовательной программы</t>
  </si>
  <si>
    <t>12.  Информацию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а также о результатах перевода, восстановления и отчисления[2]</t>
  </si>
  <si>
    <t>13. Информация о руководителе образовательной организации, его заместителях, руководителях филиалов,представительств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</si>
  <si>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14.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t>
  </si>
  <si>
    <t xml:space="preserve">15. Информация об условиях питания обучающихся, в том числе инвалидов и лиц с ограниченными возможностями здоровья. </t>
  </si>
  <si>
    <t>1. Информация о полном и сокращенном (при наличии) наименовании образовательной организации</t>
  </si>
  <si>
    <t xml:space="preserve">2. Информация  о  дате  создания  образовательной организации  </t>
  </si>
  <si>
    <t>3. Информация об учредителе (учредителях) образовательной организации, о наименовании представительств и филиалов образовательной организации (при наличии) (в том числе, находящихся за пределами Российской Федерации)</t>
  </si>
  <si>
    <t>4. Информация о месте нахождения образовательной  организации, ее представительств и филиалов  (при наличии)</t>
  </si>
  <si>
    <t>5. Информация о режиме и графике работы образовательной организации, ее представительств и филиалов (при наличии)</t>
  </si>
  <si>
    <t>6. Информация об адресах официальных сайтов представительств и филиалов образовательной организации (при наличии) или страницах в информационно-телекоммуникационной сети  «Интернет»</t>
  </si>
  <si>
    <t>7. Информация о контактных телефонах и об адресах электронной почты образовательной организации, ее представительств и филиалов (при наличии)</t>
  </si>
  <si>
    <t>8. Информация о местах осуществления образовательной деятельности, в том числе сведения об адресах мест осуществления образовательной деятельности, которые в соответствии с частью 4 статьи 91 Федерального закона от 29 декабря 2012 г. № 273-ФЗ «Об образовании в Российской Федерации» не включаются в соответствующую запись в реестре лицензий на осуществление образовательной деятельности</t>
  </si>
  <si>
    <t>9.   Информация о структуре и об органах управления образовательной организации (в том числе: наименование структурных подразделений (органов управления); фамилии, имена, отчества (при наличии) и должности руководителей структурных подразделений; места нахождения структурных подразделений (органов управления) образовательной организации (при наличии); адреса официальных сайтов в сети «Интернет» структурных подразделений (при наличии); адреса электронной почты структурных подразделений (органов управления) образовательной организации (при наличии)</t>
  </si>
  <si>
    <t>10.   Сведения о наличии положений о структурных подразделениях (об органах управления) с приложением указанных положений в виде электронных документов, подписанных простой электронной подписью  в соответствии с Федеральным законом от 6 апреля  2011 г. № 63-ФЗ «Об электронной подписи»</t>
  </si>
  <si>
    <t>11. Лицензия на осуществление образовательной деятельности (выписка из реестра лицензий на  осуществление образовательной деятельности)</t>
  </si>
  <si>
    <t>12.   О реализуемых уровнях образования</t>
  </si>
  <si>
    <t>13.   О формах обучения</t>
  </si>
  <si>
    <t>14.   О нормативных сроках обучения</t>
  </si>
  <si>
    <t>15.   О сроке действия государственной аккредитации образовательных программ (при наличии государственной аккредитации), общественной, профессионально-общественной аккредитации образовательных программ (при наличии общественной, профессионально-общественной аккредитации)</t>
  </si>
  <si>
    <t>16.   О языка(х), на котором(ых) осуществляется образование (обучение) [Размещается в форме электронного документа, подписанного простой электронной подписью]</t>
  </si>
  <si>
    <t>17.   Об учебных предметах, курсах, дисциплинах (модулях), предусмотренных соответствующей образовательной программой</t>
  </si>
  <si>
    <t>18.   О практике, предусмотренной соответствующей образовательной программой</t>
  </si>
  <si>
    <t>19.   Об использовании при реализации образовательной программы электронного обучения и дистанционных</t>
  </si>
  <si>
    <t>20.   Об  учебном  плане  с  приложением  его  в  виде электронного документа</t>
  </si>
  <si>
    <t>21.   Об аннотации к рабочим программам дисциплин (по каждому учебному предмету, курсу, дисциплине (модулю), практики, в составе образовательной программы) с приложением рабочих программ в виде электронного документа</t>
  </si>
  <si>
    <t>22.   О календарном учебном графике с приложением его в виде электронного документа</t>
  </si>
  <si>
    <t>23.   О методических и иных документах, разработанных образовательной организацией для обеспечения образовательного процесса, а также рабочей программы воспитания и календарного плана воспитательной работы, включаемых в основные образовательные программы в соответствии с частью 1 статьи 12.1  Федерального закона от 29 декабря 2012 г. № 273-ФЗ «Об образовании в Российской Федерации», в виде электронного документа</t>
  </si>
  <si>
    <t>24.   Об общей численности обучающихся</t>
  </si>
  <si>
    <t>25.   О численности обучающихся за счет бюджетных ассигнований федерального бюджета, бюджетов субъектов Российской Федерации, местных бюджетов и по договорам об образовании, заключаемых при приеме на обучение за счет средств физических и (или) юридических лиц (в том числе с выделением численности обучающихся, являющихся иностранными гражданами)[Размещается в форме электронного документа, подписанного простой электронной подписью]</t>
  </si>
  <si>
    <t>26.   Образовательные организации, реализующие общеобразовательные программы, дополнительно указывают наименование образовательной программы</t>
  </si>
  <si>
    <t>27.   Об уровне образования</t>
  </si>
  <si>
    <t>28.   О коде и наименовании профессии, специальности, направления подготовки</t>
  </si>
  <si>
    <t>29.   О направлениях и результатах научной (научно исследовательской) деятельности (при осуществлении научной (научно-исследовательской) деятельности)</t>
  </si>
  <si>
    <t xml:space="preserve">30.   О результатах приема по каждой профессии, по каждой специальности среднего профессионального образования (при наличии вступительных испытаний) (на места, финансируемые за счет бюджетных ассигнований федерального бюджета, бюджетов субъектов Российской Федерации, местных бюджетов и по договорам об образовании за счет средств физических и (или) юридических лиц); о средней сумме набранных баллов по всем вступительным испытаниям (при наличии вступительных испытаний); о результатах перевода, восстановления и отчисления[Размещается в форме электронного документа, подписанного простой электронной подписью в соответствии с Федеральным законом от 6 апреля 2011 г. № 63-ФЗ «Об электронной подписи», с приложением образовательной программы. ]     </t>
  </si>
  <si>
    <t>31.   Информация о федеральных государственных образовательных стандартах, федеральных государственных требованиях, об образовательных стандартах и самостоятельно устанавливаемых требованиях (при их наличии)[Размещается с приложением копий соответствующих документов, электронных документов, подписанных простой электронной подписью]</t>
  </si>
  <si>
    <t>32.   Информация о руководителе образовательной организации, его заместителях, руководителях филиалов, представительств образовательной организации (при их наличии), в том числе: фамилия, имя, отчество (при наличии) руководителя, его заместителей; должность руководителя, его заместителей; контактные телефоны; адреса электронной почты</t>
  </si>
  <si>
    <t xml:space="preserve">33.   Информация о персональном составе педагогических работников с указанием уровня образования, квалификации и опыта работы, в том числе: фамилия, имя, отчество (при наличии) педагогического работника; занимаемая должность (должности); преподаваемые учебные предметы, курсы, дисциплины (модули); уровень (уровни) профессионального образования с указанием наименования направления подготовки и (или) специальности, в том числе научной, и квалификации; ученая степень (при наличии); ученое звание (при наличии); сведения о повышении квалификации (за последние 3 года); сведения о профессиональной переподготовке (при наличии); сведения о продолжительности опыта (лет) работы в профессиональной сфере, соответствующей образовательной деятельности по реализации учебных предметов, курсов, дисциплин (модулей); наименование общеобразовательной программы  (общеобразовательных программ), код и наименование профессии, специальности (специальностей), направления (направлений) подготовки или укрупненной группы профессий, специальностей  и направлений подготовки профессиональной образовательной программы высшего образования  по программам бакалавриата, программам специалитета, программам магистратуры, программам ординатуры  и программам ассистентуры-стажировки, шифр  и наименование области науки, группы научных специальностей, научной специальности программы (программ) подготовки научных и научно- педагогических кадров в аспирантуре (адъюнктуре), в реализации которых участвует педагогический работник   </t>
  </si>
  <si>
    <t xml:space="preserve">34.   Информация о материально-техническом обеспечении образовательной деятельности (в том числе о наличии оборудованных учебных кабинетов, объектов для проведения практических занятий, библиотек, объектов спорта, средств обучения и воспитания, в том числе приспособленных для использования инвалидами и лицами с ограниченными возможностями здоровья)   </t>
  </si>
  <si>
    <t xml:space="preserve">35.   Информация об условиях питания обучающихся, в том числе инвалидов и лиц с ограниченными возможностями здоровья.     </t>
  </si>
  <si>
    <t>36.   Информация об условиях охраны здоровья обучающихся, в том числе инвалидов и лиц с  ограниченными возможностями здоровья</t>
  </si>
  <si>
    <t>37.   Информация о доступе к информационным системам и информационно-телекоммуникационным сетям, в том числе приспособленным для использования инвалидами и лицами с ограниченными возможностями здоровья</t>
  </si>
  <si>
    <t xml:space="preserve">38.   Информация об электронных образовательных ресурсах, к которым обеспечивается доступ обучающихся, в том числе приспособленных для использования инвалидами и лицами с ограниченными возможностями здоровья  </t>
  </si>
  <si>
    <t xml:space="preserve">39.   Информация об обеспечении доступа в здания образовательной организации инвалидов и лиц  с ограниченными возможностями здоровья  </t>
  </si>
  <si>
    <t>40.   Информация о наличии специальных технических средств обучения коллективного и индивидуального пользования для инвалидов и лиц с ограниченными возможностями здоровья</t>
  </si>
  <si>
    <t>41.   О специально оборудованных учебных кабинетах, объектов для проведения практических занятий, библиотек, объектов спорта, средств обучения и воспитания, приспособленных для использования инвалидами и лицами с ограниченными возможностями здоровья</t>
  </si>
  <si>
    <t>42.   Об обеспечении беспрепятственного доступа в здания образовательной организации</t>
  </si>
  <si>
    <t>43.   О специальных условиях питания</t>
  </si>
  <si>
    <t>44.   О специальных условиях охраны здоровья</t>
  </si>
  <si>
    <t>45.   О доступе к информационным системам и информационно-телекоммуникационным сетям, приспособленным для использования инвалидами и лицами с ограниченными возможностями здоровья</t>
  </si>
  <si>
    <t xml:space="preserve">46.   Об электронных образовательных ресурсах, к которым обеспечивается доступ инвалидов и лиц с  ограниченными возможностями здоровья </t>
  </si>
  <si>
    <t>47.   О наличии специальных технических средств обучения коллективного и индивидуального пользования</t>
  </si>
  <si>
    <t>48.   О наличии условий для беспрепятственного доступа в общежитие, интернат</t>
  </si>
  <si>
    <t>49.   О количестве жилых помещений в общежитии, интернате, приспособленных для использования инвалидами и лицами с ограниченными возможностями здоровья</t>
  </si>
  <si>
    <t>50.   Информация о заключенных и планируемых к заключению договорах с иностранными и (или) международными организациями по вопросам образования</t>
  </si>
  <si>
    <t>51.   Информация  о  международной  аккредитации  образовательных программ (при наличии)</t>
  </si>
  <si>
    <t>52.   Информация о количестве вакантных мест для приема (перевода) по каждой образовательной программе, профессии, специальности, направлению подготовки (на места, финансируемые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</si>
  <si>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 xml:space="preserve">53.   Информация о наличии и условиях предоставления обучающимся стипендий, мер социальной поддержки  </t>
  </si>
  <si>
    <t xml:space="preserve">54.   Информация о наличии общежития, интерната, в том числе приспособленных для использования инвалидами и лицами с ограниченными возможностями здоровья, а также о количестве жилых помещений в общежитии, интернате для иногородних обучающихся,  формировании платы за проживание в общежитии </t>
  </si>
  <si>
    <t xml:space="preserve">55.   Информация о трудоустройстве выпускников (в виде численности трудоустроенных выпускников прошлого учебного года образования)  </t>
  </si>
  <si>
    <t>56.   Информация об объеме образовательной деятельности, финансовое обеспечение которой осуществляется за счет бюджетных ассигнований федерального бюджета, бюджетов субъектов Российской Федерации, местных бюджетов, по договорам об образовании за счет средств физических и (или) юридических лиц</t>
  </si>
  <si>
    <t>57.   Информация  о  поступлении  финансовых  и  материальных средств по итогам финансового года</t>
  </si>
  <si>
    <t xml:space="preserve">58.   Информация  о  расходовании  финансовых  и  материальных средств по итогам финансового года58.  </t>
  </si>
  <si>
    <t>59.   Копия плана финансово-хозяйственной деятельности образовательной организации, утвержденного в установленном законодательством Российской Федерации порядке, или бюджетной сметы  образовательной организации</t>
  </si>
  <si>
    <t>60.   Документ о порядке оказания платных образовательных услуг, в том числе образец договора об оказании платных образовательных услуг, документ об утверждении стоимости обучения по каждой образовательной программе</t>
  </si>
  <si>
    <t xml:space="preserve">61.   Документ об установлении размера платы, взимаемой с родителей (законных представителей) за присмотр и уход детьми, осваивающими образовательные программы дошкольного образования в организациях, осуществляющих образовательную деятельность, за содержание детей в образовательной организации, реализующей образовательные программы начального общего, основного общего или среднего общего образования, если в такой образовательной организации созданы условия для проживания обучающихся в интернате, либо за осуществление присмотра и ухода за детьми в группах продленного дня в образовательной организации, реализующей образовательные программы начального общего, основного общего или среднего общего образования
</t>
  </si>
  <si>
    <t>62.   Отчет о результатах самообследования</t>
  </si>
  <si>
    <t>63.   Устав образовательной организации</t>
  </si>
  <si>
    <t>64.   Свидетельство о государственной аккредитации (с приложениями) (при наличии)</t>
  </si>
  <si>
    <t>65.   Локальные нормативные акты, предусмотренные частью 2 статьи 30 Федерального закона от 29 декабря 2012 г.  № 273-ФЗ «Об образовании в Российской Федерации» (по основным вопросам организации и осуществления образовательной деятельности, в том числе регламентирующие правила приема обучающихся, режим занятий обучающихся, формы, периодичность и порядок текущего контроля успеваемости и промежуточной аттестации обучающихся, порядок и основания перевода, отчисления и восстановления обучающихся, порядок оформления возникновения, приостановления и прекращения отношений между образовательной организацией и обучающимися и (или) родителями (законными представителями) несовершеннолетних обучающихся), а также правила внутреннего распорядка обучающихся, правила внутреннего трудового распорядка и коллективный договор (при наличии)</t>
  </si>
  <si>
    <t xml:space="preserve">66.   Предписания  органов,  осуществляющих государственный  контроль  (надзор)  в  сфере образования, отчеты об исполнении таких предписаний (при наличии) </t>
  </si>
  <si>
    <t xml:space="preserve">1 телефон
</t>
  </si>
  <si>
    <t xml:space="preserve">2 электронной почты
</t>
  </si>
  <si>
    <t>3. электронных сервисов (форма для подачи электронного обращения, получение консультации по оказываемым услугам, раздел «Часто задаваемые вопросы»)</t>
  </si>
  <si>
    <t>4. технической возможности выражения получателями образовательных услуг мнения о качестве оказания услуг (наличие анкеты для опроса граждан или гиперссылки на нее)</t>
  </si>
  <si>
    <t xml:space="preserve">1. наличие комфортной зоны отдыха (ожидания); </t>
  </si>
  <si>
    <t xml:space="preserve">2 наличие и понятность навигации внутри организации; </t>
  </si>
  <si>
    <t>3 наличие и доступность питьевой воды</t>
  </si>
  <si>
    <t>4 наличие и доступность санитарно-гигиенических помещений</t>
  </si>
  <si>
    <t>5 санитарное состояние помещений организаций;</t>
  </si>
  <si>
    <t>1 оборудование входных групп пандусами (подъемными платформами)</t>
  </si>
  <si>
    <t>2 наличие выделенных стоянок для автотранспортных средств инвалидов</t>
  </si>
  <si>
    <t xml:space="preserve">3 наличие адаптированных лифтов, поручней, расширенных дверных проемов </t>
  </si>
  <si>
    <t>4 наличие сменных кресел-колясок</t>
  </si>
  <si>
    <t>5 наличие специально оборудованных санитарно-гигиенических помещений в организации</t>
  </si>
  <si>
    <t>1 дублирование для инвалидов по слуху и зрению звуковой и зрительной информации</t>
  </si>
  <si>
    <t>2 дублирование надписей, знаков и иной текстовой и графической информации знаками, выполненными рельефно-точечным шрифтом Брайля</t>
  </si>
  <si>
    <t>3 возможность предоставления инвалидам по слуху (слуху и зрению) услуг сурдопереводчика (тифлосурдопереводчика)</t>
  </si>
  <si>
    <t>4 альтернативной версии сайта организации для инвалидов по зрению</t>
  </si>
  <si>
    <t>5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</si>
  <si>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6 возможность предоставления образовательных услуг в дистанционном режиме или на дому</t>
  </si>
  <si>
    <t>1 - да
2 - нет</t>
  </si>
  <si>
    <t>1 – информация представлена; 0 – информация отсутствует</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</si>
  <si>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</si>
  <si>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</si>
  <si>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</si>
  <si>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(все указанные локальные акты), 
0,5 – информация представлена частично (отсутствует хотя бы один из актов, указанных в столбце 2); 
0 – информация отсутствует</t>
  </si>
  <si>
    <t>1 – информация представлена в полном объеме (с приложениями к лицензии); 0,5 – представлена лицензии на осуществление образовательной  деятельности  (без приложений);
1 – иннформация отсутствует  деятельности  (без приложений);</t>
  </si>
  <si>
    <t>1 – информация представлена; 
0 – информация отсутствует; 
99 – государственная аккредитация отсутствует ( не требуется)</t>
  </si>
  <si>
    <t>1 – информация представлена; 0 – информация отсутствует;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</si>
  <si>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</si>
  <si>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 xml:space="preserve">1 – информация представлена в полном объеме (по всем руководителям); 
0,5 – информация представлена частично  (не по всем руководителям или не в полном объеме в соответствии с требованиями столбца 2);  
0 – информация отсутствует </t>
  </si>
  <si>
    <t xml:space="preserve">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 </t>
  </si>
  <si>
    <t xml:space="preserve">1 – информация представлена;  0 – информация отсутствует; </t>
  </si>
  <si>
    <t xml:space="preserve">1 – информация представлена;  
0 – информация отсутствует;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</si>
  <si>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0,5 - представлена информация не по всем филиалам; (при отсутствии филиалов - оценивается  наличие информации только по головной организации)! </t>
  </si>
  <si>
    <t xml:space="preserve">1 – информация представлена;  0 – информация отсутствует; 
99 -представительства и филиалы отсутствуют; </t>
  </si>
  <si>
    <t>1 – информация представлена в полном объеме (указаны контактный(е) телефон(ы)  и адрес(а) электронной почты);  
0,5 – информация представлена частично (указаны контактный(е) телефон(ы) или адрес(а) электронной почты);  
0 – информация отсутствует</t>
  </si>
  <si>
    <t>1 – информация представлена в полном объеме (по всем  сотрудникам);  
0,5 – информация представлена частично (не по всем местам осуществления образовательной деятельности или не в полном объеме в соответствии  с требованиями столбца 2); 
0 – информация отсутствует; 99 (только для дошкольных организаций по уходу и прсмотру) - образовательная деятельность не осуществляется.</t>
  </si>
  <si>
    <t>1 – информация представлена в полном объеме;  
0,5 – информация представлена частично (отсутствует информация хотя бы об одном структурном подразделении или требуемая в столбце 2 информация  представлена не в полном объеме);  
0 – информация отсутствует; При отсутствии структурных подразделений,  оценивается только наличие информации по организации в целом;</t>
  </si>
  <si>
    <t>1 – информация представлена в полном объеме (с приложением копий);  
0,5 – представлены только сведения о положениях о структурных подразделениях (об органах  управления); 
0 – информация отсутствует; 99  - структурные подразделения отсутствуют;</t>
  </si>
  <si>
    <t>1 – информация представлена в полном объеме (с приложениями к лицензии);  
0,5  –  представлена  лицензия на осуществление образовательной деятельности (без приложений); 0 – информация отсутствует;  При отсутствии лицензии, 
1 ставится, если на сайте есть информация  том, что лицензия отсутствует.</t>
  </si>
  <si>
    <t xml:space="preserve">1 – информация представлена; 
 0,5 – информация представлена частично;  
0 – информация отсутствует; </t>
  </si>
  <si>
    <t>1 – информация представлена;  0,5 – информация представлена частично;  0 – информация отсутствует; 99 - аккредитация отсутствует/не предусмотрена для данного типа программ;</t>
  </si>
  <si>
    <t xml:space="preserve">1 – информация представлена в полном объеме (в виде  электронного документа);  
0,5 – информация в виде электронного документа  представлена частично; 
 0 – информация отсутствует   </t>
  </si>
  <si>
    <t>1 – информация представлена;  
0 – информация отсутствует</t>
  </si>
  <si>
    <t>1 – информация представлена;  
0 – информация отсутствует; 
99 - общеобразовательные программы не реализуются;</t>
  </si>
  <si>
    <t>1 – информация представлена в полном объеме по всем профессиям, специальностям среднего профессионального  образования;  0,5 – информация представлена не по всем профессиям, специальностям среднего  профессионального образования;  0 – информация отсутствует</t>
  </si>
  <si>
    <t>1  –  информация  представлена в полном объеме (информация о  федеральных  государственных образовательных стандартах и об образовательных  стандартах с приложением (ссылками);  
0,5 – представлена информация без приложений;  
0 – информация отсутствует</t>
  </si>
  <si>
    <t>1 – информация представлена в полном объеме (по всем  руководителям);  0,5 – информация представлена частично (не по всем руководителямили не в полном объеме в соответствии  с требованиями столбца 2); 0 – информация отсутствует</t>
  </si>
  <si>
    <t>1 – информация представлена в полном объеме (по всем  педагогическим работникам);  
0,5 – информация представлена частично (не по всем педагогическим работникам или не в полном объеме в соответствии  с требованиями столбца 2); 
0 – информация отсутствует</t>
  </si>
  <si>
    <t xml:space="preserve">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</si>
  <si>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</si>
  <si>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t>
  </si>
  <si>
    <t>1 – информация представлена в полном объеме; 
 0,5 – информация представлена частично (не в полном объеме в соответствии  с требованиями столбца 2);  
0 – информация отсутствует; 
99 – интернат (общежитие) не предоставляется</t>
  </si>
  <si>
    <t>1 – информация представлена;  
0 – информация отсутствует; 
99 – договора с иностранными и международными организациями не заключались;</t>
  </si>
  <si>
    <t>1 – информация представлена в полном объеме по всем  образовательным программам; 
0,5 – информация представлена частично (отсутствует информация хотя бы по одной образовательной программе, профессии, специальности, направлению  подготовки); 
 0 – информация отсутствует</t>
  </si>
  <si>
    <t>1 – информация представлена;  
0 – информация отсутствует; 
99 - общежитие/интернат не предоставляется</t>
  </si>
  <si>
    <t xml:space="preserve">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   </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</si>
  <si>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</si>
  <si>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1 – информация представлена в полном объеме (с приложениями к свидетельству);  0,5 – представлено свидетельство на осуществление  образовательной деятельности (без приложений); 
0 – информация отсутствует</t>
  </si>
  <si>
    <t xml:space="preserve">1 – информация представлена в полном объеме;  
0,5 – при наличии предписания органов, осуществляющих государственный контроль (надзор) в сфере образования, отсутствует отчет об исполнении такого  предписания; 
 0 – информация отсутствует; если предписания отсутствуют,  
1 ставится при наличии на сайте записи об отсутствии. 
</t>
  </si>
  <si>
    <t>1 - да
0 - нет</t>
  </si>
  <si>
    <t>Рекомендации эксперта:</t>
  </si>
  <si>
    <t>кол-во опрошенных инвалидов</t>
  </si>
  <si>
    <t>№</t>
  </si>
  <si>
    <t>Численность обучающихся 14 лет и старше</t>
  </si>
  <si>
    <t>Открытость и доступность информации</t>
  </si>
  <si>
    <t>Комфортность условий</t>
  </si>
  <si>
    <t>Доступность для инвалидов</t>
  </si>
  <si>
    <t>Доброжелательность, вежливость работников</t>
  </si>
  <si>
    <t>Удовлетворенность условиями</t>
  </si>
  <si>
    <t>АТЕ</t>
  </si>
  <si>
    <t>Номер организации</t>
  </si>
  <si>
    <t>город Орел</t>
  </si>
  <si>
    <t>Муниципальное бюджетное общеобразовательное учреждение – лицей № 1 имени М.В. Ломоносова города Орла</t>
  </si>
  <si>
    <t>Муниципальное бюджетное общеобразовательное учреждение – средняя общеобразовательная школа № 2 г. Орла</t>
  </si>
  <si>
    <t>Муниципальное бюджетное общеобразовательное учреждение – средняя общеобразовательная школа № 3 им. А.С. Пушкина г. Орла</t>
  </si>
  <si>
    <t>Муниципальное бюджетное общеобразовательное учреждение – лицей № 4 имени Героя Советского Союза Г.Б. Злотина г. Орла</t>
  </si>
  <si>
    <t>Муниципальное бюджетное общеобразовательное учреждение – средняя общеобразовательная школа № 5 г. Орла</t>
  </si>
  <si>
    <t>Муниципальное бюджетное общеобразовательное учреждение – средняя общеобразовательная школа № 6 г. Орла</t>
  </si>
  <si>
    <t>Муниципальное бюджетное общеобразовательное учреждение – школа № 7 имени Н.В. Сиротинина города Орла</t>
  </si>
  <si>
    <t>Муниципальное бюджетное общеобразовательное учреждение – средняя общеобразовательная школа № 10 г. Орла</t>
  </si>
  <si>
    <t>Муниципальное бюджетное общеобразовательное учреждение – средняя общеобразовательная школа № 11 имени Г.М. Пясецкого г. Орла</t>
  </si>
  <si>
    <t>Муниципальное бюджетное общеобразовательное учреждение – средняя общеобразовательная школа № 12 имени Героя Советского Союза И.Н. Машкарина г. Орла</t>
  </si>
  <si>
    <t>Муниципальное бюджетное общеобразовательное учреждение – средняя общеобразовательная школа № 13 имени Героя Советского Союза А.П. Маресьева г. Орла</t>
  </si>
  <si>
    <t>Муниципальное бюджетное общеобразовательное учреждение – средняя общеобразовательная школа № 15 имени М.В. Гордеева г. Орла</t>
  </si>
  <si>
    <t>Муниципальное бюджетное общеобразовательное учреждение – гимназия № 16 г. Орла</t>
  </si>
  <si>
    <t>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t>
  </si>
  <si>
    <t>Муниципальное бюджетное общеобразовательное учреждение – лицей № 18 г. Орла</t>
  </si>
  <si>
    <t>Муниципальное бюджетное общеобразовательное учреждение – гимназия № 19 имени Героя Советского Союза В.И. Меркулова города Орла</t>
  </si>
  <si>
    <t>Муниципальное бюджетное общеобразовательное учреждение – средняя общеобразовательная школа № 20 имени Героя Советского Союза Л.Н. Гуртьева г. Орла</t>
  </si>
  <si>
    <t>Муниципальное бюджетное общеобразовательное учреждение – лицей № 21 имени генерала А.П. Ермолова г. Орла</t>
  </si>
  <si>
    <t>Муниципальное бюджетное общеобразовательное учреждение – лицей № 22 имени А.П. Иванова города Орла</t>
  </si>
  <si>
    <t>Муниципальное бюджетное общеобразовательное учреждение – средняя общеобразовательная школа № 23 с углубленным изучением английского языка г. Орла</t>
  </si>
  <si>
    <t>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t>
  </si>
  <si>
    <t>Муниципальное бюджетное общеобразовательное учреждение – средняя общеобразовательная школа № 25 г. Орла</t>
  </si>
  <si>
    <t>Муниципальное бюджетное общеобразовательное учреждение – средняя общеобразовательная школа № 26 г. Орла</t>
  </si>
  <si>
    <t>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t>
  </si>
  <si>
    <t>Муниципальное бюджетное общеобразовательное учреждение – лицей № 28 города Орла имени дважды Героя Советского Союза Г.М. Паршина</t>
  </si>
  <si>
    <t>Муниципальное бюджетное общеобразовательное учреждение – средняя общеобразовательная школа № 29 имени Д.Н. Мельникова г. Орла</t>
  </si>
  <si>
    <t>Муниципальное бюджетное общеобразовательное учреждение – средняя общеобразовательная школа № 30 г. Орла</t>
  </si>
  <si>
    <t>Муниципальное бюджетное общеобразовательное учреждение – средняя общеобразовательная школа № 31 г. Орла</t>
  </si>
  <si>
    <t>Муниципальное бюджетное общеобразовательное учреждение – лицей № 32 имени И.М.Воробьева г. Орла</t>
  </si>
  <si>
    <t>Муниципальное бюджетное общеобразовательное учреждение – средняя общеобразовательная школа № 33 г. Орла</t>
  </si>
  <si>
    <t>Муниципальное бюджетное общеобразовательное учреждение – гимназия № 34 г. Орла</t>
  </si>
  <si>
    <t>Муниципальное бюджетное общеобразовательное учреждение –школа № 35 имени А.Г. Перелыгина города Орла</t>
  </si>
  <si>
    <t>Муниципальное бюджетное общеобразовательное учреждение – школа № 36 имени А.С. Бакина города Орла</t>
  </si>
  <si>
    <t>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t>
  </si>
  <si>
    <t>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t>
  </si>
  <si>
    <t>Муниципальное бюджетное общеобразовательное учреждение – гимназия № 39 имени Фридриха Шиллера г. Орла</t>
  </si>
  <si>
    <t>Муниципальное бюджетное общеобразовательное учреждение лицей № 40 г. Орла</t>
  </si>
  <si>
    <t>Муниципальное бюджетное общеобразовательное учреждение – средняя общеобразовательная школа № 45 имени Д.И. Блынского г. Орла</t>
  </si>
  <si>
    <t>Муниципальное бюджетное вечернее (сменное) общеобразовательное учреждение «Открытая (сменная) общеобразовательная школа № 48» г. Орла</t>
  </si>
  <si>
    <t>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t>
  </si>
  <si>
    <t>Муниципальное бюджетное общеобразовательное учреждение – средняя общеобразовательная школа № 50 г. Орла</t>
  </si>
  <si>
    <t>Муниципальное бюджетное общеобразовательное учреждение - школа № 51 города Орла</t>
  </si>
  <si>
    <t>Муниципальное бюджетное общеобразовательное учреждение - школа № 52 города Орла</t>
  </si>
  <si>
    <t>Ливенский район</t>
  </si>
  <si>
    <t>Муниципальное бюджетное общеобразовательное учреждение «Сахзаводская средняя общеобразовательная школа» Ливенского района Орловской области</t>
  </si>
  <si>
    <t>Муниципальное бюджетное общеобразовательное учреждение «Дутовская средняя общеобразовательная школа» Ливенского района Орловской области</t>
  </si>
  <si>
    <t>Муниципальное бюджетное общеобразовательное учреждение «Ливенская средняя общеобразовательная школа» Ливенского района Орловской области</t>
  </si>
  <si>
    <t>Муниципальное бюджетное общеобразовательное учреждение «Воротынская основная общеобразовательная школа» Ливенского района Орловской области</t>
  </si>
  <si>
    <t>Муниципальное бюджетное общеобразовательное учреждение «Липовецкая основная общеобразовательная школа» Ливенского района Орловской области</t>
  </si>
  <si>
    <t>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t>
  </si>
  <si>
    <t>Муниципальное бюджетное общеобразовательное учреждение «Коротышская средняя общеобразовательная школа» Ливенского района Орловской области</t>
  </si>
  <si>
    <t>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t>
  </si>
  <si>
    <t>Муниципальное бюджетное общеобразовательное учреждение «Речицкая средняя общеобразовательная школа» Ливенского района Орловской области</t>
  </si>
  <si>
    <t>Муниципальное бюджетное общеобразовательное учреждение «Куначенская основная общеобразовательная школа» Ливенского района Орловской области</t>
  </si>
  <si>
    <t>Муниципальное бюджетное общеобразовательное учреждение «Свободно-Дубравская средняя общеобразовательная школа» Ливенского района Орловской области</t>
  </si>
  <si>
    <t>Муниципальное бюджетное общеобразовательное учреждение «Навесненская средняя общеобразовательная школа» Ливенского района Орловской области</t>
  </si>
  <si>
    <t>Муниципальное бюджетное общеобразовательное учреждение «Никольская средняя общеобразовательная школа» Ливенского района Орловской области</t>
  </si>
  <si>
    <t>Муниципальное бюджетное общеобразовательное учреждение «Сосновская основная общеобразовательная школа» Ливенского района Орловской области</t>
  </si>
  <si>
    <t>Муниципальное бюджетное общеобразовательное учреждение «Екатериновская средняя общеобразовательная школа» Ливенского района Орловской области</t>
  </si>
  <si>
    <t>Муниципальное бюджетное общеобразовательное учреждение «Здоровецкая средняя общеобразовательная школа» Ливенского района Орловской области</t>
  </si>
  <si>
    <t>Муниципальное бюджетное общеобразовательное учреждение «Орловская средняя общеобразовательная школа» Ливенского района Орловской области</t>
  </si>
  <si>
    <t>Муниципальное бюджетное общеобразовательное учреждение «Казанская средняя общеобразовательная школа» Ливенского района Орловской области</t>
  </si>
  <si>
    <t>Муниципальное бюджетное общеобразовательное учреждение «Барановская средняя общеобразовательная школа» Ливенского района Орловской области</t>
  </si>
  <si>
    <t>Муниципальное бюджетное общеобразовательное учреждение «Введенская средняя общеобразовательная школа» Ливенского района Орловской области</t>
  </si>
  <si>
    <t>Муниципальное бюджетное общеобразовательное учреждение «Козьминская средняя общеобразовательная школа» Ливенского района Орловской области</t>
  </si>
  <si>
    <t>Муниципальное бюджетное общеобразовательное учреждение «Островская средняя общеобразовательная школа» Ливенского района Орловской области</t>
  </si>
  <si>
    <t>Муниципальное бюджетное общеобразовательное учреждение «Покровская средняя общеобразовательная школа» Ливенского района Орловской области</t>
  </si>
  <si>
    <t>Муниципальное бюджетное общеобразовательное учреждение «Росстанская средняя общеобразовательная школа» Ливенского района Орловской области</t>
  </si>
  <si>
    <t>Муниципальное бюджетное общеобразовательное учреждение «Сергиевскаясредняя общеобразовательная школа» Ливенского района Орловской области</t>
  </si>
  <si>
    <t>Муниципальное бюджетное общеобразовательное учреждение «Троицкая средняя общеобразовательная школа» Ливенского района Орловской области</t>
  </si>
  <si>
    <t>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t>
  </si>
  <si>
    <t>Муниципальное бюджетное общеобразовательное учреждение «Хвощевская средняя общеобразовательная школа» Ливенского района Орловской области</t>
  </si>
  <si>
    <t>Муниципальное бюджетное общеобразовательное учреждение «Вязово-Дубравская основная общеобразовательная школа» Ливенского района Орловской области</t>
  </si>
  <si>
    <t>Муниципальное бюджетное общеобразовательное учреждение «Калининская основная общеобразовательная школа» Ливенского района Орловской области</t>
  </si>
  <si>
    <t>Залегощенский район</t>
  </si>
  <si>
    <t>Муниципальное бюджетное общеобразовательное учреждение «Залегощенская средняя общеобразовательная школа № 2» Залегощенского района Орловской области</t>
  </si>
  <si>
    <t>Муниципальное бюджетное общеобразовательное учреждение «Ломовская средняя общеобразовательная школа» Залегощенского района Орловской области</t>
  </si>
  <si>
    <t>Муниципальное бюджетное общеобразовательное учреждение «Павловская средняя общеобразовательная школа» Залегощенского района Орловской области</t>
  </si>
  <si>
    <t>Муниципальное бюджетное общеобразовательное учреждение «Моховская средняя общеобразовательная школа» Залегощенского района Орловской области</t>
  </si>
  <si>
    <t>Муниципальное бюджетное общеобразовательное учреждение «Алёшненская средняя общеобразовательная школа» Залегощенского района Орловской области</t>
  </si>
  <si>
    <t>Муниципальное бюджетное общеобразовательное учреждение «Ржанопольская основная общеобразовательная школа» Залегощенского района Орловской области</t>
  </si>
  <si>
    <t>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t>
  </si>
  <si>
    <t>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t>
  </si>
  <si>
    <t>Муниципальное бюджетное общеобразовательное учреждение «Ольховецкая основная общеобразовательная школа» Залегощенского района Орловской области</t>
  </si>
  <si>
    <t>Муниципальное бюджетное общеобразовательное учреждение «Победненская основная общеобразовательная школа» Залегощенского района Орловской области</t>
  </si>
  <si>
    <t>Муниципальное бюджетное общеобразовательное учреждение «Золотарёвская средняя общеобразовательная школа» Залегощенского района Орловской области</t>
  </si>
  <si>
    <t>Муниципальное бюджетное общеобразовательное учреждение «Берёзовская основная общеобразовательная школа» Залегощенского района Орловской области</t>
  </si>
  <si>
    <t>Муниципальное бюджетное общеобразовательное учреждение «Залегощенская средняя общеобразовательная школа № 1» Залегощенского района Орловской области</t>
  </si>
  <si>
    <t>Муниципальное бюджетное общеобразовательное учреждение «Красненская основная общеобразовательная школа» Залегощенского района Орловской области</t>
  </si>
  <si>
    <t>Муниципальное бюджетное общеобразовательное учреждение «Ломецкая средняя общеобразовательная школа» Залегощенского района Орловской области</t>
  </si>
  <si>
    <t>Муниципальное бюджетное общеобразовательное учреждение «Сетушинская основная общеобразовательная школа» Залегощенского района Орловской области</t>
  </si>
  <si>
    <t>город Мценск</t>
  </si>
  <si>
    <t>Муниципальное бюджетное общеобразовательное учреждение города Мценска «Средняя общеобразовательная школа № 2»</t>
  </si>
  <si>
    <t>Муниципальное бюджетное общеобразовательное учреждение города Мценска «Средняя общеобразовательная школа № 9»</t>
  </si>
  <si>
    <t>Муниципальное бюджетное общеобразовательное учреждение города Мценска «Средняя общеобразовательная школа № 1»</t>
  </si>
  <si>
    <t>Муниципальное бюджетное общеобразовательное учреждение города Мценска «Средняя общеобразовательная школа № 7»</t>
  </si>
  <si>
    <t>Муниципальное бюджетное общеобразовательное учреждение города Мценска «Средняя общеобразовательная школа № 4»</t>
  </si>
  <si>
    <t>Муниципальное бюджетное общеобразовательное учреждение города Мценска «Средняя общеобразовательная школа № 3»</t>
  </si>
  <si>
    <t>Муниципальное бюджетное общеобразовательное учреждение города Мценска «Средняя общеобразовательная школа № 8»</t>
  </si>
  <si>
    <t>Муниципальное бюджетное общеобразовательное учреждение города Мценска «Лицей № 5»</t>
  </si>
  <si>
    <t>Должанский район</t>
  </si>
  <si>
    <t>Бюджетное общеобразовательное учреждение Должанского района Орловской области «Должанская средняя общеобразовательная школа»</t>
  </si>
  <si>
    <t>Бюджетное общеобразовательное учреждение Должанского района Орловской области «Урыновская средняя общеобразовательная школа»</t>
  </si>
  <si>
    <t>Бюджетное общеобразовательное учреждение Должанского района Орловской области «Евлановская основная общеобразовательная школа»</t>
  </si>
  <si>
    <t>Бюджетное общеобразовательное учреждение Должанского района Орловской области «Козьма-Демьяновская средняя общеобразовательная школа»</t>
  </si>
  <si>
    <t>Бюджетное общеобразовательное учреждение Должанского района Орловской области «Вышнее-Ольшанская средняя общеобразовательная школа»</t>
  </si>
  <si>
    <t>Бюджетное общеобразовательное учреждение Должанского района Орловской области «Дубровская основная общеобразовательная школа»</t>
  </si>
  <si>
    <t>Бюджетное общеобразовательное учреждение Должанского района Орловской области «Никольская средняя общеобразовательная школа»</t>
  </si>
  <si>
    <t>Бюджетное общеобразовательное учреждение Должанского района Орловской области «Алексеевская основная общеобразовательная школа»</t>
  </si>
  <si>
    <t>Бюджетное общеобразовательное учреждение Должанского района Орловской области «Быстринская основная общеобразовательная школа»</t>
  </si>
  <si>
    <t>Бюджетное общеобразовательное учреждение Должанского района Орловской области «Егорьевская основная общеобразовательная школа»</t>
  </si>
  <si>
    <t>Троснянский район</t>
  </si>
  <si>
    <t>Бюджетное общеобразовательное учреждение Троснянского района Орловской области «Троснянская средняя общеобразовательная школа»</t>
  </si>
  <si>
    <t>Бюджетное общеобразовательное учреждение Троснянского района Орловской области «Октябрьская средняя общеобразовательная школа»</t>
  </si>
  <si>
    <t>Бюджетное общеобразовательное учреждение Троснянского района Орловской области «Жерновецкая средняя общеобразовательная школа»</t>
  </si>
  <si>
    <t>Бюджетное общеобразовательное учреждение Троснянского района Орловской области «Старо-Турьянская средняя общеобразовательная школа»</t>
  </si>
  <si>
    <t>Бюджетное общеобразовательное учреждение Троснянского района Орловской области «Муравльская средняя общеобразовательная школа»</t>
  </si>
  <si>
    <t>Бюджетное общеобразовательное учреждение Троснянского района Орловской области «Сомовская основная общеобразовательная школа»</t>
  </si>
  <si>
    <t>Бюджетное общеобразовательное учреждение Троснянского района Орловской области «Ломовецкая средняя общеобразовательная школа»</t>
  </si>
  <si>
    <t>Бюджетное общеобразовательное учреждение Троснянского района Орловской области «Воронецкая средняя общеобразовательная школа»</t>
  </si>
  <si>
    <t>Бюджетное общеобразовательное учреждение Троснянского района Орловской области «Никольская средняя общеобразовательная школа»</t>
  </si>
  <si>
    <t>Малоархангельский район</t>
  </si>
  <si>
    <t>Муниципальное бюджетное общеобразовательное учреждение «Малоархангельская средняя общеобразовательная школа № 2»</t>
  </si>
  <si>
    <t>Муниципальное бюджетное общеобразовательное учреждение «Малоархангельская средняя общеобразовательная школа № 1»</t>
  </si>
  <si>
    <t>Муниципальное бюджетное общеобразовательное учреждение Малоархангельского района «Совхозская средняя общеобразовательная школа»</t>
  </si>
  <si>
    <t>Муниципальное бюджетное общеобразовательное учреждение Малоархангельского района «Луковская средняя общеобразовательная школа»</t>
  </si>
  <si>
    <t>Муниципальное бюджетное общеобразовательное учреждение Малоархангельского района «Каменская средняя общеобразовательная школа»</t>
  </si>
  <si>
    <t>Муниципальное бюджетное общеобразовательное учреждение Малоархангельского района «Костинская основная общеобразовательная школа»</t>
  </si>
  <si>
    <t>Муниципальное бюджетное общеобразовательное учреждение Малоархангельского района «Губкинская средняя общеобразовательная школа»</t>
  </si>
  <si>
    <t>Муниципальное бюджетное общеобразовательное учреждение Малоархангельского района «Ивановская средняя общеобразовательная школа»</t>
  </si>
  <si>
    <t>Муниципальное бюджетное общеобразовательное учреждение Малоархангельского района «Архаровская основная общеобразовательная школа»</t>
  </si>
  <si>
    <t>Урицкий район</t>
  </si>
  <si>
    <t>Муниципальное бюджетное общеобразовательное учреждение – средняя общеобразовательная школа № 2 п. Нарышкино Урицкого района Орловской области</t>
  </si>
  <si>
    <t>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t>
  </si>
  <si>
    <t>Муниципальное бюджетное общеобразовательное учреждение Бунинская средняя общеобразовательная школа Урицкого района Орловской области</t>
  </si>
  <si>
    <t>Муниципальное бюджетное общеобразовательное учреждение – Подзаваловская средняя общеобразовательная школа Урицкого района Орловской области</t>
  </si>
  <si>
    <t>Муниципальное бюджетное общеобразовательное учреждение Максимовская основная общеобразовательная школа Урицкого района Орловской области</t>
  </si>
  <si>
    <t>Муниципальное бюджетное общеобразовательное учреждение Муравлевская средняя общеобразовательная школа Урицкого района Орловской области</t>
  </si>
  <si>
    <t>Муниципальное бюджетное общеобразовательное учреждение «Первомайская основная общеобразовательная школа» Урицкого района Орловской области</t>
  </si>
  <si>
    <t>Муниципальное бюджетное общеобразовательное учреждение – Богдановская средняя общеобразовательная школа Урицкого района Орловской области</t>
  </si>
  <si>
    <t>Муниципальное бюджетное общеобразовательное учреждение – Больше-Сотниковская средняя общеобразовательная школа Урицкого района Орловской области</t>
  </si>
  <si>
    <t>Муниципальное бюджетное общеобразовательное учреждение – Теляковская основная общеобразовательная школа Урицкого района Орловской области</t>
  </si>
  <si>
    <t>Муниципальное бюджетное общеобразовательное учреждение – Себякинская основная общеобразовательная школа Урицкого района Орловской области</t>
  </si>
  <si>
    <t>Муниципальное бюджетное общеобразовательное учреждение – Луначарская основная общеобразовательная школа Урицкого района Орловской области</t>
  </si>
  <si>
    <t>Муниципальное бюджетное общеобразовательное учреждение Городищенская средняя общеобразовательная школа Урицкого района Орловской области</t>
  </si>
  <si>
    <t>Дмитровский район</t>
  </si>
  <si>
    <t>Муниципальное бюджетное общеобразовательное учреждение «Лубянская средняя общеобразовательная школа» Дмитровского района Орловской области</t>
  </si>
  <si>
    <t>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t>
  </si>
  <si>
    <t>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t>
  </si>
  <si>
    <t>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t>
  </si>
  <si>
    <t>Муниципальное бюджетное общеобразовательное учреждение «Домаховская средняя общеобразовательная школа» Дмитровского района Орловской области</t>
  </si>
  <si>
    <t>Муниципальное бюджетное общеобразовательное учреждение «Малобобровская средняя общеобразовательная школа» Дмитровского района Орловской области</t>
  </si>
  <si>
    <t>Муниципальное бюджетное общеобразовательное учреждение «Долбенкинская основная общеобразовательная школа» Дмитровского района Орловской области</t>
  </si>
  <si>
    <t>Муниципальное бюджетное общеобразовательное учреждение «Хальзевская основная общеобразовательная школа» Дмитровского района Орловской области</t>
  </si>
  <si>
    <t>город Ливны</t>
  </si>
  <si>
    <t>Муниципальное бюджетное общеобразовательное учреждение «Лицей имени С. Н. Булгакова» г. Ливны Орловской области</t>
  </si>
  <si>
    <t>Муниципальное бюджетное общеобразовательное учреждение «Средняя общеобразовательная школа № 4» г. Ливны</t>
  </si>
  <si>
    <t>Муниципальное бюджетное общеобразовательное учреждение Гимназия города Ливны</t>
  </si>
  <si>
    <t>Муниципальное бюджетное общеобразовательное учреждение «Средняя общеобразовательная школа № 5» г. Ливны</t>
  </si>
  <si>
    <t>Муниципальное бюджетное общеобразовательное учреждение «Основная общеобразовательная школа № 11» г. Ливны</t>
  </si>
  <si>
    <t>Муниципальное бюджетное общеобразовательное учреждение «Средняя общеобразовательная школа № 6» г. Ливны</t>
  </si>
  <si>
    <t>Муниципальное бюджетное общеобразовательное учреждение «Средняя общеобразовательная школа № 2 г. Ливны»</t>
  </si>
  <si>
    <t>Муниципальное бюджетное общеобразовательное учреждение «Основная общеобразовательная школа № 9» г. Ливны</t>
  </si>
  <si>
    <t>Муниципальное бюджетное общеобразовательное учреждение «Средняя общеобразовательная школа № 1» г. Ливны</t>
  </si>
  <si>
    <t>Корсаковский район</t>
  </si>
  <si>
    <t>Муниципальное бюджетное общеобразовательное учреждение - Корсаковская средняя общеобразовательная школа Корсаковского района Орловской области</t>
  </si>
  <si>
    <t>Муниципальное бюджетное общеобразовательное учреждение - Совхозная средняя общеобразовательная школа Корсаковского района Орловской области</t>
  </si>
  <si>
    <t>Муниципальное бюджетное общеобразовательное учреждение - Парамоновская основная общеобразовательная школа Корсаковского района Орловской области</t>
  </si>
  <si>
    <t>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t>
  </si>
  <si>
    <t>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t>
  </si>
  <si>
    <t>Болховский район</t>
  </si>
  <si>
    <t>Муниципальное бюджетное общеобразовательное учреждение «Средняя общеобразовательная школа № 3» Болховского района Орловской области</t>
  </si>
  <si>
    <t>Муниципальное бюджетное общеобразовательное учреждение «Гимназия г. Болхова»</t>
  </si>
  <si>
    <t>Муниципальное бюджетное общеобразовательное учреждение «Гнездиловская средняя общеобразовательная школа» Болховского района Орловской области</t>
  </si>
  <si>
    <t>Муниципальное бюджетное общеобразовательное учреждение «Больше-Чернская основная общеобразовательная школа» Болховского района Орловской области</t>
  </si>
  <si>
    <t>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t>
  </si>
  <si>
    <t>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t>
  </si>
  <si>
    <t>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t>
  </si>
  <si>
    <t>Муниципальное бюджетное общеобразовательное учреждение «Струковская основная общеобразовательная школа» Болховского района Орловской области</t>
  </si>
  <si>
    <t>Муниципальное бюджетное общеобразовательное учреждение «Злынская средняя общеобразовательная школа» Болховского района Орловской области</t>
  </si>
  <si>
    <t>Муниципальное бюджетное общеобразовательное учреждение «Октябрьская основная общеобразовательная школа» Болховского района Орловской области</t>
  </si>
  <si>
    <t>Муниципальное бюджетное общеобразовательное учреждение «Трубчевская основная общеобразовательная школа» Болховского района Орловской области</t>
  </si>
  <si>
    <t>Муниципальное бюджетное общеобразовательное учреждение «Кривчевская основная общеобразовательная школа» Болховского района Орловской области</t>
  </si>
  <si>
    <t>Муниципальное бюджетное общеобразовательное учреждение «Краснознаменская основная общеобразовательная школа» Болховского района Орловской области</t>
  </si>
  <si>
    <t>Верховский район</t>
  </si>
  <si>
    <t>Муниципальное бюджетное общеобразовательное учреждение «Верховская средняя общеобразовательная школа № 1»</t>
  </si>
  <si>
    <t>Муниципальное бюджетное общеобразовательное учреждение «Верховская средняя общеобразовательная школа№ 2» Верховского района Орловской области</t>
  </si>
  <si>
    <t>Муниципальное бюджетное общеобразовательное учреждение «Русско-Бродская средняя общеобразовательная школа» Верховского района Орловской области</t>
  </si>
  <si>
    <t>Муниципальное бюджетное общеобразовательное учреждение «Скородненская средняя общеобразовательная школа» Верховского района Орловской области</t>
  </si>
  <si>
    <t>Муниципальное бюджетное общеобразовательное учреждение «Мочильская средняя общеобразовательная школа» Верховского района Орловской области</t>
  </si>
  <si>
    <t>Муниципальное бюджетное общеобразовательное учреждение «Туровская основная общеобразовательная школа» Верховского района Орловской области</t>
  </si>
  <si>
    <t>Муниципальное бюджетное общеобразовательное учреждение «Васильевская основная общеобразовательная школа» Верховского района Орловской области</t>
  </si>
  <si>
    <t>Муниципальное бюджетное общеобразовательное учреждение «Троицкая средняя общеобразовательная школа» Верховского района Орловской области</t>
  </si>
  <si>
    <t>Муниципальное бюджетное общеобразовательное учреждение «Теляженская основная общеобразовательная школа» Верховского района Орловской области</t>
  </si>
  <si>
    <t>Муниципальное бюджетное общеобразовательное учреждение «Синковская основная общеобразовательная школа» Верховского района Орловской области</t>
  </si>
  <si>
    <t>Муниципальное бюджетное общеобразовательное учреждение «Нижне-Жёрновская средняя общеобразовательная школа» Верховского района Орловской области</t>
  </si>
  <si>
    <t>Орловский муниципальный округ</t>
  </si>
  <si>
    <t>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</si>
  <si>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</si>
  <si>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</si>
  <si>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t>
  </si>
  <si>
    <t>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</si>
  <si>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«Салтыковская средняя общеобразовательная школа» Орловского района Орловской области</t>
  </si>
  <si>
    <t>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</si>
  <si>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</si>
  <si>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</si>
  <si>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</si>
  <si>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</si>
  <si>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t>
  </si>
  <si>
    <t>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</si>
  <si>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</si>
  <si>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t>
  </si>
  <si>
    <t>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t>
  </si>
  <si>
    <t>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</si>
  <si>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t>
  </si>
  <si>
    <t>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</si>
  <si>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</si>
  <si>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</si>
  <si>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</si>
  <si>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</si>
  <si>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t>
  </si>
  <si>
    <t>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t>
  </si>
  <si>
    <t>Свердловский район</t>
  </si>
  <si>
    <t>Муниципальное бюджетное общеобразовательное учреждение «Змиёвская средняя общеобразовательная школа» Свердловского района Орловской области</t>
  </si>
  <si>
    <t>Муниципальное бюджетное общеобразовательное учреждение «Змиёвский лицей» Свердловского района Орловской области</t>
  </si>
  <si>
    <t>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t>
  </si>
  <si>
    <t>Муниципальное бюджетное общеобразовательное учреждение «Куракинская средняя общеобразовательная школа» Свердловского района Орловской области</t>
  </si>
  <si>
    <t>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t>
  </si>
  <si>
    <t>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t>
  </si>
  <si>
    <t>Муниципальное бюджетное общеобразовательное учреждение «Новопетровская средняя общеобразовательная школа» Свердловского района Орловской области</t>
  </si>
  <si>
    <t>Муниципальное бюджетное общеобразовательное учреждение «Хотетовская основная общеобразовательная школа» Свердловского района Орловской области</t>
  </si>
  <si>
    <t>Муниципальное бюджетное общеобразовательное учреждение «Плосковская основная общеобразовательная школа» Свердловского района Орловской области</t>
  </si>
  <si>
    <t>Новосильский район</t>
  </si>
  <si>
    <t>Муниципальное бюджетное общеобразовательное учреждение Новосильская средняя общеобразовательная школа Новосильского района Орловской области</t>
  </si>
  <si>
    <t>Муниципальное бюджетное общеобразовательное учреждение Голунская средняя общеобразовательная школа Новосильского района</t>
  </si>
  <si>
    <t>Муниципальное бюджетное общеобразовательное учреждение Зареченская начальная общеобразовательная школа Новосильского района</t>
  </si>
  <si>
    <t>Муниципальное бюджетное общеобразовательное учреждение Вяжевская средняя общеобразовательная школа Новосильского района</t>
  </si>
  <si>
    <t>Муниципальное бюджетное общеобразовательное учреждение Глубковская средняя общеобразовательная школа Новосильского района</t>
  </si>
  <si>
    <t>Муниципальное бюджетное общеобразовательное учреждение Селезнёвская средняя общеобразовательная школа Новосильского района</t>
  </si>
  <si>
    <t>Знаменский район</t>
  </si>
  <si>
    <t>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t>
  </si>
  <si>
    <t>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t>
  </si>
  <si>
    <t>Муниципальное бюджетное общеобразовательное учреждение «Ждимирская средняя общеобразовательная школа» Знаменского района Орловской области</t>
  </si>
  <si>
    <t>Муниципальное бюджетное общеобразовательное учреждение «Локонская основная общеобразовательная школа» Знаменского района Орловской области</t>
  </si>
  <si>
    <t>Муниципальное бюджетное общеобразовательное учреждение «Красниковская основная общеобразовательная школа» Знаменского района Орловской области</t>
  </si>
  <si>
    <t>Муниципальное бюджетное общеобразовательное учреждение «Глотовская средняя общеобразовательная школа» Знаменского района Орловской области</t>
  </si>
  <si>
    <t>Кромской район</t>
  </si>
  <si>
    <t>Муниципальное бюджетное общеобразовательное учреждение Кромского района Орловской области «Шаховская средняя общеобразовательная школа»</t>
  </si>
  <si>
    <t>Муниципальное бюджетное общеобразовательное учреждение Кромского района Орловской области «Черкасская средняя общеобразовательная школа»</t>
  </si>
  <si>
    <t>Муниципальное бюджетное общеобразовательное учреждение Кромского района Орловской области «Кромская начальная общеобразовательная школа»</t>
  </si>
  <si>
    <t>Муниципальное бюджетное общеобразовательное учреждение Кромского района Орловской области «Шаховская начальная общеобразовательная школа»</t>
  </si>
  <si>
    <t>Муниципальное бюджетное общеобразовательное учреждение Кромского района Орловской области «Кривчиковская средняя общеобразовательная школа»</t>
  </si>
  <si>
    <t>Муниципальное бюджетное общеобразовательное учреждение Кромского района Орловской области «Кромская средняя общеобразовательная школа»</t>
  </si>
  <si>
    <t>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t>
  </si>
  <si>
    <t>Муниципальное бюджетное общеобразовательное учреждение Кромского района Орловской области «Закромско-Хуторская основная общеобразовательная школа»</t>
  </si>
  <si>
    <t>Муниципальное бюджетное общеобразовательное учреждение Кромского района Орловской области «Короськовская средняя общеобразовательная школа»</t>
  </si>
  <si>
    <t>Муниципальное бюджетное общеобразовательное учреждение Кромского района Орловской области «Нижне-Федотовская основная общеобразовательная школа»</t>
  </si>
  <si>
    <t>Муниципальное бюджетное общеобразовательное учреждение Кромского района Орловской области «Коровье-Болотовская средняя общеобразовательная школа»</t>
  </si>
  <si>
    <t>Муниципальное бюджетное общеобразовательное учреждение Кромского района Орловской области «Глинская средняя общеобразовательная школа»</t>
  </si>
  <si>
    <t>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t>
  </si>
  <si>
    <t>Муниципальное бюджетное общеобразовательное учреждение Кромского района Орловской области «Семенковская средняя общеобразовательная школа»</t>
  </si>
  <si>
    <t>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t>
  </si>
  <si>
    <t>Муниципальное бюджетное общеобразовательное учреждение Кромского района Орловской области «Кутафинская средняя общеобразовательная школа»</t>
  </si>
  <si>
    <t>Колпнянский район</t>
  </si>
  <si>
    <t>Муниципальное бюджетное общеобразовательное учреждение «Колпнянский лицей» Колпнянского района Орловской области</t>
  </si>
  <si>
    <t>Муниципальное бюджетное общеобразовательное учреждение «Тимирязевская средняя общеобразовательная школа» Колпнянского района Орловской области</t>
  </si>
  <si>
    <t>Муниципальное бюджетное общеобразовательное учреждение «Знаменская основная общеобразовательная школа» Колпнянского района Орловской области</t>
  </si>
  <si>
    <t>Муниципальное бюджетное общеобразовательное учреждение «Колпнянская средняя общеобразовательная школа № 2» Колпнянского района Орловской области</t>
  </si>
  <si>
    <t>Муниципальное бюджетное общеобразовательное учреждение «Карловская основная общеобразовательная школа» Колпнянского района Орловской области</t>
  </si>
  <si>
    <t>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t>
  </si>
  <si>
    <t>Муниципальное бюджетное общеобразовательное учреждение «Дубовская средняя общеобразовательная школа» Колпнянского района Орловской области</t>
  </si>
  <si>
    <t>Муниципальное бюджетное общеобразовательное учреждение «Ярищенская средняя общеобразовательная школа» Колпнянского района Орловской области</t>
  </si>
  <si>
    <t>Муниципальное бюджетное общеобразовательное учреждение «Ахтырская основная общеобразовательная школа» Колпнянского района Орловской области</t>
  </si>
  <si>
    <t>Муниципальное бюджетное общеобразовательное учреждение «Нетрубежская основная общеобразовательная школа» Колпнянского района Орловской области</t>
  </si>
  <si>
    <t>Муниципальное бюджетное общеобразовательное учреждение «Краснянская средняя общеобразовательная школа» Колпнянского района Орловской области</t>
  </si>
  <si>
    <t>Муниципальное бюджетное общеобразовательное учреждение «Крутовская основная общеобразовательная школа» Колпнянского района Орловской области</t>
  </si>
  <si>
    <t>Муниципальное бюджетное общеобразовательное учреждение «Яковская средняя общеобразовательная школа» Колпнянского района Орловской области</t>
  </si>
  <si>
    <t>Муниципальное бюджетное общеобразовательное учреждение «Дровосеченская средняя общеобразовательная школа» Колпнянского района Орловской области</t>
  </si>
  <si>
    <t>Мценский район</t>
  </si>
  <si>
    <t>Муниципальное бюджетное общеобразовательное учреждение «Отрадинская средняя общеобразовательная школа» Мценского района Орловской области</t>
  </si>
  <si>
    <t>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t>
  </si>
  <si>
    <t>Муниципальное бюджетное общеобразовательное учреждение «Алябьевская средняя общеобразовательная школа» Мценского района Орловской области</t>
  </si>
  <si>
    <t>Муниципальное бюджетное общеобразовательное учреждение «Тельченская средняя общеобразовательная школа» Мценского района Орловской области</t>
  </si>
  <si>
    <t>Муниципальное бюджетное общеобразовательное учреждение «Жилинская средняя общеобразовательная школа» Мценского района Орловской области</t>
  </si>
  <si>
    <t>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t>
  </si>
  <si>
    <t>Муниципальное бюджетное общеобразовательное учреждение «Черемошенская основная общеобразовательная школа» Мценского района Орловской области</t>
  </si>
  <si>
    <t>Муниципальное бюджетное общеобразовательное учреждение «Аникановская основная общеобразовательная школа» Мценского района Орловской области</t>
  </si>
  <si>
    <t>Муниципальное бюджетное общеобразовательное учреждение «Подбелевская средняя общеобразовательная школа» Мценского района Орловской области</t>
  </si>
  <si>
    <t>Сосковский район</t>
  </si>
  <si>
    <t>Муниципальное бюджетное общеобразовательное учреждение «Алмазовская средняя общеобразовательная школа» Сосковского района Орловской области</t>
  </si>
  <si>
    <t>Муниципальное бюджетное общеобразовательное учреждение «Сосковская средняя общеобразовательная школа» Сосковского района Орловской области</t>
  </si>
  <si>
    <t>Муниципальное бюджетное общеобразовательное учреждение «Прилепская средняя общеобразовательная школа» Сосковского района Орловской области</t>
  </si>
  <si>
    <t>Муниципальное бюджетное общеобразовательное учреждение «Рыжковская средняя общеобразовательная школа» Сосковского района Орловской области</t>
  </si>
  <si>
    <t>Муниципальное бюджетное общеобразовательное учреждение «Цвеленевская средняя общеобразовательная школа» Сосковского района Орловской области</t>
  </si>
  <si>
    <t>Покровский район</t>
  </si>
  <si>
    <t>Муниципальное бюджетное общеобразовательное учреждение «Дросковская средняя общеобразовательная школа» Покровского района Орловской области</t>
  </si>
  <si>
    <t>Муниципальное бюджетное общеобразовательное учреждение «Покровская средняя общеобразовательная школа» Покровского района Орловской области</t>
  </si>
  <si>
    <t>Муниципальное бюджетное общеобразовательное учреждение «Покровский лицей» Покровского района Орловской области</t>
  </si>
  <si>
    <t>Муниципальное бюджетное общеобразовательное учреждение «Фёдоровская средняя общеобразовательная школа» Покровского района Орловской области</t>
  </si>
  <si>
    <t>Муниципальное бюджетное общеобразовательное учреждение «Березовская средняя общеобразовательная школа» Покровского района Орловской области</t>
  </si>
  <si>
    <t>Муниципальное бюджетное общеобразовательное учреждение «Перехоженская основная общеобразовательная школа» Покровского района Орловской области</t>
  </si>
  <si>
    <t>Муниципальное бюджетное общеобразовательное учреждение «Алексеевская основная общеобразовательная школа» Покровского района Орловской области</t>
  </si>
  <si>
    <t>Муниципальное бюджетное общеобразовательное учреждение «Успенская основная общеобразовательная школа» Покровского района Орловской области</t>
  </si>
  <si>
    <t>Муниципальное бюджетное общеобразовательное учреждение «Грачёвская основная общеобразовательная школа» Покровского района Орловской области</t>
  </si>
  <si>
    <t>Муниципальное бюджетное общеобразовательное учреждение «Верхососенская основная общеобразовательная школа» Покровского района Орловской области</t>
  </si>
  <si>
    <t>Муниципальное бюджетное общеобразовательное учреждение «Моховская средняя общеобразовательная школа» Покровского района Орловской области</t>
  </si>
  <si>
    <t>Муниципальное бюджетное общеобразовательное учреждение «Протасовская основная общеобразовательная школа» Покровского района Орловской области</t>
  </si>
  <si>
    <t>Муниципальное бюджетное общеобразовательное учреждение «Вепринецкая основная общеобразовательная школа» Покровского района Орловской области</t>
  </si>
  <si>
    <t>Муниципальное бюджетное общеобразовательное учреждение «Никольская основная общеобразовательная школа» Покровского района Орловской области</t>
  </si>
  <si>
    <t>Муниципальное бюджетное общеобразовательное учреждение «Трудкинская средняя общеобразовательная школа» Покровского района Орловской области</t>
  </si>
  <si>
    <t>Муниципальное бюджетное общеобразовательное учреждение «Внуковская основная общеобразовательная школа» Покровского района Орловской области</t>
  </si>
  <si>
    <t>Муниципальное бюджетное общеобразовательное учреждение «Тимирязевская основная общеобразовательная школа» Покровского района Орловской области</t>
  </si>
  <si>
    <t>Глазуновский район</t>
  </si>
  <si>
    <t>Муниципальное бюджетное общеобразовательное учреждение «Глазуновская средняя общеобразовательная школа» Глазуновского района Орловской области</t>
  </si>
  <si>
    <t>Муниципальное бюджетное общеобразовательное учреждение «Очкинская основная общеобразовательная школа» Глазуновского района Орловской области</t>
  </si>
  <si>
    <t>Муниципальное бюджетное общеобразовательное учреждение «Тагинская средняя общеобразовательная школа» Глазуновского района Орловской области</t>
  </si>
  <si>
    <t>Муниципальное бюджетное общеобразовательное учреждение «Новополевская основная общеобразовательная школа» Глазуновского района Орловской области</t>
  </si>
  <si>
    <t>Муниципальное бюджетное общеобразовательное учреждение «Ловчиковская основная общеобразовательная школа» Глазуновского района Орловской области</t>
  </si>
  <si>
    <t>Муниципальное бюджетное общеобразовательное учреждение «Гнилушинская средняя общеобразовательная школа» Глазуновского района Орловской области</t>
  </si>
  <si>
    <t>Муниципальное бюджетное общеобразовательное учреждение Краснослободская средняя общеобразовательная школа Глазуновского района Орловской области</t>
  </si>
  <si>
    <t>Хотынецкий район</t>
  </si>
  <si>
    <t>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t>
  </si>
  <si>
    <t>Муниципальное бюджетное общеобразовательное учреждение - Богородицкая средняя общеобразовательная школа Хотынецкого района Орловской области</t>
  </si>
  <si>
    <t>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t>
  </si>
  <si>
    <t>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t>
  </si>
  <si>
    <t>Муниципальное бюджетное общеобразовательное учреждение - Ильинская средняя общеобразовательная школа Хотынецкого района Орловской области</t>
  </si>
  <si>
    <t>Муниципальное бюджетное общеобразовательное учреждение - Жудерская средняя общеобразовательная школа Хотынецкого района Орловской области</t>
  </si>
  <si>
    <t>Муниципальное бюджетное общеобразовательное учреждение - Студеновская основная общеобразовательная школа Хотынецкого района Орловской области</t>
  </si>
  <si>
    <t>Муниципальное бюджетное общеобразовательное учреждение - Юрьевская средняя общеобразовательная школа Хотынецкого района Орловской области</t>
  </si>
  <si>
    <t>Новодеревеньковский район</t>
  </si>
  <si>
    <t>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t>
  </si>
  <si>
    <t>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t>
  </si>
  <si>
    <t>Муниципальное бюджетное общеобразовательное учреждение «Дубовская основная общеобразовательная школа» Новодеревеньковского района Орловской области</t>
  </si>
  <si>
    <t>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t>
  </si>
  <si>
    <t>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t>
  </si>
  <si>
    <t>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t>
  </si>
  <si>
    <t>Муниципальное бюджетное общеобразовательное учреждение-Шатиловский лицей Новодеревеньковского района Орловской области</t>
  </si>
  <si>
    <t>Шаблыкинский район</t>
  </si>
  <si>
    <t>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t>
  </si>
  <si>
    <t>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t>
  </si>
  <si>
    <t>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t>
  </si>
  <si>
    <t>Муниципальное бюджетное общеобразовательное учреждение «Навлинская средняя общеобразовательная школа» Шаблыкинского района Орловской области</t>
  </si>
  <si>
    <t>Муниципальное бюджетное общеобразовательное учреждение «Титовская основная общеобразовательная школа» Шаблыкинского района Орловской области</t>
  </si>
  <si>
    <t>Муниципальное бюджетное общеобразовательное учреждение «Молодовская основная общеобразовательная школа» Шаблыкинского района Орловской области</t>
  </si>
  <si>
    <t>Краснозоренский район</t>
  </si>
  <si>
    <t>Муниципальное бюджетное общеобразовательное учреждение «Медвеженская основная общеобразовательная школа» Краснозоренского района Орловской области</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</si>
  <si>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t>
  </si>
  <si>
    <t>Муниципальное бюджетное общеобразовательное учреждение «Малиновская средняя общеобразовательная школа» Краснозоренского района Орловской области</t>
  </si>
  <si>
    <t>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t>
  </si>
  <si>
    <t>Муниципальное бюджетное общеобразовательное учреждение «Покровская средняя общеобразовательная школа» Краснозоренского района Орловской области</t>
  </si>
  <si>
    <t>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t>
  </si>
  <si>
    <t>Муниципальное бюджетное общеобразовательное учреждение «Оревская средняя общеобразовательная школа» Краснозоренского района Орловской области</t>
  </si>
  <si>
    <t>Муниципальное бюджетное общеобразовательное учреждение «Труновская средняя общеобразовательная школа» Краснозоренского района Орловской области</t>
  </si>
  <si>
    <t>Бюджетное общеобразовательное учреждение Орловской области «Мезенский лицей»</t>
  </si>
  <si>
    <t>ВСЕГО</t>
  </si>
  <si>
    <t>город Орёл</t>
  </si>
  <si>
    <t>П1.3.</t>
  </si>
  <si>
    <t>К1</t>
  </si>
  <si>
    <t>П2.1</t>
  </si>
  <si>
    <t>П1.1</t>
  </si>
  <si>
    <t>П1.2</t>
  </si>
  <si>
    <t>П2.3</t>
  </si>
  <si>
    <t>К2</t>
  </si>
  <si>
    <t>П3.1</t>
  </si>
  <si>
    <t>П3.2</t>
  </si>
  <si>
    <t>П3.3</t>
  </si>
  <si>
    <t>К3</t>
  </si>
  <si>
    <t>П4.1</t>
  </si>
  <si>
    <t>П4.2</t>
  </si>
  <si>
    <t>П4.3</t>
  </si>
  <si>
    <t>К4</t>
  </si>
  <si>
    <t>П5.1</t>
  </si>
  <si>
    <t>П5.2</t>
  </si>
  <si>
    <t>П5.3</t>
  </si>
  <si>
    <t>К5</t>
  </si>
  <si>
    <t>доля опрошенных в генеральной совокупности</t>
  </si>
  <si>
    <t>ученики</t>
  </si>
  <si>
    <t>лица с ОВЗ</t>
  </si>
  <si>
    <t>родители/законные представители</t>
  </si>
  <si>
    <r>
      <t xml:space="preserve">1 - да </t>
    </r>
    <r>
      <rPr>
        <sz val="10"/>
        <color rgb="FFFF0000"/>
        <rFont val="Times New Roman"/>
        <family val="1"/>
        <charset val="204"/>
      </rPr>
      <t>(переход к К2А)</t>
    </r>
    <r>
      <rPr>
        <sz val="10"/>
        <color theme="1"/>
        <rFont val="Times New Roman"/>
        <family val="1"/>
        <charset val="204"/>
      </rPr>
      <t xml:space="preserve">
2 - нет</t>
    </r>
  </si>
  <si>
    <r>
      <t>1 – информация представлена в полном объеме; 
0,5 – отсутствует один из указанных документов: образец договора об оказании платных образовательных услуг или документ об утверждении стоимости обучения по каждой образовательной программе; 
0 - информация отсутствует</t>
    </r>
    <r>
      <rPr>
        <sz val="10"/>
        <color rgb="FFFF0000"/>
        <rFont val="Times New Roman"/>
        <family val="1"/>
        <charset val="204"/>
      </rPr>
      <t>. Если в организации не оказываются платные услуги - 1 ставится при наличии записи на стенде о том, что платные образовательные услуги не оказываются.</t>
    </r>
  </si>
  <si>
    <t>Муниципальное бюджетное общеобразовательное учреждение «Башкатовская средняя общеобразовательная школа» Мценского района Орловской области</t>
  </si>
  <si>
    <t>Муниципальное бюджетное общеобразовательное учреждение «Глазуновская основная общеобразовательная школа» Мценского района Орловской области</t>
  </si>
  <si>
    <t>Орёл:</t>
  </si>
</sst>
</file>

<file path=xl/styles.xml><?xml version="1.0" encoding="utf-8"?>
<styleSheet xmlns="http://schemas.openxmlformats.org/spreadsheetml/2006/main">
  <numFmts count="3">
    <numFmt numFmtId="164" formatCode="_-* #,##0.00_-;\-* #,##0.00_-;_-* &quot;-&quot;??_-;_-@_-"/>
    <numFmt numFmtId="165" formatCode="_-* #,##0_-;\-* #,##0_-;_-* &quot;-&quot;??_-;_-@_-"/>
    <numFmt numFmtId="166" formatCode="0.0"/>
  </numFmts>
  <fonts count="30">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Times New Roman"/>
      <family val="1"/>
      <charset val="204"/>
    </font>
    <font>
      <b/>
      <sz val="12"/>
      <color indexed="8"/>
      <name val="Times New Roman"/>
      <family val="1"/>
      <charset val="204"/>
    </font>
    <font>
      <sz val="12"/>
      <color indexed="8"/>
      <name val="Times New Roman"/>
      <family val="1"/>
      <charset val="204"/>
    </font>
    <font>
      <i/>
      <sz val="12"/>
      <color indexed="8"/>
      <name val="Times New Roman"/>
      <family val="1"/>
      <charset val="204"/>
    </font>
    <font>
      <sz val="11"/>
      <color indexed="8"/>
      <name val="Calibri"/>
      <family val="2"/>
      <scheme val="minor"/>
    </font>
    <font>
      <sz val="8"/>
      <name val="Calibri"/>
      <family val="2"/>
      <charset val="204"/>
      <scheme val="minor"/>
    </font>
    <font>
      <sz val="11"/>
      <name val="Calibri"/>
    </font>
    <font>
      <sz val="10"/>
      <color theme="1"/>
      <name val="Times New Roman"/>
      <family val="1"/>
      <charset val="204"/>
    </font>
    <font>
      <sz val="10"/>
      <color theme="1"/>
      <name val="Calibri"/>
      <family val="2"/>
      <charset val="204"/>
      <scheme val="minor"/>
    </font>
    <font>
      <b/>
      <sz val="10"/>
      <color theme="1"/>
      <name val="Times New Roman"/>
      <family val="1"/>
      <charset val="204"/>
    </font>
    <font>
      <sz val="10"/>
      <color rgb="FFFF0000"/>
      <name val="Times New Roman"/>
      <family val="1"/>
      <charset val="204"/>
    </font>
    <font>
      <sz val="10"/>
      <name val="Times New Roman"/>
      <family val="1"/>
      <charset val="204"/>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92CDDC"/>
      </patternFill>
    </fill>
    <fill>
      <patternFill patternType="solid">
        <fgColor rgb="FFB7DEE8"/>
      </patternFill>
    </fill>
    <fill>
      <patternFill patternType="solid">
        <fgColor rgb="FFDAEEF3"/>
      </patternFill>
    </fill>
    <fill>
      <patternFill patternType="solid">
        <fgColor rgb="FFEEECE1"/>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9389629810485"/>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s>
  <cellStyleXfs count="4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0" fontId="22" fillId="0" borderId="0"/>
    <xf numFmtId="0" fontId="24" fillId="0" borderId="0"/>
  </cellStyleXfs>
  <cellXfs count="190">
    <xf numFmtId="0" fontId="0" fillId="0" borderId="0" xfId="0"/>
    <xf numFmtId="0" fontId="0" fillId="35" borderId="0" xfId="0" applyFill="1"/>
    <xf numFmtId="1" fontId="18" fillId="0" borderId="10" xfId="0" applyNumberFormat="1" applyFont="1" applyBorder="1"/>
    <xf numFmtId="0" fontId="18" fillId="0" borderId="0" xfId="0" applyFont="1"/>
    <xf numFmtId="0" fontId="0" fillId="0" borderId="0" xfId="0" applyAlignment="1"/>
    <xf numFmtId="0" fontId="18" fillId="0" borderId="10" xfId="0" applyFont="1" applyBorder="1"/>
    <xf numFmtId="9" fontId="18" fillId="0" borderId="10" xfId="1" applyFont="1" applyBorder="1"/>
    <xf numFmtId="0" fontId="0" fillId="0" borderId="0" xfId="0" applyAlignment="1">
      <alignment horizontal="right"/>
    </xf>
    <xf numFmtId="0" fontId="18" fillId="35" borderId="0" xfId="0" applyFont="1" applyFill="1"/>
    <xf numFmtId="0" fontId="20" fillId="6" borderId="10" xfId="0" applyFont="1" applyFill="1" applyBorder="1" applyAlignment="1"/>
    <xf numFmtId="49" fontId="20" fillId="0" borderId="10" xfId="0" applyNumberFormat="1" applyFont="1" applyBorder="1" applyAlignment="1">
      <alignment horizontal="right"/>
    </xf>
    <xf numFmtId="1" fontId="20" fillId="0" borderId="10" xfId="0" applyNumberFormat="1" applyFont="1" applyBorder="1" applyAlignment="1">
      <alignment horizontal="right"/>
    </xf>
    <xf numFmtId="0" fontId="20" fillId="0" borderId="10" xfId="0" applyNumberFormat="1" applyFont="1" applyBorder="1" applyAlignment="1">
      <alignment horizontal="right"/>
    </xf>
    <xf numFmtId="0" fontId="0" fillId="0" borderId="0" xfId="0"/>
    <xf numFmtId="0" fontId="18" fillId="0" borderId="10" xfId="0" applyFont="1" applyBorder="1"/>
    <xf numFmtId="9" fontId="20" fillId="6" borderId="10" xfId="1" applyFont="1" applyFill="1" applyBorder="1" applyAlignment="1"/>
    <xf numFmtId="2" fontId="20" fillId="49" borderId="10" xfId="0" applyNumberFormat="1" applyFont="1" applyFill="1" applyBorder="1" applyAlignment="1">
      <alignment horizontal="right"/>
    </xf>
    <xf numFmtId="0" fontId="20" fillId="49" borderId="10" xfId="0" applyNumberFormat="1" applyFont="1" applyFill="1" applyBorder="1" applyAlignment="1">
      <alignment horizontal="right"/>
    </xf>
    <xf numFmtId="165" fontId="18" fillId="0" borderId="0" xfId="43" applyNumberFormat="1" applyFont="1" applyBorder="1"/>
    <xf numFmtId="0" fontId="20" fillId="0" borderId="0" xfId="0" applyFont="1" applyAlignment="1">
      <alignment vertical="center"/>
    </xf>
    <xf numFmtId="0" fontId="20" fillId="45" borderId="10" xfId="0" applyFont="1" applyFill="1" applyBorder="1" applyAlignment="1">
      <alignment horizontal="center" vertical="top"/>
    </xf>
    <xf numFmtId="0" fontId="18" fillId="0" borderId="10" xfId="0" applyFont="1" applyBorder="1" applyAlignment="1"/>
    <xf numFmtId="0" fontId="18" fillId="0" borderId="0" xfId="0" applyFont="1" applyAlignment="1"/>
    <xf numFmtId="1" fontId="18" fillId="0" borderId="10" xfId="0" applyNumberFormat="1" applyFont="1" applyBorder="1" applyAlignment="1"/>
    <xf numFmtId="1" fontId="18" fillId="37" borderId="10" xfId="0" applyNumberFormat="1" applyFont="1" applyFill="1" applyBorder="1" applyAlignment="1"/>
    <xf numFmtId="0" fontId="18" fillId="0" borderId="10" xfId="0" applyFont="1" applyBorder="1" applyAlignment="1"/>
    <xf numFmtId="0" fontId="18" fillId="0" borderId="14" xfId="0" applyFont="1" applyBorder="1" applyAlignment="1"/>
    <xf numFmtId="166" fontId="18" fillId="0" borderId="10" xfId="0" applyNumberFormat="1" applyFont="1" applyBorder="1" applyAlignment="1"/>
    <xf numFmtId="2" fontId="18" fillId="0" borderId="10" xfId="0" applyNumberFormat="1" applyFont="1" applyBorder="1" applyAlignment="1"/>
    <xf numFmtId="0" fontId="25" fillId="0" borderId="10" xfId="0" applyFont="1" applyBorder="1" applyAlignment="1">
      <alignment horizontal="center" vertical="center"/>
    </xf>
    <xf numFmtId="0" fontId="25" fillId="0" borderId="10" xfId="0" applyFont="1" applyBorder="1" applyAlignment="1"/>
    <xf numFmtId="0" fontId="25" fillId="0" borderId="10" xfId="0" applyFont="1" applyBorder="1" applyAlignment="1">
      <alignment horizontal="center"/>
    </xf>
    <xf numFmtId="0" fontId="25" fillId="0" borderId="13" xfId="0" applyFont="1" applyBorder="1" applyAlignment="1">
      <alignment horizontal="center"/>
    </xf>
    <xf numFmtId="0" fontId="25" fillId="0" borderId="13" xfId="0" applyFont="1" applyBorder="1" applyAlignment="1">
      <alignment horizontal="center" vertical="center"/>
    </xf>
    <xf numFmtId="1" fontId="25" fillId="0" borderId="13" xfId="0" applyNumberFormat="1" applyFont="1" applyBorder="1" applyAlignment="1">
      <alignment horizontal="center"/>
    </xf>
    <xf numFmtId="0" fontId="26" fillId="0" borderId="0" xfId="0" applyFont="1" applyAlignment="1"/>
    <xf numFmtId="0" fontId="26" fillId="0" borderId="0" xfId="0" applyFont="1" applyAlignment="1">
      <alignment horizontal="center" vertical="center"/>
    </xf>
    <xf numFmtId="0" fontId="25" fillId="0" borderId="15" xfId="0" applyFont="1" applyFill="1" applyBorder="1" applyAlignment="1">
      <alignment horizontal="center"/>
    </xf>
    <xf numFmtId="166" fontId="25" fillId="0" borderId="10" xfId="0" applyNumberFormat="1" applyFont="1" applyBorder="1" applyAlignment="1">
      <alignment horizontal="center"/>
    </xf>
    <xf numFmtId="0" fontId="25" fillId="0" borderId="13" xfId="0" applyFont="1" applyBorder="1" applyAlignment="1">
      <alignment horizontal="left"/>
    </xf>
    <xf numFmtId="0" fontId="25" fillId="0" borderId="0" xfId="0" applyFont="1"/>
    <xf numFmtId="0" fontId="27" fillId="0" borderId="14" xfId="0" applyFont="1" applyBorder="1" applyAlignment="1">
      <alignment vertical="top" wrapText="1"/>
    </xf>
    <xf numFmtId="0" fontId="27" fillId="0" borderId="10" xfId="0" applyFont="1" applyBorder="1" applyAlignment="1">
      <alignment horizontal="center" vertical="top" wrapText="1"/>
    </xf>
    <xf numFmtId="0" fontId="27" fillId="0" borderId="15" xfId="0" applyFont="1" applyBorder="1" applyAlignment="1">
      <alignment vertical="top" wrapText="1"/>
    </xf>
    <xf numFmtId="0" fontId="27" fillId="39" borderId="10" xfId="0" applyFont="1" applyFill="1" applyBorder="1" applyAlignment="1">
      <alignment vertical="top" wrapText="1"/>
    </xf>
    <xf numFmtId="0" fontId="27" fillId="39" borderId="10" xfId="0" applyFont="1" applyFill="1" applyBorder="1" applyAlignment="1">
      <alignment horizontal="center" vertical="top" wrapText="1"/>
    </xf>
    <xf numFmtId="0" fontId="27" fillId="46" borderId="10" xfId="0" applyFont="1" applyFill="1" applyBorder="1" applyAlignment="1">
      <alignment vertical="top" wrapText="1"/>
    </xf>
    <xf numFmtId="0" fontId="27" fillId="46" borderId="10" xfId="0" applyFont="1" applyFill="1" applyBorder="1" applyAlignment="1">
      <alignment horizontal="center" vertical="top" wrapText="1"/>
    </xf>
    <xf numFmtId="0" fontId="25" fillId="39" borderId="10" xfId="0" applyFont="1" applyFill="1" applyBorder="1" applyAlignment="1">
      <alignment vertical="top" wrapText="1"/>
    </xf>
    <xf numFmtId="0" fontId="25" fillId="46" borderId="10" xfId="0" applyFont="1" applyFill="1" applyBorder="1" applyAlignment="1">
      <alignment vertical="top" wrapText="1"/>
    </xf>
    <xf numFmtId="0" fontId="25" fillId="46" borderId="10" xfId="0" applyFont="1" applyFill="1" applyBorder="1" applyAlignment="1">
      <alignment horizontal="left" vertical="top" wrapText="1"/>
    </xf>
    <xf numFmtId="0" fontId="25" fillId="37" borderId="10" xfId="0" applyFont="1" applyFill="1" applyBorder="1" applyAlignment="1">
      <alignment vertical="top" wrapText="1"/>
    </xf>
    <xf numFmtId="0" fontId="25" fillId="40" borderId="10" xfId="0" applyFont="1" applyFill="1" applyBorder="1" applyAlignment="1">
      <alignment vertical="top" wrapText="1"/>
    </xf>
    <xf numFmtId="0" fontId="25" fillId="47" borderId="10" xfId="0" applyFont="1" applyFill="1" applyBorder="1" applyAlignment="1">
      <alignment vertical="top" wrapText="1"/>
    </xf>
    <xf numFmtId="0" fontId="25" fillId="48" borderId="10" xfId="0" applyFont="1" applyFill="1" applyBorder="1" applyAlignment="1">
      <alignment vertical="top" wrapText="1"/>
    </xf>
    <xf numFmtId="0" fontId="25" fillId="0" borderId="10" xfId="0" applyFont="1" applyBorder="1" applyAlignment="1">
      <alignment wrapText="1"/>
    </xf>
    <xf numFmtId="0" fontId="25" fillId="39" borderId="10" xfId="0" applyFont="1" applyFill="1" applyBorder="1" applyAlignment="1">
      <alignment wrapText="1"/>
    </xf>
    <xf numFmtId="0" fontId="25" fillId="46" borderId="10" xfId="0" applyFont="1" applyFill="1" applyBorder="1" applyAlignment="1">
      <alignment wrapText="1"/>
    </xf>
    <xf numFmtId="0" fontId="25" fillId="37" borderId="10" xfId="0" applyFont="1" applyFill="1" applyBorder="1" applyAlignment="1">
      <alignment wrapText="1"/>
    </xf>
    <xf numFmtId="0" fontId="25" fillId="40" borderId="10" xfId="0" applyFont="1" applyFill="1" applyBorder="1" applyAlignment="1">
      <alignment wrapText="1"/>
    </xf>
    <xf numFmtId="0" fontId="25" fillId="47" borderId="10" xfId="0" applyFont="1" applyFill="1" applyBorder="1" applyAlignment="1">
      <alignment wrapText="1"/>
    </xf>
    <xf numFmtId="0" fontId="25" fillId="48" borderId="10" xfId="0" applyFont="1" applyFill="1" applyBorder="1" applyAlignment="1">
      <alignment wrapText="1"/>
    </xf>
    <xf numFmtId="0" fontId="25" fillId="0" borderId="10" xfId="0" applyFont="1" applyFill="1" applyBorder="1"/>
    <xf numFmtId="0" fontId="29" fillId="0" borderId="0" xfId="45" applyNumberFormat="1" applyFont="1" applyFill="1" applyProtection="1"/>
    <xf numFmtId="0" fontId="25" fillId="0" borderId="0" xfId="0" applyFont="1" applyFill="1" applyAlignment="1">
      <alignment vertical="top"/>
    </xf>
    <xf numFmtId="0" fontId="25" fillId="0" borderId="0" xfId="0" applyFont="1" applyFill="1"/>
    <xf numFmtId="9" fontId="25" fillId="0" borderId="0" xfId="1" applyFont="1"/>
    <xf numFmtId="9" fontId="25" fillId="0" borderId="10" xfId="1" applyFont="1" applyBorder="1"/>
    <xf numFmtId="0" fontId="25" fillId="0" borderId="13" xfId="0" applyFont="1" applyFill="1" applyBorder="1" applyAlignment="1">
      <alignment horizontal="center"/>
    </xf>
    <xf numFmtId="0" fontId="25" fillId="0" borderId="13" xfId="0" applyFont="1" applyFill="1" applyBorder="1" applyAlignment="1">
      <alignment horizontal="center" vertical="center"/>
    </xf>
    <xf numFmtId="1" fontId="25" fillId="0" borderId="13" xfId="0" applyNumberFormat="1" applyFont="1" applyFill="1" applyBorder="1" applyAlignment="1">
      <alignment horizontal="center"/>
    </xf>
    <xf numFmtId="0" fontId="25" fillId="0" borderId="13" xfId="0" applyFont="1" applyFill="1" applyBorder="1" applyAlignment="1">
      <alignment horizontal="left"/>
    </xf>
    <xf numFmtId="0" fontId="26" fillId="0" borderId="0" xfId="0" applyFont="1" applyFill="1" applyAlignment="1"/>
    <xf numFmtId="0" fontId="25" fillId="33" borderId="10" xfId="0" applyFont="1" applyFill="1" applyBorder="1"/>
    <xf numFmtId="0" fontId="29" fillId="33" borderId="0" xfId="45" applyNumberFormat="1" applyFont="1" applyFill="1" applyProtection="1"/>
    <xf numFmtId="0" fontId="25" fillId="33" borderId="10" xfId="0" applyFont="1" applyFill="1" applyBorder="1" applyAlignment="1">
      <alignment vertical="top"/>
    </xf>
    <xf numFmtId="0" fontId="25" fillId="33" borderId="0" xfId="0" applyFont="1" applyFill="1" applyAlignment="1">
      <alignment vertical="top"/>
    </xf>
    <xf numFmtId="0" fontId="29" fillId="33" borderId="10" xfId="0" applyFont="1" applyFill="1" applyBorder="1"/>
    <xf numFmtId="0" fontId="25" fillId="55" borderId="10" xfId="0" applyFont="1" applyFill="1" applyBorder="1"/>
    <xf numFmtId="0" fontId="25" fillId="55" borderId="0" xfId="45" applyNumberFormat="1" applyFont="1" applyFill="1" applyProtection="1"/>
    <xf numFmtId="0" fontId="25" fillId="55" borderId="10" xfId="0" applyFont="1" applyFill="1" applyBorder="1" applyAlignment="1">
      <alignment vertical="top"/>
    </xf>
    <xf numFmtId="0" fontId="29" fillId="55" borderId="0" xfId="45" applyNumberFormat="1" applyFont="1" applyFill="1" applyProtection="1"/>
    <xf numFmtId="0" fontId="25" fillId="55" borderId="0" xfId="0" applyFont="1" applyFill="1" applyAlignment="1">
      <alignment vertical="top"/>
    </xf>
    <xf numFmtId="0" fontId="26" fillId="0" borderId="0" xfId="0" applyFont="1"/>
    <xf numFmtId="0" fontId="26" fillId="0" borderId="10" xfId="0" applyFont="1" applyBorder="1" applyAlignment="1">
      <alignment horizontal="right"/>
    </xf>
    <xf numFmtId="0" fontId="26" fillId="0" borderId="10" xfId="0" applyFont="1" applyBorder="1"/>
    <xf numFmtId="0" fontId="26" fillId="0" borderId="0" xfId="0" applyFont="1" applyAlignment="1">
      <alignment horizontal="left"/>
    </xf>
    <xf numFmtId="1" fontId="26" fillId="0" borderId="0" xfId="0" applyNumberFormat="1" applyFont="1"/>
    <xf numFmtId="0" fontId="25" fillId="0" borderId="10" xfId="0" applyFont="1" applyBorder="1" applyAlignment="1">
      <alignment horizontal="right"/>
    </xf>
    <xf numFmtId="0" fontId="25" fillId="36" borderId="0" xfId="0" applyFont="1" applyFill="1"/>
    <xf numFmtId="0" fontId="25" fillId="36" borderId="10" xfId="0" applyFont="1" applyFill="1" applyBorder="1" applyAlignment="1">
      <alignment horizontal="right"/>
    </xf>
    <xf numFmtId="9" fontId="25" fillId="36" borderId="10" xfId="1" applyFont="1" applyFill="1" applyBorder="1"/>
    <xf numFmtId="0" fontId="25" fillId="0" borderId="10" xfId="0" applyFont="1" applyFill="1" applyBorder="1" applyAlignment="1">
      <alignment horizontal="right"/>
    </xf>
    <xf numFmtId="9" fontId="25" fillId="0" borderId="10" xfId="1" applyFont="1" applyFill="1" applyBorder="1"/>
    <xf numFmtId="0" fontId="25" fillId="38" borderId="14" xfId="0" applyFont="1" applyFill="1" applyBorder="1" applyAlignment="1">
      <alignment horizontal="center" wrapText="1"/>
    </xf>
    <xf numFmtId="0" fontId="25" fillId="38" borderId="15" xfId="0" applyFont="1" applyFill="1" applyBorder="1" applyAlignment="1">
      <alignment horizontal="center" wrapText="1"/>
    </xf>
    <xf numFmtId="0" fontId="25" fillId="38" borderId="14" xfId="0" applyFont="1" applyFill="1" applyBorder="1" applyAlignment="1">
      <alignment horizontal="left" wrapText="1"/>
    </xf>
    <xf numFmtId="0" fontId="25" fillId="0" borderId="16" xfId="0" applyFont="1" applyBorder="1" applyAlignment="1">
      <alignment horizontal="center"/>
    </xf>
    <xf numFmtId="0" fontId="25" fillId="0" borderId="10" xfId="0" applyFont="1" applyBorder="1" applyAlignment="1">
      <alignment horizontal="left"/>
    </xf>
    <xf numFmtId="0" fontId="25" fillId="41" borderId="10" xfId="0" applyFont="1" applyFill="1" applyBorder="1"/>
    <xf numFmtId="0" fontId="29" fillId="41" borderId="10" xfId="0" applyFont="1" applyFill="1" applyBorder="1"/>
    <xf numFmtId="0" fontId="25" fillId="41" borderId="13" xfId="0" applyFont="1" applyFill="1" applyBorder="1" applyAlignment="1">
      <alignment horizontal="center"/>
    </xf>
    <xf numFmtId="0" fontId="25" fillId="41" borderId="13" xfId="0" applyFont="1" applyFill="1" applyBorder="1" applyAlignment="1">
      <alignment horizontal="center" vertical="center"/>
    </xf>
    <xf numFmtId="1" fontId="25" fillId="41" borderId="13" xfId="0" applyNumberFormat="1" applyFont="1" applyFill="1" applyBorder="1" applyAlignment="1">
      <alignment horizontal="center"/>
    </xf>
    <xf numFmtId="0" fontId="25" fillId="41" borderId="13" xfId="0" applyFont="1" applyFill="1" applyBorder="1" applyAlignment="1">
      <alignment horizontal="left"/>
    </xf>
    <xf numFmtId="0" fontId="26" fillId="41" borderId="0" xfId="0" applyFont="1" applyFill="1" applyAlignment="1"/>
    <xf numFmtId="0" fontId="0" fillId="35" borderId="0" xfId="0" applyFill="1" applyAlignment="1">
      <alignment wrapText="1"/>
    </xf>
    <xf numFmtId="0" fontId="0" fillId="0" borderId="0" xfId="0" applyAlignment="1">
      <alignment wrapText="1"/>
    </xf>
    <xf numFmtId="0" fontId="0" fillId="33" borderId="0" xfId="0" applyFill="1" applyAlignment="1">
      <alignment wrapText="1"/>
    </xf>
    <xf numFmtId="0" fontId="0" fillId="34" borderId="0" xfId="0" applyFill="1" applyAlignment="1">
      <alignment wrapText="1"/>
    </xf>
    <xf numFmtId="166" fontId="0" fillId="34" borderId="0" xfId="0" applyNumberFormat="1" applyFill="1" applyAlignment="1">
      <alignment wrapText="1"/>
    </xf>
    <xf numFmtId="1" fontId="0" fillId="33" borderId="0" xfId="0" applyNumberFormat="1" applyFill="1" applyAlignment="1">
      <alignment wrapText="1"/>
    </xf>
    <xf numFmtId="0" fontId="0" fillId="0" borderId="0" xfId="0" applyAlignment="1">
      <alignment horizontal="right" wrapText="1"/>
    </xf>
    <xf numFmtId="0" fontId="0" fillId="34" borderId="0" xfId="0" applyFill="1" applyAlignment="1">
      <alignment wrapText="1"/>
    </xf>
    <xf numFmtId="0" fontId="0" fillId="35" borderId="0" xfId="0" applyFill="1" applyAlignment="1">
      <alignment wrapText="1"/>
    </xf>
    <xf numFmtId="0" fontId="0" fillId="33" borderId="0" xfId="0" applyFill="1" applyAlignment="1">
      <alignment wrapText="1"/>
    </xf>
    <xf numFmtId="0" fontId="0" fillId="35" borderId="0" xfId="0" applyFill="1" applyAlignment="1">
      <alignment horizontal="right" wrapText="1"/>
    </xf>
    <xf numFmtId="0" fontId="18" fillId="35" borderId="0" xfId="0" applyFont="1" applyFill="1"/>
    <xf numFmtId="0" fontId="18" fillId="35" borderId="10" xfId="0" applyFont="1" applyFill="1" applyBorder="1"/>
    <xf numFmtId="0" fontId="18" fillId="35" borderId="10" xfId="0" applyFont="1" applyFill="1" applyBorder="1" applyAlignment="1">
      <alignment horizontal="center" wrapText="1"/>
    </xf>
    <xf numFmtId="0" fontId="18" fillId="35" borderId="14" xfId="0" applyFont="1" applyFill="1" applyBorder="1" applyAlignment="1">
      <alignment horizontal="center"/>
    </xf>
    <xf numFmtId="0" fontId="18" fillId="35" borderId="15" xfId="0" applyFont="1" applyFill="1" applyBorder="1" applyAlignment="1">
      <alignment horizontal="center"/>
    </xf>
    <xf numFmtId="0" fontId="18" fillId="35" borderId="13" xfId="0" applyFont="1" applyFill="1" applyBorder="1" applyAlignment="1">
      <alignment horizontal="center"/>
    </xf>
    <xf numFmtId="0" fontId="18" fillId="35" borderId="23" xfId="0" applyFont="1" applyFill="1" applyBorder="1" applyAlignment="1">
      <alignment horizontal="center"/>
    </xf>
    <xf numFmtId="0" fontId="18" fillId="35" borderId="14" xfId="0" applyFont="1" applyFill="1" applyBorder="1" applyAlignment="1">
      <alignment horizontal="center" wrapText="1"/>
    </xf>
    <xf numFmtId="0" fontId="18" fillId="35" borderId="15" xfId="0" applyFont="1" applyFill="1" applyBorder="1" applyAlignment="1">
      <alignment horizontal="center" wrapText="1"/>
    </xf>
    <xf numFmtId="0" fontId="18" fillId="35" borderId="13" xfId="0" applyFont="1" applyFill="1" applyBorder="1" applyAlignment="1">
      <alignment horizontal="center"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0" fontId="27" fillId="0" borderId="13" xfId="0" applyFont="1" applyBorder="1" applyAlignment="1">
      <alignment horizontal="center" vertical="top" wrapText="1"/>
    </xf>
    <xf numFmtId="0" fontId="27" fillId="0" borderId="18" xfId="0" applyFont="1" applyBorder="1" applyAlignment="1">
      <alignment horizontal="center" vertical="top" wrapText="1"/>
    </xf>
    <xf numFmtId="0" fontId="27" fillId="0" borderId="19" xfId="0" applyFont="1" applyBorder="1" applyAlignment="1">
      <alignment horizontal="center" vertical="top" wrapText="1"/>
    </xf>
    <xf numFmtId="0" fontId="27" fillId="0" borderId="20" xfId="0" applyFont="1" applyBorder="1" applyAlignment="1">
      <alignment horizontal="center" vertical="top" wrapText="1"/>
    </xf>
    <xf numFmtId="0" fontId="27" fillId="0" borderId="21" xfId="0" applyFont="1" applyBorder="1" applyAlignment="1">
      <alignment horizontal="center" vertical="top" wrapText="1"/>
    </xf>
    <xf numFmtId="0" fontId="27" fillId="0" borderId="22" xfId="0" applyFont="1" applyBorder="1" applyAlignment="1">
      <alignment horizontal="center" vertical="top" wrapText="1"/>
    </xf>
    <xf numFmtId="0" fontId="27" fillId="0" borderId="16" xfId="0" applyFont="1" applyBorder="1" applyAlignment="1">
      <alignment horizontal="center" vertical="top" wrapText="1"/>
    </xf>
    <xf numFmtId="0" fontId="27" fillId="39" borderId="11" xfId="0" applyFont="1" applyFill="1" applyBorder="1" applyAlignment="1">
      <alignment horizontal="center" vertical="top" wrapText="1"/>
    </xf>
    <xf numFmtId="0" fontId="27" fillId="39" borderId="17" xfId="0" applyFont="1" applyFill="1" applyBorder="1" applyAlignment="1">
      <alignment horizontal="center" vertical="top" wrapText="1"/>
    </xf>
    <xf numFmtId="0" fontId="27" fillId="39" borderId="12" xfId="0" applyFont="1" applyFill="1" applyBorder="1" applyAlignment="1">
      <alignment horizontal="center" vertical="top" wrapText="1"/>
    </xf>
    <xf numFmtId="0" fontId="25" fillId="0" borderId="14" xfId="0" applyFont="1" applyBorder="1" applyAlignment="1">
      <alignment horizontal="center" wrapText="1"/>
    </xf>
    <xf numFmtId="0" fontId="25" fillId="0" borderId="15" xfId="0" applyFont="1" applyBorder="1" applyAlignment="1">
      <alignment horizontal="center" wrapText="1"/>
    </xf>
    <xf numFmtId="0" fontId="25" fillId="0" borderId="13" xfId="0" applyFont="1" applyBorder="1" applyAlignment="1">
      <alignment horizontal="center" wrapText="1"/>
    </xf>
    <xf numFmtId="0" fontId="27" fillId="46" borderId="11" xfId="0" applyFont="1" applyFill="1" applyBorder="1" applyAlignment="1">
      <alignment horizontal="center" vertical="top" wrapText="1"/>
    </xf>
    <xf numFmtId="0" fontId="27" fillId="46" borderId="17" xfId="0" applyFont="1" applyFill="1" applyBorder="1" applyAlignment="1">
      <alignment horizontal="center" vertical="top" wrapText="1"/>
    </xf>
    <xf numFmtId="0" fontId="27" fillId="46" borderId="12" xfId="0" applyFont="1" applyFill="1" applyBorder="1" applyAlignment="1">
      <alignment horizontal="center" vertical="top" wrapText="1"/>
    </xf>
    <xf numFmtId="0" fontId="27" fillId="37" borderId="11" xfId="0" applyFont="1" applyFill="1" applyBorder="1" applyAlignment="1">
      <alignment horizontal="center" vertical="top" wrapText="1"/>
    </xf>
    <xf numFmtId="0" fontId="27" fillId="37" borderId="17" xfId="0" applyFont="1" applyFill="1" applyBorder="1" applyAlignment="1">
      <alignment horizontal="center" vertical="top" wrapText="1"/>
    </xf>
    <xf numFmtId="0" fontId="27" fillId="37" borderId="12" xfId="0" applyFont="1" applyFill="1" applyBorder="1" applyAlignment="1">
      <alignment horizontal="center" vertical="top" wrapText="1"/>
    </xf>
    <xf numFmtId="0" fontId="27" fillId="48" borderId="11" xfId="0" applyFont="1" applyFill="1" applyBorder="1" applyAlignment="1">
      <alignment horizontal="center" vertical="top" wrapText="1"/>
    </xf>
    <xf numFmtId="0" fontId="27" fillId="48" borderId="17" xfId="0" applyFont="1" applyFill="1" applyBorder="1" applyAlignment="1">
      <alignment horizontal="center" vertical="top" wrapText="1"/>
    </xf>
    <xf numFmtId="0" fontId="27" fillId="48" borderId="12" xfId="0" applyFont="1" applyFill="1" applyBorder="1" applyAlignment="1">
      <alignment horizontal="center" vertical="top" wrapText="1"/>
    </xf>
    <xf numFmtId="0" fontId="27" fillId="47" borderId="11" xfId="0" applyFont="1" applyFill="1" applyBorder="1" applyAlignment="1">
      <alignment horizontal="center" vertical="top" wrapText="1"/>
    </xf>
    <xf numFmtId="0" fontId="27" fillId="47" borderId="17" xfId="0" applyFont="1" applyFill="1" applyBorder="1" applyAlignment="1">
      <alignment horizontal="center" vertical="top" wrapText="1"/>
    </xf>
    <xf numFmtId="0" fontId="27" fillId="47" borderId="12" xfId="0" applyFont="1" applyFill="1" applyBorder="1" applyAlignment="1">
      <alignment horizontal="center" vertical="top" wrapText="1"/>
    </xf>
    <xf numFmtId="0" fontId="27" fillId="40" borderId="18" xfId="0" applyFont="1" applyFill="1" applyBorder="1" applyAlignment="1">
      <alignment horizontal="center" vertical="top" wrapText="1"/>
    </xf>
    <xf numFmtId="0" fontId="27" fillId="40" borderId="19" xfId="0" applyFont="1" applyFill="1" applyBorder="1" applyAlignment="1">
      <alignment horizontal="center" vertical="top" wrapText="1"/>
    </xf>
    <xf numFmtId="0" fontId="27" fillId="40" borderId="20" xfId="0" applyFont="1" applyFill="1" applyBorder="1" applyAlignment="1">
      <alignment horizontal="center" vertical="top" wrapText="1"/>
    </xf>
    <xf numFmtId="0" fontId="27" fillId="40" borderId="21" xfId="0" applyFont="1" applyFill="1" applyBorder="1" applyAlignment="1">
      <alignment horizontal="center" vertical="top" wrapText="1"/>
    </xf>
    <xf numFmtId="0" fontId="27" fillId="40" borderId="22" xfId="0" applyFont="1" applyFill="1" applyBorder="1" applyAlignment="1">
      <alignment horizontal="center" vertical="top" wrapText="1"/>
    </xf>
    <xf numFmtId="0" fontId="27" fillId="40" borderId="16" xfId="0" applyFont="1" applyFill="1" applyBorder="1" applyAlignment="1">
      <alignment horizontal="center" vertical="top" wrapText="1"/>
    </xf>
    <xf numFmtId="0" fontId="19" fillId="0" borderId="0" xfId="0" applyFont="1" applyAlignment="1">
      <alignment vertical="center"/>
    </xf>
    <xf numFmtId="0" fontId="20" fillId="0" borderId="0" xfId="0" applyFont="1" applyAlignment="1">
      <alignment vertical="center"/>
    </xf>
    <xf numFmtId="0" fontId="21" fillId="0" borderId="0" xfId="0" applyFont="1" applyAlignment="1">
      <alignment vertical="center"/>
    </xf>
    <xf numFmtId="0" fontId="19" fillId="42" borderId="10" xfId="0" applyFont="1" applyFill="1" applyBorder="1" applyAlignment="1">
      <alignment horizontal="center" vertical="center"/>
    </xf>
    <xf numFmtId="0" fontId="19" fillId="42" borderId="10" xfId="0" applyFont="1" applyFill="1" applyBorder="1" applyAlignment="1">
      <alignment vertical="center"/>
    </xf>
    <xf numFmtId="0" fontId="19" fillId="43" borderId="10" xfId="0" applyFont="1" applyFill="1" applyBorder="1" applyAlignment="1">
      <alignment horizontal="center" vertical="center"/>
    </xf>
    <xf numFmtId="0" fontId="19" fillId="44" borderId="10" xfId="0" applyFont="1" applyFill="1" applyBorder="1" applyAlignment="1">
      <alignment horizontal="center" vertical="center"/>
    </xf>
    <xf numFmtId="0" fontId="20" fillId="45" borderId="10" xfId="0" applyFont="1" applyFill="1" applyBorder="1" applyAlignment="1">
      <alignment horizontal="center" vertical="top"/>
    </xf>
    <xf numFmtId="0" fontId="25" fillId="52" borderId="10" xfId="0" applyFont="1" applyFill="1" applyBorder="1" applyAlignment="1"/>
    <xf numFmtId="0" fontId="25" fillId="53" borderId="10" xfId="0" applyFont="1" applyFill="1" applyBorder="1" applyAlignment="1"/>
    <xf numFmtId="0" fontId="25" fillId="54" borderId="10" xfId="0" applyFont="1" applyFill="1" applyBorder="1" applyAlignment="1"/>
    <xf numFmtId="0" fontId="25" fillId="54" borderId="14" xfId="0" applyFont="1" applyFill="1" applyBorder="1" applyAlignment="1">
      <alignment horizontal="center"/>
    </xf>
    <xf numFmtId="0" fontId="25" fillId="54" borderId="15" xfId="0" applyFont="1" applyFill="1" applyBorder="1" applyAlignment="1">
      <alignment horizontal="center"/>
    </xf>
    <xf numFmtId="0" fontId="25" fillId="54" borderId="13" xfId="0" applyFont="1" applyFill="1" applyBorder="1" applyAlignment="1">
      <alignment horizontal="center"/>
    </xf>
    <xf numFmtId="0" fontId="25" fillId="51" borderId="14" xfId="0" applyFont="1" applyFill="1" applyBorder="1" applyAlignment="1">
      <alignment horizontal="center"/>
    </xf>
    <xf numFmtId="0" fontId="25" fillId="51" borderId="15" xfId="0" applyFont="1" applyFill="1" applyBorder="1" applyAlignment="1">
      <alignment horizontal="center"/>
    </xf>
    <xf numFmtId="0" fontId="25" fillId="51" borderId="13" xfId="0" applyFont="1" applyFill="1" applyBorder="1" applyAlignment="1">
      <alignment horizontal="center"/>
    </xf>
    <xf numFmtId="0" fontId="25" fillId="53" borderId="14" xfId="0" applyFont="1" applyFill="1" applyBorder="1" applyAlignment="1">
      <alignment horizontal="center"/>
    </xf>
    <xf numFmtId="0" fontId="25" fillId="53" borderId="15" xfId="0" applyFont="1" applyFill="1" applyBorder="1" applyAlignment="1">
      <alignment horizontal="center"/>
    </xf>
    <xf numFmtId="0" fontId="25" fillId="53" borderId="13" xfId="0" applyFont="1" applyFill="1" applyBorder="1" applyAlignment="1">
      <alignment horizontal="center"/>
    </xf>
    <xf numFmtId="0" fontId="25" fillId="52" borderId="14" xfId="0" applyFont="1" applyFill="1" applyBorder="1" applyAlignment="1">
      <alignment horizontal="center"/>
    </xf>
    <xf numFmtId="0" fontId="25" fillId="52" borderId="15" xfId="0" applyFont="1" applyFill="1" applyBorder="1" applyAlignment="1">
      <alignment horizontal="center"/>
    </xf>
    <xf numFmtId="0" fontId="25" fillId="52" borderId="13" xfId="0" applyFont="1" applyFill="1" applyBorder="1" applyAlignment="1">
      <alignment horizontal="center"/>
    </xf>
    <xf numFmtId="0" fontId="25" fillId="50" borderId="10" xfId="0" applyFont="1" applyFill="1" applyBorder="1" applyAlignment="1"/>
    <xf numFmtId="0" fontId="25" fillId="51" borderId="10" xfId="0" applyFont="1" applyFill="1" applyBorder="1" applyAlignment="1"/>
    <xf numFmtId="0" fontId="25" fillId="50" borderId="14" xfId="0" applyFont="1" applyFill="1" applyBorder="1" applyAlignment="1">
      <alignment horizontal="center"/>
    </xf>
    <xf numFmtId="0" fontId="25" fillId="50" borderId="15" xfId="0" applyFont="1" applyFill="1" applyBorder="1" applyAlignment="1">
      <alignment horizontal="center"/>
    </xf>
    <xf numFmtId="0" fontId="25" fillId="50" borderId="13" xfId="0" applyFont="1" applyFill="1" applyBorder="1" applyAlignment="1">
      <alignment horizontal="center"/>
    </xf>
    <xf numFmtId="0" fontId="25" fillId="0" borderId="10" xfId="0" applyFont="1" applyBorder="1" applyAlignment="1"/>
    <xf numFmtId="0" fontId="25" fillId="0" borderId="10" xfId="0" applyFont="1" applyBorder="1" applyAlignment="1">
      <alignment horizontal="center" vertical="center"/>
    </xf>
  </cellXfs>
  <cellStyles count="46">
    <cellStyle name="20% - Акцент1" xfId="20" builtinId="30" customBuiltin="1"/>
    <cellStyle name="20% - Акцент2" xfId="24" builtinId="34" customBuiltin="1"/>
    <cellStyle name="20% - Акцент3" xfId="28" builtinId="38" customBuiltin="1"/>
    <cellStyle name="20% - Акцент4" xfId="32" builtinId="42" customBuiltin="1"/>
    <cellStyle name="20% - Акцент5" xfId="36" builtinId="46" customBuiltin="1"/>
    <cellStyle name="20% - Акцент6" xfId="40" builtinId="50" customBuiltin="1"/>
    <cellStyle name="40% - Акцент1" xfId="21" builtinId="31" customBuiltin="1"/>
    <cellStyle name="40% - Акцент2" xfId="25" builtinId="35" customBuiltin="1"/>
    <cellStyle name="40% - Акцент3" xfId="29" builtinId="39" customBuiltin="1"/>
    <cellStyle name="40% - Акцент4" xfId="33" builtinId="43" customBuiltin="1"/>
    <cellStyle name="40% - Акцент5" xfId="37" builtinId="47" customBuiltin="1"/>
    <cellStyle name="40% - Акцент6" xfId="41" builtinId="51" customBuiltin="1"/>
    <cellStyle name="60% - Акцент1" xfId="22" builtinId="32" customBuiltin="1"/>
    <cellStyle name="60% - Акцент2" xfId="26" builtinId="36" customBuiltin="1"/>
    <cellStyle name="60% - Акцент3" xfId="30" builtinId="40" customBuiltin="1"/>
    <cellStyle name="60% - Акцент4" xfId="34" builtinId="44" customBuiltin="1"/>
    <cellStyle name="60% - Акцент5" xfId="38" builtinId="48" customBuiltin="1"/>
    <cellStyle name="60% - Акцент6" xfId="42" builtinId="52" customBuiltin="1"/>
    <cellStyle name="Акцент1" xfId="19" builtinId="29" customBuiltin="1"/>
    <cellStyle name="Акцент2" xfId="23" builtinId="33" customBuiltin="1"/>
    <cellStyle name="Акцент3" xfId="27" builtinId="37" customBuiltin="1"/>
    <cellStyle name="Акцент4" xfId="31" builtinId="41" customBuiltin="1"/>
    <cellStyle name="Акцент5" xfId="35" builtinId="45" customBuiltin="1"/>
    <cellStyle name="Акцент6" xfId="39" builtinId="49" customBuiltin="1"/>
    <cellStyle name="Ввод " xfId="10" builtinId="20" customBuiltin="1"/>
    <cellStyle name="Вывод" xfId="11" builtinId="21" customBuiltin="1"/>
    <cellStyle name="Вычисление" xfId="12" builtinId="22" customBuiltin="1"/>
    <cellStyle name="Заголовок 1" xfId="3" builtinId="16" customBuiltin="1"/>
    <cellStyle name="Заголовок 2" xfId="4" builtinId="17" customBuiltin="1"/>
    <cellStyle name="Заголовок 3" xfId="5" builtinId="18" customBuiltin="1"/>
    <cellStyle name="Заголовок 4" xfId="6" builtinId="19" customBuiltin="1"/>
    <cellStyle name="Итог" xfId="18" builtinId="25" customBuiltin="1"/>
    <cellStyle name="Контрольная ячейка" xfId="14" builtinId="23" customBuiltin="1"/>
    <cellStyle name="Название" xfId="2" builtinId="15" customBuiltin="1"/>
    <cellStyle name="Нейтральный" xfId="9" builtinId="28" customBuiltin="1"/>
    <cellStyle name="Обычный" xfId="0" builtinId="0"/>
    <cellStyle name="Обычный 2" xfId="44"/>
    <cellStyle name="Обычный 3" xfId="45"/>
    <cellStyle name="Плохой" xfId="8" builtinId="27" customBuiltin="1"/>
    <cellStyle name="Пояснение" xfId="17" builtinId="53" customBuiltin="1"/>
    <cellStyle name="Примечание" xfId="16" builtinId="10" customBuiltin="1"/>
    <cellStyle name="Процентный" xfId="1" builtinId="5"/>
    <cellStyle name="Связанная ячейка" xfId="13" builtinId="24" customBuiltin="1"/>
    <cellStyle name="Текст предупреждения" xfId="15" builtinId="11" customBuiltin="1"/>
    <cellStyle name="Финансовый" xfId="43" builtinId="3"/>
    <cellStyle name="Хороший" xfId="7"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cuments\&#1041;&#1072;&#1088;&#1099;&#10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Сведения о независимой оценке"/>
      <sheetName val="Лист1"/>
      <sheetName val="Индикаторы"/>
    </sheetNames>
    <sheetDataSet>
      <sheetData sheetId="0"/>
      <sheetData sheetId="1"/>
      <sheetData sheetId="2"/>
    </sheetDataSet>
  </externalBook>
</externalLink>
</file>

<file path=xl/theme/theme1.xml><?xml version="1.0" encoding="utf-8"?>
<a:theme xmlns:a="http://schemas.openxmlformats.org/drawingml/2006/main" name="Тема Office">
  <a:themeElements>
    <a:clrScheme name="Ион">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J334"/>
  <sheetViews>
    <sheetView tabSelected="1" workbookViewId="0">
      <pane xSplit="3" ySplit="3" topLeftCell="D4" activePane="bottomRight" state="frozen"/>
      <selection activeCell="C32" sqref="C32"/>
      <selection pane="topRight" activeCell="C32" sqref="C32"/>
      <selection pane="bottomLeft" activeCell="C32" sqref="C32"/>
      <selection pane="bottomRight" activeCell="C4" sqref="C4:C333"/>
    </sheetView>
  </sheetViews>
  <sheetFormatPr defaultColWidth="9.140625" defaultRowHeight="15"/>
  <cols>
    <col min="1" max="1" width="7.28515625" customWidth="1"/>
    <col min="2" max="2" width="74" style="7" customWidth="1"/>
    <col min="3" max="3" width="11.28515625" customWidth="1"/>
    <col min="4" max="5" width="8.42578125" customWidth="1"/>
    <col min="6" max="6" width="9.28515625" bestFit="1" customWidth="1"/>
    <col min="7" max="7" width="9.28515625" customWidth="1"/>
    <col min="8" max="8" width="9.28515625" bestFit="1" customWidth="1"/>
    <col min="9" max="9" width="9.7109375" bestFit="1" customWidth="1"/>
    <col min="10" max="10" width="8.85546875" customWidth="1"/>
    <col min="11" max="12" width="9.7109375" bestFit="1" customWidth="1"/>
    <col min="13" max="16" width="9.7109375" style="13" customWidth="1"/>
    <col min="17" max="17" width="9.85546875" bestFit="1" customWidth="1"/>
    <col min="18" max="19" width="9.7109375" bestFit="1" customWidth="1"/>
    <col min="20" max="20" width="8.140625" customWidth="1"/>
    <col min="21" max="21" width="9.28515625" bestFit="1" customWidth="1"/>
    <col min="22" max="29" width="9.7109375" bestFit="1" customWidth="1"/>
    <col min="30" max="31" width="9.28515625" bestFit="1" customWidth="1"/>
    <col min="32" max="33" width="9.7109375" bestFit="1" customWidth="1"/>
    <col min="34" max="35" width="9.28515625" bestFit="1" customWidth="1"/>
    <col min="36" max="36" width="9.7109375" bestFit="1" customWidth="1"/>
    <col min="37" max="37" width="9.28515625" bestFit="1" customWidth="1"/>
    <col min="38" max="57" width="9.7109375" bestFit="1" customWidth="1"/>
    <col min="58" max="58" width="14.42578125" customWidth="1"/>
  </cols>
  <sheetData>
    <row r="1" spans="1:62" s="1" customFormat="1" ht="15" customHeight="1">
      <c r="A1" s="114" t="s">
        <v>0</v>
      </c>
      <c r="B1" s="116" t="s">
        <v>1</v>
      </c>
      <c r="C1" s="114" t="s">
        <v>43</v>
      </c>
      <c r="D1" s="114" t="s">
        <v>2</v>
      </c>
      <c r="E1" s="114"/>
      <c r="F1" s="114"/>
      <c r="G1" s="114"/>
      <c r="H1" s="114"/>
      <c r="I1" s="114"/>
      <c r="J1" s="114"/>
      <c r="K1" s="114"/>
      <c r="L1" s="114"/>
      <c r="M1" s="114"/>
      <c r="N1" s="114"/>
      <c r="O1" s="114"/>
      <c r="P1" s="114"/>
      <c r="Q1" s="114"/>
      <c r="R1" s="114"/>
      <c r="S1" s="114"/>
      <c r="T1" s="113" t="s">
        <v>76</v>
      </c>
      <c r="U1" s="114" t="s">
        <v>86</v>
      </c>
      <c r="V1" s="114"/>
      <c r="W1" s="114"/>
      <c r="X1" s="114"/>
      <c r="Y1" s="114"/>
      <c r="Z1" s="114"/>
      <c r="AA1" s="114"/>
      <c r="AB1" s="114"/>
      <c r="AC1" s="113" t="s">
        <v>4</v>
      </c>
      <c r="AD1" s="114" t="s">
        <v>89</v>
      </c>
      <c r="AE1" s="114"/>
      <c r="AF1" s="114"/>
      <c r="AG1" s="114"/>
      <c r="AH1" s="114"/>
      <c r="AI1" s="114"/>
      <c r="AJ1" s="114"/>
      <c r="AK1" s="113" t="s">
        <v>6</v>
      </c>
      <c r="AL1" s="114" t="s">
        <v>7</v>
      </c>
      <c r="AM1" s="114"/>
      <c r="AN1" s="114"/>
      <c r="AO1" s="114"/>
      <c r="AP1" s="114"/>
      <c r="AQ1" s="114"/>
      <c r="AR1" s="114"/>
      <c r="AS1" s="114"/>
      <c r="AT1" s="114"/>
      <c r="AU1" s="113" t="s">
        <v>8</v>
      </c>
      <c r="AV1" s="114" t="s">
        <v>88</v>
      </c>
      <c r="AW1" s="114"/>
      <c r="AX1" s="114"/>
      <c r="AY1" s="114"/>
      <c r="AZ1" s="114"/>
      <c r="BA1" s="114"/>
      <c r="BB1" s="114"/>
      <c r="BC1" s="114"/>
      <c r="BD1" s="114"/>
      <c r="BE1" s="113" t="s">
        <v>10</v>
      </c>
      <c r="BF1" s="106" t="s">
        <v>11</v>
      </c>
      <c r="BG1" s="106"/>
      <c r="BH1" s="106"/>
      <c r="BI1" s="106"/>
      <c r="BJ1" s="106"/>
    </row>
    <row r="2" spans="1:62" s="1" customFormat="1">
      <c r="A2" s="114"/>
      <c r="B2" s="116"/>
      <c r="C2" s="114"/>
      <c r="D2" s="114" t="s">
        <v>12</v>
      </c>
      <c r="E2" s="114" t="s">
        <v>101</v>
      </c>
      <c r="F2" s="114" t="s">
        <v>102</v>
      </c>
      <c r="G2" s="114" t="s">
        <v>13</v>
      </c>
      <c r="H2" s="114" t="s">
        <v>14</v>
      </c>
      <c r="I2" s="114" t="s">
        <v>15</v>
      </c>
      <c r="J2" s="114"/>
      <c r="K2" s="114" t="s">
        <v>16</v>
      </c>
      <c r="L2" s="114"/>
      <c r="M2" s="106"/>
      <c r="N2" s="106"/>
      <c r="O2" s="106"/>
      <c r="P2" s="106"/>
      <c r="Q2" s="115" t="s">
        <v>17</v>
      </c>
      <c r="R2" s="115" t="s">
        <v>18</v>
      </c>
      <c r="S2" s="115" t="s">
        <v>19</v>
      </c>
      <c r="T2" s="113"/>
      <c r="U2" s="114" t="s">
        <v>20</v>
      </c>
      <c r="V2" s="114" t="s">
        <v>77</v>
      </c>
      <c r="W2" s="114"/>
      <c r="X2" s="114" t="s">
        <v>21</v>
      </c>
      <c r="Y2" s="114"/>
      <c r="Z2" s="115" t="s">
        <v>22</v>
      </c>
      <c r="AA2" s="115" t="s">
        <v>78</v>
      </c>
      <c r="AB2" s="115" t="s">
        <v>23</v>
      </c>
      <c r="AC2" s="113"/>
      <c r="AD2" s="114" t="s">
        <v>24</v>
      </c>
      <c r="AE2" s="114" t="s">
        <v>25</v>
      </c>
      <c r="AF2" s="114" t="s">
        <v>26</v>
      </c>
      <c r="AG2" s="114"/>
      <c r="AH2" s="115" t="s">
        <v>27</v>
      </c>
      <c r="AI2" s="115" t="s">
        <v>28</v>
      </c>
      <c r="AJ2" s="115" t="s">
        <v>29</v>
      </c>
      <c r="AK2" s="113"/>
      <c r="AL2" s="114" t="s">
        <v>30</v>
      </c>
      <c r="AM2" s="114"/>
      <c r="AN2" s="114" t="s">
        <v>31</v>
      </c>
      <c r="AO2" s="114"/>
      <c r="AP2" s="114" t="s">
        <v>32</v>
      </c>
      <c r="AQ2" s="114"/>
      <c r="AR2" s="115" t="s">
        <v>33</v>
      </c>
      <c r="AS2" s="115" t="s">
        <v>34</v>
      </c>
      <c r="AT2" s="115" t="s">
        <v>35</v>
      </c>
      <c r="AU2" s="113"/>
      <c r="AV2" s="114" t="s">
        <v>36</v>
      </c>
      <c r="AW2" s="114"/>
      <c r="AX2" s="114" t="s">
        <v>37</v>
      </c>
      <c r="AY2" s="114"/>
      <c r="AZ2" s="114" t="s">
        <v>38</v>
      </c>
      <c r="BA2" s="114"/>
      <c r="BB2" s="115" t="s">
        <v>39</v>
      </c>
      <c r="BC2" s="115" t="s">
        <v>40</v>
      </c>
      <c r="BD2" s="115" t="s">
        <v>41</v>
      </c>
      <c r="BE2" s="113"/>
      <c r="BF2" s="114" t="s">
        <v>42</v>
      </c>
      <c r="BG2" s="106"/>
      <c r="BH2" s="106"/>
      <c r="BI2" s="106"/>
      <c r="BJ2" s="106"/>
    </row>
    <row r="3" spans="1:62" s="1" customFormat="1" ht="64.5" customHeight="1">
      <c r="A3" s="114"/>
      <c r="B3" s="116"/>
      <c r="C3" s="114"/>
      <c r="D3" s="114"/>
      <c r="E3" s="114"/>
      <c r="F3" s="114"/>
      <c r="G3" s="114"/>
      <c r="H3" s="114"/>
      <c r="I3" s="106" t="s">
        <v>80</v>
      </c>
      <c r="J3" s="106" t="s">
        <v>75</v>
      </c>
      <c r="K3" s="106" t="s">
        <v>80</v>
      </c>
      <c r="L3" s="106" t="s">
        <v>75</v>
      </c>
      <c r="M3" s="106"/>
      <c r="N3" s="106"/>
      <c r="O3" s="106"/>
      <c r="P3" s="106"/>
      <c r="Q3" s="115"/>
      <c r="R3" s="115"/>
      <c r="S3" s="115"/>
      <c r="T3" s="113"/>
      <c r="U3" s="114"/>
      <c r="V3" s="106" t="s">
        <v>80</v>
      </c>
      <c r="W3" s="106" t="s">
        <v>75</v>
      </c>
      <c r="X3" s="106" t="s">
        <v>80</v>
      </c>
      <c r="Y3" s="106" t="s">
        <v>75</v>
      </c>
      <c r="Z3" s="115"/>
      <c r="AA3" s="115"/>
      <c r="AB3" s="115"/>
      <c r="AC3" s="113"/>
      <c r="AD3" s="114"/>
      <c r="AE3" s="114"/>
      <c r="AF3" s="106" t="s">
        <v>80</v>
      </c>
      <c r="AG3" s="106" t="s">
        <v>75</v>
      </c>
      <c r="AH3" s="115"/>
      <c r="AI3" s="115"/>
      <c r="AJ3" s="115"/>
      <c r="AK3" s="113"/>
      <c r="AL3" s="106" t="s">
        <v>80</v>
      </c>
      <c r="AM3" s="106" t="s">
        <v>79</v>
      </c>
      <c r="AN3" s="106"/>
      <c r="AO3" s="106" t="s">
        <v>79</v>
      </c>
      <c r="AP3" s="106"/>
      <c r="AQ3" s="106" t="s">
        <v>79</v>
      </c>
      <c r="AR3" s="115"/>
      <c r="AS3" s="115"/>
      <c r="AT3" s="115"/>
      <c r="AU3" s="113"/>
      <c r="AV3" s="106" t="s">
        <v>80</v>
      </c>
      <c r="AW3" s="106" t="s">
        <v>79</v>
      </c>
      <c r="AX3" s="106" t="s">
        <v>80</v>
      </c>
      <c r="AY3" s="106" t="s">
        <v>79</v>
      </c>
      <c r="AZ3" s="106" t="s">
        <v>80</v>
      </c>
      <c r="BA3" s="106" t="s">
        <v>79</v>
      </c>
      <c r="BB3" s="115"/>
      <c r="BC3" s="115"/>
      <c r="BD3" s="115"/>
      <c r="BE3" s="113"/>
      <c r="BF3" s="114"/>
      <c r="BG3" s="106"/>
      <c r="BH3" s="106"/>
      <c r="BI3" s="106"/>
      <c r="BJ3" s="106"/>
    </row>
    <row r="4" spans="1:62" s="13" customFormat="1" ht="30">
      <c r="A4" s="107">
        <f>'бланки '!D6</f>
        <v>1</v>
      </c>
      <c r="B4" s="107" t="str">
        <f>'бланки '!C6</f>
        <v>Муниципальное бюджетное общеобразовательное учреждение – лицей № 1 имени М.В. Ломоносова города Орла</v>
      </c>
      <c r="C4" s="107">
        <f>анкеты!C2</f>
        <v>599</v>
      </c>
      <c r="D4" s="107">
        <f>SUMIF('бланки '!K6:Y6,"&lt;2")</f>
        <v>14</v>
      </c>
      <c r="E4" s="107">
        <f>COUNTIF('бланки '!K6:Y6,"&lt;2")</f>
        <v>14</v>
      </c>
      <c r="F4" s="107">
        <f>SUMIF('бланки '!Z6:CM6,"&lt;2")</f>
        <v>53</v>
      </c>
      <c r="G4" s="107">
        <f>COUNTIF('бланки '!Z6:CM6,"&lt;2")</f>
        <v>53</v>
      </c>
      <c r="H4" s="107">
        <f>SUM('бланки '!CN6:CQ6)</f>
        <v>4</v>
      </c>
      <c r="I4" s="107">
        <f>анкеты!E2</f>
        <v>325</v>
      </c>
      <c r="J4" s="107">
        <f>анкеты!D2</f>
        <v>325</v>
      </c>
      <c r="K4" s="107">
        <f>анкеты!G2</f>
        <v>483</v>
      </c>
      <c r="L4" s="107">
        <f>анкеты!F2</f>
        <v>487</v>
      </c>
      <c r="M4" s="107">
        <f>IF((MOD(D4/E4*100,1)&lt;0.55),ROUNDDOWN((D4/E4)*100,0),ROUNDUP((D4/E4)*100,0))</f>
        <v>100</v>
      </c>
      <c r="N4" s="107">
        <f>IF((MOD(F4/G4*100,1)&lt;0.55),ROUNDDOWN((F4/G4)*100,0),ROUNDUP((F4/G4)*100,0))</f>
        <v>100</v>
      </c>
      <c r="O4" s="107">
        <f>IF((MOD(I4/J4*100,1)&lt;0.55),ROUNDDOWN((I4/J4)*100,0),ROUNDUP((I4/J4)*100,0))</f>
        <v>100</v>
      </c>
      <c r="P4" s="107">
        <f>IF((MOD(K4/L4*100,1)&lt;0.55),ROUNDDOWN((K4/L4)*100,0),ROUNDUP((K4/L4)*100,0))</f>
        <v>99</v>
      </c>
      <c r="Q4" s="108">
        <f>ROUNDDOWN((M4+N4)/2,0)</f>
        <v>100</v>
      </c>
      <c r="R4" s="108">
        <f>ROUND(MIN(H4*30,100),0)</f>
        <v>100</v>
      </c>
      <c r="S4" s="108">
        <f>ROUNDDOWN((O4+P4)/2,0)</f>
        <v>99</v>
      </c>
      <c r="T4" s="109">
        <f>IF((MOD(Q4*0.3+R4*0.3+S4*0.4,1.1)*50&lt;0.55),ROUNDDOWN(Q4*0.3+R4*0.3+S4*0.4,1),ROUNDUP(Q4*0.3+R4*0.3+S4*0.4,1))</f>
        <v>99.6</v>
      </c>
      <c r="U4" s="107">
        <f>SUM('бланки '!CT6:CX6)</f>
        <v>5</v>
      </c>
      <c r="V4" s="107"/>
      <c r="W4" s="107"/>
      <c r="X4" s="107">
        <f>анкеты!H2</f>
        <v>589</v>
      </c>
      <c r="Y4" s="107">
        <f>C4</f>
        <v>599</v>
      </c>
      <c r="Z4" s="108">
        <f>MIN(100,U4*20)</f>
        <v>100</v>
      </c>
      <c r="AA4" s="108">
        <f>ROUNDDOWN((Z4+AB4)/2,0)</f>
        <v>99</v>
      </c>
      <c r="AB4" s="108">
        <f>IF((MOD(X4*100/Y4,1)&lt;0.55),ROUNDDOWN(X4*100/Y4,0),ROUNDUP(X4*100/Y4,0))</f>
        <v>98</v>
      </c>
      <c r="AC4" s="110">
        <f>IF((MOD(Z4*0.5+AB4*0.5,1.1)&lt;0.55),ROUNDDOWN(Z4*0.5+AB4*0.5,1),ROUNDUP(Z4*0.5+AB4*0.5,1))</f>
        <v>99</v>
      </c>
      <c r="AD4" s="107">
        <f>IF('бланки '!G6=1,('бланки '!DB6+'бланки '!DD6)*3,SUM('бланки '!DA6:DE6))</f>
        <v>1</v>
      </c>
      <c r="AE4" s="107">
        <f>IF('бланки '!E6=2,SUM('бланки '!DI6:DK6)*2-1,SUM('бланки '!DF6:DK6))</f>
        <v>4</v>
      </c>
      <c r="AF4" s="107">
        <f>анкеты!J2</f>
        <v>1</v>
      </c>
      <c r="AG4" s="107">
        <f>анкеты!I2</f>
        <v>1</v>
      </c>
      <c r="AH4" s="108">
        <f>MIN(AD4*20,100)</f>
        <v>20</v>
      </c>
      <c r="AI4" s="108">
        <f>MIN(AE4*20,100)</f>
        <v>80</v>
      </c>
      <c r="AJ4" s="111">
        <f>IF((MOD(AF4*100/AG4,1)&lt;0.55),ROUNDDOWN(AF4*100/AG4,0),ROUNDUP(AF4*100/AG4,0))</f>
        <v>100</v>
      </c>
      <c r="AK4" s="110">
        <f>IF((MOD(0.3*AH4+0.4*AI4+0.3*AJ4,1.1)&lt;0.55),ROUNDDOWN(0.3*AH4+0.4*AI4+0.3*AJ4,1),ROUNDUP(0.3*AH4+0.4*AI4+0.3*AJ4,1))</f>
        <v>68</v>
      </c>
      <c r="AL4" s="107">
        <f>анкеты!K2</f>
        <v>598</v>
      </c>
      <c r="AM4" s="107">
        <f>C4</f>
        <v>599</v>
      </c>
      <c r="AN4" s="107">
        <f>анкеты!L2</f>
        <v>597</v>
      </c>
      <c r="AO4" s="107">
        <f>C4</f>
        <v>599</v>
      </c>
      <c r="AP4" s="107">
        <f>анкеты!N2</f>
        <v>439</v>
      </c>
      <c r="AQ4" s="107">
        <f>анкеты!M2</f>
        <v>443</v>
      </c>
      <c r="AR4" s="108">
        <f>IF((MOD(AL4*100/AM4,1)&lt;0.55),ROUNDDOWN(AL4*100/AM4,0),ROUNDUP(AL4*100/AM4,0))</f>
        <v>100</v>
      </c>
      <c r="AS4" s="108">
        <f>IF((MOD(AN4*100/AO4,1)&lt;0.55),ROUNDDOWN(AN4*100/AO4,0),ROUNDUP(AN4*100/AO4,0))</f>
        <v>100</v>
      </c>
      <c r="AT4" s="108">
        <f>IF((MOD(AP4*100/AQ4,1)&lt;0.55),ROUNDDOWN(AP4*100/AQ4,0),ROUNDUP(AP4*100/AQ4,0))</f>
        <v>99</v>
      </c>
      <c r="AU4" s="109">
        <f>IF((MOD(0.4*AR4+0.4*AS4+0.2*AT4,1.1)&lt;0.55),ROUNDDOWN(0.4*AR4+0.4*AS4+0.2*AT4,1),ROUNDUP(0.4*AR4+0.4*AS4+0.2*AT4,1))</f>
        <v>99.8</v>
      </c>
      <c r="AV4" s="107">
        <f>анкеты!O2</f>
        <v>596</v>
      </c>
      <c r="AW4" s="107">
        <f>C4</f>
        <v>599</v>
      </c>
      <c r="AX4" s="107">
        <f>анкеты!P2</f>
        <v>597</v>
      </c>
      <c r="AY4" s="107">
        <f>C4</f>
        <v>599</v>
      </c>
      <c r="AZ4" s="107">
        <f>анкеты!Q2</f>
        <v>598</v>
      </c>
      <c r="BA4" s="107">
        <f>C4</f>
        <v>599</v>
      </c>
      <c r="BB4" s="108">
        <f>IF((MOD(AV4*100/AW4,1)&lt;0.55),ROUNDDOWN(AV4*100/AW4,0),ROUNDUP(AV4*100/AW4,0))</f>
        <v>99</v>
      </c>
      <c r="BC4" s="108">
        <f>IF((MOD(AX4*100/AY4,1)&lt;0.55),ROUNDDOWN(AX4*100/AY4,0),ROUNDUP(AX4*100/AY4,0))</f>
        <v>100</v>
      </c>
      <c r="BD4" s="108">
        <f>IF((MOD(AZ4*100/BA4,1)&lt;0.55),ROUNDDOWN(AZ4*100/BA4,0),ROUNDUP(AZ4*100/BA4,0))</f>
        <v>100</v>
      </c>
      <c r="BE4" s="109">
        <f>IF((MOD(0.3*BB4+0.2*BC4+0.5*BD4,1.1)&lt;0.55),ROUNDDOWN(0.3*BB4+0.2*BC4+0.5*BD4,1),ROUNDUP(0.3*BB4+0.2*BC4+0.5*BD4,1))</f>
        <v>99.7</v>
      </c>
      <c r="BF4" s="107">
        <f>(T4+AC4+AK4+AU4+BE4)/5</f>
        <v>93.22</v>
      </c>
      <c r="BG4" s="107"/>
      <c r="BH4" s="107"/>
      <c r="BI4" s="107"/>
      <c r="BJ4" s="107"/>
    </row>
    <row r="5" spans="1:62" ht="30">
      <c r="A5" s="107">
        <f>'бланки '!D7</f>
        <v>2</v>
      </c>
      <c r="B5" s="107" t="str">
        <f>'бланки '!C7</f>
        <v>Муниципальное бюджетное общеобразовательное учреждение – средняя общеобразовательная школа № 2 г. Орла</v>
      </c>
      <c r="C5" s="107">
        <f>анкеты!C3</f>
        <v>462</v>
      </c>
      <c r="D5" s="107">
        <f>SUMIF('бланки '!K7:Y7,"&lt;2")</f>
        <v>14</v>
      </c>
      <c r="E5" s="107">
        <f>COUNTIF('бланки '!K7:Y7,"&lt;2")</f>
        <v>14</v>
      </c>
      <c r="F5" s="107">
        <f>SUMIF('бланки '!Z7:CM7,"&lt;2")</f>
        <v>57</v>
      </c>
      <c r="G5" s="107">
        <f>COUNTIF('бланки '!Z7:CM7,"&lt;2")</f>
        <v>57</v>
      </c>
      <c r="H5" s="107">
        <f>SUM('бланки '!CN7:CQ7)</f>
        <v>4</v>
      </c>
      <c r="I5" s="107">
        <f>анкеты!E3</f>
        <v>274</v>
      </c>
      <c r="J5" s="107">
        <f>анкеты!D3</f>
        <v>280</v>
      </c>
      <c r="K5" s="107">
        <f>анкеты!G3</f>
        <v>329</v>
      </c>
      <c r="L5" s="107">
        <f>анкеты!F3</f>
        <v>330</v>
      </c>
      <c r="M5" s="107">
        <f t="shared" ref="M5:M68" si="0">IF((MOD(D5/E5*100,1)&lt;0.55),ROUNDDOWN((D5/E5)*100,0),ROUNDUP((D5/E5)*100,0))</f>
        <v>100</v>
      </c>
      <c r="N5" s="107">
        <f t="shared" ref="N5:N68" si="1">IF((MOD(F5/G5*100,1)&lt;0.55),ROUNDDOWN((F5/G5)*100,0),ROUNDUP((F5/G5)*100,0))</f>
        <v>100</v>
      </c>
      <c r="O5" s="107">
        <f t="shared" ref="O5:O68" si="2">IF((MOD(I5/J5*100,1)&lt;0.55),ROUNDDOWN((I5/J5)*100,0),ROUNDUP((I5/J5)*100,0))</f>
        <v>98</v>
      </c>
      <c r="P5" s="107">
        <f t="shared" ref="P5:P68" si="3">IF((MOD(K5/L5*100,1)&lt;0.55),ROUNDDOWN((K5/L5)*100,0),ROUNDUP((K5/L5)*100,0))</f>
        <v>100</v>
      </c>
      <c r="Q5" s="108">
        <f t="shared" ref="Q5:Q68" si="4">ROUNDDOWN((M5+N5)/2,0)</f>
        <v>100</v>
      </c>
      <c r="R5" s="108">
        <f t="shared" ref="R5:R68" si="5">ROUND(MIN(H5*30,100),0)</f>
        <v>100</v>
      </c>
      <c r="S5" s="108">
        <f t="shared" ref="S5:S68" si="6">ROUNDDOWN((O5+P5)/2,0)</f>
        <v>99</v>
      </c>
      <c r="T5" s="109">
        <f t="shared" ref="T5:T68" si="7">IF((MOD(Q5*0.3+R5*0.3+S5*0.4,1.1)*50&lt;0.55),ROUNDDOWN(Q5*0.3+R5*0.3+S5*0.4,1),ROUNDUP(Q5*0.3+R5*0.3+S5*0.4,1))</f>
        <v>99.6</v>
      </c>
      <c r="U5" s="107">
        <f>SUM('бланки '!CT7:CX7)</f>
        <v>5</v>
      </c>
      <c r="V5" s="107"/>
      <c r="W5" s="107"/>
      <c r="X5" s="107">
        <f>анкеты!H3</f>
        <v>446</v>
      </c>
      <c r="Y5" s="107">
        <f t="shared" ref="Y5:Y68" si="8">C5</f>
        <v>462</v>
      </c>
      <c r="Z5" s="108">
        <f t="shared" ref="Z5:Z68" si="9">MIN(100,U5*20)</f>
        <v>100</v>
      </c>
      <c r="AA5" s="108">
        <f t="shared" ref="AA5:AA68" si="10">ROUNDDOWN((Z5+AB5)/2,0)</f>
        <v>98</v>
      </c>
      <c r="AB5" s="108">
        <f t="shared" ref="AB5:AB68" si="11">IF((MOD(X5*100/Y5,1)&lt;0.55),ROUNDDOWN(X5*100/Y5,0),ROUNDUP(X5*100/Y5,0))</f>
        <v>96</v>
      </c>
      <c r="AC5" s="110">
        <f t="shared" ref="AC5:AC68" si="12">IF((MOD(Z5*0.5+AB5*0.5,1.1)&lt;0.55),ROUNDDOWN(Z5*0.5+AB5*0.5,1),ROUNDUP(Z5*0.5+AB5*0.5,1))</f>
        <v>98</v>
      </c>
      <c r="AD5" s="107">
        <f>IF('бланки '!G7=1,('бланки '!DB7+'бланки '!DD7)*3,SUM('бланки '!DA7:DE7))</f>
        <v>1</v>
      </c>
      <c r="AE5" s="107">
        <f>IF('бланки '!E7=2,SUM('бланки '!DI7:DK7)*2-1,SUM('бланки '!DF7:DK7))</f>
        <v>4</v>
      </c>
      <c r="AF5" s="107">
        <f>анкеты!J3</f>
        <v>18</v>
      </c>
      <c r="AG5" s="107">
        <f>анкеты!I3</f>
        <v>18</v>
      </c>
      <c r="AH5" s="108">
        <f t="shared" ref="AH5:AH68" si="13">MIN(AD5*20,100)</f>
        <v>20</v>
      </c>
      <c r="AI5" s="108">
        <f t="shared" ref="AI5:AI68" si="14">MIN(AE5*20,100)</f>
        <v>80</v>
      </c>
      <c r="AJ5" s="111">
        <f t="shared" ref="AJ5:AJ68" si="15">IF((MOD(AF5*100/AG5,1)&lt;0.55),ROUNDDOWN(AF5*100/AG5,0),ROUNDUP(AF5*100/AG5,0))</f>
        <v>100</v>
      </c>
      <c r="AK5" s="110">
        <f t="shared" ref="AK5:AK68" si="16">IF((MOD(0.3*AH5+0.4*AI5+0.3*AJ5,1.1)&lt;0.55),ROUNDDOWN(0.3*AH5+0.4*AI5+0.3*AJ5,1),ROUNDUP(0.3*AH5+0.4*AI5+0.3*AJ5,1))</f>
        <v>68</v>
      </c>
      <c r="AL5" s="107">
        <f>анкеты!K3</f>
        <v>453</v>
      </c>
      <c r="AM5" s="107">
        <f t="shared" ref="AM5:AM68" si="17">C5</f>
        <v>462</v>
      </c>
      <c r="AN5" s="107">
        <f>анкеты!L3</f>
        <v>454</v>
      </c>
      <c r="AO5" s="107">
        <f t="shared" ref="AO5:AO68" si="18">C5</f>
        <v>462</v>
      </c>
      <c r="AP5" s="107">
        <f>анкеты!N3</f>
        <v>327</v>
      </c>
      <c r="AQ5" s="107">
        <f>анкеты!M3</f>
        <v>329</v>
      </c>
      <c r="AR5" s="108">
        <f t="shared" ref="AR5:AR68" si="19">IF((MOD(AL5*100/AM5,1)&lt;0.55),ROUNDDOWN(AL5*100/AM5,0),ROUNDUP(AL5*100/AM5,0))</f>
        <v>98</v>
      </c>
      <c r="AS5" s="108">
        <f t="shared" ref="AS5:AS68" si="20">IF((MOD(AN5*100/AO5,1)&lt;0.55),ROUNDDOWN(AN5*100/AO5,0),ROUNDUP(AN5*100/AO5,0))</f>
        <v>98</v>
      </c>
      <c r="AT5" s="108">
        <f t="shared" ref="AT5:AT68" si="21">IF((MOD(AP5*100/AQ5,1)&lt;0.55),ROUNDDOWN(AP5*100/AQ5,0),ROUNDUP(AP5*100/AQ5,0))</f>
        <v>99</v>
      </c>
      <c r="AU5" s="109">
        <f t="shared" ref="AU5:AU68" si="22">IF((MOD(0.4*AR5+0.4*AS5+0.2*AT5,1.1)&lt;0.55),ROUNDDOWN(0.4*AR5+0.4*AS5+0.2*AT5,1),ROUNDUP(0.4*AR5+0.4*AS5+0.2*AT5,1))</f>
        <v>98.2</v>
      </c>
      <c r="AV5" s="107">
        <f>анкеты!O3</f>
        <v>454</v>
      </c>
      <c r="AW5" s="107">
        <f t="shared" ref="AW5:AW68" si="23">C5</f>
        <v>462</v>
      </c>
      <c r="AX5" s="107">
        <f>анкеты!P3</f>
        <v>453</v>
      </c>
      <c r="AY5" s="107">
        <f t="shared" ref="AY5:AY68" si="24">C5</f>
        <v>462</v>
      </c>
      <c r="AZ5" s="107">
        <f>анкеты!Q3</f>
        <v>462</v>
      </c>
      <c r="BA5" s="107">
        <f t="shared" ref="BA5:BA68" si="25">C5</f>
        <v>462</v>
      </c>
      <c r="BB5" s="108">
        <f t="shared" ref="BB5:BB68" si="26">IF((MOD(AV5*100/AW5,1)&lt;0.55),ROUNDDOWN(AV5*100/AW5,0),ROUNDUP(AV5*100/AW5,0))</f>
        <v>98</v>
      </c>
      <c r="BC5" s="108">
        <f t="shared" ref="BC5:BC68" si="27">IF((MOD(AX5*100/AY5,1)&lt;0.55),ROUNDDOWN(AX5*100/AY5,0),ROUNDUP(AX5*100/AY5,0))</f>
        <v>98</v>
      </c>
      <c r="BD5" s="108">
        <f t="shared" ref="BD5:BD68" si="28">IF((MOD(AZ5*100/BA5,1)&lt;0.55),ROUNDDOWN(AZ5*100/BA5,0),ROUNDUP(AZ5*100/BA5,0))</f>
        <v>100</v>
      </c>
      <c r="BE5" s="109">
        <f t="shared" ref="BE5:BE68" si="29">IF((MOD(0.3*BB5+0.2*BC5+0.5*BD5,1.1)&lt;0.55),ROUNDDOWN(0.3*BB5+0.2*BC5+0.5*BD5,1),ROUNDUP(0.3*BB5+0.2*BC5+0.5*BD5,1))</f>
        <v>99</v>
      </c>
      <c r="BF5" s="107">
        <f t="shared" ref="BF5:BF68" si="30">(T5+AC5+AK5+AU5+BE5)/5</f>
        <v>92.56</v>
      </c>
      <c r="BG5" s="107"/>
      <c r="BH5" s="107"/>
      <c r="BI5" s="107"/>
      <c r="BJ5" s="107"/>
    </row>
    <row r="6" spans="1:62" ht="30">
      <c r="A6" s="107">
        <f>'бланки '!D8</f>
        <v>3</v>
      </c>
      <c r="B6" s="107" t="str">
        <f>'бланки '!C8</f>
        <v>Муниципальное бюджетное общеобразовательное учреждение – средняя общеобразовательная школа № 3 им. А.С. Пушкина г. Орла</v>
      </c>
      <c r="C6" s="107">
        <f>анкеты!C4</f>
        <v>346</v>
      </c>
      <c r="D6" s="107">
        <f>SUMIF('бланки '!K8:Y8,"&lt;2")</f>
        <v>14</v>
      </c>
      <c r="E6" s="107">
        <f>COUNTIF('бланки '!K8:Y8,"&lt;2")</f>
        <v>14</v>
      </c>
      <c r="F6" s="107">
        <f>SUMIF('бланки '!Z8:CM8,"&lt;2")</f>
        <v>61</v>
      </c>
      <c r="G6" s="107">
        <f>COUNTIF('бланки '!Z8:CM8,"&lt;2")</f>
        <v>61</v>
      </c>
      <c r="H6" s="107">
        <f>SUM('бланки '!CN8:CQ8)</f>
        <v>4</v>
      </c>
      <c r="I6" s="107">
        <f>анкеты!E4</f>
        <v>240</v>
      </c>
      <c r="J6" s="107">
        <f>анкеты!D4</f>
        <v>242</v>
      </c>
      <c r="K6" s="107">
        <f>анкеты!G4</f>
        <v>262</v>
      </c>
      <c r="L6" s="107">
        <f>анкеты!F4</f>
        <v>271</v>
      </c>
      <c r="M6" s="107">
        <f t="shared" si="0"/>
        <v>100</v>
      </c>
      <c r="N6" s="107">
        <f t="shared" si="1"/>
        <v>100</v>
      </c>
      <c r="O6" s="107">
        <f t="shared" si="2"/>
        <v>99</v>
      </c>
      <c r="P6" s="107">
        <f t="shared" si="3"/>
        <v>97</v>
      </c>
      <c r="Q6" s="108">
        <f t="shared" si="4"/>
        <v>100</v>
      </c>
      <c r="R6" s="108">
        <f t="shared" si="5"/>
        <v>100</v>
      </c>
      <c r="S6" s="108">
        <f t="shared" si="6"/>
        <v>98</v>
      </c>
      <c r="T6" s="109">
        <f t="shared" si="7"/>
        <v>99.2</v>
      </c>
      <c r="U6" s="107">
        <f>SUM('бланки '!CT8:CX8)</f>
        <v>5</v>
      </c>
      <c r="V6" s="107"/>
      <c r="W6" s="107"/>
      <c r="X6" s="107">
        <f>анкеты!H4</f>
        <v>343</v>
      </c>
      <c r="Y6" s="107">
        <f t="shared" si="8"/>
        <v>346</v>
      </c>
      <c r="Z6" s="108">
        <f t="shared" si="9"/>
        <v>100</v>
      </c>
      <c r="AA6" s="108">
        <f t="shared" si="10"/>
        <v>99</v>
      </c>
      <c r="AB6" s="108">
        <f t="shared" si="11"/>
        <v>99</v>
      </c>
      <c r="AC6" s="110">
        <f t="shared" si="12"/>
        <v>99.5</v>
      </c>
      <c r="AD6" s="107">
        <f>IF('бланки '!G8=1,('бланки '!DB8+'бланки '!DD8)*3,SUM('бланки '!DA8:DE8))</f>
        <v>1</v>
      </c>
      <c r="AE6" s="107">
        <f>IF('бланки '!E8=2,SUM('бланки '!DI8:DK8)*2-1,SUM('бланки '!DF8:DK8))</f>
        <v>6</v>
      </c>
      <c r="AF6" s="107">
        <f>анкеты!J4</f>
        <v>11</v>
      </c>
      <c r="AG6" s="107">
        <f>анкеты!I4</f>
        <v>11</v>
      </c>
      <c r="AH6" s="108">
        <f t="shared" si="13"/>
        <v>20</v>
      </c>
      <c r="AI6" s="108">
        <f t="shared" si="14"/>
        <v>100</v>
      </c>
      <c r="AJ6" s="111">
        <f t="shared" si="15"/>
        <v>100</v>
      </c>
      <c r="AK6" s="110">
        <f t="shared" si="16"/>
        <v>76</v>
      </c>
      <c r="AL6" s="107">
        <f>анкеты!K4</f>
        <v>332</v>
      </c>
      <c r="AM6" s="107">
        <f t="shared" si="17"/>
        <v>346</v>
      </c>
      <c r="AN6" s="107">
        <f>анкеты!L4</f>
        <v>329</v>
      </c>
      <c r="AO6" s="107">
        <f t="shared" si="18"/>
        <v>346</v>
      </c>
      <c r="AP6" s="107">
        <f>анкеты!N4</f>
        <v>258</v>
      </c>
      <c r="AQ6" s="107">
        <f>анкеты!M4</f>
        <v>266</v>
      </c>
      <c r="AR6" s="108">
        <f t="shared" si="19"/>
        <v>96</v>
      </c>
      <c r="AS6" s="108">
        <f t="shared" si="20"/>
        <v>95</v>
      </c>
      <c r="AT6" s="108">
        <f t="shared" si="21"/>
        <v>97</v>
      </c>
      <c r="AU6" s="109">
        <f t="shared" si="22"/>
        <v>95.8</v>
      </c>
      <c r="AV6" s="107">
        <f>анкеты!O4</f>
        <v>344</v>
      </c>
      <c r="AW6" s="107">
        <f t="shared" si="23"/>
        <v>346</v>
      </c>
      <c r="AX6" s="107">
        <f>анкеты!P4</f>
        <v>340</v>
      </c>
      <c r="AY6" s="107">
        <f t="shared" si="24"/>
        <v>346</v>
      </c>
      <c r="AZ6" s="107">
        <f>анкеты!Q4</f>
        <v>343</v>
      </c>
      <c r="BA6" s="107">
        <f t="shared" si="25"/>
        <v>346</v>
      </c>
      <c r="BB6" s="108">
        <f t="shared" si="26"/>
        <v>99</v>
      </c>
      <c r="BC6" s="108">
        <f t="shared" si="27"/>
        <v>98</v>
      </c>
      <c r="BD6" s="108">
        <f t="shared" si="28"/>
        <v>99</v>
      </c>
      <c r="BE6" s="109">
        <f t="shared" si="29"/>
        <v>98.8</v>
      </c>
      <c r="BF6" s="107">
        <f t="shared" si="30"/>
        <v>93.86</v>
      </c>
      <c r="BG6" s="107"/>
      <c r="BH6" s="107"/>
      <c r="BI6" s="107"/>
      <c r="BJ6" s="107"/>
    </row>
    <row r="7" spans="1:62" ht="30">
      <c r="A7" s="107">
        <f>'бланки '!D9</f>
        <v>4</v>
      </c>
      <c r="B7" s="107" t="str">
        <f>'бланки '!C9</f>
        <v>Муниципальное бюджетное общеобразовательное учреждение – лицей № 4 имени Героя Советского Союза Г.Б. Злотина г. Орла</v>
      </c>
      <c r="C7" s="107">
        <f>анкеты!C5</f>
        <v>600</v>
      </c>
      <c r="D7" s="107">
        <f>SUMIF('бланки '!K9:Y9,"&lt;2")</f>
        <v>14</v>
      </c>
      <c r="E7" s="107">
        <f>COUNTIF('бланки '!K9:Y9,"&lt;2")</f>
        <v>14</v>
      </c>
      <c r="F7" s="107">
        <f>SUMIF('бланки '!Z9:CM9,"&lt;2")</f>
        <v>56</v>
      </c>
      <c r="G7" s="107">
        <f>COUNTIF('бланки '!Z9:CM9,"&lt;2")</f>
        <v>56</v>
      </c>
      <c r="H7" s="107">
        <f>SUM('бланки '!CN9:CQ9)</f>
        <v>4</v>
      </c>
      <c r="I7" s="107">
        <f>анкеты!E5</f>
        <v>590</v>
      </c>
      <c r="J7" s="107">
        <f>анкеты!D5</f>
        <v>592</v>
      </c>
      <c r="K7" s="107">
        <f>анкеты!G5</f>
        <v>561</v>
      </c>
      <c r="L7" s="107">
        <f>анкеты!F5</f>
        <v>562</v>
      </c>
      <c r="M7" s="107">
        <f t="shared" si="0"/>
        <v>100</v>
      </c>
      <c r="N7" s="107">
        <f t="shared" si="1"/>
        <v>100</v>
      </c>
      <c r="O7" s="107">
        <f t="shared" si="2"/>
        <v>100</v>
      </c>
      <c r="P7" s="107">
        <f t="shared" si="3"/>
        <v>100</v>
      </c>
      <c r="Q7" s="108">
        <f t="shared" si="4"/>
        <v>100</v>
      </c>
      <c r="R7" s="108">
        <f t="shared" si="5"/>
        <v>100</v>
      </c>
      <c r="S7" s="108">
        <f t="shared" si="6"/>
        <v>100</v>
      </c>
      <c r="T7" s="109">
        <f t="shared" si="7"/>
        <v>100</v>
      </c>
      <c r="U7" s="107">
        <f>SUM('бланки '!CT9:CX9)</f>
        <v>5</v>
      </c>
      <c r="V7" s="107"/>
      <c r="W7" s="107"/>
      <c r="X7" s="107">
        <f>анкеты!H5</f>
        <v>592</v>
      </c>
      <c r="Y7" s="107">
        <f t="shared" si="8"/>
        <v>600</v>
      </c>
      <c r="Z7" s="108">
        <f t="shared" si="9"/>
        <v>100</v>
      </c>
      <c r="AA7" s="108">
        <f t="shared" si="10"/>
        <v>99</v>
      </c>
      <c r="AB7" s="108">
        <f t="shared" si="11"/>
        <v>99</v>
      </c>
      <c r="AC7" s="110">
        <f t="shared" si="12"/>
        <v>99.5</v>
      </c>
      <c r="AD7" s="107">
        <f>IF('бланки '!G9=1,('бланки '!DB9+'бланки '!DD9)*3,SUM('бланки '!DA9:DE9))</f>
        <v>4</v>
      </c>
      <c r="AE7" s="107">
        <f>IF('бланки '!E9=2,SUM('бланки '!DI9:DK9)*2-1,SUM('бланки '!DF9:DK9))</f>
        <v>6</v>
      </c>
      <c r="AF7" s="107">
        <f>анкеты!J5</f>
        <v>12</v>
      </c>
      <c r="AG7" s="107">
        <f>анкеты!I5</f>
        <v>12</v>
      </c>
      <c r="AH7" s="108">
        <f t="shared" si="13"/>
        <v>80</v>
      </c>
      <c r="AI7" s="108">
        <f t="shared" si="14"/>
        <v>100</v>
      </c>
      <c r="AJ7" s="111">
        <f t="shared" si="15"/>
        <v>100</v>
      </c>
      <c r="AK7" s="110">
        <f t="shared" si="16"/>
        <v>94</v>
      </c>
      <c r="AL7" s="107">
        <f>анкеты!K5</f>
        <v>588</v>
      </c>
      <c r="AM7" s="107">
        <f t="shared" si="17"/>
        <v>600</v>
      </c>
      <c r="AN7" s="107">
        <f>анкеты!L5</f>
        <v>592</v>
      </c>
      <c r="AO7" s="107">
        <f t="shared" si="18"/>
        <v>600</v>
      </c>
      <c r="AP7" s="107">
        <f>анкеты!N5</f>
        <v>557</v>
      </c>
      <c r="AQ7" s="107">
        <f>анкеты!M5</f>
        <v>564</v>
      </c>
      <c r="AR7" s="108">
        <f t="shared" si="19"/>
        <v>98</v>
      </c>
      <c r="AS7" s="108">
        <f t="shared" si="20"/>
        <v>99</v>
      </c>
      <c r="AT7" s="108">
        <f t="shared" si="21"/>
        <v>99</v>
      </c>
      <c r="AU7" s="109">
        <f t="shared" si="22"/>
        <v>98.6</v>
      </c>
      <c r="AV7" s="107">
        <f>анкеты!O5</f>
        <v>585</v>
      </c>
      <c r="AW7" s="107">
        <f t="shared" si="23"/>
        <v>600</v>
      </c>
      <c r="AX7" s="107">
        <f>анкеты!P5</f>
        <v>597</v>
      </c>
      <c r="AY7" s="107">
        <f t="shared" si="24"/>
        <v>600</v>
      </c>
      <c r="AZ7" s="107">
        <f>анкеты!Q5</f>
        <v>592</v>
      </c>
      <c r="BA7" s="107">
        <f t="shared" si="25"/>
        <v>600</v>
      </c>
      <c r="BB7" s="108">
        <f t="shared" si="26"/>
        <v>97</v>
      </c>
      <c r="BC7" s="108">
        <f t="shared" si="27"/>
        <v>99</v>
      </c>
      <c r="BD7" s="108">
        <f t="shared" si="28"/>
        <v>99</v>
      </c>
      <c r="BE7" s="109">
        <f t="shared" si="29"/>
        <v>98.4</v>
      </c>
      <c r="BF7" s="107">
        <f t="shared" si="30"/>
        <v>98.1</v>
      </c>
      <c r="BG7" s="107"/>
      <c r="BH7" s="107"/>
      <c r="BI7" s="107"/>
      <c r="BJ7" s="107"/>
    </row>
    <row r="8" spans="1:62" ht="30">
      <c r="A8" s="107">
        <f>'бланки '!D10</f>
        <v>5</v>
      </c>
      <c r="B8" s="107" t="str">
        <f>'бланки '!C10</f>
        <v>Муниципальное бюджетное общеобразовательное учреждение – средняя общеобразовательная школа № 5 г. Орла</v>
      </c>
      <c r="C8" s="107">
        <f>анкеты!C6</f>
        <v>320</v>
      </c>
      <c r="D8" s="107">
        <f>SUMIF('бланки '!K10:Y10,"&lt;2")</f>
        <v>14</v>
      </c>
      <c r="E8" s="107">
        <f>COUNTIF('бланки '!K10:Y10,"&lt;2")</f>
        <v>14</v>
      </c>
      <c r="F8" s="107">
        <f>SUMIF('бланки '!Z10:CM10,"&lt;2")</f>
        <v>61</v>
      </c>
      <c r="G8" s="107">
        <f>COUNTIF('бланки '!Z10:CM10,"&lt;2")</f>
        <v>61</v>
      </c>
      <c r="H8" s="107">
        <f>SUM('бланки '!CN10:CQ10)</f>
        <v>4</v>
      </c>
      <c r="I8" s="107">
        <f>анкеты!E6</f>
        <v>313</v>
      </c>
      <c r="J8" s="107">
        <f>анкеты!D6</f>
        <v>314</v>
      </c>
      <c r="K8" s="107">
        <f>анкеты!G6</f>
        <v>300</v>
      </c>
      <c r="L8" s="107">
        <f>анкеты!F6</f>
        <v>301</v>
      </c>
      <c r="M8" s="107">
        <f t="shared" si="0"/>
        <v>100</v>
      </c>
      <c r="N8" s="107">
        <f t="shared" si="1"/>
        <v>100</v>
      </c>
      <c r="O8" s="107">
        <f t="shared" si="2"/>
        <v>100</v>
      </c>
      <c r="P8" s="107">
        <f t="shared" si="3"/>
        <v>100</v>
      </c>
      <c r="Q8" s="108">
        <f t="shared" si="4"/>
        <v>100</v>
      </c>
      <c r="R8" s="108">
        <f t="shared" si="5"/>
        <v>100</v>
      </c>
      <c r="S8" s="108">
        <f t="shared" si="6"/>
        <v>100</v>
      </c>
      <c r="T8" s="109">
        <f t="shared" si="7"/>
        <v>100</v>
      </c>
      <c r="U8" s="107">
        <f>SUM('бланки '!CT10:CX10)</f>
        <v>5</v>
      </c>
      <c r="V8" s="107"/>
      <c r="W8" s="107"/>
      <c r="X8" s="107">
        <f>анкеты!H6</f>
        <v>319</v>
      </c>
      <c r="Y8" s="107">
        <f t="shared" si="8"/>
        <v>320</v>
      </c>
      <c r="Z8" s="108">
        <f t="shared" si="9"/>
        <v>100</v>
      </c>
      <c r="AA8" s="108">
        <f t="shared" si="10"/>
        <v>100</v>
      </c>
      <c r="AB8" s="108">
        <f t="shared" si="11"/>
        <v>100</v>
      </c>
      <c r="AC8" s="110">
        <f t="shared" si="12"/>
        <v>100</v>
      </c>
      <c r="AD8" s="107">
        <f>IF('бланки '!G10=1,('бланки '!DB10+'бланки '!DD10)*3,SUM('бланки '!DA10:DE10))</f>
        <v>5</v>
      </c>
      <c r="AE8" s="107">
        <f>IF('бланки '!E10=2,SUM('бланки '!DI10:DK10)*2-1,SUM('бланки '!DF10:DK10))</f>
        <v>6</v>
      </c>
      <c r="AF8" s="107">
        <f>анкеты!J6</f>
        <v>1</v>
      </c>
      <c r="AG8" s="107">
        <f>анкеты!I6</f>
        <v>1</v>
      </c>
      <c r="AH8" s="108">
        <f t="shared" si="13"/>
        <v>100</v>
      </c>
      <c r="AI8" s="108">
        <f t="shared" si="14"/>
        <v>100</v>
      </c>
      <c r="AJ8" s="111">
        <f t="shared" si="15"/>
        <v>100</v>
      </c>
      <c r="AK8" s="110">
        <f t="shared" si="16"/>
        <v>100</v>
      </c>
      <c r="AL8" s="107">
        <f>анкеты!K6</f>
        <v>319</v>
      </c>
      <c r="AM8" s="107">
        <f t="shared" si="17"/>
        <v>320</v>
      </c>
      <c r="AN8" s="107">
        <f>анкеты!L6</f>
        <v>320</v>
      </c>
      <c r="AO8" s="107">
        <f t="shared" si="18"/>
        <v>320</v>
      </c>
      <c r="AP8" s="107">
        <f>анкеты!N6</f>
        <v>305</v>
      </c>
      <c r="AQ8" s="107">
        <f>анкеты!M6</f>
        <v>306</v>
      </c>
      <c r="AR8" s="108">
        <f t="shared" si="19"/>
        <v>100</v>
      </c>
      <c r="AS8" s="108">
        <f t="shared" si="20"/>
        <v>100</v>
      </c>
      <c r="AT8" s="108">
        <f t="shared" si="21"/>
        <v>100</v>
      </c>
      <c r="AU8" s="109">
        <f t="shared" si="22"/>
        <v>100</v>
      </c>
      <c r="AV8" s="107">
        <f>анкеты!O6</f>
        <v>320</v>
      </c>
      <c r="AW8" s="107">
        <f t="shared" si="23"/>
        <v>320</v>
      </c>
      <c r="AX8" s="107">
        <f>анкеты!P6</f>
        <v>319</v>
      </c>
      <c r="AY8" s="107">
        <f t="shared" si="24"/>
        <v>320</v>
      </c>
      <c r="AZ8" s="107">
        <f>анкеты!Q6</f>
        <v>319</v>
      </c>
      <c r="BA8" s="107">
        <f t="shared" si="25"/>
        <v>320</v>
      </c>
      <c r="BB8" s="108">
        <f t="shared" si="26"/>
        <v>100</v>
      </c>
      <c r="BC8" s="108">
        <f t="shared" si="27"/>
        <v>100</v>
      </c>
      <c r="BD8" s="108">
        <f t="shared" si="28"/>
        <v>100</v>
      </c>
      <c r="BE8" s="109">
        <f t="shared" si="29"/>
        <v>100</v>
      </c>
      <c r="BF8" s="107">
        <f t="shared" si="30"/>
        <v>100</v>
      </c>
      <c r="BG8" s="107"/>
      <c r="BH8" s="107"/>
      <c r="BI8" s="107"/>
      <c r="BJ8" s="107"/>
    </row>
    <row r="9" spans="1:62" ht="30">
      <c r="A9" s="107">
        <f>'бланки '!D11</f>
        <v>6</v>
      </c>
      <c r="B9" s="107" t="str">
        <f>'бланки '!C11</f>
        <v>Муниципальное бюджетное общеобразовательное учреждение – средняя общеобразовательная школа № 6 г. Орла</v>
      </c>
      <c r="C9" s="107">
        <f>анкеты!C7</f>
        <v>574</v>
      </c>
      <c r="D9" s="107">
        <f>SUMIF('бланки '!K11:Y11,"&lt;2")</f>
        <v>14</v>
      </c>
      <c r="E9" s="107">
        <f>COUNTIF('бланки '!K11:Y11,"&lt;2")</f>
        <v>14</v>
      </c>
      <c r="F9" s="107">
        <f>SUMIF('бланки '!Z11:CM11,"&lt;2")</f>
        <v>57</v>
      </c>
      <c r="G9" s="107">
        <f>COUNTIF('бланки '!Z11:CM11,"&lt;2")</f>
        <v>57</v>
      </c>
      <c r="H9" s="107">
        <f>SUM('бланки '!CN11:CQ11)</f>
        <v>4</v>
      </c>
      <c r="I9" s="107">
        <f>анкеты!E7</f>
        <v>535</v>
      </c>
      <c r="J9" s="107">
        <f>анкеты!D7</f>
        <v>546</v>
      </c>
      <c r="K9" s="107">
        <f>анкеты!G7</f>
        <v>523</v>
      </c>
      <c r="L9" s="107">
        <f>анкеты!F7</f>
        <v>533</v>
      </c>
      <c r="M9" s="107">
        <f t="shared" si="0"/>
        <v>100</v>
      </c>
      <c r="N9" s="107">
        <f t="shared" si="1"/>
        <v>100</v>
      </c>
      <c r="O9" s="107">
        <f t="shared" si="2"/>
        <v>98</v>
      </c>
      <c r="P9" s="107">
        <f t="shared" si="3"/>
        <v>98</v>
      </c>
      <c r="Q9" s="108">
        <f t="shared" si="4"/>
        <v>100</v>
      </c>
      <c r="R9" s="108">
        <f t="shared" si="5"/>
        <v>100</v>
      </c>
      <c r="S9" s="108">
        <f t="shared" si="6"/>
        <v>98</v>
      </c>
      <c r="T9" s="109">
        <f t="shared" si="7"/>
        <v>99.2</v>
      </c>
      <c r="U9" s="107">
        <f>SUM('бланки '!CT11:CX11)</f>
        <v>5</v>
      </c>
      <c r="V9" s="107"/>
      <c r="W9" s="107"/>
      <c r="X9" s="107">
        <f>анкеты!H7</f>
        <v>546</v>
      </c>
      <c r="Y9" s="107">
        <f t="shared" si="8"/>
        <v>574</v>
      </c>
      <c r="Z9" s="108">
        <f t="shared" si="9"/>
        <v>100</v>
      </c>
      <c r="AA9" s="108">
        <f t="shared" si="10"/>
        <v>97</v>
      </c>
      <c r="AB9" s="108">
        <f t="shared" si="11"/>
        <v>95</v>
      </c>
      <c r="AC9" s="110">
        <f t="shared" si="12"/>
        <v>97.5</v>
      </c>
      <c r="AD9" s="107">
        <f>IF('бланки '!G11=1,('бланки '!DB11+'бланки '!DD11)*3,SUM('бланки '!DA11:DE11))</f>
        <v>2</v>
      </c>
      <c r="AE9" s="107">
        <f>IF('бланки '!E11=2,SUM('бланки '!DI11:DK11)*2-1,SUM('бланки '!DF11:DK11))</f>
        <v>5</v>
      </c>
      <c r="AF9" s="107">
        <f>анкеты!J7</f>
        <v>2</v>
      </c>
      <c r="AG9" s="107">
        <f>анкеты!I7</f>
        <v>2</v>
      </c>
      <c r="AH9" s="108">
        <f t="shared" si="13"/>
        <v>40</v>
      </c>
      <c r="AI9" s="108">
        <f t="shared" si="14"/>
        <v>100</v>
      </c>
      <c r="AJ9" s="111">
        <f t="shared" si="15"/>
        <v>100</v>
      </c>
      <c r="AK9" s="110">
        <f t="shared" si="16"/>
        <v>82</v>
      </c>
      <c r="AL9" s="107">
        <f>анкеты!K7</f>
        <v>560</v>
      </c>
      <c r="AM9" s="107">
        <f t="shared" si="17"/>
        <v>574</v>
      </c>
      <c r="AN9" s="107">
        <f>анкеты!L7</f>
        <v>555</v>
      </c>
      <c r="AO9" s="107">
        <f t="shared" si="18"/>
        <v>574</v>
      </c>
      <c r="AP9" s="107">
        <f>анкеты!N7</f>
        <v>511</v>
      </c>
      <c r="AQ9" s="107">
        <f>анкеты!M7</f>
        <v>519</v>
      </c>
      <c r="AR9" s="108">
        <f t="shared" si="19"/>
        <v>98</v>
      </c>
      <c r="AS9" s="108">
        <f t="shared" si="20"/>
        <v>97</v>
      </c>
      <c r="AT9" s="108">
        <f t="shared" si="21"/>
        <v>98</v>
      </c>
      <c r="AU9" s="109">
        <f t="shared" si="22"/>
        <v>97.6</v>
      </c>
      <c r="AV9" s="107">
        <f>анкеты!O7</f>
        <v>570</v>
      </c>
      <c r="AW9" s="107">
        <f t="shared" si="23"/>
        <v>574</v>
      </c>
      <c r="AX9" s="107">
        <f>анкеты!P7</f>
        <v>560</v>
      </c>
      <c r="AY9" s="107">
        <f t="shared" si="24"/>
        <v>574</v>
      </c>
      <c r="AZ9" s="107">
        <f>анкеты!Q7</f>
        <v>569</v>
      </c>
      <c r="BA9" s="107">
        <f t="shared" si="25"/>
        <v>574</v>
      </c>
      <c r="BB9" s="108">
        <f t="shared" si="26"/>
        <v>99</v>
      </c>
      <c r="BC9" s="108">
        <f t="shared" si="27"/>
        <v>98</v>
      </c>
      <c r="BD9" s="108">
        <f t="shared" si="28"/>
        <v>99</v>
      </c>
      <c r="BE9" s="109">
        <f t="shared" si="29"/>
        <v>98.8</v>
      </c>
      <c r="BF9" s="107">
        <f t="shared" si="30"/>
        <v>95.02</v>
      </c>
      <c r="BG9" s="107"/>
      <c r="BH9" s="107"/>
      <c r="BI9" s="107"/>
      <c r="BJ9" s="107"/>
    </row>
    <row r="10" spans="1:62" ht="30">
      <c r="A10" s="107">
        <f>'бланки '!D12</f>
        <v>7</v>
      </c>
      <c r="B10" s="107" t="str">
        <f>'бланки '!C12</f>
        <v>Муниципальное бюджетное общеобразовательное учреждение – школа № 7 имени Н.В. Сиротинина города Орла</v>
      </c>
      <c r="C10" s="107">
        <f>анкеты!C8</f>
        <v>454</v>
      </c>
      <c r="D10" s="107">
        <f>SUMIF('бланки '!K12:Y12,"&lt;2")</f>
        <v>14</v>
      </c>
      <c r="E10" s="107">
        <f>COUNTIF('бланки '!K12:Y12,"&lt;2")</f>
        <v>14</v>
      </c>
      <c r="F10" s="107">
        <f>SUMIF('бланки '!Z12:CM12,"&lt;2")</f>
        <v>58</v>
      </c>
      <c r="G10" s="107">
        <f>COUNTIF('бланки '!Z12:CM12,"&lt;2")</f>
        <v>58</v>
      </c>
      <c r="H10" s="107">
        <f>SUM('бланки '!CN12:CQ12)</f>
        <v>4</v>
      </c>
      <c r="I10" s="107">
        <f>анкеты!E8</f>
        <v>375</v>
      </c>
      <c r="J10" s="107">
        <f>анкеты!D8</f>
        <v>381</v>
      </c>
      <c r="K10" s="107">
        <f>анкеты!G8</f>
        <v>383</v>
      </c>
      <c r="L10" s="107">
        <f>анкеты!F8</f>
        <v>398</v>
      </c>
      <c r="M10" s="107">
        <f t="shared" si="0"/>
        <v>100</v>
      </c>
      <c r="N10" s="107">
        <f t="shared" si="1"/>
        <v>100</v>
      </c>
      <c r="O10" s="107">
        <f t="shared" si="2"/>
        <v>98</v>
      </c>
      <c r="P10" s="107">
        <f t="shared" si="3"/>
        <v>96</v>
      </c>
      <c r="Q10" s="108">
        <f t="shared" si="4"/>
        <v>100</v>
      </c>
      <c r="R10" s="108">
        <f t="shared" si="5"/>
        <v>100</v>
      </c>
      <c r="S10" s="108">
        <f t="shared" si="6"/>
        <v>97</v>
      </c>
      <c r="T10" s="109">
        <f t="shared" si="7"/>
        <v>98.8</v>
      </c>
      <c r="U10" s="107">
        <f>SUM('бланки '!CT12:CX12)</f>
        <v>5</v>
      </c>
      <c r="V10" s="107"/>
      <c r="W10" s="107"/>
      <c r="X10" s="107">
        <f>анкеты!H8</f>
        <v>452</v>
      </c>
      <c r="Y10" s="107">
        <f t="shared" si="8"/>
        <v>454</v>
      </c>
      <c r="Z10" s="108">
        <f t="shared" si="9"/>
        <v>100</v>
      </c>
      <c r="AA10" s="108">
        <f t="shared" si="10"/>
        <v>100</v>
      </c>
      <c r="AB10" s="108">
        <f t="shared" si="11"/>
        <v>100</v>
      </c>
      <c r="AC10" s="110">
        <f t="shared" si="12"/>
        <v>100</v>
      </c>
      <c r="AD10" s="107">
        <f>IF('бланки '!G12=1,('бланки '!DB12+'бланки '!DD12)*3,SUM('бланки '!DA12:DE12))</f>
        <v>3</v>
      </c>
      <c r="AE10" s="107">
        <f>IF('бланки '!E12=2,SUM('бланки '!DI12:DK12)*2-1,SUM('бланки '!DF12:DK12))</f>
        <v>5</v>
      </c>
      <c r="AF10" s="107">
        <f>анкеты!J8</f>
        <v>12</v>
      </c>
      <c r="AG10" s="107">
        <f>анкеты!I8</f>
        <v>12</v>
      </c>
      <c r="AH10" s="108">
        <f t="shared" si="13"/>
        <v>60</v>
      </c>
      <c r="AI10" s="108">
        <f t="shared" si="14"/>
        <v>100</v>
      </c>
      <c r="AJ10" s="111">
        <f t="shared" si="15"/>
        <v>100</v>
      </c>
      <c r="AK10" s="110">
        <f t="shared" si="16"/>
        <v>88</v>
      </c>
      <c r="AL10" s="107">
        <f>анкеты!K8</f>
        <v>440</v>
      </c>
      <c r="AM10" s="107">
        <f t="shared" si="17"/>
        <v>454</v>
      </c>
      <c r="AN10" s="107">
        <f>анкеты!L8</f>
        <v>436</v>
      </c>
      <c r="AO10" s="107">
        <f t="shared" si="18"/>
        <v>454</v>
      </c>
      <c r="AP10" s="107">
        <f>анкеты!N8</f>
        <v>376</v>
      </c>
      <c r="AQ10" s="107">
        <f>анкеты!M8</f>
        <v>384</v>
      </c>
      <c r="AR10" s="108">
        <f t="shared" si="19"/>
        <v>97</v>
      </c>
      <c r="AS10" s="108">
        <f t="shared" si="20"/>
        <v>96</v>
      </c>
      <c r="AT10" s="108">
        <f t="shared" si="21"/>
        <v>98</v>
      </c>
      <c r="AU10" s="109">
        <f t="shared" si="22"/>
        <v>96.8</v>
      </c>
      <c r="AV10" s="107">
        <f>анкеты!O8</f>
        <v>450</v>
      </c>
      <c r="AW10" s="107">
        <f t="shared" si="23"/>
        <v>454</v>
      </c>
      <c r="AX10" s="107">
        <f>анкеты!P8</f>
        <v>434</v>
      </c>
      <c r="AY10" s="107">
        <f t="shared" si="24"/>
        <v>454</v>
      </c>
      <c r="AZ10" s="107">
        <f>анкеты!Q8</f>
        <v>452</v>
      </c>
      <c r="BA10" s="107">
        <f t="shared" si="25"/>
        <v>454</v>
      </c>
      <c r="BB10" s="108">
        <f t="shared" si="26"/>
        <v>99</v>
      </c>
      <c r="BC10" s="108">
        <f t="shared" si="27"/>
        <v>96</v>
      </c>
      <c r="BD10" s="108">
        <f t="shared" si="28"/>
        <v>100</v>
      </c>
      <c r="BE10" s="109">
        <f t="shared" si="29"/>
        <v>98.9</v>
      </c>
      <c r="BF10" s="107">
        <f t="shared" si="30"/>
        <v>96.5</v>
      </c>
      <c r="BG10" s="107"/>
      <c r="BH10" s="107"/>
      <c r="BI10" s="107"/>
      <c r="BJ10" s="107"/>
    </row>
    <row r="11" spans="1:62" ht="30">
      <c r="A11" s="107">
        <f>'бланки '!D13</f>
        <v>8</v>
      </c>
      <c r="B11" s="107" t="str">
        <f>'бланки '!C13</f>
        <v>Муниципальное бюджетное общеобразовательное учреждение – средняя общеобразовательная школа № 10 г. Орла</v>
      </c>
      <c r="C11" s="107">
        <f>анкеты!C9</f>
        <v>600</v>
      </c>
      <c r="D11" s="107">
        <f>SUMIF('бланки '!K13:Y13,"&lt;2")</f>
        <v>14</v>
      </c>
      <c r="E11" s="107">
        <f>COUNTIF('бланки '!K13:Y13,"&lt;2")</f>
        <v>14</v>
      </c>
      <c r="F11" s="107">
        <f>SUMIF('бланки '!Z13:CM13,"&lt;2")</f>
        <v>56</v>
      </c>
      <c r="G11" s="107">
        <f>COUNTIF('бланки '!Z13:CM13,"&lt;2")</f>
        <v>56</v>
      </c>
      <c r="H11" s="107">
        <f>SUM('бланки '!CN13:CQ13)</f>
        <v>4</v>
      </c>
      <c r="I11" s="107">
        <f>анкеты!E9</f>
        <v>404</v>
      </c>
      <c r="J11" s="107">
        <f>анкеты!D9</f>
        <v>406</v>
      </c>
      <c r="K11" s="107">
        <f>анкеты!G9</f>
        <v>482</v>
      </c>
      <c r="L11" s="107">
        <f>анкеты!F9</f>
        <v>498</v>
      </c>
      <c r="M11" s="107">
        <f t="shared" si="0"/>
        <v>100</v>
      </c>
      <c r="N11" s="107">
        <f t="shared" si="1"/>
        <v>100</v>
      </c>
      <c r="O11" s="107">
        <f t="shared" si="2"/>
        <v>99</v>
      </c>
      <c r="P11" s="107">
        <f t="shared" si="3"/>
        <v>97</v>
      </c>
      <c r="Q11" s="108">
        <f t="shared" si="4"/>
        <v>100</v>
      </c>
      <c r="R11" s="108">
        <f t="shared" si="5"/>
        <v>100</v>
      </c>
      <c r="S11" s="108">
        <f t="shared" si="6"/>
        <v>98</v>
      </c>
      <c r="T11" s="109">
        <f t="shared" si="7"/>
        <v>99.2</v>
      </c>
      <c r="U11" s="107">
        <f>SUM('бланки '!CT13:CX13)</f>
        <v>5</v>
      </c>
      <c r="V11" s="107"/>
      <c r="W11" s="107"/>
      <c r="X11" s="107">
        <f>анкеты!H9</f>
        <v>592</v>
      </c>
      <c r="Y11" s="107">
        <f t="shared" si="8"/>
        <v>600</v>
      </c>
      <c r="Z11" s="108">
        <f t="shared" si="9"/>
        <v>100</v>
      </c>
      <c r="AA11" s="108">
        <f t="shared" si="10"/>
        <v>99</v>
      </c>
      <c r="AB11" s="108">
        <f t="shared" si="11"/>
        <v>99</v>
      </c>
      <c r="AC11" s="110">
        <f t="shared" si="12"/>
        <v>99.5</v>
      </c>
      <c r="AD11" s="107">
        <f>IF('бланки '!G13=1,('бланки '!DB13+'бланки '!DD13)*3,SUM('бланки '!DA13:DE13))</f>
        <v>3</v>
      </c>
      <c r="AE11" s="107">
        <f>IF('бланки '!E13=2,SUM('бланки '!DI13:DK13)*2-1,SUM('бланки '!DF13:DK13))</f>
        <v>4</v>
      </c>
      <c r="AF11" s="107">
        <f>анкеты!J9</f>
        <v>5</v>
      </c>
      <c r="AG11" s="107">
        <f>анкеты!I9</f>
        <v>5</v>
      </c>
      <c r="AH11" s="108">
        <f t="shared" si="13"/>
        <v>60</v>
      </c>
      <c r="AI11" s="108">
        <f t="shared" si="14"/>
        <v>80</v>
      </c>
      <c r="AJ11" s="111">
        <f t="shared" si="15"/>
        <v>100</v>
      </c>
      <c r="AK11" s="110">
        <f t="shared" si="16"/>
        <v>80</v>
      </c>
      <c r="AL11" s="107">
        <f>анкеты!K9</f>
        <v>576</v>
      </c>
      <c r="AM11" s="107">
        <f t="shared" si="17"/>
        <v>600</v>
      </c>
      <c r="AN11" s="107">
        <f>анкеты!L9</f>
        <v>591</v>
      </c>
      <c r="AO11" s="107">
        <f t="shared" si="18"/>
        <v>600</v>
      </c>
      <c r="AP11" s="107">
        <f>анкеты!N9</f>
        <v>380</v>
      </c>
      <c r="AQ11" s="107">
        <f>анкеты!M9</f>
        <v>401</v>
      </c>
      <c r="AR11" s="108">
        <f t="shared" si="19"/>
        <v>96</v>
      </c>
      <c r="AS11" s="108">
        <f t="shared" si="20"/>
        <v>98</v>
      </c>
      <c r="AT11" s="108">
        <f t="shared" si="21"/>
        <v>95</v>
      </c>
      <c r="AU11" s="109">
        <f t="shared" si="22"/>
        <v>96.6</v>
      </c>
      <c r="AV11" s="107">
        <f>анкеты!O9</f>
        <v>575</v>
      </c>
      <c r="AW11" s="107">
        <f t="shared" si="23"/>
        <v>600</v>
      </c>
      <c r="AX11" s="107">
        <f>анкеты!P9</f>
        <v>583</v>
      </c>
      <c r="AY11" s="107">
        <f t="shared" si="24"/>
        <v>600</v>
      </c>
      <c r="AZ11" s="107">
        <f>анкеты!Q9</f>
        <v>589</v>
      </c>
      <c r="BA11" s="107">
        <f t="shared" si="25"/>
        <v>600</v>
      </c>
      <c r="BB11" s="108">
        <f t="shared" si="26"/>
        <v>96</v>
      </c>
      <c r="BC11" s="108">
        <f t="shared" si="27"/>
        <v>97</v>
      </c>
      <c r="BD11" s="108">
        <f t="shared" si="28"/>
        <v>98</v>
      </c>
      <c r="BE11" s="109">
        <f t="shared" si="29"/>
        <v>97.2</v>
      </c>
      <c r="BF11" s="107">
        <f t="shared" si="30"/>
        <v>94.499999999999986</v>
      </c>
      <c r="BG11" s="107"/>
      <c r="BH11" s="107"/>
      <c r="BI11" s="107"/>
      <c r="BJ11" s="107"/>
    </row>
    <row r="12" spans="1:62" ht="30">
      <c r="A12" s="107">
        <f>'бланки '!D14</f>
        <v>9</v>
      </c>
      <c r="B12" s="107" t="str">
        <f>'бланки '!C14</f>
        <v>Муниципальное бюджетное общеобразовательное учреждение – средняя общеобразовательная школа № 11 имени Г.М. Пясецкого г. Орла</v>
      </c>
      <c r="C12" s="107">
        <f>анкеты!C10</f>
        <v>567</v>
      </c>
      <c r="D12" s="107">
        <f>SUMIF('бланки '!K14:Y14,"&lt;2")</f>
        <v>14</v>
      </c>
      <c r="E12" s="107">
        <f>COUNTIF('бланки '!K14:Y14,"&lt;2")</f>
        <v>14</v>
      </c>
      <c r="F12" s="107">
        <f>SUMIF('бланки '!Z14:CM14,"&lt;2")</f>
        <v>55</v>
      </c>
      <c r="G12" s="107">
        <f>COUNTIF('бланки '!Z14:CM14,"&lt;2")</f>
        <v>55</v>
      </c>
      <c r="H12" s="107">
        <f>SUM('бланки '!CN14:CQ14)</f>
        <v>4</v>
      </c>
      <c r="I12" s="107">
        <f>анкеты!E10</f>
        <v>482</v>
      </c>
      <c r="J12" s="107">
        <f>анкеты!D10</f>
        <v>490</v>
      </c>
      <c r="K12" s="107">
        <f>анкеты!G10</f>
        <v>497</v>
      </c>
      <c r="L12" s="107">
        <f>анкеты!F10</f>
        <v>504</v>
      </c>
      <c r="M12" s="107">
        <f t="shared" si="0"/>
        <v>100</v>
      </c>
      <c r="N12" s="107">
        <f t="shared" si="1"/>
        <v>100</v>
      </c>
      <c r="O12" s="107">
        <f t="shared" si="2"/>
        <v>98</v>
      </c>
      <c r="P12" s="107">
        <f t="shared" si="3"/>
        <v>99</v>
      </c>
      <c r="Q12" s="108">
        <f t="shared" si="4"/>
        <v>100</v>
      </c>
      <c r="R12" s="108">
        <f t="shared" si="5"/>
        <v>100</v>
      </c>
      <c r="S12" s="108">
        <f t="shared" si="6"/>
        <v>98</v>
      </c>
      <c r="T12" s="109">
        <f t="shared" si="7"/>
        <v>99.2</v>
      </c>
      <c r="U12" s="107">
        <f>SUM('бланки '!CT14:CX14)</f>
        <v>5</v>
      </c>
      <c r="V12" s="107"/>
      <c r="W12" s="107"/>
      <c r="X12" s="107">
        <f>анкеты!H10</f>
        <v>544</v>
      </c>
      <c r="Y12" s="107">
        <f t="shared" si="8"/>
        <v>567</v>
      </c>
      <c r="Z12" s="108">
        <f t="shared" si="9"/>
        <v>100</v>
      </c>
      <c r="AA12" s="108">
        <f t="shared" si="10"/>
        <v>98</v>
      </c>
      <c r="AB12" s="108">
        <f t="shared" si="11"/>
        <v>96</v>
      </c>
      <c r="AC12" s="110">
        <f t="shared" si="12"/>
        <v>98</v>
      </c>
      <c r="AD12" s="107">
        <f>IF('бланки '!G14=1,('бланки '!DB14+'бланки '!DD14)*3,SUM('бланки '!DA14:DE14))</f>
        <v>0</v>
      </c>
      <c r="AE12" s="107">
        <f>IF('бланки '!E14=2,SUM('бланки '!DI14:DK14)*2-1,SUM('бланки '!DF14:DK14))</f>
        <v>4</v>
      </c>
      <c r="AF12" s="107">
        <f>анкеты!J10</f>
        <v>3</v>
      </c>
      <c r="AG12" s="107">
        <f>анкеты!I10</f>
        <v>3</v>
      </c>
      <c r="AH12" s="108">
        <f t="shared" si="13"/>
        <v>0</v>
      </c>
      <c r="AI12" s="108">
        <f t="shared" si="14"/>
        <v>80</v>
      </c>
      <c r="AJ12" s="111">
        <f t="shared" si="15"/>
        <v>100</v>
      </c>
      <c r="AK12" s="110">
        <f t="shared" si="16"/>
        <v>62</v>
      </c>
      <c r="AL12" s="107">
        <f>анкеты!K10</f>
        <v>544</v>
      </c>
      <c r="AM12" s="107">
        <f t="shared" si="17"/>
        <v>567</v>
      </c>
      <c r="AN12" s="107">
        <f>анкеты!L10</f>
        <v>551</v>
      </c>
      <c r="AO12" s="107">
        <f t="shared" si="18"/>
        <v>567</v>
      </c>
      <c r="AP12" s="107">
        <f>анкеты!N10</f>
        <v>468</v>
      </c>
      <c r="AQ12" s="107">
        <f>анкеты!M10</f>
        <v>474</v>
      </c>
      <c r="AR12" s="108">
        <f t="shared" si="19"/>
        <v>96</v>
      </c>
      <c r="AS12" s="108">
        <f t="shared" si="20"/>
        <v>97</v>
      </c>
      <c r="AT12" s="108">
        <f t="shared" si="21"/>
        <v>99</v>
      </c>
      <c r="AU12" s="109">
        <f t="shared" si="22"/>
        <v>97</v>
      </c>
      <c r="AV12" s="107">
        <f>анкеты!O10</f>
        <v>550</v>
      </c>
      <c r="AW12" s="107">
        <f t="shared" si="23"/>
        <v>567</v>
      </c>
      <c r="AX12" s="107">
        <f>анкеты!P10</f>
        <v>558</v>
      </c>
      <c r="AY12" s="107">
        <f t="shared" si="24"/>
        <v>567</v>
      </c>
      <c r="AZ12" s="107">
        <f>анкеты!Q10</f>
        <v>565</v>
      </c>
      <c r="BA12" s="107">
        <f t="shared" si="25"/>
        <v>567</v>
      </c>
      <c r="BB12" s="108">
        <f t="shared" si="26"/>
        <v>97</v>
      </c>
      <c r="BC12" s="108">
        <f t="shared" si="27"/>
        <v>98</v>
      </c>
      <c r="BD12" s="108">
        <f t="shared" si="28"/>
        <v>100</v>
      </c>
      <c r="BE12" s="109">
        <f t="shared" si="29"/>
        <v>98.7</v>
      </c>
      <c r="BF12" s="107">
        <f t="shared" si="30"/>
        <v>90.97999999999999</v>
      </c>
      <c r="BG12" s="107"/>
      <c r="BH12" s="107"/>
      <c r="BI12" s="107"/>
      <c r="BJ12" s="107"/>
    </row>
    <row r="13" spans="1:62" ht="45">
      <c r="A13" s="107">
        <f>'бланки '!D15</f>
        <v>10</v>
      </c>
      <c r="B13" s="107" t="str">
        <f>'бланки '!C15</f>
        <v>Муниципальное бюджетное общеобразовательное учреждение – средняя общеобразовательная школа № 12 имени Героя Советского Союза И.Н. Машкарина г. Орла</v>
      </c>
      <c r="C13" s="107">
        <f>анкеты!C11</f>
        <v>601</v>
      </c>
      <c r="D13" s="107">
        <f>SUMIF('бланки '!K15:Y15,"&lt;2")</f>
        <v>14</v>
      </c>
      <c r="E13" s="107">
        <f>COUNTIF('бланки '!K15:Y15,"&lt;2")</f>
        <v>14</v>
      </c>
      <c r="F13" s="107">
        <f>SUMIF('бланки '!Z15:CM15,"&lt;2")</f>
        <v>55</v>
      </c>
      <c r="G13" s="107">
        <f>COUNTIF('бланки '!Z15:CM15,"&lt;2")</f>
        <v>55</v>
      </c>
      <c r="H13" s="107">
        <f>SUM('бланки '!CN15:CQ15)</f>
        <v>4</v>
      </c>
      <c r="I13" s="107">
        <f>анкеты!E11</f>
        <v>422</v>
      </c>
      <c r="J13" s="107">
        <f>анкеты!D11</f>
        <v>429</v>
      </c>
      <c r="K13" s="107">
        <f>анкеты!G11</f>
        <v>458</v>
      </c>
      <c r="L13" s="107">
        <f>анкеты!F11</f>
        <v>481</v>
      </c>
      <c r="M13" s="107">
        <f t="shared" si="0"/>
        <v>100</v>
      </c>
      <c r="N13" s="107">
        <f t="shared" si="1"/>
        <v>100</v>
      </c>
      <c r="O13" s="107">
        <f t="shared" si="2"/>
        <v>98</v>
      </c>
      <c r="P13" s="107">
        <f t="shared" si="3"/>
        <v>95</v>
      </c>
      <c r="Q13" s="108">
        <f t="shared" si="4"/>
        <v>100</v>
      </c>
      <c r="R13" s="108">
        <f t="shared" si="5"/>
        <v>100</v>
      </c>
      <c r="S13" s="108">
        <f t="shared" si="6"/>
        <v>96</v>
      </c>
      <c r="T13" s="109">
        <f t="shared" si="7"/>
        <v>98.4</v>
      </c>
      <c r="U13" s="107">
        <f>SUM('бланки '!CT15:CX15)</f>
        <v>5</v>
      </c>
      <c r="V13" s="107"/>
      <c r="W13" s="107"/>
      <c r="X13" s="107">
        <f>анкеты!H11</f>
        <v>596</v>
      </c>
      <c r="Y13" s="107">
        <f t="shared" si="8"/>
        <v>601</v>
      </c>
      <c r="Z13" s="108">
        <f t="shared" si="9"/>
        <v>100</v>
      </c>
      <c r="AA13" s="108">
        <f t="shared" si="10"/>
        <v>99</v>
      </c>
      <c r="AB13" s="108">
        <f t="shared" si="11"/>
        <v>99</v>
      </c>
      <c r="AC13" s="110">
        <f t="shared" si="12"/>
        <v>99.5</v>
      </c>
      <c r="AD13" s="107">
        <f>IF('бланки '!G15=1,('бланки '!DB15+'бланки '!DD15)*3,SUM('бланки '!DA15:DE15))</f>
        <v>4</v>
      </c>
      <c r="AE13" s="107">
        <f>IF('бланки '!E15=2,SUM('бланки '!DI15:DK15)*2-1,SUM('бланки '!DF15:DK15))</f>
        <v>3</v>
      </c>
      <c r="AF13" s="107">
        <f>анкеты!J11</f>
        <v>6</v>
      </c>
      <c r="AG13" s="107">
        <f>анкеты!I11</f>
        <v>6</v>
      </c>
      <c r="AH13" s="108">
        <f t="shared" si="13"/>
        <v>80</v>
      </c>
      <c r="AI13" s="108">
        <f t="shared" si="14"/>
        <v>60</v>
      </c>
      <c r="AJ13" s="111">
        <f t="shared" si="15"/>
        <v>100</v>
      </c>
      <c r="AK13" s="110">
        <f t="shared" si="16"/>
        <v>78</v>
      </c>
      <c r="AL13" s="107">
        <f>анкеты!K11</f>
        <v>584</v>
      </c>
      <c r="AM13" s="107">
        <f t="shared" si="17"/>
        <v>601</v>
      </c>
      <c r="AN13" s="107">
        <f>анкеты!L11</f>
        <v>573</v>
      </c>
      <c r="AO13" s="107">
        <f t="shared" si="18"/>
        <v>601</v>
      </c>
      <c r="AP13" s="107">
        <f>анкеты!N11</f>
        <v>404</v>
      </c>
      <c r="AQ13" s="107">
        <f>анкеты!M11</f>
        <v>422</v>
      </c>
      <c r="AR13" s="108">
        <f t="shared" si="19"/>
        <v>97</v>
      </c>
      <c r="AS13" s="108">
        <f t="shared" si="20"/>
        <v>95</v>
      </c>
      <c r="AT13" s="108">
        <f t="shared" si="21"/>
        <v>96</v>
      </c>
      <c r="AU13" s="109">
        <f t="shared" si="22"/>
        <v>96</v>
      </c>
      <c r="AV13" s="107">
        <f>анкеты!O11</f>
        <v>601</v>
      </c>
      <c r="AW13" s="107">
        <f t="shared" si="23"/>
        <v>601</v>
      </c>
      <c r="AX13" s="107">
        <f>анкеты!P11</f>
        <v>584</v>
      </c>
      <c r="AY13" s="107">
        <f t="shared" si="24"/>
        <v>601</v>
      </c>
      <c r="AZ13" s="107">
        <f>анкеты!Q11</f>
        <v>588</v>
      </c>
      <c r="BA13" s="107">
        <f t="shared" si="25"/>
        <v>601</v>
      </c>
      <c r="BB13" s="108">
        <f t="shared" si="26"/>
        <v>100</v>
      </c>
      <c r="BC13" s="108">
        <f t="shared" si="27"/>
        <v>97</v>
      </c>
      <c r="BD13" s="108">
        <f t="shared" si="28"/>
        <v>98</v>
      </c>
      <c r="BE13" s="109">
        <f t="shared" si="29"/>
        <v>98.4</v>
      </c>
      <c r="BF13" s="107">
        <f t="shared" si="30"/>
        <v>94.059999999999988</v>
      </c>
      <c r="BG13" s="107"/>
      <c r="BH13" s="107"/>
      <c r="BI13" s="107"/>
      <c r="BJ13" s="107"/>
    </row>
    <row r="14" spans="1:62" ht="45">
      <c r="A14" s="107">
        <f>'бланки '!D16</f>
        <v>11</v>
      </c>
      <c r="B14" s="107" t="str">
        <f>'бланки '!C16</f>
        <v>Муниципальное бюджетное общеобразовательное учреждение – средняя общеобразовательная школа № 13 имени Героя Советского Союза А.П. Маресьева г. Орла</v>
      </c>
      <c r="C14" s="107">
        <f>анкеты!C12</f>
        <v>600</v>
      </c>
      <c r="D14" s="107">
        <f>SUMIF('бланки '!K16:Y16,"&lt;2")</f>
        <v>14</v>
      </c>
      <c r="E14" s="107">
        <f>COUNTIF('бланки '!K16:Y16,"&lt;2")</f>
        <v>14</v>
      </c>
      <c r="F14" s="107">
        <f>SUMIF('бланки '!Z16:CM16,"&lt;2")</f>
        <v>55</v>
      </c>
      <c r="G14" s="107">
        <f>COUNTIF('бланки '!Z16:CM16,"&lt;2")</f>
        <v>55</v>
      </c>
      <c r="H14" s="107">
        <f>SUM('бланки '!CN16:CQ16)</f>
        <v>4</v>
      </c>
      <c r="I14" s="107">
        <f>анкеты!E12</f>
        <v>349</v>
      </c>
      <c r="J14" s="107">
        <f>анкеты!D12</f>
        <v>356</v>
      </c>
      <c r="K14" s="107">
        <f>анкеты!G12</f>
        <v>418</v>
      </c>
      <c r="L14" s="107">
        <f>анкеты!F12</f>
        <v>440</v>
      </c>
      <c r="M14" s="107">
        <f t="shared" si="0"/>
        <v>100</v>
      </c>
      <c r="N14" s="107">
        <f t="shared" si="1"/>
        <v>100</v>
      </c>
      <c r="O14" s="107">
        <f t="shared" si="2"/>
        <v>98</v>
      </c>
      <c r="P14" s="107">
        <f t="shared" si="3"/>
        <v>95</v>
      </c>
      <c r="Q14" s="108">
        <f t="shared" si="4"/>
        <v>100</v>
      </c>
      <c r="R14" s="108">
        <f t="shared" si="5"/>
        <v>100</v>
      </c>
      <c r="S14" s="108">
        <f t="shared" si="6"/>
        <v>96</v>
      </c>
      <c r="T14" s="109">
        <f t="shared" si="7"/>
        <v>98.4</v>
      </c>
      <c r="U14" s="107">
        <f>SUM('бланки '!CT16:CX16)</f>
        <v>5</v>
      </c>
      <c r="V14" s="107"/>
      <c r="W14" s="107"/>
      <c r="X14" s="107">
        <f>анкеты!H12</f>
        <v>599</v>
      </c>
      <c r="Y14" s="107">
        <f t="shared" si="8"/>
        <v>600</v>
      </c>
      <c r="Z14" s="108">
        <f t="shared" si="9"/>
        <v>100</v>
      </c>
      <c r="AA14" s="108">
        <f t="shared" si="10"/>
        <v>100</v>
      </c>
      <c r="AB14" s="108">
        <f t="shared" si="11"/>
        <v>100</v>
      </c>
      <c r="AC14" s="110">
        <f t="shared" si="12"/>
        <v>100</v>
      </c>
      <c r="AD14" s="107">
        <f>IF('бланки '!G16=1,('бланки '!DB16+'бланки '!DD16)*3,SUM('бланки '!DA16:DE16))</f>
        <v>0</v>
      </c>
      <c r="AE14" s="107">
        <f>IF('бланки '!E16=2,SUM('бланки '!DI16:DK16)*2-1,SUM('бланки '!DF16:DK16))</f>
        <v>3</v>
      </c>
      <c r="AF14" s="107">
        <f>анкеты!J12</f>
        <v>11</v>
      </c>
      <c r="AG14" s="107">
        <f>анкеты!I12</f>
        <v>11</v>
      </c>
      <c r="AH14" s="108">
        <f t="shared" si="13"/>
        <v>0</v>
      </c>
      <c r="AI14" s="108">
        <f t="shared" si="14"/>
        <v>60</v>
      </c>
      <c r="AJ14" s="111">
        <f t="shared" si="15"/>
        <v>100</v>
      </c>
      <c r="AK14" s="110">
        <f t="shared" si="16"/>
        <v>54</v>
      </c>
      <c r="AL14" s="107">
        <f>анкеты!K12</f>
        <v>595</v>
      </c>
      <c r="AM14" s="107">
        <f t="shared" si="17"/>
        <v>600</v>
      </c>
      <c r="AN14" s="107">
        <f>анкеты!L12</f>
        <v>597</v>
      </c>
      <c r="AO14" s="107">
        <f t="shared" si="18"/>
        <v>600</v>
      </c>
      <c r="AP14" s="107">
        <f>анкеты!N12</f>
        <v>364</v>
      </c>
      <c r="AQ14" s="107">
        <f>анкеты!M12</f>
        <v>378</v>
      </c>
      <c r="AR14" s="108">
        <f t="shared" si="19"/>
        <v>99</v>
      </c>
      <c r="AS14" s="108">
        <f t="shared" si="20"/>
        <v>99</v>
      </c>
      <c r="AT14" s="108">
        <f t="shared" si="21"/>
        <v>96</v>
      </c>
      <c r="AU14" s="109">
        <f t="shared" si="22"/>
        <v>98.4</v>
      </c>
      <c r="AV14" s="107">
        <f>анкеты!O12</f>
        <v>578</v>
      </c>
      <c r="AW14" s="107">
        <f t="shared" si="23"/>
        <v>600</v>
      </c>
      <c r="AX14" s="107">
        <f>анкеты!P12</f>
        <v>594</v>
      </c>
      <c r="AY14" s="107">
        <f t="shared" si="24"/>
        <v>600</v>
      </c>
      <c r="AZ14" s="107">
        <f>анкеты!Q12</f>
        <v>587</v>
      </c>
      <c r="BA14" s="107">
        <f t="shared" si="25"/>
        <v>600</v>
      </c>
      <c r="BB14" s="108">
        <f t="shared" si="26"/>
        <v>96</v>
      </c>
      <c r="BC14" s="108">
        <f t="shared" si="27"/>
        <v>99</v>
      </c>
      <c r="BD14" s="108">
        <f t="shared" si="28"/>
        <v>98</v>
      </c>
      <c r="BE14" s="109">
        <f t="shared" si="29"/>
        <v>97.6</v>
      </c>
      <c r="BF14" s="107">
        <f t="shared" si="30"/>
        <v>89.679999999999993</v>
      </c>
      <c r="BG14" s="107"/>
      <c r="BH14" s="107"/>
      <c r="BI14" s="107"/>
      <c r="BJ14" s="107"/>
    </row>
    <row r="15" spans="1:62" ht="30">
      <c r="A15" s="107">
        <f>'бланки '!D17</f>
        <v>12</v>
      </c>
      <c r="B15" s="107" t="str">
        <f>'бланки '!C17</f>
        <v>Муниципальное бюджетное общеобразовательное учреждение – средняя общеобразовательная школа № 15 имени М.В. Гордеева г. Орла</v>
      </c>
      <c r="C15" s="107">
        <f>анкеты!C13</f>
        <v>554</v>
      </c>
      <c r="D15" s="107">
        <f>SUMIF('бланки '!K17:Y17,"&lt;2")</f>
        <v>14</v>
      </c>
      <c r="E15" s="107">
        <f>COUNTIF('бланки '!K17:Y17,"&lt;2")</f>
        <v>14</v>
      </c>
      <c r="F15" s="107">
        <f>SUMIF('бланки '!Z17:CM17,"&lt;2")</f>
        <v>55</v>
      </c>
      <c r="G15" s="107">
        <f>COUNTIF('бланки '!Z17:CM17,"&lt;2")</f>
        <v>55</v>
      </c>
      <c r="H15" s="107">
        <f>SUM('бланки '!CN17:CQ17)</f>
        <v>4</v>
      </c>
      <c r="I15" s="107">
        <f>анкеты!E13</f>
        <v>536</v>
      </c>
      <c r="J15" s="107">
        <f>анкеты!D13</f>
        <v>537</v>
      </c>
      <c r="K15" s="107">
        <f>анкеты!G13</f>
        <v>542</v>
      </c>
      <c r="L15" s="107">
        <f>анкеты!F13</f>
        <v>546</v>
      </c>
      <c r="M15" s="107">
        <f t="shared" si="0"/>
        <v>100</v>
      </c>
      <c r="N15" s="107">
        <f t="shared" si="1"/>
        <v>100</v>
      </c>
      <c r="O15" s="107">
        <f t="shared" si="2"/>
        <v>100</v>
      </c>
      <c r="P15" s="107">
        <f t="shared" si="3"/>
        <v>99</v>
      </c>
      <c r="Q15" s="108">
        <f t="shared" si="4"/>
        <v>100</v>
      </c>
      <c r="R15" s="108">
        <f t="shared" si="5"/>
        <v>100</v>
      </c>
      <c r="S15" s="108">
        <f t="shared" si="6"/>
        <v>99</v>
      </c>
      <c r="T15" s="109">
        <f t="shared" si="7"/>
        <v>99.6</v>
      </c>
      <c r="U15" s="107">
        <f>SUM('бланки '!CT17:CX17)</f>
        <v>5</v>
      </c>
      <c r="V15" s="107"/>
      <c r="W15" s="107"/>
      <c r="X15" s="107">
        <f>анкеты!H13</f>
        <v>540</v>
      </c>
      <c r="Y15" s="107">
        <f t="shared" si="8"/>
        <v>554</v>
      </c>
      <c r="Z15" s="108">
        <f t="shared" si="9"/>
        <v>100</v>
      </c>
      <c r="AA15" s="108">
        <f t="shared" si="10"/>
        <v>98</v>
      </c>
      <c r="AB15" s="108">
        <f t="shared" si="11"/>
        <v>97</v>
      </c>
      <c r="AC15" s="110">
        <f t="shared" si="12"/>
        <v>98.5</v>
      </c>
      <c r="AD15" s="107">
        <f>IF('бланки '!G17=1,('бланки '!DB17+'бланки '!DD17)*3,SUM('бланки '!DA17:DE17))</f>
        <v>1</v>
      </c>
      <c r="AE15" s="107">
        <f>IF('бланки '!E17=2,SUM('бланки '!DI17:DK17)*2-1,SUM('бланки '!DF17:DK17))</f>
        <v>3</v>
      </c>
      <c r="AF15" s="107">
        <f>анкеты!J13</f>
        <v>14</v>
      </c>
      <c r="AG15" s="107">
        <f>анкеты!I13</f>
        <v>14</v>
      </c>
      <c r="AH15" s="108">
        <f t="shared" si="13"/>
        <v>20</v>
      </c>
      <c r="AI15" s="108">
        <f t="shared" si="14"/>
        <v>60</v>
      </c>
      <c r="AJ15" s="111">
        <f t="shared" si="15"/>
        <v>100</v>
      </c>
      <c r="AK15" s="110">
        <f t="shared" si="16"/>
        <v>60</v>
      </c>
      <c r="AL15" s="107">
        <f>анкеты!K13</f>
        <v>552</v>
      </c>
      <c r="AM15" s="107">
        <f t="shared" si="17"/>
        <v>554</v>
      </c>
      <c r="AN15" s="107">
        <f>анкеты!L13</f>
        <v>554</v>
      </c>
      <c r="AO15" s="107">
        <f t="shared" si="18"/>
        <v>554</v>
      </c>
      <c r="AP15" s="107">
        <f>анкеты!N13</f>
        <v>528</v>
      </c>
      <c r="AQ15" s="107">
        <f>анкеты!M13</f>
        <v>528</v>
      </c>
      <c r="AR15" s="108">
        <f t="shared" si="19"/>
        <v>100</v>
      </c>
      <c r="AS15" s="108">
        <f t="shared" si="20"/>
        <v>100</v>
      </c>
      <c r="AT15" s="108">
        <f t="shared" si="21"/>
        <v>100</v>
      </c>
      <c r="AU15" s="109">
        <f t="shared" si="22"/>
        <v>100</v>
      </c>
      <c r="AV15" s="107">
        <f>анкеты!O13</f>
        <v>547</v>
      </c>
      <c r="AW15" s="107">
        <f t="shared" si="23"/>
        <v>554</v>
      </c>
      <c r="AX15" s="107">
        <f>анкеты!P13</f>
        <v>551</v>
      </c>
      <c r="AY15" s="107">
        <f t="shared" si="24"/>
        <v>554</v>
      </c>
      <c r="AZ15" s="107">
        <f>анкеты!Q13</f>
        <v>552</v>
      </c>
      <c r="BA15" s="107">
        <f t="shared" si="25"/>
        <v>554</v>
      </c>
      <c r="BB15" s="108">
        <f t="shared" si="26"/>
        <v>99</v>
      </c>
      <c r="BC15" s="108">
        <f t="shared" si="27"/>
        <v>99</v>
      </c>
      <c r="BD15" s="108">
        <f t="shared" si="28"/>
        <v>100</v>
      </c>
      <c r="BE15" s="109">
        <f t="shared" si="29"/>
        <v>99.5</v>
      </c>
      <c r="BF15" s="107">
        <f t="shared" si="30"/>
        <v>91.52000000000001</v>
      </c>
      <c r="BG15" s="107"/>
      <c r="BH15" s="107"/>
      <c r="BI15" s="107"/>
      <c r="BJ15" s="107"/>
    </row>
    <row r="16" spans="1:62" ht="30">
      <c r="A16" s="107">
        <f>'бланки '!D18</f>
        <v>13</v>
      </c>
      <c r="B16" s="107" t="str">
        <f>'бланки '!C18</f>
        <v>Муниципальное бюджетное общеобразовательное учреждение – гимназия № 16 г. Орла</v>
      </c>
      <c r="C16" s="107">
        <f>анкеты!C14</f>
        <v>420</v>
      </c>
      <c r="D16" s="107">
        <f>SUMIF('бланки '!K18:Y18,"&lt;2")</f>
        <v>14</v>
      </c>
      <c r="E16" s="107">
        <f>COUNTIF('бланки '!K18:Y18,"&lt;2")</f>
        <v>14</v>
      </c>
      <c r="F16" s="107">
        <f>SUMIF('бланки '!Z18:CM18,"&lt;2")</f>
        <v>56</v>
      </c>
      <c r="G16" s="107">
        <f>COUNTIF('бланки '!Z18:CM18,"&lt;2")</f>
        <v>56</v>
      </c>
      <c r="H16" s="107">
        <f>SUM('бланки '!CN18:CQ18)</f>
        <v>4</v>
      </c>
      <c r="I16" s="107">
        <f>анкеты!E14</f>
        <v>381</v>
      </c>
      <c r="J16" s="107">
        <f>анкеты!D14</f>
        <v>385</v>
      </c>
      <c r="K16" s="107">
        <f>анкеты!G14</f>
        <v>360</v>
      </c>
      <c r="L16" s="107">
        <f>анкеты!F14</f>
        <v>364</v>
      </c>
      <c r="M16" s="107">
        <f t="shared" si="0"/>
        <v>100</v>
      </c>
      <c r="N16" s="107">
        <f t="shared" si="1"/>
        <v>100</v>
      </c>
      <c r="O16" s="107">
        <f t="shared" si="2"/>
        <v>99</v>
      </c>
      <c r="P16" s="107">
        <f t="shared" si="3"/>
        <v>99</v>
      </c>
      <c r="Q16" s="108">
        <f t="shared" si="4"/>
        <v>100</v>
      </c>
      <c r="R16" s="108">
        <f t="shared" si="5"/>
        <v>100</v>
      </c>
      <c r="S16" s="108">
        <f t="shared" si="6"/>
        <v>99</v>
      </c>
      <c r="T16" s="109">
        <f t="shared" si="7"/>
        <v>99.6</v>
      </c>
      <c r="U16" s="107">
        <f>SUM('бланки '!CT18:CX18)</f>
        <v>5</v>
      </c>
      <c r="V16" s="107"/>
      <c r="W16" s="107"/>
      <c r="X16" s="107">
        <f>анкеты!H14</f>
        <v>412</v>
      </c>
      <c r="Y16" s="107">
        <f t="shared" si="8"/>
        <v>420</v>
      </c>
      <c r="Z16" s="108">
        <f t="shared" si="9"/>
        <v>100</v>
      </c>
      <c r="AA16" s="108">
        <f t="shared" si="10"/>
        <v>99</v>
      </c>
      <c r="AB16" s="108">
        <f t="shared" si="11"/>
        <v>98</v>
      </c>
      <c r="AC16" s="110">
        <f t="shared" si="12"/>
        <v>99</v>
      </c>
      <c r="AD16" s="107">
        <f>IF('бланки '!G18=1,('бланки '!DB18+'бланки '!DD18)*3,SUM('бланки '!DA18:DE18))</f>
        <v>2</v>
      </c>
      <c r="AE16" s="107">
        <f>IF('бланки '!E18=2,SUM('бланки '!DI18:DK18)*2-1,SUM('бланки '!DF18:DK18))</f>
        <v>4</v>
      </c>
      <c r="AF16" s="107">
        <f>анкеты!J14</f>
        <v>6</v>
      </c>
      <c r="AG16" s="107">
        <f>анкеты!I14</f>
        <v>6</v>
      </c>
      <c r="AH16" s="108">
        <f t="shared" si="13"/>
        <v>40</v>
      </c>
      <c r="AI16" s="108">
        <f t="shared" si="14"/>
        <v>80</v>
      </c>
      <c r="AJ16" s="111">
        <f t="shared" si="15"/>
        <v>100</v>
      </c>
      <c r="AK16" s="110">
        <f t="shared" si="16"/>
        <v>74</v>
      </c>
      <c r="AL16" s="107">
        <f>анкеты!K14</f>
        <v>417</v>
      </c>
      <c r="AM16" s="107">
        <f t="shared" si="17"/>
        <v>420</v>
      </c>
      <c r="AN16" s="107">
        <f>анкеты!L14</f>
        <v>400</v>
      </c>
      <c r="AO16" s="107">
        <f t="shared" si="18"/>
        <v>420</v>
      </c>
      <c r="AP16" s="107">
        <f>анкеты!N14</f>
        <v>366</v>
      </c>
      <c r="AQ16" s="107">
        <f>анкеты!M14</f>
        <v>372</v>
      </c>
      <c r="AR16" s="108">
        <f t="shared" si="19"/>
        <v>99</v>
      </c>
      <c r="AS16" s="108">
        <f t="shared" si="20"/>
        <v>95</v>
      </c>
      <c r="AT16" s="108">
        <f t="shared" si="21"/>
        <v>98</v>
      </c>
      <c r="AU16" s="109">
        <f t="shared" si="22"/>
        <v>97.2</v>
      </c>
      <c r="AV16" s="107">
        <f>анкеты!O14</f>
        <v>401</v>
      </c>
      <c r="AW16" s="107">
        <f t="shared" si="23"/>
        <v>420</v>
      </c>
      <c r="AX16" s="107">
        <f>анкеты!P14</f>
        <v>417</v>
      </c>
      <c r="AY16" s="107">
        <f t="shared" si="24"/>
        <v>420</v>
      </c>
      <c r="AZ16" s="107">
        <f>анкеты!Q14</f>
        <v>408</v>
      </c>
      <c r="BA16" s="107">
        <f t="shared" si="25"/>
        <v>420</v>
      </c>
      <c r="BB16" s="108">
        <f t="shared" si="26"/>
        <v>95</v>
      </c>
      <c r="BC16" s="108">
        <f t="shared" si="27"/>
        <v>99</v>
      </c>
      <c r="BD16" s="108">
        <f t="shared" si="28"/>
        <v>97</v>
      </c>
      <c r="BE16" s="109">
        <f t="shared" si="29"/>
        <v>96.8</v>
      </c>
      <c r="BF16" s="107">
        <f t="shared" si="30"/>
        <v>93.320000000000007</v>
      </c>
      <c r="BG16" s="107"/>
      <c r="BH16" s="107"/>
      <c r="BI16" s="107"/>
      <c r="BJ16" s="107"/>
    </row>
    <row r="17" spans="1:62" ht="45">
      <c r="A17" s="107">
        <f>'бланки '!D19</f>
        <v>14</v>
      </c>
      <c r="B17" s="107" t="str">
        <f>'бланки '!C19</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7" s="107">
        <f>анкеты!C15</f>
        <v>482</v>
      </c>
      <c r="D17" s="107">
        <f>SUMIF('бланки '!K19:Y19,"&lt;2")</f>
        <v>14</v>
      </c>
      <c r="E17" s="107">
        <f>COUNTIF('бланки '!K19:Y19,"&lt;2")</f>
        <v>14</v>
      </c>
      <c r="F17" s="107">
        <f>SUMIF('бланки '!Z19:CM19,"&lt;2")</f>
        <v>56</v>
      </c>
      <c r="G17" s="107">
        <f>COUNTIF('бланки '!Z19:CM19,"&lt;2")</f>
        <v>56</v>
      </c>
      <c r="H17" s="107">
        <f>SUM('бланки '!CN19:CQ19)</f>
        <v>4</v>
      </c>
      <c r="I17" s="107">
        <f>анкеты!E15</f>
        <v>427</v>
      </c>
      <c r="J17" s="107">
        <f>анкеты!D15</f>
        <v>432</v>
      </c>
      <c r="K17" s="107">
        <f>анкеты!G15</f>
        <v>393</v>
      </c>
      <c r="L17" s="107">
        <f>анкеты!F15</f>
        <v>406</v>
      </c>
      <c r="M17" s="107">
        <f t="shared" si="0"/>
        <v>100</v>
      </c>
      <c r="N17" s="107">
        <f t="shared" si="1"/>
        <v>100</v>
      </c>
      <c r="O17" s="107">
        <f t="shared" si="2"/>
        <v>99</v>
      </c>
      <c r="P17" s="107">
        <f t="shared" si="3"/>
        <v>97</v>
      </c>
      <c r="Q17" s="108">
        <f t="shared" si="4"/>
        <v>100</v>
      </c>
      <c r="R17" s="108">
        <f t="shared" si="5"/>
        <v>100</v>
      </c>
      <c r="S17" s="108">
        <f t="shared" si="6"/>
        <v>98</v>
      </c>
      <c r="T17" s="109">
        <f t="shared" si="7"/>
        <v>99.2</v>
      </c>
      <c r="U17" s="107">
        <f>SUM('бланки '!CT19:CX19)</f>
        <v>5</v>
      </c>
      <c r="V17" s="107"/>
      <c r="W17" s="107"/>
      <c r="X17" s="107">
        <f>анкеты!H15</f>
        <v>470</v>
      </c>
      <c r="Y17" s="107">
        <f t="shared" si="8"/>
        <v>482</v>
      </c>
      <c r="Z17" s="108">
        <f t="shared" si="9"/>
        <v>100</v>
      </c>
      <c r="AA17" s="108">
        <f t="shared" si="10"/>
        <v>98</v>
      </c>
      <c r="AB17" s="108">
        <f t="shared" si="11"/>
        <v>97</v>
      </c>
      <c r="AC17" s="110">
        <f t="shared" si="12"/>
        <v>98.5</v>
      </c>
      <c r="AD17" s="107">
        <f>IF('бланки '!G19=1,('бланки '!DB19+'бланки '!DD19)*3,SUM('бланки '!DA19:DE19))</f>
        <v>0</v>
      </c>
      <c r="AE17" s="107">
        <f>IF('бланки '!E19=2,SUM('бланки '!DI19:DK19)*2-1,SUM('бланки '!DF19:DK19))</f>
        <v>3</v>
      </c>
      <c r="AF17" s="107">
        <f>анкеты!J15</f>
        <v>9</v>
      </c>
      <c r="AG17" s="107">
        <f>анкеты!I15</f>
        <v>9</v>
      </c>
      <c r="AH17" s="108">
        <f t="shared" si="13"/>
        <v>0</v>
      </c>
      <c r="AI17" s="108">
        <f t="shared" si="14"/>
        <v>60</v>
      </c>
      <c r="AJ17" s="111">
        <f t="shared" si="15"/>
        <v>100</v>
      </c>
      <c r="AK17" s="110">
        <f t="shared" si="16"/>
        <v>54</v>
      </c>
      <c r="AL17" s="107">
        <f>анкеты!K15</f>
        <v>458</v>
      </c>
      <c r="AM17" s="107">
        <f t="shared" si="17"/>
        <v>482</v>
      </c>
      <c r="AN17" s="107">
        <f>анкеты!L15</f>
        <v>463</v>
      </c>
      <c r="AO17" s="107">
        <f t="shared" si="18"/>
        <v>482</v>
      </c>
      <c r="AP17" s="107">
        <f>анкеты!N15</f>
        <v>397</v>
      </c>
      <c r="AQ17" s="107">
        <f>анкеты!M15</f>
        <v>408</v>
      </c>
      <c r="AR17" s="108">
        <f t="shared" si="19"/>
        <v>95</v>
      </c>
      <c r="AS17" s="108">
        <f t="shared" si="20"/>
        <v>96</v>
      </c>
      <c r="AT17" s="108">
        <f t="shared" si="21"/>
        <v>97</v>
      </c>
      <c r="AU17" s="109">
        <f t="shared" si="22"/>
        <v>95.8</v>
      </c>
      <c r="AV17" s="107">
        <f>анкеты!O15</f>
        <v>462</v>
      </c>
      <c r="AW17" s="107">
        <f t="shared" si="23"/>
        <v>482</v>
      </c>
      <c r="AX17" s="107">
        <f>анкеты!P15</f>
        <v>476</v>
      </c>
      <c r="AY17" s="107">
        <f t="shared" si="24"/>
        <v>482</v>
      </c>
      <c r="AZ17" s="107">
        <f>анкеты!Q15</f>
        <v>477</v>
      </c>
      <c r="BA17" s="107">
        <f t="shared" si="25"/>
        <v>482</v>
      </c>
      <c r="BB17" s="108">
        <f t="shared" si="26"/>
        <v>96</v>
      </c>
      <c r="BC17" s="108">
        <f t="shared" si="27"/>
        <v>99</v>
      </c>
      <c r="BD17" s="108">
        <f t="shared" si="28"/>
        <v>99</v>
      </c>
      <c r="BE17" s="109">
        <f t="shared" si="29"/>
        <v>98.1</v>
      </c>
      <c r="BF17" s="107">
        <f t="shared" si="30"/>
        <v>89.12</v>
      </c>
      <c r="BG17" s="107"/>
      <c r="BH17" s="107"/>
      <c r="BI17" s="107"/>
      <c r="BJ17" s="107"/>
    </row>
    <row r="18" spans="1:62" ht="30">
      <c r="A18" s="107">
        <f>'бланки '!D20</f>
        <v>15</v>
      </c>
      <c r="B18" s="107" t="str">
        <f>'бланки '!C20</f>
        <v>Муниципальное бюджетное общеобразовательное учреждение – лицей № 18 г. Орла</v>
      </c>
      <c r="C18" s="107">
        <f>анкеты!C16</f>
        <v>600</v>
      </c>
      <c r="D18" s="107">
        <f>SUMIF('бланки '!K20:Y20,"&lt;2")</f>
        <v>14</v>
      </c>
      <c r="E18" s="107">
        <f>COUNTIF('бланки '!K20:Y20,"&lt;2")</f>
        <v>14</v>
      </c>
      <c r="F18" s="107">
        <f>SUMIF('бланки '!Z20:CM20,"&lt;2")</f>
        <v>54</v>
      </c>
      <c r="G18" s="107">
        <f>COUNTIF('бланки '!Z20:CM20,"&lt;2")</f>
        <v>54</v>
      </c>
      <c r="H18" s="107">
        <f>SUM('бланки '!CN20:CQ20)</f>
        <v>4</v>
      </c>
      <c r="I18" s="107">
        <f>анкеты!E16</f>
        <v>560</v>
      </c>
      <c r="J18" s="107">
        <f>анкеты!D16</f>
        <v>567</v>
      </c>
      <c r="K18" s="107">
        <f>анкеты!G16</f>
        <v>568</v>
      </c>
      <c r="L18" s="107">
        <f>анкеты!F16</f>
        <v>577</v>
      </c>
      <c r="M18" s="107">
        <f t="shared" si="0"/>
        <v>100</v>
      </c>
      <c r="N18" s="107">
        <f t="shared" si="1"/>
        <v>100</v>
      </c>
      <c r="O18" s="107">
        <f t="shared" si="2"/>
        <v>99</v>
      </c>
      <c r="P18" s="107">
        <f t="shared" si="3"/>
        <v>98</v>
      </c>
      <c r="Q18" s="108">
        <f t="shared" si="4"/>
        <v>100</v>
      </c>
      <c r="R18" s="108">
        <f t="shared" si="5"/>
        <v>100</v>
      </c>
      <c r="S18" s="108">
        <f t="shared" si="6"/>
        <v>98</v>
      </c>
      <c r="T18" s="109">
        <f t="shared" si="7"/>
        <v>99.2</v>
      </c>
      <c r="U18" s="107">
        <f>SUM('бланки '!CT20:CX20)</f>
        <v>5</v>
      </c>
      <c r="V18" s="107"/>
      <c r="W18" s="107"/>
      <c r="X18" s="107">
        <f>анкеты!H16</f>
        <v>599</v>
      </c>
      <c r="Y18" s="107">
        <f t="shared" si="8"/>
        <v>600</v>
      </c>
      <c r="Z18" s="108">
        <f t="shared" si="9"/>
        <v>100</v>
      </c>
      <c r="AA18" s="108">
        <f t="shared" si="10"/>
        <v>100</v>
      </c>
      <c r="AB18" s="108">
        <f t="shared" si="11"/>
        <v>100</v>
      </c>
      <c r="AC18" s="110">
        <f t="shared" si="12"/>
        <v>100</v>
      </c>
      <c r="AD18" s="107">
        <f>IF('бланки '!G20=1,('бланки '!DB20+'бланки '!DD20)*3,SUM('бланки '!DA20:DE20))</f>
        <v>1</v>
      </c>
      <c r="AE18" s="107">
        <f>IF('бланки '!E20=2,SUM('бланки '!DI20:DK20)*2-1,SUM('бланки '!DF20:DK20))</f>
        <v>4</v>
      </c>
      <c r="AF18" s="107">
        <f>анкеты!J16</f>
        <v>16</v>
      </c>
      <c r="AG18" s="107">
        <f>анкеты!I16</f>
        <v>16</v>
      </c>
      <c r="AH18" s="108">
        <f t="shared" si="13"/>
        <v>20</v>
      </c>
      <c r="AI18" s="108">
        <f t="shared" si="14"/>
        <v>80</v>
      </c>
      <c r="AJ18" s="111">
        <f t="shared" si="15"/>
        <v>100</v>
      </c>
      <c r="AK18" s="110">
        <f t="shared" si="16"/>
        <v>68</v>
      </c>
      <c r="AL18" s="107">
        <f>анкеты!K16</f>
        <v>599</v>
      </c>
      <c r="AM18" s="107">
        <f t="shared" si="17"/>
        <v>600</v>
      </c>
      <c r="AN18" s="107">
        <f>анкеты!L16</f>
        <v>599</v>
      </c>
      <c r="AO18" s="107">
        <f t="shared" si="18"/>
        <v>600</v>
      </c>
      <c r="AP18" s="107">
        <f>анкеты!N16</f>
        <v>563</v>
      </c>
      <c r="AQ18" s="107">
        <f>анкеты!M16</f>
        <v>566</v>
      </c>
      <c r="AR18" s="108">
        <f t="shared" si="19"/>
        <v>100</v>
      </c>
      <c r="AS18" s="108">
        <f t="shared" si="20"/>
        <v>100</v>
      </c>
      <c r="AT18" s="108">
        <f t="shared" si="21"/>
        <v>99</v>
      </c>
      <c r="AU18" s="109">
        <f t="shared" si="22"/>
        <v>99.8</v>
      </c>
      <c r="AV18" s="107">
        <f>анкеты!O16</f>
        <v>594</v>
      </c>
      <c r="AW18" s="107">
        <f t="shared" si="23"/>
        <v>600</v>
      </c>
      <c r="AX18" s="107">
        <f>анкеты!P16</f>
        <v>592</v>
      </c>
      <c r="AY18" s="107">
        <f t="shared" si="24"/>
        <v>600</v>
      </c>
      <c r="AZ18" s="107">
        <f>анкеты!Q16</f>
        <v>594</v>
      </c>
      <c r="BA18" s="107">
        <f t="shared" si="25"/>
        <v>600</v>
      </c>
      <c r="BB18" s="108">
        <f t="shared" si="26"/>
        <v>99</v>
      </c>
      <c r="BC18" s="108">
        <f t="shared" si="27"/>
        <v>99</v>
      </c>
      <c r="BD18" s="108">
        <f t="shared" si="28"/>
        <v>99</v>
      </c>
      <c r="BE18" s="109">
        <f t="shared" si="29"/>
        <v>99</v>
      </c>
      <c r="BF18" s="107">
        <f t="shared" si="30"/>
        <v>93.2</v>
      </c>
      <c r="BG18" s="107"/>
      <c r="BH18" s="107"/>
      <c r="BI18" s="107"/>
      <c r="BJ18" s="107"/>
    </row>
    <row r="19" spans="1:62" ht="30">
      <c r="A19" s="107">
        <f>'бланки '!D21</f>
        <v>16</v>
      </c>
      <c r="B19" s="107" t="str">
        <f>'бланки '!C21</f>
        <v>Муниципальное бюджетное общеобразовательное учреждение – гимназия № 19 имени Героя Советского Союза В.И. Меркулова города Орла</v>
      </c>
      <c r="C19" s="107">
        <f>анкеты!C17</f>
        <v>600</v>
      </c>
      <c r="D19" s="107">
        <f>SUMIF('бланки '!K21:Y21,"&lt;2")</f>
        <v>14</v>
      </c>
      <c r="E19" s="107">
        <f>COUNTIF('бланки '!K21:Y21,"&lt;2")</f>
        <v>14</v>
      </c>
      <c r="F19" s="107">
        <f>SUMIF('бланки '!Z21:CM21,"&lt;2")</f>
        <v>56</v>
      </c>
      <c r="G19" s="107">
        <f>COUNTIF('бланки '!Z21:CM21,"&lt;2")</f>
        <v>56</v>
      </c>
      <c r="H19" s="107">
        <f>SUM('бланки '!CN21:CQ21)</f>
        <v>4</v>
      </c>
      <c r="I19" s="107">
        <f>анкеты!E17</f>
        <v>592</v>
      </c>
      <c r="J19" s="107">
        <f>анкеты!D17</f>
        <v>600</v>
      </c>
      <c r="K19" s="107">
        <f>анкеты!G17</f>
        <v>557</v>
      </c>
      <c r="L19" s="107">
        <f>анкеты!F17</f>
        <v>567</v>
      </c>
      <c r="M19" s="107">
        <f t="shared" si="0"/>
        <v>100</v>
      </c>
      <c r="N19" s="107">
        <f t="shared" si="1"/>
        <v>100</v>
      </c>
      <c r="O19" s="107">
        <f t="shared" si="2"/>
        <v>99</v>
      </c>
      <c r="P19" s="107">
        <f t="shared" si="3"/>
        <v>98</v>
      </c>
      <c r="Q19" s="108">
        <f t="shared" si="4"/>
        <v>100</v>
      </c>
      <c r="R19" s="108">
        <f t="shared" si="5"/>
        <v>100</v>
      </c>
      <c r="S19" s="108">
        <f t="shared" si="6"/>
        <v>98</v>
      </c>
      <c r="T19" s="109">
        <f t="shared" si="7"/>
        <v>99.2</v>
      </c>
      <c r="U19" s="107">
        <f>SUM('бланки '!CT21:CX21)</f>
        <v>5</v>
      </c>
      <c r="V19" s="107"/>
      <c r="W19" s="107"/>
      <c r="X19" s="107">
        <f>анкеты!H17</f>
        <v>584</v>
      </c>
      <c r="Y19" s="107">
        <f t="shared" si="8"/>
        <v>600</v>
      </c>
      <c r="Z19" s="108">
        <f t="shared" si="9"/>
        <v>100</v>
      </c>
      <c r="AA19" s="108">
        <f t="shared" si="10"/>
        <v>98</v>
      </c>
      <c r="AB19" s="108">
        <f t="shared" si="11"/>
        <v>97</v>
      </c>
      <c r="AC19" s="110">
        <f t="shared" si="12"/>
        <v>98.5</v>
      </c>
      <c r="AD19" s="107">
        <f>IF('бланки '!G21=1,('бланки '!DB21+'бланки '!DD21)*3,SUM('бланки '!DA21:DE21))</f>
        <v>2</v>
      </c>
      <c r="AE19" s="107">
        <f>IF('бланки '!E21=2,SUM('бланки '!DI21:DK21)*2-1,SUM('бланки '!DF21:DK21))</f>
        <v>4</v>
      </c>
      <c r="AF19" s="107">
        <f>анкеты!J17</f>
        <v>2</v>
      </c>
      <c r="AG19" s="107">
        <f>анкеты!I17</f>
        <v>2</v>
      </c>
      <c r="AH19" s="108">
        <f t="shared" si="13"/>
        <v>40</v>
      </c>
      <c r="AI19" s="108">
        <f t="shared" si="14"/>
        <v>80</v>
      </c>
      <c r="AJ19" s="111">
        <f t="shared" si="15"/>
        <v>100</v>
      </c>
      <c r="AK19" s="110">
        <f t="shared" si="16"/>
        <v>74</v>
      </c>
      <c r="AL19" s="107">
        <f>анкеты!K17</f>
        <v>586</v>
      </c>
      <c r="AM19" s="107">
        <f t="shared" si="17"/>
        <v>600</v>
      </c>
      <c r="AN19" s="107">
        <f>анкеты!L17</f>
        <v>592</v>
      </c>
      <c r="AO19" s="107">
        <f t="shared" si="18"/>
        <v>600</v>
      </c>
      <c r="AP19" s="107">
        <f>анкеты!N17</f>
        <v>563</v>
      </c>
      <c r="AQ19" s="107">
        <f>анкеты!M17</f>
        <v>573</v>
      </c>
      <c r="AR19" s="108">
        <f t="shared" si="19"/>
        <v>98</v>
      </c>
      <c r="AS19" s="108">
        <f t="shared" si="20"/>
        <v>99</v>
      </c>
      <c r="AT19" s="108">
        <f t="shared" si="21"/>
        <v>98</v>
      </c>
      <c r="AU19" s="109">
        <f t="shared" si="22"/>
        <v>98.4</v>
      </c>
      <c r="AV19" s="107">
        <f>анкеты!O17</f>
        <v>591</v>
      </c>
      <c r="AW19" s="107">
        <f t="shared" si="23"/>
        <v>600</v>
      </c>
      <c r="AX19" s="107">
        <f>анкеты!P17</f>
        <v>597</v>
      </c>
      <c r="AY19" s="107">
        <f t="shared" si="24"/>
        <v>600</v>
      </c>
      <c r="AZ19" s="107">
        <f>анкеты!Q17</f>
        <v>594</v>
      </c>
      <c r="BA19" s="107">
        <f t="shared" si="25"/>
        <v>600</v>
      </c>
      <c r="BB19" s="108">
        <f t="shared" si="26"/>
        <v>98</v>
      </c>
      <c r="BC19" s="108">
        <f t="shared" si="27"/>
        <v>99</v>
      </c>
      <c r="BD19" s="108">
        <f t="shared" si="28"/>
        <v>99</v>
      </c>
      <c r="BE19" s="109">
        <f t="shared" si="29"/>
        <v>98.7</v>
      </c>
      <c r="BF19" s="107">
        <f t="shared" si="30"/>
        <v>93.76</v>
      </c>
      <c r="BG19" s="107"/>
      <c r="BH19" s="107"/>
      <c r="BI19" s="107"/>
      <c r="BJ19" s="107"/>
    </row>
    <row r="20" spans="1:62" ht="45">
      <c r="A20" s="107">
        <f>'бланки '!D22</f>
        <v>17</v>
      </c>
      <c r="B20" s="107" t="str">
        <f>'бланки '!C22</f>
        <v>Муниципальное бюджетное общеобразовательное учреждение – средняя общеобразовательная школа № 20 имени Героя Советского Союза Л.Н. Гуртьева г. Орла</v>
      </c>
      <c r="C20" s="107">
        <f>анкеты!C18</f>
        <v>600</v>
      </c>
      <c r="D20" s="107">
        <f>SUMIF('бланки '!K22:Y22,"&lt;2")</f>
        <v>14</v>
      </c>
      <c r="E20" s="107">
        <f>COUNTIF('бланки '!K22:Y22,"&lt;2")</f>
        <v>14</v>
      </c>
      <c r="F20" s="107">
        <f>SUMIF('бланки '!Z22:CM22,"&lt;2")</f>
        <v>53</v>
      </c>
      <c r="G20" s="107">
        <f>COUNTIF('бланки '!Z22:CM22,"&lt;2")</f>
        <v>53</v>
      </c>
      <c r="H20" s="107">
        <f>SUM('бланки '!CN22:CQ22)</f>
        <v>4</v>
      </c>
      <c r="I20" s="107">
        <f>анкеты!E18</f>
        <v>542</v>
      </c>
      <c r="J20" s="107">
        <f>анкеты!D18</f>
        <v>548</v>
      </c>
      <c r="K20" s="107">
        <f>анкеты!G18</f>
        <v>533</v>
      </c>
      <c r="L20" s="107">
        <f>анкеты!F18</f>
        <v>547</v>
      </c>
      <c r="M20" s="107">
        <f t="shared" si="0"/>
        <v>100</v>
      </c>
      <c r="N20" s="107">
        <f t="shared" si="1"/>
        <v>100</v>
      </c>
      <c r="O20" s="107">
        <f t="shared" si="2"/>
        <v>99</v>
      </c>
      <c r="P20" s="107">
        <f t="shared" si="3"/>
        <v>97</v>
      </c>
      <c r="Q20" s="108">
        <f t="shared" si="4"/>
        <v>100</v>
      </c>
      <c r="R20" s="108">
        <f t="shared" si="5"/>
        <v>100</v>
      </c>
      <c r="S20" s="108">
        <f t="shared" si="6"/>
        <v>98</v>
      </c>
      <c r="T20" s="109">
        <f t="shared" si="7"/>
        <v>99.2</v>
      </c>
      <c r="U20" s="107">
        <f>SUM('бланки '!CT22:CX22)</f>
        <v>5</v>
      </c>
      <c r="V20" s="107"/>
      <c r="W20" s="107"/>
      <c r="X20" s="107">
        <f>анкеты!H18</f>
        <v>597</v>
      </c>
      <c r="Y20" s="107">
        <f t="shared" si="8"/>
        <v>600</v>
      </c>
      <c r="Z20" s="108">
        <f t="shared" si="9"/>
        <v>100</v>
      </c>
      <c r="AA20" s="108">
        <f t="shared" si="10"/>
        <v>99</v>
      </c>
      <c r="AB20" s="108">
        <f t="shared" si="11"/>
        <v>99</v>
      </c>
      <c r="AC20" s="110">
        <f t="shared" si="12"/>
        <v>99.5</v>
      </c>
      <c r="AD20" s="107">
        <f>IF('бланки '!G22=1,('бланки '!DB22+'бланки '!DD22)*3,SUM('бланки '!DA22:DE22))</f>
        <v>3</v>
      </c>
      <c r="AE20" s="107">
        <f>IF('бланки '!E22=2,SUM('бланки '!DI22:DK22)*2-1,SUM('бланки '!DF22:DK22))</f>
        <v>4</v>
      </c>
      <c r="AF20" s="107">
        <f>анкеты!J18</f>
        <v>1</v>
      </c>
      <c r="AG20" s="107">
        <f>анкеты!I18</f>
        <v>1</v>
      </c>
      <c r="AH20" s="108">
        <f t="shared" si="13"/>
        <v>60</v>
      </c>
      <c r="AI20" s="108">
        <f t="shared" si="14"/>
        <v>80</v>
      </c>
      <c r="AJ20" s="111">
        <f t="shared" si="15"/>
        <v>100</v>
      </c>
      <c r="AK20" s="110">
        <f t="shared" si="16"/>
        <v>80</v>
      </c>
      <c r="AL20" s="107">
        <f>анкеты!K18</f>
        <v>581</v>
      </c>
      <c r="AM20" s="107">
        <f t="shared" si="17"/>
        <v>600</v>
      </c>
      <c r="AN20" s="107">
        <f>анкеты!L18</f>
        <v>589</v>
      </c>
      <c r="AO20" s="107">
        <f t="shared" si="18"/>
        <v>600</v>
      </c>
      <c r="AP20" s="107">
        <f>анкеты!N18</f>
        <v>522</v>
      </c>
      <c r="AQ20" s="107">
        <f>анкеты!M18</f>
        <v>528</v>
      </c>
      <c r="AR20" s="108">
        <f t="shared" si="19"/>
        <v>97</v>
      </c>
      <c r="AS20" s="108">
        <f t="shared" si="20"/>
        <v>98</v>
      </c>
      <c r="AT20" s="108">
        <f t="shared" si="21"/>
        <v>99</v>
      </c>
      <c r="AU20" s="109">
        <f t="shared" si="22"/>
        <v>97.8</v>
      </c>
      <c r="AV20" s="107">
        <f>анкеты!O18</f>
        <v>585</v>
      </c>
      <c r="AW20" s="107">
        <f t="shared" si="23"/>
        <v>600</v>
      </c>
      <c r="AX20" s="107">
        <f>анкеты!P18</f>
        <v>587</v>
      </c>
      <c r="AY20" s="107">
        <f t="shared" si="24"/>
        <v>600</v>
      </c>
      <c r="AZ20" s="107">
        <f>анкеты!Q18</f>
        <v>593</v>
      </c>
      <c r="BA20" s="107">
        <f t="shared" si="25"/>
        <v>600</v>
      </c>
      <c r="BB20" s="108">
        <f t="shared" si="26"/>
        <v>97</v>
      </c>
      <c r="BC20" s="108">
        <f t="shared" si="27"/>
        <v>98</v>
      </c>
      <c r="BD20" s="108">
        <f t="shared" si="28"/>
        <v>99</v>
      </c>
      <c r="BE20" s="109">
        <f t="shared" si="29"/>
        <v>98.2</v>
      </c>
      <c r="BF20" s="107">
        <f t="shared" si="30"/>
        <v>94.94</v>
      </c>
      <c r="BG20" s="107"/>
      <c r="BH20" s="107"/>
      <c r="BI20" s="107"/>
      <c r="BJ20" s="107"/>
    </row>
    <row r="21" spans="1:62" ht="30">
      <c r="A21" s="107">
        <f>'бланки '!D23</f>
        <v>18</v>
      </c>
      <c r="B21" s="107" t="str">
        <f>'бланки '!C23</f>
        <v>Муниципальное бюджетное общеобразовательное учреждение – лицей № 21 имени генерала А.П. Ермолова г. Орла</v>
      </c>
      <c r="C21" s="107">
        <f>анкеты!C19</f>
        <v>600</v>
      </c>
      <c r="D21" s="107">
        <f>SUMIF('бланки '!K23:Y23,"&lt;2")</f>
        <v>14</v>
      </c>
      <c r="E21" s="107">
        <f>COUNTIF('бланки '!K23:Y23,"&lt;2")</f>
        <v>14</v>
      </c>
      <c r="F21" s="107">
        <f>SUMIF('бланки '!Z23:CM23,"&lt;2")</f>
        <v>56</v>
      </c>
      <c r="G21" s="107">
        <f>COUNTIF('бланки '!Z23:CM23,"&lt;2")</f>
        <v>56</v>
      </c>
      <c r="H21" s="107">
        <f>SUM('бланки '!CN23:CQ23)</f>
        <v>4</v>
      </c>
      <c r="I21" s="107">
        <f>анкеты!E19</f>
        <v>518</v>
      </c>
      <c r="J21" s="107">
        <f>анкеты!D19</f>
        <v>525</v>
      </c>
      <c r="K21" s="107">
        <f>анкеты!G19</f>
        <v>534</v>
      </c>
      <c r="L21" s="107">
        <f>анкеты!F19</f>
        <v>544</v>
      </c>
      <c r="M21" s="107">
        <f t="shared" si="0"/>
        <v>100</v>
      </c>
      <c r="N21" s="107">
        <f t="shared" si="1"/>
        <v>100</v>
      </c>
      <c r="O21" s="107">
        <f t="shared" si="2"/>
        <v>99</v>
      </c>
      <c r="P21" s="107">
        <f t="shared" si="3"/>
        <v>98</v>
      </c>
      <c r="Q21" s="108">
        <f t="shared" si="4"/>
        <v>100</v>
      </c>
      <c r="R21" s="108">
        <f t="shared" si="5"/>
        <v>100</v>
      </c>
      <c r="S21" s="108">
        <f t="shared" si="6"/>
        <v>98</v>
      </c>
      <c r="T21" s="109">
        <f t="shared" si="7"/>
        <v>99.2</v>
      </c>
      <c r="U21" s="107">
        <f>SUM('бланки '!CT23:CX23)</f>
        <v>5</v>
      </c>
      <c r="V21" s="107"/>
      <c r="W21" s="107"/>
      <c r="X21" s="107">
        <f>анкеты!H19</f>
        <v>573</v>
      </c>
      <c r="Y21" s="107">
        <f t="shared" si="8"/>
        <v>600</v>
      </c>
      <c r="Z21" s="108">
        <f t="shared" si="9"/>
        <v>100</v>
      </c>
      <c r="AA21" s="108">
        <f t="shared" si="10"/>
        <v>97</v>
      </c>
      <c r="AB21" s="108">
        <f t="shared" si="11"/>
        <v>95</v>
      </c>
      <c r="AC21" s="110">
        <f t="shared" si="12"/>
        <v>97.5</v>
      </c>
      <c r="AD21" s="107">
        <f>IF('бланки '!G23=1,('бланки '!DB23+'бланки '!DD23)*3,SUM('бланки '!DA23:DE23))</f>
        <v>1</v>
      </c>
      <c r="AE21" s="107">
        <f>IF('бланки '!E23=2,SUM('бланки '!DI23:DK23)*2-1,SUM('бланки '!DF23:DK23))</f>
        <v>4</v>
      </c>
      <c r="AF21" s="107">
        <f>анкеты!J19</f>
        <v>7</v>
      </c>
      <c r="AG21" s="107">
        <f>анкеты!I19</f>
        <v>7</v>
      </c>
      <c r="AH21" s="108">
        <f t="shared" si="13"/>
        <v>20</v>
      </c>
      <c r="AI21" s="108">
        <f t="shared" si="14"/>
        <v>80</v>
      </c>
      <c r="AJ21" s="111">
        <f t="shared" si="15"/>
        <v>100</v>
      </c>
      <c r="AK21" s="110">
        <f t="shared" si="16"/>
        <v>68</v>
      </c>
      <c r="AL21" s="107">
        <f>анкеты!K19</f>
        <v>591</v>
      </c>
      <c r="AM21" s="107">
        <f t="shared" si="17"/>
        <v>600</v>
      </c>
      <c r="AN21" s="107">
        <f>анкеты!L19</f>
        <v>600</v>
      </c>
      <c r="AO21" s="107">
        <f t="shared" si="18"/>
        <v>600</v>
      </c>
      <c r="AP21" s="107">
        <f>анкеты!N19</f>
        <v>504</v>
      </c>
      <c r="AQ21" s="107">
        <f>анкеты!M19</f>
        <v>513</v>
      </c>
      <c r="AR21" s="108">
        <f t="shared" si="19"/>
        <v>98</v>
      </c>
      <c r="AS21" s="108">
        <f t="shared" si="20"/>
        <v>100</v>
      </c>
      <c r="AT21" s="108">
        <f t="shared" si="21"/>
        <v>98</v>
      </c>
      <c r="AU21" s="109">
        <f t="shared" si="22"/>
        <v>98.8</v>
      </c>
      <c r="AV21" s="107">
        <f>анкеты!O19</f>
        <v>574</v>
      </c>
      <c r="AW21" s="107">
        <f t="shared" si="23"/>
        <v>600</v>
      </c>
      <c r="AX21" s="107">
        <f>анкеты!P19</f>
        <v>585</v>
      </c>
      <c r="AY21" s="107">
        <f t="shared" si="24"/>
        <v>600</v>
      </c>
      <c r="AZ21" s="107">
        <f>анкеты!Q19</f>
        <v>573</v>
      </c>
      <c r="BA21" s="107">
        <f t="shared" si="25"/>
        <v>600</v>
      </c>
      <c r="BB21" s="108">
        <f t="shared" si="26"/>
        <v>96</v>
      </c>
      <c r="BC21" s="108">
        <f t="shared" si="27"/>
        <v>97</v>
      </c>
      <c r="BD21" s="108">
        <f t="shared" si="28"/>
        <v>95</v>
      </c>
      <c r="BE21" s="109">
        <f t="shared" si="29"/>
        <v>95.7</v>
      </c>
      <c r="BF21" s="107">
        <f t="shared" si="30"/>
        <v>91.84</v>
      </c>
      <c r="BG21" s="107"/>
      <c r="BH21" s="107"/>
      <c r="BI21" s="107"/>
      <c r="BJ21" s="107"/>
    </row>
    <row r="22" spans="1:62" ht="30">
      <c r="A22" s="107">
        <f>'бланки '!D24</f>
        <v>19</v>
      </c>
      <c r="B22" s="107" t="str">
        <f>'бланки '!C24</f>
        <v>Муниципальное бюджетное общеобразовательное учреждение – лицей № 22 имени А.П. Иванова города Орла</v>
      </c>
      <c r="C22" s="107">
        <f>анкеты!C20</f>
        <v>600</v>
      </c>
      <c r="D22" s="107">
        <f>SUMIF('бланки '!K24:Y24,"&lt;2")</f>
        <v>14</v>
      </c>
      <c r="E22" s="107">
        <f>COUNTIF('бланки '!K24:Y24,"&lt;2")</f>
        <v>14</v>
      </c>
      <c r="F22" s="107">
        <f>SUMIF('бланки '!Z24:CM24,"&lt;2")</f>
        <v>53</v>
      </c>
      <c r="G22" s="107">
        <f>COUNTIF('бланки '!Z24:CM24,"&lt;2")</f>
        <v>53</v>
      </c>
      <c r="H22" s="107">
        <f>SUM('бланки '!CN24:CQ24)</f>
        <v>4</v>
      </c>
      <c r="I22" s="107">
        <f>анкеты!E20</f>
        <v>363</v>
      </c>
      <c r="J22" s="107">
        <f>анкеты!D20</f>
        <v>366</v>
      </c>
      <c r="K22" s="107">
        <f>анкеты!G20</f>
        <v>523</v>
      </c>
      <c r="L22" s="107">
        <f>анкеты!F20</f>
        <v>536</v>
      </c>
      <c r="M22" s="107">
        <f t="shared" si="0"/>
        <v>100</v>
      </c>
      <c r="N22" s="107">
        <f t="shared" si="1"/>
        <v>100</v>
      </c>
      <c r="O22" s="107">
        <f t="shared" si="2"/>
        <v>99</v>
      </c>
      <c r="P22" s="107">
        <f t="shared" si="3"/>
        <v>98</v>
      </c>
      <c r="Q22" s="108">
        <f t="shared" si="4"/>
        <v>100</v>
      </c>
      <c r="R22" s="108">
        <f t="shared" si="5"/>
        <v>100</v>
      </c>
      <c r="S22" s="108">
        <f t="shared" si="6"/>
        <v>98</v>
      </c>
      <c r="T22" s="109">
        <f t="shared" si="7"/>
        <v>99.2</v>
      </c>
      <c r="U22" s="107">
        <f>SUM('бланки '!CT24:CX24)</f>
        <v>5</v>
      </c>
      <c r="V22" s="107"/>
      <c r="W22" s="107"/>
      <c r="X22" s="107">
        <f>анкеты!H20</f>
        <v>592</v>
      </c>
      <c r="Y22" s="107">
        <f t="shared" si="8"/>
        <v>600</v>
      </c>
      <c r="Z22" s="108">
        <f t="shared" si="9"/>
        <v>100</v>
      </c>
      <c r="AA22" s="108">
        <f t="shared" si="10"/>
        <v>99</v>
      </c>
      <c r="AB22" s="108">
        <f t="shared" si="11"/>
        <v>99</v>
      </c>
      <c r="AC22" s="110">
        <f t="shared" si="12"/>
        <v>99.5</v>
      </c>
      <c r="AD22" s="107">
        <f>IF('бланки '!G24=1,('бланки '!DB24+'бланки '!DD24)*3,SUM('бланки '!DA24:DE24))</f>
        <v>3</v>
      </c>
      <c r="AE22" s="107">
        <f>IF('бланки '!E24=2,SUM('бланки '!DI24:DK24)*2-1,SUM('бланки '!DF24:DK24))</f>
        <v>4</v>
      </c>
      <c r="AF22" s="107">
        <f>анкеты!J20</f>
        <v>1</v>
      </c>
      <c r="AG22" s="107">
        <f>анкеты!I20</f>
        <v>1</v>
      </c>
      <c r="AH22" s="108">
        <f t="shared" si="13"/>
        <v>60</v>
      </c>
      <c r="AI22" s="108">
        <f t="shared" si="14"/>
        <v>80</v>
      </c>
      <c r="AJ22" s="111">
        <f t="shared" si="15"/>
        <v>100</v>
      </c>
      <c r="AK22" s="110">
        <f t="shared" si="16"/>
        <v>80</v>
      </c>
      <c r="AL22" s="107">
        <f>анкеты!K20</f>
        <v>599</v>
      </c>
      <c r="AM22" s="107">
        <f t="shared" si="17"/>
        <v>600</v>
      </c>
      <c r="AN22" s="107">
        <f>анкеты!L20</f>
        <v>580</v>
      </c>
      <c r="AO22" s="107">
        <f t="shared" si="18"/>
        <v>600</v>
      </c>
      <c r="AP22" s="107">
        <f>анкеты!N20</f>
        <v>377</v>
      </c>
      <c r="AQ22" s="107">
        <f>анкеты!M20</f>
        <v>391</v>
      </c>
      <c r="AR22" s="108">
        <f t="shared" si="19"/>
        <v>100</v>
      </c>
      <c r="AS22" s="108">
        <f t="shared" si="20"/>
        <v>97</v>
      </c>
      <c r="AT22" s="108">
        <f t="shared" si="21"/>
        <v>96</v>
      </c>
      <c r="AU22" s="109">
        <f t="shared" si="22"/>
        <v>98</v>
      </c>
      <c r="AV22" s="107">
        <f>анкеты!O20</f>
        <v>593</v>
      </c>
      <c r="AW22" s="107">
        <f t="shared" si="23"/>
        <v>600</v>
      </c>
      <c r="AX22" s="107">
        <f>анкеты!P20</f>
        <v>600</v>
      </c>
      <c r="AY22" s="107">
        <f t="shared" si="24"/>
        <v>600</v>
      </c>
      <c r="AZ22" s="107">
        <f>анкеты!Q20</f>
        <v>586</v>
      </c>
      <c r="BA22" s="107">
        <f t="shared" si="25"/>
        <v>600</v>
      </c>
      <c r="BB22" s="108">
        <f t="shared" si="26"/>
        <v>99</v>
      </c>
      <c r="BC22" s="108">
        <f t="shared" si="27"/>
        <v>100</v>
      </c>
      <c r="BD22" s="108">
        <f t="shared" si="28"/>
        <v>98</v>
      </c>
      <c r="BE22" s="109">
        <f t="shared" si="29"/>
        <v>98.7</v>
      </c>
      <c r="BF22" s="107">
        <f t="shared" si="30"/>
        <v>95.08</v>
      </c>
      <c r="BG22" s="107"/>
      <c r="BH22" s="107"/>
      <c r="BI22" s="107"/>
      <c r="BJ22" s="107"/>
    </row>
    <row r="23" spans="1:62" ht="45">
      <c r="A23" s="107">
        <f>'бланки '!D25</f>
        <v>20</v>
      </c>
      <c r="B23" s="107" t="str">
        <f>'бланки '!C25</f>
        <v>Муниципальное бюджетное общеобразовательное учреждение – средняя общеобразовательная школа № 23 с углубленным изучением английского языка г. Орла</v>
      </c>
      <c r="C23" s="107">
        <f>анкеты!C21</f>
        <v>594</v>
      </c>
      <c r="D23" s="107">
        <f>SUMIF('бланки '!K25:Y25,"&lt;2")</f>
        <v>14</v>
      </c>
      <c r="E23" s="107">
        <f>COUNTIF('бланки '!K25:Y25,"&lt;2")</f>
        <v>14</v>
      </c>
      <c r="F23" s="107">
        <f>SUMIF('бланки '!Z25:CM25,"&lt;2")</f>
        <v>59</v>
      </c>
      <c r="G23" s="107">
        <f>COUNTIF('бланки '!Z25:CM25,"&lt;2")</f>
        <v>59</v>
      </c>
      <c r="H23" s="107">
        <f>SUM('бланки '!CN25:CQ25)</f>
        <v>4</v>
      </c>
      <c r="I23" s="107">
        <f>анкеты!E21</f>
        <v>532</v>
      </c>
      <c r="J23" s="107">
        <f>анкеты!D21</f>
        <v>533</v>
      </c>
      <c r="K23" s="107">
        <f>анкеты!G21</f>
        <v>500</v>
      </c>
      <c r="L23" s="107">
        <f>анкеты!F21</f>
        <v>515</v>
      </c>
      <c r="M23" s="107">
        <f t="shared" si="0"/>
        <v>100</v>
      </c>
      <c r="N23" s="107">
        <f t="shared" si="1"/>
        <v>100</v>
      </c>
      <c r="O23" s="107">
        <f t="shared" si="2"/>
        <v>100</v>
      </c>
      <c r="P23" s="107">
        <f t="shared" si="3"/>
        <v>97</v>
      </c>
      <c r="Q23" s="108">
        <f t="shared" si="4"/>
        <v>100</v>
      </c>
      <c r="R23" s="108">
        <f t="shared" si="5"/>
        <v>100</v>
      </c>
      <c r="S23" s="108">
        <f t="shared" si="6"/>
        <v>98</v>
      </c>
      <c r="T23" s="109">
        <f t="shared" si="7"/>
        <v>99.2</v>
      </c>
      <c r="U23" s="107">
        <f>SUM('бланки '!CT25:CX25)</f>
        <v>5</v>
      </c>
      <c r="V23" s="107"/>
      <c r="W23" s="107"/>
      <c r="X23" s="107">
        <f>анкеты!H21</f>
        <v>591</v>
      </c>
      <c r="Y23" s="107">
        <f t="shared" si="8"/>
        <v>594</v>
      </c>
      <c r="Z23" s="108">
        <f t="shared" si="9"/>
        <v>100</v>
      </c>
      <c r="AA23" s="108">
        <f t="shared" si="10"/>
        <v>99</v>
      </c>
      <c r="AB23" s="108">
        <f t="shared" si="11"/>
        <v>99</v>
      </c>
      <c r="AC23" s="110">
        <f t="shared" si="12"/>
        <v>99.5</v>
      </c>
      <c r="AD23" s="107">
        <f>IF('бланки '!G25=1,('бланки '!DB25+'бланки '!DD25)*3,SUM('бланки '!DA25:DE25))</f>
        <v>3</v>
      </c>
      <c r="AE23" s="107">
        <f>IF('бланки '!E25=2,SUM('бланки '!DI25:DK25)*2-1,SUM('бланки '!DF25:DK25))</f>
        <v>3</v>
      </c>
      <c r="AF23" s="107">
        <f>анкеты!J21</f>
        <v>2</v>
      </c>
      <c r="AG23" s="107">
        <f>анкеты!I21</f>
        <v>2</v>
      </c>
      <c r="AH23" s="108">
        <f t="shared" si="13"/>
        <v>60</v>
      </c>
      <c r="AI23" s="108">
        <f t="shared" si="14"/>
        <v>60</v>
      </c>
      <c r="AJ23" s="111">
        <f t="shared" si="15"/>
        <v>100</v>
      </c>
      <c r="AK23" s="110">
        <f t="shared" si="16"/>
        <v>72</v>
      </c>
      <c r="AL23" s="107">
        <f>анкеты!K21</f>
        <v>578</v>
      </c>
      <c r="AM23" s="107">
        <f t="shared" si="17"/>
        <v>594</v>
      </c>
      <c r="AN23" s="107">
        <f>анкеты!L21</f>
        <v>567</v>
      </c>
      <c r="AO23" s="107">
        <f t="shared" si="18"/>
        <v>594</v>
      </c>
      <c r="AP23" s="107">
        <f>анкеты!N21</f>
        <v>490</v>
      </c>
      <c r="AQ23" s="107">
        <f>анкеты!M21</f>
        <v>502</v>
      </c>
      <c r="AR23" s="108">
        <f t="shared" si="19"/>
        <v>97</v>
      </c>
      <c r="AS23" s="108">
        <f t="shared" si="20"/>
        <v>95</v>
      </c>
      <c r="AT23" s="108">
        <f t="shared" si="21"/>
        <v>98</v>
      </c>
      <c r="AU23" s="109">
        <f t="shared" si="22"/>
        <v>96.4</v>
      </c>
      <c r="AV23" s="107">
        <f>анкеты!O21</f>
        <v>578</v>
      </c>
      <c r="AW23" s="107">
        <f t="shared" si="23"/>
        <v>594</v>
      </c>
      <c r="AX23" s="107">
        <f>анкеты!P21</f>
        <v>587</v>
      </c>
      <c r="AY23" s="107">
        <f t="shared" si="24"/>
        <v>594</v>
      </c>
      <c r="AZ23" s="107">
        <f>анкеты!Q21</f>
        <v>591</v>
      </c>
      <c r="BA23" s="107">
        <f t="shared" si="25"/>
        <v>594</v>
      </c>
      <c r="BB23" s="108">
        <f t="shared" si="26"/>
        <v>97</v>
      </c>
      <c r="BC23" s="108">
        <f t="shared" si="27"/>
        <v>99</v>
      </c>
      <c r="BD23" s="108">
        <f t="shared" si="28"/>
        <v>99</v>
      </c>
      <c r="BE23" s="109">
        <f t="shared" si="29"/>
        <v>98.4</v>
      </c>
      <c r="BF23" s="107">
        <f t="shared" si="30"/>
        <v>93.1</v>
      </c>
      <c r="BG23" s="107"/>
      <c r="BH23" s="107"/>
      <c r="BI23" s="107"/>
      <c r="BJ23" s="107"/>
    </row>
    <row r="24" spans="1:62" ht="45">
      <c r="A24" s="107">
        <f>'бланки '!D26</f>
        <v>21</v>
      </c>
      <c r="B24" s="107" t="str">
        <f>'бланки '!C26</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4" s="107">
        <f>анкеты!C22</f>
        <v>600</v>
      </c>
      <c r="D24" s="107">
        <f>SUMIF('бланки '!K26:Y26,"&lt;2")</f>
        <v>14</v>
      </c>
      <c r="E24" s="107">
        <f>COUNTIF('бланки '!K26:Y26,"&lt;2")</f>
        <v>14</v>
      </c>
      <c r="F24" s="107">
        <f>SUMIF('бланки '!Z26:CM26,"&lt;2")</f>
        <v>55</v>
      </c>
      <c r="G24" s="107">
        <f>COUNTIF('бланки '!Z26:CM26,"&lt;2")</f>
        <v>55</v>
      </c>
      <c r="H24" s="107">
        <f>SUM('бланки '!CN26:CQ26)</f>
        <v>4</v>
      </c>
      <c r="I24" s="107">
        <f>анкеты!E22</f>
        <v>360</v>
      </c>
      <c r="J24" s="107">
        <f>анкеты!D22</f>
        <v>364</v>
      </c>
      <c r="K24" s="107">
        <f>анкеты!G22</f>
        <v>451</v>
      </c>
      <c r="L24" s="107">
        <f>анкеты!F22</f>
        <v>462</v>
      </c>
      <c r="M24" s="107">
        <f t="shared" si="0"/>
        <v>100</v>
      </c>
      <c r="N24" s="107">
        <f t="shared" si="1"/>
        <v>100</v>
      </c>
      <c r="O24" s="107">
        <f t="shared" si="2"/>
        <v>99</v>
      </c>
      <c r="P24" s="107">
        <f t="shared" si="3"/>
        <v>98</v>
      </c>
      <c r="Q24" s="108">
        <f t="shared" si="4"/>
        <v>100</v>
      </c>
      <c r="R24" s="108">
        <f t="shared" si="5"/>
        <v>100</v>
      </c>
      <c r="S24" s="108">
        <f t="shared" si="6"/>
        <v>98</v>
      </c>
      <c r="T24" s="109">
        <f t="shared" si="7"/>
        <v>99.2</v>
      </c>
      <c r="U24" s="107">
        <f>SUM('бланки '!CT26:CX26)</f>
        <v>5</v>
      </c>
      <c r="V24" s="107"/>
      <c r="W24" s="107"/>
      <c r="X24" s="107">
        <f>анкеты!H22</f>
        <v>591</v>
      </c>
      <c r="Y24" s="107">
        <f t="shared" si="8"/>
        <v>600</v>
      </c>
      <c r="Z24" s="108">
        <f t="shared" si="9"/>
        <v>100</v>
      </c>
      <c r="AA24" s="108">
        <f t="shared" si="10"/>
        <v>99</v>
      </c>
      <c r="AB24" s="108">
        <f t="shared" si="11"/>
        <v>98</v>
      </c>
      <c r="AC24" s="110">
        <f t="shared" si="12"/>
        <v>99</v>
      </c>
      <c r="AD24" s="107">
        <f>IF('бланки '!G26=1,('бланки '!DB26+'бланки '!DD26)*3,SUM('бланки '!DA26:DE26))</f>
        <v>0</v>
      </c>
      <c r="AE24" s="107">
        <f>IF('бланки '!E26=2,SUM('бланки '!DI26:DK26)*2-1,SUM('бланки '!DF26:DK26))</f>
        <v>4</v>
      </c>
      <c r="AF24" s="107">
        <f>анкеты!J22</f>
        <v>4</v>
      </c>
      <c r="AG24" s="107">
        <f>анкеты!I22</f>
        <v>4</v>
      </c>
      <c r="AH24" s="108">
        <f t="shared" si="13"/>
        <v>0</v>
      </c>
      <c r="AI24" s="108">
        <f t="shared" si="14"/>
        <v>80</v>
      </c>
      <c r="AJ24" s="111">
        <f t="shared" si="15"/>
        <v>100</v>
      </c>
      <c r="AK24" s="110">
        <f t="shared" si="16"/>
        <v>62</v>
      </c>
      <c r="AL24" s="107">
        <f>анкеты!K22</f>
        <v>577</v>
      </c>
      <c r="AM24" s="107">
        <f t="shared" si="17"/>
        <v>600</v>
      </c>
      <c r="AN24" s="107">
        <f>анкеты!L22</f>
        <v>588</v>
      </c>
      <c r="AO24" s="107">
        <f t="shared" si="18"/>
        <v>600</v>
      </c>
      <c r="AP24" s="107">
        <f>анкеты!N22</f>
        <v>398</v>
      </c>
      <c r="AQ24" s="107">
        <f>анкеты!M22</f>
        <v>406</v>
      </c>
      <c r="AR24" s="108">
        <f t="shared" si="19"/>
        <v>96</v>
      </c>
      <c r="AS24" s="108">
        <f t="shared" si="20"/>
        <v>98</v>
      </c>
      <c r="AT24" s="108">
        <f t="shared" si="21"/>
        <v>98</v>
      </c>
      <c r="AU24" s="109">
        <f t="shared" si="22"/>
        <v>97.2</v>
      </c>
      <c r="AV24" s="107">
        <f>анкеты!O22</f>
        <v>575</v>
      </c>
      <c r="AW24" s="107">
        <f t="shared" si="23"/>
        <v>600</v>
      </c>
      <c r="AX24" s="107">
        <f>анкеты!P22</f>
        <v>577</v>
      </c>
      <c r="AY24" s="107">
        <f t="shared" si="24"/>
        <v>600</v>
      </c>
      <c r="AZ24" s="107">
        <f>анкеты!Q22</f>
        <v>592</v>
      </c>
      <c r="BA24" s="107">
        <f t="shared" si="25"/>
        <v>600</v>
      </c>
      <c r="BB24" s="108">
        <f t="shared" si="26"/>
        <v>96</v>
      </c>
      <c r="BC24" s="108">
        <f t="shared" si="27"/>
        <v>96</v>
      </c>
      <c r="BD24" s="108">
        <f t="shared" si="28"/>
        <v>99</v>
      </c>
      <c r="BE24" s="109">
        <f t="shared" si="29"/>
        <v>97.5</v>
      </c>
      <c r="BF24" s="107">
        <f t="shared" si="30"/>
        <v>90.97999999999999</v>
      </c>
      <c r="BG24" s="107"/>
      <c r="BH24" s="107"/>
      <c r="BI24" s="107"/>
      <c r="BJ24" s="107"/>
    </row>
    <row r="25" spans="1:62" ht="30">
      <c r="A25" s="107">
        <f>'бланки '!D27</f>
        <v>22</v>
      </c>
      <c r="B25" s="107" t="str">
        <f>'бланки '!C27</f>
        <v>Муниципальное бюджетное общеобразовательное учреждение – средняя общеобразовательная школа № 25 г. Орла</v>
      </c>
      <c r="C25" s="107">
        <f>анкеты!C23</f>
        <v>328</v>
      </c>
      <c r="D25" s="107">
        <f>SUMIF('бланки '!K27:Y27,"&lt;2")</f>
        <v>13</v>
      </c>
      <c r="E25" s="107">
        <f>COUNTIF('бланки '!K27:Y27,"&lt;2")</f>
        <v>13</v>
      </c>
      <c r="F25" s="107">
        <f>SUMIF('бланки '!Z27:CM27,"&lt;2")</f>
        <v>54</v>
      </c>
      <c r="G25" s="107">
        <f>COUNTIF('бланки '!Z27:CM27,"&lt;2")</f>
        <v>54</v>
      </c>
      <c r="H25" s="107">
        <f>SUM('бланки '!CN27:CQ27)</f>
        <v>4</v>
      </c>
      <c r="I25" s="107">
        <f>анкеты!E23</f>
        <v>287</v>
      </c>
      <c r="J25" s="107">
        <f>анкеты!D23</f>
        <v>294</v>
      </c>
      <c r="K25" s="107">
        <f>анкеты!G23</f>
        <v>284</v>
      </c>
      <c r="L25" s="107">
        <f>анкеты!F23</f>
        <v>294</v>
      </c>
      <c r="M25" s="107">
        <f t="shared" si="0"/>
        <v>100</v>
      </c>
      <c r="N25" s="107">
        <f t="shared" si="1"/>
        <v>100</v>
      </c>
      <c r="O25" s="107">
        <f t="shared" si="2"/>
        <v>98</v>
      </c>
      <c r="P25" s="107">
        <f t="shared" si="3"/>
        <v>97</v>
      </c>
      <c r="Q25" s="108">
        <f t="shared" si="4"/>
        <v>100</v>
      </c>
      <c r="R25" s="108">
        <f t="shared" si="5"/>
        <v>100</v>
      </c>
      <c r="S25" s="108">
        <f t="shared" si="6"/>
        <v>97</v>
      </c>
      <c r="T25" s="109">
        <f t="shared" si="7"/>
        <v>98.8</v>
      </c>
      <c r="U25" s="107">
        <f>SUM('бланки '!CT27:CX27)</f>
        <v>5</v>
      </c>
      <c r="V25" s="107"/>
      <c r="W25" s="107"/>
      <c r="X25" s="107">
        <f>анкеты!H23</f>
        <v>328</v>
      </c>
      <c r="Y25" s="107">
        <f t="shared" si="8"/>
        <v>328</v>
      </c>
      <c r="Z25" s="108">
        <f t="shared" si="9"/>
        <v>100</v>
      </c>
      <c r="AA25" s="108">
        <f t="shared" si="10"/>
        <v>100</v>
      </c>
      <c r="AB25" s="108">
        <f t="shared" si="11"/>
        <v>100</v>
      </c>
      <c r="AC25" s="110">
        <f t="shared" si="12"/>
        <v>100</v>
      </c>
      <c r="AD25" s="107">
        <f>IF('бланки '!G27=1,('бланки '!DB27+'бланки '!DD27)*3,SUM('бланки '!DA27:DE27))</f>
        <v>3</v>
      </c>
      <c r="AE25" s="107">
        <f>IF('бланки '!E27=2,SUM('бланки '!DI27:DK27)*2-1,SUM('бланки '!DF27:DK27))</f>
        <v>3</v>
      </c>
      <c r="AF25" s="107">
        <f>анкеты!J23</f>
        <v>2</v>
      </c>
      <c r="AG25" s="107">
        <f>анкеты!I23</f>
        <v>2</v>
      </c>
      <c r="AH25" s="108">
        <f t="shared" si="13"/>
        <v>60</v>
      </c>
      <c r="AI25" s="108">
        <f t="shared" si="14"/>
        <v>60</v>
      </c>
      <c r="AJ25" s="111">
        <f t="shared" si="15"/>
        <v>100</v>
      </c>
      <c r="AK25" s="110">
        <f t="shared" si="16"/>
        <v>72</v>
      </c>
      <c r="AL25" s="107">
        <f>анкеты!K23</f>
        <v>327</v>
      </c>
      <c r="AM25" s="107">
        <f t="shared" si="17"/>
        <v>328</v>
      </c>
      <c r="AN25" s="107">
        <f>анкеты!L23</f>
        <v>316</v>
      </c>
      <c r="AO25" s="107">
        <f t="shared" si="18"/>
        <v>328</v>
      </c>
      <c r="AP25" s="107">
        <f>анкеты!N23</f>
        <v>280</v>
      </c>
      <c r="AQ25" s="107">
        <f>анкеты!M23</f>
        <v>287</v>
      </c>
      <c r="AR25" s="108">
        <f t="shared" si="19"/>
        <v>100</v>
      </c>
      <c r="AS25" s="108">
        <f t="shared" si="20"/>
        <v>96</v>
      </c>
      <c r="AT25" s="108">
        <f t="shared" si="21"/>
        <v>98</v>
      </c>
      <c r="AU25" s="109">
        <f t="shared" si="22"/>
        <v>98</v>
      </c>
      <c r="AV25" s="107">
        <f>анкеты!O23</f>
        <v>326</v>
      </c>
      <c r="AW25" s="107">
        <f t="shared" si="23"/>
        <v>328</v>
      </c>
      <c r="AX25" s="107">
        <f>анкеты!P23</f>
        <v>327</v>
      </c>
      <c r="AY25" s="107">
        <f t="shared" si="24"/>
        <v>328</v>
      </c>
      <c r="AZ25" s="107">
        <f>анкеты!Q23</f>
        <v>315</v>
      </c>
      <c r="BA25" s="107">
        <f t="shared" si="25"/>
        <v>328</v>
      </c>
      <c r="BB25" s="108">
        <f t="shared" si="26"/>
        <v>99</v>
      </c>
      <c r="BC25" s="108">
        <f t="shared" si="27"/>
        <v>100</v>
      </c>
      <c r="BD25" s="108">
        <f t="shared" si="28"/>
        <v>96</v>
      </c>
      <c r="BE25" s="109">
        <f t="shared" si="29"/>
        <v>97.7</v>
      </c>
      <c r="BF25" s="107">
        <f t="shared" si="30"/>
        <v>93.3</v>
      </c>
      <c r="BG25" s="107"/>
      <c r="BH25" s="107"/>
      <c r="BI25" s="107"/>
      <c r="BJ25" s="107"/>
    </row>
    <row r="26" spans="1:62" ht="30">
      <c r="A26" s="107">
        <f>'бланки '!D28</f>
        <v>23</v>
      </c>
      <c r="B26" s="107" t="str">
        <f>'бланки '!C28</f>
        <v>Муниципальное бюджетное общеобразовательное учреждение – средняя общеобразовательная школа № 26 г. Орла</v>
      </c>
      <c r="C26" s="107">
        <f>анкеты!C24</f>
        <v>403</v>
      </c>
      <c r="D26" s="107">
        <f>SUMIF('бланки '!K28:Y28,"&lt;2")</f>
        <v>14</v>
      </c>
      <c r="E26" s="107">
        <f>COUNTIF('бланки '!K28:Y28,"&lt;2")</f>
        <v>14</v>
      </c>
      <c r="F26" s="107">
        <f>SUMIF('бланки '!Z28:CM28,"&lt;2")</f>
        <v>53</v>
      </c>
      <c r="G26" s="107">
        <f>COUNTIF('бланки '!Z28:CM28,"&lt;2")</f>
        <v>53</v>
      </c>
      <c r="H26" s="107">
        <f>SUM('бланки '!CN28:CQ28)</f>
        <v>4</v>
      </c>
      <c r="I26" s="107">
        <f>анкеты!E24</f>
        <v>264</v>
      </c>
      <c r="J26" s="107">
        <f>анкеты!D24</f>
        <v>270</v>
      </c>
      <c r="K26" s="107">
        <f>анкеты!G24</f>
        <v>288</v>
      </c>
      <c r="L26" s="107">
        <f>анкеты!F24</f>
        <v>289</v>
      </c>
      <c r="M26" s="107">
        <f t="shared" si="0"/>
        <v>100</v>
      </c>
      <c r="N26" s="107">
        <f t="shared" si="1"/>
        <v>100</v>
      </c>
      <c r="O26" s="107">
        <f t="shared" si="2"/>
        <v>98</v>
      </c>
      <c r="P26" s="107">
        <f t="shared" si="3"/>
        <v>100</v>
      </c>
      <c r="Q26" s="108">
        <f t="shared" si="4"/>
        <v>100</v>
      </c>
      <c r="R26" s="108">
        <f t="shared" si="5"/>
        <v>100</v>
      </c>
      <c r="S26" s="108">
        <f t="shared" si="6"/>
        <v>99</v>
      </c>
      <c r="T26" s="109">
        <f t="shared" si="7"/>
        <v>99.6</v>
      </c>
      <c r="U26" s="107">
        <f>SUM('бланки '!CT28:CX28)</f>
        <v>5</v>
      </c>
      <c r="V26" s="107"/>
      <c r="W26" s="107"/>
      <c r="X26" s="107">
        <f>анкеты!H24</f>
        <v>398</v>
      </c>
      <c r="Y26" s="107">
        <f t="shared" si="8"/>
        <v>403</v>
      </c>
      <c r="Z26" s="108">
        <f t="shared" si="9"/>
        <v>100</v>
      </c>
      <c r="AA26" s="108">
        <f t="shared" si="10"/>
        <v>99</v>
      </c>
      <c r="AB26" s="108">
        <f t="shared" si="11"/>
        <v>99</v>
      </c>
      <c r="AC26" s="110">
        <f t="shared" si="12"/>
        <v>99.5</v>
      </c>
      <c r="AD26" s="107">
        <f>IF('бланки '!G28=1,('бланки '!DB28+'бланки '!DD28)*3,SUM('бланки '!DA28:DE28))</f>
        <v>1</v>
      </c>
      <c r="AE26" s="107">
        <f>IF('бланки '!E28=2,SUM('бланки '!DI28:DK28)*2-1,SUM('бланки '!DF28:DK28))</f>
        <v>3</v>
      </c>
      <c r="AF26" s="107">
        <f>анкеты!J24</f>
        <v>11</v>
      </c>
      <c r="AG26" s="107">
        <f>анкеты!I24</f>
        <v>11</v>
      </c>
      <c r="AH26" s="108">
        <f t="shared" si="13"/>
        <v>20</v>
      </c>
      <c r="AI26" s="108">
        <f t="shared" si="14"/>
        <v>60</v>
      </c>
      <c r="AJ26" s="111">
        <f t="shared" si="15"/>
        <v>100</v>
      </c>
      <c r="AK26" s="110">
        <f t="shared" si="16"/>
        <v>60</v>
      </c>
      <c r="AL26" s="107">
        <f>анкеты!K24</f>
        <v>386</v>
      </c>
      <c r="AM26" s="107">
        <f t="shared" si="17"/>
        <v>403</v>
      </c>
      <c r="AN26" s="107">
        <f>анкеты!L24</f>
        <v>390</v>
      </c>
      <c r="AO26" s="107">
        <f t="shared" si="18"/>
        <v>403</v>
      </c>
      <c r="AP26" s="107">
        <f>анкеты!N24</f>
        <v>299</v>
      </c>
      <c r="AQ26" s="107">
        <f>анкеты!M24</f>
        <v>306</v>
      </c>
      <c r="AR26" s="108">
        <f t="shared" si="19"/>
        <v>96</v>
      </c>
      <c r="AS26" s="108">
        <f t="shared" si="20"/>
        <v>97</v>
      </c>
      <c r="AT26" s="108">
        <f t="shared" si="21"/>
        <v>98</v>
      </c>
      <c r="AU26" s="109">
        <f t="shared" si="22"/>
        <v>96.8</v>
      </c>
      <c r="AV26" s="107">
        <f>анкеты!O24</f>
        <v>398</v>
      </c>
      <c r="AW26" s="107">
        <f t="shared" si="23"/>
        <v>403</v>
      </c>
      <c r="AX26" s="107">
        <f>анкеты!P24</f>
        <v>401</v>
      </c>
      <c r="AY26" s="107">
        <f t="shared" si="24"/>
        <v>403</v>
      </c>
      <c r="AZ26" s="107">
        <f>анкеты!Q24</f>
        <v>401</v>
      </c>
      <c r="BA26" s="107">
        <f t="shared" si="25"/>
        <v>403</v>
      </c>
      <c r="BB26" s="108">
        <f t="shared" si="26"/>
        <v>99</v>
      </c>
      <c r="BC26" s="108">
        <f t="shared" si="27"/>
        <v>99</v>
      </c>
      <c r="BD26" s="108">
        <f t="shared" si="28"/>
        <v>99</v>
      </c>
      <c r="BE26" s="109">
        <f t="shared" si="29"/>
        <v>99</v>
      </c>
      <c r="BF26" s="107">
        <f t="shared" si="30"/>
        <v>90.98</v>
      </c>
      <c r="BG26" s="107"/>
      <c r="BH26" s="107"/>
      <c r="BI26" s="107"/>
      <c r="BJ26" s="107"/>
    </row>
    <row r="27" spans="1:62" ht="45">
      <c r="A27" s="107">
        <f>'бланки '!D29</f>
        <v>24</v>
      </c>
      <c r="B27" s="107" t="str">
        <f>'бланки '!C29</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7" s="107">
        <f>анкеты!C25</f>
        <v>599</v>
      </c>
      <c r="D27" s="107">
        <f>SUMIF('бланки '!K29:Y29,"&lt;2")</f>
        <v>14</v>
      </c>
      <c r="E27" s="107">
        <f>COUNTIF('бланки '!K29:Y29,"&lt;2")</f>
        <v>14</v>
      </c>
      <c r="F27" s="107">
        <f>SUMIF('бланки '!Z29:CM29,"&lt;2")</f>
        <v>52</v>
      </c>
      <c r="G27" s="107">
        <f>COUNTIF('бланки '!Z29:CM29,"&lt;2")</f>
        <v>52</v>
      </c>
      <c r="H27" s="107">
        <f>SUM('бланки '!CN29:CQ29)</f>
        <v>4</v>
      </c>
      <c r="I27" s="107">
        <f>анкеты!E25</f>
        <v>469</v>
      </c>
      <c r="J27" s="107">
        <f>анкеты!D25</f>
        <v>470</v>
      </c>
      <c r="K27" s="107">
        <f>анкеты!G25</f>
        <v>557</v>
      </c>
      <c r="L27" s="107">
        <f>анкеты!F25</f>
        <v>566</v>
      </c>
      <c r="M27" s="107">
        <f t="shared" si="0"/>
        <v>100</v>
      </c>
      <c r="N27" s="107">
        <f t="shared" si="1"/>
        <v>100</v>
      </c>
      <c r="O27" s="107">
        <f t="shared" si="2"/>
        <v>100</v>
      </c>
      <c r="P27" s="107">
        <f t="shared" si="3"/>
        <v>98</v>
      </c>
      <c r="Q27" s="108">
        <f t="shared" si="4"/>
        <v>100</v>
      </c>
      <c r="R27" s="108">
        <f t="shared" si="5"/>
        <v>100</v>
      </c>
      <c r="S27" s="108">
        <f t="shared" si="6"/>
        <v>99</v>
      </c>
      <c r="T27" s="109">
        <f t="shared" si="7"/>
        <v>99.6</v>
      </c>
      <c r="U27" s="107">
        <f>SUM('бланки '!CT29:CX29)</f>
        <v>5</v>
      </c>
      <c r="V27" s="107"/>
      <c r="W27" s="107"/>
      <c r="X27" s="107">
        <f>анкеты!H25</f>
        <v>588</v>
      </c>
      <c r="Y27" s="107">
        <f t="shared" si="8"/>
        <v>599</v>
      </c>
      <c r="Z27" s="108">
        <f t="shared" si="9"/>
        <v>100</v>
      </c>
      <c r="AA27" s="108">
        <f t="shared" si="10"/>
        <v>99</v>
      </c>
      <c r="AB27" s="108">
        <f t="shared" si="11"/>
        <v>98</v>
      </c>
      <c r="AC27" s="110">
        <f t="shared" si="12"/>
        <v>99</v>
      </c>
      <c r="AD27" s="107">
        <f>IF('бланки '!G29=1,('бланки '!DB29+'бланки '!DD29)*3,SUM('бланки '!DA29:DE29))</f>
        <v>2</v>
      </c>
      <c r="AE27" s="107">
        <f>IF('бланки '!E29=2,SUM('бланки '!DI29:DK29)*2-1,SUM('бланки '!DF29:DK29))</f>
        <v>3</v>
      </c>
      <c r="AF27" s="107">
        <f>анкеты!J25</f>
        <v>5</v>
      </c>
      <c r="AG27" s="107">
        <f>анкеты!I25</f>
        <v>5</v>
      </c>
      <c r="AH27" s="108">
        <f t="shared" si="13"/>
        <v>40</v>
      </c>
      <c r="AI27" s="108">
        <f t="shared" si="14"/>
        <v>60</v>
      </c>
      <c r="AJ27" s="111">
        <f t="shared" si="15"/>
        <v>100</v>
      </c>
      <c r="AK27" s="110">
        <f t="shared" si="16"/>
        <v>66</v>
      </c>
      <c r="AL27" s="107">
        <f>анкеты!K25</f>
        <v>582</v>
      </c>
      <c r="AM27" s="107">
        <f t="shared" si="17"/>
        <v>599</v>
      </c>
      <c r="AN27" s="107">
        <f>анкеты!L25</f>
        <v>574</v>
      </c>
      <c r="AO27" s="107">
        <f t="shared" si="18"/>
        <v>599</v>
      </c>
      <c r="AP27" s="107">
        <f>анкеты!N25</f>
        <v>450</v>
      </c>
      <c r="AQ27" s="107">
        <f>анкеты!M25</f>
        <v>456</v>
      </c>
      <c r="AR27" s="108">
        <f t="shared" si="19"/>
        <v>97</v>
      </c>
      <c r="AS27" s="108">
        <f t="shared" si="20"/>
        <v>96</v>
      </c>
      <c r="AT27" s="108">
        <f t="shared" si="21"/>
        <v>99</v>
      </c>
      <c r="AU27" s="109">
        <f t="shared" si="22"/>
        <v>97</v>
      </c>
      <c r="AV27" s="107">
        <f>анкеты!O25</f>
        <v>580</v>
      </c>
      <c r="AW27" s="107">
        <f t="shared" si="23"/>
        <v>599</v>
      </c>
      <c r="AX27" s="107">
        <f>анкеты!P25</f>
        <v>570</v>
      </c>
      <c r="AY27" s="107">
        <f t="shared" si="24"/>
        <v>599</v>
      </c>
      <c r="AZ27" s="107">
        <f>анкеты!Q25</f>
        <v>575</v>
      </c>
      <c r="BA27" s="107">
        <f t="shared" si="25"/>
        <v>599</v>
      </c>
      <c r="BB27" s="108">
        <f t="shared" si="26"/>
        <v>97</v>
      </c>
      <c r="BC27" s="108">
        <f t="shared" si="27"/>
        <v>95</v>
      </c>
      <c r="BD27" s="108">
        <f t="shared" si="28"/>
        <v>96</v>
      </c>
      <c r="BE27" s="109">
        <f t="shared" si="29"/>
        <v>96.1</v>
      </c>
      <c r="BF27" s="107">
        <f t="shared" si="30"/>
        <v>91.54</v>
      </c>
      <c r="BG27" s="107"/>
      <c r="BH27" s="107"/>
      <c r="BI27" s="107"/>
      <c r="BJ27" s="107"/>
    </row>
    <row r="28" spans="1:62" ht="30">
      <c r="A28" s="107">
        <f>'бланки '!D30</f>
        <v>25</v>
      </c>
      <c r="B28" s="107" t="str">
        <f>'бланки '!C30</f>
        <v>Муниципальное бюджетное общеобразовательное учреждение – лицей № 28 города Орла имени дважды Героя Советского Союза Г.М. Паршина</v>
      </c>
      <c r="C28" s="107">
        <f>анкеты!C26</f>
        <v>600</v>
      </c>
      <c r="D28" s="107">
        <f>SUMIF('бланки '!K30:Y30,"&lt;2")</f>
        <v>14</v>
      </c>
      <c r="E28" s="107">
        <f>COUNTIF('бланки '!K30:Y30,"&lt;2")</f>
        <v>14</v>
      </c>
      <c r="F28" s="107">
        <f>SUMIF('бланки '!Z30:CM30,"&lt;2")</f>
        <v>52</v>
      </c>
      <c r="G28" s="107">
        <f>COUNTIF('бланки '!Z30:CM30,"&lt;2")</f>
        <v>52</v>
      </c>
      <c r="H28" s="107">
        <f>SUM('бланки '!CN30:CQ30)</f>
        <v>4</v>
      </c>
      <c r="I28" s="107">
        <f>анкеты!E26</f>
        <v>485</v>
      </c>
      <c r="J28" s="107">
        <f>анкеты!D26</f>
        <v>487</v>
      </c>
      <c r="K28" s="107">
        <f>анкеты!G26</f>
        <v>542</v>
      </c>
      <c r="L28" s="107">
        <f>анкеты!F26</f>
        <v>548</v>
      </c>
      <c r="M28" s="107">
        <f t="shared" si="0"/>
        <v>100</v>
      </c>
      <c r="N28" s="107">
        <f t="shared" si="1"/>
        <v>100</v>
      </c>
      <c r="O28" s="107">
        <f t="shared" si="2"/>
        <v>100</v>
      </c>
      <c r="P28" s="107">
        <f t="shared" si="3"/>
        <v>99</v>
      </c>
      <c r="Q28" s="108">
        <f t="shared" si="4"/>
        <v>100</v>
      </c>
      <c r="R28" s="108">
        <f t="shared" si="5"/>
        <v>100</v>
      </c>
      <c r="S28" s="108">
        <f t="shared" si="6"/>
        <v>99</v>
      </c>
      <c r="T28" s="109">
        <f t="shared" si="7"/>
        <v>99.6</v>
      </c>
      <c r="U28" s="107">
        <f>SUM('бланки '!CT30:CX30)</f>
        <v>5</v>
      </c>
      <c r="V28" s="107"/>
      <c r="W28" s="107"/>
      <c r="X28" s="107">
        <f>анкеты!H26</f>
        <v>579</v>
      </c>
      <c r="Y28" s="107">
        <f t="shared" si="8"/>
        <v>600</v>
      </c>
      <c r="Z28" s="108">
        <f t="shared" si="9"/>
        <v>100</v>
      </c>
      <c r="AA28" s="108">
        <f t="shared" si="10"/>
        <v>98</v>
      </c>
      <c r="AB28" s="108">
        <f t="shared" si="11"/>
        <v>96</v>
      </c>
      <c r="AC28" s="110">
        <f t="shared" si="12"/>
        <v>98</v>
      </c>
      <c r="AD28" s="107">
        <f>IF('бланки '!G30=1,('бланки '!DB30+'бланки '!DD30)*3,SUM('бланки '!DA30:DE30))</f>
        <v>2</v>
      </c>
      <c r="AE28" s="107">
        <f>IF('бланки '!E30=2,SUM('бланки '!DI30:DK30)*2-1,SUM('бланки '!DF30:DK30))</f>
        <v>3</v>
      </c>
      <c r="AF28" s="107">
        <f>анкеты!J26</f>
        <v>1</v>
      </c>
      <c r="AG28" s="107">
        <f>анкеты!I26</f>
        <v>1</v>
      </c>
      <c r="AH28" s="108">
        <f t="shared" si="13"/>
        <v>40</v>
      </c>
      <c r="AI28" s="108">
        <f t="shared" si="14"/>
        <v>60</v>
      </c>
      <c r="AJ28" s="111">
        <f t="shared" si="15"/>
        <v>100</v>
      </c>
      <c r="AK28" s="110">
        <f t="shared" si="16"/>
        <v>66</v>
      </c>
      <c r="AL28" s="107">
        <f>анкеты!K26</f>
        <v>595</v>
      </c>
      <c r="AM28" s="107">
        <f t="shared" si="17"/>
        <v>600</v>
      </c>
      <c r="AN28" s="107">
        <f>анкеты!L26</f>
        <v>583</v>
      </c>
      <c r="AO28" s="107">
        <f t="shared" si="18"/>
        <v>600</v>
      </c>
      <c r="AP28" s="107">
        <f>анкеты!N26</f>
        <v>465</v>
      </c>
      <c r="AQ28" s="107">
        <f>анкеты!M26</f>
        <v>493</v>
      </c>
      <c r="AR28" s="108">
        <f t="shared" si="19"/>
        <v>99</v>
      </c>
      <c r="AS28" s="108">
        <f t="shared" si="20"/>
        <v>97</v>
      </c>
      <c r="AT28" s="108">
        <f t="shared" si="21"/>
        <v>94</v>
      </c>
      <c r="AU28" s="109">
        <f t="shared" si="22"/>
        <v>97.2</v>
      </c>
      <c r="AV28" s="107">
        <f>анкеты!O26</f>
        <v>585</v>
      </c>
      <c r="AW28" s="107">
        <f t="shared" si="23"/>
        <v>600</v>
      </c>
      <c r="AX28" s="107">
        <f>анкеты!P26</f>
        <v>570</v>
      </c>
      <c r="AY28" s="107">
        <f t="shared" si="24"/>
        <v>600</v>
      </c>
      <c r="AZ28" s="107">
        <f>анкеты!Q26</f>
        <v>584</v>
      </c>
      <c r="BA28" s="107">
        <f t="shared" si="25"/>
        <v>600</v>
      </c>
      <c r="BB28" s="108">
        <f t="shared" si="26"/>
        <v>97</v>
      </c>
      <c r="BC28" s="108">
        <f t="shared" si="27"/>
        <v>95</v>
      </c>
      <c r="BD28" s="108">
        <f t="shared" si="28"/>
        <v>97</v>
      </c>
      <c r="BE28" s="109">
        <f t="shared" si="29"/>
        <v>96.6</v>
      </c>
      <c r="BF28" s="107">
        <f t="shared" si="30"/>
        <v>91.47999999999999</v>
      </c>
      <c r="BG28" s="107"/>
      <c r="BH28" s="107"/>
      <c r="BI28" s="107"/>
      <c r="BJ28" s="107"/>
    </row>
    <row r="29" spans="1:62" ht="30">
      <c r="A29" s="107">
        <f>'бланки '!D31</f>
        <v>26</v>
      </c>
      <c r="B29" s="107" t="str">
        <f>'бланки '!C31</f>
        <v>Муниципальное бюджетное общеобразовательное учреждение – средняя общеобразовательная школа № 29 имени Д.Н. Мельникова г. Орла</v>
      </c>
      <c r="C29" s="107">
        <f>анкеты!C27</f>
        <v>390</v>
      </c>
      <c r="D29" s="107">
        <f>SUMIF('бланки '!K31:Y31,"&lt;2")</f>
        <v>14</v>
      </c>
      <c r="E29" s="107">
        <f>COUNTIF('бланки '!K31:Y31,"&lt;2")</f>
        <v>14</v>
      </c>
      <c r="F29" s="107">
        <f>SUMIF('бланки '!Z31:CM31,"&lt;2")</f>
        <v>61</v>
      </c>
      <c r="G29" s="107">
        <f>COUNTIF('бланки '!Z31:CM31,"&lt;2")</f>
        <v>61</v>
      </c>
      <c r="H29" s="107">
        <f>SUM('бланки '!CN31:CQ31)</f>
        <v>4</v>
      </c>
      <c r="I29" s="107">
        <f>анкеты!E27</f>
        <v>246</v>
      </c>
      <c r="J29" s="107">
        <f>анкеты!D27</f>
        <v>248</v>
      </c>
      <c r="K29" s="107">
        <f>анкеты!G27</f>
        <v>309</v>
      </c>
      <c r="L29" s="107">
        <f>анкеты!F27</f>
        <v>314</v>
      </c>
      <c r="M29" s="107">
        <f t="shared" si="0"/>
        <v>100</v>
      </c>
      <c r="N29" s="107">
        <f t="shared" si="1"/>
        <v>100</v>
      </c>
      <c r="O29" s="107">
        <f t="shared" si="2"/>
        <v>99</v>
      </c>
      <c r="P29" s="107">
        <f t="shared" si="3"/>
        <v>98</v>
      </c>
      <c r="Q29" s="108">
        <f t="shared" si="4"/>
        <v>100</v>
      </c>
      <c r="R29" s="108">
        <f t="shared" si="5"/>
        <v>100</v>
      </c>
      <c r="S29" s="108">
        <f t="shared" si="6"/>
        <v>98</v>
      </c>
      <c r="T29" s="109">
        <f t="shared" si="7"/>
        <v>99.2</v>
      </c>
      <c r="U29" s="107">
        <f>SUM('бланки '!CT31:CX31)</f>
        <v>5</v>
      </c>
      <c r="V29" s="107"/>
      <c r="W29" s="107"/>
      <c r="X29" s="107">
        <f>анкеты!H27</f>
        <v>383</v>
      </c>
      <c r="Y29" s="107">
        <f t="shared" si="8"/>
        <v>390</v>
      </c>
      <c r="Z29" s="108">
        <f t="shared" si="9"/>
        <v>100</v>
      </c>
      <c r="AA29" s="108">
        <f t="shared" si="10"/>
        <v>99</v>
      </c>
      <c r="AB29" s="108">
        <f t="shared" si="11"/>
        <v>98</v>
      </c>
      <c r="AC29" s="110">
        <f t="shared" si="12"/>
        <v>99</v>
      </c>
      <c r="AD29" s="107">
        <f>IF('бланки '!G31=1,('бланки '!DB31+'бланки '!DD31)*3,SUM('бланки '!DA31:DE31))</f>
        <v>2</v>
      </c>
      <c r="AE29" s="107">
        <f>IF('бланки '!E31=2,SUM('бланки '!DI31:DK31)*2-1,SUM('бланки '!DF31:DK31))</f>
        <v>4</v>
      </c>
      <c r="AF29" s="107">
        <f>анкеты!J27</f>
        <v>1</v>
      </c>
      <c r="AG29" s="107">
        <f>анкеты!I27</f>
        <v>1</v>
      </c>
      <c r="AH29" s="108">
        <f t="shared" si="13"/>
        <v>40</v>
      </c>
      <c r="AI29" s="108">
        <f t="shared" si="14"/>
        <v>80</v>
      </c>
      <c r="AJ29" s="111">
        <f t="shared" si="15"/>
        <v>100</v>
      </c>
      <c r="AK29" s="110">
        <f t="shared" si="16"/>
        <v>74</v>
      </c>
      <c r="AL29" s="107">
        <f>анкеты!K27</f>
        <v>386</v>
      </c>
      <c r="AM29" s="107">
        <f t="shared" si="17"/>
        <v>390</v>
      </c>
      <c r="AN29" s="107">
        <f>анкеты!L27</f>
        <v>381</v>
      </c>
      <c r="AO29" s="107">
        <f t="shared" si="18"/>
        <v>390</v>
      </c>
      <c r="AP29" s="107">
        <f>анкеты!N27</f>
        <v>263</v>
      </c>
      <c r="AQ29" s="107">
        <f>анкеты!M27</f>
        <v>266</v>
      </c>
      <c r="AR29" s="108">
        <f t="shared" si="19"/>
        <v>99</v>
      </c>
      <c r="AS29" s="108">
        <f t="shared" si="20"/>
        <v>98</v>
      </c>
      <c r="AT29" s="108">
        <f t="shared" si="21"/>
        <v>99</v>
      </c>
      <c r="AU29" s="109">
        <f t="shared" si="22"/>
        <v>98.6</v>
      </c>
      <c r="AV29" s="107">
        <f>анкеты!O27</f>
        <v>377</v>
      </c>
      <c r="AW29" s="107">
        <f t="shared" si="23"/>
        <v>390</v>
      </c>
      <c r="AX29" s="107">
        <f>анкеты!P27</f>
        <v>386</v>
      </c>
      <c r="AY29" s="107">
        <f t="shared" si="24"/>
        <v>390</v>
      </c>
      <c r="AZ29" s="107">
        <f>анкеты!Q27</f>
        <v>388</v>
      </c>
      <c r="BA29" s="107">
        <f t="shared" si="25"/>
        <v>390</v>
      </c>
      <c r="BB29" s="108">
        <f t="shared" si="26"/>
        <v>97</v>
      </c>
      <c r="BC29" s="108">
        <f t="shared" si="27"/>
        <v>99</v>
      </c>
      <c r="BD29" s="108">
        <f t="shared" si="28"/>
        <v>99</v>
      </c>
      <c r="BE29" s="109">
        <f t="shared" si="29"/>
        <v>98.4</v>
      </c>
      <c r="BF29" s="107">
        <f t="shared" si="30"/>
        <v>93.839999999999989</v>
      </c>
      <c r="BG29" s="107"/>
      <c r="BH29" s="107"/>
      <c r="BI29" s="107"/>
      <c r="BJ29" s="107"/>
    </row>
    <row r="30" spans="1:62" ht="30">
      <c r="A30" s="107">
        <f>'бланки '!D32</f>
        <v>27</v>
      </c>
      <c r="B30" s="107" t="str">
        <f>'бланки '!C32</f>
        <v>Муниципальное бюджетное общеобразовательное учреждение – средняя общеобразовательная школа № 30 г. Орла</v>
      </c>
      <c r="C30" s="107">
        <f>анкеты!C28</f>
        <v>565</v>
      </c>
      <c r="D30" s="107">
        <f>SUMIF('бланки '!K32:Y32,"&lt;2")</f>
        <v>14</v>
      </c>
      <c r="E30" s="107">
        <f>COUNTIF('бланки '!K32:Y32,"&lt;2")</f>
        <v>14</v>
      </c>
      <c r="F30" s="107">
        <f>SUMIF('бланки '!Z32:CM32,"&lt;2")</f>
        <v>54</v>
      </c>
      <c r="G30" s="107">
        <f>COUNTIF('бланки '!Z32:CM32,"&lt;2")</f>
        <v>54</v>
      </c>
      <c r="H30" s="107">
        <f>SUM('бланки '!CN32:CQ32)</f>
        <v>4</v>
      </c>
      <c r="I30" s="107">
        <f>анкеты!E28</f>
        <v>384</v>
      </c>
      <c r="J30" s="107">
        <f>анкеты!D28</f>
        <v>385</v>
      </c>
      <c r="K30" s="107">
        <f>анкеты!G28</f>
        <v>395</v>
      </c>
      <c r="L30" s="107">
        <f>анкеты!F28</f>
        <v>400</v>
      </c>
      <c r="M30" s="107">
        <f t="shared" si="0"/>
        <v>100</v>
      </c>
      <c r="N30" s="107">
        <f t="shared" si="1"/>
        <v>100</v>
      </c>
      <c r="O30" s="107">
        <f t="shared" si="2"/>
        <v>100</v>
      </c>
      <c r="P30" s="107">
        <f t="shared" si="3"/>
        <v>99</v>
      </c>
      <c r="Q30" s="108">
        <f t="shared" si="4"/>
        <v>100</v>
      </c>
      <c r="R30" s="108">
        <f t="shared" si="5"/>
        <v>100</v>
      </c>
      <c r="S30" s="108">
        <f t="shared" si="6"/>
        <v>99</v>
      </c>
      <c r="T30" s="109">
        <f t="shared" si="7"/>
        <v>99.6</v>
      </c>
      <c r="U30" s="107">
        <f>SUM('бланки '!CT32:CX32)</f>
        <v>5</v>
      </c>
      <c r="V30" s="107"/>
      <c r="W30" s="107"/>
      <c r="X30" s="107">
        <f>анкеты!H28</f>
        <v>562</v>
      </c>
      <c r="Y30" s="107">
        <f t="shared" si="8"/>
        <v>565</v>
      </c>
      <c r="Z30" s="108">
        <f t="shared" si="9"/>
        <v>100</v>
      </c>
      <c r="AA30" s="108">
        <f t="shared" si="10"/>
        <v>99</v>
      </c>
      <c r="AB30" s="108">
        <f t="shared" si="11"/>
        <v>99</v>
      </c>
      <c r="AC30" s="110">
        <f t="shared" si="12"/>
        <v>99.5</v>
      </c>
      <c r="AD30" s="107">
        <f>IF('бланки '!G32=1,('бланки '!DB32+'бланки '!DD32)*3,SUM('бланки '!DA32:DE32))</f>
        <v>0</v>
      </c>
      <c r="AE30" s="107">
        <f>IF('бланки '!E32=2,SUM('бланки '!DI32:DK32)*2-1,SUM('бланки '!DF32:DK32))</f>
        <v>3</v>
      </c>
      <c r="AF30" s="107">
        <f>анкеты!J28</f>
        <v>5</v>
      </c>
      <c r="AG30" s="107">
        <f>анкеты!I28</f>
        <v>5</v>
      </c>
      <c r="AH30" s="108">
        <f t="shared" si="13"/>
        <v>0</v>
      </c>
      <c r="AI30" s="108">
        <f t="shared" si="14"/>
        <v>60</v>
      </c>
      <c r="AJ30" s="111">
        <f t="shared" si="15"/>
        <v>100</v>
      </c>
      <c r="AK30" s="110">
        <f t="shared" si="16"/>
        <v>54</v>
      </c>
      <c r="AL30" s="107">
        <f>анкеты!K28</f>
        <v>559</v>
      </c>
      <c r="AM30" s="107">
        <f t="shared" si="17"/>
        <v>565</v>
      </c>
      <c r="AN30" s="107">
        <f>анкеты!L28</f>
        <v>544</v>
      </c>
      <c r="AO30" s="107">
        <f t="shared" si="18"/>
        <v>565</v>
      </c>
      <c r="AP30" s="107">
        <f>анкеты!N28</f>
        <v>406</v>
      </c>
      <c r="AQ30" s="107">
        <f>анкеты!M28</f>
        <v>409</v>
      </c>
      <c r="AR30" s="108">
        <f t="shared" si="19"/>
        <v>99</v>
      </c>
      <c r="AS30" s="108">
        <f t="shared" si="20"/>
        <v>96</v>
      </c>
      <c r="AT30" s="108">
        <f t="shared" si="21"/>
        <v>99</v>
      </c>
      <c r="AU30" s="109">
        <f t="shared" si="22"/>
        <v>97.8</v>
      </c>
      <c r="AV30" s="107">
        <f>анкеты!O28</f>
        <v>559</v>
      </c>
      <c r="AW30" s="107">
        <f t="shared" si="23"/>
        <v>565</v>
      </c>
      <c r="AX30" s="107">
        <f>анкеты!P28</f>
        <v>563</v>
      </c>
      <c r="AY30" s="107">
        <f t="shared" si="24"/>
        <v>565</v>
      </c>
      <c r="AZ30" s="107">
        <f>анкеты!Q28</f>
        <v>559</v>
      </c>
      <c r="BA30" s="107">
        <f t="shared" si="25"/>
        <v>565</v>
      </c>
      <c r="BB30" s="108">
        <f t="shared" si="26"/>
        <v>99</v>
      </c>
      <c r="BC30" s="108">
        <f t="shared" si="27"/>
        <v>100</v>
      </c>
      <c r="BD30" s="108">
        <f t="shared" si="28"/>
        <v>99</v>
      </c>
      <c r="BE30" s="109">
        <f t="shared" si="29"/>
        <v>99.2</v>
      </c>
      <c r="BF30" s="107">
        <f t="shared" si="30"/>
        <v>90.02</v>
      </c>
      <c r="BG30" s="107"/>
      <c r="BH30" s="107"/>
      <c r="BI30" s="107"/>
      <c r="BJ30" s="107"/>
    </row>
    <row r="31" spans="1:62" ht="30">
      <c r="A31" s="107">
        <f>'бланки '!D33</f>
        <v>28</v>
      </c>
      <c r="B31" s="107" t="str">
        <f>'бланки '!C33</f>
        <v>Муниципальное бюджетное общеобразовательное учреждение – средняя общеобразовательная школа № 31 г. Орла</v>
      </c>
      <c r="C31" s="107">
        <f>анкеты!C29</f>
        <v>306</v>
      </c>
      <c r="D31" s="107">
        <f>SUMIF('бланки '!K33:Y33,"&lt;2")</f>
        <v>13</v>
      </c>
      <c r="E31" s="107">
        <f>COUNTIF('бланки '!K33:Y33,"&lt;2")</f>
        <v>13</v>
      </c>
      <c r="F31" s="107">
        <f>SUMIF('бланки '!Z33:CM33,"&lt;2")</f>
        <v>54</v>
      </c>
      <c r="G31" s="107">
        <f>COUNTIF('бланки '!Z33:CM33,"&lt;2")</f>
        <v>54</v>
      </c>
      <c r="H31" s="107">
        <f>SUM('бланки '!CN33:CQ33)</f>
        <v>4</v>
      </c>
      <c r="I31" s="107">
        <f>анкеты!E29</f>
        <v>239</v>
      </c>
      <c r="J31" s="107">
        <f>анкеты!D29</f>
        <v>240</v>
      </c>
      <c r="K31" s="107">
        <f>анкеты!G29</f>
        <v>262</v>
      </c>
      <c r="L31" s="107">
        <f>анкеты!F29</f>
        <v>265</v>
      </c>
      <c r="M31" s="107">
        <f t="shared" si="0"/>
        <v>100</v>
      </c>
      <c r="N31" s="107">
        <f t="shared" si="1"/>
        <v>100</v>
      </c>
      <c r="O31" s="107">
        <f t="shared" si="2"/>
        <v>100</v>
      </c>
      <c r="P31" s="107">
        <f t="shared" si="3"/>
        <v>99</v>
      </c>
      <c r="Q31" s="108">
        <f t="shared" si="4"/>
        <v>100</v>
      </c>
      <c r="R31" s="108">
        <f t="shared" si="5"/>
        <v>100</v>
      </c>
      <c r="S31" s="108">
        <f t="shared" si="6"/>
        <v>99</v>
      </c>
      <c r="T31" s="109">
        <f t="shared" si="7"/>
        <v>99.6</v>
      </c>
      <c r="U31" s="107">
        <f>SUM('бланки '!CT33:CX33)</f>
        <v>5</v>
      </c>
      <c r="V31" s="107"/>
      <c r="W31" s="107"/>
      <c r="X31" s="107">
        <f>анкеты!H29</f>
        <v>295</v>
      </c>
      <c r="Y31" s="107">
        <f t="shared" si="8"/>
        <v>306</v>
      </c>
      <c r="Z31" s="108">
        <f t="shared" si="9"/>
        <v>100</v>
      </c>
      <c r="AA31" s="108">
        <f t="shared" si="10"/>
        <v>98</v>
      </c>
      <c r="AB31" s="108">
        <f t="shared" si="11"/>
        <v>96</v>
      </c>
      <c r="AC31" s="110">
        <f t="shared" si="12"/>
        <v>98</v>
      </c>
      <c r="AD31" s="107">
        <f>IF('бланки '!G33=1,('бланки '!DB33+'бланки '!DD33)*3,SUM('бланки '!DA33:DE33))</f>
        <v>0</v>
      </c>
      <c r="AE31" s="107">
        <f>IF('бланки '!E33=2,SUM('бланки '!DI33:DK33)*2-1,SUM('бланки '!DF33:DK33))</f>
        <v>3</v>
      </c>
      <c r="AF31" s="107">
        <f>анкеты!J29</f>
        <v>5</v>
      </c>
      <c r="AG31" s="107">
        <f>анкеты!I29</f>
        <v>5</v>
      </c>
      <c r="AH31" s="108">
        <f t="shared" si="13"/>
        <v>0</v>
      </c>
      <c r="AI31" s="108">
        <f t="shared" si="14"/>
        <v>60</v>
      </c>
      <c r="AJ31" s="111">
        <f t="shared" si="15"/>
        <v>100</v>
      </c>
      <c r="AK31" s="110">
        <f t="shared" si="16"/>
        <v>54</v>
      </c>
      <c r="AL31" s="107">
        <f>анкеты!K29</f>
        <v>298</v>
      </c>
      <c r="AM31" s="107">
        <f t="shared" si="17"/>
        <v>306</v>
      </c>
      <c r="AN31" s="107">
        <f>анкеты!L29</f>
        <v>297</v>
      </c>
      <c r="AO31" s="107">
        <f t="shared" si="18"/>
        <v>306</v>
      </c>
      <c r="AP31" s="107">
        <f>анкеты!N29</f>
        <v>242</v>
      </c>
      <c r="AQ31" s="107">
        <f>анкеты!M29</f>
        <v>246</v>
      </c>
      <c r="AR31" s="108">
        <f t="shared" si="19"/>
        <v>97</v>
      </c>
      <c r="AS31" s="108">
        <f t="shared" si="20"/>
        <v>97</v>
      </c>
      <c r="AT31" s="108">
        <f t="shared" si="21"/>
        <v>98</v>
      </c>
      <c r="AU31" s="109">
        <f t="shared" si="22"/>
        <v>97.2</v>
      </c>
      <c r="AV31" s="107">
        <f>анкеты!O29</f>
        <v>303</v>
      </c>
      <c r="AW31" s="107">
        <f t="shared" si="23"/>
        <v>306</v>
      </c>
      <c r="AX31" s="107">
        <f>анкеты!P29</f>
        <v>301</v>
      </c>
      <c r="AY31" s="107">
        <f t="shared" si="24"/>
        <v>306</v>
      </c>
      <c r="AZ31" s="107">
        <f>анкеты!Q29</f>
        <v>304</v>
      </c>
      <c r="BA31" s="107">
        <f t="shared" si="25"/>
        <v>306</v>
      </c>
      <c r="BB31" s="108">
        <f t="shared" si="26"/>
        <v>99</v>
      </c>
      <c r="BC31" s="108">
        <f t="shared" si="27"/>
        <v>98</v>
      </c>
      <c r="BD31" s="108">
        <f t="shared" si="28"/>
        <v>99</v>
      </c>
      <c r="BE31" s="109">
        <f t="shared" si="29"/>
        <v>98.8</v>
      </c>
      <c r="BF31" s="107">
        <f t="shared" si="30"/>
        <v>89.52000000000001</v>
      </c>
      <c r="BG31" s="107"/>
      <c r="BH31" s="107"/>
      <c r="BI31" s="107"/>
      <c r="BJ31" s="107"/>
    </row>
    <row r="32" spans="1:62" ht="30">
      <c r="A32" s="107">
        <f>'бланки '!D34</f>
        <v>29</v>
      </c>
      <c r="B32" s="107" t="str">
        <f>'бланки '!C34</f>
        <v>Муниципальное бюджетное общеобразовательное учреждение – лицей № 32 имени И.М.Воробьева г. Орла</v>
      </c>
      <c r="C32" s="107">
        <f>анкеты!C30</f>
        <v>600</v>
      </c>
      <c r="D32" s="107">
        <f>SUMIF('бланки '!K34:Y34,"&lt;2")</f>
        <v>14</v>
      </c>
      <c r="E32" s="107">
        <f>COUNTIF('бланки '!K34:Y34,"&lt;2")</f>
        <v>14</v>
      </c>
      <c r="F32" s="107">
        <f>SUMIF('бланки '!Z34:CM34,"&lt;2")</f>
        <v>55</v>
      </c>
      <c r="G32" s="107">
        <f>COUNTIF('бланки '!Z34:CM34,"&lt;2")</f>
        <v>55</v>
      </c>
      <c r="H32" s="107">
        <f>SUM('бланки '!CN34:CQ34)</f>
        <v>4</v>
      </c>
      <c r="I32" s="107">
        <f>анкеты!E30</f>
        <v>560</v>
      </c>
      <c r="J32" s="107">
        <f>анкеты!D30</f>
        <v>561</v>
      </c>
      <c r="K32" s="107">
        <f>анкеты!G30</f>
        <v>554</v>
      </c>
      <c r="L32" s="107">
        <f>анкеты!F30</f>
        <v>557</v>
      </c>
      <c r="M32" s="107">
        <f t="shared" si="0"/>
        <v>100</v>
      </c>
      <c r="N32" s="107">
        <f t="shared" si="1"/>
        <v>100</v>
      </c>
      <c r="O32" s="107">
        <f t="shared" si="2"/>
        <v>100</v>
      </c>
      <c r="P32" s="107">
        <f t="shared" si="3"/>
        <v>99</v>
      </c>
      <c r="Q32" s="108">
        <f t="shared" si="4"/>
        <v>100</v>
      </c>
      <c r="R32" s="108">
        <f t="shared" si="5"/>
        <v>100</v>
      </c>
      <c r="S32" s="108">
        <f t="shared" si="6"/>
        <v>99</v>
      </c>
      <c r="T32" s="109">
        <f t="shared" si="7"/>
        <v>99.6</v>
      </c>
      <c r="U32" s="107">
        <f>SUM('бланки '!CT34:CX34)</f>
        <v>5</v>
      </c>
      <c r="V32" s="107"/>
      <c r="W32" s="107"/>
      <c r="X32" s="107">
        <f>анкеты!H30</f>
        <v>593</v>
      </c>
      <c r="Y32" s="107">
        <f t="shared" si="8"/>
        <v>600</v>
      </c>
      <c r="Z32" s="108">
        <f t="shared" si="9"/>
        <v>100</v>
      </c>
      <c r="AA32" s="108">
        <f t="shared" si="10"/>
        <v>99</v>
      </c>
      <c r="AB32" s="108">
        <f t="shared" si="11"/>
        <v>99</v>
      </c>
      <c r="AC32" s="110">
        <f t="shared" si="12"/>
        <v>99.5</v>
      </c>
      <c r="AD32" s="107">
        <f>IF('бланки '!G34=1,('бланки '!DB34+'бланки '!DD34)*3,SUM('бланки '!DA34:DE34))</f>
        <v>1</v>
      </c>
      <c r="AE32" s="107">
        <f>IF('бланки '!E34=2,SUM('бланки '!DI34:DK34)*2-1,SUM('бланки '!DF34:DK34))</f>
        <v>3</v>
      </c>
      <c r="AF32" s="107">
        <f>анкеты!J30</f>
        <v>6</v>
      </c>
      <c r="AG32" s="107">
        <f>анкеты!I30</f>
        <v>6</v>
      </c>
      <c r="AH32" s="108">
        <f t="shared" si="13"/>
        <v>20</v>
      </c>
      <c r="AI32" s="108">
        <f t="shared" si="14"/>
        <v>60</v>
      </c>
      <c r="AJ32" s="111">
        <f t="shared" si="15"/>
        <v>100</v>
      </c>
      <c r="AK32" s="110">
        <f t="shared" si="16"/>
        <v>60</v>
      </c>
      <c r="AL32" s="107">
        <f>анкеты!K30</f>
        <v>575</v>
      </c>
      <c r="AM32" s="107">
        <f t="shared" si="17"/>
        <v>600</v>
      </c>
      <c r="AN32" s="107">
        <f>анкеты!L30</f>
        <v>583</v>
      </c>
      <c r="AO32" s="107">
        <f t="shared" si="18"/>
        <v>600</v>
      </c>
      <c r="AP32" s="107">
        <f>анкеты!N30</f>
        <v>537</v>
      </c>
      <c r="AQ32" s="107">
        <f>анкеты!M30</f>
        <v>543</v>
      </c>
      <c r="AR32" s="108">
        <f t="shared" si="19"/>
        <v>96</v>
      </c>
      <c r="AS32" s="108">
        <f t="shared" si="20"/>
        <v>97</v>
      </c>
      <c r="AT32" s="108">
        <f t="shared" si="21"/>
        <v>99</v>
      </c>
      <c r="AU32" s="109">
        <f t="shared" si="22"/>
        <v>97</v>
      </c>
      <c r="AV32" s="107">
        <f>анкеты!O30</f>
        <v>592</v>
      </c>
      <c r="AW32" s="107">
        <f t="shared" si="23"/>
        <v>600</v>
      </c>
      <c r="AX32" s="107">
        <f>анкеты!P30</f>
        <v>599</v>
      </c>
      <c r="AY32" s="107">
        <f t="shared" si="24"/>
        <v>600</v>
      </c>
      <c r="AZ32" s="107">
        <f>анкеты!Q30</f>
        <v>591</v>
      </c>
      <c r="BA32" s="107">
        <f t="shared" si="25"/>
        <v>600</v>
      </c>
      <c r="BB32" s="108">
        <f t="shared" si="26"/>
        <v>99</v>
      </c>
      <c r="BC32" s="108">
        <f t="shared" si="27"/>
        <v>100</v>
      </c>
      <c r="BD32" s="108">
        <f t="shared" si="28"/>
        <v>98</v>
      </c>
      <c r="BE32" s="109">
        <f t="shared" si="29"/>
        <v>98.7</v>
      </c>
      <c r="BF32" s="107">
        <f t="shared" si="30"/>
        <v>90.960000000000008</v>
      </c>
      <c r="BG32" s="107"/>
      <c r="BH32" s="107"/>
      <c r="BI32" s="107"/>
      <c r="BJ32" s="107"/>
    </row>
    <row r="33" spans="1:62" ht="30">
      <c r="A33" s="107">
        <f>'бланки '!D35</f>
        <v>30</v>
      </c>
      <c r="B33" s="107" t="str">
        <f>'бланки '!C35</f>
        <v>Муниципальное бюджетное общеобразовательное учреждение – средняя общеобразовательная школа № 33 г. Орла</v>
      </c>
      <c r="C33" s="107">
        <f>анкеты!C31</f>
        <v>600</v>
      </c>
      <c r="D33" s="107">
        <f>SUMIF('бланки '!K35:Y35,"&lt;2")</f>
        <v>14</v>
      </c>
      <c r="E33" s="107">
        <f>COUNTIF('бланки '!K35:Y35,"&lt;2")</f>
        <v>14</v>
      </c>
      <c r="F33" s="107">
        <f>SUMIF('бланки '!Z35:CM35,"&lt;2")</f>
        <v>51</v>
      </c>
      <c r="G33" s="107">
        <f>COUNTIF('бланки '!Z35:CM35,"&lt;2")</f>
        <v>51</v>
      </c>
      <c r="H33" s="107">
        <f>SUM('бланки '!CN35:CQ35)</f>
        <v>4</v>
      </c>
      <c r="I33" s="107">
        <f>анкеты!E31</f>
        <v>413</v>
      </c>
      <c r="J33" s="107">
        <f>анкеты!D31</f>
        <v>414</v>
      </c>
      <c r="K33" s="107">
        <f>анкеты!G31</f>
        <v>486</v>
      </c>
      <c r="L33" s="107">
        <f>анкеты!F31</f>
        <v>498</v>
      </c>
      <c r="M33" s="107">
        <f t="shared" si="0"/>
        <v>100</v>
      </c>
      <c r="N33" s="107">
        <f t="shared" si="1"/>
        <v>100</v>
      </c>
      <c r="O33" s="107">
        <f t="shared" si="2"/>
        <v>100</v>
      </c>
      <c r="P33" s="107">
        <f t="shared" si="3"/>
        <v>98</v>
      </c>
      <c r="Q33" s="108">
        <f t="shared" si="4"/>
        <v>100</v>
      </c>
      <c r="R33" s="108">
        <f t="shared" si="5"/>
        <v>100</v>
      </c>
      <c r="S33" s="108">
        <f t="shared" si="6"/>
        <v>99</v>
      </c>
      <c r="T33" s="109">
        <f t="shared" si="7"/>
        <v>99.6</v>
      </c>
      <c r="U33" s="107">
        <f>SUM('бланки '!CT35:CX35)</f>
        <v>5</v>
      </c>
      <c r="V33" s="107"/>
      <c r="W33" s="107"/>
      <c r="X33" s="107">
        <f>анкеты!H31</f>
        <v>594</v>
      </c>
      <c r="Y33" s="107">
        <f t="shared" si="8"/>
        <v>600</v>
      </c>
      <c r="Z33" s="108">
        <f t="shared" si="9"/>
        <v>100</v>
      </c>
      <c r="AA33" s="108">
        <f t="shared" si="10"/>
        <v>99</v>
      </c>
      <c r="AB33" s="108">
        <f t="shared" si="11"/>
        <v>99</v>
      </c>
      <c r="AC33" s="110">
        <f t="shared" si="12"/>
        <v>99.5</v>
      </c>
      <c r="AD33" s="107">
        <f>IF('бланки '!G35=1,('бланки '!DB35+'бланки '!DD35)*3,SUM('бланки '!DA35:DE35))</f>
        <v>0</v>
      </c>
      <c r="AE33" s="107">
        <f>IF('бланки '!E35=2,SUM('бланки '!DI35:DK35)*2-1,SUM('бланки '!DF35:DK35))</f>
        <v>3</v>
      </c>
      <c r="AF33" s="107">
        <f>анкеты!J31</f>
        <v>10</v>
      </c>
      <c r="AG33" s="107">
        <f>анкеты!I31</f>
        <v>10</v>
      </c>
      <c r="AH33" s="108">
        <f t="shared" si="13"/>
        <v>0</v>
      </c>
      <c r="AI33" s="108">
        <f t="shared" si="14"/>
        <v>60</v>
      </c>
      <c r="AJ33" s="111">
        <f t="shared" si="15"/>
        <v>100</v>
      </c>
      <c r="AK33" s="110">
        <f t="shared" si="16"/>
        <v>54</v>
      </c>
      <c r="AL33" s="107">
        <f>анкеты!K31</f>
        <v>584</v>
      </c>
      <c r="AM33" s="107">
        <f t="shared" si="17"/>
        <v>600</v>
      </c>
      <c r="AN33" s="107">
        <f>анкеты!L31</f>
        <v>586</v>
      </c>
      <c r="AO33" s="107">
        <f t="shared" si="18"/>
        <v>600</v>
      </c>
      <c r="AP33" s="107">
        <f>анкеты!N31</f>
        <v>440</v>
      </c>
      <c r="AQ33" s="107">
        <f>анкеты!M31</f>
        <v>452</v>
      </c>
      <c r="AR33" s="108">
        <f t="shared" si="19"/>
        <v>97</v>
      </c>
      <c r="AS33" s="108">
        <f t="shared" si="20"/>
        <v>98</v>
      </c>
      <c r="AT33" s="108">
        <f t="shared" si="21"/>
        <v>97</v>
      </c>
      <c r="AU33" s="109">
        <f t="shared" si="22"/>
        <v>97.4</v>
      </c>
      <c r="AV33" s="107">
        <f>анкеты!O31</f>
        <v>600</v>
      </c>
      <c r="AW33" s="107">
        <f t="shared" si="23"/>
        <v>600</v>
      </c>
      <c r="AX33" s="107">
        <f>анкеты!P31</f>
        <v>596</v>
      </c>
      <c r="AY33" s="107">
        <f t="shared" si="24"/>
        <v>600</v>
      </c>
      <c r="AZ33" s="107">
        <f>анкеты!Q31</f>
        <v>592</v>
      </c>
      <c r="BA33" s="107">
        <f t="shared" si="25"/>
        <v>600</v>
      </c>
      <c r="BB33" s="108">
        <f t="shared" si="26"/>
        <v>100</v>
      </c>
      <c r="BC33" s="108">
        <f t="shared" si="27"/>
        <v>99</v>
      </c>
      <c r="BD33" s="108">
        <f t="shared" si="28"/>
        <v>99</v>
      </c>
      <c r="BE33" s="109">
        <f t="shared" si="29"/>
        <v>99.3</v>
      </c>
      <c r="BF33" s="107">
        <f t="shared" si="30"/>
        <v>89.960000000000008</v>
      </c>
      <c r="BG33" s="107"/>
      <c r="BH33" s="107"/>
      <c r="BI33" s="107"/>
      <c r="BJ33" s="107"/>
    </row>
    <row r="34" spans="1:62" ht="30">
      <c r="A34" s="107">
        <f>'бланки '!D36</f>
        <v>31</v>
      </c>
      <c r="B34" s="107" t="str">
        <f>'бланки '!C36</f>
        <v>Муниципальное бюджетное общеобразовательное учреждение – гимназия № 34 г. Орла</v>
      </c>
      <c r="C34" s="107">
        <f>анкеты!C32</f>
        <v>600</v>
      </c>
      <c r="D34" s="107">
        <f>SUMIF('бланки '!K36:Y36,"&lt;2")</f>
        <v>14</v>
      </c>
      <c r="E34" s="107">
        <f>COUNTIF('бланки '!K36:Y36,"&lt;2")</f>
        <v>14</v>
      </c>
      <c r="F34" s="107">
        <f>SUMIF('бланки '!Z36:CM36,"&lt;2")</f>
        <v>56</v>
      </c>
      <c r="G34" s="107">
        <f>COUNTIF('бланки '!Z36:CM36,"&lt;2")</f>
        <v>56</v>
      </c>
      <c r="H34" s="107">
        <f>SUM('бланки '!CN36:CQ36)</f>
        <v>4</v>
      </c>
      <c r="I34" s="107">
        <f>анкеты!E32</f>
        <v>338</v>
      </c>
      <c r="J34" s="107">
        <f>анкеты!D32</f>
        <v>342</v>
      </c>
      <c r="K34" s="107">
        <f>анкеты!G32</f>
        <v>485</v>
      </c>
      <c r="L34" s="107">
        <f>анкеты!F32</f>
        <v>489</v>
      </c>
      <c r="M34" s="107">
        <f t="shared" si="0"/>
        <v>100</v>
      </c>
      <c r="N34" s="107">
        <f t="shared" si="1"/>
        <v>100</v>
      </c>
      <c r="O34" s="107">
        <f t="shared" si="2"/>
        <v>99</v>
      </c>
      <c r="P34" s="107">
        <f t="shared" si="3"/>
        <v>99</v>
      </c>
      <c r="Q34" s="108">
        <f t="shared" si="4"/>
        <v>100</v>
      </c>
      <c r="R34" s="108">
        <f t="shared" si="5"/>
        <v>100</v>
      </c>
      <c r="S34" s="108">
        <f t="shared" si="6"/>
        <v>99</v>
      </c>
      <c r="T34" s="109">
        <f t="shared" si="7"/>
        <v>99.6</v>
      </c>
      <c r="U34" s="107">
        <f>SUM('бланки '!CT36:CX36)</f>
        <v>5</v>
      </c>
      <c r="V34" s="107"/>
      <c r="W34" s="107"/>
      <c r="X34" s="107">
        <f>анкеты!H32</f>
        <v>590</v>
      </c>
      <c r="Y34" s="107">
        <f t="shared" si="8"/>
        <v>600</v>
      </c>
      <c r="Z34" s="108">
        <f t="shared" si="9"/>
        <v>100</v>
      </c>
      <c r="AA34" s="108">
        <f t="shared" si="10"/>
        <v>99</v>
      </c>
      <c r="AB34" s="108">
        <f t="shared" si="11"/>
        <v>98</v>
      </c>
      <c r="AC34" s="110">
        <f t="shared" si="12"/>
        <v>99</v>
      </c>
      <c r="AD34" s="107">
        <f>IF('бланки '!G36=1,('бланки '!DB36+'бланки '!DD36)*3,SUM('бланки '!DA36:DE36))</f>
        <v>0</v>
      </c>
      <c r="AE34" s="107">
        <f>IF('бланки '!E36=2,SUM('бланки '!DI36:DK36)*2-1,SUM('бланки '!DF36:DK36))</f>
        <v>3</v>
      </c>
      <c r="AF34" s="107">
        <f>анкеты!J32</f>
        <v>1</v>
      </c>
      <c r="AG34" s="107">
        <f>анкеты!I32</f>
        <v>1</v>
      </c>
      <c r="AH34" s="108">
        <f t="shared" si="13"/>
        <v>0</v>
      </c>
      <c r="AI34" s="108">
        <f t="shared" si="14"/>
        <v>60</v>
      </c>
      <c r="AJ34" s="111">
        <f t="shared" si="15"/>
        <v>100</v>
      </c>
      <c r="AK34" s="110">
        <f t="shared" si="16"/>
        <v>54</v>
      </c>
      <c r="AL34" s="107">
        <f>анкеты!K32</f>
        <v>581</v>
      </c>
      <c r="AM34" s="107">
        <f t="shared" si="17"/>
        <v>600</v>
      </c>
      <c r="AN34" s="107">
        <f>анкеты!L32</f>
        <v>571</v>
      </c>
      <c r="AO34" s="107">
        <f t="shared" si="18"/>
        <v>600</v>
      </c>
      <c r="AP34" s="107">
        <f>анкеты!N32</f>
        <v>388</v>
      </c>
      <c r="AQ34" s="107">
        <f>анкеты!M32</f>
        <v>403</v>
      </c>
      <c r="AR34" s="108">
        <f t="shared" si="19"/>
        <v>97</v>
      </c>
      <c r="AS34" s="108">
        <f t="shared" si="20"/>
        <v>95</v>
      </c>
      <c r="AT34" s="108">
        <f t="shared" si="21"/>
        <v>96</v>
      </c>
      <c r="AU34" s="109">
        <f t="shared" si="22"/>
        <v>96</v>
      </c>
      <c r="AV34" s="107">
        <f>анкеты!O32</f>
        <v>593</v>
      </c>
      <c r="AW34" s="107">
        <f t="shared" si="23"/>
        <v>600</v>
      </c>
      <c r="AX34" s="107">
        <f>анкеты!P32</f>
        <v>599</v>
      </c>
      <c r="AY34" s="107">
        <f t="shared" si="24"/>
        <v>600</v>
      </c>
      <c r="AZ34" s="107">
        <f>анкеты!Q32</f>
        <v>595</v>
      </c>
      <c r="BA34" s="107">
        <f t="shared" si="25"/>
        <v>600</v>
      </c>
      <c r="BB34" s="108">
        <f t="shared" si="26"/>
        <v>99</v>
      </c>
      <c r="BC34" s="108">
        <f t="shared" si="27"/>
        <v>100</v>
      </c>
      <c r="BD34" s="108">
        <f t="shared" si="28"/>
        <v>99</v>
      </c>
      <c r="BE34" s="109">
        <f t="shared" si="29"/>
        <v>99.2</v>
      </c>
      <c r="BF34" s="107">
        <f t="shared" si="30"/>
        <v>89.56</v>
      </c>
      <c r="BG34" s="107"/>
      <c r="BH34" s="107"/>
      <c r="BI34" s="107"/>
      <c r="BJ34" s="107"/>
    </row>
    <row r="35" spans="1:62" ht="30">
      <c r="A35" s="107">
        <f>'бланки '!D37</f>
        <v>32</v>
      </c>
      <c r="B35" s="107" t="str">
        <f>'бланки '!C37</f>
        <v>Муниципальное бюджетное общеобразовательное учреждение –школа № 35 имени А.Г. Перелыгина города Орла</v>
      </c>
      <c r="C35" s="107">
        <f>анкеты!C33</f>
        <v>426</v>
      </c>
      <c r="D35" s="107">
        <f>SUMIF('бланки '!K37:Y37,"&lt;2")</f>
        <v>14</v>
      </c>
      <c r="E35" s="107">
        <f>COUNTIF('бланки '!K37:Y37,"&lt;2")</f>
        <v>14</v>
      </c>
      <c r="F35" s="107">
        <f>SUMIF('бланки '!Z37:CM37,"&lt;2")</f>
        <v>55</v>
      </c>
      <c r="G35" s="107">
        <f>COUNTIF('бланки '!Z37:CM37,"&lt;2")</f>
        <v>55</v>
      </c>
      <c r="H35" s="107">
        <f>SUM('бланки '!CN37:CQ37)</f>
        <v>4</v>
      </c>
      <c r="I35" s="107">
        <f>анкеты!E33</f>
        <v>397</v>
      </c>
      <c r="J35" s="107">
        <f>анкеты!D33</f>
        <v>399</v>
      </c>
      <c r="K35" s="107">
        <f>анкеты!G33</f>
        <v>373</v>
      </c>
      <c r="L35" s="107">
        <f>анкеты!F33</f>
        <v>386</v>
      </c>
      <c r="M35" s="107">
        <f t="shared" si="0"/>
        <v>100</v>
      </c>
      <c r="N35" s="107">
        <f t="shared" si="1"/>
        <v>100</v>
      </c>
      <c r="O35" s="107">
        <f t="shared" si="2"/>
        <v>99</v>
      </c>
      <c r="P35" s="107">
        <f t="shared" si="3"/>
        <v>97</v>
      </c>
      <c r="Q35" s="108">
        <f t="shared" si="4"/>
        <v>100</v>
      </c>
      <c r="R35" s="108">
        <f t="shared" si="5"/>
        <v>100</v>
      </c>
      <c r="S35" s="108">
        <f t="shared" si="6"/>
        <v>98</v>
      </c>
      <c r="T35" s="109">
        <f t="shared" si="7"/>
        <v>99.2</v>
      </c>
      <c r="U35" s="107">
        <f>SUM('бланки '!CT37:CX37)</f>
        <v>5</v>
      </c>
      <c r="V35" s="107"/>
      <c r="W35" s="107"/>
      <c r="X35" s="107">
        <f>анкеты!H33</f>
        <v>416</v>
      </c>
      <c r="Y35" s="107">
        <f t="shared" si="8"/>
        <v>426</v>
      </c>
      <c r="Z35" s="108">
        <f t="shared" si="9"/>
        <v>100</v>
      </c>
      <c r="AA35" s="108">
        <f t="shared" si="10"/>
        <v>99</v>
      </c>
      <c r="AB35" s="108">
        <f t="shared" si="11"/>
        <v>98</v>
      </c>
      <c r="AC35" s="110">
        <f t="shared" si="12"/>
        <v>99</v>
      </c>
      <c r="AD35" s="107">
        <f>IF('бланки '!G37=1,('бланки '!DB37+'бланки '!DD37)*3,SUM('бланки '!DA37:DE37))</f>
        <v>0</v>
      </c>
      <c r="AE35" s="107">
        <f>IF('бланки '!E37=2,SUM('бланки '!DI37:DK37)*2-1,SUM('бланки '!DF37:DK37))</f>
        <v>3</v>
      </c>
      <c r="AF35" s="107">
        <f>анкеты!J33</f>
        <v>29</v>
      </c>
      <c r="AG35" s="107">
        <f>анкеты!I33</f>
        <v>29</v>
      </c>
      <c r="AH35" s="108">
        <f t="shared" si="13"/>
        <v>0</v>
      </c>
      <c r="AI35" s="108">
        <f t="shared" si="14"/>
        <v>60</v>
      </c>
      <c r="AJ35" s="111">
        <f t="shared" si="15"/>
        <v>100</v>
      </c>
      <c r="AK35" s="110">
        <f t="shared" si="16"/>
        <v>54</v>
      </c>
      <c r="AL35" s="107">
        <f>анкеты!K33</f>
        <v>416</v>
      </c>
      <c r="AM35" s="107">
        <f t="shared" si="17"/>
        <v>426</v>
      </c>
      <c r="AN35" s="107">
        <f>анкеты!L33</f>
        <v>408</v>
      </c>
      <c r="AO35" s="107">
        <f t="shared" si="18"/>
        <v>426</v>
      </c>
      <c r="AP35" s="107">
        <f>анкеты!N33</f>
        <v>365</v>
      </c>
      <c r="AQ35" s="107">
        <f>анкеты!M33</f>
        <v>372</v>
      </c>
      <c r="AR35" s="108">
        <f t="shared" si="19"/>
        <v>98</v>
      </c>
      <c r="AS35" s="108">
        <f t="shared" si="20"/>
        <v>96</v>
      </c>
      <c r="AT35" s="108">
        <f t="shared" si="21"/>
        <v>98</v>
      </c>
      <c r="AU35" s="109">
        <f t="shared" si="22"/>
        <v>97.2</v>
      </c>
      <c r="AV35" s="107">
        <f>анкеты!O33</f>
        <v>423</v>
      </c>
      <c r="AW35" s="107">
        <f t="shared" si="23"/>
        <v>426</v>
      </c>
      <c r="AX35" s="107">
        <f>анкеты!P33</f>
        <v>425</v>
      </c>
      <c r="AY35" s="107">
        <f t="shared" si="24"/>
        <v>426</v>
      </c>
      <c r="AZ35" s="107">
        <f>анкеты!Q33</f>
        <v>419</v>
      </c>
      <c r="BA35" s="107">
        <f t="shared" si="25"/>
        <v>426</v>
      </c>
      <c r="BB35" s="108">
        <f t="shared" si="26"/>
        <v>99</v>
      </c>
      <c r="BC35" s="108">
        <f t="shared" si="27"/>
        <v>100</v>
      </c>
      <c r="BD35" s="108">
        <f t="shared" si="28"/>
        <v>98</v>
      </c>
      <c r="BE35" s="109">
        <f t="shared" si="29"/>
        <v>98.7</v>
      </c>
      <c r="BF35" s="107">
        <f t="shared" si="30"/>
        <v>89.61999999999999</v>
      </c>
      <c r="BG35" s="107"/>
      <c r="BH35" s="107"/>
      <c r="BI35" s="107"/>
      <c r="BJ35" s="107"/>
    </row>
    <row r="36" spans="1:62" ht="30">
      <c r="A36" s="107">
        <f>'бланки '!D38</f>
        <v>33</v>
      </c>
      <c r="B36" s="107" t="str">
        <f>'бланки '!C38</f>
        <v>Муниципальное бюджетное общеобразовательное учреждение – школа № 36 имени А.С. Бакина города Орла</v>
      </c>
      <c r="C36" s="107">
        <f>анкеты!C34</f>
        <v>323</v>
      </c>
      <c r="D36" s="107">
        <f>SUMIF('бланки '!K38:Y38,"&lt;2")</f>
        <v>14</v>
      </c>
      <c r="E36" s="107">
        <f>COUNTIF('бланки '!K38:Y38,"&lt;2")</f>
        <v>14</v>
      </c>
      <c r="F36" s="107">
        <f>SUMIF('бланки '!Z38:CM38,"&lt;2")</f>
        <v>58</v>
      </c>
      <c r="G36" s="107">
        <f>COUNTIF('бланки '!Z38:CM38,"&lt;2")</f>
        <v>58</v>
      </c>
      <c r="H36" s="107">
        <f>SUM('бланки '!CN38:CQ38)</f>
        <v>4</v>
      </c>
      <c r="I36" s="107">
        <f>анкеты!E34</f>
        <v>299</v>
      </c>
      <c r="J36" s="107">
        <f>анкеты!D34</f>
        <v>306</v>
      </c>
      <c r="K36" s="107">
        <f>анкеты!G34</f>
        <v>288</v>
      </c>
      <c r="L36" s="107">
        <f>анкеты!F34</f>
        <v>295</v>
      </c>
      <c r="M36" s="107">
        <f t="shared" si="0"/>
        <v>100</v>
      </c>
      <c r="N36" s="107">
        <f t="shared" si="1"/>
        <v>100</v>
      </c>
      <c r="O36" s="107">
        <f t="shared" si="2"/>
        <v>98</v>
      </c>
      <c r="P36" s="107">
        <f t="shared" si="3"/>
        <v>98</v>
      </c>
      <c r="Q36" s="108">
        <f t="shared" si="4"/>
        <v>100</v>
      </c>
      <c r="R36" s="108">
        <f t="shared" si="5"/>
        <v>100</v>
      </c>
      <c r="S36" s="108">
        <f t="shared" si="6"/>
        <v>98</v>
      </c>
      <c r="T36" s="109">
        <f t="shared" si="7"/>
        <v>99.2</v>
      </c>
      <c r="U36" s="107">
        <f>SUM('бланки '!CT38:CX38)</f>
        <v>5</v>
      </c>
      <c r="V36" s="107"/>
      <c r="W36" s="107"/>
      <c r="X36" s="107">
        <f>анкеты!H34</f>
        <v>318</v>
      </c>
      <c r="Y36" s="107">
        <f t="shared" si="8"/>
        <v>323</v>
      </c>
      <c r="Z36" s="108">
        <f t="shared" si="9"/>
        <v>100</v>
      </c>
      <c r="AA36" s="108">
        <f t="shared" si="10"/>
        <v>99</v>
      </c>
      <c r="AB36" s="108">
        <f t="shared" si="11"/>
        <v>98</v>
      </c>
      <c r="AC36" s="110">
        <f t="shared" si="12"/>
        <v>99</v>
      </c>
      <c r="AD36" s="107">
        <f>IF('бланки '!G38=1,('бланки '!DB38+'бланки '!DD38)*3,SUM('бланки '!DA38:DE38))</f>
        <v>3</v>
      </c>
      <c r="AE36" s="107">
        <f>IF('бланки '!E38=2,SUM('бланки '!DI38:DK38)*2-1,SUM('бланки '!DF38:DK38))</f>
        <v>5</v>
      </c>
      <c r="AF36" s="107">
        <f>анкеты!J34</f>
        <v>1</v>
      </c>
      <c r="AG36" s="107">
        <f>анкеты!I34</f>
        <v>1</v>
      </c>
      <c r="AH36" s="108">
        <f t="shared" si="13"/>
        <v>60</v>
      </c>
      <c r="AI36" s="108">
        <f t="shared" si="14"/>
        <v>100</v>
      </c>
      <c r="AJ36" s="111">
        <f t="shared" si="15"/>
        <v>100</v>
      </c>
      <c r="AK36" s="110">
        <f t="shared" si="16"/>
        <v>88</v>
      </c>
      <c r="AL36" s="107">
        <f>анкеты!K34</f>
        <v>313</v>
      </c>
      <c r="AM36" s="107">
        <f t="shared" si="17"/>
        <v>323</v>
      </c>
      <c r="AN36" s="107">
        <f>анкеты!L34</f>
        <v>315</v>
      </c>
      <c r="AO36" s="107">
        <f t="shared" si="18"/>
        <v>323</v>
      </c>
      <c r="AP36" s="107">
        <f>анкеты!N34</f>
        <v>289</v>
      </c>
      <c r="AQ36" s="107">
        <f>анкеты!M34</f>
        <v>294</v>
      </c>
      <c r="AR36" s="108">
        <f t="shared" si="19"/>
        <v>97</v>
      </c>
      <c r="AS36" s="108">
        <f t="shared" si="20"/>
        <v>97</v>
      </c>
      <c r="AT36" s="108">
        <f t="shared" si="21"/>
        <v>98</v>
      </c>
      <c r="AU36" s="109">
        <f t="shared" si="22"/>
        <v>97.2</v>
      </c>
      <c r="AV36" s="107">
        <f>анкеты!O34</f>
        <v>323</v>
      </c>
      <c r="AW36" s="107">
        <f t="shared" si="23"/>
        <v>323</v>
      </c>
      <c r="AX36" s="107">
        <f>анкеты!P34</f>
        <v>310</v>
      </c>
      <c r="AY36" s="107">
        <f t="shared" si="24"/>
        <v>323</v>
      </c>
      <c r="AZ36" s="107">
        <f>анкеты!Q34</f>
        <v>315</v>
      </c>
      <c r="BA36" s="107">
        <f t="shared" si="25"/>
        <v>323</v>
      </c>
      <c r="BB36" s="108">
        <f t="shared" si="26"/>
        <v>100</v>
      </c>
      <c r="BC36" s="108">
        <f t="shared" si="27"/>
        <v>96</v>
      </c>
      <c r="BD36" s="108">
        <f t="shared" si="28"/>
        <v>97</v>
      </c>
      <c r="BE36" s="109">
        <f t="shared" si="29"/>
        <v>97.7</v>
      </c>
      <c r="BF36" s="107">
        <f t="shared" si="30"/>
        <v>96.22</v>
      </c>
      <c r="BG36" s="107"/>
      <c r="BH36" s="107"/>
      <c r="BI36" s="107"/>
      <c r="BJ36" s="107"/>
    </row>
    <row r="37" spans="1:62" ht="45">
      <c r="A37" s="107">
        <f>'бланки '!D39</f>
        <v>34</v>
      </c>
      <c r="B37" s="107" t="str">
        <f>'бланки '!C39</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7" s="107">
        <f>анкеты!C35</f>
        <v>600</v>
      </c>
      <c r="D37" s="107">
        <f>SUMIF('бланки '!K39:Y39,"&lt;2")</f>
        <v>14</v>
      </c>
      <c r="E37" s="107">
        <f>COUNTIF('бланки '!K39:Y39,"&lt;2")</f>
        <v>14</v>
      </c>
      <c r="F37" s="107">
        <f>SUMIF('бланки '!Z39:CM39,"&lt;2")</f>
        <v>54</v>
      </c>
      <c r="G37" s="107">
        <f>COUNTIF('бланки '!Z39:CM39,"&lt;2")</f>
        <v>54</v>
      </c>
      <c r="H37" s="107">
        <f>SUM('бланки '!CN39:CQ39)</f>
        <v>4</v>
      </c>
      <c r="I37" s="107">
        <f>анкеты!E35</f>
        <v>450</v>
      </c>
      <c r="J37" s="107">
        <f>анкеты!D35</f>
        <v>461</v>
      </c>
      <c r="K37" s="107">
        <f>анкеты!G35</f>
        <v>491</v>
      </c>
      <c r="L37" s="107">
        <f>анкеты!F35</f>
        <v>505</v>
      </c>
      <c r="M37" s="107">
        <f t="shared" si="0"/>
        <v>100</v>
      </c>
      <c r="N37" s="107">
        <f t="shared" si="1"/>
        <v>100</v>
      </c>
      <c r="O37" s="107">
        <f t="shared" si="2"/>
        <v>98</v>
      </c>
      <c r="P37" s="107">
        <f t="shared" si="3"/>
        <v>97</v>
      </c>
      <c r="Q37" s="108">
        <f t="shared" si="4"/>
        <v>100</v>
      </c>
      <c r="R37" s="108">
        <f t="shared" si="5"/>
        <v>100</v>
      </c>
      <c r="S37" s="108">
        <f t="shared" si="6"/>
        <v>97</v>
      </c>
      <c r="T37" s="109">
        <f t="shared" si="7"/>
        <v>98.8</v>
      </c>
      <c r="U37" s="107">
        <f>SUM('бланки '!CT39:CX39)</f>
        <v>5</v>
      </c>
      <c r="V37" s="107"/>
      <c r="W37" s="107"/>
      <c r="X37" s="107">
        <f>анкеты!H35</f>
        <v>592</v>
      </c>
      <c r="Y37" s="107">
        <f t="shared" si="8"/>
        <v>600</v>
      </c>
      <c r="Z37" s="108">
        <f t="shared" si="9"/>
        <v>100</v>
      </c>
      <c r="AA37" s="108">
        <f t="shared" si="10"/>
        <v>99</v>
      </c>
      <c r="AB37" s="108">
        <f t="shared" si="11"/>
        <v>99</v>
      </c>
      <c r="AC37" s="110">
        <f t="shared" si="12"/>
        <v>99.5</v>
      </c>
      <c r="AD37" s="107">
        <f>IF('бланки '!G39=1,('бланки '!DB39+'бланки '!DD39)*3,SUM('бланки '!DA39:DE39))</f>
        <v>0</v>
      </c>
      <c r="AE37" s="107">
        <f>IF('бланки '!E39=2,SUM('бланки '!DI39:DK39)*2-1,SUM('бланки '!DF39:DK39))</f>
        <v>6</v>
      </c>
      <c r="AF37" s="107">
        <f>анкеты!J35</f>
        <v>1</v>
      </c>
      <c r="AG37" s="107">
        <f>анкеты!I35</f>
        <v>1</v>
      </c>
      <c r="AH37" s="108">
        <f t="shared" si="13"/>
        <v>0</v>
      </c>
      <c r="AI37" s="108">
        <f t="shared" si="14"/>
        <v>100</v>
      </c>
      <c r="AJ37" s="111">
        <f t="shared" si="15"/>
        <v>100</v>
      </c>
      <c r="AK37" s="110">
        <f t="shared" si="16"/>
        <v>70</v>
      </c>
      <c r="AL37" s="107">
        <f>анкеты!K35</f>
        <v>590</v>
      </c>
      <c r="AM37" s="107">
        <f t="shared" si="17"/>
        <v>600</v>
      </c>
      <c r="AN37" s="107">
        <f>анкеты!L35</f>
        <v>592</v>
      </c>
      <c r="AO37" s="107">
        <f t="shared" si="18"/>
        <v>600</v>
      </c>
      <c r="AP37" s="107">
        <f>анкеты!N35</f>
        <v>454</v>
      </c>
      <c r="AQ37" s="107">
        <f>анкеты!M35</f>
        <v>465</v>
      </c>
      <c r="AR37" s="108">
        <f t="shared" si="19"/>
        <v>98</v>
      </c>
      <c r="AS37" s="108">
        <f t="shared" si="20"/>
        <v>99</v>
      </c>
      <c r="AT37" s="108">
        <f t="shared" si="21"/>
        <v>98</v>
      </c>
      <c r="AU37" s="109">
        <f t="shared" si="22"/>
        <v>98.4</v>
      </c>
      <c r="AV37" s="107">
        <f>анкеты!O35</f>
        <v>597</v>
      </c>
      <c r="AW37" s="107">
        <f t="shared" si="23"/>
        <v>600</v>
      </c>
      <c r="AX37" s="107">
        <f>анкеты!P35</f>
        <v>593</v>
      </c>
      <c r="AY37" s="107">
        <f t="shared" si="24"/>
        <v>600</v>
      </c>
      <c r="AZ37" s="107">
        <f>анкеты!Q35</f>
        <v>592</v>
      </c>
      <c r="BA37" s="107">
        <f t="shared" si="25"/>
        <v>600</v>
      </c>
      <c r="BB37" s="108">
        <f t="shared" si="26"/>
        <v>99</v>
      </c>
      <c r="BC37" s="108">
        <f t="shared" si="27"/>
        <v>99</v>
      </c>
      <c r="BD37" s="108">
        <f t="shared" si="28"/>
        <v>99</v>
      </c>
      <c r="BE37" s="109">
        <f t="shared" si="29"/>
        <v>99</v>
      </c>
      <c r="BF37" s="107">
        <f t="shared" si="30"/>
        <v>93.140000000000015</v>
      </c>
      <c r="BG37" s="107"/>
      <c r="BH37" s="107"/>
      <c r="BI37" s="107"/>
      <c r="BJ37" s="107"/>
    </row>
    <row r="38" spans="1:62" ht="45">
      <c r="A38" s="107">
        <f>'бланки '!D40</f>
        <v>35</v>
      </c>
      <c r="B38" s="107" t="str">
        <f>'бланки '!C40</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8" s="107">
        <f>анкеты!C36</f>
        <v>600</v>
      </c>
      <c r="D38" s="107">
        <f>SUMIF('бланки '!K40:Y40,"&lt;2")</f>
        <v>13</v>
      </c>
      <c r="E38" s="107">
        <f>COUNTIF('бланки '!K40:Y40,"&lt;2")</f>
        <v>13</v>
      </c>
      <c r="F38" s="107">
        <f>SUMIF('бланки '!Z40:CM40,"&lt;2")</f>
        <v>61</v>
      </c>
      <c r="G38" s="107">
        <f>COUNTIF('бланки '!Z40:CM40,"&lt;2")</f>
        <v>61</v>
      </c>
      <c r="H38" s="107">
        <f>SUM('бланки '!CN40:CQ40)</f>
        <v>4</v>
      </c>
      <c r="I38" s="107">
        <f>анкеты!E36</f>
        <v>399</v>
      </c>
      <c r="J38" s="107">
        <f>анкеты!D36</f>
        <v>415</v>
      </c>
      <c r="K38" s="107">
        <f>анкеты!G36</f>
        <v>467</v>
      </c>
      <c r="L38" s="107">
        <f>анкеты!F36</f>
        <v>478</v>
      </c>
      <c r="M38" s="107">
        <f t="shared" si="0"/>
        <v>100</v>
      </c>
      <c r="N38" s="107">
        <f t="shared" si="1"/>
        <v>100</v>
      </c>
      <c r="O38" s="107">
        <f t="shared" si="2"/>
        <v>96</v>
      </c>
      <c r="P38" s="107">
        <f t="shared" si="3"/>
        <v>98</v>
      </c>
      <c r="Q38" s="108">
        <f t="shared" si="4"/>
        <v>100</v>
      </c>
      <c r="R38" s="108">
        <f t="shared" si="5"/>
        <v>100</v>
      </c>
      <c r="S38" s="108">
        <f t="shared" si="6"/>
        <v>97</v>
      </c>
      <c r="T38" s="109">
        <f t="shared" si="7"/>
        <v>98.8</v>
      </c>
      <c r="U38" s="107">
        <f>SUM('бланки '!CT40:CX40)</f>
        <v>5</v>
      </c>
      <c r="V38" s="107"/>
      <c r="W38" s="107"/>
      <c r="X38" s="107">
        <f>анкеты!H36</f>
        <v>596</v>
      </c>
      <c r="Y38" s="107">
        <f t="shared" si="8"/>
        <v>600</v>
      </c>
      <c r="Z38" s="108">
        <f t="shared" si="9"/>
        <v>100</v>
      </c>
      <c r="AA38" s="108">
        <f t="shared" si="10"/>
        <v>99</v>
      </c>
      <c r="AB38" s="108">
        <f t="shared" si="11"/>
        <v>99</v>
      </c>
      <c r="AC38" s="110">
        <f t="shared" si="12"/>
        <v>99.5</v>
      </c>
      <c r="AD38" s="107">
        <f>IF('бланки '!G40=1,('бланки '!DB40+'бланки '!DD40)*3,SUM('бланки '!DA40:DE40))</f>
        <v>2</v>
      </c>
      <c r="AE38" s="107">
        <f>IF('бланки '!E40=2,SUM('бланки '!DI40:DK40)*2-1,SUM('бланки '!DF40:DK40))</f>
        <v>3</v>
      </c>
      <c r="AF38" s="107">
        <f>анкеты!J36</f>
        <v>1</v>
      </c>
      <c r="AG38" s="107">
        <f>анкеты!I36</f>
        <v>1</v>
      </c>
      <c r="AH38" s="108">
        <f t="shared" si="13"/>
        <v>40</v>
      </c>
      <c r="AI38" s="108">
        <f t="shared" si="14"/>
        <v>60</v>
      </c>
      <c r="AJ38" s="111">
        <f t="shared" si="15"/>
        <v>100</v>
      </c>
      <c r="AK38" s="110">
        <f t="shared" si="16"/>
        <v>66</v>
      </c>
      <c r="AL38" s="107">
        <f>анкеты!K36</f>
        <v>580</v>
      </c>
      <c r="AM38" s="107">
        <f t="shared" si="17"/>
        <v>600</v>
      </c>
      <c r="AN38" s="107">
        <f>анкеты!L36</f>
        <v>596</v>
      </c>
      <c r="AO38" s="107">
        <f t="shared" si="18"/>
        <v>600</v>
      </c>
      <c r="AP38" s="107">
        <f>анкеты!N36</f>
        <v>412</v>
      </c>
      <c r="AQ38" s="107">
        <f>анкеты!M36</f>
        <v>428</v>
      </c>
      <c r="AR38" s="108">
        <f t="shared" si="19"/>
        <v>97</v>
      </c>
      <c r="AS38" s="108">
        <f t="shared" si="20"/>
        <v>99</v>
      </c>
      <c r="AT38" s="108">
        <f t="shared" si="21"/>
        <v>96</v>
      </c>
      <c r="AU38" s="109">
        <f t="shared" si="22"/>
        <v>97.6</v>
      </c>
      <c r="AV38" s="107">
        <f>анкеты!O36</f>
        <v>581</v>
      </c>
      <c r="AW38" s="107">
        <f t="shared" si="23"/>
        <v>600</v>
      </c>
      <c r="AX38" s="107">
        <f>анкеты!P36</f>
        <v>577</v>
      </c>
      <c r="AY38" s="107">
        <f t="shared" si="24"/>
        <v>600</v>
      </c>
      <c r="AZ38" s="107">
        <f>анкеты!Q36</f>
        <v>592</v>
      </c>
      <c r="BA38" s="107">
        <f t="shared" si="25"/>
        <v>600</v>
      </c>
      <c r="BB38" s="108">
        <f t="shared" si="26"/>
        <v>97</v>
      </c>
      <c r="BC38" s="108">
        <f t="shared" si="27"/>
        <v>96</v>
      </c>
      <c r="BD38" s="108">
        <f t="shared" si="28"/>
        <v>99</v>
      </c>
      <c r="BE38" s="109">
        <f t="shared" si="29"/>
        <v>97.8</v>
      </c>
      <c r="BF38" s="107">
        <f t="shared" si="30"/>
        <v>91.94</v>
      </c>
      <c r="BG38" s="107"/>
      <c r="BH38" s="107"/>
      <c r="BI38" s="107"/>
      <c r="BJ38" s="107"/>
    </row>
    <row r="39" spans="1:62" ht="30">
      <c r="A39" s="107">
        <f>'бланки '!D41</f>
        <v>36</v>
      </c>
      <c r="B39" s="107" t="str">
        <f>'бланки '!C41</f>
        <v>Муниципальное бюджетное общеобразовательное учреждение – гимназия № 39 имени Фридриха Шиллера г. Орла</v>
      </c>
      <c r="C39" s="107">
        <f>анкеты!C37</f>
        <v>600</v>
      </c>
      <c r="D39" s="107">
        <f>SUMIF('бланки '!K41:Y41,"&lt;2")</f>
        <v>14</v>
      </c>
      <c r="E39" s="107">
        <f>COUNTIF('бланки '!K41:Y41,"&lt;2")</f>
        <v>14</v>
      </c>
      <c r="F39" s="107">
        <f>SUMIF('бланки '!Z41:CM41,"&lt;2")</f>
        <v>56</v>
      </c>
      <c r="G39" s="107">
        <f>COUNTIF('бланки '!Z41:CM41,"&lt;2")</f>
        <v>56</v>
      </c>
      <c r="H39" s="107">
        <f>SUM('бланки '!CN41:CQ41)</f>
        <v>4</v>
      </c>
      <c r="I39" s="107">
        <f>анкеты!E37</f>
        <v>558</v>
      </c>
      <c r="J39" s="107">
        <f>анкеты!D37</f>
        <v>565</v>
      </c>
      <c r="K39" s="107">
        <f>анкеты!G37</f>
        <v>573</v>
      </c>
      <c r="L39" s="107">
        <f>анкеты!F37</f>
        <v>576</v>
      </c>
      <c r="M39" s="107">
        <f t="shared" si="0"/>
        <v>100</v>
      </c>
      <c r="N39" s="107">
        <f t="shared" si="1"/>
        <v>100</v>
      </c>
      <c r="O39" s="107">
        <f t="shared" si="2"/>
        <v>99</v>
      </c>
      <c r="P39" s="107">
        <f t="shared" si="3"/>
        <v>99</v>
      </c>
      <c r="Q39" s="108">
        <f t="shared" si="4"/>
        <v>100</v>
      </c>
      <c r="R39" s="108">
        <f t="shared" si="5"/>
        <v>100</v>
      </c>
      <c r="S39" s="108">
        <f t="shared" si="6"/>
        <v>99</v>
      </c>
      <c r="T39" s="109">
        <f t="shared" si="7"/>
        <v>99.6</v>
      </c>
      <c r="U39" s="107">
        <f>SUM('бланки '!CT41:CX41)</f>
        <v>5</v>
      </c>
      <c r="V39" s="107"/>
      <c r="W39" s="107"/>
      <c r="X39" s="107">
        <f>анкеты!H37</f>
        <v>593</v>
      </c>
      <c r="Y39" s="107">
        <f t="shared" si="8"/>
        <v>600</v>
      </c>
      <c r="Z39" s="108">
        <f t="shared" si="9"/>
        <v>100</v>
      </c>
      <c r="AA39" s="108">
        <f t="shared" si="10"/>
        <v>99</v>
      </c>
      <c r="AB39" s="108">
        <f t="shared" si="11"/>
        <v>99</v>
      </c>
      <c r="AC39" s="110">
        <f t="shared" si="12"/>
        <v>99.5</v>
      </c>
      <c r="AD39" s="107">
        <f>IF('бланки '!G41=1,('бланки '!DB41+'бланки '!DD41)*3,SUM('бланки '!DA41:DE41))</f>
        <v>0</v>
      </c>
      <c r="AE39" s="107">
        <f>IF('бланки '!E41=2,SUM('бланки '!DI41:DK41)*2-1,SUM('бланки '!DF41:DK41))</f>
        <v>4</v>
      </c>
      <c r="AF39" s="107">
        <f>анкеты!J37</f>
        <v>20</v>
      </c>
      <c r="AG39" s="107">
        <f>анкеты!I37</f>
        <v>20</v>
      </c>
      <c r="AH39" s="108">
        <f t="shared" si="13"/>
        <v>0</v>
      </c>
      <c r="AI39" s="108">
        <f t="shared" si="14"/>
        <v>80</v>
      </c>
      <c r="AJ39" s="111">
        <f t="shared" si="15"/>
        <v>100</v>
      </c>
      <c r="AK39" s="110">
        <f t="shared" si="16"/>
        <v>62</v>
      </c>
      <c r="AL39" s="107">
        <f>анкеты!K37</f>
        <v>575</v>
      </c>
      <c r="AM39" s="107">
        <f t="shared" si="17"/>
        <v>600</v>
      </c>
      <c r="AN39" s="107">
        <f>анкеты!L37</f>
        <v>596</v>
      </c>
      <c r="AO39" s="107">
        <f t="shared" si="18"/>
        <v>600</v>
      </c>
      <c r="AP39" s="107">
        <f>анкеты!N37</f>
        <v>561</v>
      </c>
      <c r="AQ39" s="107">
        <f>анкеты!M37</f>
        <v>574</v>
      </c>
      <c r="AR39" s="108">
        <f t="shared" si="19"/>
        <v>96</v>
      </c>
      <c r="AS39" s="108">
        <f t="shared" si="20"/>
        <v>99</v>
      </c>
      <c r="AT39" s="108">
        <f t="shared" si="21"/>
        <v>98</v>
      </c>
      <c r="AU39" s="109">
        <f t="shared" si="22"/>
        <v>97.6</v>
      </c>
      <c r="AV39" s="107">
        <f>анкеты!O37</f>
        <v>590</v>
      </c>
      <c r="AW39" s="107">
        <f t="shared" si="23"/>
        <v>600</v>
      </c>
      <c r="AX39" s="107">
        <f>анкеты!P37</f>
        <v>592</v>
      </c>
      <c r="AY39" s="107">
        <f t="shared" si="24"/>
        <v>600</v>
      </c>
      <c r="AZ39" s="107">
        <f>анкеты!Q37</f>
        <v>590</v>
      </c>
      <c r="BA39" s="107">
        <f t="shared" si="25"/>
        <v>600</v>
      </c>
      <c r="BB39" s="108">
        <f t="shared" si="26"/>
        <v>98</v>
      </c>
      <c r="BC39" s="108">
        <f t="shared" si="27"/>
        <v>99</v>
      </c>
      <c r="BD39" s="108">
        <f t="shared" si="28"/>
        <v>98</v>
      </c>
      <c r="BE39" s="109">
        <f t="shared" si="29"/>
        <v>98.2</v>
      </c>
      <c r="BF39" s="107">
        <f t="shared" si="30"/>
        <v>91.38000000000001</v>
      </c>
      <c r="BG39" s="107"/>
      <c r="BH39" s="107"/>
      <c r="BI39" s="107"/>
      <c r="BJ39" s="107"/>
    </row>
    <row r="40" spans="1:62" ht="30">
      <c r="A40" s="107">
        <f>'бланки '!D42</f>
        <v>37</v>
      </c>
      <c r="B40" s="107" t="str">
        <f>'бланки '!C42</f>
        <v>Муниципальное бюджетное общеобразовательное учреждение лицей № 40 г. Орла</v>
      </c>
      <c r="C40" s="107">
        <f>анкеты!C38</f>
        <v>600</v>
      </c>
      <c r="D40" s="107">
        <f>SUMIF('бланки '!K42:Y42,"&lt;2")</f>
        <v>14</v>
      </c>
      <c r="E40" s="107">
        <f>COUNTIF('бланки '!K42:Y42,"&lt;2")</f>
        <v>14</v>
      </c>
      <c r="F40" s="107">
        <f>SUMIF('бланки '!Z42:CM42,"&lt;2")</f>
        <v>56</v>
      </c>
      <c r="G40" s="107">
        <f>COUNTIF('бланки '!Z42:CM42,"&lt;2")</f>
        <v>56</v>
      </c>
      <c r="H40" s="107">
        <f>SUM('бланки '!CN42:CQ42)</f>
        <v>4</v>
      </c>
      <c r="I40" s="107">
        <f>анкеты!E38</f>
        <v>403</v>
      </c>
      <c r="J40" s="107">
        <f>анкеты!D38</f>
        <v>409</v>
      </c>
      <c r="K40" s="107">
        <f>анкеты!G38</f>
        <v>507</v>
      </c>
      <c r="L40" s="107">
        <f>анкеты!F38</f>
        <v>510</v>
      </c>
      <c r="M40" s="107">
        <f t="shared" si="0"/>
        <v>100</v>
      </c>
      <c r="N40" s="107">
        <f t="shared" si="1"/>
        <v>100</v>
      </c>
      <c r="O40" s="107">
        <f t="shared" si="2"/>
        <v>98</v>
      </c>
      <c r="P40" s="107">
        <f t="shared" si="3"/>
        <v>99</v>
      </c>
      <c r="Q40" s="108">
        <f t="shared" si="4"/>
        <v>100</v>
      </c>
      <c r="R40" s="108">
        <f t="shared" si="5"/>
        <v>100</v>
      </c>
      <c r="S40" s="108">
        <f t="shared" si="6"/>
        <v>98</v>
      </c>
      <c r="T40" s="109">
        <f t="shared" si="7"/>
        <v>99.2</v>
      </c>
      <c r="U40" s="107">
        <f>SUM('бланки '!CT42:CX42)</f>
        <v>5</v>
      </c>
      <c r="V40" s="107"/>
      <c r="W40" s="107"/>
      <c r="X40" s="107">
        <f>анкеты!H38</f>
        <v>594</v>
      </c>
      <c r="Y40" s="107">
        <f t="shared" si="8"/>
        <v>600</v>
      </c>
      <c r="Z40" s="108">
        <f t="shared" si="9"/>
        <v>100</v>
      </c>
      <c r="AA40" s="108">
        <f t="shared" si="10"/>
        <v>99</v>
      </c>
      <c r="AB40" s="108">
        <f t="shared" si="11"/>
        <v>99</v>
      </c>
      <c r="AC40" s="110">
        <f t="shared" si="12"/>
        <v>99.5</v>
      </c>
      <c r="AD40" s="107">
        <f>IF('бланки '!G42=1,('бланки '!DB42+'бланки '!DD42)*3,SUM('бланки '!DA42:DE42))</f>
        <v>1</v>
      </c>
      <c r="AE40" s="107">
        <f>IF('бланки '!E42=2,SUM('бланки '!DI42:DK42)*2-1,SUM('бланки '!DF42:DK42))</f>
        <v>3</v>
      </c>
      <c r="AF40" s="107">
        <f>анкеты!J38</f>
        <v>6</v>
      </c>
      <c r="AG40" s="107">
        <f>анкеты!I38</f>
        <v>6</v>
      </c>
      <c r="AH40" s="108">
        <f t="shared" si="13"/>
        <v>20</v>
      </c>
      <c r="AI40" s="108">
        <f t="shared" si="14"/>
        <v>60</v>
      </c>
      <c r="AJ40" s="111">
        <f t="shared" si="15"/>
        <v>100</v>
      </c>
      <c r="AK40" s="110">
        <f t="shared" si="16"/>
        <v>60</v>
      </c>
      <c r="AL40" s="107">
        <f>анкеты!K38</f>
        <v>575</v>
      </c>
      <c r="AM40" s="107">
        <f t="shared" si="17"/>
        <v>600</v>
      </c>
      <c r="AN40" s="107">
        <f>анкеты!L38</f>
        <v>594</v>
      </c>
      <c r="AO40" s="107">
        <f t="shared" si="18"/>
        <v>600</v>
      </c>
      <c r="AP40" s="107">
        <f>анкеты!N38</f>
        <v>358</v>
      </c>
      <c r="AQ40" s="107">
        <f>анкеты!M38</f>
        <v>372</v>
      </c>
      <c r="AR40" s="108">
        <f t="shared" si="19"/>
        <v>96</v>
      </c>
      <c r="AS40" s="108">
        <f t="shared" si="20"/>
        <v>99</v>
      </c>
      <c r="AT40" s="108">
        <f t="shared" si="21"/>
        <v>96</v>
      </c>
      <c r="AU40" s="109">
        <f t="shared" si="22"/>
        <v>97.2</v>
      </c>
      <c r="AV40" s="107">
        <f>анкеты!O38</f>
        <v>599</v>
      </c>
      <c r="AW40" s="107">
        <f t="shared" si="23"/>
        <v>600</v>
      </c>
      <c r="AX40" s="107">
        <f>анкеты!P38</f>
        <v>595</v>
      </c>
      <c r="AY40" s="107">
        <f t="shared" si="24"/>
        <v>600</v>
      </c>
      <c r="AZ40" s="107">
        <f>анкеты!Q38</f>
        <v>598</v>
      </c>
      <c r="BA40" s="107">
        <f t="shared" si="25"/>
        <v>600</v>
      </c>
      <c r="BB40" s="108">
        <f t="shared" si="26"/>
        <v>100</v>
      </c>
      <c r="BC40" s="108">
        <f t="shared" si="27"/>
        <v>99</v>
      </c>
      <c r="BD40" s="108">
        <f t="shared" si="28"/>
        <v>100</v>
      </c>
      <c r="BE40" s="109">
        <f t="shared" si="29"/>
        <v>99.8</v>
      </c>
      <c r="BF40" s="107">
        <f t="shared" si="30"/>
        <v>91.14</v>
      </c>
      <c r="BG40" s="107"/>
      <c r="BH40" s="107"/>
      <c r="BI40" s="107"/>
      <c r="BJ40" s="107"/>
    </row>
    <row r="41" spans="1:62" ht="30">
      <c r="A41" s="107">
        <f>'бланки '!D43</f>
        <v>38</v>
      </c>
      <c r="B41" s="107" t="str">
        <f>'бланки '!C43</f>
        <v>Муниципальное бюджетное общеобразовательное учреждение – средняя общеобразовательная школа № 45 имени Д.И. Блынского г. Орла</v>
      </c>
      <c r="C41" s="107">
        <f>анкеты!C39</f>
        <v>600</v>
      </c>
      <c r="D41" s="107">
        <f>SUMIF('бланки '!K43:Y43,"&lt;2")</f>
        <v>14</v>
      </c>
      <c r="E41" s="107">
        <f>COUNTIF('бланки '!K43:Y43,"&lt;2")</f>
        <v>14</v>
      </c>
      <c r="F41" s="107">
        <f>SUMIF('бланки '!Z43:CM43,"&lt;2")</f>
        <v>55</v>
      </c>
      <c r="G41" s="107">
        <f>COUNTIF('бланки '!Z43:CM43,"&lt;2")</f>
        <v>55</v>
      </c>
      <c r="H41" s="107">
        <f>SUM('бланки '!CN43:CQ43)</f>
        <v>4</v>
      </c>
      <c r="I41" s="107">
        <f>анкеты!E39</f>
        <v>584</v>
      </c>
      <c r="J41" s="107">
        <f>анкеты!D39</f>
        <v>585</v>
      </c>
      <c r="K41" s="107">
        <f>анкеты!G39</f>
        <v>593</v>
      </c>
      <c r="L41" s="107">
        <f>анкеты!F39</f>
        <v>593</v>
      </c>
      <c r="M41" s="107">
        <f t="shared" si="0"/>
        <v>100</v>
      </c>
      <c r="N41" s="107">
        <f t="shared" si="1"/>
        <v>100</v>
      </c>
      <c r="O41" s="107">
        <f t="shared" si="2"/>
        <v>100</v>
      </c>
      <c r="P41" s="107">
        <f t="shared" si="3"/>
        <v>100</v>
      </c>
      <c r="Q41" s="108">
        <f t="shared" si="4"/>
        <v>100</v>
      </c>
      <c r="R41" s="108">
        <f t="shared" si="5"/>
        <v>100</v>
      </c>
      <c r="S41" s="108">
        <f t="shared" si="6"/>
        <v>100</v>
      </c>
      <c r="T41" s="109">
        <f t="shared" si="7"/>
        <v>100</v>
      </c>
      <c r="U41" s="107">
        <f>SUM('бланки '!CT43:CX43)</f>
        <v>5</v>
      </c>
      <c r="V41" s="107"/>
      <c r="W41" s="107"/>
      <c r="X41" s="107">
        <f>анкеты!H39</f>
        <v>594</v>
      </c>
      <c r="Y41" s="107">
        <f t="shared" si="8"/>
        <v>600</v>
      </c>
      <c r="Z41" s="108">
        <f t="shared" si="9"/>
        <v>100</v>
      </c>
      <c r="AA41" s="108">
        <f t="shared" si="10"/>
        <v>99</v>
      </c>
      <c r="AB41" s="108">
        <f t="shared" si="11"/>
        <v>99</v>
      </c>
      <c r="AC41" s="110">
        <f t="shared" si="12"/>
        <v>99.5</v>
      </c>
      <c r="AD41" s="107">
        <f>IF('бланки '!G43=1,('бланки '!DB43+'бланки '!DD43)*3,SUM('бланки '!DA43:DE43))</f>
        <v>3</v>
      </c>
      <c r="AE41" s="107">
        <f>IF('бланки '!E43=2,SUM('бланки '!DI43:DK43)*2-1,SUM('бланки '!DF43:DK43))</f>
        <v>3</v>
      </c>
      <c r="AF41" s="107">
        <f>анкеты!J39</f>
        <v>48</v>
      </c>
      <c r="AG41" s="107">
        <f>анкеты!I39</f>
        <v>48</v>
      </c>
      <c r="AH41" s="108">
        <f t="shared" si="13"/>
        <v>60</v>
      </c>
      <c r="AI41" s="108">
        <f t="shared" si="14"/>
        <v>60</v>
      </c>
      <c r="AJ41" s="111">
        <f t="shared" si="15"/>
        <v>100</v>
      </c>
      <c r="AK41" s="110">
        <f t="shared" si="16"/>
        <v>72</v>
      </c>
      <c r="AL41" s="107">
        <f>анкеты!K39</f>
        <v>593</v>
      </c>
      <c r="AM41" s="107">
        <f t="shared" si="17"/>
        <v>600</v>
      </c>
      <c r="AN41" s="107">
        <f>анкеты!L39</f>
        <v>598</v>
      </c>
      <c r="AO41" s="107">
        <f t="shared" si="18"/>
        <v>600</v>
      </c>
      <c r="AP41" s="107">
        <f>анкеты!N39</f>
        <v>574</v>
      </c>
      <c r="AQ41" s="107">
        <f>анкеты!M39</f>
        <v>577</v>
      </c>
      <c r="AR41" s="108">
        <f t="shared" si="19"/>
        <v>99</v>
      </c>
      <c r="AS41" s="108">
        <f t="shared" si="20"/>
        <v>100</v>
      </c>
      <c r="AT41" s="108">
        <f t="shared" si="21"/>
        <v>99</v>
      </c>
      <c r="AU41" s="109">
        <f t="shared" si="22"/>
        <v>99.4</v>
      </c>
      <c r="AV41" s="107">
        <f>анкеты!O39</f>
        <v>597</v>
      </c>
      <c r="AW41" s="107">
        <f t="shared" si="23"/>
        <v>600</v>
      </c>
      <c r="AX41" s="107">
        <f>анкеты!P39</f>
        <v>597</v>
      </c>
      <c r="AY41" s="107">
        <f t="shared" si="24"/>
        <v>600</v>
      </c>
      <c r="AZ41" s="107">
        <f>анкеты!Q39</f>
        <v>596</v>
      </c>
      <c r="BA41" s="107">
        <f t="shared" si="25"/>
        <v>600</v>
      </c>
      <c r="BB41" s="108">
        <f t="shared" si="26"/>
        <v>99</v>
      </c>
      <c r="BC41" s="108">
        <f t="shared" si="27"/>
        <v>99</v>
      </c>
      <c r="BD41" s="108">
        <f t="shared" si="28"/>
        <v>99</v>
      </c>
      <c r="BE41" s="109">
        <f t="shared" si="29"/>
        <v>99</v>
      </c>
      <c r="BF41" s="107">
        <f t="shared" si="30"/>
        <v>93.97999999999999</v>
      </c>
      <c r="BG41" s="107"/>
      <c r="BH41" s="107"/>
      <c r="BI41" s="107"/>
      <c r="BJ41" s="107"/>
    </row>
    <row r="42" spans="1:62" ht="45">
      <c r="A42" s="107">
        <f>'бланки '!D44</f>
        <v>39</v>
      </c>
      <c r="B42" s="107" t="str">
        <f>'бланки '!C44</f>
        <v>Муниципальное бюджетное вечернее (сменное) общеобразовательное учреждение «Открытая (сменная) общеобразовательная школа № 48» г. Орла</v>
      </c>
      <c r="C42" s="107">
        <f>анкеты!C40</f>
        <v>133</v>
      </c>
      <c r="D42" s="107">
        <f>SUMIF('бланки '!K44:Y44,"&lt;2")</f>
        <v>13</v>
      </c>
      <c r="E42" s="107">
        <f>COUNTIF('бланки '!K44:Y44,"&lt;2")</f>
        <v>13</v>
      </c>
      <c r="F42" s="107">
        <f>SUMIF('бланки '!Z44:CM44,"&lt;2")</f>
        <v>53</v>
      </c>
      <c r="G42" s="107">
        <f>COUNTIF('бланки '!Z44:CM44,"&lt;2")</f>
        <v>53</v>
      </c>
      <c r="H42" s="107">
        <f>SUM('бланки '!CN44:CQ44)</f>
        <v>4</v>
      </c>
      <c r="I42" s="107">
        <f>анкеты!E40</f>
        <v>113</v>
      </c>
      <c r="J42" s="107">
        <f>анкеты!D40</f>
        <v>116</v>
      </c>
      <c r="K42" s="107">
        <f>анкеты!G40</f>
        <v>99</v>
      </c>
      <c r="L42" s="107">
        <f>анкеты!F40</f>
        <v>99</v>
      </c>
      <c r="M42" s="107">
        <f t="shared" si="0"/>
        <v>100</v>
      </c>
      <c r="N42" s="107">
        <f t="shared" si="1"/>
        <v>100</v>
      </c>
      <c r="O42" s="107">
        <f t="shared" si="2"/>
        <v>97</v>
      </c>
      <c r="P42" s="107">
        <f t="shared" si="3"/>
        <v>100</v>
      </c>
      <c r="Q42" s="108">
        <f t="shared" si="4"/>
        <v>100</v>
      </c>
      <c r="R42" s="108">
        <f t="shared" si="5"/>
        <v>100</v>
      </c>
      <c r="S42" s="108">
        <f t="shared" si="6"/>
        <v>98</v>
      </c>
      <c r="T42" s="109">
        <f t="shared" si="7"/>
        <v>99.2</v>
      </c>
      <c r="U42" s="107">
        <f>SUM('бланки '!CT44:CX44)</f>
        <v>5</v>
      </c>
      <c r="V42" s="107"/>
      <c r="W42" s="107"/>
      <c r="X42" s="107">
        <f>анкеты!H40</f>
        <v>133</v>
      </c>
      <c r="Y42" s="107">
        <f t="shared" si="8"/>
        <v>133</v>
      </c>
      <c r="Z42" s="108">
        <f t="shared" si="9"/>
        <v>100</v>
      </c>
      <c r="AA42" s="108">
        <f t="shared" si="10"/>
        <v>100</v>
      </c>
      <c r="AB42" s="108">
        <f t="shared" si="11"/>
        <v>100</v>
      </c>
      <c r="AC42" s="110">
        <f t="shared" si="12"/>
        <v>100</v>
      </c>
      <c r="AD42" s="107">
        <f>IF('бланки '!G44=1,('бланки '!DB44+'бланки '!DD44)*3,SUM('бланки '!DA44:DE44))</f>
        <v>0</v>
      </c>
      <c r="AE42" s="107">
        <f>IF('бланки '!E44=2,SUM('бланки '!DI44:DK44)*2-1,SUM('бланки '!DF44:DK44))</f>
        <v>3</v>
      </c>
      <c r="AF42" s="107">
        <f>анкеты!J40</f>
        <v>11</v>
      </c>
      <c r="AG42" s="107">
        <f>анкеты!I40</f>
        <v>11</v>
      </c>
      <c r="AH42" s="108">
        <f t="shared" si="13"/>
        <v>0</v>
      </c>
      <c r="AI42" s="108">
        <f t="shared" si="14"/>
        <v>60</v>
      </c>
      <c r="AJ42" s="111">
        <f t="shared" si="15"/>
        <v>100</v>
      </c>
      <c r="AK42" s="110">
        <f t="shared" si="16"/>
        <v>54</v>
      </c>
      <c r="AL42" s="107">
        <f>анкеты!K40</f>
        <v>129</v>
      </c>
      <c r="AM42" s="107">
        <f t="shared" si="17"/>
        <v>133</v>
      </c>
      <c r="AN42" s="107">
        <f>анкеты!L40</f>
        <v>128</v>
      </c>
      <c r="AO42" s="107">
        <f t="shared" si="18"/>
        <v>133</v>
      </c>
      <c r="AP42" s="107">
        <f>анкеты!N40</f>
        <v>112</v>
      </c>
      <c r="AQ42" s="107">
        <f>анкеты!M40</f>
        <v>114</v>
      </c>
      <c r="AR42" s="108">
        <f t="shared" si="19"/>
        <v>97</v>
      </c>
      <c r="AS42" s="108">
        <f t="shared" si="20"/>
        <v>96</v>
      </c>
      <c r="AT42" s="108">
        <f t="shared" si="21"/>
        <v>98</v>
      </c>
      <c r="AU42" s="109">
        <f t="shared" si="22"/>
        <v>96.8</v>
      </c>
      <c r="AV42" s="107">
        <f>анкеты!O40</f>
        <v>128</v>
      </c>
      <c r="AW42" s="107">
        <f t="shared" si="23"/>
        <v>133</v>
      </c>
      <c r="AX42" s="107">
        <f>анкеты!P40</f>
        <v>133</v>
      </c>
      <c r="AY42" s="107">
        <f t="shared" si="24"/>
        <v>133</v>
      </c>
      <c r="AZ42" s="107">
        <f>анкеты!Q40</f>
        <v>131</v>
      </c>
      <c r="BA42" s="107">
        <f t="shared" si="25"/>
        <v>133</v>
      </c>
      <c r="BB42" s="108">
        <f t="shared" si="26"/>
        <v>96</v>
      </c>
      <c r="BC42" s="108">
        <f t="shared" si="27"/>
        <v>100</v>
      </c>
      <c r="BD42" s="108">
        <f t="shared" si="28"/>
        <v>98</v>
      </c>
      <c r="BE42" s="109">
        <f t="shared" si="29"/>
        <v>97.8</v>
      </c>
      <c r="BF42" s="107">
        <f t="shared" si="30"/>
        <v>89.56</v>
      </c>
      <c r="BG42" s="107"/>
      <c r="BH42" s="107"/>
      <c r="BI42" s="107"/>
      <c r="BJ42" s="107"/>
    </row>
    <row r="43" spans="1:62" ht="45">
      <c r="A43" s="107">
        <f>'бланки '!D45</f>
        <v>40</v>
      </c>
      <c r="B43" s="107" t="str">
        <f>'бланки '!C45</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3" s="107">
        <f>анкеты!C41</f>
        <v>386</v>
      </c>
      <c r="D43" s="107">
        <f>SUMIF('бланки '!K45:Y45,"&lt;2")</f>
        <v>14</v>
      </c>
      <c r="E43" s="107">
        <f>COUNTIF('бланки '!K45:Y45,"&lt;2")</f>
        <v>14</v>
      </c>
      <c r="F43" s="107">
        <f>SUMIF('бланки '!Z45:CM45,"&lt;2")</f>
        <v>55</v>
      </c>
      <c r="G43" s="107">
        <f>COUNTIF('бланки '!Z45:CM45,"&lt;2")</f>
        <v>55</v>
      </c>
      <c r="H43" s="107">
        <f>SUM('бланки '!CN45:CQ45)</f>
        <v>4</v>
      </c>
      <c r="I43" s="107">
        <f>анкеты!E41</f>
        <v>370</v>
      </c>
      <c r="J43" s="107">
        <f>анкеты!D41</f>
        <v>374</v>
      </c>
      <c r="K43" s="107">
        <f>анкеты!G41</f>
        <v>355</v>
      </c>
      <c r="L43" s="107">
        <f>анкеты!F41</f>
        <v>363</v>
      </c>
      <c r="M43" s="107">
        <f t="shared" si="0"/>
        <v>100</v>
      </c>
      <c r="N43" s="107">
        <f t="shared" si="1"/>
        <v>100</v>
      </c>
      <c r="O43" s="107">
        <f t="shared" si="2"/>
        <v>99</v>
      </c>
      <c r="P43" s="107">
        <f t="shared" si="3"/>
        <v>98</v>
      </c>
      <c r="Q43" s="108">
        <f t="shared" si="4"/>
        <v>100</v>
      </c>
      <c r="R43" s="108">
        <f t="shared" si="5"/>
        <v>100</v>
      </c>
      <c r="S43" s="108">
        <f t="shared" si="6"/>
        <v>98</v>
      </c>
      <c r="T43" s="109">
        <f t="shared" si="7"/>
        <v>99.2</v>
      </c>
      <c r="U43" s="107">
        <f>SUM('бланки '!CT45:CX45)</f>
        <v>5</v>
      </c>
      <c r="V43" s="107"/>
      <c r="W43" s="107"/>
      <c r="X43" s="107">
        <f>анкеты!H41</f>
        <v>379</v>
      </c>
      <c r="Y43" s="107">
        <f t="shared" si="8"/>
        <v>386</v>
      </c>
      <c r="Z43" s="108">
        <f t="shared" si="9"/>
        <v>100</v>
      </c>
      <c r="AA43" s="108">
        <f t="shared" si="10"/>
        <v>99</v>
      </c>
      <c r="AB43" s="108">
        <f t="shared" si="11"/>
        <v>98</v>
      </c>
      <c r="AC43" s="110">
        <f t="shared" si="12"/>
        <v>99</v>
      </c>
      <c r="AD43" s="107">
        <f>IF('бланки '!G45=1,('бланки '!DB45+'бланки '!DD45)*3,SUM('бланки '!DA45:DE45))</f>
        <v>0</v>
      </c>
      <c r="AE43" s="107">
        <f>IF('бланки '!E45=2,SUM('бланки '!DI45:DK45)*2-1,SUM('бланки '!DF45:DK45))</f>
        <v>4</v>
      </c>
      <c r="AF43" s="107">
        <f>анкеты!J41</f>
        <v>29</v>
      </c>
      <c r="AG43" s="107">
        <f>анкеты!I41</f>
        <v>29</v>
      </c>
      <c r="AH43" s="108">
        <f t="shared" si="13"/>
        <v>0</v>
      </c>
      <c r="AI43" s="108">
        <f t="shared" si="14"/>
        <v>80</v>
      </c>
      <c r="AJ43" s="111">
        <f t="shared" si="15"/>
        <v>100</v>
      </c>
      <c r="AK43" s="110">
        <f t="shared" si="16"/>
        <v>62</v>
      </c>
      <c r="AL43" s="107">
        <f>анкеты!K41</f>
        <v>385</v>
      </c>
      <c r="AM43" s="107">
        <f t="shared" si="17"/>
        <v>386</v>
      </c>
      <c r="AN43" s="107">
        <f>анкеты!L41</f>
        <v>385</v>
      </c>
      <c r="AO43" s="107">
        <f t="shared" si="18"/>
        <v>386</v>
      </c>
      <c r="AP43" s="107">
        <f>анкеты!N41</f>
        <v>358</v>
      </c>
      <c r="AQ43" s="107">
        <f>анкеты!M41</f>
        <v>361</v>
      </c>
      <c r="AR43" s="108">
        <f t="shared" si="19"/>
        <v>100</v>
      </c>
      <c r="AS43" s="108">
        <f t="shared" si="20"/>
        <v>100</v>
      </c>
      <c r="AT43" s="108">
        <f t="shared" si="21"/>
        <v>99</v>
      </c>
      <c r="AU43" s="109">
        <f t="shared" si="22"/>
        <v>99.8</v>
      </c>
      <c r="AV43" s="107">
        <f>анкеты!O41</f>
        <v>387</v>
      </c>
      <c r="AW43" s="107">
        <f t="shared" si="23"/>
        <v>386</v>
      </c>
      <c r="AX43" s="107">
        <f>анкеты!P41</f>
        <v>383</v>
      </c>
      <c r="AY43" s="107">
        <f t="shared" si="24"/>
        <v>386</v>
      </c>
      <c r="AZ43" s="107">
        <f>анкеты!Q41</f>
        <v>385</v>
      </c>
      <c r="BA43" s="107">
        <f t="shared" si="25"/>
        <v>386</v>
      </c>
      <c r="BB43" s="108">
        <f t="shared" si="26"/>
        <v>100</v>
      </c>
      <c r="BC43" s="108">
        <f t="shared" si="27"/>
        <v>99</v>
      </c>
      <c r="BD43" s="108">
        <f t="shared" si="28"/>
        <v>100</v>
      </c>
      <c r="BE43" s="109">
        <f t="shared" si="29"/>
        <v>99.8</v>
      </c>
      <c r="BF43" s="107">
        <f t="shared" si="30"/>
        <v>91.960000000000008</v>
      </c>
      <c r="BG43" s="107"/>
      <c r="BH43" s="107"/>
      <c r="BI43" s="107"/>
      <c r="BJ43" s="107"/>
    </row>
    <row r="44" spans="1:62" ht="30">
      <c r="A44" s="107">
        <f>'бланки '!D46</f>
        <v>41</v>
      </c>
      <c r="B44" s="107" t="str">
        <f>'бланки '!C46</f>
        <v>Муниципальное бюджетное общеобразовательное учреждение – средняя общеобразовательная школа № 50 г. Орла</v>
      </c>
      <c r="C44" s="107">
        <f>анкеты!C42</f>
        <v>600</v>
      </c>
      <c r="D44" s="107">
        <f>SUMIF('бланки '!K46:Y46,"&lt;2")</f>
        <v>14</v>
      </c>
      <c r="E44" s="107">
        <f>COUNTIF('бланки '!K46:Y46,"&lt;2")</f>
        <v>14</v>
      </c>
      <c r="F44" s="107">
        <f>SUMIF('бланки '!Z46:CM46,"&lt;2")</f>
        <v>55</v>
      </c>
      <c r="G44" s="107">
        <f>COUNTIF('бланки '!Z46:CM46,"&lt;2")</f>
        <v>55</v>
      </c>
      <c r="H44" s="107">
        <f>SUM('бланки '!CN46:CQ46)</f>
        <v>4</v>
      </c>
      <c r="I44" s="107">
        <f>анкеты!E42</f>
        <v>552</v>
      </c>
      <c r="J44" s="107">
        <f>анкеты!D42</f>
        <v>557</v>
      </c>
      <c r="K44" s="107">
        <f>анкеты!G42</f>
        <v>553</v>
      </c>
      <c r="L44" s="107">
        <f>анкеты!F42</f>
        <v>561</v>
      </c>
      <c r="M44" s="107">
        <f t="shared" si="0"/>
        <v>100</v>
      </c>
      <c r="N44" s="107">
        <f t="shared" si="1"/>
        <v>100</v>
      </c>
      <c r="O44" s="107">
        <f t="shared" si="2"/>
        <v>99</v>
      </c>
      <c r="P44" s="107">
        <f t="shared" si="3"/>
        <v>99</v>
      </c>
      <c r="Q44" s="108">
        <f t="shared" si="4"/>
        <v>100</v>
      </c>
      <c r="R44" s="108">
        <f t="shared" si="5"/>
        <v>100</v>
      </c>
      <c r="S44" s="108">
        <f t="shared" si="6"/>
        <v>99</v>
      </c>
      <c r="T44" s="109">
        <f t="shared" si="7"/>
        <v>99.6</v>
      </c>
      <c r="U44" s="107">
        <f>SUM('бланки '!CT46:CX46)</f>
        <v>5</v>
      </c>
      <c r="V44" s="107"/>
      <c r="W44" s="107"/>
      <c r="X44" s="107">
        <f>анкеты!H42</f>
        <v>593</v>
      </c>
      <c r="Y44" s="107">
        <f t="shared" si="8"/>
        <v>600</v>
      </c>
      <c r="Z44" s="108">
        <f t="shared" si="9"/>
        <v>100</v>
      </c>
      <c r="AA44" s="108">
        <f t="shared" si="10"/>
        <v>99</v>
      </c>
      <c r="AB44" s="108">
        <f t="shared" si="11"/>
        <v>99</v>
      </c>
      <c r="AC44" s="110">
        <f t="shared" si="12"/>
        <v>99.5</v>
      </c>
      <c r="AD44" s="107">
        <f>IF('бланки '!G46=1,('бланки '!DB46+'бланки '!DD46)*3,SUM('бланки '!DA46:DE46))</f>
        <v>2</v>
      </c>
      <c r="AE44" s="107">
        <f>IF('бланки '!E46=2,SUM('бланки '!DI46:DK46)*2-1,SUM('бланки '!DF46:DK46))</f>
        <v>3</v>
      </c>
      <c r="AF44" s="107">
        <f>анкеты!J42</f>
        <v>12</v>
      </c>
      <c r="AG44" s="107">
        <f>анкеты!I42</f>
        <v>12</v>
      </c>
      <c r="AH44" s="108">
        <f t="shared" si="13"/>
        <v>40</v>
      </c>
      <c r="AI44" s="108">
        <f t="shared" si="14"/>
        <v>60</v>
      </c>
      <c r="AJ44" s="111">
        <f t="shared" si="15"/>
        <v>100</v>
      </c>
      <c r="AK44" s="110">
        <f t="shared" si="16"/>
        <v>66</v>
      </c>
      <c r="AL44" s="107">
        <f>анкеты!K42</f>
        <v>600</v>
      </c>
      <c r="AM44" s="107">
        <f t="shared" si="17"/>
        <v>600</v>
      </c>
      <c r="AN44" s="107">
        <f>анкеты!L42</f>
        <v>595</v>
      </c>
      <c r="AO44" s="107">
        <f t="shared" si="18"/>
        <v>600</v>
      </c>
      <c r="AP44" s="107">
        <f>анкеты!N42</f>
        <v>549</v>
      </c>
      <c r="AQ44" s="107">
        <f>анкеты!M42</f>
        <v>557</v>
      </c>
      <c r="AR44" s="108">
        <f t="shared" si="19"/>
        <v>100</v>
      </c>
      <c r="AS44" s="108">
        <f t="shared" si="20"/>
        <v>99</v>
      </c>
      <c r="AT44" s="108">
        <f t="shared" si="21"/>
        <v>99</v>
      </c>
      <c r="AU44" s="109">
        <f t="shared" si="22"/>
        <v>99.4</v>
      </c>
      <c r="AV44" s="107">
        <f>анкеты!O42</f>
        <v>596</v>
      </c>
      <c r="AW44" s="107">
        <f t="shared" si="23"/>
        <v>600</v>
      </c>
      <c r="AX44" s="107">
        <f>анкеты!P42</f>
        <v>593</v>
      </c>
      <c r="AY44" s="107">
        <f t="shared" si="24"/>
        <v>600</v>
      </c>
      <c r="AZ44" s="107">
        <f>анкеты!Q42</f>
        <v>592</v>
      </c>
      <c r="BA44" s="107">
        <f t="shared" si="25"/>
        <v>600</v>
      </c>
      <c r="BB44" s="108">
        <f t="shared" si="26"/>
        <v>99</v>
      </c>
      <c r="BC44" s="108">
        <f t="shared" si="27"/>
        <v>99</v>
      </c>
      <c r="BD44" s="108">
        <f t="shared" si="28"/>
        <v>99</v>
      </c>
      <c r="BE44" s="109">
        <f t="shared" si="29"/>
        <v>99</v>
      </c>
      <c r="BF44" s="107">
        <f t="shared" si="30"/>
        <v>92.7</v>
      </c>
      <c r="BG44" s="107"/>
      <c r="BH44" s="107"/>
      <c r="BI44" s="107"/>
      <c r="BJ44" s="107"/>
    </row>
    <row r="45" spans="1:62" ht="30">
      <c r="A45" s="107">
        <f>'бланки '!D47</f>
        <v>42</v>
      </c>
      <c r="B45" s="107" t="str">
        <f>'бланки '!C47</f>
        <v>Муниципальное бюджетное общеобразовательное учреждение - школа № 51 города Орла</v>
      </c>
      <c r="C45" s="107">
        <f>анкеты!C43</f>
        <v>600</v>
      </c>
      <c r="D45" s="107">
        <f>SUMIF('бланки '!K47:Y47,"&lt;2")</f>
        <v>14</v>
      </c>
      <c r="E45" s="107">
        <f>COUNTIF('бланки '!K47:Y47,"&lt;2")</f>
        <v>14</v>
      </c>
      <c r="F45" s="107">
        <f>SUMIF('бланки '!Z47:CM47,"&lt;2")</f>
        <v>59</v>
      </c>
      <c r="G45" s="107">
        <f>COUNTIF('бланки '!Z47:CM47,"&lt;2")</f>
        <v>59</v>
      </c>
      <c r="H45" s="107">
        <f>SUM('бланки '!CN47:CQ47)</f>
        <v>4</v>
      </c>
      <c r="I45" s="107">
        <f>анкеты!E43</f>
        <v>317</v>
      </c>
      <c r="J45" s="107">
        <f>анкеты!D43</f>
        <v>323</v>
      </c>
      <c r="K45" s="107">
        <f>анкеты!G43</f>
        <v>488</v>
      </c>
      <c r="L45" s="107">
        <f>анкеты!F43</f>
        <v>498</v>
      </c>
      <c r="M45" s="107">
        <f t="shared" si="0"/>
        <v>100</v>
      </c>
      <c r="N45" s="107">
        <f t="shared" si="1"/>
        <v>100</v>
      </c>
      <c r="O45" s="107">
        <f t="shared" si="2"/>
        <v>98</v>
      </c>
      <c r="P45" s="107">
        <f t="shared" si="3"/>
        <v>98</v>
      </c>
      <c r="Q45" s="108">
        <f t="shared" si="4"/>
        <v>100</v>
      </c>
      <c r="R45" s="108">
        <f t="shared" si="5"/>
        <v>100</v>
      </c>
      <c r="S45" s="108">
        <f t="shared" si="6"/>
        <v>98</v>
      </c>
      <c r="T45" s="109">
        <f t="shared" si="7"/>
        <v>99.2</v>
      </c>
      <c r="U45" s="107">
        <f>SUM('бланки '!CT47:CX47)</f>
        <v>5</v>
      </c>
      <c r="V45" s="107"/>
      <c r="W45" s="107"/>
      <c r="X45" s="107">
        <f>анкеты!H43</f>
        <v>576</v>
      </c>
      <c r="Y45" s="107">
        <f t="shared" si="8"/>
        <v>600</v>
      </c>
      <c r="Z45" s="108">
        <f t="shared" si="9"/>
        <v>100</v>
      </c>
      <c r="AA45" s="108">
        <f t="shared" si="10"/>
        <v>98</v>
      </c>
      <c r="AB45" s="108">
        <f t="shared" si="11"/>
        <v>96</v>
      </c>
      <c r="AC45" s="110">
        <f t="shared" si="12"/>
        <v>98</v>
      </c>
      <c r="AD45" s="107">
        <f>IF('бланки '!G47=1,('бланки '!DB47+'бланки '!DD47)*3,SUM('бланки '!DA47:DE47))</f>
        <v>3</v>
      </c>
      <c r="AE45" s="107">
        <f>IF('бланки '!E47=2,SUM('бланки '!DI47:DK47)*2-1,SUM('бланки '!DF47:DK47))</f>
        <v>3</v>
      </c>
      <c r="AF45" s="107">
        <f>анкеты!J43</f>
        <v>1</v>
      </c>
      <c r="AG45" s="107">
        <f>анкеты!I43</f>
        <v>1</v>
      </c>
      <c r="AH45" s="108">
        <f t="shared" si="13"/>
        <v>60</v>
      </c>
      <c r="AI45" s="108">
        <f t="shared" si="14"/>
        <v>60</v>
      </c>
      <c r="AJ45" s="111">
        <f t="shared" si="15"/>
        <v>100</v>
      </c>
      <c r="AK45" s="110">
        <f t="shared" si="16"/>
        <v>72</v>
      </c>
      <c r="AL45" s="107">
        <f>анкеты!K43</f>
        <v>583</v>
      </c>
      <c r="AM45" s="107">
        <f t="shared" si="17"/>
        <v>600</v>
      </c>
      <c r="AN45" s="107">
        <f>анкеты!L43</f>
        <v>572</v>
      </c>
      <c r="AO45" s="107">
        <f t="shared" si="18"/>
        <v>600</v>
      </c>
      <c r="AP45" s="107">
        <f>анкеты!N43</f>
        <v>384</v>
      </c>
      <c r="AQ45" s="107">
        <f>анкеты!M43</f>
        <v>408</v>
      </c>
      <c r="AR45" s="108">
        <f t="shared" si="19"/>
        <v>97</v>
      </c>
      <c r="AS45" s="108">
        <f t="shared" si="20"/>
        <v>95</v>
      </c>
      <c r="AT45" s="108">
        <f t="shared" si="21"/>
        <v>94</v>
      </c>
      <c r="AU45" s="109">
        <f t="shared" si="22"/>
        <v>95.6</v>
      </c>
      <c r="AV45" s="107">
        <f>анкеты!O43</f>
        <v>589</v>
      </c>
      <c r="AW45" s="107">
        <f t="shared" si="23"/>
        <v>600</v>
      </c>
      <c r="AX45" s="107">
        <f>анкеты!P43</f>
        <v>595</v>
      </c>
      <c r="AY45" s="107">
        <f t="shared" si="24"/>
        <v>600</v>
      </c>
      <c r="AZ45" s="107">
        <f>анкеты!Q43</f>
        <v>590</v>
      </c>
      <c r="BA45" s="107">
        <f t="shared" si="25"/>
        <v>600</v>
      </c>
      <c r="BB45" s="108">
        <f t="shared" si="26"/>
        <v>98</v>
      </c>
      <c r="BC45" s="108">
        <f t="shared" si="27"/>
        <v>99</v>
      </c>
      <c r="BD45" s="108">
        <f t="shared" si="28"/>
        <v>98</v>
      </c>
      <c r="BE45" s="109">
        <f t="shared" si="29"/>
        <v>98.2</v>
      </c>
      <c r="BF45" s="107">
        <f t="shared" si="30"/>
        <v>92.6</v>
      </c>
      <c r="BG45" s="107"/>
      <c r="BH45" s="107"/>
      <c r="BI45" s="107"/>
      <c r="BJ45" s="107"/>
    </row>
    <row r="46" spans="1:62" ht="30">
      <c r="A46" s="107">
        <f>'бланки '!D48</f>
        <v>43</v>
      </c>
      <c r="B46" s="107" t="str">
        <f>'бланки '!C48</f>
        <v>Муниципальное бюджетное общеобразовательное учреждение - школа № 52 города Орла</v>
      </c>
      <c r="C46" s="107">
        <f>анкеты!C44</f>
        <v>600</v>
      </c>
      <c r="D46" s="107">
        <f>SUMIF('бланки '!K48:Y48,"&lt;2")</f>
        <v>14</v>
      </c>
      <c r="E46" s="107">
        <f>COUNTIF('бланки '!K48:Y48,"&lt;2")</f>
        <v>14</v>
      </c>
      <c r="F46" s="107">
        <f>SUMIF('бланки '!Z48:CM48,"&lt;2")</f>
        <v>59</v>
      </c>
      <c r="G46" s="107">
        <f>COUNTIF('бланки '!Z48:CM48,"&lt;2")</f>
        <v>59</v>
      </c>
      <c r="H46" s="107">
        <f>SUM('бланки '!CN48:CQ48)</f>
        <v>4</v>
      </c>
      <c r="I46" s="107">
        <f>анкеты!E44</f>
        <v>350</v>
      </c>
      <c r="J46" s="107">
        <f>анкеты!D44</f>
        <v>352</v>
      </c>
      <c r="K46" s="107">
        <f>анкеты!G44</f>
        <v>453</v>
      </c>
      <c r="L46" s="107">
        <f>анкеты!F44</f>
        <v>458</v>
      </c>
      <c r="M46" s="107">
        <f t="shared" si="0"/>
        <v>100</v>
      </c>
      <c r="N46" s="107">
        <f t="shared" si="1"/>
        <v>100</v>
      </c>
      <c r="O46" s="107">
        <f t="shared" si="2"/>
        <v>99</v>
      </c>
      <c r="P46" s="107">
        <f t="shared" si="3"/>
        <v>99</v>
      </c>
      <c r="Q46" s="108">
        <f t="shared" si="4"/>
        <v>100</v>
      </c>
      <c r="R46" s="108">
        <f t="shared" si="5"/>
        <v>100</v>
      </c>
      <c r="S46" s="108">
        <f t="shared" si="6"/>
        <v>99</v>
      </c>
      <c r="T46" s="109">
        <f t="shared" si="7"/>
        <v>99.6</v>
      </c>
      <c r="U46" s="107">
        <f>SUM('бланки '!CT48:CX48)</f>
        <v>5</v>
      </c>
      <c r="V46" s="107"/>
      <c r="W46" s="107"/>
      <c r="X46" s="107">
        <f>анкеты!H44</f>
        <v>591</v>
      </c>
      <c r="Y46" s="107">
        <f t="shared" si="8"/>
        <v>600</v>
      </c>
      <c r="Z46" s="108">
        <f t="shared" si="9"/>
        <v>100</v>
      </c>
      <c r="AA46" s="108">
        <f t="shared" si="10"/>
        <v>99</v>
      </c>
      <c r="AB46" s="108">
        <f t="shared" si="11"/>
        <v>98</v>
      </c>
      <c r="AC46" s="110">
        <f t="shared" si="12"/>
        <v>99</v>
      </c>
      <c r="AD46" s="107">
        <f>IF('бланки '!G48=1,('бланки '!DB48+'бланки '!DD48)*3,SUM('бланки '!DA48:DE48))</f>
        <v>1</v>
      </c>
      <c r="AE46" s="107">
        <f>IF('бланки '!E48=2,SUM('бланки '!DI48:DK48)*2-1,SUM('бланки '!DF48:DK48))</f>
        <v>5</v>
      </c>
      <c r="AF46" s="107">
        <f>анкеты!J44</f>
        <v>1</v>
      </c>
      <c r="AG46" s="107">
        <f>анкеты!I44</f>
        <v>1</v>
      </c>
      <c r="AH46" s="108">
        <f t="shared" si="13"/>
        <v>20</v>
      </c>
      <c r="AI46" s="108">
        <f t="shared" si="14"/>
        <v>100</v>
      </c>
      <c r="AJ46" s="111">
        <f t="shared" si="15"/>
        <v>100</v>
      </c>
      <c r="AK46" s="110">
        <f t="shared" si="16"/>
        <v>76</v>
      </c>
      <c r="AL46" s="107">
        <f>анкеты!K44</f>
        <v>591</v>
      </c>
      <c r="AM46" s="107">
        <f t="shared" si="17"/>
        <v>600</v>
      </c>
      <c r="AN46" s="107">
        <f>анкеты!L44</f>
        <v>599</v>
      </c>
      <c r="AO46" s="107">
        <f t="shared" si="18"/>
        <v>600</v>
      </c>
      <c r="AP46" s="107">
        <f>анкеты!N44</f>
        <v>411</v>
      </c>
      <c r="AQ46" s="107">
        <f>анкеты!M44</f>
        <v>416</v>
      </c>
      <c r="AR46" s="108">
        <f t="shared" si="19"/>
        <v>98</v>
      </c>
      <c r="AS46" s="108">
        <f t="shared" si="20"/>
        <v>100</v>
      </c>
      <c r="AT46" s="108">
        <f t="shared" si="21"/>
        <v>99</v>
      </c>
      <c r="AU46" s="109">
        <f t="shared" si="22"/>
        <v>99</v>
      </c>
      <c r="AV46" s="107">
        <f>анкеты!O44</f>
        <v>595</v>
      </c>
      <c r="AW46" s="107">
        <f t="shared" si="23"/>
        <v>600</v>
      </c>
      <c r="AX46" s="107">
        <f>анкеты!P44</f>
        <v>599</v>
      </c>
      <c r="AY46" s="107">
        <f t="shared" si="24"/>
        <v>600</v>
      </c>
      <c r="AZ46" s="107">
        <f>анкеты!Q44</f>
        <v>593</v>
      </c>
      <c r="BA46" s="107">
        <f t="shared" si="25"/>
        <v>600</v>
      </c>
      <c r="BB46" s="108">
        <f t="shared" si="26"/>
        <v>99</v>
      </c>
      <c r="BC46" s="108">
        <f t="shared" si="27"/>
        <v>100</v>
      </c>
      <c r="BD46" s="108">
        <f t="shared" si="28"/>
        <v>99</v>
      </c>
      <c r="BE46" s="109">
        <f t="shared" si="29"/>
        <v>99.2</v>
      </c>
      <c r="BF46" s="107">
        <f t="shared" si="30"/>
        <v>94.56</v>
      </c>
      <c r="BG46" s="107"/>
      <c r="BH46" s="107"/>
      <c r="BI46" s="107"/>
      <c r="BJ46" s="107"/>
    </row>
    <row r="47" spans="1:62" ht="45">
      <c r="A47" s="107">
        <f>'бланки '!D49</f>
        <v>44</v>
      </c>
      <c r="B47" s="107" t="str">
        <f>'бланки '!C49</f>
        <v>Муниципальное бюджетное общеобразовательное учреждение «Сахзаводская средняя общеобразовательная школа» Ливенского района Орловской области</v>
      </c>
      <c r="C47" s="107">
        <f>анкеты!C45</f>
        <v>284</v>
      </c>
      <c r="D47" s="107">
        <f>SUMIF('бланки '!K49:Y49,"&lt;2")</f>
        <v>14</v>
      </c>
      <c r="E47" s="107">
        <f>COUNTIF('бланки '!K49:Y49,"&lt;2")</f>
        <v>14</v>
      </c>
      <c r="F47" s="107">
        <f>SUMIF('бланки '!Z49:CM49,"&lt;2")</f>
        <v>56</v>
      </c>
      <c r="G47" s="107">
        <f>COUNTIF('бланки '!Z49:CM49,"&lt;2")</f>
        <v>56</v>
      </c>
      <c r="H47" s="107">
        <f>SUM('бланки '!CN49:CQ49)</f>
        <v>4</v>
      </c>
      <c r="I47" s="107">
        <f>анкеты!E45</f>
        <v>270</v>
      </c>
      <c r="J47" s="107">
        <f>анкеты!D45</f>
        <v>274</v>
      </c>
      <c r="K47" s="107">
        <f>анкеты!G45</f>
        <v>259</v>
      </c>
      <c r="L47" s="107">
        <f>анкеты!F45</f>
        <v>259</v>
      </c>
      <c r="M47" s="107">
        <f t="shared" si="0"/>
        <v>100</v>
      </c>
      <c r="N47" s="107">
        <f t="shared" si="1"/>
        <v>100</v>
      </c>
      <c r="O47" s="107">
        <f t="shared" si="2"/>
        <v>98</v>
      </c>
      <c r="P47" s="107">
        <f t="shared" si="3"/>
        <v>100</v>
      </c>
      <c r="Q47" s="108">
        <f t="shared" si="4"/>
        <v>100</v>
      </c>
      <c r="R47" s="108">
        <f t="shared" si="5"/>
        <v>100</v>
      </c>
      <c r="S47" s="108">
        <f t="shared" si="6"/>
        <v>99</v>
      </c>
      <c r="T47" s="109">
        <f t="shared" si="7"/>
        <v>99.6</v>
      </c>
      <c r="U47" s="107">
        <f>SUM('бланки '!CT49:CX49)</f>
        <v>5</v>
      </c>
      <c r="V47" s="107"/>
      <c r="W47" s="107"/>
      <c r="X47" s="107">
        <f>анкеты!H45</f>
        <v>277</v>
      </c>
      <c r="Y47" s="107">
        <f t="shared" si="8"/>
        <v>284</v>
      </c>
      <c r="Z47" s="108">
        <f t="shared" si="9"/>
        <v>100</v>
      </c>
      <c r="AA47" s="108">
        <f t="shared" si="10"/>
        <v>98</v>
      </c>
      <c r="AB47" s="108">
        <f t="shared" si="11"/>
        <v>97</v>
      </c>
      <c r="AC47" s="110">
        <f t="shared" si="12"/>
        <v>98.5</v>
      </c>
      <c r="AD47" s="107">
        <f>IF('бланки '!G49=1,('бланки '!DB49+'бланки '!DD49)*3,SUM('бланки '!DA49:DE49))</f>
        <v>3</v>
      </c>
      <c r="AE47" s="107">
        <f>IF('бланки '!E49=2,SUM('бланки '!DI49:DK49)*2-1,SUM('бланки '!DF49:DK49))</f>
        <v>3</v>
      </c>
      <c r="AF47" s="107">
        <f>анкеты!J45</f>
        <v>57</v>
      </c>
      <c r="AG47" s="107">
        <f>анкеты!I45</f>
        <v>61</v>
      </c>
      <c r="AH47" s="108">
        <f t="shared" si="13"/>
        <v>60</v>
      </c>
      <c r="AI47" s="108">
        <f t="shared" si="14"/>
        <v>60</v>
      </c>
      <c r="AJ47" s="111">
        <f t="shared" si="15"/>
        <v>93</v>
      </c>
      <c r="AK47" s="110">
        <f t="shared" si="16"/>
        <v>69.900000000000006</v>
      </c>
      <c r="AL47" s="107">
        <f>анкеты!K45</f>
        <v>276</v>
      </c>
      <c r="AM47" s="107">
        <f t="shared" si="17"/>
        <v>284</v>
      </c>
      <c r="AN47" s="107">
        <f>анкеты!L45</f>
        <v>280</v>
      </c>
      <c r="AO47" s="107">
        <f t="shared" si="18"/>
        <v>284</v>
      </c>
      <c r="AP47" s="107">
        <f>анкеты!N45</f>
        <v>257</v>
      </c>
      <c r="AQ47" s="107">
        <f>анкеты!M45</f>
        <v>260</v>
      </c>
      <c r="AR47" s="108">
        <f t="shared" si="19"/>
        <v>97</v>
      </c>
      <c r="AS47" s="108">
        <f t="shared" si="20"/>
        <v>99</v>
      </c>
      <c r="AT47" s="108">
        <f t="shared" si="21"/>
        <v>99</v>
      </c>
      <c r="AU47" s="109">
        <f t="shared" si="22"/>
        <v>98.2</v>
      </c>
      <c r="AV47" s="107">
        <f>анкеты!O45</f>
        <v>279</v>
      </c>
      <c r="AW47" s="107">
        <f t="shared" si="23"/>
        <v>284</v>
      </c>
      <c r="AX47" s="107">
        <f>анкеты!P45</f>
        <v>277</v>
      </c>
      <c r="AY47" s="107">
        <f t="shared" si="24"/>
        <v>284</v>
      </c>
      <c r="AZ47" s="107">
        <f>анкеты!Q45</f>
        <v>280</v>
      </c>
      <c r="BA47" s="107">
        <f t="shared" si="25"/>
        <v>284</v>
      </c>
      <c r="BB47" s="108">
        <f t="shared" si="26"/>
        <v>98</v>
      </c>
      <c r="BC47" s="108">
        <f t="shared" si="27"/>
        <v>97</v>
      </c>
      <c r="BD47" s="108">
        <f t="shared" si="28"/>
        <v>99</v>
      </c>
      <c r="BE47" s="109">
        <f t="shared" si="29"/>
        <v>98.3</v>
      </c>
      <c r="BF47" s="107">
        <f t="shared" si="30"/>
        <v>92.9</v>
      </c>
      <c r="BG47" s="107"/>
      <c r="BH47" s="107"/>
      <c r="BI47" s="107"/>
      <c r="BJ47" s="107"/>
    </row>
    <row r="48" spans="1:62" ht="45">
      <c r="A48" s="107">
        <f>'бланки '!D50</f>
        <v>45</v>
      </c>
      <c r="B48" s="107" t="str">
        <f>'бланки '!C50</f>
        <v>Муниципальное бюджетное общеобразовательное учреждение «Дутовская средняя общеобразовательная школа» Ливенского района Орловской области</v>
      </c>
      <c r="C48" s="107">
        <f>анкеты!C46</f>
        <v>43</v>
      </c>
      <c r="D48" s="107">
        <f>SUMIF('бланки '!K50:Y50,"&lt;2")</f>
        <v>14</v>
      </c>
      <c r="E48" s="107">
        <f>COUNTIF('бланки '!K50:Y50,"&lt;2")</f>
        <v>14</v>
      </c>
      <c r="F48" s="107">
        <f>SUMIF('бланки '!Z50:CM50,"&lt;2")</f>
        <v>44</v>
      </c>
      <c r="G48" s="107">
        <f>COUNTIF('бланки '!Z50:CM50,"&lt;2")</f>
        <v>54</v>
      </c>
      <c r="H48" s="107">
        <f>SUM('бланки '!CN50:CQ50)</f>
        <v>3</v>
      </c>
      <c r="I48" s="107">
        <f>анкеты!E46</f>
        <v>38</v>
      </c>
      <c r="J48" s="107">
        <f>анкеты!D46</f>
        <v>38</v>
      </c>
      <c r="K48" s="107">
        <f>анкеты!G46</f>
        <v>38</v>
      </c>
      <c r="L48" s="107">
        <f>анкеты!F46</f>
        <v>38</v>
      </c>
      <c r="M48" s="107">
        <f t="shared" si="0"/>
        <v>100</v>
      </c>
      <c r="N48" s="107">
        <f t="shared" si="1"/>
        <v>81</v>
      </c>
      <c r="O48" s="107">
        <f t="shared" si="2"/>
        <v>100</v>
      </c>
      <c r="P48" s="107">
        <f t="shared" si="3"/>
        <v>100</v>
      </c>
      <c r="Q48" s="108">
        <f t="shared" si="4"/>
        <v>90</v>
      </c>
      <c r="R48" s="108">
        <f t="shared" si="5"/>
        <v>90</v>
      </c>
      <c r="S48" s="108">
        <f t="shared" si="6"/>
        <v>100</v>
      </c>
      <c r="T48" s="109">
        <f t="shared" si="7"/>
        <v>94</v>
      </c>
      <c r="U48" s="107">
        <f>SUM('бланки '!CT50:CX50)</f>
        <v>5</v>
      </c>
      <c r="V48" s="107"/>
      <c r="W48" s="107"/>
      <c r="X48" s="107">
        <f>анкеты!H46</f>
        <v>43</v>
      </c>
      <c r="Y48" s="107">
        <f t="shared" si="8"/>
        <v>43</v>
      </c>
      <c r="Z48" s="108">
        <f t="shared" si="9"/>
        <v>100</v>
      </c>
      <c r="AA48" s="108">
        <f t="shared" si="10"/>
        <v>100</v>
      </c>
      <c r="AB48" s="108">
        <f t="shared" si="11"/>
        <v>100</v>
      </c>
      <c r="AC48" s="110">
        <f t="shared" si="12"/>
        <v>100</v>
      </c>
      <c r="AD48" s="107">
        <f>IF('бланки '!G50=1,('бланки '!DB50+'бланки '!DD50)*3,SUM('бланки '!DA50:DE50))</f>
        <v>0</v>
      </c>
      <c r="AE48" s="107">
        <f>IF('бланки '!E50=2,SUM('бланки '!DI50:DK50)*2-1,SUM('бланки '!DF50:DK50))</f>
        <v>3</v>
      </c>
      <c r="AF48" s="107">
        <f>анкеты!J46</f>
        <v>33</v>
      </c>
      <c r="AG48" s="107">
        <f>анкеты!I46</f>
        <v>34</v>
      </c>
      <c r="AH48" s="108">
        <f t="shared" si="13"/>
        <v>0</v>
      </c>
      <c r="AI48" s="108">
        <f t="shared" si="14"/>
        <v>60</v>
      </c>
      <c r="AJ48" s="111">
        <f t="shared" si="15"/>
        <v>97</v>
      </c>
      <c r="AK48" s="110">
        <f t="shared" si="16"/>
        <v>53.1</v>
      </c>
      <c r="AL48" s="107">
        <f>анкеты!K46</f>
        <v>41</v>
      </c>
      <c r="AM48" s="107">
        <f t="shared" si="17"/>
        <v>43</v>
      </c>
      <c r="AN48" s="107">
        <f>анкеты!L46</f>
        <v>41</v>
      </c>
      <c r="AO48" s="107">
        <f t="shared" si="18"/>
        <v>43</v>
      </c>
      <c r="AP48" s="107">
        <f>анкеты!N46</f>
        <v>39</v>
      </c>
      <c r="AQ48" s="107">
        <f>анкеты!M46</f>
        <v>41</v>
      </c>
      <c r="AR48" s="108">
        <f t="shared" si="19"/>
        <v>95</v>
      </c>
      <c r="AS48" s="108">
        <f t="shared" si="20"/>
        <v>95</v>
      </c>
      <c r="AT48" s="108">
        <f t="shared" si="21"/>
        <v>95</v>
      </c>
      <c r="AU48" s="109">
        <f t="shared" si="22"/>
        <v>95</v>
      </c>
      <c r="AV48" s="107">
        <f>анкеты!O46</f>
        <v>42</v>
      </c>
      <c r="AW48" s="107">
        <f t="shared" si="23"/>
        <v>43</v>
      </c>
      <c r="AX48" s="107">
        <f>анкеты!P46</f>
        <v>42</v>
      </c>
      <c r="AY48" s="107">
        <f t="shared" si="24"/>
        <v>43</v>
      </c>
      <c r="AZ48" s="107">
        <f>анкеты!Q46</f>
        <v>43</v>
      </c>
      <c r="BA48" s="107">
        <f t="shared" si="25"/>
        <v>43</v>
      </c>
      <c r="BB48" s="108">
        <f t="shared" si="26"/>
        <v>98</v>
      </c>
      <c r="BC48" s="108">
        <f t="shared" si="27"/>
        <v>98</v>
      </c>
      <c r="BD48" s="108">
        <f t="shared" si="28"/>
        <v>100</v>
      </c>
      <c r="BE48" s="109">
        <f t="shared" si="29"/>
        <v>99</v>
      </c>
      <c r="BF48" s="107">
        <f t="shared" si="30"/>
        <v>88.22</v>
      </c>
      <c r="BG48" s="107"/>
      <c r="BH48" s="107"/>
      <c r="BI48" s="107"/>
      <c r="BJ48" s="107"/>
    </row>
    <row r="49" spans="1:62" ht="45">
      <c r="A49" s="107">
        <f>'бланки '!D51</f>
        <v>46</v>
      </c>
      <c r="B49" s="107" t="str">
        <f>'бланки '!C51</f>
        <v>Муниципальное бюджетное общеобразовательное учреждение «Ливенская средняя общеобразовательная школа» Ливенского района Орловской области</v>
      </c>
      <c r="C49" s="107">
        <f>анкеты!C47</f>
        <v>360</v>
      </c>
      <c r="D49" s="107">
        <f>SUMIF('бланки '!K51:Y51,"&lt;2")</f>
        <v>14</v>
      </c>
      <c r="E49" s="107">
        <f>COUNTIF('бланки '!K51:Y51,"&lt;2")</f>
        <v>14</v>
      </c>
      <c r="F49" s="107">
        <f>SUMIF('бланки '!Z51:CM51,"&lt;2")</f>
        <v>45.5</v>
      </c>
      <c r="G49" s="107">
        <f>COUNTIF('бланки '!Z51:CM51,"&lt;2")</f>
        <v>53</v>
      </c>
      <c r="H49" s="107">
        <f>SUM('бланки '!CN51:CQ51)</f>
        <v>4</v>
      </c>
      <c r="I49" s="107">
        <f>анкеты!E47</f>
        <v>227</v>
      </c>
      <c r="J49" s="107">
        <f>анкеты!D47</f>
        <v>235</v>
      </c>
      <c r="K49" s="107">
        <f>анкеты!G47</f>
        <v>202</v>
      </c>
      <c r="L49" s="107">
        <f>анкеты!F47</f>
        <v>206</v>
      </c>
      <c r="M49" s="107">
        <f t="shared" si="0"/>
        <v>100</v>
      </c>
      <c r="N49" s="107">
        <f t="shared" si="1"/>
        <v>86</v>
      </c>
      <c r="O49" s="107">
        <f t="shared" si="2"/>
        <v>97</v>
      </c>
      <c r="P49" s="107">
        <f t="shared" si="3"/>
        <v>98</v>
      </c>
      <c r="Q49" s="108">
        <f t="shared" si="4"/>
        <v>93</v>
      </c>
      <c r="R49" s="108">
        <f t="shared" si="5"/>
        <v>100</v>
      </c>
      <c r="S49" s="108">
        <f t="shared" si="6"/>
        <v>97</v>
      </c>
      <c r="T49" s="109">
        <f t="shared" si="7"/>
        <v>96.7</v>
      </c>
      <c r="U49" s="107">
        <f>SUM('бланки '!CT51:CX51)</f>
        <v>5</v>
      </c>
      <c r="V49" s="107"/>
      <c r="W49" s="107"/>
      <c r="X49" s="107">
        <f>анкеты!H47</f>
        <v>347</v>
      </c>
      <c r="Y49" s="107">
        <f t="shared" si="8"/>
        <v>360</v>
      </c>
      <c r="Z49" s="108">
        <f t="shared" si="9"/>
        <v>100</v>
      </c>
      <c r="AA49" s="108">
        <f t="shared" si="10"/>
        <v>98</v>
      </c>
      <c r="AB49" s="108">
        <f t="shared" si="11"/>
        <v>96</v>
      </c>
      <c r="AC49" s="110">
        <f t="shared" si="12"/>
        <v>98</v>
      </c>
      <c r="AD49" s="107">
        <f>IF('бланки '!G51=1,('бланки '!DB51+'бланки '!DD51)*3,SUM('бланки '!DA51:DE51))</f>
        <v>3</v>
      </c>
      <c r="AE49" s="107">
        <f>IF('бланки '!E51=2,SUM('бланки '!DI51:DK51)*2-1,SUM('бланки '!DF51:DK51))</f>
        <v>3</v>
      </c>
      <c r="AF49" s="107">
        <f>анкеты!J47</f>
        <v>19</v>
      </c>
      <c r="AG49" s="107">
        <f>анкеты!I47</f>
        <v>20</v>
      </c>
      <c r="AH49" s="108">
        <f t="shared" si="13"/>
        <v>60</v>
      </c>
      <c r="AI49" s="108">
        <f t="shared" si="14"/>
        <v>60</v>
      </c>
      <c r="AJ49" s="111">
        <f t="shared" si="15"/>
        <v>95</v>
      </c>
      <c r="AK49" s="110">
        <f t="shared" si="16"/>
        <v>70.5</v>
      </c>
      <c r="AL49" s="107">
        <f>анкеты!K47</f>
        <v>360</v>
      </c>
      <c r="AM49" s="107">
        <f t="shared" si="17"/>
        <v>360</v>
      </c>
      <c r="AN49" s="107">
        <f>анкеты!L47</f>
        <v>357</v>
      </c>
      <c r="AO49" s="107">
        <f t="shared" si="18"/>
        <v>360</v>
      </c>
      <c r="AP49" s="107">
        <f>анкеты!N47</f>
        <v>260</v>
      </c>
      <c r="AQ49" s="107">
        <f>анкеты!M47</f>
        <v>269</v>
      </c>
      <c r="AR49" s="108">
        <f t="shared" si="19"/>
        <v>100</v>
      </c>
      <c r="AS49" s="108">
        <f t="shared" si="20"/>
        <v>99</v>
      </c>
      <c r="AT49" s="108">
        <f t="shared" si="21"/>
        <v>97</v>
      </c>
      <c r="AU49" s="109">
        <f t="shared" si="22"/>
        <v>99</v>
      </c>
      <c r="AV49" s="107">
        <f>анкеты!O47</f>
        <v>357</v>
      </c>
      <c r="AW49" s="107">
        <f t="shared" si="23"/>
        <v>360</v>
      </c>
      <c r="AX49" s="107">
        <f>анкеты!P47</f>
        <v>348</v>
      </c>
      <c r="AY49" s="107">
        <f t="shared" si="24"/>
        <v>360</v>
      </c>
      <c r="AZ49" s="107">
        <f>анкеты!Q47</f>
        <v>346</v>
      </c>
      <c r="BA49" s="107">
        <f t="shared" si="25"/>
        <v>360</v>
      </c>
      <c r="BB49" s="108">
        <f t="shared" si="26"/>
        <v>99</v>
      </c>
      <c r="BC49" s="108">
        <f t="shared" si="27"/>
        <v>97</v>
      </c>
      <c r="BD49" s="108">
        <f t="shared" si="28"/>
        <v>96</v>
      </c>
      <c r="BE49" s="109">
        <f t="shared" si="29"/>
        <v>97.1</v>
      </c>
      <c r="BF49" s="107">
        <f t="shared" si="30"/>
        <v>92.259999999999991</v>
      </c>
      <c r="BG49" s="107"/>
      <c r="BH49" s="107"/>
      <c r="BI49" s="107"/>
      <c r="BJ49" s="107"/>
    </row>
    <row r="50" spans="1:62" ht="45">
      <c r="A50" s="107">
        <f>'бланки '!D52</f>
        <v>47</v>
      </c>
      <c r="B50" s="107" t="str">
        <f>'бланки '!C52</f>
        <v>Муниципальное бюджетное общеобразовательное учреждение «Воротынская основная общеобразовательная школа» Ливенского района Орловской области</v>
      </c>
      <c r="C50" s="107">
        <f>анкеты!C48</f>
        <v>15</v>
      </c>
      <c r="D50" s="107">
        <f>SUMIF('бланки '!K52:Y52,"&lt;2")</f>
        <v>14</v>
      </c>
      <c r="E50" s="107">
        <f>COUNTIF('бланки '!K52:Y52,"&lt;2")</f>
        <v>14</v>
      </c>
      <c r="F50" s="107">
        <f>SUMIF('бланки '!Z52:CM52,"&lt;2")</f>
        <v>51.5</v>
      </c>
      <c r="G50" s="107">
        <f>COUNTIF('бланки '!Z52:CM52,"&lt;2")</f>
        <v>55</v>
      </c>
      <c r="H50" s="107">
        <f>SUM('бланки '!CN52:CQ52)</f>
        <v>4</v>
      </c>
      <c r="I50" s="107">
        <f>анкеты!E48</f>
        <v>12</v>
      </c>
      <c r="J50" s="107">
        <f>анкеты!D48</f>
        <v>12</v>
      </c>
      <c r="K50" s="107">
        <f>анкеты!G48</f>
        <v>8</v>
      </c>
      <c r="L50" s="107">
        <f>анкеты!F48</f>
        <v>8</v>
      </c>
      <c r="M50" s="107">
        <f t="shared" si="0"/>
        <v>100</v>
      </c>
      <c r="N50" s="107">
        <f t="shared" si="1"/>
        <v>94</v>
      </c>
      <c r="O50" s="107">
        <f t="shared" si="2"/>
        <v>100</v>
      </c>
      <c r="P50" s="107">
        <f t="shared" si="3"/>
        <v>100</v>
      </c>
      <c r="Q50" s="108">
        <f t="shared" si="4"/>
        <v>97</v>
      </c>
      <c r="R50" s="108">
        <f t="shared" si="5"/>
        <v>100</v>
      </c>
      <c r="S50" s="108">
        <f t="shared" si="6"/>
        <v>100</v>
      </c>
      <c r="T50" s="109">
        <f t="shared" si="7"/>
        <v>99.1</v>
      </c>
      <c r="U50" s="107">
        <f>SUM('бланки '!CT52:CX52)</f>
        <v>5</v>
      </c>
      <c r="V50" s="107"/>
      <c r="W50" s="107"/>
      <c r="X50" s="107">
        <f>анкеты!H48</f>
        <v>15</v>
      </c>
      <c r="Y50" s="107">
        <f t="shared" si="8"/>
        <v>15</v>
      </c>
      <c r="Z50" s="108">
        <f t="shared" si="9"/>
        <v>100</v>
      </c>
      <c r="AA50" s="108">
        <f t="shared" si="10"/>
        <v>100</v>
      </c>
      <c r="AB50" s="108">
        <f t="shared" si="11"/>
        <v>100</v>
      </c>
      <c r="AC50" s="110">
        <f t="shared" si="12"/>
        <v>100</v>
      </c>
      <c r="AD50" s="107">
        <f>IF('бланки '!G52=1,('бланки '!DB52+'бланки '!DD52)*3,SUM('бланки '!DA52:DE52))</f>
        <v>0</v>
      </c>
      <c r="AE50" s="107">
        <f>IF('бланки '!E52=2,SUM('бланки '!DI52:DK52)*2-1,SUM('бланки '!DF52:DK52))</f>
        <v>3</v>
      </c>
      <c r="AF50" s="107">
        <f>анкеты!J48</f>
        <v>1</v>
      </c>
      <c r="AG50" s="107">
        <f>анкеты!I48</f>
        <v>1</v>
      </c>
      <c r="AH50" s="108">
        <f t="shared" si="13"/>
        <v>0</v>
      </c>
      <c r="AI50" s="108">
        <f t="shared" si="14"/>
        <v>60</v>
      </c>
      <c r="AJ50" s="111">
        <f t="shared" si="15"/>
        <v>100</v>
      </c>
      <c r="AK50" s="110">
        <f t="shared" si="16"/>
        <v>54</v>
      </c>
      <c r="AL50" s="107">
        <f>анкеты!K48</f>
        <v>15</v>
      </c>
      <c r="AM50" s="107">
        <f t="shared" si="17"/>
        <v>15</v>
      </c>
      <c r="AN50" s="107">
        <f>анкеты!L48</f>
        <v>15</v>
      </c>
      <c r="AO50" s="107">
        <f t="shared" si="18"/>
        <v>15</v>
      </c>
      <c r="AP50" s="107">
        <f>анкеты!N48</f>
        <v>12</v>
      </c>
      <c r="AQ50" s="107">
        <f>анкеты!M48</f>
        <v>12</v>
      </c>
      <c r="AR50" s="108">
        <f t="shared" si="19"/>
        <v>100</v>
      </c>
      <c r="AS50" s="108">
        <f t="shared" si="20"/>
        <v>100</v>
      </c>
      <c r="AT50" s="108">
        <f t="shared" si="21"/>
        <v>100</v>
      </c>
      <c r="AU50" s="109">
        <f t="shared" si="22"/>
        <v>100</v>
      </c>
      <c r="AV50" s="107">
        <f>анкеты!O48</f>
        <v>15</v>
      </c>
      <c r="AW50" s="107">
        <f t="shared" si="23"/>
        <v>15</v>
      </c>
      <c r="AX50" s="107">
        <f>анкеты!P48</f>
        <v>15</v>
      </c>
      <c r="AY50" s="107">
        <f t="shared" si="24"/>
        <v>15</v>
      </c>
      <c r="AZ50" s="107">
        <f>анкеты!Q48</f>
        <v>15</v>
      </c>
      <c r="BA50" s="107">
        <f t="shared" si="25"/>
        <v>15</v>
      </c>
      <c r="BB50" s="108">
        <f t="shared" si="26"/>
        <v>100</v>
      </c>
      <c r="BC50" s="108">
        <f t="shared" si="27"/>
        <v>100</v>
      </c>
      <c r="BD50" s="108">
        <f t="shared" si="28"/>
        <v>100</v>
      </c>
      <c r="BE50" s="109">
        <f t="shared" si="29"/>
        <v>100</v>
      </c>
      <c r="BF50" s="107">
        <f t="shared" si="30"/>
        <v>90.62</v>
      </c>
      <c r="BG50" s="107"/>
      <c r="BH50" s="107"/>
      <c r="BI50" s="107"/>
      <c r="BJ50" s="107"/>
    </row>
    <row r="51" spans="1:62" ht="45">
      <c r="A51" s="107">
        <f>'бланки '!D53</f>
        <v>48</v>
      </c>
      <c r="B51" s="107" t="str">
        <f>'бланки '!C53</f>
        <v>Муниципальное бюджетное общеобразовательное учреждение «Липовецкая основная общеобразовательная школа» Ливенского района Орловской области</v>
      </c>
      <c r="C51" s="107">
        <f>анкеты!C49</f>
        <v>24</v>
      </c>
      <c r="D51" s="107">
        <f>SUMIF('бланки '!K53:Y53,"&lt;2")</f>
        <v>14</v>
      </c>
      <c r="E51" s="107">
        <f>COUNTIF('бланки '!K53:Y53,"&lt;2")</f>
        <v>14</v>
      </c>
      <c r="F51" s="107">
        <f>SUMIF('бланки '!Z53:CM53,"&lt;2")</f>
        <v>47</v>
      </c>
      <c r="G51" s="107">
        <f>COUNTIF('бланки '!Z53:CM53,"&lt;2")</f>
        <v>56</v>
      </c>
      <c r="H51" s="107">
        <f>SUM('бланки '!CN53:CQ53)</f>
        <v>4</v>
      </c>
      <c r="I51" s="107">
        <f>анкеты!E49</f>
        <v>23</v>
      </c>
      <c r="J51" s="107">
        <f>анкеты!D49</f>
        <v>24</v>
      </c>
      <c r="K51" s="107">
        <f>анкеты!G49</f>
        <v>19</v>
      </c>
      <c r="L51" s="107">
        <f>анкеты!F49</f>
        <v>19</v>
      </c>
      <c r="M51" s="107">
        <f t="shared" si="0"/>
        <v>100</v>
      </c>
      <c r="N51" s="107">
        <f t="shared" si="1"/>
        <v>84</v>
      </c>
      <c r="O51" s="107">
        <f t="shared" si="2"/>
        <v>96</v>
      </c>
      <c r="P51" s="107">
        <f t="shared" si="3"/>
        <v>100</v>
      </c>
      <c r="Q51" s="108">
        <f t="shared" si="4"/>
        <v>92</v>
      </c>
      <c r="R51" s="108">
        <f t="shared" si="5"/>
        <v>100</v>
      </c>
      <c r="S51" s="108">
        <f t="shared" si="6"/>
        <v>98</v>
      </c>
      <c r="T51" s="109">
        <f t="shared" si="7"/>
        <v>96.8</v>
      </c>
      <c r="U51" s="107">
        <f>SUM('бланки '!CT53:CX53)</f>
        <v>5</v>
      </c>
      <c r="V51" s="107"/>
      <c r="W51" s="107"/>
      <c r="X51" s="107">
        <f>анкеты!H49</f>
        <v>24</v>
      </c>
      <c r="Y51" s="107">
        <f t="shared" si="8"/>
        <v>24</v>
      </c>
      <c r="Z51" s="108">
        <f t="shared" si="9"/>
        <v>100</v>
      </c>
      <c r="AA51" s="108">
        <f t="shared" si="10"/>
        <v>100</v>
      </c>
      <c r="AB51" s="108">
        <f t="shared" si="11"/>
        <v>100</v>
      </c>
      <c r="AC51" s="110">
        <f t="shared" si="12"/>
        <v>100</v>
      </c>
      <c r="AD51" s="107">
        <f>IF('бланки '!G53=1,('бланки '!DB53+'бланки '!DD53)*3,SUM('бланки '!DA53:DE53))</f>
        <v>0</v>
      </c>
      <c r="AE51" s="107">
        <f>IF('бланки '!E53=2,SUM('бланки '!DI53:DK53)*2-1,SUM('бланки '!DF53:DK53))</f>
        <v>3</v>
      </c>
      <c r="AF51" s="107">
        <f>анкеты!J49</f>
        <v>7</v>
      </c>
      <c r="AG51" s="107">
        <f>анкеты!I49</f>
        <v>8</v>
      </c>
      <c r="AH51" s="108">
        <f t="shared" si="13"/>
        <v>0</v>
      </c>
      <c r="AI51" s="108">
        <f t="shared" si="14"/>
        <v>60</v>
      </c>
      <c r="AJ51" s="111">
        <f t="shared" si="15"/>
        <v>87</v>
      </c>
      <c r="AK51" s="110">
        <f t="shared" si="16"/>
        <v>50.1</v>
      </c>
      <c r="AL51" s="107">
        <f>анкеты!K49</f>
        <v>23</v>
      </c>
      <c r="AM51" s="107">
        <f t="shared" si="17"/>
        <v>24</v>
      </c>
      <c r="AN51" s="107">
        <f>анкеты!L49</f>
        <v>23</v>
      </c>
      <c r="AO51" s="107">
        <f t="shared" si="18"/>
        <v>24</v>
      </c>
      <c r="AP51" s="107">
        <f>анкеты!N49</f>
        <v>20</v>
      </c>
      <c r="AQ51" s="107">
        <f>анкеты!M49</f>
        <v>20</v>
      </c>
      <c r="AR51" s="108">
        <f t="shared" si="19"/>
        <v>96</v>
      </c>
      <c r="AS51" s="108">
        <f t="shared" si="20"/>
        <v>96</v>
      </c>
      <c r="AT51" s="108">
        <f t="shared" si="21"/>
        <v>100</v>
      </c>
      <c r="AU51" s="109">
        <f t="shared" si="22"/>
        <v>96.8</v>
      </c>
      <c r="AV51" s="107">
        <f>анкеты!O49</f>
        <v>24</v>
      </c>
      <c r="AW51" s="107">
        <f t="shared" si="23"/>
        <v>24</v>
      </c>
      <c r="AX51" s="107">
        <f>анкеты!P49</f>
        <v>24</v>
      </c>
      <c r="AY51" s="107">
        <f t="shared" si="24"/>
        <v>24</v>
      </c>
      <c r="AZ51" s="107">
        <f>анкеты!Q49</f>
        <v>24</v>
      </c>
      <c r="BA51" s="107">
        <f t="shared" si="25"/>
        <v>24</v>
      </c>
      <c r="BB51" s="108">
        <f t="shared" si="26"/>
        <v>100</v>
      </c>
      <c r="BC51" s="108">
        <f t="shared" si="27"/>
        <v>100</v>
      </c>
      <c r="BD51" s="108">
        <f t="shared" si="28"/>
        <v>100</v>
      </c>
      <c r="BE51" s="109">
        <f t="shared" si="29"/>
        <v>100</v>
      </c>
      <c r="BF51" s="107">
        <f t="shared" si="30"/>
        <v>88.74</v>
      </c>
      <c r="BG51" s="107"/>
      <c r="BH51" s="107"/>
      <c r="BI51" s="107"/>
      <c r="BJ51" s="107"/>
    </row>
    <row r="52" spans="1:62" ht="45">
      <c r="A52" s="107">
        <f>'бланки '!D54</f>
        <v>49</v>
      </c>
      <c r="B52" s="107" t="str">
        <f>'бланки '!C54</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2" s="107">
        <f>анкеты!C50</f>
        <v>102</v>
      </c>
      <c r="D52" s="107">
        <f>SUMIF('бланки '!K54:Y54,"&lt;2")</f>
        <v>13</v>
      </c>
      <c r="E52" s="107">
        <f>COUNTIF('бланки '!K54:Y54,"&lt;2")</f>
        <v>13</v>
      </c>
      <c r="F52" s="107">
        <f>SUMIF('бланки '!Z54:CM54,"&lt;2")</f>
        <v>55</v>
      </c>
      <c r="G52" s="107">
        <f>COUNTIF('бланки '!Z54:CM54,"&lt;2")</f>
        <v>55</v>
      </c>
      <c r="H52" s="107">
        <f>SUM('бланки '!CN54:CQ54)</f>
        <v>4</v>
      </c>
      <c r="I52" s="107">
        <f>анкеты!E50</f>
        <v>85</v>
      </c>
      <c r="J52" s="107">
        <f>анкеты!D50</f>
        <v>85</v>
      </c>
      <c r="K52" s="107">
        <f>анкеты!G50</f>
        <v>67</v>
      </c>
      <c r="L52" s="107">
        <f>анкеты!F50</f>
        <v>69</v>
      </c>
      <c r="M52" s="107">
        <f t="shared" si="0"/>
        <v>100</v>
      </c>
      <c r="N52" s="107">
        <f t="shared" si="1"/>
        <v>100</v>
      </c>
      <c r="O52" s="107">
        <f t="shared" si="2"/>
        <v>100</v>
      </c>
      <c r="P52" s="107">
        <f t="shared" si="3"/>
        <v>97</v>
      </c>
      <c r="Q52" s="108">
        <f t="shared" si="4"/>
        <v>100</v>
      </c>
      <c r="R52" s="108">
        <f t="shared" si="5"/>
        <v>100</v>
      </c>
      <c r="S52" s="108">
        <f t="shared" si="6"/>
        <v>98</v>
      </c>
      <c r="T52" s="109">
        <f t="shared" si="7"/>
        <v>99.2</v>
      </c>
      <c r="U52" s="107">
        <f>SUM('бланки '!CT54:CX54)</f>
        <v>5</v>
      </c>
      <c r="V52" s="107"/>
      <c r="W52" s="107"/>
      <c r="X52" s="107">
        <f>анкеты!H50</f>
        <v>100</v>
      </c>
      <c r="Y52" s="107">
        <f t="shared" si="8"/>
        <v>102</v>
      </c>
      <c r="Z52" s="108">
        <f t="shared" si="9"/>
        <v>100</v>
      </c>
      <c r="AA52" s="108">
        <f t="shared" si="10"/>
        <v>99</v>
      </c>
      <c r="AB52" s="108">
        <f t="shared" si="11"/>
        <v>98</v>
      </c>
      <c r="AC52" s="110">
        <f t="shared" si="12"/>
        <v>99</v>
      </c>
      <c r="AD52" s="107">
        <f>IF('бланки '!G54=1,('бланки '!DB54+'бланки '!DD54)*3,SUM('бланки '!DA54:DE54))</f>
        <v>3</v>
      </c>
      <c r="AE52" s="107">
        <f>IF('бланки '!E54=2,SUM('бланки '!DI54:DK54)*2-1,SUM('бланки '!DF54:DK54))</f>
        <v>3</v>
      </c>
      <c r="AF52" s="107">
        <f>анкеты!J50</f>
        <v>3</v>
      </c>
      <c r="AG52" s="107">
        <f>анкеты!I50</f>
        <v>3</v>
      </c>
      <c r="AH52" s="108">
        <f t="shared" si="13"/>
        <v>60</v>
      </c>
      <c r="AI52" s="108">
        <f t="shared" si="14"/>
        <v>60</v>
      </c>
      <c r="AJ52" s="111">
        <f t="shared" si="15"/>
        <v>100</v>
      </c>
      <c r="AK52" s="110">
        <f t="shared" si="16"/>
        <v>72</v>
      </c>
      <c r="AL52" s="107">
        <f>анкеты!K50</f>
        <v>102</v>
      </c>
      <c r="AM52" s="107">
        <f t="shared" si="17"/>
        <v>102</v>
      </c>
      <c r="AN52" s="107">
        <f>анкеты!L50</f>
        <v>100</v>
      </c>
      <c r="AO52" s="107">
        <f t="shared" si="18"/>
        <v>102</v>
      </c>
      <c r="AP52" s="107">
        <f>анкеты!N50</f>
        <v>82</v>
      </c>
      <c r="AQ52" s="107">
        <f>анкеты!M50</f>
        <v>83</v>
      </c>
      <c r="AR52" s="108">
        <f t="shared" si="19"/>
        <v>100</v>
      </c>
      <c r="AS52" s="108">
        <f t="shared" si="20"/>
        <v>98</v>
      </c>
      <c r="AT52" s="108">
        <f t="shared" si="21"/>
        <v>99</v>
      </c>
      <c r="AU52" s="109">
        <f t="shared" si="22"/>
        <v>99</v>
      </c>
      <c r="AV52" s="107">
        <f>анкеты!O50</f>
        <v>102</v>
      </c>
      <c r="AW52" s="107">
        <f t="shared" si="23"/>
        <v>102</v>
      </c>
      <c r="AX52" s="107">
        <f>анкеты!P50</f>
        <v>100</v>
      </c>
      <c r="AY52" s="107">
        <f t="shared" si="24"/>
        <v>102</v>
      </c>
      <c r="AZ52" s="107">
        <f>анкеты!Q50</f>
        <v>99</v>
      </c>
      <c r="BA52" s="107">
        <f t="shared" si="25"/>
        <v>102</v>
      </c>
      <c r="BB52" s="108">
        <f t="shared" si="26"/>
        <v>100</v>
      </c>
      <c r="BC52" s="108">
        <f t="shared" si="27"/>
        <v>98</v>
      </c>
      <c r="BD52" s="108">
        <f t="shared" si="28"/>
        <v>97</v>
      </c>
      <c r="BE52" s="109">
        <f t="shared" si="29"/>
        <v>98.1</v>
      </c>
      <c r="BF52" s="107">
        <f t="shared" si="30"/>
        <v>93.46</v>
      </c>
      <c r="BG52" s="107"/>
      <c r="BH52" s="107"/>
      <c r="BI52" s="107"/>
      <c r="BJ52" s="107"/>
    </row>
    <row r="53" spans="1:62" ht="45">
      <c r="A53" s="107">
        <f>'бланки '!D55</f>
        <v>50</v>
      </c>
      <c r="B53" s="107" t="str">
        <f>'бланки '!C55</f>
        <v>Муниципальное бюджетное общеобразовательное учреждение «Коротышская средняя общеобразовательная школа» Ливенского района Орловской области</v>
      </c>
      <c r="C53" s="107">
        <f>анкеты!C51</f>
        <v>114</v>
      </c>
      <c r="D53" s="107">
        <f>SUMIF('бланки '!K55:Y55,"&lt;2")</f>
        <v>13</v>
      </c>
      <c r="E53" s="107">
        <f>COUNTIF('бланки '!K55:Y55,"&lt;2")</f>
        <v>13</v>
      </c>
      <c r="F53" s="107">
        <f>SUMIF('бланки '!Z55:CM55,"&lt;2")</f>
        <v>48.5</v>
      </c>
      <c r="G53" s="107">
        <f>COUNTIF('бланки '!Z55:CM55,"&lt;2")</f>
        <v>53</v>
      </c>
      <c r="H53" s="107">
        <f>SUM('бланки '!CN55:CQ55)</f>
        <v>3</v>
      </c>
      <c r="I53" s="107">
        <f>анкеты!E51</f>
        <v>92</v>
      </c>
      <c r="J53" s="107">
        <f>анкеты!D51</f>
        <v>92</v>
      </c>
      <c r="K53" s="107">
        <f>анкеты!G51</f>
        <v>86</v>
      </c>
      <c r="L53" s="107">
        <f>анкеты!F51</f>
        <v>88</v>
      </c>
      <c r="M53" s="107">
        <f t="shared" si="0"/>
        <v>100</v>
      </c>
      <c r="N53" s="107">
        <f t="shared" si="1"/>
        <v>91</v>
      </c>
      <c r="O53" s="107">
        <f t="shared" si="2"/>
        <v>100</v>
      </c>
      <c r="P53" s="107">
        <f t="shared" si="3"/>
        <v>98</v>
      </c>
      <c r="Q53" s="108">
        <f t="shared" si="4"/>
        <v>95</v>
      </c>
      <c r="R53" s="108">
        <f t="shared" si="5"/>
        <v>90</v>
      </c>
      <c r="S53" s="108">
        <f t="shared" si="6"/>
        <v>99</v>
      </c>
      <c r="T53" s="109">
        <f t="shared" si="7"/>
        <v>95.1</v>
      </c>
      <c r="U53" s="107">
        <f>SUM('бланки '!CT55:CX55)</f>
        <v>5</v>
      </c>
      <c r="V53" s="107"/>
      <c r="W53" s="107"/>
      <c r="X53" s="107">
        <f>анкеты!H51</f>
        <v>110</v>
      </c>
      <c r="Y53" s="107">
        <f t="shared" si="8"/>
        <v>114</v>
      </c>
      <c r="Z53" s="108">
        <f t="shared" si="9"/>
        <v>100</v>
      </c>
      <c r="AA53" s="108">
        <f t="shared" si="10"/>
        <v>98</v>
      </c>
      <c r="AB53" s="108">
        <f t="shared" si="11"/>
        <v>96</v>
      </c>
      <c r="AC53" s="110">
        <f t="shared" si="12"/>
        <v>98</v>
      </c>
      <c r="AD53" s="107">
        <f>IF('бланки '!G55=1,('бланки '!DB55+'бланки '!DD55)*3,SUM('бланки '!DA55:DE55))</f>
        <v>3</v>
      </c>
      <c r="AE53" s="107">
        <f>IF('бланки '!E55=2,SUM('бланки '!DI55:DK55)*2-1,SUM('бланки '!DF55:DK55))</f>
        <v>3</v>
      </c>
      <c r="AF53" s="107">
        <f>анкеты!J51</f>
        <v>7</v>
      </c>
      <c r="AG53" s="107">
        <f>анкеты!I51</f>
        <v>8</v>
      </c>
      <c r="AH53" s="108">
        <f t="shared" si="13"/>
        <v>60</v>
      </c>
      <c r="AI53" s="108">
        <f t="shared" si="14"/>
        <v>60</v>
      </c>
      <c r="AJ53" s="111">
        <f t="shared" si="15"/>
        <v>87</v>
      </c>
      <c r="AK53" s="110">
        <f t="shared" si="16"/>
        <v>68.099999999999994</v>
      </c>
      <c r="AL53" s="107">
        <f>анкеты!K51</f>
        <v>114</v>
      </c>
      <c r="AM53" s="107">
        <f t="shared" si="17"/>
        <v>114</v>
      </c>
      <c r="AN53" s="107">
        <f>анкеты!L51</f>
        <v>114</v>
      </c>
      <c r="AO53" s="107">
        <f t="shared" si="18"/>
        <v>114</v>
      </c>
      <c r="AP53" s="107">
        <f>анкеты!N51</f>
        <v>102</v>
      </c>
      <c r="AQ53" s="107">
        <f>анкеты!M51</f>
        <v>103</v>
      </c>
      <c r="AR53" s="108">
        <f t="shared" si="19"/>
        <v>100</v>
      </c>
      <c r="AS53" s="108">
        <f t="shared" si="20"/>
        <v>100</v>
      </c>
      <c r="AT53" s="108">
        <f t="shared" si="21"/>
        <v>99</v>
      </c>
      <c r="AU53" s="109">
        <f t="shared" si="22"/>
        <v>99.8</v>
      </c>
      <c r="AV53" s="107">
        <f>анкеты!O51</f>
        <v>112</v>
      </c>
      <c r="AW53" s="107">
        <f t="shared" si="23"/>
        <v>114</v>
      </c>
      <c r="AX53" s="107">
        <f>анкеты!P51</f>
        <v>114</v>
      </c>
      <c r="AY53" s="107">
        <f t="shared" si="24"/>
        <v>114</v>
      </c>
      <c r="AZ53" s="107">
        <f>анкеты!Q51</f>
        <v>110</v>
      </c>
      <c r="BA53" s="107">
        <f t="shared" si="25"/>
        <v>114</v>
      </c>
      <c r="BB53" s="108">
        <f t="shared" si="26"/>
        <v>98</v>
      </c>
      <c r="BC53" s="108">
        <f t="shared" si="27"/>
        <v>100</v>
      </c>
      <c r="BD53" s="108">
        <f t="shared" si="28"/>
        <v>96</v>
      </c>
      <c r="BE53" s="109">
        <f t="shared" si="29"/>
        <v>97.4</v>
      </c>
      <c r="BF53" s="107">
        <f t="shared" si="30"/>
        <v>91.679999999999993</v>
      </c>
      <c r="BG53" s="107"/>
      <c r="BH53" s="107"/>
      <c r="BI53" s="107"/>
      <c r="BJ53" s="107"/>
    </row>
    <row r="54" spans="1:62" ht="45">
      <c r="A54" s="107">
        <f>'бланки '!D56</f>
        <v>51</v>
      </c>
      <c r="B54" s="107" t="str">
        <f>'бланки '!C56</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4" s="107">
        <f>анкеты!C52</f>
        <v>26</v>
      </c>
      <c r="D54" s="107">
        <f>SUMIF('бланки '!K56:Y56,"&lt;2")</f>
        <v>13</v>
      </c>
      <c r="E54" s="107">
        <f>COUNTIF('бланки '!K56:Y56,"&lt;2")</f>
        <v>13</v>
      </c>
      <c r="F54" s="107">
        <f>SUMIF('бланки '!Z56:CM56,"&lt;2")</f>
        <v>55</v>
      </c>
      <c r="G54" s="107">
        <f>COUNTIF('бланки '!Z56:CM56,"&lt;2")</f>
        <v>55</v>
      </c>
      <c r="H54" s="107">
        <f>SUM('бланки '!CN56:CQ56)</f>
        <v>4</v>
      </c>
      <c r="I54" s="107">
        <f>анкеты!E52</f>
        <v>23</v>
      </c>
      <c r="J54" s="107">
        <f>анкеты!D52</f>
        <v>24</v>
      </c>
      <c r="K54" s="107">
        <f>анкеты!G52</f>
        <v>22</v>
      </c>
      <c r="L54" s="107">
        <f>анкеты!F52</f>
        <v>23</v>
      </c>
      <c r="M54" s="107">
        <f t="shared" si="0"/>
        <v>100</v>
      </c>
      <c r="N54" s="107">
        <f t="shared" si="1"/>
        <v>100</v>
      </c>
      <c r="O54" s="107">
        <f t="shared" si="2"/>
        <v>96</v>
      </c>
      <c r="P54" s="107">
        <f t="shared" si="3"/>
        <v>96</v>
      </c>
      <c r="Q54" s="108">
        <f t="shared" si="4"/>
        <v>100</v>
      </c>
      <c r="R54" s="108">
        <f t="shared" si="5"/>
        <v>100</v>
      </c>
      <c r="S54" s="108">
        <f t="shared" si="6"/>
        <v>96</v>
      </c>
      <c r="T54" s="109">
        <f t="shared" si="7"/>
        <v>98.4</v>
      </c>
      <c r="U54" s="107">
        <f>SUM('бланки '!CT56:CX56)</f>
        <v>5</v>
      </c>
      <c r="V54" s="107"/>
      <c r="W54" s="107"/>
      <c r="X54" s="107">
        <f>анкеты!H52</f>
        <v>26</v>
      </c>
      <c r="Y54" s="107">
        <f t="shared" si="8"/>
        <v>26</v>
      </c>
      <c r="Z54" s="108">
        <f t="shared" si="9"/>
        <v>100</v>
      </c>
      <c r="AA54" s="108">
        <f t="shared" si="10"/>
        <v>100</v>
      </c>
      <c r="AB54" s="108">
        <f t="shared" si="11"/>
        <v>100</v>
      </c>
      <c r="AC54" s="110">
        <f t="shared" si="12"/>
        <v>100</v>
      </c>
      <c r="AD54" s="107">
        <f>IF('бланки '!G56=1,('бланки '!DB56+'бланки '!DD56)*3,SUM('бланки '!DA56:DE56))</f>
        <v>0</v>
      </c>
      <c r="AE54" s="107">
        <f>IF('бланки '!E56=2,SUM('бланки '!DI56:DK56)*2-1,SUM('бланки '!DF56:DK56))</f>
        <v>2</v>
      </c>
      <c r="AF54" s="107">
        <f>анкеты!J52</f>
        <v>7</v>
      </c>
      <c r="AG54" s="107">
        <f>анкеты!I52</f>
        <v>8</v>
      </c>
      <c r="AH54" s="108">
        <f t="shared" si="13"/>
        <v>0</v>
      </c>
      <c r="AI54" s="108">
        <f t="shared" si="14"/>
        <v>40</v>
      </c>
      <c r="AJ54" s="111">
        <f t="shared" si="15"/>
        <v>87</v>
      </c>
      <c r="AK54" s="110">
        <f t="shared" si="16"/>
        <v>42.1</v>
      </c>
      <c r="AL54" s="107">
        <f>анкеты!K52</f>
        <v>25</v>
      </c>
      <c r="AM54" s="107">
        <f t="shared" si="17"/>
        <v>26</v>
      </c>
      <c r="AN54" s="107">
        <f>анкеты!L52</f>
        <v>25</v>
      </c>
      <c r="AO54" s="107">
        <f t="shared" si="18"/>
        <v>26</v>
      </c>
      <c r="AP54" s="107">
        <f>анкеты!N52</f>
        <v>22</v>
      </c>
      <c r="AQ54" s="107">
        <f>анкеты!M52</f>
        <v>22</v>
      </c>
      <c r="AR54" s="108">
        <f t="shared" si="19"/>
        <v>96</v>
      </c>
      <c r="AS54" s="108">
        <f t="shared" si="20"/>
        <v>96</v>
      </c>
      <c r="AT54" s="108">
        <f t="shared" si="21"/>
        <v>100</v>
      </c>
      <c r="AU54" s="109">
        <f t="shared" si="22"/>
        <v>96.8</v>
      </c>
      <c r="AV54" s="107">
        <f>анкеты!O52</f>
        <v>26</v>
      </c>
      <c r="AW54" s="107">
        <f t="shared" si="23"/>
        <v>26</v>
      </c>
      <c r="AX54" s="107">
        <f>анкеты!P52</f>
        <v>25</v>
      </c>
      <c r="AY54" s="107">
        <f t="shared" si="24"/>
        <v>26</v>
      </c>
      <c r="AZ54" s="107">
        <f>анкеты!Q52</f>
        <v>26</v>
      </c>
      <c r="BA54" s="107">
        <f t="shared" si="25"/>
        <v>26</v>
      </c>
      <c r="BB54" s="108">
        <f t="shared" si="26"/>
        <v>100</v>
      </c>
      <c r="BC54" s="108">
        <f t="shared" si="27"/>
        <v>96</v>
      </c>
      <c r="BD54" s="108">
        <f t="shared" si="28"/>
        <v>100</v>
      </c>
      <c r="BE54" s="109">
        <f t="shared" si="29"/>
        <v>99.2</v>
      </c>
      <c r="BF54" s="107">
        <f t="shared" si="30"/>
        <v>87.3</v>
      </c>
      <c r="BG54" s="107"/>
      <c r="BH54" s="107"/>
      <c r="BI54" s="107"/>
      <c r="BJ54" s="107"/>
    </row>
    <row r="55" spans="1:62" ht="45">
      <c r="A55" s="107">
        <f>'бланки '!D57</f>
        <v>52</v>
      </c>
      <c r="B55" s="107" t="str">
        <f>'бланки '!C57</f>
        <v>Муниципальное бюджетное общеобразовательное учреждение «Речицкая средняя общеобразовательная школа» Ливенского района Орловской области</v>
      </c>
      <c r="C55" s="107">
        <f>анкеты!C53</f>
        <v>53</v>
      </c>
      <c r="D55" s="107">
        <f>SUMIF('бланки '!K57:Y57,"&lt;2")</f>
        <v>14</v>
      </c>
      <c r="E55" s="107">
        <f>COUNTIF('бланки '!K57:Y57,"&lt;2")</f>
        <v>14</v>
      </c>
      <c r="F55" s="107">
        <f>SUMIF('бланки '!Z57:CM57,"&lt;2")</f>
        <v>61</v>
      </c>
      <c r="G55" s="107">
        <f>COUNTIF('бланки '!Z57:CM57,"&lt;2")</f>
        <v>61</v>
      </c>
      <c r="H55" s="107">
        <f>SUM('бланки '!CN57:CQ57)</f>
        <v>4</v>
      </c>
      <c r="I55" s="107">
        <f>анкеты!E53</f>
        <v>44</v>
      </c>
      <c r="J55" s="107">
        <f>анкеты!D53</f>
        <v>44</v>
      </c>
      <c r="K55" s="107">
        <f>анкеты!G53</f>
        <v>40</v>
      </c>
      <c r="L55" s="107">
        <f>анкеты!F53</f>
        <v>40</v>
      </c>
      <c r="M55" s="107">
        <f t="shared" si="0"/>
        <v>100</v>
      </c>
      <c r="N55" s="107">
        <f t="shared" si="1"/>
        <v>100</v>
      </c>
      <c r="O55" s="107">
        <f t="shared" si="2"/>
        <v>100</v>
      </c>
      <c r="P55" s="107">
        <f t="shared" si="3"/>
        <v>100</v>
      </c>
      <c r="Q55" s="108">
        <f t="shared" si="4"/>
        <v>100</v>
      </c>
      <c r="R55" s="108">
        <f t="shared" si="5"/>
        <v>100</v>
      </c>
      <c r="S55" s="108">
        <f t="shared" si="6"/>
        <v>100</v>
      </c>
      <c r="T55" s="109">
        <f t="shared" si="7"/>
        <v>100</v>
      </c>
      <c r="U55" s="107">
        <f>SUM('бланки '!CT57:CX57)</f>
        <v>5</v>
      </c>
      <c r="V55" s="107"/>
      <c r="W55" s="107"/>
      <c r="X55" s="107">
        <f>анкеты!H53</f>
        <v>51</v>
      </c>
      <c r="Y55" s="107">
        <f t="shared" si="8"/>
        <v>53</v>
      </c>
      <c r="Z55" s="108">
        <f t="shared" si="9"/>
        <v>100</v>
      </c>
      <c r="AA55" s="108">
        <f t="shared" si="10"/>
        <v>98</v>
      </c>
      <c r="AB55" s="108">
        <f t="shared" si="11"/>
        <v>96</v>
      </c>
      <c r="AC55" s="110">
        <f t="shared" si="12"/>
        <v>98</v>
      </c>
      <c r="AD55" s="107">
        <f>IF('бланки '!G57=1,('бланки '!DB57+'бланки '!DD57)*3,SUM('бланки '!DA57:DE57))</f>
        <v>3</v>
      </c>
      <c r="AE55" s="107">
        <f>IF('бланки '!E57=2,SUM('бланки '!DI57:DK57)*2-1,SUM('бланки '!DF57:DK57))</f>
        <v>3</v>
      </c>
      <c r="AF55" s="107">
        <f>анкеты!J53</f>
        <v>18</v>
      </c>
      <c r="AG55" s="107">
        <f>анкеты!I53</f>
        <v>20</v>
      </c>
      <c r="AH55" s="108">
        <f t="shared" si="13"/>
        <v>60</v>
      </c>
      <c r="AI55" s="108">
        <f t="shared" si="14"/>
        <v>60</v>
      </c>
      <c r="AJ55" s="111">
        <f t="shared" si="15"/>
        <v>90</v>
      </c>
      <c r="AK55" s="110">
        <f t="shared" si="16"/>
        <v>69</v>
      </c>
      <c r="AL55" s="107">
        <f>анкеты!K53</f>
        <v>51</v>
      </c>
      <c r="AM55" s="107">
        <f t="shared" si="17"/>
        <v>53</v>
      </c>
      <c r="AN55" s="107">
        <f>анкеты!L53</f>
        <v>53</v>
      </c>
      <c r="AO55" s="107">
        <f t="shared" si="18"/>
        <v>53</v>
      </c>
      <c r="AP55" s="107">
        <f>анкеты!N53</f>
        <v>46</v>
      </c>
      <c r="AQ55" s="107">
        <f>анкеты!M53</f>
        <v>47</v>
      </c>
      <c r="AR55" s="108">
        <f t="shared" si="19"/>
        <v>96</v>
      </c>
      <c r="AS55" s="108">
        <f t="shared" si="20"/>
        <v>100</v>
      </c>
      <c r="AT55" s="108">
        <f t="shared" si="21"/>
        <v>98</v>
      </c>
      <c r="AU55" s="109">
        <f t="shared" si="22"/>
        <v>98</v>
      </c>
      <c r="AV55" s="107">
        <f>анкеты!O53</f>
        <v>53</v>
      </c>
      <c r="AW55" s="107">
        <f t="shared" si="23"/>
        <v>53</v>
      </c>
      <c r="AX55" s="107">
        <f>анкеты!P53</f>
        <v>53</v>
      </c>
      <c r="AY55" s="107">
        <f t="shared" si="24"/>
        <v>53</v>
      </c>
      <c r="AZ55" s="107">
        <f>анкеты!Q53</f>
        <v>52</v>
      </c>
      <c r="BA55" s="107">
        <f t="shared" si="25"/>
        <v>53</v>
      </c>
      <c r="BB55" s="108">
        <f t="shared" si="26"/>
        <v>100</v>
      </c>
      <c r="BC55" s="108">
        <f t="shared" si="27"/>
        <v>100</v>
      </c>
      <c r="BD55" s="108">
        <f t="shared" si="28"/>
        <v>98</v>
      </c>
      <c r="BE55" s="109">
        <f t="shared" si="29"/>
        <v>99</v>
      </c>
      <c r="BF55" s="107">
        <f t="shared" si="30"/>
        <v>92.8</v>
      </c>
      <c r="BG55" s="107"/>
      <c r="BH55" s="107"/>
      <c r="BI55" s="107"/>
      <c r="BJ55" s="107"/>
    </row>
    <row r="56" spans="1:62" ht="45">
      <c r="A56" s="107">
        <f>'бланки '!D58</f>
        <v>53</v>
      </c>
      <c r="B56" s="107" t="str">
        <f>'бланки '!C58</f>
        <v>Муниципальное бюджетное общеобразовательное учреждение «Куначенская основная общеобразовательная школа» Ливенского района Орловской области</v>
      </c>
      <c r="C56" s="107">
        <f>анкеты!C54</f>
        <v>33</v>
      </c>
      <c r="D56" s="107">
        <f>SUMIF('бланки '!K58:Y58,"&lt;2")</f>
        <v>14</v>
      </c>
      <c r="E56" s="107">
        <f>COUNTIF('бланки '!K58:Y58,"&lt;2")</f>
        <v>14</v>
      </c>
      <c r="F56" s="107">
        <f>SUMIF('бланки '!Z58:CM58,"&lt;2")</f>
        <v>54</v>
      </c>
      <c r="G56" s="107">
        <f>COUNTIF('бланки '!Z58:CM58,"&lt;2")</f>
        <v>57</v>
      </c>
      <c r="H56" s="107">
        <f>SUM('бланки '!CN58:CQ58)</f>
        <v>4</v>
      </c>
      <c r="I56" s="107">
        <f>анкеты!E54</f>
        <v>22</v>
      </c>
      <c r="J56" s="107">
        <f>анкеты!D54</f>
        <v>22</v>
      </c>
      <c r="K56" s="107">
        <f>анкеты!G54</f>
        <v>23</v>
      </c>
      <c r="L56" s="107">
        <f>анкеты!F54</f>
        <v>23</v>
      </c>
      <c r="M56" s="107">
        <f t="shared" si="0"/>
        <v>100</v>
      </c>
      <c r="N56" s="107">
        <f t="shared" si="1"/>
        <v>95</v>
      </c>
      <c r="O56" s="107">
        <f t="shared" si="2"/>
        <v>100</v>
      </c>
      <c r="P56" s="107">
        <f t="shared" si="3"/>
        <v>100</v>
      </c>
      <c r="Q56" s="108">
        <f t="shared" si="4"/>
        <v>97</v>
      </c>
      <c r="R56" s="108">
        <f t="shared" si="5"/>
        <v>100</v>
      </c>
      <c r="S56" s="108">
        <f t="shared" si="6"/>
        <v>100</v>
      </c>
      <c r="T56" s="109">
        <f t="shared" si="7"/>
        <v>99.1</v>
      </c>
      <c r="U56" s="107">
        <f>SUM('бланки '!CT58:CX58)</f>
        <v>5</v>
      </c>
      <c r="V56" s="107"/>
      <c r="W56" s="107"/>
      <c r="X56" s="107">
        <f>анкеты!H54</f>
        <v>32</v>
      </c>
      <c r="Y56" s="107">
        <f t="shared" si="8"/>
        <v>33</v>
      </c>
      <c r="Z56" s="108">
        <f t="shared" si="9"/>
        <v>100</v>
      </c>
      <c r="AA56" s="108">
        <f t="shared" si="10"/>
        <v>98</v>
      </c>
      <c r="AB56" s="108">
        <f t="shared" si="11"/>
        <v>97</v>
      </c>
      <c r="AC56" s="110">
        <f t="shared" si="12"/>
        <v>98.5</v>
      </c>
      <c r="AD56" s="107">
        <f>IF('бланки '!G58=1,('бланки '!DB58+'бланки '!DD58)*3,SUM('бланки '!DA58:DE58))</f>
        <v>1</v>
      </c>
      <c r="AE56" s="107">
        <f>IF('бланки '!E58=2,SUM('бланки '!DI58:DK58)*2-1,SUM('бланки '!DF58:DK58))</f>
        <v>3</v>
      </c>
      <c r="AF56" s="107">
        <f>анкеты!J54</f>
        <v>4</v>
      </c>
      <c r="AG56" s="107">
        <f>анкеты!I54</f>
        <v>4</v>
      </c>
      <c r="AH56" s="108">
        <f t="shared" si="13"/>
        <v>20</v>
      </c>
      <c r="AI56" s="108">
        <f t="shared" si="14"/>
        <v>60</v>
      </c>
      <c r="AJ56" s="111">
        <f t="shared" si="15"/>
        <v>100</v>
      </c>
      <c r="AK56" s="110">
        <f t="shared" si="16"/>
        <v>60</v>
      </c>
      <c r="AL56" s="107">
        <f>анкеты!K54</f>
        <v>33</v>
      </c>
      <c r="AM56" s="107">
        <f t="shared" si="17"/>
        <v>33</v>
      </c>
      <c r="AN56" s="107">
        <f>анкеты!L54</f>
        <v>33</v>
      </c>
      <c r="AO56" s="107">
        <f t="shared" si="18"/>
        <v>33</v>
      </c>
      <c r="AP56" s="107">
        <f>анкеты!N54</f>
        <v>31</v>
      </c>
      <c r="AQ56" s="107">
        <f>анкеты!M54</f>
        <v>31</v>
      </c>
      <c r="AR56" s="108">
        <f t="shared" si="19"/>
        <v>100</v>
      </c>
      <c r="AS56" s="108">
        <f t="shared" si="20"/>
        <v>100</v>
      </c>
      <c r="AT56" s="108">
        <f t="shared" si="21"/>
        <v>100</v>
      </c>
      <c r="AU56" s="109">
        <f t="shared" si="22"/>
        <v>100</v>
      </c>
      <c r="AV56" s="107">
        <f>анкеты!O54</f>
        <v>33</v>
      </c>
      <c r="AW56" s="107">
        <f t="shared" si="23"/>
        <v>33</v>
      </c>
      <c r="AX56" s="107">
        <f>анкеты!P54</f>
        <v>33</v>
      </c>
      <c r="AY56" s="107">
        <f t="shared" si="24"/>
        <v>33</v>
      </c>
      <c r="AZ56" s="107">
        <f>анкеты!Q54</f>
        <v>33</v>
      </c>
      <c r="BA56" s="107">
        <f t="shared" si="25"/>
        <v>33</v>
      </c>
      <c r="BB56" s="108">
        <f t="shared" si="26"/>
        <v>100</v>
      </c>
      <c r="BC56" s="108">
        <f t="shared" si="27"/>
        <v>100</v>
      </c>
      <c r="BD56" s="108">
        <f t="shared" si="28"/>
        <v>100</v>
      </c>
      <c r="BE56" s="109">
        <f t="shared" si="29"/>
        <v>100</v>
      </c>
      <c r="BF56" s="107">
        <f t="shared" si="30"/>
        <v>91.52000000000001</v>
      </c>
      <c r="BG56" s="107"/>
      <c r="BH56" s="107"/>
      <c r="BI56" s="107"/>
      <c r="BJ56" s="107"/>
    </row>
    <row r="57" spans="1:62" ht="45">
      <c r="A57" s="107">
        <f>'бланки '!D59</f>
        <v>54</v>
      </c>
      <c r="B57" s="107" t="str">
        <f>'бланки '!C59</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7" s="107">
        <f>анкеты!C55</f>
        <v>37</v>
      </c>
      <c r="D57" s="107">
        <f>SUMIF('бланки '!K59:Y59,"&lt;2")</f>
        <v>13</v>
      </c>
      <c r="E57" s="107">
        <f>COUNTIF('бланки '!K59:Y59,"&lt;2")</f>
        <v>13</v>
      </c>
      <c r="F57" s="107">
        <f>SUMIF('бланки '!Z59:CM59,"&lt;2")</f>
        <v>43.5</v>
      </c>
      <c r="G57" s="107">
        <f>COUNTIF('бланки '!Z59:CM59,"&lt;2")</f>
        <v>53</v>
      </c>
      <c r="H57" s="107">
        <f>SUM('бланки '!CN59:CQ59)</f>
        <v>4</v>
      </c>
      <c r="I57" s="107">
        <f>анкеты!E55</f>
        <v>35</v>
      </c>
      <c r="J57" s="107">
        <f>анкеты!D55</f>
        <v>35</v>
      </c>
      <c r="K57" s="107">
        <f>анкеты!G55</f>
        <v>33</v>
      </c>
      <c r="L57" s="107">
        <f>анкеты!F55</f>
        <v>33</v>
      </c>
      <c r="M57" s="107">
        <f t="shared" si="0"/>
        <v>100</v>
      </c>
      <c r="N57" s="107">
        <f t="shared" si="1"/>
        <v>82</v>
      </c>
      <c r="O57" s="107">
        <f t="shared" si="2"/>
        <v>100</v>
      </c>
      <c r="P57" s="107">
        <f t="shared" si="3"/>
        <v>100</v>
      </c>
      <c r="Q57" s="108">
        <f t="shared" si="4"/>
        <v>91</v>
      </c>
      <c r="R57" s="108">
        <f t="shared" si="5"/>
        <v>100</v>
      </c>
      <c r="S57" s="108">
        <f t="shared" si="6"/>
        <v>100</v>
      </c>
      <c r="T57" s="109">
        <f t="shared" si="7"/>
        <v>97.3</v>
      </c>
      <c r="U57" s="107">
        <f>SUM('бланки '!CT59:CX59)</f>
        <v>5</v>
      </c>
      <c r="V57" s="107"/>
      <c r="W57" s="107"/>
      <c r="X57" s="107">
        <f>анкеты!H55</f>
        <v>37</v>
      </c>
      <c r="Y57" s="107">
        <f t="shared" si="8"/>
        <v>37</v>
      </c>
      <c r="Z57" s="108">
        <f t="shared" si="9"/>
        <v>100</v>
      </c>
      <c r="AA57" s="108">
        <f t="shared" si="10"/>
        <v>100</v>
      </c>
      <c r="AB57" s="108">
        <f t="shared" si="11"/>
        <v>100</v>
      </c>
      <c r="AC57" s="110">
        <f t="shared" si="12"/>
        <v>100</v>
      </c>
      <c r="AD57" s="107">
        <f>IF('бланки '!G59=1,('бланки '!DB59+'бланки '!DD59)*3,SUM('бланки '!DA59:DE59))</f>
        <v>3</v>
      </c>
      <c r="AE57" s="107">
        <f>IF('бланки '!E59=2,SUM('бланки '!DI59:DK59)*2-1,SUM('бланки '!DF59:DK59))</f>
        <v>4</v>
      </c>
      <c r="AF57" s="107">
        <f>анкеты!J55</f>
        <v>8</v>
      </c>
      <c r="AG57" s="107">
        <f>анкеты!I55</f>
        <v>8</v>
      </c>
      <c r="AH57" s="108">
        <f t="shared" si="13"/>
        <v>60</v>
      </c>
      <c r="AI57" s="108">
        <f t="shared" si="14"/>
        <v>80</v>
      </c>
      <c r="AJ57" s="111">
        <f t="shared" si="15"/>
        <v>100</v>
      </c>
      <c r="AK57" s="110">
        <f t="shared" si="16"/>
        <v>80</v>
      </c>
      <c r="AL57" s="107">
        <f>анкеты!K55</f>
        <v>37</v>
      </c>
      <c r="AM57" s="107">
        <f t="shared" si="17"/>
        <v>37</v>
      </c>
      <c r="AN57" s="107">
        <f>анкеты!L55</f>
        <v>37</v>
      </c>
      <c r="AO57" s="107">
        <f t="shared" si="18"/>
        <v>37</v>
      </c>
      <c r="AP57" s="107">
        <f>анкеты!N55</f>
        <v>33</v>
      </c>
      <c r="AQ57" s="107">
        <f>анкеты!M55</f>
        <v>33</v>
      </c>
      <c r="AR57" s="108">
        <f t="shared" si="19"/>
        <v>100</v>
      </c>
      <c r="AS57" s="108">
        <f t="shared" si="20"/>
        <v>100</v>
      </c>
      <c r="AT57" s="108">
        <f t="shared" si="21"/>
        <v>100</v>
      </c>
      <c r="AU57" s="109">
        <f t="shared" si="22"/>
        <v>100</v>
      </c>
      <c r="AV57" s="107">
        <f>анкеты!O55</f>
        <v>37</v>
      </c>
      <c r="AW57" s="107">
        <f t="shared" si="23"/>
        <v>37</v>
      </c>
      <c r="AX57" s="107">
        <f>анкеты!P55</f>
        <v>37</v>
      </c>
      <c r="AY57" s="107">
        <f t="shared" si="24"/>
        <v>37</v>
      </c>
      <c r="AZ57" s="107">
        <f>анкеты!Q55</f>
        <v>37</v>
      </c>
      <c r="BA57" s="107">
        <f t="shared" si="25"/>
        <v>37</v>
      </c>
      <c r="BB57" s="108">
        <f t="shared" si="26"/>
        <v>100</v>
      </c>
      <c r="BC57" s="108">
        <f t="shared" si="27"/>
        <v>100</v>
      </c>
      <c r="BD57" s="108">
        <f t="shared" si="28"/>
        <v>100</v>
      </c>
      <c r="BE57" s="109">
        <f t="shared" si="29"/>
        <v>100</v>
      </c>
      <c r="BF57" s="107">
        <f t="shared" si="30"/>
        <v>95.460000000000008</v>
      </c>
      <c r="BG57" s="107"/>
      <c r="BH57" s="107"/>
      <c r="BI57" s="107"/>
      <c r="BJ57" s="107"/>
    </row>
    <row r="58" spans="1:62" ht="45">
      <c r="A58" s="107">
        <f>'бланки '!D60</f>
        <v>55</v>
      </c>
      <c r="B58" s="107" t="str">
        <f>'бланки '!C60</f>
        <v>Муниципальное бюджетное общеобразовательное учреждение «Навесненская средняя общеобразовательная школа» Ливенского района Орловской области</v>
      </c>
      <c r="C58" s="107">
        <f>анкеты!C56</f>
        <v>23</v>
      </c>
      <c r="D58" s="107">
        <f>SUMIF('бланки '!K60:Y60,"&lt;2")</f>
        <v>13</v>
      </c>
      <c r="E58" s="107">
        <f>COUNTIF('бланки '!K60:Y60,"&lt;2")</f>
        <v>13</v>
      </c>
      <c r="F58" s="107">
        <f>SUMIF('бланки '!Z60:CM60,"&lt;2")</f>
        <v>48</v>
      </c>
      <c r="G58" s="107">
        <f>COUNTIF('бланки '!Z60:CM60,"&lt;2")</f>
        <v>53</v>
      </c>
      <c r="H58" s="107">
        <f>SUM('бланки '!CN60:CQ60)</f>
        <v>4</v>
      </c>
      <c r="I58" s="107">
        <f>анкеты!E56</f>
        <v>21</v>
      </c>
      <c r="J58" s="107">
        <f>анкеты!D56</f>
        <v>21</v>
      </c>
      <c r="K58" s="107">
        <f>анкеты!G56</f>
        <v>20</v>
      </c>
      <c r="L58" s="107">
        <f>анкеты!F56</f>
        <v>20</v>
      </c>
      <c r="M58" s="107">
        <f t="shared" si="0"/>
        <v>100</v>
      </c>
      <c r="N58" s="107">
        <f t="shared" si="1"/>
        <v>91</v>
      </c>
      <c r="O58" s="107">
        <f t="shared" si="2"/>
        <v>100</v>
      </c>
      <c r="P58" s="107">
        <f t="shared" si="3"/>
        <v>100</v>
      </c>
      <c r="Q58" s="108">
        <f t="shared" si="4"/>
        <v>95</v>
      </c>
      <c r="R58" s="108">
        <f t="shared" si="5"/>
        <v>100</v>
      </c>
      <c r="S58" s="108">
        <f t="shared" si="6"/>
        <v>100</v>
      </c>
      <c r="T58" s="109">
        <f t="shared" si="7"/>
        <v>98.5</v>
      </c>
      <c r="U58" s="107">
        <f>SUM('бланки '!CT60:CX60)</f>
        <v>5</v>
      </c>
      <c r="V58" s="107"/>
      <c r="W58" s="107"/>
      <c r="X58" s="107">
        <f>анкеты!H56</f>
        <v>22</v>
      </c>
      <c r="Y58" s="107">
        <f t="shared" si="8"/>
        <v>23</v>
      </c>
      <c r="Z58" s="108">
        <f t="shared" si="9"/>
        <v>100</v>
      </c>
      <c r="AA58" s="108">
        <f t="shared" si="10"/>
        <v>98</v>
      </c>
      <c r="AB58" s="108">
        <f t="shared" si="11"/>
        <v>96</v>
      </c>
      <c r="AC58" s="110">
        <f t="shared" si="12"/>
        <v>98</v>
      </c>
      <c r="AD58" s="107">
        <f>IF('бланки '!G60=1,('бланки '!DB60+'бланки '!DD60)*3,SUM('бланки '!DA60:DE60))</f>
        <v>0</v>
      </c>
      <c r="AE58" s="107">
        <f>IF('бланки '!E60=2,SUM('бланки '!DI60:DK60)*2-1,SUM('бланки '!DF60:DK60))</f>
        <v>3</v>
      </c>
      <c r="AF58" s="107">
        <f>анкеты!J56</f>
        <v>12</v>
      </c>
      <c r="AG58" s="107">
        <f>анкеты!I56</f>
        <v>12</v>
      </c>
      <c r="AH58" s="108">
        <f t="shared" si="13"/>
        <v>0</v>
      </c>
      <c r="AI58" s="108">
        <f t="shared" si="14"/>
        <v>60</v>
      </c>
      <c r="AJ58" s="111">
        <f t="shared" si="15"/>
        <v>100</v>
      </c>
      <c r="AK58" s="110">
        <f t="shared" si="16"/>
        <v>54</v>
      </c>
      <c r="AL58" s="107">
        <f>анкеты!K56</f>
        <v>23</v>
      </c>
      <c r="AM58" s="107">
        <f t="shared" si="17"/>
        <v>23</v>
      </c>
      <c r="AN58" s="107">
        <f>анкеты!L56</f>
        <v>23</v>
      </c>
      <c r="AO58" s="107">
        <f t="shared" si="18"/>
        <v>23</v>
      </c>
      <c r="AP58" s="107">
        <f>анкеты!N56</f>
        <v>21</v>
      </c>
      <c r="AQ58" s="107">
        <f>анкеты!M56</f>
        <v>21</v>
      </c>
      <c r="AR58" s="108">
        <f t="shared" si="19"/>
        <v>100</v>
      </c>
      <c r="AS58" s="108">
        <f t="shared" si="20"/>
        <v>100</v>
      </c>
      <c r="AT58" s="108">
        <f t="shared" si="21"/>
        <v>100</v>
      </c>
      <c r="AU58" s="109">
        <f t="shared" si="22"/>
        <v>100</v>
      </c>
      <c r="AV58" s="107">
        <f>анкеты!O56</f>
        <v>23</v>
      </c>
      <c r="AW58" s="107">
        <f t="shared" si="23"/>
        <v>23</v>
      </c>
      <c r="AX58" s="107">
        <f>анкеты!P56</f>
        <v>23</v>
      </c>
      <c r="AY58" s="107">
        <f t="shared" si="24"/>
        <v>23</v>
      </c>
      <c r="AZ58" s="107">
        <f>анкеты!Q56</f>
        <v>23</v>
      </c>
      <c r="BA58" s="107">
        <f t="shared" si="25"/>
        <v>23</v>
      </c>
      <c r="BB58" s="108">
        <f t="shared" si="26"/>
        <v>100</v>
      </c>
      <c r="BC58" s="108">
        <f t="shared" si="27"/>
        <v>100</v>
      </c>
      <c r="BD58" s="108">
        <f t="shared" si="28"/>
        <v>100</v>
      </c>
      <c r="BE58" s="109">
        <f t="shared" si="29"/>
        <v>100</v>
      </c>
      <c r="BF58" s="107">
        <f t="shared" si="30"/>
        <v>90.1</v>
      </c>
      <c r="BG58" s="107"/>
      <c r="BH58" s="107"/>
      <c r="BI58" s="107"/>
      <c r="BJ58" s="107"/>
    </row>
    <row r="59" spans="1:62" ht="45">
      <c r="A59" s="107">
        <f>'бланки '!D61</f>
        <v>56</v>
      </c>
      <c r="B59" s="107" t="str">
        <f>'бланки '!C61</f>
        <v>Муниципальное бюджетное общеобразовательное учреждение «Никольская средняя общеобразовательная школа» Ливенского района Орловской области</v>
      </c>
      <c r="C59" s="107">
        <f>анкеты!C57</f>
        <v>27</v>
      </c>
      <c r="D59" s="107">
        <f>SUMIF('бланки '!K61:Y61,"&lt;2")</f>
        <v>14</v>
      </c>
      <c r="E59" s="107">
        <f>COUNTIF('бланки '!K61:Y61,"&lt;2")</f>
        <v>14</v>
      </c>
      <c r="F59" s="107">
        <f>SUMIF('бланки '!Z61:CM61,"&lt;2")</f>
        <v>54.5</v>
      </c>
      <c r="G59" s="107">
        <f>COUNTIF('бланки '!Z61:CM61,"&lt;2")</f>
        <v>55</v>
      </c>
      <c r="H59" s="107">
        <f>SUM('бланки '!CN61:CQ61)</f>
        <v>4</v>
      </c>
      <c r="I59" s="107">
        <f>анкеты!E57</f>
        <v>25</v>
      </c>
      <c r="J59" s="107">
        <f>анкеты!D57</f>
        <v>25</v>
      </c>
      <c r="K59" s="107">
        <f>анкеты!G57</f>
        <v>25</v>
      </c>
      <c r="L59" s="107">
        <f>анкеты!F57</f>
        <v>25</v>
      </c>
      <c r="M59" s="107">
        <f t="shared" si="0"/>
        <v>100</v>
      </c>
      <c r="N59" s="107">
        <f t="shared" si="1"/>
        <v>99</v>
      </c>
      <c r="O59" s="107">
        <f t="shared" si="2"/>
        <v>100</v>
      </c>
      <c r="P59" s="107">
        <f t="shared" si="3"/>
        <v>100</v>
      </c>
      <c r="Q59" s="108">
        <f t="shared" si="4"/>
        <v>99</v>
      </c>
      <c r="R59" s="108">
        <f t="shared" si="5"/>
        <v>100</v>
      </c>
      <c r="S59" s="108">
        <f t="shared" si="6"/>
        <v>100</v>
      </c>
      <c r="T59" s="109">
        <f t="shared" si="7"/>
        <v>99.7</v>
      </c>
      <c r="U59" s="107">
        <f>SUM('бланки '!CT61:CX61)</f>
        <v>5</v>
      </c>
      <c r="V59" s="107"/>
      <c r="W59" s="107"/>
      <c r="X59" s="107">
        <f>анкеты!H57</f>
        <v>27</v>
      </c>
      <c r="Y59" s="107">
        <f t="shared" si="8"/>
        <v>27</v>
      </c>
      <c r="Z59" s="108">
        <f t="shared" si="9"/>
        <v>100</v>
      </c>
      <c r="AA59" s="108">
        <f t="shared" si="10"/>
        <v>100</v>
      </c>
      <c r="AB59" s="108">
        <f t="shared" si="11"/>
        <v>100</v>
      </c>
      <c r="AC59" s="110">
        <f t="shared" si="12"/>
        <v>100</v>
      </c>
      <c r="AD59" s="107">
        <f>IF('бланки '!G61=1,('бланки '!DB61+'бланки '!DD61)*3,SUM('бланки '!DA61:DE61))</f>
        <v>2</v>
      </c>
      <c r="AE59" s="107">
        <f>IF('бланки '!E61=2,SUM('бланки '!DI61:DK61)*2-1,SUM('бланки '!DF61:DK61))</f>
        <v>3</v>
      </c>
      <c r="AF59" s="107">
        <f>анкеты!J57</f>
        <v>16</v>
      </c>
      <c r="AG59" s="107">
        <f>анкеты!I57</f>
        <v>17</v>
      </c>
      <c r="AH59" s="108">
        <f t="shared" si="13"/>
        <v>40</v>
      </c>
      <c r="AI59" s="108">
        <f t="shared" si="14"/>
        <v>60</v>
      </c>
      <c r="AJ59" s="111">
        <f t="shared" si="15"/>
        <v>94</v>
      </c>
      <c r="AK59" s="110">
        <f t="shared" si="16"/>
        <v>64.2</v>
      </c>
      <c r="AL59" s="107">
        <f>анкеты!K57</f>
        <v>27</v>
      </c>
      <c r="AM59" s="107">
        <f t="shared" si="17"/>
        <v>27</v>
      </c>
      <c r="AN59" s="107">
        <f>анкеты!L57</f>
        <v>27</v>
      </c>
      <c r="AO59" s="107">
        <f t="shared" si="18"/>
        <v>27</v>
      </c>
      <c r="AP59" s="107">
        <f>анкеты!N57</f>
        <v>25</v>
      </c>
      <c r="AQ59" s="107">
        <f>анкеты!M57</f>
        <v>25</v>
      </c>
      <c r="AR59" s="108">
        <f t="shared" si="19"/>
        <v>100</v>
      </c>
      <c r="AS59" s="108">
        <f t="shared" si="20"/>
        <v>100</v>
      </c>
      <c r="AT59" s="108">
        <f t="shared" si="21"/>
        <v>100</v>
      </c>
      <c r="AU59" s="109">
        <f t="shared" si="22"/>
        <v>100</v>
      </c>
      <c r="AV59" s="107">
        <f>анкеты!O57</f>
        <v>27</v>
      </c>
      <c r="AW59" s="107">
        <f t="shared" si="23"/>
        <v>27</v>
      </c>
      <c r="AX59" s="107">
        <f>анкеты!P57</f>
        <v>27</v>
      </c>
      <c r="AY59" s="107">
        <f t="shared" si="24"/>
        <v>27</v>
      </c>
      <c r="AZ59" s="107">
        <f>анкеты!Q57</f>
        <v>27</v>
      </c>
      <c r="BA59" s="107">
        <f t="shared" si="25"/>
        <v>27</v>
      </c>
      <c r="BB59" s="108">
        <f t="shared" si="26"/>
        <v>100</v>
      </c>
      <c r="BC59" s="108">
        <f t="shared" si="27"/>
        <v>100</v>
      </c>
      <c r="BD59" s="108">
        <f t="shared" si="28"/>
        <v>100</v>
      </c>
      <c r="BE59" s="109">
        <f t="shared" si="29"/>
        <v>100</v>
      </c>
      <c r="BF59" s="107">
        <f t="shared" si="30"/>
        <v>92.78</v>
      </c>
      <c r="BG59" s="107"/>
      <c r="BH59" s="107"/>
      <c r="BI59" s="107"/>
      <c r="BJ59" s="107"/>
    </row>
    <row r="60" spans="1:62" ht="45">
      <c r="A60" s="107">
        <f>'бланки '!D62</f>
        <v>57</v>
      </c>
      <c r="B60" s="107" t="str">
        <f>'бланки '!C62</f>
        <v>Муниципальное бюджетное общеобразовательное учреждение «Сосновская основная общеобразовательная школа» Ливенского района Орловской области</v>
      </c>
      <c r="C60" s="107">
        <f>анкеты!C58</f>
        <v>25</v>
      </c>
      <c r="D60" s="107">
        <f>SUMIF('бланки '!K62:Y62,"&lt;2")</f>
        <v>14</v>
      </c>
      <c r="E60" s="107">
        <f>COUNTIF('бланки '!K62:Y62,"&lt;2")</f>
        <v>14</v>
      </c>
      <c r="F60" s="107">
        <f>SUMIF('бланки '!Z62:CM62,"&lt;2")</f>
        <v>50.5</v>
      </c>
      <c r="G60" s="107">
        <f>COUNTIF('бланки '!Z62:CM62,"&lt;2")</f>
        <v>57</v>
      </c>
      <c r="H60" s="107">
        <f>SUM('бланки '!CN62:CQ62)</f>
        <v>3</v>
      </c>
      <c r="I60" s="107">
        <f>анкеты!E58</f>
        <v>24</v>
      </c>
      <c r="J60" s="107">
        <f>анкеты!D58</f>
        <v>24</v>
      </c>
      <c r="K60" s="107">
        <f>анкеты!G58</f>
        <v>23</v>
      </c>
      <c r="L60" s="107">
        <f>анкеты!F58</f>
        <v>23</v>
      </c>
      <c r="M60" s="107">
        <f t="shared" si="0"/>
        <v>100</v>
      </c>
      <c r="N60" s="107">
        <f t="shared" si="1"/>
        <v>89</v>
      </c>
      <c r="O60" s="107">
        <f t="shared" si="2"/>
        <v>100</v>
      </c>
      <c r="P60" s="107">
        <f t="shared" si="3"/>
        <v>100</v>
      </c>
      <c r="Q60" s="108">
        <f t="shared" si="4"/>
        <v>94</v>
      </c>
      <c r="R60" s="108">
        <f t="shared" si="5"/>
        <v>90</v>
      </c>
      <c r="S60" s="108">
        <f t="shared" si="6"/>
        <v>100</v>
      </c>
      <c r="T60" s="109">
        <f t="shared" si="7"/>
        <v>95.2</v>
      </c>
      <c r="U60" s="107">
        <f>SUM('бланки '!CT62:CX62)</f>
        <v>5</v>
      </c>
      <c r="V60" s="107"/>
      <c r="W60" s="107"/>
      <c r="X60" s="107">
        <f>анкеты!H58</f>
        <v>25</v>
      </c>
      <c r="Y60" s="107">
        <f t="shared" si="8"/>
        <v>25</v>
      </c>
      <c r="Z60" s="108">
        <f t="shared" si="9"/>
        <v>100</v>
      </c>
      <c r="AA60" s="108">
        <f t="shared" si="10"/>
        <v>100</v>
      </c>
      <c r="AB60" s="108">
        <f t="shared" si="11"/>
        <v>100</v>
      </c>
      <c r="AC60" s="110">
        <f t="shared" si="12"/>
        <v>100</v>
      </c>
      <c r="AD60" s="107">
        <f>IF('бланки '!G62=1,('бланки '!DB62+'бланки '!DD62)*3,SUM('бланки '!DA62:DE62))</f>
        <v>0</v>
      </c>
      <c r="AE60" s="107">
        <f>IF('бланки '!E62=2,SUM('бланки '!DI62:DK62)*2-1,SUM('бланки '!DF62:DK62))</f>
        <v>2</v>
      </c>
      <c r="AF60" s="107">
        <f>анкеты!J58</f>
        <v>11</v>
      </c>
      <c r="AG60" s="107">
        <f>анкеты!I58</f>
        <v>11</v>
      </c>
      <c r="AH60" s="108">
        <f t="shared" si="13"/>
        <v>0</v>
      </c>
      <c r="AI60" s="108">
        <f t="shared" si="14"/>
        <v>40</v>
      </c>
      <c r="AJ60" s="111">
        <f t="shared" si="15"/>
        <v>100</v>
      </c>
      <c r="AK60" s="110">
        <f t="shared" si="16"/>
        <v>46</v>
      </c>
      <c r="AL60" s="107">
        <f>анкеты!K58</f>
        <v>25</v>
      </c>
      <c r="AM60" s="107">
        <f t="shared" si="17"/>
        <v>25</v>
      </c>
      <c r="AN60" s="107">
        <f>анкеты!L58</f>
        <v>25</v>
      </c>
      <c r="AO60" s="107">
        <f t="shared" si="18"/>
        <v>25</v>
      </c>
      <c r="AP60" s="107">
        <f>анкеты!N58</f>
        <v>23</v>
      </c>
      <c r="AQ60" s="107">
        <f>анкеты!M58</f>
        <v>23</v>
      </c>
      <c r="AR60" s="108">
        <f t="shared" si="19"/>
        <v>100</v>
      </c>
      <c r="AS60" s="108">
        <f t="shared" si="20"/>
        <v>100</v>
      </c>
      <c r="AT60" s="108">
        <f t="shared" si="21"/>
        <v>100</v>
      </c>
      <c r="AU60" s="109">
        <f t="shared" si="22"/>
        <v>100</v>
      </c>
      <c r="AV60" s="107">
        <f>анкеты!O58</f>
        <v>25</v>
      </c>
      <c r="AW60" s="107">
        <f t="shared" si="23"/>
        <v>25</v>
      </c>
      <c r="AX60" s="107">
        <f>анкеты!P58</f>
        <v>24</v>
      </c>
      <c r="AY60" s="107">
        <f t="shared" si="24"/>
        <v>25</v>
      </c>
      <c r="AZ60" s="107">
        <f>анкеты!Q58</f>
        <v>25</v>
      </c>
      <c r="BA60" s="107">
        <f t="shared" si="25"/>
        <v>25</v>
      </c>
      <c r="BB60" s="108">
        <f t="shared" si="26"/>
        <v>100</v>
      </c>
      <c r="BC60" s="108">
        <f t="shared" si="27"/>
        <v>96</v>
      </c>
      <c r="BD60" s="108">
        <f t="shared" si="28"/>
        <v>100</v>
      </c>
      <c r="BE60" s="109">
        <f t="shared" si="29"/>
        <v>99.2</v>
      </c>
      <c r="BF60" s="107">
        <f t="shared" si="30"/>
        <v>88.08</v>
      </c>
      <c r="BG60" s="107"/>
      <c r="BH60" s="107"/>
      <c r="BI60" s="107"/>
      <c r="BJ60" s="107"/>
    </row>
    <row r="61" spans="1:62" ht="45">
      <c r="A61" s="107">
        <f>'бланки '!D63</f>
        <v>58</v>
      </c>
      <c r="B61" s="107" t="str">
        <f>'бланки '!C63</f>
        <v>Муниципальное бюджетное общеобразовательное учреждение «Екатериновская средняя общеобразовательная школа» Ливенского района Орловской области</v>
      </c>
      <c r="C61" s="107">
        <f>анкеты!C59</f>
        <v>51</v>
      </c>
      <c r="D61" s="107">
        <f>SUMIF('бланки '!K63:Y63,"&lt;2")</f>
        <v>14</v>
      </c>
      <c r="E61" s="107">
        <f>COUNTIF('бланки '!K63:Y63,"&lt;2")</f>
        <v>14</v>
      </c>
      <c r="F61" s="107">
        <f>SUMIF('бланки '!Z63:CM63,"&lt;2")</f>
        <v>47</v>
      </c>
      <c r="G61" s="107">
        <f>COUNTIF('бланки '!Z63:CM63,"&lt;2")</f>
        <v>55</v>
      </c>
      <c r="H61" s="107">
        <f>SUM('бланки '!CN63:CQ63)</f>
        <v>4</v>
      </c>
      <c r="I61" s="107">
        <f>анкеты!E59</f>
        <v>49</v>
      </c>
      <c r="J61" s="107">
        <f>анкеты!D59</f>
        <v>49</v>
      </c>
      <c r="K61" s="107">
        <f>анкеты!G59</f>
        <v>45</v>
      </c>
      <c r="L61" s="107">
        <f>анкеты!F59</f>
        <v>46</v>
      </c>
      <c r="M61" s="107">
        <f t="shared" si="0"/>
        <v>100</v>
      </c>
      <c r="N61" s="107">
        <f t="shared" si="1"/>
        <v>85</v>
      </c>
      <c r="O61" s="107">
        <f t="shared" si="2"/>
        <v>100</v>
      </c>
      <c r="P61" s="107">
        <f t="shared" si="3"/>
        <v>98</v>
      </c>
      <c r="Q61" s="108">
        <f t="shared" si="4"/>
        <v>92</v>
      </c>
      <c r="R61" s="108">
        <f t="shared" si="5"/>
        <v>100</v>
      </c>
      <c r="S61" s="108">
        <f t="shared" si="6"/>
        <v>99</v>
      </c>
      <c r="T61" s="109">
        <f t="shared" si="7"/>
        <v>97.2</v>
      </c>
      <c r="U61" s="107">
        <f>SUM('бланки '!CT63:CX63)</f>
        <v>5</v>
      </c>
      <c r="V61" s="107"/>
      <c r="W61" s="107"/>
      <c r="X61" s="107">
        <f>анкеты!H59</f>
        <v>49</v>
      </c>
      <c r="Y61" s="107">
        <f t="shared" si="8"/>
        <v>51</v>
      </c>
      <c r="Z61" s="108">
        <f t="shared" si="9"/>
        <v>100</v>
      </c>
      <c r="AA61" s="108">
        <f t="shared" si="10"/>
        <v>98</v>
      </c>
      <c r="AB61" s="108">
        <f t="shared" si="11"/>
        <v>96</v>
      </c>
      <c r="AC61" s="110">
        <f t="shared" si="12"/>
        <v>98</v>
      </c>
      <c r="AD61" s="107">
        <f>IF('бланки '!G63=1,('бланки '!DB63+'бланки '!DD63)*3,SUM('бланки '!DA63:DE63))</f>
        <v>1</v>
      </c>
      <c r="AE61" s="107">
        <f>IF('бланки '!E63=2,SUM('бланки '!DI63:DK63)*2-1,SUM('бланки '!DF63:DK63))</f>
        <v>3</v>
      </c>
      <c r="AF61" s="107">
        <f>анкеты!J59</f>
        <v>4</v>
      </c>
      <c r="AG61" s="107">
        <f>анкеты!I59</f>
        <v>4</v>
      </c>
      <c r="AH61" s="108">
        <f t="shared" si="13"/>
        <v>20</v>
      </c>
      <c r="AI61" s="108">
        <f t="shared" si="14"/>
        <v>60</v>
      </c>
      <c r="AJ61" s="111">
        <f t="shared" si="15"/>
        <v>100</v>
      </c>
      <c r="AK61" s="110">
        <f t="shared" si="16"/>
        <v>60</v>
      </c>
      <c r="AL61" s="107">
        <f>анкеты!K59</f>
        <v>51</v>
      </c>
      <c r="AM61" s="107">
        <f t="shared" si="17"/>
        <v>51</v>
      </c>
      <c r="AN61" s="107">
        <f>анкеты!L59</f>
        <v>50</v>
      </c>
      <c r="AO61" s="107">
        <f t="shared" si="18"/>
        <v>51</v>
      </c>
      <c r="AP61" s="107">
        <f>анкеты!N59</f>
        <v>44</v>
      </c>
      <c r="AQ61" s="107">
        <f>анкеты!M59</f>
        <v>47</v>
      </c>
      <c r="AR61" s="108">
        <f t="shared" si="19"/>
        <v>100</v>
      </c>
      <c r="AS61" s="108">
        <f t="shared" si="20"/>
        <v>98</v>
      </c>
      <c r="AT61" s="108">
        <f t="shared" si="21"/>
        <v>94</v>
      </c>
      <c r="AU61" s="109">
        <f t="shared" si="22"/>
        <v>98</v>
      </c>
      <c r="AV61" s="107">
        <f>анкеты!O59</f>
        <v>49</v>
      </c>
      <c r="AW61" s="107">
        <f t="shared" si="23"/>
        <v>51</v>
      </c>
      <c r="AX61" s="107">
        <f>анкеты!P59</f>
        <v>50</v>
      </c>
      <c r="AY61" s="107">
        <f t="shared" si="24"/>
        <v>51</v>
      </c>
      <c r="AZ61" s="107">
        <f>анкеты!Q59</f>
        <v>51</v>
      </c>
      <c r="BA61" s="107">
        <f t="shared" si="25"/>
        <v>51</v>
      </c>
      <c r="BB61" s="108">
        <f t="shared" si="26"/>
        <v>96</v>
      </c>
      <c r="BC61" s="108">
        <f t="shared" si="27"/>
        <v>98</v>
      </c>
      <c r="BD61" s="108">
        <f t="shared" si="28"/>
        <v>100</v>
      </c>
      <c r="BE61" s="109">
        <f t="shared" si="29"/>
        <v>98.4</v>
      </c>
      <c r="BF61" s="107">
        <f t="shared" si="30"/>
        <v>90.320000000000007</v>
      </c>
      <c r="BG61" s="107"/>
      <c r="BH61" s="107"/>
      <c r="BI61" s="107"/>
      <c r="BJ61" s="107"/>
    </row>
    <row r="62" spans="1:62" ht="45">
      <c r="A62" s="107">
        <f>'бланки '!D64</f>
        <v>59</v>
      </c>
      <c r="B62" s="107" t="str">
        <f>'бланки '!C64</f>
        <v>Муниципальное бюджетное общеобразовательное учреждение «Здоровецкая средняя общеобразовательная школа» Ливенского района Орловской области</v>
      </c>
      <c r="C62" s="107">
        <f>анкеты!C60</f>
        <v>72</v>
      </c>
      <c r="D62" s="107">
        <f>SUMIF('бланки '!K64:Y64,"&lt;2")</f>
        <v>14</v>
      </c>
      <c r="E62" s="107">
        <f>COUNTIF('бланки '!K64:Y64,"&lt;2")</f>
        <v>14</v>
      </c>
      <c r="F62" s="107">
        <f>SUMIF('бланки '!Z64:CM64,"&lt;2")</f>
        <v>47</v>
      </c>
      <c r="G62" s="107">
        <f>COUNTIF('бланки '!Z64:CM64,"&lt;2")</f>
        <v>55</v>
      </c>
      <c r="H62" s="107">
        <f>SUM('бланки '!CN64:CQ64)</f>
        <v>4</v>
      </c>
      <c r="I62" s="107">
        <f>анкеты!E60</f>
        <v>61</v>
      </c>
      <c r="J62" s="107">
        <f>анкеты!D60</f>
        <v>61</v>
      </c>
      <c r="K62" s="107">
        <f>анкеты!G60</f>
        <v>56</v>
      </c>
      <c r="L62" s="107">
        <f>анкеты!F60</f>
        <v>56</v>
      </c>
      <c r="M62" s="107">
        <f t="shared" si="0"/>
        <v>100</v>
      </c>
      <c r="N62" s="107">
        <f t="shared" si="1"/>
        <v>85</v>
      </c>
      <c r="O62" s="107">
        <f t="shared" si="2"/>
        <v>100</v>
      </c>
      <c r="P62" s="107">
        <f t="shared" si="3"/>
        <v>100</v>
      </c>
      <c r="Q62" s="108">
        <f t="shared" si="4"/>
        <v>92</v>
      </c>
      <c r="R62" s="108">
        <f t="shared" si="5"/>
        <v>100</v>
      </c>
      <c r="S62" s="108">
        <f t="shared" si="6"/>
        <v>100</v>
      </c>
      <c r="T62" s="109">
        <f t="shared" si="7"/>
        <v>97.6</v>
      </c>
      <c r="U62" s="107">
        <f>SUM('бланки '!CT64:CX64)</f>
        <v>5</v>
      </c>
      <c r="V62" s="107"/>
      <c r="W62" s="107"/>
      <c r="X62" s="107">
        <f>анкеты!H60</f>
        <v>71</v>
      </c>
      <c r="Y62" s="107">
        <f t="shared" si="8"/>
        <v>72</v>
      </c>
      <c r="Z62" s="108">
        <f t="shared" si="9"/>
        <v>100</v>
      </c>
      <c r="AA62" s="108">
        <f t="shared" si="10"/>
        <v>99</v>
      </c>
      <c r="AB62" s="108">
        <f t="shared" si="11"/>
        <v>99</v>
      </c>
      <c r="AC62" s="110">
        <f t="shared" si="12"/>
        <v>99.5</v>
      </c>
      <c r="AD62" s="107">
        <f>IF('бланки '!G64=1,('бланки '!DB64+'бланки '!DD64)*3,SUM('бланки '!DA64:DE64))</f>
        <v>0</v>
      </c>
      <c r="AE62" s="107">
        <f>IF('бланки '!E64=2,SUM('бланки '!DI64:DK64)*2-1,SUM('бланки '!DF64:DK64))</f>
        <v>3</v>
      </c>
      <c r="AF62" s="107">
        <f>анкеты!J60</f>
        <v>21</v>
      </c>
      <c r="AG62" s="107">
        <f>анкеты!I60</f>
        <v>26</v>
      </c>
      <c r="AH62" s="108">
        <f t="shared" si="13"/>
        <v>0</v>
      </c>
      <c r="AI62" s="108">
        <f t="shared" si="14"/>
        <v>60</v>
      </c>
      <c r="AJ62" s="111">
        <f t="shared" si="15"/>
        <v>81</v>
      </c>
      <c r="AK62" s="110">
        <f t="shared" si="16"/>
        <v>48.3</v>
      </c>
      <c r="AL62" s="107">
        <f>анкеты!K60</f>
        <v>70</v>
      </c>
      <c r="AM62" s="107">
        <f t="shared" si="17"/>
        <v>72</v>
      </c>
      <c r="AN62" s="107">
        <f>анкеты!L60</f>
        <v>70</v>
      </c>
      <c r="AO62" s="107">
        <f t="shared" si="18"/>
        <v>72</v>
      </c>
      <c r="AP62" s="107">
        <f>анкеты!N60</f>
        <v>60</v>
      </c>
      <c r="AQ62" s="107">
        <f>анкеты!M60</f>
        <v>61</v>
      </c>
      <c r="AR62" s="108">
        <f t="shared" si="19"/>
        <v>97</v>
      </c>
      <c r="AS62" s="108">
        <f t="shared" si="20"/>
        <v>97</v>
      </c>
      <c r="AT62" s="108">
        <f t="shared" si="21"/>
        <v>98</v>
      </c>
      <c r="AU62" s="109">
        <f t="shared" si="22"/>
        <v>97.2</v>
      </c>
      <c r="AV62" s="107">
        <f>анкеты!O60</f>
        <v>72</v>
      </c>
      <c r="AW62" s="107">
        <f t="shared" si="23"/>
        <v>72</v>
      </c>
      <c r="AX62" s="107">
        <f>анкеты!P60</f>
        <v>70</v>
      </c>
      <c r="AY62" s="107">
        <f t="shared" si="24"/>
        <v>72</v>
      </c>
      <c r="AZ62" s="107">
        <f>анкеты!Q60</f>
        <v>71</v>
      </c>
      <c r="BA62" s="107">
        <f t="shared" si="25"/>
        <v>72</v>
      </c>
      <c r="BB62" s="108">
        <f t="shared" si="26"/>
        <v>100</v>
      </c>
      <c r="BC62" s="108">
        <f t="shared" si="27"/>
        <v>97</v>
      </c>
      <c r="BD62" s="108">
        <f t="shared" si="28"/>
        <v>99</v>
      </c>
      <c r="BE62" s="109">
        <f t="shared" si="29"/>
        <v>98.9</v>
      </c>
      <c r="BF62" s="107">
        <f t="shared" si="30"/>
        <v>88.3</v>
      </c>
      <c r="BG62" s="107"/>
      <c r="BH62" s="107"/>
      <c r="BI62" s="107"/>
      <c r="BJ62" s="107"/>
    </row>
    <row r="63" spans="1:62" ht="45">
      <c r="A63" s="107">
        <f>'бланки '!D65</f>
        <v>60</v>
      </c>
      <c r="B63" s="107" t="str">
        <f>'бланки '!C65</f>
        <v>Муниципальное бюджетное общеобразовательное учреждение «Орловская средняя общеобразовательная школа» Ливенского района Орловской области</v>
      </c>
      <c r="C63" s="107">
        <f>анкеты!C61</f>
        <v>54</v>
      </c>
      <c r="D63" s="107">
        <f>SUMIF('бланки '!K65:Y65,"&lt;2")</f>
        <v>14</v>
      </c>
      <c r="E63" s="107">
        <f>COUNTIF('бланки '!K65:Y65,"&lt;2")</f>
        <v>14</v>
      </c>
      <c r="F63" s="107">
        <f>SUMIF('бланки '!Z65:CM65,"&lt;2")</f>
        <v>53</v>
      </c>
      <c r="G63" s="107">
        <f>COUNTIF('бланки '!Z65:CM65,"&lt;2")</f>
        <v>54</v>
      </c>
      <c r="H63" s="107">
        <f>SUM('бланки '!CN65:CQ65)</f>
        <v>4</v>
      </c>
      <c r="I63" s="107">
        <f>анкеты!E61</f>
        <v>48</v>
      </c>
      <c r="J63" s="107">
        <f>анкеты!D61</f>
        <v>48</v>
      </c>
      <c r="K63" s="107">
        <f>анкеты!G61</f>
        <v>47</v>
      </c>
      <c r="L63" s="107">
        <f>анкеты!F61</f>
        <v>48</v>
      </c>
      <c r="M63" s="107">
        <f t="shared" si="0"/>
        <v>100</v>
      </c>
      <c r="N63" s="107">
        <f t="shared" si="1"/>
        <v>98</v>
      </c>
      <c r="O63" s="107">
        <f t="shared" si="2"/>
        <v>100</v>
      </c>
      <c r="P63" s="107">
        <f t="shared" si="3"/>
        <v>98</v>
      </c>
      <c r="Q63" s="108">
        <f t="shared" si="4"/>
        <v>99</v>
      </c>
      <c r="R63" s="108">
        <f t="shared" si="5"/>
        <v>100</v>
      </c>
      <c r="S63" s="108">
        <f t="shared" si="6"/>
        <v>99</v>
      </c>
      <c r="T63" s="109">
        <f t="shared" si="7"/>
        <v>99.3</v>
      </c>
      <c r="U63" s="107">
        <f>SUM('бланки '!CT65:CX65)</f>
        <v>5</v>
      </c>
      <c r="V63" s="107"/>
      <c r="W63" s="107"/>
      <c r="X63" s="107">
        <f>анкеты!H61</f>
        <v>53</v>
      </c>
      <c r="Y63" s="107">
        <f t="shared" si="8"/>
        <v>54</v>
      </c>
      <c r="Z63" s="108">
        <f t="shared" si="9"/>
        <v>100</v>
      </c>
      <c r="AA63" s="108">
        <f t="shared" si="10"/>
        <v>99</v>
      </c>
      <c r="AB63" s="108">
        <f t="shared" si="11"/>
        <v>98</v>
      </c>
      <c r="AC63" s="110">
        <f t="shared" si="12"/>
        <v>99</v>
      </c>
      <c r="AD63" s="107">
        <f>IF('бланки '!G65=1,('бланки '!DB65+'бланки '!DD65)*3,SUM('бланки '!DA65:DE65))</f>
        <v>0</v>
      </c>
      <c r="AE63" s="107">
        <f>IF('бланки '!E65=2,SUM('бланки '!DI65:DK65)*2-1,SUM('бланки '!DF65:DK65))</f>
        <v>3</v>
      </c>
      <c r="AF63" s="107">
        <f>анкеты!J61</f>
        <v>5</v>
      </c>
      <c r="AG63" s="107">
        <f>анкеты!I61</f>
        <v>6</v>
      </c>
      <c r="AH63" s="108">
        <f t="shared" si="13"/>
        <v>0</v>
      </c>
      <c r="AI63" s="108">
        <f t="shared" si="14"/>
        <v>60</v>
      </c>
      <c r="AJ63" s="111">
        <f t="shared" si="15"/>
        <v>83</v>
      </c>
      <c r="AK63" s="110">
        <f t="shared" si="16"/>
        <v>48.9</v>
      </c>
      <c r="AL63" s="107">
        <f>анкеты!K61</f>
        <v>52</v>
      </c>
      <c r="AM63" s="107">
        <f t="shared" si="17"/>
        <v>54</v>
      </c>
      <c r="AN63" s="107">
        <f>анкеты!L61</f>
        <v>52</v>
      </c>
      <c r="AO63" s="107">
        <f t="shared" si="18"/>
        <v>54</v>
      </c>
      <c r="AP63" s="107">
        <f>анкеты!N61</f>
        <v>47</v>
      </c>
      <c r="AQ63" s="107">
        <f>анкеты!M61</f>
        <v>48</v>
      </c>
      <c r="AR63" s="108">
        <f t="shared" si="19"/>
        <v>96</v>
      </c>
      <c r="AS63" s="108">
        <f t="shared" si="20"/>
        <v>96</v>
      </c>
      <c r="AT63" s="108">
        <f t="shared" si="21"/>
        <v>98</v>
      </c>
      <c r="AU63" s="109">
        <f t="shared" si="22"/>
        <v>96.4</v>
      </c>
      <c r="AV63" s="107">
        <f>анкеты!O61</f>
        <v>54</v>
      </c>
      <c r="AW63" s="107">
        <f t="shared" si="23"/>
        <v>54</v>
      </c>
      <c r="AX63" s="107">
        <f>анкеты!P61</f>
        <v>52</v>
      </c>
      <c r="AY63" s="107">
        <f t="shared" si="24"/>
        <v>54</v>
      </c>
      <c r="AZ63" s="107">
        <f>анкеты!Q61</f>
        <v>53</v>
      </c>
      <c r="BA63" s="107">
        <f t="shared" si="25"/>
        <v>54</v>
      </c>
      <c r="BB63" s="108">
        <f t="shared" si="26"/>
        <v>100</v>
      </c>
      <c r="BC63" s="108">
        <f t="shared" si="27"/>
        <v>96</v>
      </c>
      <c r="BD63" s="108">
        <f t="shared" si="28"/>
        <v>98</v>
      </c>
      <c r="BE63" s="109">
        <f t="shared" si="29"/>
        <v>98.2</v>
      </c>
      <c r="BF63" s="107">
        <f t="shared" si="30"/>
        <v>88.36</v>
      </c>
      <c r="BG63" s="107"/>
      <c r="BH63" s="107"/>
      <c r="BI63" s="107"/>
      <c r="BJ63" s="107"/>
    </row>
    <row r="64" spans="1:62" ht="45">
      <c r="A64" s="107">
        <f>'бланки '!D66</f>
        <v>61</v>
      </c>
      <c r="B64" s="107" t="str">
        <f>'бланки '!C66</f>
        <v>Муниципальное бюджетное общеобразовательное учреждение «Казанская средняя общеобразовательная школа» Ливенского района Орловской области</v>
      </c>
      <c r="C64" s="107">
        <f>анкеты!C62</f>
        <v>36</v>
      </c>
      <c r="D64" s="107">
        <f>SUMIF('бланки '!K66:Y66,"&lt;2")</f>
        <v>14</v>
      </c>
      <c r="E64" s="107">
        <f>COUNTIF('бланки '!K66:Y66,"&lt;2")</f>
        <v>14</v>
      </c>
      <c r="F64" s="107">
        <f>SUMIF('бланки '!Z66:CM66,"&lt;2")</f>
        <v>53</v>
      </c>
      <c r="G64" s="107">
        <f>COUNTIF('бланки '!Z66:CM66,"&lt;2")</f>
        <v>53</v>
      </c>
      <c r="H64" s="107">
        <f>SUM('бланки '!CN66:CQ66)</f>
        <v>4</v>
      </c>
      <c r="I64" s="107">
        <f>анкеты!E62</f>
        <v>35</v>
      </c>
      <c r="J64" s="107">
        <f>анкеты!D62</f>
        <v>35</v>
      </c>
      <c r="K64" s="107">
        <f>анкеты!G62</f>
        <v>34</v>
      </c>
      <c r="L64" s="107">
        <f>анкеты!F62</f>
        <v>34</v>
      </c>
      <c r="M64" s="107">
        <f t="shared" si="0"/>
        <v>100</v>
      </c>
      <c r="N64" s="107">
        <f t="shared" si="1"/>
        <v>100</v>
      </c>
      <c r="O64" s="107">
        <f t="shared" si="2"/>
        <v>100</v>
      </c>
      <c r="P64" s="107">
        <f t="shared" si="3"/>
        <v>100</v>
      </c>
      <c r="Q64" s="108">
        <f t="shared" si="4"/>
        <v>100</v>
      </c>
      <c r="R64" s="108">
        <f t="shared" si="5"/>
        <v>100</v>
      </c>
      <c r="S64" s="108">
        <f t="shared" si="6"/>
        <v>100</v>
      </c>
      <c r="T64" s="109">
        <f t="shared" si="7"/>
        <v>100</v>
      </c>
      <c r="U64" s="107">
        <f>SUM('бланки '!CT66:CX66)</f>
        <v>5</v>
      </c>
      <c r="V64" s="107"/>
      <c r="W64" s="107"/>
      <c r="X64" s="107">
        <f>анкеты!H62</f>
        <v>35</v>
      </c>
      <c r="Y64" s="107">
        <f t="shared" si="8"/>
        <v>36</v>
      </c>
      <c r="Z64" s="108">
        <f t="shared" si="9"/>
        <v>100</v>
      </c>
      <c r="AA64" s="108">
        <f t="shared" si="10"/>
        <v>98</v>
      </c>
      <c r="AB64" s="108">
        <f t="shared" si="11"/>
        <v>97</v>
      </c>
      <c r="AC64" s="110">
        <f t="shared" si="12"/>
        <v>98.5</v>
      </c>
      <c r="AD64" s="107">
        <f>IF('бланки '!G66=1,('бланки '!DB66+'бланки '!DD66)*3,SUM('бланки '!DA66:DE66))</f>
        <v>0</v>
      </c>
      <c r="AE64" s="107">
        <f>IF('бланки '!E66=2,SUM('бланки '!DI66:DK66)*2-1,SUM('бланки '!DF66:DK66))</f>
        <v>3</v>
      </c>
      <c r="AF64" s="107">
        <f>анкеты!J62</f>
        <v>33</v>
      </c>
      <c r="AG64" s="107">
        <f>анкеты!I62</f>
        <v>33</v>
      </c>
      <c r="AH64" s="108">
        <f t="shared" si="13"/>
        <v>0</v>
      </c>
      <c r="AI64" s="108">
        <f t="shared" si="14"/>
        <v>60</v>
      </c>
      <c r="AJ64" s="111">
        <f t="shared" si="15"/>
        <v>100</v>
      </c>
      <c r="AK64" s="110">
        <f t="shared" si="16"/>
        <v>54</v>
      </c>
      <c r="AL64" s="107">
        <f>анкеты!K62</f>
        <v>36</v>
      </c>
      <c r="AM64" s="107">
        <f t="shared" si="17"/>
        <v>36</v>
      </c>
      <c r="AN64" s="107">
        <f>анкеты!L62</f>
        <v>36</v>
      </c>
      <c r="AO64" s="107">
        <f t="shared" si="18"/>
        <v>36</v>
      </c>
      <c r="AP64" s="107">
        <f>анкеты!N62</f>
        <v>34</v>
      </c>
      <c r="AQ64" s="107">
        <f>анкеты!M62</f>
        <v>35</v>
      </c>
      <c r="AR64" s="108">
        <f t="shared" si="19"/>
        <v>100</v>
      </c>
      <c r="AS64" s="108">
        <f t="shared" si="20"/>
        <v>100</v>
      </c>
      <c r="AT64" s="108">
        <f t="shared" si="21"/>
        <v>97</v>
      </c>
      <c r="AU64" s="109">
        <f t="shared" si="22"/>
        <v>99.4</v>
      </c>
      <c r="AV64" s="107">
        <f>анкеты!O62</f>
        <v>36</v>
      </c>
      <c r="AW64" s="107">
        <f t="shared" si="23"/>
        <v>36</v>
      </c>
      <c r="AX64" s="107">
        <f>анкеты!P62</f>
        <v>36</v>
      </c>
      <c r="AY64" s="107">
        <f t="shared" si="24"/>
        <v>36</v>
      </c>
      <c r="AZ64" s="107">
        <f>анкеты!Q62</f>
        <v>36</v>
      </c>
      <c r="BA64" s="107">
        <f t="shared" si="25"/>
        <v>36</v>
      </c>
      <c r="BB64" s="108">
        <f t="shared" si="26"/>
        <v>100</v>
      </c>
      <c r="BC64" s="108">
        <f t="shared" si="27"/>
        <v>100</v>
      </c>
      <c r="BD64" s="108">
        <f t="shared" si="28"/>
        <v>100</v>
      </c>
      <c r="BE64" s="109">
        <f t="shared" si="29"/>
        <v>100</v>
      </c>
      <c r="BF64" s="107">
        <f t="shared" si="30"/>
        <v>90.38</v>
      </c>
      <c r="BG64" s="107"/>
      <c r="BH64" s="107"/>
      <c r="BI64" s="107"/>
      <c r="BJ64" s="107"/>
    </row>
    <row r="65" spans="1:62" ht="45">
      <c r="A65" s="107">
        <f>'бланки '!D67</f>
        <v>62</v>
      </c>
      <c r="B65" s="107" t="str">
        <f>'бланки '!C67</f>
        <v>Муниципальное бюджетное общеобразовательное учреждение «Барановская средняя общеобразовательная школа» Ливенского района Орловской области</v>
      </c>
      <c r="C65" s="107">
        <f>анкеты!C63</f>
        <v>26</v>
      </c>
      <c r="D65" s="107">
        <f>SUMIF('бланки '!K67:Y67,"&lt;2")</f>
        <v>13</v>
      </c>
      <c r="E65" s="107">
        <f>COUNTIF('бланки '!K67:Y67,"&lt;2")</f>
        <v>13</v>
      </c>
      <c r="F65" s="107">
        <f>SUMIF('бланки '!Z67:CM67,"&lt;2")</f>
        <v>54</v>
      </c>
      <c r="G65" s="107">
        <f>COUNTIF('бланки '!Z67:CM67,"&lt;2")</f>
        <v>57</v>
      </c>
      <c r="H65" s="107">
        <f>SUM('бланки '!CN67:CQ67)</f>
        <v>4</v>
      </c>
      <c r="I65" s="107">
        <f>анкеты!E63</f>
        <v>24</v>
      </c>
      <c r="J65" s="107">
        <f>анкеты!D63</f>
        <v>25</v>
      </c>
      <c r="K65" s="107">
        <f>анкеты!G63</f>
        <v>20</v>
      </c>
      <c r="L65" s="107">
        <f>анкеты!F63</f>
        <v>20</v>
      </c>
      <c r="M65" s="107">
        <f t="shared" si="0"/>
        <v>100</v>
      </c>
      <c r="N65" s="107">
        <f t="shared" si="1"/>
        <v>95</v>
      </c>
      <c r="O65" s="107">
        <f t="shared" si="2"/>
        <v>96</v>
      </c>
      <c r="P65" s="107">
        <f t="shared" si="3"/>
        <v>100</v>
      </c>
      <c r="Q65" s="108">
        <f t="shared" si="4"/>
        <v>97</v>
      </c>
      <c r="R65" s="108">
        <f t="shared" si="5"/>
        <v>100</v>
      </c>
      <c r="S65" s="108">
        <f t="shared" si="6"/>
        <v>98</v>
      </c>
      <c r="T65" s="109">
        <f t="shared" si="7"/>
        <v>98.3</v>
      </c>
      <c r="U65" s="107">
        <f>SUM('бланки '!CT67:CX67)</f>
        <v>5</v>
      </c>
      <c r="V65" s="107"/>
      <c r="W65" s="107"/>
      <c r="X65" s="107">
        <f>анкеты!H63</f>
        <v>26</v>
      </c>
      <c r="Y65" s="107">
        <f t="shared" si="8"/>
        <v>26</v>
      </c>
      <c r="Z65" s="108">
        <f t="shared" si="9"/>
        <v>100</v>
      </c>
      <c r="AA65" s="108">
        <f t="shared" si="10"/>
        <v>100</v>
      </c>
      <c r="AB65" s="108">
        <f t="shared" si="11"/>
        <v>100</v>
      </c>
      <c r="AC65" s="110">
        <f t="shared" si="12"/>
        <v>100</v>
      </c>
      <c r="AD65" s="107">
        <f>IF('бланки '!G67=1,('бланки '!DB67+'бланки '!DD67)*3,SUM('бланки '!DA67:DE67))</f>
        <v>1</v>
      </c>
      <c r="AE65" s="107">
        <f>IF('бланки '!E67=2,SUM('бланки '!DI67:DK67)*2-1,SUM('бланки '!DF67:DK67))</f>
        <v>3</v>
      </c>
      <c r="AF65" s="107">
        <f>анкеты!J63</f>
        <v>1</v>
      </c>
      <c r="AG65" s="107">
        <f>анкеты!I63</f>
        <v>1</v>
      </c>
      <c r="AH65" s="108">
        <f t="shared" si="13"/>
        <v>20</v>
      </c>
      <c r="AI65" s="108">
        <f t="shared" si="14"/>
        <v>60</v>
      </c>
      <c r="AJ65" s="111">
        <f t="shared" si="15"/>
        <v>100</v>
      </c>
      <c r="AK65" s="110">
        <f t="shared" si="16"/>
        <v>60</v>
      </c>
      <c r="AL65" s="107">
        <f>анкеты!K63</f>
        <v>26</v>
      </c>
      <c r="AM65" s="107">
        <f t="shared" si="17"/>
        <v>26</v>
      </c>
      <c r="AN65" s="107">
        <f>анкеты!L63</f>
        <v>26</v>
      </c>
      <c r="AO65" s="107">
        <f t="shared" si="18"/>
        <v>26</v>
      </c>
      <c r="AP65" s="107">
        <f>анкеты!N63</f>
        <v>21</v>
      </c>
      <c r="AQ65" s="107">
        <f>анкеты!M63</f>
        <v>22</v>
      </c>
      <c r="AR65" s="108">
        <f t="shared" si="19"/>
        <v>100</v>
      </c>
      <c r="AS65" s="108">
        <f t="shared" si="20"/>
        <v>100</v>
      </c>
      <c r="AT65" s="108">
        <f t="shared" si="21"/>
        <v>95</v>
      </c>
      <c r="AU65" s="109">
        <f t="shared" si="22"/>
        <v>99</v>
      </c>
      <c r="AV65" s="107">
        <f>анкеты!O63</f>
        <v>26</v>
      </c>
      <c r="AW65" s="107">
        <f t="shared" si="23"/>
        <v>26</v>
      </c>
      <c r="AX65" s="107">
        <f>анкеты!P63</f>
        <v>26</v>
      </c>
      <c r="AY65" s="107">
        <f t="shared" si="24"/>
        <v>26</v>
      </c>
      <c r="AZ65" s="107">
        <f>анкеты!Q63</f>
        <v>25</v>
      </c>
      <c r="BA65" s="107">
        <f t="shared" si="25"/>
        <v>26</v>
      </c>
      <c r="BB65" s="108">
        <f t="shared" si="26"/>
        <v>100</v>
      </c>
      <c r="BC65" s="108">
        <f t="shared" si="27"/>
        <v>100</v>
      </c>
      <c r="BD65" s="108">
        <f t="shared" si="28"/>
        <v>96</v>
      </c>
      <c r="BE65" s="109">
        <f t="shared" si="29"/>
        <v>98</v>
      </c>
      <c r="BF65" s="107">
        <f t="shared" si="30"/>
        <v>91.06</v>
      </c>
      <c r="BG65" s="107"/>
      <c r="BH65" s="107"/>
      <c r="BI65" s="107"/>
      <c r="BJ65" s="107"/>
    </row>
    <row r="66" spans="1:62" ht="45">
      <c r="A66" s="107">
        <f>'бланки '!D68</f>
        <v>63</v>
      </c>
      <c r="B66" s="107" t="str">
        <f>'бланки '!C68</f>
        <v>Муниципальное бюджетное общеобразовательное учреждение «Введенская средняя общеобразовательная школа» Ливенского района Орловской области</v>
      </c>
      <c r="C66" s="107">
        <f>анкеты!C64</f>
        <v>25</v>
      </c>
      <c r="D66" s="107">
        <f>SUMIF('бланки '!K68:Y68,"&lt;2")</f>
        <v>13</v>
      </c>
      <c r="E66" s="107">
        <f>COUNTIF('бланки '!K68:Y68,"&lt;2")</f>
        <v>13</v>
      </c>
      <c r="F66" s="107">
        <f>SUMIF('бланки '!Z68:CM68,"&lt;2")</f>
        <v>49.5</v>
      </c>
      <c r="G66" s="107">
        <f>COUNTIF('бланки '!Z68:CM68,"&lt;2")</f>
        <v>54</v>
      </c>
      <c r="H66" s="107">
        <f>SUM('бланки '!CN68:CQ68)</f>
        <v>4</v>
      </c>
      <c r="I66" s="107">
        <f>анкеты!E64</f>
        <v>25</v>
      </c>
      <c r="J66" s="107">
        <f>анкеты!D64</f>
        <v>25</v>
      </c>
      <c r="K66" s="107">
        <f>анкеты!G64</f>
        <v>22</v>
      </c>
      <c r="L66" s="107">
        <f>анкеты!F64</f>
        <v>22</v>
      </c>
      <c r="M66" s="107">
        <f t="shared" si="0"/>
        <v>100</v>
      </c>
      <c r="N66" s="107">
        <f t="shared" si="1"/>
        <v>92</v>
      </c>
      <c r="O66" s="107">
        <f t="shared" si="2"/>
        <v>100</v>
      </c>
      <c r="P66" s="107">
        <f t="shared" si="3"/>
        <v>100</v>
      </c>
      <c r="Q66" s="108">
        <f t="shared" si="4"/>
        <v>96</v>
      </c>
      <c r="R66" s="108">
        <f t="shared" si="5"/>
        <v>100</v>
      </c>
      <c r="S66" s="108">
        <f t="shared" si="6"/>
        <v>100</v>
      </c>
      <c r="T66" s="109">
        <f t="shared" si="7"/>
        <v>98.8</v>
      </c>
      <c r="U66" s="107">
        <f>SUM('бланки '!CT68:CX68)</f>
        <v>5</v>
      </c>
      <c r="V66" s="107"/>
      <c r="W66" s="107"/>
      <c r="X66" s="107">
        <f>анкеты!H64</f>
        <v>25</v>
      </c>
      <c r="Y66" s="107">
        <f t="shared" si="8"/>
        <v>25</v>
      </c>
      <c r="Z66" s="108">
        <f t="shared" si="9"/>
        <v>100</v>
      </c>
      <c r="AA66" s="108">
        <f t="shared" si="10"/>
        <v>100</v>
      </c>
      <c r="AB66" s="108">
        <f t="shared" si="11"/>
        <v>100</v>
      </c>
      <c r="AC66" s="110">
        <f t="shared" si="12"/>
        <v>100</v>
      </c>
      <c r="AD66" s="107">
        <f>IF('бланки '!G68=1,('бланки '!DB68+'бланки '!DD68)*3,SUM('бланки '!DA68:DE68))</f>
        <v>0</v>
      </c>
      <c r="AE66" s="107">
        <f>IF('бланки '!E68=2,SUM('бланки '!DI68:DK68)*2-1,SUM('бланки '!DF68:DK68))</f>
        <v>3</v>
      </c>
      <c r="AF66" s="107">
        <f>анкеты!J64</f>
        <v>1</v>
      </c>
      <c r="AG66" s="107">
        <f>анкеты!I64</f>
        <v>1</v>
      </c>
      <c r="AH66" s="108">
        <f t="shared" si="13"/>
        <v>0</v>
      </c>
      <c r="AI66" s="108">
        <f t="shared" si="14"/>
        <v>60</v>
      </c>
      <c r="AJ66" s="111">
        <f t="shared" si="15"/>
        <v>100</v>
      </c>
      <c r="AK66" s="110">
        <f t="shared" si="16"/>
        <v>54</v>
      </c>
      <c r="AL66" s="107">
        <f>анкеты!K64</f>
        <v>25</v>
      </c>
      <c r="AM66" s="107">
        <f t="shared" si="17"/>
        <v>25</v>
      </c>
      <c r="AN66" s="107">
        <f>анкеты!L64</f>
        <v>25</v>
      </c>
      <c r="AO66" s="107">
        <f t="shared" si="18"/>
        <v>25</v>
      </c>
      <c r="AP66" s="107">
        <f>анкеты!N64</f>
        <v>22</v>
      </c>
      <c r="AQ66" s="107">
        <f>анкеты!M64</f>
        <v>22</v>
      </c>
      <c r="AR66" s="108">
        <f t="shared" si="19"/>
        <v>100</v>
      </c>
      <c r="AS66" s="108">
        <f t="shared" si="20"/>
        <v>100</v>
      </c>
      <c r="AT66" s="108">
        <f t="shared" si="21"/>
        <v>100</v>
      </c>
      <c r="AU66" s="109">
        <f t="shared" si="22"/>
        <v>100</v>
      </c>
      <c r="AV66" s="107">
        <f>анкеты!O64</f>
        <v>25</v>
      </c>
      <c r="AW66" s="107">
        <f t="shared" si="23"/>
        <v>25</v>
      </c>
      <c r="AX66" s="107">
        <f>анкеты!P64</f>
        <v>25</v>
      </c>
      <c r="AY66" s="107">
        <f t="shared" si="24"/>
        <v>25</v>
      </c>
      <c r="AZ66" s="107">
        <f>анкеты!Q64</f>
        <v>25</v>
      </c>
      <c r="BA66" s="107">
        <f t="shared" si="25"/>
        <v>25</v>
      </c>
      <c r="BB66" s="108">
        <f t="shared" si="26"/>
        <v>100</v>
      </c>
      <c r="BC66" s="108">
        <f t="shared" si="27"/>
        <v>100</v>
      </c>
      <c r="BD66" s="108">
        <f t="shared" si="28"/>
        <v>100</v>
      </c>
      <c r="BE66" s="109">
        <f t="shared" si="29"/>
        <v>100</v>
      </c>
      <c r="BF66" s="107">
        <f t="shared" si="30"/>
        <v>90.56</v>
      </c>
      <c r="BG66" s="107"/>
      <c r="BH66" s="107"/>
      <c r="BI66" s="107"/>
      <c r="BJ66" s="107"/>
    </row>
    <row r="67" spans="1:62" ht="45">
      <c r="A67" s="107">
        <f>'бланки '!D69</f>
        <v>64</v>
      </c>
      <c r="B67" s="107" t="str">
        <f>'бланки '!C69</f>
        <v>Муниципальное бюджетное общеобразовательное учреждение «Козьминская средняя общеобразовательная школа» Ливенского района Орловской области</v>
      </c>
      <c r="C67" s="107">
        <f>анкеты!C65</f>
        <v>55</v>
      </c>
      <c r="D67" s="107">
        <f>SUMIF('бланки '!K69:Y69,"&lt;2")</f>
        <v>14</v>
      </c>
      <c r="E67" s="107">
        <f>COUNTIF('бланки '!K69:Y69,"&lt;2")</f>
        <v>14</v>
      </c>
      <c r="F67" s="107">
        <f>SUMIF('бланки '!Z69:CM69,"&lt;2")</f>
        <v>55</v>
      </c>
      <c r="G67" s="107">
        <f>COUNTIF('бланки '!Z69:CM69,"&lt;2")</f>
        <v>55</v>
      </c>
      <c r="H67" s="107">
        <f>SUM('бланки '!CN69:CQ69)</f>
        <v>3</v>
      </c>
      <c r="I67" s="107">
        <f>анкеты!E65</f>
        <v>45</v>
      </c>
      <c r="J67" s="107">
        <f>анкеты!D65</f>
        <v>45</v>
      </c>
      <c r="K67" s="107">
        <f>анкеты!G65</f>
        <v>42</v>
      </c>
      <c r="L67" s="107">
        <f>анкеты!F65</f>
        <v>42</v>
      </c>
      <c r="M67" s="107">
        <f t="shared" si="0"/>
        <v>100</v>
      </c>
      <c r="N67" s="107">
        <f t="shared" si="1"/>
        <v>100</v>
      </c>
      <c r="O67" s="107">
        <f t="shared" si="2"/>
        <v>100</v>
      </c>
      <c r="P67" s="107">
        <f t="shared" si="3"/>
        <v>100</v>
      </c>
      <c r="Q67" s="108">
        <f t="shared" si="4"/>
        <v>100</v>
      </c>
      <c r="R67" s="108">
        <f t="shared" si="5"/>
        <v>90</v>
      </c>
      <c r="S67" s="108">
        <f t="shared" si="6"/>
        <v>100</v>
      </c>
      <c r="T67" s="109">
        <f t="shared" si="7"/>
        <v>97</v>
      </c>
      <c r="U67" s="107">
        <f>SUM('бланки '!CT69:CX69)</f>
        <v>5</v>
      </c>
      <c r="V67" s="107"/>
      <c r="W67" s="107"/>
      <c r="X67" s="107">
        <f>анкеты!H65</f>
        <v>55</v>
      </c>
      <c r="Y67" s="107">
        <f t="shared" si="8"/>
        <v>55</v>
      </c>
      <c r="Z67" s="108">
        <f t="shared" si="9"/>
        <v>100</v>
      </c>
      <c r="AA67" s="108">
        <f t="shared" si="10"/>
        <v>100</v>
      </c>
      <c r="AB67" s="108">
        <f t="shared" si="11"/>
        <v>100</v>
      </c>
      <c r="AC67" s="110">
        <f t="shared" si="12"/>
        <v>100</v>
      </c>
      <c r="AD67" s="107">
        <f>IF('бланки '!G69=1,('бланки '!DB69+'бланки '!DD69)*3,SUM('бланки '!DA69:DE69))</f>
        <v>1</v>
      </c>
      <c r="AE67" s="107">
        <f>IF('бланки '!E69=2,SUM('бланки '!DI69:DK69)*2-1,SUM('бланки '!DF69:DK69))</f>
        <v>3</v>
      </c>
      <c r="AF67" s="107">
        <f>анкеты!J65</f>
        <v>4</v>
      </c>
      <c r="AG67" s="107">
        <f>анкеты!I65</f>
        <v>5</v>
      </c>
      <c r="AH67" s="108">
        <f t="shared" si="13"/>
        <v>20</v>
      </c>
      <c r="AI67" s="108">
        <f t="shared" si="14"/>
        <v>60</v>
      </c>
      <c r="AJ67" s="111">
        <f t="shared" si="15"/>
        <v>80</v>
      </c>
      <c r="AK67" s="110">
        <f t="shared" si="16"/>
        <v>54</v>
      </c>
      <c r="AL67" s="107">
        <f>анкеты!K65</f>
        <v>54</v>
      </c>
      <c r="AM67" s="107">
        <f t="shared" si="17"/>
        <v>55</v>
      </c>
      <c r="AN67" s="107">
        <f>анкеты!L65</f>
        <v>55</v>
      </c>
      <c r="AO67" s="107">
        <f t="shared" si="18"/>
        <v>55</v>
      </c>
      <c r="AP67" s="107">
        <f>анкеты!N65</f>
        <v>50</v>
      </c>
      <c r="AQ67" s="107">
        <f>анкеты!M65</f>
        <v>50</v>
      </c>
      <c r="AR67" s="108">
        <f t="shared" si="19"/>
        <v>98</v>
      </c>
      <c r="AS67" s="108">
        <f t="shared" si="20"/>
        <v>100</v>
      </c>
      <c r="AT67" s="108">
        <f t="shared" si="21"/>
        <v>100</v>
      </c>
      <c r="AU67" s="109">
        <f t="shared" si="22"/>
        <v>99.2</v>
      </c>
      <c r="AV67" s="107">
        <f>анкеты!O65</f>
        <v>54</v>
      </c>
      <c r="AW67" s="107">
        <f t="shared" si="23"/>
        <v>55</v>
      </c>
      <c r="AX67" s="107">
        <f>анкеты!P65</f>
        <v>54</v>
      </c>
      <c r="AY67" s="107">
        <f t="shared" si="24"/>
        <v>55</v>
      </c>
      <c r="AZ67" s="107">
        <f>анкеты!Q65</f>
        <v>54</v>
      </c>
      <c r="BA67" s="107">
        <f t="shared" si="25"/>
        <v>55</v>
      </c>
      <c r="BB67" s="108">
        <f t="shared" si="26"/>
        <v>98</v>
      </c>
      <c r="BC67" s="108">
        <f t="shared" si="27"/>
        <v>98</v>
      </c>
      <c r="BD67" s="108">
        <f t="shared" si="28"/>
        <v>98</v>
      </c>
      <c r="BE67" s="109">
        <f t="shared" si="29"/>
        <v>98</v>
      </c>
      <c r="BF67" s="107">
        <f t="shared" si="30"/>
        <v>89.64</v>
      </c>
      <c r="BG67" s="107"/>
      <c r="BH67" s="107"/>
      <c r="BI67" s="107"/>
      <c r="BJ67" s="107"/>
    </row>
    <row r="68" spans="1:62" ht="45">
      <c r="A68" s="107">
        <f>'бланки '!D70</f>
        <v>65</v>
      </c>
      <c r="B68" s="107" t="str">
        <f>'бланки '!C70</f>
        <v>Муниципальное бюджетное общеобразовательное учреждение «Островская средняя общеобразовательная школа» Ливенского района Орловской области</v>
      </c>
      <c r="C68" s="107">
        <f>анкеты!C66</f>
        <v>31</v>
      </c>
      <c r="D68" s="107">
        <f>SUMIF('бланки '!K70:Y70,"&lt;2")</f>
        <v>14</v>
      </c>
      <c r="E68" s="107">
        <f>COUNTIF('бланки '!K70:Y70,"&lt;2")</f>
        <v>14</v>
      </c>
      <c r="F68" s="107">
        <f>SUMIF('бланки '!Z70:CM70,"&lt;2")</f>
        <v>50</v>
      </c>
      <c r="G68" s="107">
        <f>COUNTIF('бланки '!Z70:CM70,"&lt;2")</f>
        <v>54</v>
      </c>
      <c r="H68" s="107">
        <f>SUM('бланки '!CN70:CQ70)</f>
        <v>3</v>
      </c>
      <c r="I68" s="107">
        <f>анкеты!E66</f>
        <v>27</v>
      </c>
      <c r="J68" s="107">
        <f>анкеты!D66</f>
        <v>28</v>
      </c>
      <c r="K68" s="107">
        <f>анкеты!G66</f>
        <v>24</v>
      </c>
      <c r="L68" s="107">
        <f>анкеты!F66</f>
        <v>25</v>
      </c>
      <c r="M68" s="107">
        <f t="shared" si="0"/>
        <v>100</v>
      </c>
      <c r="N68" s="107">
        <f t="shared" si="1"/>
        <v>93</v>
      </c>
      <c r="O68" s="107">
        <f t="shared" si="2"/>
        <v>96</v>
      </c>
      <c r="P68" s="107">
        <f t="shared" si="3"/>
        <v>96</v>
      </c>
      <c r="Q68" s="108">
        <f t="shared" si="4"/>
        <v>96</v>
      </c>
      <c r="R68" s="108">
        <f t="shared" si="5"/>
        <v>90</v>
      </c>
      <c r="S68" s="108">
        <f t="shared" si="6"/>
        <v>96</v>
      </c>
      <c r="T68" s="109">
        <f t="shared" si="7"/>
        <v>94.2</v>
      </c>
      <c r="U68" s="107">
        <f>SUM('бланки '!CT70:CX70)</f>
        <v>5</v>
      </c>
      <c r="V68" s="107"/>
      <c r="W68" s="107"/>
      <c r="X68" s="107">
        <f>анкеты!H66</f>
        <v>30</v>
      </c>
      <c r="Y68" s="107">
        <f t="shared" si="8"/>
        <v>31</v>
      </c>
      <c r="Z68" s="108">
        <f t="shared" si="9"/>
        <v>100</v>
      </c>
      <c r="AA68" s="108">
        <f t="shared" si="10"/>
        <v>98</v>
      </c>
      <c r="AB68" s="108">
        <f t="shared" si="11"/>
        <v>97</v>
      </c>
      <c r="AC68" s="110">
        <f t="shared" si="12"/>
        <v>98.5</v>
      </c>
      <c r="AD68" s="107">
        <f>IF('бланки '!G70=1,('бланки '!DB70+'бланки '!DD70)*3,SUM('бланки '!DA70:DE70))</f>
        <v>0</v>
      </c>
      <c r="AE68" s="107">
        <f>IF('бланки '!E70=2,SUM('бланки '!DI70:DK70)*2-1,SUM('бланки '!DF70:DK70))</f>
        <v>3</v>
      </c>
      <c r="AF68" s="107">
        <f>анкеты!J66</f>
        <v>21</v>
      </c>
      <c r="AG68" s="107">
        <f>анкеты!I66</f>
        <v>21</v>
      </c>
      <c r="AH68" s="108">
        <f t="shared" si="13"/>
        <v>0</v>
      </c>
      <c r="AI68" s="108">
        <f t="shared" si="14"/>
        <v>60</v>
      </c>
      <c r="AJ68" s="111">
        <f t="shared" si="15"/>
        <v>100</v>
      </c>
      <c r="AK68" s="110">
        <f t="shared" si="16"/>
        <v>54</v>
      </c>
      <c r="AL68" s="107">
        <f>анкеты!K66</f>
        <v>30</v>
      </c>
      <c r="AM68" s="107">
        <f t="shared" si="17"/>
        <v>31</v>
      </c>
      <c r="AN68" s="107">
        <f>анкеты!L66</f>
        <v>30</v>
      </c>
      <c r="AO68" s="107">
        <f t="shared" si="18"/>
        <v>31</v>
      </c>
      <c r="AP68" s="107">
        <f>анкеты!N66</f>
        <v>27</v>
      </c>
      <c r="AQ68" s="107">
        <f>анкеты!M66</f>
        <v>28</v>
      </c>
      <c r="AR68" s="108">
        <f t="shared" si="19"/>
        <v>97</v>
      </c>
      <c r="AS68" s="108">
        <f t="shared" si="20"/>
        <v>97</v>
      </c>
      <c r="AT68" s="108">
        <f t="shared" si="21"/>
        <v>96</v>
      </c>
      <c r="AU68" s="109">
        <f t="shared" si="22"/>
        <v>96.8</v>
      </c>
      <c r="AV68" s="107">
        <f>анкеты!O66</f>
        <v>30</v>
      </c>
      <c r="AW68" s="107">
        <f t="shared" si="23"/>
        <v>31</v>
      </c>
      <c r="AX68" s="107">
        <f>анкеты!P66</f>
        <v>31</v>
      </c>
      <c r="AY68" s="107">
        <f t="shared" si="24"/>
        <v>31</v>
      </c>
      <c r="AZ68" s="107">
        <f>анкеты!Q66</f>
        <v>30</v>
      </c>
      <c r="BA68" s="107">
        <f t="shared" si="25"/>
        <v>31</v>
      </c>
      <c r="BB68" s="108">
        <f t="shared" si="26"/>
        <v>97</v>
      </c>
      <c r="BC68" s="108">
        <f t="shared" si="27"/>
        <v>100</v>
      </c>
      <c r="BD68" s="108">
        <f t="shared" si="28"/>
        <v>97</v>
      </c>
      <c r="BE68" s="109">
        <f t="shared" si="29"/>
        <v>97.6</v>
      </c>
      <c r="BF68" s="107">
        <f t="shared" si="30"/>
        <v>88.22</v>
      </c>
      <c r="BG68" s="107"/>
      <c r="BH68" s="107"/>
      <c r="BI68" s="107"/>
      <c r="BJ68" s="107"/>
    </row>
    <row r="69" spans="1:62" ht="45">
      <c r="A69" s="107">
        <f>'бланки '!D71</f>
        <v>66</v>
      </c>
      <c r="B69" s="107" t="str">
        <f>'бланки '!C71</f>
        <v>Муниципальное бюджетное общеобразовательное учреждение «Покровская средняя общеобразовательная школа» Ливенского района Орловской области</v>
      </c>
      <c r="C69" s="107">
        <f>анкеты!C67</f>
        <v>34</v>
      </c>
      <c r="D69" s="107">
        <f>SUMIF('бланки '!K71:Y71,"&lt;2")</f>
        <v>14</v>
      </c>
      <c r="E69" s="107">
        <f>COUNTIF('бланки '!K71:Y71,"&lt;2")</f>
        <v>14</v>
      </c>
      <c r="F69" s="107">
        <f>SUMIF('бланки '!Z71:CM71,"&lt;2")</f>
        <v>41</v>
      </c>
      <c r="G69" s="107">
        <f>COUNTIF('бланки '!Z71:CM71,"&lt;2")</f>
        <v>55</v>
      </c>
      <c r="H69" s="107">
        <f>SUM('бланки '!CN71:CQ71)</f>
        <v>4</v>
      </c>
      <c r="I69" s="107">
        <f>анкеты!E67</f>
        <v>31</v>
      </c>
      <c r="J69" s="107">
        <f>анкеты!D67</f>
        <v>31</v>
      </c>
      <c r="K69" s="107">
        <f>анкеты!G67</f>
        <v>25</v>
      </c>
      <c r="L69" s="107">
        <f>анкеты!F67</f>
        <v>25</v>
      </c>
      <c r="M69" s="107">
        <f t="shared" ref="M69:M132" si="31">IF((MOD(D69/E69*100,1)&lt;0.55),ROUNDDOWN((D69/E69)*100,0),ROUNDUP((D69/E69)*100,0))</f>
        <v>100</v>
      </c>
      <c r="N69" s="107">
        <f t="shared" ref="N69:N132" si="32">IF((MOD(F69/G69*100,1)&lt;0.55),ROUNDDOWN((F69/G69)*100,0),ROUNDUP((F69/G69)*100,0))</f>
        <v>74</v>
      </c>
      <c r="O69" s="107">
        <f t="shared" ref="O69:O132" si="33">IF((MOD(I69/J69*100,1)&lt;0.55),ROUNDDOWN((I69/J69)*100,0),ROUNDUP((I69/J69)*100,0))</f>
        <v>100</v>
      </c>
      <c r="P69" s="107">
        <f t="shared" ref="P69:P132" si="34">IF((MOD(K69/L69*100,1)&lt;0.55),ROUNDDOWN((K69/L69)*100,0),ROUNDUP((K69/L69)*100,0))</f>
        <v>100</v>
      </c>
      <c r="Q69" s="108">
        <f t="shared" ref="Q69:Q132" si="35">ROUNDDOWN((M69+N69)/2,0)</f>
        <v>87</v>
      </c>
      <c r="R69" s="108">
        <f t="shared" ref="R69:R132" si="36">ROUND(MIN(H69*30,100),0)</f>
        <v>100</v>
      </c>
      <c r="S69" s="108">
        <f t="shared" ref="S69:S132" si="37">ROUNDDOWN((O69+P69)/2,0)</f>
        <v>100</v>
      </c>
      <c r="T69" s="109">
        <f t="shared" ref="T69:T132" si="38">IF((MOD(Q69*0.3+R69*0.3+S69*0.4,1.1)*50&lt;0.55),ROUNDDOWN(Q69*0.3+R69*0.3+S69*0.4,1),ROUNDUP(Q69*0.3+R69*0.3+S69*0.4,1))</f>
        <v>96.1</v>
      </c>
      <c r="U69" s="107">
        <f>SUM('бланки '!CT71:CX71)</f>
        <v>5</v>
      </c>
      <c r="V69" s="107"/>
      <c r="W69" s="107"/>
      <c r="X69" s="107">
        <f>анкеты!H67</f>
        <v>33</v>
      </c>
      <c r="Y69" s="107">
        <f t="shared" ref="Y69:Y132" si="39">C69</f>
        <v>34</v>
      </c>
      <c r="Z69" s="108">
        <f t="shared" ref="Z69:Z132" si="40">MIN(100,U69*20)</f>
        <v>100</v>
      </c>
      <c r="AA69" s="108">
        <f t="shared" ref="AA69:AA132" si="41">ROUNDDOWN((Z69+AB69)/2,0)</f>
        <v>98</v>
      </c>
      <c r="AB69" s="108">
        <f t="shared" ref="AB69:AB132" si="42">IF((MOD(X69*100/Y69,1)&lt;0.55),ROUNDDOWN(X69*100/Y69,0),ROUNDUP(X69*100/Y69,0))</f>
        <v>97</v>
      </c>
      <c r="AC69" s="110">
        <f t="shared" ref="AC69:AC132" si="43">IF((MOD(Z69*0.5+AB69*0.5,1.1)&lt;0.55),ROUNDDOWN(Z69*0.5+AB69*0.5,1),ROUNDUP(Z69*0.5+AB69*0.5,1))</f>
        <v>98.5</v>
      </c>
      <c r="AD69" s="107">
        <f>IF('бланки '!G71=1,('бланки '!DB71+'бланки '!DD71)*3,SUM('бланки '!DA71:DE71))</f>
        <v>0</v>
      </c>
      <c r="AE69" s="107">
        <f>IF('бланки '!E71=2,SUM('бланки '!DI71:DK71)*2-1,SUM('бланки '!DF71:DK71))</f>
        <v>3</v>
      </c>
      <c r="AF69" s="107">
        <f>анкеты!J67</f>
        <v>11</v>
      </c>
      <c r="AG69" s="107">
        <f>анкеты!I67</f>
        <v>12</v>
      </c>
      <c r="AH69" s="108">
        <f t="shared" ref="AH69:AH132" si="44">MIN(AD69*20,100)</f>
        <v>0</v>
      </c>
      <c r="AI69" s="108">
        <f t="shared" ref="AI69:AI132" si="45">MIN(AE69*20,100)</f>
        <v>60</v>
      </c>
      <c r="AJ69" s="111">
        <f t="shared" ref="AJ69:AJ132" si="46">IF((MOD(AF69*100/AG69,1)&lt;0.55),ROUNDDOWN(AF69*100/AG69,0),ROUNDUP(AF69*100/AG69,0))</f>
        <v>92</v>
      </c>
      <c r="AK69" s="110">
        <f t="shared" ref="AK69:AK132" si="47">IF((MOD(0.3*AH69+0.4*AI69+0.3*AJ69,1.1)&lt;0.55),ROUNDDOWN(0.3*AH69+0.4*AI69+0.3*AJ69,1),ROUNDUP(0.3*AH69+0.4*AI69+0.3*AJ69,1))</f>
        <v>51.6</v>
      </c>
      <c r="AL69" s="107">
        <f>анкеты!K67</f>
        <v>33</v>
      </c>
      <c r="AM69" s="107">
        <f t="shared" ref="AM69:AM132" si="48">C69</f>
        <v>34</v>
      </c>
      <c r="AN69" s="107">
        <f>анкеты!L67</f>
        <v>34</v>
      </c>
      <c r="AO69" s="107">
        <f t="shared" ref="AO69:AO132" si="49">C69</f>
        <v>34</v>
      </c>
      <c r="AP69" s="107">
        <f>анкеты!N67</f>
        <v>31</v>
      </c>
      <c r="AQ69" s="107">
        <f>анкеты!M67</f>
        <v>33</v>
      </c>
      <c r="AR69" s="108">
        <f t="shared" ref="AR69:AR132" si="50">IF((MOD(AL69*100/AM69,1)&lt;0.55),ROUNDDOWN(AL69*100/AM69,0),ROUNDUP(AL69*100/AM69,0))</f>
        <v>97</v>
      </c>
      <c r="AS69" s="108">
        <f t="shared" ref="AS69:AS132" si="51">IF((MOD(AN69*100/AO69,1)&lt;0.55),ROUNDDOWN(AN69*100/AO69,0),ROUNDUP(AN69*100/AO69,0))</f>
        <v>100</v>
      </c>
      <c r="AT69" s="108">
        <f t="shared" ref="AT69:AT132" si="52">IF((MOD(AP69*100/AQ69,1)&lt;0.55),ROUNDDOWN(AP69*100/AQ69,0),ROUNDUP(AP69*100/AQ69,0))</f>
        <v>94</v>
      </c>
      <c r="AU69" s="109">
        <f t="shared" ref="AU69:AU132" si="53">IF((MOD(0.4*AR69+0.4*AS69+0.2*AT69,1.1)&lt;0.55),ROUNDDOWN(0.4*AR69+0.4*AS69+0.2*AT69,1),ROUNDUP(0.4*AR69+0.4*AS69+0.2*AT69,1))</f>
        <v>97.6</v>
      </c>
      <c r="AV69" s="107">
        <f>анкеты!O67</f>
        <v>33</v>
      </c>
      <c r="AW69" s="107">
        <f t="shared" ref="AW69:AW132" si="54">C69</f>
        <v>34</v>
      </c>
      <c r="AX69" s="107">
        <f>анкеты!P67</f>
        <v>33</v>
      </c>
      <c r="AY69" s="107">
        <f t="shared" ref="AY69:AY132" si="55">C69</f>
        <v>34</v>
      </c>
      <c r="AZ69" s="107">
        <f>анкеты!Q67</f>
        <v>34</v>
      </c>
      <c r="BA69" s="107">
        <f t="shared" ref="BA69:BA132" si="56">C69</f>
        <v>34</v>
      </c>
      <c r="BB69" s="108">
        <f t="shared" ref="BB69:BB132" si="57">IF((MOD(AV69*100/AW69,1)&lt;0.55),ROUNDDOWN(AV69*100/AW69,0),ROUNDUP(AV69*100/AW69,0))</f>
        <v>97</v>
      </c>
      <c r="BC69" s="108">
        <f t="shared" ref="BC69:BC132" si="58">IF((MOD(AX69*100/AY69,1)&lt;0.55),ROUNDDOWN(AX69*100/AY69,0),ROUNDUP(AX69*100/AY69,0))</f>
        <v>97</v>
      </c>
      <c r="BD69" s="108">
        <f t="shared" ref="BD69:BD132" si="59">IF((MOD(AZ69*100/BA69,1)&lt;0.55),ROUNDDOWN(AZ69*100/BA69,0),ROUNDUP(AZ69*100/BA69,0))</f>
        <v>100</v>
      </c>
      <c r="BE69" s="109">
        <f t="shared" ref="BE69:BE132" si="60">IF((MOD(0.3*BB69+0.2*BC69+0.5*BD69,1.1)&lt;0.55),ROUNDDOWN(0.3*BB69+0.2*BC69+0.5*BD69,1),ROUNDUP(0.3*BB69+0.2*BC69+0.5*BD69,1))</f>
        <v>98.5</v>
      </c>
      <c r="BF69" s="107">
        <f t="shared" ref="BF69:BF132" si="61">(T69+AC69+AK69+AU69+BE69)/5</f>
        <v>88.46</v>
      </c>
      <c r="BG69" s="107"/>
      <c r="BH69" s="107"/>
      <c r="BI69" s="107"/>
      <c r="BJ69" s="107"/>
    </row>
    <row r="70" spans="1:62" ht="45">
      <c r="A70" s="107">
        <f>'бланки '!D72</f>
        <v>67</v>
      </c>
      <c r="B70" s="107" t="str">
        <f>'бланки '!C72</f>
        <v>Муниципальное бюджетное общеобразовательное учреждение «Росстанская средняя общеобразовательная школа» Ливенского района Орловской области</v>
      </c>
      <c r="C70" s="107">
        <f>анкеты!C68</f>
        <v>83</v>
      </c>
      <c r="D70" s="107">
        <f>SUMIF('бланки '!K72:Y72,"&lt;2")</f>
        <v>13</v>
      </c>
      <c r="E70" s="107">
        <f>COUNTIF('бланки '!K72:Y72,"&lt;2")</f>
        <v>13</v>
      </c>
      <c r="F70" s="107">
        <f>SUMIF('бланки '!Z72:CM72,"&lt;2")</f>
        <v>39</v>
      </c>
      <c r="G70" s="107">
        <f>COUNTIF('бланки '!Z72:CM72,"&lt;2")</f>
        <v>53</v>
      </c>
      <c r="H70" s="107">
        <f>SUM('бланки '!CN72:CQ72)</f>
        <v>4</v>
      </c>
      <c r="I70" s="107">
        <f>анкеты!E68</f>
        <v>68</v>
      </c>
      <c r="J70" s="107">
        <f>анкеты!D68</f>
        <v>68</v>
      </c>
      <c r="K70" s="107">
        <f>анкеты!G68</f>
        <v>56</v>
      </c>
      <c r="L70" s="107">
        <f>анкеты!F68</f>
        <v>57</v>
      </c>
      <c r="M70" s="107">
        <f t="shared" si="31"/>
        <v>100</v>
      </c>
      <c r="N70" s="107">
        <f t="shared" si="32"/>
        <v>74</v>
      </c>
      <c r="O70" s="107">
        <f t="shared" si="33"/>
        <v>100</v>
      </c>
      <c r="P70" s="107">
        <f t="shared" si="34"/>
        <v>98</v>
      </c>
      <c r="Q70" s="108">
        <f t="shared" si="35"/>
        <v>87</v>
      </c>
      <c r="R70" s="108">
        <f t="shared" si="36"/>
        <v>100</v>
      </c>
      <c r="S70" s="108">
        <f t="shared" si="37"/>
        <v>99</v>
      </c>
      <c r="T70" s="109">
        <f t="shared" si="38"/>
        <v>95.7</v>
      </c>
      <c r="U70" s="107">
        <f>SUM('бланки '!CT72:CX72)</f>
        <v>5</v>
      </c>
      <c r="V70" s="107"/>
      <c r="W70" s="107"/>
      <c r="X70" s="107">
        <f>анкеты!H68</f>
        <v>80</v>
      </c>
      <c r="Y70" s="107">
        <f t="shared" si="39"/>
        <v>83</v>
      </c>
      <c r="Z70" s="108">
        <f t="shared" si="40"/>
        <v>100</v>
      </c>
      <c r="AA70" s="108">
        <f t="shared" si="41"/>
        <v>98</v>
      </c>
      <c r="AB70" s="108">
        <f t="shared" si="42"/>
        <v>96</v>
      </c>
      <c r="AC70" s="110">
        <f t="shared" si="43"/>
        <v>98</v>
      </c>
      <c r="AD70" s="107">
        <f>IF('бланки '!G72=1,('бланки '!DB72+'бланки '!DD72)*3,SUM('бланки '!DA72:DE72))</f>
        <v>0</v>
      </c>
      <c r="AE70" s="107">
        <f>IF('бланки '!E72=2,SUM('бланки '!DI72:DK72)*2-1,SUM('бланки '!DF72:DK72))</f>
        <v>3</v>
      </c>
      <c r="AF70" s="107">
        <f>анкеты!J68</f>
        <v>37</v>
      </c>
      <c r="AG70" s="107">
        <f>анкеты!I68</f>
        <v>38</v>
      </c>
      <c r="AH70" s="108">
        <f t="shared" si="44"/>
        <v>0</v>
      </c>
      <c r="AI70" s="108">
        <f t="shared" si="45"/>
        <v>60</v>
      </c>
      <c r="AJ70" s="111">
        <f t="shared" si="46"/>
        <v>97</v>
      </c>
      <c r="AK70" s="110">
        <f t="shared" si="47"/>
        <v>53.1</v>
      </c>
      <c r="AL70" s="107">
        <f>анкеты!K68</f>
        <v>81</v>
      </c>
      <c r="AM70" s="107">
        <f t="shared" si="48"/>
        <v>83</v>
      </c>
      <c r="AN70" s="107">
        <f>анкеты!L68</f>
        <v>79</v>
      </c>
      <c r="AO70" s="107">
        <f t="shared" si="49"/>
        <v>83</v>
      </c>
      <c r="AP70" s="107">
        <f>анкеты!N68</f>
        <v>73</v>
      </c>
      <c r="AQ70" s="107">
        <f>анкеты!M68</f>
        <v>74</v>
      </c>
      <c r="AR70" s="108">
        <f t="shared" si="50"/>
        <v>98</v>
      </c>
      <c r="AS70" s="108">
        <f t="shared" si="51"/>
        <v>95</v>
      </c>
      <c r="AT70" s="108">
        <f t="shared" si="52"/>
        <v>99</v>
      </c>
      <c r="AU70" s="109">
        <f t="shared" si="53"/>
        <v>97</v>
      </c>
      <c r="AV70" s="107">
        <f>анкеты!O68</f>
        <v>80</v>
      </c>
      <c r="AW70" s="107">
        <f t="shared" si="54"/>
        <v>83</v>
      </c>
      <c r="AX70" s="107">
        <f>анкеты!P68</f>
        <v>79</v>
      </c>
      <c r="AY70" s="107">
        <f t="shared" si="55"/>
        <v>83</v>
      </c>
      <c r="AZ70" s="107">
        <f>анкеты!Q68</f>
        <v>80</v>
      </c>
      <c r="BA70" s="107">
        <f t="shared" si="56"/>
        <v>83</v>
      </c>
      <c r="BB70" s="108">
        <f t="shared" si="57"/>
        <v>96</v>
      </c>
      <c r="BC70" s="108">
        <f t="shared" si="58"/>
        <v>95</v>
      </c>
      <c r="BD70" s="108">
        <f t="shared" si="59"/>
        <v>96</v>
      </c>
      <c r="BE70" s="109">
        <f t="shared" si="60"/>
        <v>95.8</v>
      </c>
      <c r="BF70" s="107">
        <f t="shared" si="61"/>
        <v>87.919999999999987</v>
      </c>
      <c r="BG70" s="107"/>
      <c r="BH70" s="107"/>
      <c r="BI70" s="107"/>
      <c r="BJ70" s="107"/>
    </row>
    <row r="71" spans="1:62" ht="45">
      <c r="A71" s="107">
        <f>'бланки '!D73</f>
        <v>68</v>
      </c>
      <c r="B71" s="107" t="str">
        <f>'бланки '!C73</f>
        <v>Муниципальное бюджетное общеобразовательное учреждение «Сергиевскаясредняя общеобразовательная школа» Ливенского района Орловской области</v>
      </c>
      <c r="C71" s="107">
        <f>анкеты!C69</f>
        <v>126</v>
      </c>
      <c r="D71" s="107">
        <f>SUMIF('бланки '!K73:Y73,"&lt;2")</f>
        <v>14</v>
      </c>
      <c r="E71" s="107">
        <f>COUNTIF('бланки '!K73:Y73,"&lt;2")</f>
        <v>14</v>
      </c>
      <c r="F71" s="107">
        <f>SUMIF('бланки '!Z73:CM73,"&lt;2")</f>
        <v>55</v>
      </c>
      <c r="G71" s="107">
        <f>COUNTIF('бланки '!Z73:CM73,"&lt;2")</f>
        <v>55</v>
      </c>
      <c r="H71" s="107">
        <f>SUM('бланки '!CN73:CQ73)</f>
        <v>4</v>
      </c>
      <c r="I71" s="107">
        <f>анкеты!E69</f>
        <v>119</v>
      </c>
      <c r="J71" s="107">
        <f>анкеты!D69</f>
        <v>121</v>
      </c>
      <c r="K71" s="107">
        <f>анкеты!G69</f>
        <v>111</v>
      </c>
      <c r="L71" s="107">
        <f>анкеты!F69</f>
        <v>112</v>
      </c>
      <c r="M71" s="107">
        <f t="shared" si="31"/>
        <v>100</v>
      </c>
      <c r="N71" s="107">
        <f t="shared" si="32"/>
        <v>100</v>
      </c>
      <c r="O71" s="107">
        <f t="shared" si="33"/>
        <v>98</v>
      </c>
      <c r="P71" s="107">
        <f t="shared" si="34"/>
        <v>99</v>
      </c>
      <c r="Q71" s="108">
        <f t="shared" si="35"/>
        <v>100</v>
      </c>
      <c r="R71" s="108">
        <f t="shared" si="36"/>
        <v>100</v>
      </c>
      <c r="S71" s="108">
        <f t="shared" si="37"/>
        <v>98</v>
      </c>
      <c r="T71" s="109">
        <f t="shared" si="38"/>
        <v>99.2</v>
      </c>
      <c r="U71" s="107">
        <f>SUM('бланки '!CT73:CX73)</f>
        <v>5</v>
      </c>
      <c r="V71" s="107"/>
      <c r="W71" s="107"/>
      <c r="X71" s="107">
        <f>анкеты!H69</f>
        <v>121</v>
      </c>
      <c r="Y71" s="107">
        <f t="shared" si="39"/>
        <v>126</v>
      </c>
      <c r="Z71" s="108">
        <f t="shared" si="40"/>
        <v>100</v>
      </c>
      <c r="AA71" s="108">
        <f t="shared" si="41"/>
        <v>98</v>
      </c>
      <c r="AB71" s="108">
        <f t="shared" si="42"/>
        <v>96</v>
      </c>
      <c r="AC71" s="110">
        <f t="shared" si="43"/>
        <v>98</v>
      </c>
      <c r="AD71" s="107">
        <f>IF('бланки '!G73=1,('бланки '!DB73+'бланки '!DD73)*3,SUM('бланки '!DA73:DE73))</f>
        <v>3</v>
      </c>
      <c r="AE71" s="107">
        <f>IF('бланки '!E73=2,SUM('бланки '!DI73:DK73)*2-1,SUM('бланки '!DF73:DK73))</f>
        <v>3</v>
      </c>
      <c r="AF71" s="107">
        <f>анкеты!J69</f>
        <v>51</v>
      </c>
      <c r="AG71" s="107">
        <f>анкеты!I69</f>
        <v>54</v>
      </c>
      <c r="AH71" s="108">
        <f t="shared" si="44"/>
        <v>60</v>
      </c>
      <c r="AI71" s="108">
        <f t="shared" si="45"/>
        <v>60</v>
      </c>
      <c r="AJ71" s="111">
        <f t="shared" si="46"/>
        <v>94</v>
      </c>
      <c r="AK71" s="110">
        <f t="shared" si="47"/>
        <v>70.2</v>
      </c>
      <c r="AL71" s="107">
        <f>анкеты!K69</f>
        <v>122</v>
      </c>
      <c r="AM71" s="107">
        <f t="shared" si="48"/>
        <v>126</v>
      </c>
      <c r="AN71" s="107">
        <f>анкеты!L69</f>
        <v>124</v>
      </c>
      <c r="AO71" s="107">
        <f t="shared" si="49"/>
        <v>126</v>
      </c>
      <c r="AP71" s="107">
        <f>анкеты!N69</f>
        <v>117</v>
      </c>
      <c r="AQ71" s="107">
        <f>анкеты!M69</f>
        <v>118</v>
      </c>
      <c r="AR71" s="108">
        <f t="shared" si="50"/>
        <v>97</v>
      </c>
      <c r="AS71" s="108">
        <f t="shared" si="51"/>
        <v>98</v>
      </c>
      <c r="AT71" s="108">
        <f t="shared" si="52"/>
        <v>99</v>
      </c>
      <c r="AU71" s="109">
        <f t="shared" si="53"/>
        <v>97.8</v>
      </c>
      <c r="AV71" s="107">
        <f>анкеты!O69</f>
        <v>124</v>
      </c>
      <c r="AW71" s="107">
        <f t="shared" si="54"/>
        <v>126</v>
      </c>
      <c r="AX71" s="107">
        <f>анкеты!P69</f>
        <v>123</v>
      </c>
      <c r="AY71" s="107">
        <f t="shared" si="55"/>
        <v>126</v>
      </c>
      <c r="AZ71" s="107">
        <f>анкеты!Q69</f>
        <v>122</v>
      </c>
      <c r="BA71" s="107">
        <f t="shared" si="56"/>
        <v>126</v>
      </c>
      <c r="BB71" s="108">
        <f t="shared" si="57"/>
        <v>98</v>
      </c>
      <c r="BC71" s="108">
        <f t="shared" si="58"/>
        <v>98</v>
      </c>
      <c r="BD71" s="108">
        <f t="shared" si="59"/>
        <v>97</v>
      </c>
      <c r="BE71" s="109">
        <f t="shared" si="60"/>
        <v>97.5</v>
      </c>
      <c r="BF71" s="107">
        <f t="shared" si="61"/>
        <v>92.539999999999992</v>
      </c>
      <c r="BG71" s="107"/>
      <c r="BH71" s="107"/>
      <c r="BI71" s="107"/>
      <c r="BJ71" s="107"/>
    </row>
    <row r="72" spans="1:62" ht="45">
      <c r="A72" s="107">
        <f>'бланки '!D74</f>
        <v>69</v>
      </c>
      <c r="B72" s="107" t="str">
        <f>'бланки '!C74</f>
        <v>Муниципальное бюджетное общеобразовательное учреждение «Троицкая средняя общеобразовательная школа» Ливенского района Орловской области</v>
      </c>
      <c r="C72" s="107">
        <f>анкеты!C70</f>
        <v>93</v>
      </c>
      <c r="D72" s="107">
        <f>SUMIF('бланки '!K74:Y74,"&lt;2")</f>
        <v>14</v>
      </c>
      <c r="E72" s="107">
        <f>COUNTIF('бланки '!K74:Y74,"&lt;2")</f>
        <v>14</v>
      </c>
      <c r="F72" s="107">
        <f>SUMIF('бланки '!Z74:CM74,"&lt;2")</f>
        <v>50.5</v>
      </c>
      <c r="G72" s="107">
        <f>COUNTIF('бланки '!Z74:CM74,"&lt;2")</f>
        <v>56</v>
      </c>
      <c r="H72" s="107">
        <f>SUM('бланки '!CN74:CQ74)</f>
        <v>4</v>
      </c>
      <c r="I72" s="107">
        <f>анкеты!E70</f>
        <v>83</v>
      </c>
      <c r="J72" s="107">
        <f>анкеты!D70</f>
        <v>83</v>
      </c>
      <c r="K72" s="107">
        <f>анкеты!G70</f>
        <v>86</v>
      </c>
      <c r="L72" s="107">
        <f>анкеты!F70</f>
        <v>86</v>
      </c>
      <c r="M72" s="107">
        <f t="shared" si="31"/>
        <v>100</v>
      </c>
      <c r="N72" s="107">
        <f t="shared" si="32"/>
        <v>90</v>
      </c>
      <c r="O72" s="107">
        <f t="shared" si="33"/>
        <v>100</v>
      </c>
      <c r="P72" s="107">
        <f t="shared" si="34"/>
        <v>100</v>
      </c>
      <c r="Q72" s="108">
        <f t="shared" si="35"/>
        <v>95</v>
      </c>
      <c r="R72" s="108">
        <f t="shared" si="36"/>
        <v>100</v>
      </c>
      <c r="S72" s="108">
        <f t="shared" si="37"/>
        <v>100</v>
      </c>
      <c r="T72" s="109">
        <f t="shared" si="38"/>
        <v>98.5</v>
      </c>
      <c r="U72" s="107">
        <f>SUM('бланки '!CT74:CX74)</f>
        <v>5</v>
      </c>
      <c r="V72" s="107"/>
      <c r="W72" s="107"/>
      <c r="X72" s="107">
        <f>анкеты!H70</f>
        <v>93</v>
      </c>
      <c r="Y72" s="107">
        <f t="shared" si="39"/>
        <v>93</v>
      </c>
      <c r="Z72" s="108">
        <f t="shared" si="40"/>
        <v>100</v>
      </c>
      <c r="AA72" s="108">
        <f t="shared" si="41"/>
        <v>100</v>
      </c>
      <c r="AB72" s="108">
        <f t="shared" si="42"/>
        <v>100</v>
      </c>
      <c r="AC72" s="110">
        <f t="shared" si="43"/>
        <v>100</v>
      </c>
      <c r="AD72" s="107">
        <f>IF('бланки '!G74=1,('бланки '!DB74+'бланки '!DD74)*3,SUM('бланки '!DA74:DE74))</f>
        <v>1</v>
      </c>
      <c r="AE72" s="107">
        <f>IF('бланки '!E74=2,SUM('бланки '!DI74:DK74)*2-1,SUM('бланки '!DF74:DK74))</f>
        <v>2</v>
      </c>
      <c r="AF72" s="107">
        <f>анкеты!J70</f>
        <v>7</v>
      </c>
      <c r="AG72" s="107">
        <f>анкеты!I70</f>
        <v>7</v>
      </c>
      <c r="AH72" s="108">
        <f t="shared" si="44"/>
        <v>20</v>
      </c>
      <c r="AI72" s="108">
        <f t="shared" si="45"/>
        <v>40</v>
      </c>
      <c r="AJ72" s="111">
        <f t="shared" si="46"/>
        <v>100</v>
      </c>
      <c r="AK72" s="110">
        <f t="shared" si="47"/>
        <v>52</v>
      </c>
      <c r="AL72" s="107">
        <f>анкеты!K70</f>
        <v>93</v>
      </c>
      <c r="AM72" s="107">
        <f t="shared" si="48"/>
        <v>93</v>
      </c>
      <c r="AN72" s="107">
        <f>анкеты!L70</f>
        <v>93</v>
      </c>
      <c r="AO72" s="107">
        <f t="shared" si="49"/>
        <v>93</v>
      </c>
      <c r="AP72" s="107">
        <f>анкеты!N70</f>
        <v>89</v>
      </c>
      <c r="AQ72" s="107">
        <f>анкеты!M70</f>
        <v>89</v>
      </c>
      <c r="AR72" s="108">
        <f t="shared" si="50"/>
        <v>100</v>
      </c>
      <c r="AS72" s="108">
        <f t="shared" si="51"/>
        <v>100</v>
      </c>
      <c r="AT72" s="108">
        <f t="shared" si="52"/>
        <v>100</v>
      </c>
      <c r="AU72" s="109">
        <f t="shared" si="53"/>
        <v>100</v>
      </c>
      <c r="AV72" s="107">
        <f>анкеты!O70</f>
        <v>93</v>
      </c>
      <c r="AW72" s="107">
        <f t="shared" si="54"/>
        <v>93</v>
      </c>
      <c r="AX72" s="107">
        <f>анкеты!P70</f>
        <v>93</v>
      </c>
      <c r="AY72" s="107">
        <f t="shared" si="55"/>
        <v>93</v>
      </c>
      <c r="AZ72" s="107">
        <f>анкеты!Q70</f>
        <v>93</v>
      </c>
      <c r="BA72" s="107">
        <f t="shared" si="56"/>
        <v>93</v>
      </c>
      <c r="BB72" s="108">
        <f t="shared" si="57"/>
        <v>100</v>
      </c>
      <c r="BC72" s="108">
        <f t="shared" si="58"/>
        <v>100</v>
      </c>
      <c r="BD72" s="108">
        <f t="shared" si="59"/>
        <v>100</v>
      </c>
      <c r="BE72" s="109">
        <f t="shared" si="60"/>
        <v>100</v>
      </c>
      <c r="BF72" s="107">
        <f t="shared" si="61"/>
        <v>90.1</v>
      </c>
      <c r="BG72" s="107"/>
      <c r="BH72" s="107"/>
      <c r="BI72" s="107"/>
      <c r="BJ72" s="107"/>
    </row>
    <row r="73" spans="1:62" ht="45">
      <c r="A73" s="107">
        <f>'бланки '!D75</f>
        <v>70</v>
      </c>
      <c r="B73" s="107" t="str">
        <f>'бланки '!C75</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3" s="107">
        <f>анкеты!C71</f>
        <v>130</v>
      </c>
      <c r="D73" s="107">
        <f>SUMIF('бланки '!K75:Y75,"&lt;2")</f>
        <v>13</v>
      </c>
      <c r="E73" s="107">
        <f>COUNTIF('бланки '!K75:Y75,"&lt;2")</f>
        <v>13</v>
      </c>
      <c r="F73" s="107">
        <f>SUMIF('бланки '!Z75:CM75,"&lt;2")</f>
        <v>54</v>
      </c>
      <c r="G73" s="107">
        <f>COUNTIF('бланки '!Z75:CM75,"&lt;2")</f>
        <v>55</v>
      </c>
      <c r="H73" s="107">
        <f>SUM('бланки '!CN75:CQ75)</f>
        <v>4</v>
      </c>
      <c r="I73" s="107">
        <f>анкеты!E71</f>
        <v>129</v>
      </c>
      <c r="J73" s="107">
        <f>анкеты!D71</f>
        <v>130</v>
      </c>
      <c r="K73" s="107">
        <f>анкеты!G71</f>
        <v>124</v>
      </c>
      <c r="L73" s="107">
        <f>анкеты!F71</f>
        <v>125</v>
      </c>
      <c r="M73" s="107">
        <f t="shared" si="31"/>
        <v>100</v>
      </c>
      <c r="N73" s="107">
        <f t="shared" si="32"/>
        <v>98</v>
      </c>
      <c r="O73" s="107">
        <f t="shared" si="33"/>
        <v>99</v>
      </c>
      <c r="P73" s="107">
        <f t="shared" si="34"/>
        <v>99</v>
      </c>
      <c r="Q73" s="108">
        <f t="shared" si="35"/>
        <v>99</v>
      </c>
      <c r="R73" s="108">
        <f t="shared" si="36"/>
        <v>100</v>
      </c>
      <c r="S73" s="108">
        <f t="shared" si="37"/>
        <v>99</v>
      </c>
      <c r="T73" s="109">
        <f t="shared" si="38"/>
        <v>99.3</v>
      </c>
      <c r="U73" s="107">
        <f>SUM('бланки '!CT75:CX75)</f>
        <v>5</v>
      </c>
      <c r="V73" s="107"/>
      <c r="W73" s="107"/>
      <c r="X73" s="107">
        <f>анкеты!H71</f>
        <v>124</v>
      </c>
      <c r="Y73" s="107">
        <f t="shared" si="39"/>
        <v>130</v>
      </c>
      <c r="Z73" s="108">
        <f t="shared" si="40"/>
        <v>100</v>
      </c>
      <c r="AA73" s="108">
        <f t="shared" si="41"/>
        <v>97</v>
      </c>
      <c r="AB73" s="108">
        <f t="shared" si="42"/>
        <v>95</v>
      </c>
      <c r="AC73" s="110">
        <f t="shared" si="43"/>
        <v>97.5</v>
      </c>
      <c r="AD73" s="107">
        <f>IF('бланки '!G75=1,('бланки '!DB75+'бланки '!DD75)*3,SUM('бланки '!DA75:DE75))</f>
        <v>3</v>
      </c>
      <c r="AE73" s="107">
        <f>IF('бланки '!E75=2,SUM('бланки '!DI75:DK75)*2-1,SUM('бланки '!DF75:DK75))</f>
        <v>3</v>
      </c>
      <c r="AF73" s="107">
        <f>анкеты!J71</f>
        <v>120</v>
      </c>
      <c r="AG73" s="107">
        <f>анкеты!I71</f>
        <v>128</v>
      </c>
      <c r="AH73" s="108">
        <f t="shared" si="44"/>
        <v>60</v>
      </c>
      <c r="AI73" s="108">
        <f t="shared" si="45"/>
        <v>60</v>
      </c>
      <c r="AJ73" s="111">
        <f t="shared" si="46"/>
        <v>94</v>
      </c>
      <c r="AK73" s="110">
        <f t="shared" si="47"/>
        <v>70.2</v>
      </c>
      <c r="AL73" s="107">
        <f>анкеты!K71</f>
        <v>127</v>
      </c>
      <c r="AM73" s="107">
        <f t="shared" si="48"/>
        <v>130</v>
      </c>
      <c r="AN73" s="107">
        <f>анкеты!L71</f>
        <v>129</v>
      </c>
      <c r="AO73" s="107">
        <f t="shared" si="49"/>
        <v>130</v>
      </c>
      <c r="AP73" s="107">
        <f>анкеты!N71</f>
        <v>123</v>
      </c>
      <c r="AQ73" s="107">
        <f>анкеты!M71</f>
        <v>125</v>
      </c>
      <c r="AR73" s="108">
        <f t="shared" si="50"/>
        <v>98</v>
      </c>
      <c r="AS73" s="108">
        <f t="shared" si="51"/>
        <v>99</v>
      </c>
      <c r="AT73" s="108">
        <f t="shared" si="52"/>
        <v>98</v>
      </c>
      <c r="AU73" s="109">
        <f t="shared" si="53"/>
        <v>98.4</v>
      </c>
      <c r="AV73" s="107">
        <f>анкеты!O71</f>
        <v>130</v>
      </c>
      <c r="AW73" s="107">
        <f t="shared" si="54"/>
        <v>130</v>
      </c>
      <c r="AX73" s="107">
        <f>анкеты!P71</f>
        <v>130</v>
      </c>
      <c r="AY73" s="107">
        <f t="shared" si="55"/>
        <v>130</v>
      </c>
      <c r="AZ73" s="107">
        <f>анкеты!Q71</f>
        <v>128</v>
      </c>
      <c r="BA73" s="107">
        <f t="shared" si="56"/>
        <v>130</v>
      </c>
      <c r="BB73" s="108">
        <f t="shared" si="57"/>
        <v>100</v>
      </c>
      <c r="BC73" s="108">
        <f t="shared" si="58"/>
        <v>100</v>
      </c>
      <c r="BD73" s="108">
        <f t="shared" si="59"/>
        <v>98</v>
      </c>
      <c r="BE73" s="109">
        <f t="shared" si="60"/>
        <v>99</v>
      </c>
      <c r="BF73" s="107">
        <f t="shared" si="61"/>
        <v>92.88</v>
      </c>
      <c r="BG73" s="107"/>
      <c r="BH73" s="107"/>
      <c r="BI73" s="107"/>
      <c r="BJ73" s="107"/>
    </row>
    <row r="74" spans="1:62" ht="45">
      <c r="A74" s="107">
        <f>'бланки '!D76</f>
        <v>71</v>
      </c>
      <c r="B74" s="107" t="str">
        <f>'бланки '!C76</f>
        <v>Муниципальное бюджетное общеобразовательное учреждение «Хвощевская средняя общеобразовательная школа» Ливенского района Орловской области</v>
      </c>
      <c r="C74" s="107">
        <f>анкеты!C72</f>
        <v>41</v>
      </c>
      <c r="D74" s="107">
        <f>SUMIF('бланки '!K76:Y76,"&lt;2")</f>
        <v>14</v>
      </c>
      <c r="E74" s="107">
        <f>COUNTIF('бланки '!K76:Y76,"&lt;2")</f>
        <v>14</v>
      </c>
      <c r="F74" s="107">
        <f>SUMIF('бланки '!Z76:CM76,"&lt;2")</f>
        <v>56</v>
      </c>
      <c r="G74" s="107">
        <f>COUNTIF('бланки '!Z76:CM76,"&lt;2")</f>
        <v>56</v>
      </c>
      <c r="H74" s="107">
        <f>SUM('бланки '!CN76:CQ76)</f>
        <v>4</v>
      </c>
      <c r="I74" s="107">
        <f>анкеты!E72</f>
        <v>37</v>
      </c>
      <c r="J74" s="107">
        <f>анкеты!D72</f>
        <v>37</v>
      </c>
      <c r="K74" s="107">
        <f>анкеты!G72</f>
        <v>29</v>
      </c>
      <c r="L74" s="107">
        <f>анкеты!F72</f>
        <v>29</v>
      </c>
      <c r="M74" s="107">
        <f t="shared" si="31"/>
        <v>100</v>
      </c>
      <c r="N74" s="107">
        <f t="shared" si="32"/>
        <v>100</v>
      </c>
      <c r="O74" s="107">
        <f t="shared" si="33"/>
        <v>100</v>
      </c>
      <c r="P74" s="107">
        <f t="shared" si="34"/>
        <v>100</v>
      </c>
      <c r="Q74" s="108">
        <f t="shared" si="35"/>
        <v>100</v>
      </c>
      <c r="R74" s="108">
        <f t="shared" si="36"/>
        <v>100</v>
      </c>
      <c r="S74" s="108">
        <f t="shared" si="37"/>
        <v>100</v>
      </c>
      <c r="T74" s="109">
        <f t="shared" si="38"/>
        <v>100</v>
      </c>
      <c r="U74" s="107">
        <f>SUM('бланки '!CT76:CX76)</f>
        <v>5</v>
      </c>
      <c r="V74" s="107"/>
      <c r="W74" s="107"/>
      <c r="X74" s="107">
        <f>анкеты!H72</f>
        <v>41</v>
      </c>
      <c r="Y74" s="107">
        <f t="shared" si="39"/>
        <v>41</v>
      </c>
      <c r="Z74" s="108">
        <f t="shared" si="40"/>
        <v>100</v>
      </c>
      <c r="AA74" s="108">
        <f t="shared" si="41"/>
        <v>100</v>
      </c>
      <c r="AB74" s="108">
        <f t="shared" si="42"/>
        <v>100</v>
      </c>
      <c r="AC74" s="110">
        <f t="shared" si="43"/>
        <v>100</v>
      </c>
      <c r="AD74" s="107">
        <f>IF('бланки '!G76=1,('бланки '!DB76+'бланки '!DD76)*3,SUM('бланки '!DA76:DE76))</f>
        <v>0</v>
      </c>
      <c r="AE74" s="107">
        <f>IF('бланки '!E76=2,SUM('бланки '!DI76:DK76)*2-1,SUM('бланки '!DF76:DK76))</f>
        <v>3</v>
      </c>
      <c r="AF74" s="107">
        <f>анкеты!J72</f>
        <v>2</v>
      </c>
      <c r="AG74" s="107">
        <f>анкеты!I72</f>
        <v>2</v>
      </c>
      <c r="AH74" s="108">
        <f t="shared" si="44"/>
        <v>0</v>
      </c>
      <c r="AI74" s="108">
        <f t="shared" si="45"/>
        <v>60</v>
      </c>
      <c r="AJ74" s="111">
        <f t="shared" si="46"/>
        <v>100</v>
      </c>
      <c r="AK74" s="110">
        <f t="shared" si="47"/>
        <v>54</v>
      </c>
      <c r="AL74" s="107">
        <f>анкеты!K72</f>
        <v>40</v>
      </c>
      <c r="AM74" s="107">
        <f t="shared" si="48"/>
        <v>41</v>
      </c>
      <c r="AN74" s="107">
        <f>анкеты!L72</f>
        <v>41</v>
      </c>
      <c r="AO74" s="107">
        <f t="shared" si="49"/>
        <v>41</v>
      </c>
      <c r="AP74" s="107">
        <f>анкеты!N72</f>
        <v>35</v>
      </c>
      <c r="AQ74" s="107">
        <f>анкеты!M72</f>
        <v>35</v>
      </c>
      <c r="AR74" s="108">
        <f t="shared" si="50"/>
        <v>98</v>
      </c>
      <c r="AS74" s="108">
        <f t="shared" si="51"/>
        <v>100</v>
      </c>
      <c r="AT74" s="108">
        <f t="shared" si="52"/>
        <v>100</v>
      </c>
      <c r="AU74" s="109">
        <f t="shared" si="53"/>
        <v>99.2</v>
      </c>
      <c r="AV74" s="107">
        <f>анкеты!O72</f>
        <v>40</v>
      </c>
      <c r="AW74" s="107">
        <f t="shared" si="54"/>
        <v>41</v>
      </c>
      <c r="AX74" s="107">
        <f>анкеты!P72</f>
        <v>40</v>
      </c>
      <c r="AY74" s="107">
        <f t="shared" si="55"/>
        <v>41</v>
      </c>
      <c r="AZ74" s="107">
        <f>анкеты!Q72</f>
        <v>40</v>
      </c>
      <c r="BA74" s="107">
        <f t="shared" si="56"/>
        <v>41</v>
      </c>
      <c r="BB74" s="108">
        <f t="shared" si="57"/>
        <v>98</v>
      </c>
      <c r="BC74" s="108">
        <f t="shared" si="58"/>
        <v>98</v>
      </c>
      <c r="BD74" s="108">
        <f t="shared" si="59"/>
        <v>98</v>
      </c>
      <c r="BE74" s="109">
        <f t="shared" si="60"/>
        <v>98</v>
      </c>
      <c r="BF74" s="107">
        <f t="shared" si="61"/>
        <v>90.24</v>
      </c>
      <c r="BG74" s="107"/>
      <c r="BH74" s="107"/>
      <c r="BI74" s="107"/>
      <c r="BJ74" s="107"/>
    </row>
    <row r="75" spans="1:62" ht="45">
      <c r="A75" s="107">
        <f>'бланки '!D77</f>
        <v>72</v>
      </c>
      <c r="B75" s="107" t="str">
        <f>'бланки '!C77</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5" s="107">
        <f>анкеты!C73</f>
        <v>18</v>
      </c>
      <c r="D75" s="107">
        <f>SUMIF('бланки '!K77:Y77,"&lt;2")</f>
        <v>13</v>
      </c>
      <c r="E75" s="107">
        <f>COUNTIF('бланки '!K77:Y77,"&lt;2")</f>
        <v>13</v>
      </c>
      <c r="F75" s="107">
        <f>SUMIF('бланки '!Z77:CM77,"&lt;2")</f>
        <v>44</v>
      </c>
      <c r="G75" s="107">
        <f>COUNTIF('бланки '!Z77:CM77,"&lt;2")</f>
        <v>53</v>
      </c>
      <c r="H75" s="107">
        <f>SUM('бланки '!CN77:CQ77)</f>
        <v>4</v>
      </c>
      <c r="I75" s="107">
        <f>анкеты!E73</f>
        <v>16</v>
      </c>
      <c r="J75" s="107">
        <f>анкеты!D73</f>
        <v>16</v>
      </c>
      <c r="K75" s="107">
        <f>анкеты!G73</f>
        <v>17</v>
      </c>
      <c r="L75" s="107">
        <f>анкеты!F73</f>
        <v>17</v>
      </c>
      <c r="M75" s="107">
        <f t="shared" si="31"/>
        <v>100</v>
      </c>
      <c r="N75" s="107">
        <f t="shared" si="32"/>
        <v>83</v>
      </c>
      <c r="O75" s="107">
        <f t="shared" si="33"/>
        <v>100</v>
      </c>
      <c r="P75" s="107">
        <f t="shared" si="34"/>
        <v>100</v>
      </c>
      <c r="Q75" s="108">
        <f t="shared" si="35"/>
        <v>91</v>
      </c>
      <c r="R75" s="108">
        <f t="shared" si="36"/>
        <v>100</v>
      </c>
      <c r="S75" s="108">
        <f t="shared" si="37"/>
        <v>100</v>
      </c>
      <c r="T75" s="109">
        <f t="shared" si="38"/>
        <v>97.3</v>
      </c>
      <c r="U75" s="107">
        <f>SUM('бланки '!CT77:CX77)</f>
        <v>5</v>
      </c>
      <c r="V75" s="107"/>
      <c r="W75" s="107"/>
      <c r="X75" s="107">
        <f>анкеты!H73</f>
        <v>18</v>
      </c>
      <c r="Y75" s="107">
        <f t="shared" si="39"/>
        <v>18</v>
      </c>
      <c r="Z75" s="108">
        <f t="shared" si="40"/>
        <v>100</v>
      </c>
      <c r="AA75" s="108">
        <f t="shared" si="41"/>
        <v>100</v>
      </c>
      <c r="AB75" s="108">
        <f t="shared" si="42"/>
        <v>100</v>
      </c>
      <c r="AC75" s="110">
        <f t="shared" si="43"/>
        <v>100</v>
      </c>
      <c r="AD75" s="107">
        <f>IF('бланки '!G77=1,('бланки '!DB77+'бланки '!DD77)*3,SUM('бланки '!DA77:DE77))</f>
        <v>0</v>
      </c>
      <c r="AE75" s="107">
        <f>IF('бланки '!E77=2,SUM('бланки '!DI77:DK77)*2-1,SUM('бланки '!DF77:DK77))</f>
        <v>3</v>
      </c>
      <c r="AF75" s="107">
        <f>анкеты!J73</f>
        <v>1</v>
      </c>
      <c r="AG75" s="107">
        <f>анкеты!I73</f>
        <v>1</v>
      </c>
      <c r="AH75" s="108">
        <f t="shared" si="44"/>
        <v>0</v>
      </c>
      <c r="AI75" s="108">
        <f t="shared" si="45"/>
        <v>60</v>
      </c>
      <c r="AJ75" s="111">
        <f t="shared" si="46"/>
        <v>100</v>
      </c>
      <c r="AK75" s="110">
        <f t="shared" si="47"/>
        <v>54</v>
      </c>
      <c r="AL75" s="107">
        <f>анкеты!K73</f>
        <v>18</v>
      </c>
      <c r="AM75" s="107">
        <f t="shared" si="48"/>
        <v>18</v>
      </c>
      <c r="AN75" s="107">
        <f>анкеты!L73</f>
        <v>18</v>
      </c>
      <c r="AO75" s="107">
        <f t="shared" si="49"/>
        <v>18</v>
      </c>
      <c r="AP75" s="107">
        <f>анкеты!N73</f>
        <v>15</v>
      </c>
      <c r="AQ75" s="107">
        <f>анкеты!M73</f>
        <v>16</v>
      </c>
      <c r="AR75" s="108">
        <f t="shared" si="50"/>
        <v>100</v>
      </c>
      <c r="AS75" s="108">
        <f t="shared" si="51"/>
        <v>100</v>
      </c>
      <c r="AT75" s="108">
        <f t="shared" si="52"/>
        <v>94</v>
      </c>
      <c r="AU75" s="109">
        <f t="shared" si="53"/>
        <v>98.8</v>
      </c>
      <c r="AV75" s="107">
        <f>анкеты!O73</f>
        <v>18</v>
      </c>
      <c r="AW75" s="107">
        <f t="shared" si="54"/>
        <v>18</v>
      </c>
      <c r="AX75" s="107">
        <f>анкеты!P73</f>
        <v>18</v>
      </c>
      <c r="AY75" s="107">
        <f t="shared" si="55"/>
        <v>18</v>
      </c>
      <c r="AZ75" s="107">
        <f>анкеты!Q73</f>
        <v>18</v>
      </c>
      <c r="BA75" s="107">
        <f t="shared" si="56"/>
        <v>18</v>
      </c>
      <c r="BB75" s="108">
        <f t="shared" si="57"/>
        <v>100</v>
      </c>
      <c r="BC75" s="108">
        <f t="shared" si="58"/>
        <v>100</v>
      </c>
      <c r="BD75" s="108">
        <f t="shared" si="59"/>
        <v>100</v>
      </c>
      <c r="BE75" s="109">
        <f t="shared" si="60"/>
        <v>100</v>
      </c>
      <c r="BF75" s="107">
        <f t="shared" si="61"/>
        <v>90.02000000000001</v>
      </c>
      <c r="BG75" s="107"/>
      <c r="BH75" s="107"/>
      <c r="BI75" s="107"/>
      <c r="BJ75" s="107"/>
    </row>
    <row r="76" spans="1:62" ht="45">
      <c r="A76" s="107">
        <f>'бланки '!D78</f>
        <v>73</v>
      </c>
      <c r="B76" s="107" t="str">
        <f>'бланки '!C78</f>
        <v>Муниципальное бюджетное общеобразовательное учреждение «Калининская основная общеобразовательная школа» Ливенского района Орловской области</v>
      </c>
      <c r="C76" s="107">
        <f>анкеты!C74</f>
        <v>35</v>
      </c>
      <c r="D76" s="107">
        <f>SUMIF('бланки '!K78:Y78,"&lt;2")</f>
        <v>13</v>
      </c>
      <c r="E76" s="107">
        <f>COUNTIF('бланки '!K78:Y78,"&lt;2")</f>
        <v>13</v>
      </c>
      <c r="F76" s="107">
        <f>SUMIF('бланки '!Z78:CM78,"&lt;2")</f>
        <v>40</v>
      </c>
      <c r="G76" s="107">
        <f>COUNTIF('бланки '!Z78:CM78,"&lt;2")</f>
        <v>53</v>
      </c>
      <c r="H76" s="107">
        <f>SUM('бланки '!CN78:CQ78)</f>
        <v>4</v>
      </c>
      <c r="I76" s="107">
        <f>анкеты!E74</f>
        <v>28</v>
      </c>
      <c r="J76" s="107">
        <f>анкеты!D74</f>
        <v>28</v>
      </c>
      <c r="K76" s="107">
        <f>анкеты!G74</f>
        <v>22</v>
      </c>
      <c r="L76" s="107">
        <f>анкеты!F74</f>
        <v>22</v>
      </c>
      <c r="M76" s="107">
        <f t="shared" si="31"/>
        <v>100</v>
      </c>
      <c r="N76" s="107">
        <f t="shared" si="32"/>
        <v>75</v>
      </c>
      <c r="O76" s="107">
        <f t="shared" si="33"/>
        <v>100</v>
      </c>
      <c r="P76" s="107">
        <f t="shared" si="34"/>
        <v>100</v>
      </c>
      <c r="Q76" s="108">
        <f t="shared" si="35"/>
        <v>87</v>
      </c>
      <c r="R76" s="108">
        <f t="shared" si="36"/>
        <v>100</v>
      </c>
      <c r="S76" s="108">
        <f t="shared" si="37"/>
        <v>100</v>
      </c>
      <c r="T76" s="109">
        <f t="shared" si="38"/>
        <v>96.1</v>
      </c>
      <c r="U76" s="107">
        <f>SUM('бланки '!CT78:CX78)</f>
        <v>5</v>
      </c>
      <c r="V76" s="107"/>
      <c r="W76" s="107"/>
      <c r="X76" s="107">
        <f>анкеты!H74</f>
        <v>35</v>
      </c>
      <c r="Y76" s="107">
        <f t="shared" si="39"/>
        <v>35</v>
      </c>
      <c r="Z76" s="108">
        <f t="shared" si="40"/>
        <v>100</v>
      </c>
      <c r="AA76" s="108">
        <f t="shared" si="41"/>
        <v>100</v>
      </c>
      <c r="AB76" s="108">
        <f t="shared" si="42"/>
        <v>100</v>
      </c>
      <c r="AC76" s="110">
        <f t="shared" si="43"/>
        <v>100</v>
      </c>
      <c r="AD76" s="107">
        <f>IF('бланки '!G78=1,('бланки '!DB78+'бланки '!DD78)*3,SUM('бланки '!DA78:DE78))</f>
        <v>0</v>
      </c>
      <c r="AE76" s="107">
        <f>IF('бланки '!E78=2,SUM('бланки '!DI78:DK78)*2-1,SUM('бланки '!DF78:DK78))</f>
        <v>3</v>
      </c>
      <c r="AF76" s="107">
        <f>анкеты!J74</f>
        <v>2</v>
      </c>
      <c r="AG76" s="107">
        <f>анкеты!I74</f>
        <v>2</v>
      </c>
      <c r="AH76" s="108">
        <f t="shared" si="44"/>
        <v>0</v>
      </c>
      <c r="AI76" s="108">
        <f t="shared" si="45"/>
        <v>60</v>
      </c>
      <c r="AJ76" s="111">
        <f t="shared" si="46"/>
        <v>100</v>
      </c>
      <c r="AK76" s="110">
        <f t="shared" si="47"/>
        <v>54</v>
      </c>
      <c r="AL76" s="107">
        <f>анкеты!K74</f>
        <v>35</v>
      </c>
      <c r="AM76" s="107">
        <f t="shared" si="48"/>
        <v>35</v>
      </c>
      <c r="AN76" s="107">
        <f>анкеты!L74</f>
        <v>35</v>
      </c>
      <c r="AO76" s="107">
        <f t="shared" si="49"/>
        <v>35</v>
      </c>
      <c r="AP76" s="107">
        <f>анкеты!N74</f>
        <v>31</v>
      </c>
      <c r="AQ76" s="107">
        <f>анкеты!M74</f>
        <v>31</v>
      </c>
      <c r="AR76" s="108">
        <f t="shared" si="50"/>
        <v>100</v>
      </c>
      <c r="AS76" s="108">
        <f t="shared" si="51"/>
        <v>100</v>
      </c>
      <c r="AT76" s="108">
        <f t="shared" si="52"/>
        <v>100</v>
      </c>
      <c r="AU76" s="109">
        <f t="shared" si="53"/>
        <v>100</v>
      </c>
      <c r="AV76" s="107">
        <f>анкеты!O74</f>
        <v>35</v>
      </c>
      <c r="AW76" s="107">
        <f t="shared" si="54"/>
        <v>35</v>
      </c>
      <c r="AX76" s="107">
        <f>анкеты!P74</f>
        <v>34</v>
      </c>
      <c r="AY76" s="107">
        <f t="shared" si="55"/>
        <v>35</v>
      </c>
      <c r="AZ76" s="107">
        <f>анкеты!Q74</f>
        <v>34</v>
      </c>
      <c r="BA76" s="107">
        <f t="shared" si="56"/>
        <v>35</v>
      </c>
      <c r="BB76" s="108">
        <f t="shared" si="57"/>
        <v>100</v>
      </c>
      <c r="BC76" s="108">
        <f t="shared" si="58"/>
        <v>97</v>
      </c>
      <c r="BD76" s="108">
        <f t="shared" si="59"/>
        <v>97</v>
      </c>
      <c r="BE76" s="109">
        <f t="shared" si="60"/>
        <v>97.9</v>
      </c>
      <c r="BF76" s="107">
        <f t="shared" si="61"/>
        <v>89.6</v>
      </c>
      <c r="BG76" s="107"/>
      <c r="BH76" s="107"/>
      <c r="BI76" s="107"/>
      <c r="BJ76" s="107"/>
    </row>
    <row r="77" spans="1:62" ht="45">
      <c r="A77" s="107">
        <f>'бланки '!D79</f>
        <v>74</v>
      </c>
      <c r="B77" s="107" t="str">
        <f>'бланки '!C79</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7" s="107">
        <f>анкеты!C75</f>
        <v>244</v>
      </c>
      <c r="D77" s="107">
        <f>SUMIF('бланки '!K79:Y79,"&lt;2")</f>
        <v>13</v>
      </c>
      <c r="E77" s="107">
        <f>COUNTIF('бланки '!K79:Y79,"&lt;2")</f>
        <v>13</v>
      </c>
      <c r="F77" s="107">
        <f>SUMIF('бланки '!Z79:CM79,"&lt;2")</f>
        <v>55</v>
      </c>
      <c r="G77" s="107">
        <f>COUNTIF('бланки '!Z79:CM79,"&lt;2")</f>
        <v>57</v>
      </c>
      <c r="H77" s="107">
        <f>SUM('бланки '!CN79:CQ79)</f>
        <v>4</v>
      </c>
      <c r="I77" s="107">
        <f>анкеты!E75</f>
        <v>176</v>
      </c>
      <c r="J77" s="107">
        <f>анкеты!D75</f>
        <v>177</v>
      </c>
      <c r="K77" s="107">
        <f>анкеты!G75</f>
        <v>202</v>
      </c>
      <c r="L77" s="107">
        <f>анкеты!F75</f>
        <v>202</v>
      </c>
      <c r="M77" s="107">
        <f t="shared" si="31"/>
        <v>100</v>
      </c>
      <c r="N77" s="107">
        <f t="shared" si="32"/>
        <v>96</v>
      </c>
      <c r="O77" s="107">
        <f t="shared" si="33"/>
        <v>99</v>
      </c>
      <c r="P77" s="107">
        <f t="shared" si="34"/>
        <v>100</v>
      </c>
      <c r="Q77" s="108">
        <f t="shared" si="35"/>
        <v>98</v>
      </c>
      <c r="R77" s="108">
        <f t="shared" si="36"/>
        <v>100</v>
      </c>
      <c r="S77" s="108">
        <f t="shared" si="37"/>
        <v>99</v>
      </c>
      <c r="T77" s="109">
        <f t="shared" si="38"/>
        <v>99</v>
      </c>
      <c r="U77" s="107">
        <f>SUM('бланки '!CT79:CX79)</f>
        <v>5</v>
      </c>
      <c r="V77" s="107"/>
      <c r="W77" s="107"/>
      <c r="X77" s="107">
        <f>анкеты!H75</f>
        <v>236</v>
      </c>
      <c r="Y77" s="107">
        <f t="shared" si="39"/>
        <v>244</v>
      </c>
      <c r="Z77" s="108">
        <f t="shared" si="40"/>
        <v>100</v>
      </c>
      <c r="AA77" s="108">
        <f t="shared" si="41"/>
        <v>98</v>
      </c>
      <c r="AB77" s="108">
        <f t="shared" si="42"/>
        <v>97</v>
      </c>
      <c r="AC77" s="110">
        <f t="shared" si="43"/>
        <v>98.5</v>
      </c>
      <c r="AD77" s="107">
        <f>IF('бланки '!G79=1,('бланки '!DB79+'бланки '!DD79)*3,SUM('бланки '!DA79:DE79))</f>
        <v>1</v>
      </c>
      <c r="AE77" s="107">
        <f>IF('бланки '!E79=2,SUM('бланки '!DI79:DK79)*2-1,SUM('бланки '!DF79:DK79))</f>
        <v>3</v>
      </c>
      <c r="AF77" s="107">
        <f>анкеты!J75</f>
        <v>28</v>
      </c>
      <c r="AG77" s="107">
        <f>анкеты!I75</f>
        <v>28</v>
      </c>
      <c r="AH77" s="108">
        <f t="shared" si="44"/>
        <v>20</v>
      </c>
      <c r="AI77" s="108">
        <f t="shared" si="45"/>
        <v>60</v>
      </c>
      <c r="AJ77" s="111">
        <f t="shared" si="46"/>
        <v>100</v>
      </c>
      <c r="AK77" s="110">
        <f t="shared" si="47"/>
        <v>60</v>
      </c>
      <c r="AL77" s="107">
        <f>анкеты!K75</f>
        <v>236</v>
      </c>
      <c r="AM77" s="107">
        <f t="shared" si="48"/>
        <v>244</v>
      </c>
      <c r="AN77" s="107">
        <f>анкеты!L75</f>
        <v>240</v>
      </c>
      <c r="AO77" s="107">
        <f t="shared" si="49"/>
        <v>244</v>
      </c>
      <c r="AP77" s="107">
        <f>анкеты!N75</f>
        <v>198</v>
      </c>
      <c r="AQ77" s="107">
        <f>анкеты!M75</f>
        <v>203</v>
      </c>
      <c r="AR77" s="108">
        <f t="shared" si="50"/>
        <v>97</v>
      </c>
      <c r="AS77" s="108">
        <f t="shared" si="51"/>
        <v>98</v>
      </c>
      <c r="AT77" s="108">
        <f t="shared" si="52"/>
        <v>97</v>
      </c>
      <c r="AU77" s="109">
        <f t="shared" si="53"/>
        <v>97.4</v>
      </c>
      <c r="AV77" s="107">
        <f>анкеты!O75</f>
        <v>232</v>
      </c>
      <c r="AW77" s="107">
        <f t="shared" si="54"/>
        <v>244</v>
      </c>
      <c r="AX77" s="107">
        <f>анкеты!P75</f>
        <v>244</v>
      </c>
      <c r="AY77" s="107">
        <f t="shared" si="55"/>
        <v>244</v>
      </c>
      <c r="AZ77" s="107">
        <f>анкеты!Q75</f>
        <v>234</v>
      </c>
      <c r="BA77" s="107">
        <f t="shared" si="56"/>
        <v>244</v>
      </c>
      <c r="BB77" s="108">
        <f t="shared" si="57"/>
        <v>95</v>
      </c>
      <c r="BC77" s="108">
        <f t="shared" si="58"/>
        <v>100</v>
      </c>
      <c r="BD77" s="108">
        <f t="shared" si="59"/>
        <v>96</v>
      </c>
      <c r="BE77" s="109">
        <f t="shared" si="60"/>
        <v>96.5</v>
      </c>
      <c r="BF77" s="107">
        <f t="shared" si="61"/>
        <v>90.28</v>
      </c>
      <c r="BG77" s="107"/>
      <c r="BH77" s="107"/>
      <c r="BI77" s="107"/>
      <c r="BJ77" s="107"/>
    </row>
    <row r="78" spans="1:62" ht="45">
      <c r="A78" s="107">
        <f>'бланки '!D80</f>
        <v>75</v>
      </c>
      <c r="B78" s="107" t="str">
        <f>'бланки '!C80</f>
        <v>Муниципальное бюджетное общеобразовательное учреждение «Ломовская средняя общеобразовательная школа» Залегощенского района Орловской области</v>
      </c>
      <c r="C78" s="107">
        <f>анкеты!C76</f>
        <v>121</v>
      </c>
      <c r="D78" s="107">
        <f>SUMIF('бланки '!K80:Y80,"&lt;2")</f>
        <v>14</v>
      </c>
      <c r="E78" s="107">
        <f>COUNTIF('бланки '!K80:Y80,"&lt;2")</f>
        <v>14</v>
      </c>
      <c r="F78" s="107">
        <f>SUMIF('бланки '!Z80:CM80,"&lt;2")</f>
        <v>61</v>
      </c>
      <c r="G78" s="107">
        <f>COUNTIF('бланки '!Z80:CM80,"&lt;2")</f>
        <v>61</v>
      </c>
      <c r="H78" s="107">
        <f>SUM('бланки '!CN80:CQ80)</f>
        <v>4</v>
      </c>
      <c r="I78" s="107">
        <f>анкеты!E76</f>
        <v>117</v>
      </c>
      <c r="J78" s="107">
        <f>анкеты!D76</f>
        <v>117</v>
      </c>
      <c r="K78" s="107">
        <f>анкеты!G76</f>
        <v>117</v>
      </c>
      <c r="L78" s="107">
        <f>анкеты!F76</f>
        <v>118</v>
      </c>
      <c r="M78" s="107">
        <f t="shared" si="31"/>
        <v>100</v>
      </c>
      <c r="N78" s="107">
        <f t="shared" si="32"/>
        <v>100</v>
      </c>
      <c r="O78" s="107">
        <f t="shared" si="33"/>
        <v>100</v>
      </c>
      <c r="P78" s="107">
        <f t="shared" si="34"/>
        <v>99</v>
      </c>
      <c r="Q78" s="108">
        <f t="shared" si="35"/>
        <v>100</v>
      </c>
      <c r="R78" s="108">
        <f t="shared" si="36"/>
        <v>100</v>
      </c>
      <c r="S78" s="108">
        <f t="shared" si="37"/>
        <v>99</v>
      </c>
      <c r="T78" s="109">
        <f t="shared" si="38"/>
        <v>99.6</v>
      </c>
      <c r="U78" s="107">
        <f>SUM('бланки '!CT80:CX80)</f>
        <v>5</v>
      </c>
      <c r="V78" s="107"/>
      <c r="W78" s="107"/>
      <c r="X78" s="107">
        <f>анкеты!H76</f>
        <v>121</v>
      </c>
      <c r="Y78" s="107">
        <f t="shared" si="39"/>
        <v>121</v>
      </c>
      <c r="Z78" s="108">
        <f t="shared" si="40"/>
        <v>100</v>
      </c>
      <c r="AA78" s="108">
        <f t="shared" si="41"/>
        <v>100</v>
      </c>
      <c r="AB78" s="108">
        <f t="shared" si="42"/>
        <v>100</v>
      </c>
      <c r="AC78" s="110">
        <f t="shared" si="43"/>
        <v>100</v>
      </c>
      <c r="AD78" s="107">
        <f>IF('бланки '!G80=1,('бланки '!DB80+'бланки '!DD80)*3,SUM('бланки '!DA80:DE80))</f>
        <v>0</v>
      </c>
      <c r="AE78" s="107">
        <f>IF('бланки '!E80=2,SUM('бланки '!DI80:DK80)*2-1,SUM('бланки '!DF80:DK80))</f>
        <v>3</v>
      </c>
      <c r="AF78" s="107">
        <f>анкеты!J76</f>
        <v>26</v>
      </c>
      <c r="AG78" s="107">
        <f>анкеты!I76</f>
        <v>26</v>
      </c>
      <c r="AH78" s="108">
        <f t="shared" si="44"/>
        <v>0</v>
      </c>
      <c r="AI78" s="108">
        <f t="shared" si="45"/>
        <v>60</v>
      </c>
      <c r="AJ78" s="111">
        <f t="shared" si="46"/>
        <v>100</v>
      </c>
      <c r="AK78" s="110">
        <f t="shared" si="47"/>
        <v>54</v>
      </c>
      <c r="AL78" s="107">
        <f>анкеты!K76</f>
        <v>121</v>
      </c>
      <c r="AM78" s="107">
        <f t="shared" si="48"/>
        <v>121</v>
      </c>
      <c r="AN78" s="107">
        <f>анкеты!L76</f>
        <v>120</v>
      </c>
      <c r="AO78" s="107">
        <f t="shared" si="49"/>
        <v>121</v>
      </c>
      <c r="AP78" s="107">
        <f>анкеты!N76</f>
        <v>118</v>
      </c>
      <c r="AQ78" s="107">
        <f>анкеты!M76</f>
        <v>119</v>
      </c>
      <c r="AR78" s="108">
        <f t="shared" si="50"/>
        <v>100</v>
      </c>
      <c r="AS78" s="108">
        <f t="shared" si="51"/>
        <v>99</v>
      </c>
      <c r="AT78" s="108">
        <f t="shared" si="52"/>
        <v>99</v>
      </c>
      <c r="AU78" s="109">
        <f t="shared" si="53"/>
        <v>99.4</v>
      </c>
      <c r="AV78" s="107">
        <f>анкеты!O76</f>
        <v>119</v>
      </c>
      <c r="AW78" s="107">
        <f t="shared" si="54"/>
        <v>121</v>
      </c>
      <c r="AX78" s="107">
        <f>анкеты!P76</f>
        <v>120</v>
      </c>
      <c r="AY78" s="107">
        <f t="shared" si="55"/>
        <v>121</v>
      </c>
      <c r="AZ78" s="107">
        <f>анкеты!Q76</f>
        <v>120</v>
      </c>
      <c r="BA78" s="107">
        <f t="shared" si="56"/>
        <v>121</v>
      </c>
      <c r="BB78" s="108">
        <f t="shared" si="57"/>
        <v>98</v>
      </c>
      <c r="BC78" s="108">
        <f t="shared" si="58"/>
        <v>99</v>
      </c>
      <c r="BD78" s="108">
        <f t="shared" si="59"/>
        <v>99</v>
      </c>
      <c r="BE78" s="109">
        <f t="shared" si="60"/>
        <v>98.7</v>
      </c>
      <c r="BF78" s="107">
        <f t="shared" si="61"/>
        <v>90.34</v>
      </c>
      <c r="BG78" s="107"/>
      <c r="BH78" s="107"/>
      <c r="BI78" s="107"/>
      <c r="BJ78" s="107"/>
    </row>
    <row r="79" spans="1:62" ht="45">
      <c r="A79" s="107">
        <f>'бланки '!D81</f>
        <v>76</v>
      </c>
      <c r="B79" s="107" t="str">
        <f>'бланки '!C81</f>
        <v>Муниципальное бюджетное общеобразовательное учреждение «Павловская средняя общеобразовательная школа» Залегощенского района Орловской области</v>
      </c>
      <c r="C79" s="107">
        <f>анкеты!C77</f>
        <v>26</v>
      </c>
      <c r="D79" s="107">
        <f>SUMIF('бланки '!K81:Y81,"&lt;2")</f>
        <v>13</v>
      </c>
      <c r="E79" s="107">
        <f>COUNTIF('бланки '!K81:Y81,"&lt;2")</f>
        <v>13</v>
      </c>
      <c r="F79" s="107">
        <f>SUMIF('бланки '!Z81:CM81,"&lt;2")</f>
        <v>42</v>
      </c>
      <c r="G79" s="107">
        <f>COUNTIF('бланки '!Z81:CM81,"&lt;2")</f>
        <v>51</v>
      </c>
      <c r="H79" s="107">
        <f>SUM('бланки '!CN81:CQ81)</f>
        <v>4</v>
      </c>
      <c r="I79" s="107">
        <f>анкеты!E77</f>
        <v>26</v>
      </c>
      <c r="J79" s="107">
        <f>анкеты!D77</f>
        <v>26</v>
      </c>
      <c r="K79" s="107">
        <f>анкеты!G77</f>
        <v>23</v>
      </c>
      <c r="L79" s="107">
        <f>анкеты!F77</f>
        <v>24</v>
      </c>
      <c r="M79" s="107">
        <f t="shared" si="31"/>
        <v>100</v>
      </c>
      <c r="N79" s="107">
        <f t="shared" si="32"/>
        <v>82</v>
      </c>
      <c r="O79" s="107">
        <f t="shared" si="33"/>
        <v>100</v>
      </c>
      <c r="P79" s="107">
        <f t="shared" si="34"/>
        <v>96</v>
      </c>
      <c r="Q79" s="108">
        <f t="shared" si="35"/>
        <v>91</v>
      </c>
      <c r="R79" s="108">
        <f t="shared" si="36"/>
        <v>100</v>
      </c>
      <c r="S79" s="108">
        <f t="shared" si="37"/>
        <v>98</v>
      </c>
      <c r="T79" s="109">
        <f t="shared" si="38"/>
        <v>96.5</v>
      </c>
      <c r="U79" s="107">
        <f>SUM('бланки '!CT81:CX81)</f>
        <v>5</v>
      </c>
      <c r="V79" s="107"/>
      <c r="W79" s="107"/>
      <c r="X79" s="107">
        <f>анкеты!H77</f>
        <v>25</v>
      </c>
      <c r="Y79" s="107">
        <f t="shared" si="39"/>
        <v>26</v>
      </c>
      <c r="Z79" s="108">
        <f t="shared" si="40"/>
        <v>100</v>
      </c>
      <c r="AA79" s="108">
        <f t="shared" si="41"/>
        <v>98</v>
      </c>
      <c r="AB79" s="108">
        <f t="shared" si="42"/>
        <v>96</v>
      </c>
      <c r="AC79" s="110">
        <f t="shared" si="43"/>
        <v>98</v>
      </c>
      <c r="AD79" s="107">
        <f>IF('бланки '!G81=1,('бланки '!DB81+'бланки '!DD81)*3,SUM('бланки '!DA81:DE81))</f>
        <v>0</v>
      </c>
      <c r="AE79" s="107">
        <f>IF('бланки '!E81=2,SUM('бланки '!DI81:DK81)*2-1,SUM('бланки '!DF81:DK81))</f>
        <v>3</v>
      </c>
      <c r="AF79" s="107">
        <f>анкеты!J77</f>
        <v>18</v>
      </c>
      <c r="AG79" s="107">
        <f>анкеты!I77</f>
        <v>19</v>
      </c>
      <c r="AH79" s="108">
        <f t="shared" si="44"/>
        <v>0</v>
      </c>
      <c r="AI79" s="108">
        <f t="shared" si="45"/>
        <v>60</v>
      </c>
      <c r="AJ79" s="111">
        <f t="shared" si="46"/>
        <v>95</v>
      </c>
      <c r="AK79" s="110">
        <f t="shared" si="47"/>
        <v>52.5</v>
      </c>
      <c r="AL79" s="107">
        <f>анкеты!K77</f>
        <v>26</v>
      </c>
      <c r="AM79" s="107">
        <f t="shared" si="48"/>
        <v>26</v>
      </c>
      <c r="AN79" s="107">
        <f>анкеты!L77</f>
        <v>25</v>
      </c>
      <c r="AO79" s="107">
        <f t="shared" si="49"/>
        <v>26</v>
      </c>
      <c r="AP79" s="107">
        <f>анкеты!N77</f>
        <v>25</v>
      </c>
      <c r="AQ79" s="107">
        <f>анкеты!M77</f>
        <v>25</v>
      </c>
      <c r="AR79" s="108">
        <f t="shared" si="50"/>
        <v>100</v>
      </c>
      <c r="AS79" s="108">
        <f t="shared" si="51"/>
        <v>96</v>
      </c>
      <c r="AT79" s="108">
        <f t="shared" si="52"/>
        <v>100</v>
      </c>
      <c r="AU79" s="109">
        <f t="shared" si="53"/>
        <v>98.4</v>
      </c>
      <c r="AV79" s="107">
        <f>анкеты!O77</f>
        <v>25</v>
      </c>
      <c r="AW79" s="107">
        <f t="shared" si="54"/>
        <v>26</v>
      </c>
      <c r="AX79" s="107">
        <f>анкеты!P77</f>
        <v>26</v>
      </c>
      <c r="AY79" s="107">
        <f t="shared" si="55"/>
        <v>26</v>
      </c>
      <c r="AZ79" s="107">
        <f>анкеты!Q77</f>
        <v>26</v>
      </c>
      <c r="BA79" s="107">
        <f t="shared" si="56"/>
        <v>26</v>
      </c>
      <c r="BB79" s="108">
        <f t="shared" si="57"/>
        <v>96</v>
      </c>
      <c r="BC79" s="108">
        <f t="shared" si="58"/>
        <v>100</v>
      </c>
      <c r="BD79" s="108">
        <f t="shared" si="59"/>
        <v>100</v>
      </c>
      <c r="BE79" s="109">
        <f t="shared" si="60"/>
        <v>98.8</v>
      </c>
      <c r="BF79" s="107">
        <f t="shared" si="61"/>
        <v>88.84</v>
      </c>
      <c r="BG79" s="107"/>
      <c r="BH79" s="107"/>
      <c r="BI79" s="107"/>
      <c r="BJ79" s="107"/>
    </row>
    <row r="80" spans="1:62" ht="45">
      <c r="A80" s="107">
        <f>'бланки '!D82</f>
        <v>77</v>
      </c>
      <c r="B80" s="107" t="str">
        <f>'бланки '!C82</f>
        <v>Муниципальное бюджетное общеобразовательное учреждение «Моховская средняя общеобразовательная школа» Залегощенского района Орловской области</v>
      </c>
      <c r="C80" s="107">
        <f>анкеты!C78</f>
        <v>75</v>
      </c>
      <c r="D80" s="107">
        <f>SUMIF('бланки '!K82:Y82,"&lt;2")</f>
        <v>13</v>
      </c>
      <c r="E80" s="107">
        <f>COUNTIF('бланки '!K82:Y82,"&lt;2")</f>
        <v>13</v>
      </c>
      <c r="F80" s="107">
        <f>SUMIF('бланки '!Z82:CM82,"&lt;2")</f>
        <v>52</v>
      </c>
      <c r="G80" s="107">
        <f>COUNTIF('бланки '!Z82:CM82,"&lt;2")</f>
        <v>53</v>
      </c>
      <c r="H80" s="107">
        <f>SUM('бланки '!CN82:CQ82)</f>
        <v>4</v>
      </c>
      <c r="I80" s="107">
        <f>анкеты!E78</f>
        <v>63</v>
      </c>
      <c r="J80" s="107">
        <f>анкеты!D78</f>
        <v>63</v>
      </c>
      <c r="K80" s="107">
        <f>анкеты!G78</f>
        <v>61</v>
      </c>
      <c r="L80" s="107">
        <f>анкеты!F78</f>
        <v>62</v>
      </c>
      <c r="M80" s="107">
        <f t="shared" si="31"/>
        <v>100</v>
      </c>
      <c r="N80" s="107">
        <f t="shared" si="32"/>
        <v>98</v>
      </c>
      <c r="O80" s="107">
        <f t="shared" si="33"/>
        <v>100</v>
      </c>
      <c r="P80" s="107">
        <f t="shared" si="34"/>
        <v>98</v>
      </c>
      <c r="Q80" s="108">
        <f t="shared" si="35"/>
        <v>99</v>
      </c>
      <c r="R80" s="108">
        <f t="shared" si="36"/>
        <v>100</v>
      </c>
      <c r="S80" s="108">
        <f t="shared" si="37"/>
        <v>99</v>
      </c>
      <c r="T80" s="109">
        <f t="shared" si="38"/>
        <v>99.3</v>
      </c>
      <c r="U80" s="107">
        <f>SUM('бланки '!CT82:CX82)</f>
        <v>5</v>
      </c>
      <c r="V80" s="107"/>
      <c r="W80" s="107"/>
      <c r="X80" s="107">
        <f>анкеты!H78</f>
        <v>75</v>
      </c>
      <c r="Y80" s="107">
        <f t="shared" si="39"/>
        <v>75</v>
      </c>
      <c r="Z80" s="108">
        <f t="shared" si="40"/>
        <v>100</v>
      </c>
      <c r="AA80" s="108">
        <f t="shared" si="41"/>
        <v>100</v>
      </c>
      <c r="AB80" s="108">
        <f t="shared" si="42"/>
        <v>100</v>
      </c>
      <c r="AC80" s="110">
        <f t="shared" si="43"/>
        <v>100</v>
      </c>
      <c r="AD80" s="107">
        <f>IF('бланки '!G82=1,('бланки '!DB82+'бланки '!DD82)*3,SUM('бланки '!DA82:DE82))</f>
        <v>2</v>
      </c>
      <c r="AE80" s="107">
        <f>IF('бланки '!E82=2,SUM('бланки '!DI82:DK82)*2-1,SUM('бланки '!DF82:DK82))</f>
        <v>5</v>
      </c>
      <c r="AF80" s="107">
        <f>анкеты!J78</f>
        <v>3</v>
      </c>
      <c r="AG80" s="107">
        <f>анкеты!I78</f>
        <v>4</v>
      </c>
      <c r="AH80" s="108">
        <f t="shared" si="44"/>
        <v>40</v>
      </c>
      <c r="AI80" s="108">
        <f t="shared" si="45"/>
        <v>100</v>
      </c>
      <c r="AJ80" s="111">
        <f t="shared" si="46"/>
        <v>75</v>
      </c>
      <c r="AK80" s="110">
        <f t="shared" si="47"/>
        <v>74.5</v>
      </c>
      <c r="AL80" s="107">
        <f>анкеты!K78</f>
        <v>73</v>
      </c>
      <c r="AM80" s="107">
        <f t="shared" si="48"/>
        <v>75</v>
      </c>
      <c r="AN80" s="107">
        <f>анкеты!L78</f>
        <v>73</v>
      </c>
      <c r="AO80" s="107">
        <f t="shared" si="49"/>
        <v>75</v>
      </c>
      <c r="AP80" s="107">
        <f>анкеты!N78</f>
        <v>66</v>
      </c>
      <c r="AQ80" s="107">
        <f>анкеты!M78</f>
        <v>66</v>
      </c>
      <c r="AR80" s="108">
        <f t="shared" si="50"/>
        <v>97</v>
      </c>
      <c r="AS80" s="108">
        <f t="shared" si="51"/>
        <v>97</v>
      </c>
      <c r="AT80" s="108">
        <f t="shared" si="52"/>
        <v>100</v>
      </c>
      <c r="AU80" s="109">
        <f t="shared" si="53"/>
        <v>97.6</v>
      </c>
      <c r="AV80" s="107">
        <f>анкеты!O78</f>
        <v>72</v>
      </c>
      <c r="AW80" s="107">
        <f t="shared" si="54"/>
        <v>75</v>
      </c>
      <c r="AX80" s="107">
        <f>анкеты!P78</f>
        <v>75</v>
      </c>
      <c r="AY80" s="107">
        <f t="shared" si="55"/>
        <v>75</v>
      </c>
      <c r="AZ80" s="107">
        <f>анкеты!Q78</f>
        <v>74</v>
      </c>
      <c r="BA80" s="107">
        <f t="shared" si="56"/>
        <v>75</v>
      </c>
      <c r="BB80" s="108">
        <f t="shared" si="57"/>
        <v>96</v>
      </c>
      <c r="BC80" s="108">
        <f t="shared" si="58"/>
        <v>100</v>
      </c>
      <c r="BD80" s="108">
        <f t="shared" si="59"/>
        <v>99</v>
      </c>
      <c r="BE80" s="109">
        <f t="shared" si="60"/>
        <v>98.3</v>
      </c>
      <c r="BF80" s="107">
        <f t="shared" si="61"/>
        <v>93.94</v>
      </c>
      <c r="BG80" s="107"/>
      <c r="BH80" s="107"/>
      <c r="BI80" s="107"/>
      <c r="BJ80" s="107"/>
    </row>
    <row r="81" spans="1:62" ht="45">
      <c r="A81" s="107">
        <f>'бланки '!D83</f>
        <v>78</v>
      </c>
      <c r="B81" s="107" t="str">
        <f>'бланки '!C83</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81" s="107">
        <f>анкеты!C79</f>
        <v>70</v>
      </c>
      <c r="D81" s="107">
        <f>SUMIF('бланки '!K83:Y83,"&lt;2")</f>
        <v>14</v>
      </c>
      <c r="E81" s="107">
        <f>COUNTIF('бланки '!K83:Y83,"&lt;2")</f>
        <v>14</v>
      </c>
      <c r="F81" s="107">
        <f>SUMIF('бланки '!Z83:CM83,"&lt;2")</f>
        <v>46</v>
      </c>
      <c r="G81" s="107">
        <f>COUNTIF('бланки '!Z83:CM83,"&lt;2")</f>
        <v>54</v>
      </c>
      <c r="H81" s="107">
        <f>SUM('бланки '!CN83:CQ83)</f>
        <v>4</v>
      </c>
      <c r="I81" s="107">
        <f>анкеты!E79</f>
        <v>53</v>
      </c>
      <c r="J81" s="107">
        <f>анкеты!D79</f>
        <v>53</v>
      </c>
      <c r="K81" s="107">
        <f>анкеты!G79</f>
        <v>41</v>
      </c>
      <c r="L81" s="107">
        <f>анкеты!F79</f>
        <v>41</v>
      </c>
      <c r="M81" s="107">
        <f t="shared" si="31"/>
        <v>100</v>
      </c>
      <c r="N81" s="107">
        <f t="shared" si="32"/>
        <v>85</v>
      </c>
      <c r="O81" s="107">
        <f t="shared" si="33"/>
        <v>100</v>
      </c>
      <c r="P81" s="107">
        <f t="shared" si="34"/>
        <v>100</v>
      </c>
      <c r="Q81" s="108">
        <f t="shared" si="35"/>
        <v>92</v>
      </c>
      <c r="R81" s="108">
        <f t="shared" si="36"/>
        <v>100</v>
      </c>
      <c r="S81" s="108">
        <f t="shared" si="37"/>
        <v>100</v>
      </c>
      <c r="T81" s="109">
        <f t="shared" si="38"/>
        <v>97.6</v>
      </c>
      <c r="U81" s="107">
        <f>SUM('бланки '!CT83:CX83)</f>
        <v>5</v>
      </c>
      <c r="V81" s="107"/>
      <c r="W81" s="107"/>
      <c r="X81" s="107">
        <f>анкеты!H79</f>
        <v>68</v>
      </c>
      <c r="Y81" s="107">
        <f t="shared" si="39"/>
        <v>70</v>
      </c>
      <c r="Z81" s="108">
        <f t="shared" si="40"/>
        <v>100</v>
      </c>
      <c r="AA81" s="108">
        <f t="shared" si="41"/>
        <v>98</v>
      </c>
      <c r="AB81" s="108">
        <f t="shared" si="42"/>
        <v>97</v>
      </c>
      <c r="AC81" s="110">
        <f t="shared" si="43"/>
        <v>98.5</v>
      </c>
      <c r="AD81" s="107">
        <f>IF('бланки '!G83=1,('бланки '!DB83+'бланки '!DD83)*3,SUM('бланки '!DA83:DE83))</f>
        <v>0</v>
      </c>
      <c r="AE81" s="107">
        <f>IF('бланки '!E83=2,SUM('бланки '!DI83:DK83)*2-1,SUM('бланки '!DF83:DK83))</f>
        <v>3</v>
      </c>
      <c r="AF81" s="107">
        <f>анкеты!J79</f>
        <v>14</v>
      </c>
      <c r="AG81" s="107">
        <f>анкеты!I79</f>
        <v>15</v>
      </c>
      <c r="AH81" s="108">
        <f t="shared" si="44"/>
        <v>0</v>
      </c>
      <c r="AI81" s="108">
        <f t="shared" si="45"/>
        <v>60</v>
      </c>
      <c r="AJ81" s="111">
        <f t="shared" si="46"/>
        <v>93</v>
      </c>
      <c r="AK81" s="110">
        <f t="shared" si="47"/>
        <v>51.9</v>
      </c>
      <c r="AL81" s="107">
        <f>анкеты!K79</f>
        <v>68</v>
      </c>
      <c r="AM81" s="107">
        <f t="shared" si="48"/>
        <v>70</v>
      </c>
      <c r="AN81" s="107">
        <f>анкеты!L79</f>
        <v>68</v>
      </c>
      <c r="AO81" s="107">
        <f t="shared" si="49"/>
        <v>70</v>
      </c>
      <c r="AP81" s="107">
        <f>анкеты!N79</f>
        <v>57</v>
      </c>
      <c r="AQ81" s="107">
        <f>анкеты!M79</f>
        <v>58</v>
      </c>
      <c r="AR81" s="108">
        <f t="shared" si="50"/>
        <v>97</v>
      </c>
      <c r="AS81" s="108">
        <f t="shared" si="51"/>
        <v>97</v>
      </c>
      <c r="AT81" s="108">
        <f t="shared" si="52"/>
        <v>98</v>
      </c>
      <c r="AU81" s="109">
        <f t="shared" si="53"/>
        <v>97.2</v>
      </c>
      <c r="AV81" s="107">
        <f>анкеты!O79</f>
        <v>69</v>
      </c>
      <c r="AW81" s="107">
        <f t="shared" si="54"/>
        <v>70</v>
      </c>
      <c r="AX81" s="107">
        <f>анкеты!P79</f>
        <v>69</v>
      </c>
      <c r="AY81" s="107">
        <f t="shared" si="55"/>
        <v>70</v>
      </c>
      <c r="AZ81" s="107">
        <f>анкеты!Q79</f>
        <v>70</v>
      </c>
      <c r="BA81" s="107">
        <f t="shared" si="56"/>
        <v>70</v>
      </c>
      <c r="BB81" s="108">
        <f t="shared" si="57"/>
        <v>99</v>
      </c>
      <c r="BC81" s="108">
        <f t="shared" si="58"/>
        <v>99</v>
      </c>
      <c r="BD81" s="108">
        <f t="shared" si="59"/>
        <v>100</v>
      </c>
      <c r="BE81" s="109">
        <f t="shared" si="60"/>
        <v>99.5</v>
      </c>
      <c r="BF81" s="107">
        <f t="shared" si="61"/>
        <v>88.94</v>
      </c>
      <c r="BG81" s="107"/>
      <c r="BH81" s="107"/>
      <c r="BI81" s="107"/>
      <c r="BJ81" s="107"/>
    </row>
    <row r="82" spans="1:62" ht="45">
      <c r="A82" s="107">
        <f>'бланки '!D84</f>
        <v>79</v>
      </c>
      <c r="B82" s="107" t="str">
        <f>'бланки '!C84</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2" s="107">
        <f>анкеты!C80</f>
        <v>27</v>
      </c>
      <c r="D82" s="107">
        <f>SUMIF('бланки '!K84:Y84,"&lt;2")</f>
        <v>14</v>
      </c>
      <c r="E82" s="107">
        <f>COUNTIF('бланки '!K84:Y84,"&lt;2")</f>
        <v>14</v>
      </c>
      <c r="F82" s="107">
        <f>SUMIF('бланки '!Z84:CM84,"&lt;2")</f>
        <v>60.5</v>
      </c>
      <c r="G82" s="107">
        <f>COUNTIF('бланки '!Z84:CM84,"&lt;2")</f>
        <v>61</v>
      </c>
      <c r="H82" s="107">
        <f>SUM('бланки '!CN84:CQ84)</f>
        <v>4</v>
      </c>
      <c r="I82" s="107">
        <f>анкеты!E80</f>
        <v>25</v>
      </c>
      <c r="J82" s="107">
        <f>анкеты!D80</f>
        <v>25</v>
      </c>
      <c r="K82" s="107">
        <f>анкеты!G80</f>
        <v>26</v>
      </c>
      <c r="L82" s="107">
        <f>анкеты!F80</f>
        <v>26</v>
      </c>
      <c r="M82" s="107">
        <f t="shared" si="31"/>
        <v>100</v>
      </c>
      <c r="N82" s="107">
        <f t="shared" si="32"/>
        <v>99</v>
      </c>
      <c r="O82" s="107">
        <f t="shared" si="33"/>
        <v>100</v>
      </c>
      <c r="P82" s="107">
        <f t="shared" si="34"/>
        <v>100</v>
      </c>
      <c r="Q82" s="108">
        <f t="shared" si="35"/>
        <v>99</v>
      </c>
      <c r="R82" s="108">
        <f t="shared" si="36"/>
        <v>100</v>
      </c>
      <c r="S82" s="108">
        <f t="shared" si="37"/>
        <v>100</v>
      </c>
      <c r="T82" s="109">
        <f t="shared" si="38"/>
        <v>99.7</v>
      </c>
      <c r="U82" s="107">
        <f>SUM('бланки '!CT84:CX84)</f>
        <v>5</v>
      </c>
      <c r="V82" s="107"/>
      <c r="W82" s="107"/>
      <c r="X82" s="107">
        <f>анкеты!H80</f>
        <v>27</v>
      </c>
      <c r="Y82" s="107">
        <f t="shared" si="39"/>
        <v>27</v>
      </c>
      <c r="Z82" s="108">
        <f t="shared" si="40"/>
        <v>100</v>
      </c>
      <c r="AA82" s="108">
        <f t="shared" si="41"/>
        <v>100</v>
      </c>
      <c r="AB82" s="108">
        <f t="shared" si="42"/>
        <v>100</v>
      </c>
      <c r="AC82" s="110">
        <f t="shared" si="43"/>
        <v>100</v>
      </c>
      <c r="AD82" s="107">
        <f>IF('бланки '!G84=1,('бланки '!DB84+'бланки '!DD84)*3,SUM('бланки '!DA84:DE84))</f>
        <v>5</v>
      </c>
      <c r="AE82" s="107">
        <f>IF('бланки '!E84=2,SUM('бланки '!DI84:DK84)*2-1,SUM('бланки '!DF84:DK84))</f>
        <v>3</v>
      </c>
      <c r="AF82" s="107">
        <f>анкеты!J80</f>
        <v>2</v>
      </c>
      <c r="AG82" s="107">
        <f>анкеты!I80</f>
        <v>2</v>
      </c>
      <c r="AH82" s="108">
        <f t="shared" si="44"/>
        <v>100</v>
      </c>
      <c r="AI82" s="108">
        <f t="shared" si="45"/>
        <v>60</v>
      </c>
      <c r="AJ82" s="111">
        <f t="shared" si="46"/>
        <v>100</v>
      </c>
      <c r="AK82" s="110">
        <f t="shared" si="47"/>
        <v>84</v>
      </c>
      <c r="AL82" s="107">
        <f>анкеты!K80</f>
        <v>26</v>
      </c>
      <c r="AM82" s="107">
        <f t="shared" si="48"/>
        <v>27</v>
      </c>
      <c r="AN82" s="107">
        <f>анкеты!L80</f>
        <v>27</v>
      </c>
      <c r="AO82" s="107">
        <f t="shared" si="49"/>
        <v>27</v>
      </c>
      <c r="AP82" s="107">
        <f>анкеты!N80</f>
        <v>23</v>
      </c>
      <c r="AQ82" s="107">
        <f>анкеты!M80</f>
        <v>24</v>
      </c>
      <c r="AR82" s="108">
        <f t="shared" si="50"/>
        <v>96</v>
      </c>
      <c r="AS82" s="108">
        <f t="shared" si="51"/>
        <v>100</v>
      </c>
      <c r="AT82" s="108">
        <f t="shared" si="52"/>
        <v>96</v>
      </c>
      <c r="AU82" s="109">
        <f t="shared" si="53"/>
        <v>97.6</v>
      </c>
      <c r="AV82" s="107">
        <f>анкеты!O80</f>
        <v>27</v>
      </c>
      <c r="AW82" s="107">
        <f t="shared" si="54"/>
        <v>27</v>
      </c>
      <c r="AX82" s="107">
        <f>анкеты!P80</f>
        <v>27</v>
      </c>
      <c r="AY82" s="107">
        <f t="shared" si="55"/>
        <v>27</v>
      </c>
      <c r="AZ82" s="107">
        <f>анкеты!Q80</f>
        <v>27</v>
      </c>
      <c r="BA82" s="107">
        <f t="shared" si="56"/>
        <v>27</v>
      </c>
      <c r="BB82" s="108">
        <f t="shared" si="57"/>
        <v>100</v>
      </c>
      <c r="BC82" s="108">
        <f t="shared" si="58"/>
        <v>100</v>
      </c>
      <c r="BD82" s="108">
        <f t="shared" si="59"/>
        <v>100</v>
      </c>
      <c r="BE82" s="109">
        <f t="shared" si="60"/>
        <v>100</v>
      </c>
      <c r="BF82" s="107">
        <f t="shared" si="61"/>
        <v>96.259999999999991</v>
      </c>
      <c r="BG82" s="107"/>
      <c r="BH82" s="107"/>
      <c r="BI82" s="107"/>
      <c r="BJ82" s="107"/>
    </row>
    <row r="83" spans="1:62" ht="45">
      <c r="A83" s="107">
        <f>'бланки '!D85</f>
        <v>80</v>
      </c>
      <c r="B83" s="107" t="str">
        <f>'бланки '!C85</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3" s="107">
        <f>анкеты!C81</f>
        <v>68</v>
      </c>
      <c r="D83" s="107">
        <f>SUMIF('бланки '!K85:Y85,"&lt;2")</f>
        <v>14</v>
      </c>
      <c r="E83" s="107">
        <f>COUNTIF('бланки '!K85:Y85,"&lt;2")</f>
        <v>14</v>
      </c>
      <c r="F83" s="107">
        <f>SUMIF('бланки '!Z85:CM85,"&lt;2")</f>
        <v>50.5</v>
      </c>
      <c r="G83" s="107">
        <f>COUNTIF('бланки '!Z85:CM85,"&lt;2")</f>
        <v>54</v>
      </c>
      <c r="H83" s="107">
        <f>SUM('бланки '!CN85:CQ85)</f>
        <v>4</v>
      </c>
      <c r="I83" s="107">
        <f>анкеты!E81</f>
        <v>60</v>
      </c>
      <c r="J83" s="107">
        <f>анкеты!D81</f>
        <v>60</v>
      </c>
      <c r="K83" s="107">
        <f>анкеты!G81</f>
        <v>57</v>
      </c>
      <c r="L83" s="107">
        <f>анкеты!F81</f>
        <v>57</v>
      </c>
      <c r="M83" s="107">
        <f t="shared" si="31"/>
        <v>100</v>
      </c>
      <c r="N83" s="107">
        <f t="shared" si="32"/>
        <v>93</v>
      </c>
      <c r="O83" s="107">
        <f t="shared" si="33"/>
        <v>100</v>
      </c>
      <c r="P83" s="107">
        <f t="shared" si="34"/>
        <v>100</v>
      </c>
      <c r="Q83" s="108">
        <f t="shared" si="35"/>
        <v>96</v>
      </c>
      <c r="R83" s="108">
        <f t="shared" si="36"/>
        <v>100</v>
      </c>
      <c r="S83" s="108">
        <f t="shared" si="37"/>
        <v>100</v>
      </c>
      <c r="T83" s="109">
        <f t="shared" si="38"/>
        <v>98.8</v>
      </c>
      <c r="U83" s="107">
        <f>SUM('бланки '!CT85:CX85)</f>
        <v>5</v>
      </c>
      <c r="V83" s="107"/>
      <c r="W83" s="107"/>
      <c r="X83" s="107">
        <f>анкеты!H81</f>
        <v>66</v>
      </c>
      <c r="Y83" s="107">
        <f t="shared" si="39"/>
        <v>68</v>
      </c>
      <c r="Z83" s="108">
        <f t="shared" si="40"/>
        <v>100</v>
      </c>
      <c r="AA83" s="108">
        <f t="shared" si="41"/>
        <v>98</v>
      </c>
      <c r="AB83" s="108">
        <f t="shared" si="42"/>
        <v>97</v>
      </c>
      <c r="AC83" s="110">
        <f t="shared" si="43"/>
        <v>98.5</v>
      </c>
      <c r="AD83" s="107">
        <f>IF('бланки '!G85=1,('бланки '!DB85+'бланки '!DD85)*3,SUM('бланки '!DA85:DE85))</f>
        <v>3</v>
      </c>
      <c r="AE83" s="107">
        <f>IF('бланки '!E85=2,SUM('бланки '!DI85:DK85)*2-1,SUM('бланки '!DF85:DK85))</f>
        <v>3</v>
      </c>
      <c r="AF83" s="107">
        <f>анкеты!J81</f>
        <v>44</v>
      </c>
      <c r="AG83" s="107">
        <f>анкеты!I81</f>
        <v>46</v>
      </c>
      <c r="AH83" s="108">
        <f t="shared" si="44"/>
        <v>60</v>
      </c>
      <c r="AI83" s="108">
        <f t="shared" si="45"/>
        <v>60</v>
      </c>
      <c r="AJ83" s="111">
        <f t="shared" si="46"/>
        <v>96</v>
      </c>
      <c r="AK83" s="110">
        <f t="shared" si="47"/>
        <v>70.8</v>
      </c>
      <c r="AL83" s="107">
        <f>анкеты!K81</f>
        <v>67</v>
      </c>
      <c r="AM83" s="107">
        <f t="shared" si="48"/>
        <v>68</v>
      </c>
      <c r="AN83" s="107">
        <f>анкеты!L81</f>
        <v>65</v>
      </c>
      <c r="AO83" s="107">
        <f t="shared" si="49"/>
        <v>68</v>
      </c>
      <c r="AP83" s="107">
        <f>анкеты!N81</f>
        <v>59</v>
      </c>
      <c r="AQ83" s="107">
        <f>анкеты!M81</f>
        <v>59</v>
      </c>
      <c r="AR83" s="108">
        <f t="shared" si="50"/>
        <v>98</v>
      </c>
      <c r="AS83" s="108">
        <f t="shared" si="51"/>
        <v>96</v>
      </c>
      <c r="AT83" s="108">
        <f t="shared" si="52"/>
        <v>100</v>
      </c>
      <c r="AU83" s="109">
        <f t="shared" si="53"/>
        <v>97.6</v>
      </c>
      <c r="AV83" s="107">
        <f>анкеты!O81</f>
        <v>68</v>
      </c>
      <c r="AW83" s="107">
        <f t="shared" si="54"/>
        <v>68</v>
      </c>
      <c r="AX83" s="107">
        <f>анкеты!P81</f>
        <v>68</v>
      </c>
      <c r="AY83" s="107">
        <f t="shared" si="55"/>
        <v>68</v>
      </c>
      <c r="AZ83" s="107">
        <f>анкеты!Q81</f>
        <v>67</v>
      </c>
      <c r="BA83" s="107">
        <f t="shared" si="56"/>
        <v>68</v>
      </c>
      <c r="BB83" s="108">
        <f t="shared" si="57"/>
        <v>100</v>
      </c>
      <c r="BC83" s="108">
        <f t="shared" si="58"/>
        <v>100</v>
      </c>
      <c r="BD83" s="108">
        <f t="shared" si="59"/>
        <v>98</v>
      </c>
      <c r="BE83" s="109">
        <f t="shared" si="60"/>
        <v>99</v>
      </c>
      <c r="BF83" s="107">
        <f t="shared" si="61"/>
        <v>92.940000000000012</v>
      </c>
      <c r="BG83" s="107"/>
      <c r="BH83" s="107"/>
      <c r="BI83" s="107"/>
      <c r="BJ83" s="107"/>
    </row>
    <row r="84" spans="1:62" ht="45">
      <c r="A84" s="107">
        <f>'бланки '!D86</f>
        <v>81</v>
      </c>
      <c r="B84" s="107" t="str">
        <f>'бланки '!C86</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4" s="107">
        <f>анкеты!C82</f>
        <v>14</v>
      </c>
      <c r="D84" s="107">
        <f>SUMIF('бланки '!K86:Y86,"&lt;2")</f>
        <v>14</v>
      </c>
      <c r="E84" s="107">
        <f>COUNTIF('бланки '!K86:Y86,"&lt;2")</f>
        <v>14</v>
      </c>
      <c r="F84" s="107">
        <f>SUMIF('бланки '!Z86:CM86,"&lt;2")</f>
        <v>46</v>
      </c>
      <c r="G84" s="107">
        <f>COUNTIF('бланки '!Z86:CM86,"&lt;2")</f>
        <v>53</v>
      </c>
      <c r="H84" s="107">
        <f>SUM('бланки '!CN86:CQ86)</f>
        <v>4</v>
      </c>
      <c r="I84" s="107">
        <f>анкеты!E82</f>
        <v>10</v>
      </c>
      <c r="J84" s="107">
        <f>анкеты!D82</f>
        <v>10</v>
      </c>
      <c r="K84" s="107">
        <f>анкеты!G82</f>
        <v>9</v>
      </c>
      <c r="L84" s="107">
        <f>анкеты!F82</f>
        <v>9</v>
      </c>
      <c r="M84" s="107">
        <f t="shared" si="31"/>
        <v>100</v>
      </c>
      <c r="N84" s="107">
        <f t="shared" si="32"/>
        <v>87</v>
      </c>
      <c r="O84" s="107">
        <f t="shared" si="33"/>
        <v>100</v>
      </c>
      <c r="P84" s="107">
        <f t="shared" si="34"/>
        <v>100</v>
      </c>
      <c r="Q84" s="108">
        <f t="shared" si="35"/>
        <v>93</v>
      </c>
      <c r="R84" s="108">
        <f t="shared" si="36"/>
        <v>100</v>
      </c>
      <c r="S84" s="108">
        <f t="shared" si="37"/>
        <v>100</v>
      </c>
      <c r="T84" s="109">
        <f t="shared" si="38"/>
        <v>97.9</v>
      </c>
      <c r="U84" s="107">
        <f>SUM('бланки '!CT86:CX86)</f>
        <v>5</v>
      </c>
      <c r="V84" s="107"/>
      <c r="W84" s="107"/>
      <c r="X84" s="107">
        <f>анкеты!H82</f>
        <v>14</v>
      </c>
      <c r="Y84" s="107">
        <f t="shared" si="39"/>
        <v>14</v>
      </c>
      <c r="Z84" s="108">
        <f t="shared" si="40"/>
        <v>100</v>
      </c>
      <c r="AA84" s="108">
        <f t="shared" si="41"/>
        <v>100</v>
      </c>
      <c r="AB84" s="108">
        <f t="shared" si="42"/>
        <v>100</v>
      </c>
      <c r="AC84" s="110">
        <f t="shared" si="43"/>
        <v>100</v>
      </c>
      <c r="AD84" s="107">
        <f>IF('бланки '!G86=1,('бланки '!DB86+'бланки '!DD86)*3,SUM('бланки '!DA86:DE86))</f>
        <v>0</v>
      </c>
      <c r="AE84" s="107">
        <f>IF('бланки '!E86=2,SUM('бланки '!DI86:DK86)*2-1,SUM('бланки '!DF86:DK86))</f>
        <v>3</v>
      </c>
      <c r="AF84" s="107">
        <f>анкеты!J82</f>
        <v>1</v>
      </c>
      <c r="AG84" s="107">
        <f>анкеты!I82</f>
        <v>1</v>
      </c>
      <c r="AH84" s="108">
        <f t="shared" si="44"/>
        <v>0</v>
      </c>
      <c r="AI84" s="108">
        <f t="shared" si="45"/>
        <v>60</v>
      </c>
      <c r="AJ84" s="111">
        <f t="shared" si="46"/>
        <v>100</v>
      </c>
      <c r="AK84" s="110">
        <f t="shared" si="47"/>
        <v>54</v>
      </c>
      <c r="AL84" s="107">
        <f>анкеты!K82</f>
        <v>14</v>
      </c>
      <c r="AM84" s="107">
        <f t="shared" si="48"/>
        <v>14</v>
      </c>
      <c r="AN84" s="107">
        <f>анкеты!L82</f>
        <v>14</v>
      </c>
      <c r="AO84" s="107">
        <f t="shared" si="49"/>
        <v>14</v>
      </c>
      <c r="AP84" s="107">
        <f>анкеты!N82</f>
        <v>12</v>
      </c>
      <c r="AQ84" s="107">
        <f>анкеты!M82</f>
        <v>12</v>
      </c>
      <c r="AR84" s="108">
        <f t="shared" si="50"/>
        <v>100</v>
      </c>
      <c r="AS84" s="108">
        <f t="shared" si="51"/>
        <v>100</v>
      </c>
      <c r="AT84" s="108">
        <f t="shared" si="52"/>
        <v>100</v>
      </c>
      <c r="AU84" s="109">
        <f t="shared" si="53"/>
        <v>100</v>
      </c>
      <c r="AV84" s="107">
        <f>анкеты!O82</f>
        <v>14</v>
      </c>
      <c r="AW84" s="107">
        <f t="shared" si="54"/>
        <v>14</v>
      </c>
      <c r="AX84" s="107">
        <f>анкеты!P82</f>
        <v>14</v>
      </c>
      <c r="AY84" s="107">
        <f t="shared" si="55"/>
        <v>14</v>
      </c>
      <c r="AZ84" s="107">
        <f>анкеты!Q82</f>
        <v>14</v>
      </c>
      <c r="BA84" s="107">
        <f t="shared" si="56"/>
        <v>14</v>
      </c>
      <c r="BB84" s="108">
        <f t="shared" si="57"/>
        <v>100</v>
      </c>
      <c r="BC84" s="108">
        <f t="shared" si="58"/>
        <v>100</v>
      </c>
      <c r="BD84" s="108">
        <f t="shared" si="59"/>
        <v>100</v>
      </c>
      <c r="BE84" s="109">
        <f t="shared" si="60"/>
        <v>100</v>
      </c>
      <c r="BF84" s="107">
        <f t="shared" si="61"/>
        <v>90.38</v>
      </c>
      <c r="BG84" s="107"/>
      <c r="BH84" s="107"/>
      <c r="BI84" s="107"/>
      <c r="BJ84" s="107"/>
    </row>
    <row r="85" spans="1:62" ht="45">
      <c r="A85" s="107">
        <f>'бланки '!D87</f>
        <v>82</v>
      </c>
      <c r="B85" s="107" t="str">
        <f>'бланки '!C87</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5" s="107">
        <f>анкеты!C83</f>
        <v>3</v>
      </c>
      <c r="D85" s="107">
        <f>SUMIF('бланки '!K87:Y87,"&lt;2")</f>
        <v>13</v>
      </c>
      <c r="E85" s="107">
        <f>COUNTIF('бланки '!K87:Y87,"&lt;2")</f>
        <v>13</v>
      </c>
      <c r="F85" s="107">
        <f>SUMIF('бланки '!Z87:CM87,"&lt;2")</f>
        <v>34.5</v>
      </c>
      <c r="G85" s="107">
        <f>COUNTIF('бланки '!Z87:CM87,"&lt;2")</f>
        <v>53</v>
      </c>
      <c r="H85" s="107">
        <f>SUM('бланки '!CN87:CQ87)</f>
        <v>3</v>
      </c>
      <c r="I85" s="107">
        <f>анкеты!E83</f>
        <v>3</v>
      </c>
      <c r="J85" s="107">
        <f>анкеты!D83</f>
        <v>3</v>
      </c>
      <c r="K85" s="107">
        <f>анкеты!G83</f>
        <v>2</v>
      </c>
      <c r="L85" s="107">
        <f>анкеты!F83</f>
        <v>2</v>
      </c>
      <c r="M85" s="107">
        <f t="shared" si="31"/>
        <v>100</v>
      </c>
      <c r="N85" s="107">
        <f t="shared" si="32"/>
        <v>65</v>
      </c>
      <c r="O85" s="107">
        <f t="shared" si="33"/>
        <v>100</v>
      </c>
      <c r="P85" s="107">
        <f t="shared" si="34"/>
        <v>100</v>
      </c>
      <c r="Q85" s="108">
        <f t="shared" si="35"/>
        <v>82</v>
      </c>
      <c r="R85" s="108">
        <f t="shared" si="36"/>
        <v>90</v>
      </c>
      <c r="S85" s="108">
        <f t="shared" si="37"/>
        <v>100</v>
      </c>
      <c r="T85" s="109">
        <f t="shared" si="38"/>
        <v>91.6</v>
      </c>
      <c r="U85" s="107">
        <f>SUM('бланки '!CT87:CX87)</f>
        <v>5</v>
      </c>
      <c r="V85" s="107"/>
      <c r="W85" s="107"/>
      <c r="X85" s="107">
        <f>анкеты!H83</f>
        <v>3</v>
      </c>
      <c r="Y85" s="107">
        <f t="shared" si="39"/>
        <v>3</v>
      </c>
      <c r="Z85" s="108">
        <f t="shared" si="40"/>
        <v>100</v>
      </c>
      <c r="AA85" s="108">
        <f t="shared" si="41"/>
        <v>100</v>
      </c>
      <c r="AB85" s="108">
        <f t="shared" si="42"/>
        <v>100</v>
      </c>
      <c r="AC85" s="110">
        <f t="shared" si="43"/>
        <v>100</v>
      </c>
      <c r="AD85" s="107">
        <f>IF('бланки '!G87=1,('бланки '!DB87+'бланки '!DD87)*3,SUM('бланки '!DA87:DE87))</f>
        <v>0</v>
      </c>
      <c r="AE85" s="107">
        <f>IF('бланки '!E87=2,SUM('бланки '!DI87:DK87)*2-1,SUM('бланки '!DF87:DK87))</f>
        <v>2</v>
      </c>
      <c r="AF85" s="107">
        <f>анкеты!J83</f>
        <v>1</v>
      </c>
      <c r="AG85" s="107">
        <f>анкеты!I83</f>
        <v>1</v>
      </c>
      <c r="AH85" s="108">
        <f t="shared" si="44"/>
        <v>0</v>
      </c>
      <c r="AI85" s="108">
        <f t="shared" si="45"/>
        <v>40</v>
      </c>
      <c r="AJ85" s="111">
        <f t="shared" si="46"/>
        <v>100</v>
      </c>
      <c r="AK85" s="110">
        <f t="shared" si="47"/>
        <v>46</v>
      </c>
      <c r="AL85" s="107">
        <f>анкеты!K83</f>
        <v>3</v>
      </c>
      <c r="AM85" s="107">
        <f t="shared" si="48"/>
        <v>3</v>
      </c>
      <c r="AN85" s="107">
        <f>анкеты!L83</f>
        <v>3</v>
      </c>
      <c r="AO85" s="107">
        <f t="shared" si="49"/>
        <v>3</v>
      </c>
      <c r="AP85" s="107">
        <f>анкеты!N83</f>
        <v>3</v>
      </c>
      <c r="AQ85" s="107">
        <f>анкеты!M83</f>
        <v>3</v>
      </c>
      <c r="AR85" s="108">
        <f t="shared" si="50"/>
        <v>100</v>
      </c>
      <c r="AS85" s="108">
        <f t="shared" si="51"/>
        <v>100</v>
      </c>
      <c r="AT85" s="108">
        <f t="shared" si="52"/>
        <v>100</v>
      </c>
      <c r="AU85" s="109">
        <f t="shared" si="53"/>
        <v>100</v>
      </c>
      <c r="AV85" s="107">
        <f>анкеты!O83</f>
        <v>3</v>
      </c>
      <c r="AW85" s="107">
        <f t="shared" si="54"/>
        <v>3</v>
      </c>
      <c r="AX85" s="107">
        <f>анкеты!P83</f>
        <v>3</v>
      </c>
      <c r="AY85" s="107">
        <f t="shared" si="55"/>
        <v>3</v>
      </c>
      <c r="AZ85" s="107">
        <f>анкеты!Q83</f>
        <v>3</v>
      </c>
      <c r="BA85" s="107">
        <f t="shared" si="56"/>
        <v>3</v>
      </c>
      <c r="BB85" s="108">
        <f t="shared" si="57"/>
        <v>100</v>
      </c>
      <c r="BC85" s="108">
        <f t="shared" si="58"/>
        <v>100</v>
      </c>
      <c r="BD85" s="108">
        <f t="shared" si="59"/>
        <v>100</v>
      </c>
      <c r="BE85" s="109">
        <f t="shared" si="60"/>
        <v>100</v>
      </c>
      <c r="BF85" s="107">
        <f t="shared" si="61"/>
        <v>87.52000000000001</v>
      </c>
      <c r="BG85" s="107"/>
      <c r="BH85" s="107"/>
      <c r="BI85" s="107"/>
      <c r="BJ85" s="107"/>
    </row>
    <row r="86" spans="1:62" ht="45">
      <c r="A86" s="107">
        <f>'бланки '!D88</f>
        <v>83</v>
      </c>
      <c r="B86" s="107" t="str">
        <f>'бланки '!C88</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6" s="107">
        <f>анкеты!C84</f>
        <v>17</v>
      </c>
      <c r="D86" s="107">
        <f>SUMIF('бланки '!K88:Y88,"&lt;2")</f>
        <v>12</v>
      </c>
      <c r="E86" s="107">
        <f>COUNTIF('бланки '!K88:Y88,"&lt;2")</f>
        <v>12</v>
      </c>
      <c r="F86" s="107">
        <f>SUMIF('бланки '!Z88:CM88,"&lt;2")</f>
        <v>35.5</v>
      </c>
      <c r="G86" s="107">
        <f>COUNTIF('бланки '!Z88:CM88,"&lt;2")</f>
        <v>53</v>
      </c>
      <c r="H86" s="107">
        <f>SUM('бланки '!CN88:CQ88)</f>
        <v>3</v>
      </c>
      <c r="I86" s="107">
        <f>анкеты!E84</f>
        <v>14</v>
      </c>
      <c r="J86" s="107">
        <f>анкеты!D84</f>
        <v>14</v>
      </c>
      <c r="K86" s="107">
        <f>анкеты!G84</f>
        <v>12</v>
      </c>
      <c r="L86" s="107">
        <f>анкеты!F84</f>
        <v>12</v>
      </c>
      <c r="M86" s="107">
        <f t="shared" si="31"/>
        <v>100</v>
      </c>
      <c r="N86" s="107">
        <f t="shared" si="32"/>
        <v>67</v>
      </c>
      <c r="O86" s="107">
        <f t="shared" si="33"/>
        <v>100</v>
      </c>
      <c r="P86" s="107">
        <f t="shared" si="34"/>
        <v>100</v>
      </c>
      <c r="Q86" s="108">
        <f t="shared" si="35"/>
        <v>83</v>
      </c>
      <c r="R86" s="108">
        <f t="shared" si="36"/>
        <v>90</v>
      </c>
      <c r="S86" s="108">
        <f t="shared" si="37"/>
        <v>100</v>
      </c>
      <c r="T86" s="109">
        <f t="shared" si="38"/>
        <v>91.9</v>
      </c>
      <c r="U86" s="107">
        <f>SUM('бланки '!CT88:CX88)</f>
        <v>5</v>
      </c>
      <c r="V86" s="107"/>
      <c r="W86" s="107"/>
      <c r="X86" s="107">
        <f>анкеты!H84</f>
        <v>17</v>
      </c>
      <c r="Y86" s="107">
        <f t="shared" si="39"/>
        <v>17</v>
      </c>
      <c r="Z86" s="108">
        <f t="shared" si="40"/>
        <v>100</v>
      </c>
      <c r="AA86" s="108">
        <f t="shared" si="41"/>
        <v>100</v>
      </c>
      <c r="AB86" s="108">
        <f t="shared" si="42"/>
        <v>100</v>
      </c>
      <c r="AC86" s="110">
        <f t="shared" si="43"/>
        <v>100</v>
      </c>
      <c r="AD86" s="107">
        <f>IF('бланки '!G88=1,('бланки '!DB88+'бланки '!DD88)*3,SUM('бланки '!DA88:DE88))</f>
        <v>0</v>
      </c>
      <c r="AE86" s="107">
        <f>IF('бланки '!E88=2,SUM('бланки '!DI88:DK88)*2-1,SUM('бланки '!DF88:DK88))</f>
        <v>3</v>
      </c>
      <c r="AF86" s="107">
        <f>анкеты!J84</f>
        <v>1</v>
      </c>
      <c r="AG86" s="107">
        <f>анкеты!I84</f>
        <v>1</v>
      </c>
      <c r="AH86" s="108">
        <f t="shared" si="44"/>
        <v>0</v>
      </c>
      <c r="AI86" s="108">
        <f t="shared" si="45"/>
        <v>60</v>
      </c>
      <c r="AJ86" s="111">
        <f t="shared" si="46"/>
        <v>100</v>
      </c>
      <c r="AK86" s="110">
        <f t="shared" si="47"/>
        <v>54</v>
      </c>
      <c r="AL86" s="107">
        <f>анкеты!K84</f>
        <v>17</v>
      </c>
      <c r="AM86" s="107">
        <f t="shared" si="48"/>
        <v>17</v>
      </c>
      <c r="AN86" s="107">
        <f>анкеты!L84</f>
        <v>17</v>
      </c>
      <c r="AO86" s="107">
        <f t="shared" si="49"/>
        <v>17</v>
      </c>
      <c r="AP86" s="107">
        <f>анкеты!N84</f>
        <v>14</v>
      </c>
      <c r="AQ86" s="107">
        <f>анкеты!M84</f>
        <v>15</v>
      </c>
      <c r="AR86" s="108">
        <f t="shared" si="50"/>
        <v>100</v>
      </c>
      <c r="AS86" s="108">
        <f t="shared" si="51"/>
        <v>100</v>
      </c>
      <c r="AT86" s="108">
        <f t="shared" si="52"/>
        <v>93</v>
      </c>
      <c r="AU86" s="109">
        <f t="shared" si="53"/>
        <v>98.6</v>
      </c>
      <c r="AV86" s="107">
        <f>анкеты!O84</f>
        <v>17</v>
      </c>
      <c r="AW86" s="107">
        <f t="shared" si="54"/>
        <v>17</v>
      </c>
      <c r="AX86" s="107">
        <f>анкеты!P84</f>
        <v>17</v>
      </c>
      <c r="AY86" s="107">
        <f t="shared" si="55"/>
        <v>17</v>
      </c>
      <c r="AZ86" s="107">
        <f>анкеты!Q84</f>
        <v>17</v>
      </c>
      <c r="BA86" s="107">
        <f t="shared" si="56"/>
        <v>17</v>
      </c>
      <c r="BB86" s="108">
        <f t="shared" si="57"/>
        <v>100</v>
      </c>
      <c r="BC86" s="108">
        <f t="shared" si="58"/>
        <v>100</v>
      </c>
      <c r="BD86" s="108">
        <f t="shared" si="59"/>
        <v>100</v>
      </c>
      <c r="BE86" s="109">
        <f t="shared" si="60"/>
        <v>100</v>
      </c>
      <c r="BF86" s="107">
        <f t="shared" si="61"/>
        <v>88.9</v>
      </c>
      <c r="BG86" s="107"/>
      <c r="BH86" s="107"/>
      <c r="BI86" s="107"/>
      <c r="BJ86" s="107"/>
    </row>
    <row r="87" spans="1:62" ht="45">
      <c r="A87" s="107">
        <f>'бланки '!D89</f>
        <v>84</v>
      </c>
      <c r="B87" s="107" t="str">
        <f>'бланки '!C89</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7" s="107">
        <f>анкеты!C85</f>
        <v>27</v>
      </c>
      <c r="D87" s="107">
        <f>SUMIF('бланки '!K89:Y89,"&lt;2")</f>
        <v>14</v>
      </c>
      <c r="E87" s="107">
        <f>COUNTIF('бланки '!K89:Y89,"&lt;2")</f>
        <v>14</v>
      </c>
      <c r="F87" s="107">
        <f>SUMIF('бланки '!Z89:CM89,"&lt;2")</f>
        <v>43</v>
      </c>
      <c r="G87" s="107">
        <f>COUNTIF('бланки '!Z89:CM89,"&lt;2")</f>
        <v>54</v>
      </c>
      <c r="H87" s="107">
        <f>SUM('бланки '!CN89:CQ89)</f>
        <v>4</v>
      </c>
      <c r="I87" s="107">
        <f>анкеты!E85</f>
        <v>19</v>
      </c>
      <c r="J87" s="107">
        <f>анкеты!D85</f>
        <v>19</v>
      </c>
      <c r="K87" s="107">
        <f>анкеты!G85</f>
        <v>17</v>
      </c>
      <c r="L87" s="107">
        <f>анкеты!F85</f>
        <v>17</v>
      </c>
      <c r="M87" s="107">
        <f t="shared" si="31"/>
        <v>100</v>
      </c>
      <c r="N87" s="107">
        <f t="shared" si="32"/>
        <v>80</v>
      </c>
      <c r="O87" s="107">
        <f t="shared" si="33"/>
        <v>100</v>
      </c>
      <c r="P87" s="107">
        <f t="shared" si="34"/>
        <v>100</v>
      </c>
      <c r="Q87" s="108">
        <f t="shared" si="35"/>
        <v>90</v>
      </c>
      <c r="R87" s="108">
        <f t="shared" si="36"/>
        <v>100</v>
      </c>
      <c r="S87" s="108">
        <f t="shared" si="37"/>
        <v>100</v>
      </c>
      <c r="T87" s="109">
        <f t="shared" si="38"/>
        <v>97</v>
      </c>
      <c r="U87" s="107">
        <f>SUM('бланки '!CT89:CX89)</f>
        <v>5</v>
      </c>
      <c r="V87" s="107"/>
      <c r="W87" s="107"/>
      <c r="X87" s="107">
        <f>анкеты!H85</f>
        <v>27</v>
      </c>
      <c r="Y87" s="107">
        <f t="shared" si="39"/>
        <v>27</v>
      </c>
      <c r="Z87" s="108">
        <f t="shared" si="40"/>
        <v>100</v>
      </c>
      <c r="AA87" s="108">
        <f t="shared" si="41"/>
        <v>100</v>
      </c>
      <c r="AB87" s="108">
        <f t="shared" si="42"/>
        <v>100</v>
      </c>
      <c r="AC87" s="110">
        <f t="shared" si="43"/>
        <v>100</v>
      </c>
      <c r="AD87" s="107">
        <f>IF('бланки '!G89=1,('бланки '!DB89+'бланки '!DD89)*3,SUM('бланки '!DA89:DE89))</f>
        <v>0</v>
      </c>
      <c r="AE87" s="107">
        <f>IF('бланки '!E89=2,SUM('бланки '!DI89:DK89)*2-1,SUM('бланки '!DF89:DK89))</f>
        <v>3</v>
      </c>
      <c r="AF87" s="107">
        <f>анкеты!J85</f>
        <v>3</v>
      </c>
      <c r="AG87" s="107">
        <f>анкеты!I85</f>
        <v>3</v>
      </c>
      <c r="AH87" s="108">
        <f t="shared" si="44"/>
        <v>0</v>
      </c>
      <c r="AI87" s="108">
        <f t="shared" si="45"/>
        <v>60</v>
      </c>
      <c r="AJ87" s="111">
        <f t="shared" si="46"/>
        <v>100</v>
      </c>
      <c r="AK87" s="110">
        <f t="shared" si="47"/>
        <v>54</v>
      </c>
      <c r="AL87" s="107">
        <f>анкеты!K85</f>
        <v>26</v>
      </c>
      <c r="AM87" s="107">
        <f t="shared" si="48"/>
        <v>27</v>
      </c>
      <c r="AN87" s="107">
        <f>анкеты!L85</f>
        <v>27</v>
      </c>
      <c r="AO87" s="107">
        <f t="shared" si="49"/>
        <v>27</v>
      </c>
      <c r="AP87" s="107">
        <f>анкеты!N85</f>
        <v>25</v>
      </c>
      <c r="AQ87" s="107">
        <f>анкеты!M85</f>
        <v>25</v>
      </c>
      <c r="AR87" s="108">
        <f t="shared" si="50"/>
        <v>96</v>
      </c>
      <c r="AS87" s="108">
        <f t="shared" si="51"/>
        <v>100</v>
      </c>
      <c r="AT87" s="108">
        <f t="shared" si="52"/>
        <v>100</v>
      </c>
      <c r="AU87" s="109">
        <f t="shared" si="53"/>
        <v>98.4</v>
      </c>
      <c r="AV87" s="107">
        <f>анкеты!O85</f>
        <v>27</v>
      </c>
      <c r="AW87" s="107">
        <f t="shared" si="54"/>
        <v>27</v>
      </c>
      <c r="AX87" s="107">
        <f>анкеты!P85</f>
        <v>27</v>
      </c>
      <c r="AY87" s="107">
        <f t="shared" si="55"/>
        <v>27</v>
      </c>
      <c r="AZ87" s="107">
        <f>анкеты!Q85</f>
        <v>27</v>
      </c>
      <c r="BA87" s="107">
        <f t="shared" si="56"/>
        <v>27</v>
      </c>
      <c r="BB87" s="108">
        <f t="shared" si="57"/>
        <v>100</v>
      </c>
      <c r="BC87" s="108">
        <f t="shared" si="58"/>
        <v>100</v>
      </c>
      <c r="BD87" s="108">
        <f t="shared" si="59"/>
        <v>100</v>
      </c>
      <c r="BE87" s="109">
        <f t="shared" si="60"/>
        <v>100</v>
      </c>
      <c r="BF87" s="107">
        <f t="shared" si="61"/>
        <v>89.88</v>
      </c>
      <c r="BG87" s="107"/>
      <c r="BH87" s="107"/>
      <c r="BI87" s="107"/>
      <c r="BJ87" s="107"/>
    </row>
    <row r="88" spans="1:62" ht="45">
      <c r="A88" s="107">
        <f>'бланки '!D90</f>
        <v>85</v>
      </c>
      <c r="B88" s="107" t="str">
        <f>'бланки '!C90</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8" s="107">
        <f>анкеты!C86</f>
        <v>40</v>
      </c>
      <c r="D88" s="107">
        <f>SUMIF('бланки '!K90:Y90,"&lt;2")</f>
        <v>13</v>
      </c>
      <c r="E88" s="107">
        <f>COUNTIF('бланки '!K90:Y90,"&lt;2")</f>
        <v>13</v>
      </c>
      <c r="F88" s="107">
        <f>SUMIF('бланки '!Z90:CM90,"&lt;2")</f>
        <v>35.5</v>
      </c>
      <c r="G88" s="107">
        <f>COUNTIF('бланки '!Z90:CM90,"&lt;2")</f>
        <v>54</v>
      </c>
      <c r="H88" s="107">
        <f>SUM('бланки '!CN90:CQ90)</f>
        <v>4</v>
      </c>
      <c r="I88" s="107">
        <f>анкеты!E86</f>
        <v>33</v>
      </c>
      <c r="J88" s="107">
        <f>анкеты!D86</f>
        <v>33</v>
      </c>
      <c r="K88" s="107">
        <f>анкеты!G86</f>
        <v>27</v>
      </c>
      <c r="L88" s="107">
        <f>анкеты!F86</f>
        <v>27</v>
      </c>
      <c r="M88" s="107">
        <f t="shared" si="31"/>
        <v>100</v>
      </c>
      <c r="N88" s="107">
        <f t="shared" si="32"/>
        <v>66</v>
      </c>
      <c r="O88" s="107">
        <f t="shared" si="33"/>
        <v>100</v>
      </c>
      <c r="P88" s="107">
        <f t="shared" si="34"/>
        <v>100</v>
      </c>
      <c r="Q88" s="108">
        <f t="shared" si="35"/>
        <v>83</v>
      </c>
      <c r="R88" s="108">
        <f t="shared" si="36"/>
        <v>100</v>
      </c>
      <c r="S88" s="108">
        <f t="shared" si="37"/>
        <v>100</v>
      </c>
      <c r="T88" s="109">
        <f t="shared" si="38"/>
        <v>94.9</v>
      </c>
      <c r="U88" s="107">
        <f>SUM('бланки '!CT90:CX90)</f>
        <v>5</v>
      </c>
      <c r="V88" s="107"/>
      <c r="W88" s="107"/>
      <c r="X88" s="107">
        <f>анкеты!H86</f>
        <v>40</v>
      </c>
      <c r="Y88" s="107">
        <f t="shared" si="39"/>
        <v>40</v>
      </c>
      <c r="Z88" s="108">
        <f t="shared" si="40"/>
        <v>100</v>
      </c>
      <c r="AA88" s="108">
        <f t="shared" si="41"/>
        <v>100</v>
      </c>
      <c r="AB88" s="108">
        <f t="shared" si="42"/>
        <v>100</v>
      </c>
      <c r="AC88" s="110">
        <f t="shared" si="43"/>
        <v>100</v>
      </c>
      <c r="AD88" s="107">
        <f>IF('бланки '!G90=1,('бланки '!DB90+'бланки '!DD90)*3,SUM('бланки '!DA90:DE90))</f>
        <v>0</v>
      </c>
      <c r="AE88" s="107">
        <f>IF('бланки '!E90=2,SUM('бланки '!DI90:DK90)*2-1,SUM('бланки '!DF90:DK90))</f>
        <v>2</v>
      </c>
      <c r="AF88" s="107">
        <f>анкеты!J86</f>
        <v>7</v>
      </c>
      <c r="AG88" s="107">
        <f>анкеты!I86</f>
        <v>7</v>
      </c>
      <c r="AH88" s="108">
        <f t="shared" si="44"/>
        <v>0</v>
      </c>
      <c r="AI88" s="108">
        <f t="shared" si="45"/>
        <v>40</v>
      </c>
      <c r="AJ88" s="111">
        <f t="shared" si="46"/>
        <v>100</v>
      </c>
      <c r="AK88" s="110">
        <f t="shared" si="47"/>
        <v>46</v>
      </c>
      <c r="AL88" s="107">
        <f>анкеты!K86</f>
        <v>40</v>
      </c>
      <c r="AM88" s="107">
        <f t="shared" si="48"/>
        <v>40</v>
      </c>
      <c r="AN88" s="107">
        <f>анкеты!L86</f>
        <v>40</v>
      </c>
      <c r="AO88" s="107">
        <f t="shared" si="49"/>
        <v>40</v>
      </c>
      <c r="AP88" s="107">
        <f>анкеты!N86</f>
        <v>35</v>
      </c>
      <c r="AQ88" s="107">
        <f>анкеты!M86</f>
        <v>35</v>
      </c>
      <c r="AR88" s="108">
        <f t="shared" si="50"/>
        <v>100</v>
      </c>
      <c r="AS88" s="108">
        <f t="shared" si="51"/>
        <v>100</v>
      </c>
      <c r="AT88" s="108">
        <f t="shared" si="52"/>
        <v>100</v>
      </c>
      <c r="AU88" s="109">
        <f t="shared" si="53"/>
        <v>100</v>
      </c>
      <c r="AV88" s="107">
        <f>анкеты!O86</f>
        <v>40</v>
      </c>
      <c r="AW88" s="107">
        <f t="shared" si="54"/>
        <v>40</v>
      </c>
      <c r="AX88" s="107">
        <f>анкеты!P86</f>
        <v>40</v>
      </c>
      <c r="AY88" s="107">
        <f t="shared" si="55"/>
        <v>40</v>
      </c>
      <c r="AZ88" s="107">
        <f>анкеты!Q86</f>
        <v>40</v>
      </c>
      <c r="BA88" s="107">
        <f t="shared" si="56"/>
        <v>40</v>
      </c>
      <c r="BB88" s="108">
        <f t="shared" si="57"/>
        <v>100</v>
      </c>
      <c r="BC88" s="108">
        <f t="shared" si="58"/>
        <v>100</v>
      </c>
      <c r="BD88" s="108">
        <f t="shared" si="59"/>
        <v>100</v>
      </c>
      <c r="BE88" s="109">
        <f t="shared" si="60"/>
        <v>100</v>
      </c>
      <c r="BF88" s="107">
        <f t="shared" si="61"/>
        <v>88.179999999999993</v>
      </c>
      <c r="BG88" s="107"/>
      <c r="BH88" s="107"/>
      <c r="BI88" s="107"/>
      <c r="BJ88" s="107"/>
    </row>
    <row r="89" spans="1:62" ht="45">
      <c r="A89" s="107">
        <f>'бланки '!D91</f>
        <v>86</v>
      </c>
      <c r="B89" s="107" t="str">
        <f>'бланки '!C91</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9" s="107">
        <f>анкеты!C87</f>
        <v>366</v>
      </c>
      <c r="D89" s="107">
        <f>SUMIF('бланки '!K91:Y91,"&lt;2")</f>
        <v>13</v>
      </c>
      <c r="E89" s="107">
        <f>COUNTIF('бланки '!K91:Y91,"&lt;2")</f>
        <v>13</v>
      </c>
      <c r="F89" s="107">
        <f>SUMIF('бланки '!Z91:CM91,"&lt;2")</f>
        <v>53</v>
      </c>
      <c r="G89" s="107">
        <f>COUNTIF('бланки '!Z91:CM91,"&lt;2")</f>
        <v>53</v>
      </c>
      <c r="H89" s="107">
        <f>SUM('бланки '!CN91:CQ91)</f>
        <v>4</v>
      </c>
      <c r="I89" s="107">
        <f>анкеты!E87</f>
        <v>260</v>
      </c>
      <c r="J89" s="107">
        <f>анкеты!D87</f>
        <v>260</v>
      </c>
      <c r="K89" s="107">
        <f>анкеты!G87</f>
        <v>281</v>
      </c>
      <c r="L89" s="107">
        <f>анкеты!F87</f>
        <v>293</v>
      </c>
      <c r="M89" s="107">
        <f t="shared" si="31"/>
        <v>100</v>
      </c>
      <c r="N89" s="107">
        <f t="shared" si="32"/>
        <v>100</v>
      </c>
      <c r="O89" s="107">
        <f t="shared" si="33"/>
        <v>100</v>
      </c>
      <c r="P89" s="107">
        <f t="shared" si="34"/>
        <v>96</v>
      </c>
      <c r="Q89" s="108">
        <f t="shared" si="35"/>
        <v>100</v>
      </c>
      <c r="R89" s="108">
        <f t="shared" si="36"/>
        <v>100</v>
      </c>
      <c r="S89" s="108">
        <f t="shared" si="37"/>
        <v>98</v>
      </c>
      <c r="T89" s="109">
        <f t="shared" si="38"/>
        <v>99.2</v>
      </c>
      <c r="U89" s="107">
        <f>SUM('бланки '!CT91:CX91)</f>
        <v>5</v>
      </c>
      <c r="V89" s="107"/>
      <c r="W89" s="107"/>
      <c r="X89" s="107">
        <f>анкеты!H87</f>
        <v>353</v>
      </c>
      <c r="Y89" s="107">
        <f t="shared" si="39"/>
        <v>366</v>
      </c>
      <c r="Z89" s="108">
        <f t="shared" si="40"/>
        <v>100</v>
      </c>
      <c r="AA89" s="108">
        <f t="shared" si="41"/>
        <v>98</v>
      </c>
      <c r="AB89" s="108">
        <f t="shared" si="42"/>
        <v>96</v>
      </c>
      <c r="AC89" s="110">
        <f t="shared" si="43"/>
        <v>98</v>
      </c>
      <c r="AD89" s="107">
        <f>IF('бланки '!G91=1,('бланки '!DB91+'бланки '!DD91)*3,SUM('бланки '!DA91:DE91))</f>
        <v>4</v>
      </c>
      <c r="AE89" s="107">
        <f>IF('бланки '!E91=2,SUM('бланки '!DI91:DK91)*2-1,SUM('бланки '!DF91:DK91))</f>
        <v>5</v>
      </c>
      <c r="AF89" s="107">
        <f>анкеты!J87</f>
        <v>45</v>
      </c>
      <c r="AG89" s="107">
        <f>анкеты!I87</f>
        <v>45</v>
      </c>
      <c r="AH89" s="108">
        <f t="shared" si="44"/>
        <v>80</v>
      </c>
      <c r="AI89" s="108">
        <f t="shared" si="45"/>
        <v>100</v>
      </c>
      <c r="AJ89" s="111">
        <f t="shared" si="46"/>
        <v>100</v>
      </c>
      <c r="AK89" s="110">
        <f t="shared" si="47"/>
        <v>94</v>
      </c>
      <c r="AL89" s="107">
        <f>анкеты!K87</f>
        <v>351</v>
      </c>
      <c r="AM89" s="107">
        <f t="shared" si="48"/>
        <v>366</v>
      </c>
      <c r="AN89" s="107">
        <f>анкеты!L87</f>
        <v>353</v>
      </c>
      <c r="AO89" s="107">
        <f t="shared" si="49"/>
        <v>366</v>
      </c>
      <c r="AP89" s="107">
        <f>анкеты!N87</f>
        <v>311</v>
      </c>
      <c r="AQ89" s="107">
        <f>анкеты!M87</f>
        <v>319</v>
      </c>
      <c r="AR89" s="108">
        <f t="shared" si="50"/>
        <v>96</v>
      </c>
      <c r="AS89" s="108">
        <f t="shared" si="51"/>
        <v>96</v>
      </c>
      <c r="AT89" s="108">
        <f t="shared" si="52"/>
        <v>97</v>
      </c>
      <c r="AU89" s="109">
        <f t="shared" si="53"/>
        <v>96.2</v>
      </c>
      <c r="AV89" s="107">
        <f>анкеты!O87</f>
        <v>353</v>
      </c>
      <c r="AW89" s="107">
        <f t="shared" si="54"/>
        <v>366</v>
      </c>
      <c r="AX89" s="107">
        <f>анкеты!P87</f>
        <v>348</v>
      </c>
      <c r="AY89" s="107">
        <f t="shared" si="55"/>
        <v>366</v>
      </c>
      <c r="AZ89" s="107">
        <f>анкеты!Q87</f>
        <v>354</v>
      </c>
      <c r="BA89" s="107">
        <f t="shared" si="56"/>
        <v>366</v>
      </c>
      <c r="BB89" s="108">
        <f t="shared" si="57"/>
        <v>96</v>
      </c>
      <c r="BC89" s="108">
        <f t="shared" si="58"/>
        <v>95</v>
      </c>
      <c r="BD89" s="108">
        <f t="shared" si="59"/>
        <v>97</v>
      </c>
      <c r="BE89" s="109">
        <f t="shared" si="60"/>
        <v>96.3</v>
      </c>
      <c r="BF89" s="107">
        <f t="shared" si="61"/>
        <v>96.74</v>
      </c>
      <c r="BG89" s="107"/>
      <c r="BH89" s="107"/>
      <c r="BI89" s="107"/>
      <c r="BJ89" s="107"/>
    </row>
    <row r="90" spans="1:62" ht="45">
      <c r="A90" s="107">
        <f>'бланки '!D92</f>
        <v>87</v>
      </c>
      <c r="B90" s="107" t="str">
        <f>'бланки '!C92</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90" s="107">
        <f>анкеты!C88</f>
        <v>16</v>
      </c>
      <c r="D90" s="107">
        <f>SUMIF('бланки '!K92:Y92,"&lt;2")</f>
        <v>13</v>
      </c>
      <c r="E90" s="107">
        <f>COUNTIF('бланки '!K92:Y92,"&lt;2")</f>
        <v>13</v>
      </c>
      <c r="F90" s="107">
        <f>SUMIF('бланки '!Z92:CM92,"&lt;2")</f>
        <v>36.5</v>
      </c>
      <c r="G90" s="107">
        <f>COUNTIF('бланки '!Z92:CM92,"&lt;2")</f>
        <v>51</v>
      </c>
      <c r="H90" s="107">
        <f>SUM('бланки '!CN92:CQ92)</f>
        <v>4</v>
      </c>
      <c r="I90" s="107">
        <f>анкеты!E88</f>
        <v>10</v>
      </c>
      <c r="J90" s="107">
        <f>анкеты!D88</f>
        <v>10</v>
      </c>
      <c r="K90" s="107">
        <f>анкеты!G88</f>
        <v>10</v>
      </c>
      <c r="L90" s="107">
        <f>анкеты!F88</f>
        <v>10</v>
      </c>
      <c r="M90" s="107">
        <f t="shared" si="31"/>
        <v>100</v>
      </c>
      <c r="N90" s="107">
        <f t="shared" si="32"/>
        <v>72</v>
      </c>
      <c r="O90" s="107">
        <f t="shared" si="33"/>
        <v>100</v>
      </c>
      <c r="P90" s="107">
        <f t="shared" si="34"/>
        <v>100</v>
      </c>
      <c r="Q90" s="108">
        <f t="shared" si="35"/>
        <v>86</v>
      </c>
      <c r="R90" s="108">
        <f t="shared" si="36"/>
        <v>100</v>
      </c>
      <c r="S90" s="108">
        <f t="shared" si="37"/>
        <v>100</v>
      </c>
      <c r="T90" s="109">
        <f t="shared" si="38"/>
        <v>95.8</v>
      </c>
      <c r="U90" s="107">
        <f>SUM('бланки '!CT92:CX92)</f>
        <v>5</v>
      </c>
      <c r="V90" s="107"/>
      <c r="W90" s="107"/>
      <c r="X90" s="107">
        <f>анкеты!H88</f>
        <v>16</v>
      </c>
      <c r="Y90" s="107">
        <f t="shared" si="39"/>
        <v>16</v>
      </c>
      <c r="Z90" s="108">
        <f t="shared" si="40"/>
        <v>100</v>
      </c>
      <c r="AA90" s="108">
        <f t="shared" si="41"/>
        <v>100</v>
      </c>
      <c r="AB90" s="108">
        <f t="shared" si="42"/>
        <v>100</v>
      </c>
      <c r="AC90" s="110">
        <f t="shared" si="43"/>
        <v>100</v>
      </c>
      <c r="AD90" s="107">
        <f>IF('бланки '!G92=1,('бланки '!DB92+'бланки '!DD92)*3,SUM('бланки '!DA92:DE92))</f>
        <v>0</v>
      </c>
      <c r="AE90" s="107">
        <f>IF('бланки '!E92=2,SUM('бланки '!DI92:DK92)*2-1,SUM('бланки '!DF92:DK92))</f>
        <v>3</v>
      </c>
      <c r="AF90" s="107">
        <f>анкеты!J88</f>
        <v>5</v>
      </c>
      <c r="AG90" s="107">
        <f>анкеты!I88</f>
        <v>5</v>
      </c>
      <c r="AH90" s="108">
        <f t="shared" si="44"/>
        <v>0</v>
      </c>
      <c r="AI90" s="108">
        <f t="shared" si="45"/>
        <v>60</v>
      </c>
      <c r="AJ90" s="111">
        <f t="shared" si="46"/>
        <v>100</v>
      </c>
      <c r="AK90" s="110">
        <f t="shared" si="47"/>
        <v>54</v>
      </c>
      <c r="AL90" s="107">
        <f>анкеты!K88</f>
        <v>16</v>
      </c>
      <c r="AM90" s="107">
        <f t="shared" si="48"/>
        <v>16</v>
      </c>
      <c r="AN90" s="107">
        <f>анкеты!L88</f>
        <v>16</v>
      </c>
      <c r="AO90" s="107">
        <f t="shared" si="49"/>
        <v>16</v>
      </c>
      <c r="AP90" s="107">
        <f>анкеты!N88</f>
        <v>15</v>
      </c>
      <c r="AQ90" s="107">
        <f>анкеты!M88</f>
        <v>15</v>
      </c>
      <c r="AR90" s="108">
        <f t="shared" si="50"/>
        <v>100</v>
      </c>
      <c r="AS90" s="108">
        <f t="shared" si="51"/>
        <v>100</v>
      </c>
      <c r="AT90" s="108">
        <f t="shared" si="52"/>
        <v>100</v>
      </c>
      <c r="AU90" s="109">
        <f t="shared" si="53"/>
        <v>100</v>
      </c>
      <c r="AV90" s="107">
        <f>анкеты!O88</f>
        <v>16</v>
      </c>
      <c r="AW90" s="107">
        <f t="shared" si="54"/>
        <v>16</v>
      </c>
      <c r="AX90" s="107">
        <f>анкеты!P88</f>
        <v>16</v>
      </c>
      <c r="AY90" s="107">
        <f t="shared" si="55"/>
        <v>16</v>
      </c>
      <c r="AZ90" s="107">
        <f>анкеты!Q88</f>
        <v>16</v>
      </c>
      <c r="BA90" s="107">
        <f t="shared" si="56"/>
        <v>16</v>
      </c>
      <c r="BB90" s="108">
        <f t="shared" si="57"/>
        <v>100</v>
      </c>
      <c r="BC90" s="108">
        <f t="shared" si="58"/>
        <v>100</v>
      </c>
      <c r="BD90" s="108">
        <f t="shared" si="59"/>
        <v>100</v>
      </c>
      <c r="BE90" s="109">
        <f t="shared" si="60"/>
        <v>100</v>
      </c>
      <c r="BF90" s="107">
        <f t="shared" si="61"/>
        <v>89.960000000000008</v>
      </c>
      <c r="BG90" s="107"/>
      <c r="BH90" s="107"/>
      <c r="BI90" s="107"/>
      <c r="BJ90" s="107"/>
    </row>
    <row r="91" spans="1:62" ht="45">
      <c r="A91" s="107">
        <f>'бланки '!D93</f>
        <v>88</v>
      </c>
      <c r="B91" s="107" t="str">
        <f>'бланки '!C93</f>
        <v>Муниципальное бюджетное общеобразовательное учреждение «Ломецкая средняя общеобразовательная школа» Залегощенского района Орловской области</v>
      </c>
      <c r="C91" s="107">
        <f>анкеты!C89</f>
        <v>28</v>
      </c>
      <c r="D91" s="107">
        <f>SUMIF('бланки '!K93:Y93,"&lt;2")</f>
        <v>13</v>
      </c>
      <c r="E91" s="107">
        <f>COUNTIF('бланки '!K93:Y93,"&lt;2")</f>
        <v>13</v>
      </c>
      <c r="F91" s="107">
        <f>SUMIF('бланки '!Z93:CM93,"&lt;2")</f>
        <v>48.5</v>
      </c>
      <c r="G91" s="107">
        <f>COUNTIF('бланки '!Z93:CM93,"&lt;2")</f>
        <v>53</v>
      </c>
      <c r="H91" s="107">
        <f>SUM('бланки '!CN93:CQ93)</f>
        <v>4</v>
      </c>
      <c r="I91" s="107">
        <f>анкеты!E89</f>
        <v>28</v>
      </c>
      <c r="J91" s="107">
        <f>анкеты!D89</f>
        <v>28</v>
      </c>
      <c r="K91" s="107">
        <f>анкеты!G89</f>
        <v>25</v>
      </c>
      <c r="L91" s="107">
        <f>анкеты!F89</f>
        <v>25</v>
      </c>
      <c r="M91" s="107">
        <f t="shared" si="31"/>
        <v>100</v>
      </c>
      <c r="N91" s="107">
        <f t="shared" si="32"/>
        <v>91</v>
      </c>
      <c r="O91" s="107">
        <f t="shared" si="33"/>
        <v>100</v>
      </c>
      <c r="P91" s="107">
        <f t="shared" si="34"/>
        <v>100</v>
      </c>
      <c r="Q91" s="108">
        <f t="shared" si="35"/>
        <v>95</v>
      </c>
      <c r="R91" s="108">
        <f t="shared" si="36"/>
        <v>100</v>
      </c>
      <c r="S91" s="108">
        <f t="shared" si="37"/>
        <v>100</v>
      </c>
      <c r="T91" s="109">
        <f t="shared" si="38"/>
        <v>98.5</v>
      </c>
      <c r="U91" s="107">
        <f>SUM('бланки '!CT93:CX93)</f>
        <v>5</v>
      </c>
      <c r="V91" s="107"/>
      <c r="W91" s="107"/>
      <c r="X91" s="107">
        <f>анкеты!H89</f>
        <v>28</v>
      </c>
      <c r="Y91" s="107">
        <f t="shared" si="39"/>
        <v>28</v>
      </c>
      <c r="Z91" s="108">
        <f t="shared" si="40"/>
        <v>100</v>
      </c>
      <c r="AA91" s="108">
        <f t="shared" si="41"/>
        <v>100</v>
      </c>
      <c r="AB91" s="108">
        <f t="shared" si="42"/>
        <v>100</v>
      </c>
      <c r="AC91" s="110">
        <f t="shared" si="43"/>
        <v>100</v>
      </c>
      <c r="AD91" s="107">
        <f>IF('бланки '!G93=1,('бланки '!DB93+'бланки '!DD93)*3,SUM('бланки '!DA93:DE93))</f>
        <v>1</v>
      </c>
      <c r="AE91" s="107">
        <f>IF('бланки '!E93=2,SUM('бланки '!DI93:DK93)*2-1,SUM('бланки '!DF93:DK93))</f>
        <v>3</v>
      </c>
      <c r="AF91" s="107">
        <f>анкеты!J89</f>
        <v>17</v>
      </c>
      <c r="AG91" s="107">
        <f>анкеты!I89</f>
        <v>18</v>
      </c>
      <c r="AH91" s="108">
        <f t="shared" si="44"/>
        <v>20</v>
      </c>
      <c r="AI91" s="108">
        <f t="shared" si="45"/>
        <v>60</v>
      </c>
      <c r="AJ91" s="111">
        <f t="shared" si="46"/>
        <v>94</v>
      </c>
      <c r="AK91" s="110">
        <f t="shared" si="47"/>
        <v>58.2</v>
      </c>
      <c r="AL91" s="107">
        <f>анкеты!K89</f>
        <v>28</v>
      </c>
      <c r="AM91" s="107">
        <f t="shared" si="48"/>
        <v>28</v>
      </c>
      <c r="AN91" s="107">
        <f>анкеты!L89</f>
        <v>28</v>
      </c>
      <c r="AO91" s="107">
        <f t="shared" si="49"/>
        <v>28</v>
      </c>
      <c r="AP91" s="107">
        <f>анкеты!N89</f>
        <v>27</v>
      </c>
      <c r="AQ91" s="107">
        <f>анкеты!M89</f>
        <v>27</v>
      </c>
      <c r="AR91" s="108">
        <f t="shared" si="50"/>
        <v>100</v>
      </c>
      <c r="AS91" s="108">
        <f t="shared" si="51"/>
        <v>100</v>
      </c>
      <c r="AT91" s="108">
        <f t="shared" si="52"/>
        <v>100</v>
      </c>
      <c r="AU91" s="109">
        <f t="shared" si="53"/>
        <v>100</v>
      </c>
      <c r="AV91" s="107">
        <f>анкеты!O89</f>
        <v>28</v>
      </c>
      <c r="AW91" s="107">
        <f t="shared" si="54"/>
        <v>28</v>
      </c>
      <c r="AX91" s="107">
        <f>анкеты!P89</f>
        <v>27</v>
      </c>
      <c r="AY91" s="107">
        <f t="shared" si="55"/>
        <v>28</v>
      </c>
      <c r="AZ91" s="107">
        <f>анкеты!Q89</f>
        <v>28</v>
      </c>
      <c r="BA91" s="107">
        <f t="shared" si="56"/>
        <v>28</v>
      </c>
      <c r="BB91" s="108">
        <f t="shared" si="57"/>
        <v>100</v>
      </c>
      <c r="BC91" s="108">
        <f t="shared" si="58"/>
        <v>96</v>
      </c>
      <c r="BD91" s="108">
        <f t="shared" si="59"/>
        <v>100</v>
      </c>
      <c r="BE91" s="109">
        <f t="shared" si="60"/>
        <v>99.2</v>
      </c>
      <c r="BF91" s="107">
        <f t="shared" si="61"/>
        <v>91.179999999999993</v>
      </c>
      <c r="BG91" s="107"/>
      <c r="BH91" s="107"/>
      <c r="BI91" s="107"/>
      <c r="BJ91" s="107"/>
    </row>
    <row r="92" spans="1:62" ht="45">
      <c r="A92" s="107">
        <f>'бланки '!D94</f>
        <v>89</v>
      </c>
      <c r="B92" s="107" t="str">
        <f>'бланки '!C94</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2" s="107">
        <f>анкеты!C90</f>
        <v>22</v>
      </c>
      <c r="D92" s="107">
        <f>SUMIF('бланки '!K94:Y94,"&lt;2")</f>
        <v>13</v>
      </c>
      <c r="E92" s="107">
        <f>COUNTIF('бланки '!K94:Y94,"&lt;2")</f>
        <v>13</v>
      </c>
      <c r="F92" s="107">
        <f>SUMIF('бланки '!Z94:CM94,"&lt;2")</f>
        <v>47</v>
      </c>
      <c r="G92" s="107">
        <f>COUNTIF('бланки '!Z94:CM94,"&lt;2")</f>
        <v>53</v>
      </c>
      <c r="H92" s="107">
        <f>SUM('бланки '!CN94:CQ94)</f>
        <v>4</v>
      </c>
      <c r="I92" s="107">
        <f>анкеты!E90</f>
        <v>18</v>
      </c>
      <c r="J92" s="107">
        <f>анкеты!D90</f>
        <v>18</v>
      </c>
      <c r="K92" s="107">
        <f>анкеты!G90</f>
        <v>18</v>
      </c>
      <c r="L92" s="107">
        <f>анкеты!F90</f>
        <v>18</v>
      </c>
      <c r="M92" s="107">
        <f t="shared" si="31"/>
        <v>100</v>
      </c>
      <c r="N92" s="107">
        <f t="shared" si="32"/>
        <v>89</v>
      </c>
      <c r="O92" s="107">
        <f t="shared" si="33"/>
        <v>100</v>
      </c>
      <c r="P92" s="107">
        <f t="shared" si="34"/>
        <v>100</v>
      </c>
      <c r="Q92" s="108">
        <f t="shared" si="35"/>
        <v>94</v>
      </c>
      <c r="R92" s="108">
        <f t="shared" si="36"/>
        <v>100</v>
      </c>
      <c r="S92" s="108">
        <f t="shared" si="37"/>
        <v>100</v>
      </c>
      <c r="T92" s="109">
        <f t="shared" si="38"/>
        <v>98.2</v>
      </c>
      <c r="U92" s="107">
        <f>SUM('бланки '!CT94:CX94)</f>
        <v>5</v>
      </c>
      <c r="V92" s="107"/>
      <c r="W92" s="107"/>
      <c r="X92" s="107">
        <f>анкеты!H90</f>
        <v>22</v>
      </c>
      <c r="Y92" s="107">
        <f t="shared" si="39"/>
        <v>22</v>
      </c>
      <c r="Z92" s="108">
        <f t="shared" si="40"/>
        <v>100</v>
      </c>
      <c r="AA92" s="108">
        <f t="shared" si="41"/>
        <v>100</v>
      </c>
      <c r="AB92" s="108">
        <f t="shared" si="42"/>
        <v>100</v>
      </c>
      <c r="AC92" s="110">
        <f t="shared" si="43"/>
        <v>100</v>
      </c>
      <c r="AD92" s="107">
        <f>IF('бланки '!G94=1,('бланки '!DB94+'бланки '!DD94)*3,SUM('бланки '!DA94:DE94))</f>
        <v>0</v>
      </c>
      <c r="AE92" s="107">
        <f>IF('бланки '!E94=2,SUM('бланки '!DI94:DK94)*2-1,SUM('бланки '!DF94:DK94))</f>
        <v>3</v>
      </c>
      <c r="AF92" s="107">
        <f>анкеты!J90</f>
        <v>12</v>
      </c>
      <c r="AG92" s="107">
        <f>анкеты!I90</f>
        <v>13</v>
      </c>
      <c r="AH92" s="108">
        <f t="shared" si="44"/>
        <v>0</v>
      </c>
      <c r="AI92" s="108">
        <f t="shared" si="45"/>
        <v>60</v>
      </c>
      <c r="AJ92" s="111">
        <f t="shared" si="46"/>
        <v>92</v>
      </c>
      <c r="AK92" s="110">
        <f t="shared" si="47"/>
        <v>51.6</v>
      </c>
      <c r="AL92" s="107">
        <f>анкеты!K90</f>
        <v>22</v>
      </c>
      <c r="AM92" s="107">
        <f t="shared" si="48"/>
        <v>22</v>
      </c>
      <c r="AN92" s="107">
        <f>анкеты!L90</f>
        <v>22</v>
      </c>
      <c r="AO92" s="107">
        <f t="shared" si="49"/>
        <v>22</v>
      </c>
      <c r="AP92" s="107">
        <f>анкеты!N90</f>
        <v>20</v>
      </c>
      <c r="AQ92" s="107">
        <f>анкеты!M90</f>
        <v>20</v>
      </c>
      <c r="AR92" s="108">
        <f t="shared" si="50"/>
        <v>100</v>
      </c>
      <c r="AS92" s="108">
        <f t="shared" si="51"/>
        <v>100</v>
      </c>
      <c r="AT92" s="108">
        <f t="shared" si="52"/>
        <v>100</v>
      </c>
      <c r="AU92" s="109">
        <f t="shared" si="53"/>
        <v>100</v>
      </c>
      <c r="AV92" s="107">
        <f>анкеты!O90</f>
        <v>22</v>
      </c>
      <c r="AW92" s="107">
        <f t="shared" si="54"/>
        <v>22</v>
      </c>
      <c r="AX92" s="107">
        <f>анкеты!P90</f>
        <v>22</v>
      </c>
      <c r="AY92" s="107">
        <f t="shared" si="55"/>
        <v>22</v>
      </c>
      <c r="AZ92" s="107">
        <f>анкеты!Q90</f>
        <v>22</v>
      </c>
      <c r="BA92" s="107">
        <f t="shared" si="56"/>
        <v>22</v>
      </c>
      <c r="BB92" s="108">
        <f t="shared" si="57"/>
        <v>100</v>
      </c>
      <c r="BC92" s="108">
        <f t="shared" si="58"/>
        <v>100</v>
      </c>
      <c r="BD92" s="108">
        <f t="shared" si="59"/>
        <v>100</v>
      </c>
      <c r="BE92" s="109">
        <f t="shared" si="60"/>
        <v>100</v>
      </c>
      <c r="BF92" s="107">
        <f t="shared" si="61"/>
        <v>89.96</v>
      </c>
      <c r="BG92" s="107"/>
      <c r="BH92" s="107"/>
      <c r="BI92" s="107"/>
      <c r="BJ92" s="107"/>
    </row>
    <row r="93" spans="1:62" ht="30">
      <c r="A93" s="107">
        <f>'бланки '!D95</f>
        <v>90</v>
      </c>
      <c r="B93" s="107" t="str">
        <f>'бланки '!C95</f>
        <v>Муниципальное бюджетное общеобразовательное учреждение города Мценска «Средняя общеобразовательная школа № 2»</v>
      </c>
      <c r="C93" s="107">
        <f>анкеты!C91</f>
        <v>302</v>
      </c>
      <c r="D93" s="107">
        <f>SUMIF('бланки '!K95:Y95,"&lt;2")</f>
        <v>14</v>
      </c>
      <c r="E93" s="107">
        <f>COUNTIF('бланки '!K95:Y95,"&lt;2")</f>
        <v>14</v>
      </c>
      <c r="F93" s="107">
        <f>SUMIF('бланки '!Z95:CM95,"&lt;2")</f>
        <v>53.5</v>
      </c>
      <c r="G93" s="107">
        <f>COUNTIF('бланки '!Z95:CM95,"&lt;2")</f>
        <v>55</v>
      </c>
      <c r="H93" s="107">
        <f>SUM('бланки '!CN95:CQ95)</f>
        <v>4</v>
      </c>
      <c r="I93" s="107">
        <f>анкеты!E91</f>
        <v>248</v>
      </c>
      <c r="J93" s="107">
        <f>анкеты!D91</f>
        <v>248</v>
      </c>
      <c r="K93" s="107">
        <f>анкеты!G91</f>
        <v>233</v>
      </c>
      <c r="L93" s="107">
        <f>анкеты!F91</f>
        <v>236</v>
      </c>
      <c r="M93" s="107">
        <f t="shared" si="31"/>
        <v>100</v>
      </c>
      <c r="N93" s="107">
        <f t="shared" si="32"/>
        <v>97</v>
      </c>
      <c r="O93" s="107">
        <f t="shared" si="33"/>
        <v>100</v>
      </c>
      <c r="P93" s="107">
        <f t="shared" si="34"/>
        <v>99</v>
      </c>
      <c r="Q93" s="108">
        <f t="shared" si="35"/>
        <v>98</v>
      </c>
      <c r="R93" s="108">
        <f t="shared" si="36"/>
        <v>100</v>
      </c>
      <c r="S93" s="108">
        <f t="shared" si="37"/>
        <v>99</v>
      </c>
      <c r="T93" s="109">
        <f t="shared" si="38"/>
        <v>99</v>
      </c>
      <c r="U93" s="107">
        <f>SUM('бланки '!CT95:CX95)</f>
        <v>5</v>
      </c>
      <c r="V93" s="107"/>
      <c r="W93" s="107"/>
      <c r="X93" s="107">
        <f>анкеты!H91</f>
        <v>291</v>
      </c>
      <c r="Y93" s="107">
        <f t="shared" si="39"/>
        <v>302</v>
      </c>
      <c r="Z93" s="108">
        <f t="shared" si="40"/>
        <v>100</v>
      </c>
      <c r="AA93" s="108">
        <f t="shared" si="41"/>
        <v>98</v>
      </c>
      <c r="AB93" s="108">
        <f t="shared" si="42"/>
        <v>96</v>
      </c>
      <c r="AC93" s="110">
        <f t="shared" si="43"/>
        <v>98</v>
      </c>
      <c r="AD93" s="107">
        <f>IF('бланки '!G95=1,('бланки '!DB95+'бланки '!DD95)*3,SUM('бланки '!DA95:DE95))</f>
        <v>1</v>
      </c>
      <c r="AE93" s="107">
        <f>IF('бланки '!E95=2,SUM('бланки '!DI95:DK95)*2-1,SUM('бланки '!DF95:DK95))</f>
        <v>3</v>
      </c>
      <c r="AF93" s="107">
        <f>анкеты!J91</f>
        <v>36</v>
      </c>
      <c r="AG93" s="107">
        <f>анкеты!I91</f>
        <v>39</v>
      </c>
      <c r="AH93" s="108">
        <f t="shared" si="44"/>
        <v>20</v>
      </c>
      <c r="AI93" s="108">
        <f t="shared" si="45"/>
        <v>60</v>
      </c>
      <c r="AJ93" s="111">
        <f t="shared" si="46"/>
        <v>92</v>
      </c>
      <c r="AK93" s="110">
        <f t="shared" si="47"/>
        <v>57.6</v>
      </c>
      <c r="AL93" s="107">
        <f>анкеты!K91</f>
        <v>301</v>
      </c>
      <c r="AM93" s="107">
        <f t="shared" si="48"/>
        <v>302</v>
      </c>
      <c r="AN93" s="107">
        <f>анкеты!L91</f>
        <v>295</v>
      </c>
      <c r="AO93" s="107">
        <f t="shared" si="49"/>
        <v>302</v>
      </c>
      <c r="AP93" s="107">
        <f>анкеты!N91</f>
        <v>253</v>
      </c>
      <c r="AQ93" s="107">
        <f>анкеты!M91</f>
        <v>256</v>
      </c>
      <c r="AR93" s="108">
        <f t="shared" si="50"/>
        <v>100</v>
      </c>
      <c r="AS93" s="108">
        <f t="shared" si="51"/>
        <v>98</v>
      </c>
      <c r="AT93" s="108">
        <f t="shared" si="52"/>
        <v>99</v>
      </c>
      <c r="AU93" s="109">
        <f t="shared" si="53"/>
        <v>99</v>
      </c>
      <c r="AV93" s="107">
        <f>анкеты!O91</f>
        <v>295</v>
      </c>
      <c r="AW93" s="107">
        <f t="shared" si="54"/>
        <v>302</v>
      </c>
      <c r="AX93" s="107">
        <f>анкеты!P91</f>
        <v>295</v>
      </c>
      <c r="AY93" s="107">
        <f t="shared" si="55"/>
        <v>302</v>
      </c>
      <c r="AZ93" s="107">
        <f>анкеты!Q91</f>
        <v>296</v>
      </c>
      <c r="BA93" s="107">
        <f t="shared" si="56"/>
        <v>302</v>
      </c>
      <c r="BB93" s="108">
        <f t="shared" si="57"/>
        <v>98</v>
      </c>
      <c r="BC93" s="108">
        <f t="shared" si="58"/>
        <v>98</v>
      </c>
      <c r="BD93" s="108">
        <f t="shared" si="59"/>
        <v>98</v>
      </c>
      <c r="BE93" s="109">
        <f t="shared" si="60"/>
        <v>98</v>
      </c>
      <c r="BF93" s="107">
        <f t="shared" si="61"/>
        <v>90.320000000000007</v>
      </c>
      <c r="BG93" s="107"/>
      <c r="BH93" s="107"/>
      <c r="BI93" s="107"/>
      <c r="BJ93" s="107"/>
    </row>
    <row r="94" spans="1:62" ht="30">
      <c r="A94" s="107">
        <f>'бланки '!D96</f>
        <v>91</v>
      </c>
      <c r="B94" s="107" t="str">
        <f>'бланки '!C96</f>
        <v>Муниципальное бюджетное общеобразовательное учреждение города Мценска «Средняя общеобразовательная школа № 9»</v>
      </c>
      <c r="C94" s="107">
        <f>анкеты!C92</f>
        <v>600</v>
      </c>
      <c r="D94" s="107">
        <f>SUMIF('бланки '!K96:Y96,"&lt;2")</f>
        <v>14</v>
      </c>
      <c r="E94" s="107">
        <f>COUNTIF('бланки '!K96:Y96,"&lt;2")</f>
        <v>14</v>
      </c>
      <c r="F94" s="107">
        <f>SUMIF('бланки '!Z96:CM96,"&lt;2")</f>
        <v>51</v>
      </c>
      <c r="G94" s="107">
        <f>COUNTIF('бланки '!Z96:CM96,"&lt;2")</f>
        <v>53</v>
      </c>
      <c r="H94" s="107">
        <f>SUM('бланки '!CN96:CQ96)</f>
        <v>4</v>
      </c>
      <c r="I94" s="107">
        <f>анкеты!E92</f>
        <v>414</v>
      </c>
      <c r="J94" s="107">
        <f>анкеты!D92</f>
        <v>428</v>
      </c>
      <c r="K94" s="107">
        <f>анкеты!G92</f>
        <v>419</v>
      </c>
      <c r="L94" s="107">
        <f>анкеты!F92</f>
        <v>434</v>
      </c>
      <c r="M94" s="107">
        <f t="shared" si="31"/>
        <v>100</v>
      </c>
      <c r="N94" s="107">
        <f t="shared" si="32"/>
        <v>96</v>
      </c>
      <c r="O94" s="107">
        <f t="shared" si="33"/>
        <v>97</v>
      </c>
      <c r="P94" s="107">
        <f t="shared" si="34"/>
        <v>96</v>
      </c>
      <c r="Q94" s="108">
        <f t="shared" si="35"/>
        <v>98</v>
      </c>
      <c r="R94" s="108">
        <f t="shared" si="36"/>
        <v>100</v>
      </c>
      <c r="S94" s="108">
        <f t="shared" si="37"/>
        <v>96</v>
      </c>
      <c r="T94" s="109">
        <f t="shared" si="38"/>
        <v>97.8</v>
      </c>
      <c r="U94" s="107">
        <f>SUM('бланки '!CT96:CX96)</f>
        <v>5</v>
      </c>
      <c r="V94" s="107"/>
      <c r="W94" s="107"/>
      <c r="X94" s="107">
        <f>анкеты!H92</f>
        <v>585</v>
      </c>
      <c r="Y94" s="107">
        <f t="shared" si="39"/>
        <v>600</v>
      </c>
      <c r="Z94" s="108">
        <f t="shared" si="40"/>
        <v>100</v>
      </c>
      <c r="AA94" s="108">
        <f t="shared" si="41"/>
        <v>98</v>
      </c>
      <c r="AB94" s="108">
        <f t="shared" si="42"/>
        <v>97</v>
      </c>
      <c r="AC94" s="110">
        <f t="shared" si="43"/>
        <v>98.5</v>
      </c>
      <c r="AD94" s="107">
        <f>IF('бланки '!G96=1,('бланки '!DB96+'бланки '!DD96)*3,SUM('бланки '!DA96:DE96))</f>
        <v>4</v>
      </c>
      <c r="AE94" s="107">
        <f>IF('бланки '!E96=2,SUM('бланки '!DI96:DK96)*2-1,SUM('бланки '!DF96:DK96))</f>
        <v>5</v>
      </c>
      <c r="AF94" s="107">
        <f>анкеты!J92</f>
        <v>84</v>
      </c>
      <c r="AG94" s="107">
        <f>анкеты!I92</f>
        <v>89</v>
      </c>
      <c r="AH94" s="108">
        <f t="shared" si="44"/>
        <v>80</v>
      </c>
      <c r="AI94" s="108">
        <f t="shared" si="45"/>
        <v>100</v>
      </c>
      <c r="AJ94" s="111">
        <f t="shared" si="46"/>
        <v>94</v>
      </c>
      <c r="AK94" s="110">
        <f t="shared" si="47"/>
        <v>92.2</v>
      </c>
      <c r="AL94" s="107">
        <f>анкеты!K92</f>
        <v>581</v>
      </c>
      <c r="AM94" s="107">
        <f t="shared" si="48"/>
        <v>600</v>
      </c>
      <c r="AN94" s="107">
        <f>анкеты!L92</f>
        <v>580</v>
      </c>
      <c r="AO94" s="107">
        <f t="shared" si="49"/>
        <v>600</v>
      </c>
      <c r="AP94" s="107">
        <f>анкеты!N92</f>
        <v>443</v>
      </c>
      <c r="AQ94" s="107">
        <f>анкеты!M92</f>
        <v>450</v>
      </c>
      <c r="AR94" s="108">
        <f t="shared" si="50"/>
        <v>97</v>
      </c>
      <c r="AS94" s="108">
        <f t="shared" si="51"/>
        <v>97</v>
      </c>
      <c r="AT94" s="108">
        <f t="shared" si="52"/>
        <v>98</v>
      </c>
      <c r="AU94" s="109">
        <f t="shared" si="53"/>
        <v>97.2</v>
      </c>
      <c r="AV94" s="107">
        <f>анкеты!O92</f>
        <v>572</v>
      </c>
      <c r="AW94" s="107">
        <f t="shared" si="54"/>
        <v>600</v>
      </c>
      <c r="AX94" s="107">
        <f>анкеты!P92</f>
        <v>584</v>
      </c>
      <c r="AY94" s="107">
        <f t="shared" si="55"/>
        <v>600</v>
      </c>
      <c r="AZ94" s="107">
        <f>анкеты!Q92</f>
        <v>572</v>
      </c>
      <c r="BA94" s="107">
        <f t="shared" si="56"/>
        <v>600</v>
      </c>
      <c r="BB94" s="108">
        <f t="shared" si="57"/>
        <v>95</v>
      </c>
      <c r="BC94" s="108">
        <f t="shared" si="58"/>
        <v>97</v>
      </c>
      <c r="BD94" s="108">
        <f t="shared" si="59"/>
        <v>95</v>
      </c>
      <c r="BE94" s="109">
        <f t="shared" si="60"/>
        <v>95.4</v>
      </c>
      <c r="BF94" s="107">
        <f t="shared" si="61"/>
        <v>96.22</v>
      </c>
      <c r="BG94" s="107"/>
      <c r="BH94" s="107"/>
      <c r="BI94" s="107"/>
      <c r="BJ94" s="107"/>
    </row>
    <row r="95" spans="1:62" ht="30">
      <c r="A95" s="107">
        <f>'бланки '!D97</f>
        <v>92</v>
      </c>
      <c r="B95" s="107" t="str">
        <f>'бланки '!C97</f>
        <v>Муниципальное бюджетное общеобразовательное учреждение города Мценска «Средняя общеобразовательная школа № 1»</v>
      </c>
      <c r="C95" s="107">
        <f>анкеты!C93</f>
        <v>508</v>
      </c>
      <c r="D95" s="107">
        <f>SUMIF('бланки '!K97:Y97,"&lt;2")</f>
        <v>13</v>
      </c>
      <c r="E95" s="107">
        <f>COUNTIF('бланки '!K97:Y97,"&lt;2")</f>
        <v>13</v>
      </c>
      <c r="F95" s="107">
        <f>SUMIF('бланки '!Z97:CM97,"&lt;2")</f>
        <v>56</v>
      </c>
      <c r="G95" s="107">
        <f>COUNTIF('бланки '!Z97:CM97,"&lt;2")</f>
        <v>56</v>
      </c>
      <c r="H95" s="107">
        <f>SUM('бланки '!CN97:CQ97)</f>
        <v>4</v>
      </c>
      <c r="I95" s="107">
        <f>анкеты!E93</f>
        <v>421</v>
      </c>
      <c r="J95" s="107">
        <f>анкеты!D93</f>
        <v>433</v>
      </c>
      <c r="K95" s="107">
        <f>анкеты!G93</f>
        <v>397</v>
      </c>
      <c r="L95" s="107">
        <f>анкеты!F93</f>
        <v>411</v>
      </c>
      <c r="M95" s="107">
        <f t="shared" si="31"/>
        <v>100</v>
      </c>
      <c r="N95" s="107">
        <f t="shared" si="32"/>
        <v>100</v>
      </c>
      <c r="O95" s="107">
        <f t="shared" si="33"/>
        <v>97</v>
      </c>
      <c r="P95" s="107">
        <f t="shared" si="34"/>
        <v>97</v>
      </c>
      <c r="Q95" s="108">
        <f t="shared" si="35"/>
        <v>100</v>
      </c>
      <c r="R95" s="108">
        <f t="shared" si="36"/>
        <v>100</v>
      </c>
      <c r="S95" s="108">
        <f t="shared" si="37"/>
        <v>97</v>
      </c>
      <c r="T95" s="109">
        <f t="shared" si="38"/>
        <v>98.8</v>
      </c>
      <c r="U95" s="107">
        <f>SUM('бланки '!CT97:CX97)</f>
        <v>5</v>
      </c>
      <c r="V95" s="107"/>
      <c r="W95" s="107"/>
      <c r="X95" s="107">
        <f>анкеты!H93</f>
        <v>498</v>
      </c>
      <c r="Y95" s="107">
        <f t="shared" si="39"/>
        <v>508</v>
      </c>
      <c r="Z95" s="108">
        <f t="shared" si="40"/>
        <v>100</v>
      </c>
      <c r="AA95" s="108">
        <f t="shared" si="41"/>
        <v>99</v>
      </c>
      <c r="AB95" s="108">
        <f t="shared" si="42"/>
        <v>98</v>
      </c>
      <c r="AC95" s="110">
        <f t="shared" si="43"/>
        <v>99</v>
      </c>
      <c r="AD95" s="107">
        <f>IF('бланки '!G97=1,('бланки '!DB97+'бланки '!DD97)*3,SUM('бланки '!DA97:DE97))</f>
        <v>0</v>
      </c>
      <c r="AE95" s="107">
        <f>IF('бланки '!E97=2,SUM('бланки '!DI97:DK97)*2-1,SUM('бланки '!DF97:DK97))</f>
        <v>3</v>
      </c>
      <c r="AF95" s="107">
        <f>анкеты!J93</f>
        <v>240</v>
      </c>
      <c r="AG95" s="107">
        <f>анкеты!I93</f>
        <v>247</v>
      </c>
      <c r="AH95" s="108">
        <f t="shared" si="44"/>
        <v>0</v>
      </c>
      <c r="AI95" s="108">
        <f t="shared" si="45"/>
        <v>60</v>
      </c>
      <c r="AJ95" s="111">
        <f t="shared" si="46"/>
        <v>97</v>
      </c>
      <c r="AK95" s="110">
        <f t="shared" si="47"/>
        <v>53.1</v>
      </c>
      <c r="AL95" s="107">
        <f>анкеты!K93</f>
        <v>508</v>
      </c>
      <c r="AM95" s="107">
        <f t="shared" si="48"/>
        <v>508</v>
      </c>
      <c r="AN95" s="107">
        <f>анкеты!L93</f>
        <v>499</v>
      </c>
      <c r="AO95" s="107">
        <f t="shared" si="49"/>
        <v>508</v>
      </c>
      <c r="AP95" s="107">
        <f>анкеты!N93</f>
        <v>407</v>
      </c>
      <c r="AQ95" s="107">
        <f>анкеты!M93</f>
        <v>418</v>
      </c>
      <c r="AR95" s="108">
        <f t="shared" si="50"/>
        <v>100</v>
      </c>
      <c r="AS95" s="108">
        <f t="shared" si="51"/>
        <v>98</v>
      </c>
      <c r="AT95" s="108">
        <f t="shared" si="52"/>
        <v>97</v>
      </c>
      <c r="AU95" s="109">
        <f t="shared" si="53"/>
        <v>98.6</v>
      </c>
      <c r="AV95" s="107">
        <f>анкеты!O93</f>
        <v>494</v>
      </c>
      <c r="AW95" s="107">
        <f t="shared" si="54"/>
        <v>508</v>
      </c>
      <c r="AX95" s="107">
        <f>анкеты!P93</f>
        <v>489</v>
      </c>
      <c r="AY95" s="107">
        <f t="shared" si="55"/>
        <v>508</v>
      </c>
      <c r="AZ95" s="107">
        <f>анкеты!Q93</f>
        <v>486</v>
      </c>
      <c r="BA95" s="107">
        <f t="shared" si="56"/>
        <v>508</v>
      </c>
      <c r="BB95" s="108">
        <f t="shared" si="57"/>
        <v>97</v>
      </c>
      <c r="BC95" s="108">
        <f t="shared" si="58"/>
        <v>96</v>
      </c>
      <c r="BD95" s="108">
        <f t="shared" si="59"/>
        <v>96</v>
      </c>
      <c r="BE95" s="109">
        <f t="shared" si="60"/>
        <v>96.3</v>
      </c>
      <c r="BF95" s="107">
        <f t="shared" si="61"/>
        <v>89.16</v>
      </c>
      <c r="BG95" s="107"/>
      <c r="BH95" s="107"/>
      <c r="BI95" s="107"/>
      <c r="BJ95" s="107"/>
    </row>
    <row r="96" spans="1:62" ht="30">
      <c r="A96" s="107">
        <f>'бланки '!D98</f>
        <v>93</v>
      </c>
      <c r="B96" s="107" t="str">
        <f>'бланки '!C98</f>
        <v>Муниципальное бюджетное общеобразовательное учреждение города Мценска «Средняя общеобразовательная школа № 7»</v>
      </c>
      <c r="C96" s="107">
        <f>анкеты!C94</f>
        <v>600</v>
      </c>
      <c r="D96" s="107">
        <f>SUMIF('бланки '!K98:Y98,"&lt;2")</f>
        <v>13</v>
      </c>
      <c r="E96" s="107">
        <f>COUNTIF('бланки '!K98:Y98,"&lt;2")</f>
        <v>13</v>
      </c>
      <c r="F96" s="107">
        <f>SUMIF('бланки '!Z98:CM98,"&lt;2")</f>
        <v>50.5</v>
      </c>
      <c r="G96" s="107">
        <f>COUNTIF('бланки '!Z98:CM98,"&lt;2")</f>
        <v>53</v>
      </c>
      <c r="H96" s="107">
        <f>SUM('бланки '!CN98:CQ98)</f>
        <v>4</v>
      </c>
      <c r="I96" s="107">
        <f>анкеты!E94</f>
        <v>334</v>
      </c>
      <c r="J96" s="107">
        <f>анкеты!D94</f>
        <v>351</v>
      </c>
      <c r="K96" s="107">
        <f>анкеты!G94</f>
        <v>398</v>
      </c>
      <c r="L96" s="107">
        <f>анкеты!F94</f>
        <v>411</v>
      </c>
      <c r="M96" s="107">
        <f t="shared" si="31"/>
        <v>100</v>
      </c>
      <c r="N96" s="107">
        <f t="shared" si="32"/>
        <v>95</v>
      </c>
      <c r="O96" s="107">
        <f t="shared" si="33"/>
        <v>95</v>
      </c>
      <c r="P96" s="107">
        <f t="shared" si="34"/>
        <v>97</v>
      </c>
      <c r="Q96" s="108">
        <f t="shared" si="35"/>
        <v>97</v>
      </c>
      <c r="R96" s="108">
        <f t="shared" si="36"/>
        <v>100</v>
      </c>
      <c r="S96" s="108">
        <f t="shared" si="37"/>
        <v>96</v>
      </c>
      <c r="T96" s="109">
        <f t="shared" si="38"/>
        <v>97.5</v>
      </c>
      <c r="U96" s="107">
        <f>SUM('бланки '!CT98:CX98)</f>
        <v>5</v>
      </c>
      <c r="V96" s="107"/>
      <c r="W96" s="107"/>
      <c r="X96" s="107">
        <f>анкеты!H94</f>
        <v>579</v>
      </c>
      <c r="Y96" s="107">
        <f t="shared" si="39"/>
        <v>600</v>
      </c>
      <c r="Z96" s="108">
        <f t="shared" si="40"/>
        <v>100</v>
      </c>
      <c r="AA96" s="108">
        <f t="shared" si="41"/>
        <v>98</v>
      </c>
      <c r="AB96" s="108">
        <f t="shared" si="42"/>
        <v>96</v>
      </c>
      <c r="AC96" s="110">
        <f t="shared" si="43"/>
        <v>98</v>
      </c>
      <c r="AD96" s="107">
        <f>IF('бланки '!G98=1,('бланки '!DB98+'бланки '!DD98)*3,SUM('бланки '!DA98:DE98))</f>
        <v>2</v>
      </c>
      <c r="AE96" s="107">
        <f>IF('бланки '!E98=2,SUM('бланки '!DI98:DK98)*2-1,SUM('бланки '!DF98:DK98))</f>
        <v>3</v>
      </c>
      <c r="AF96" s="107">
        <f>анкеты!J94</f>
        <v>17</v>
      </c>
      <c r="AG96" s="107">
        <f>анкеты!I94</f>
        <v>20</v>
      </c>
      <c r="AH96" s="108">
        <f t="shared" si="44"/>
        <v>40</v>
      </c>
      <c r="AI96" s="108">
        <f t="shared" si="45"/>
        <v>60</v>
      </c>
      <c r="AJ96" s="111">
        <f t="shared" si="46"/>
        <v>85</v>
      </c>
      <c r="AK96" s="110">
        <f t="shared" si="47"/>
        <v>61.5</v>
      </c>
      <c r="AL96" s="107">
        <f>анкеты!K94</f>
        <v>584</v>
      </c>
      <c r="AM96" s="107">
        <f t="shared" si="48"/>
        <v>600</v>
      </c>
      <c r="AN96" s="107">
        <f>анкеты!L94</f>
        <v>577</v>
      </c>
      <c r="AO96" s="107">
        <f t="shared" si="49"/>
        <v>600</v>
      </c>
      <c r="AP96" s="107">
        <f>анкеты!N94</f>
        <v>384</v>
      </c>
      <c r="AQ96" s="107">
        <f>анкеты!M94</f>
        <v>403</v>
      </c>
      <c r="AR96" s="108">
        <f t="shared" si="50"/>
        <v>97</v>
      </c>
      <c r="AS96" s="108">
        <f t="shared" si="51"/>
        <v>96</v>
      </c>
      <c r="AT96" s="108">
        <f t="shared" si="52"/>
        <v>95</v>
      </c>
      <c r="AU96" s="109">
        <f t="shared" si="53"/>
        <v>96.2</v>
      </c>
      <c r="AV96" s="107">
        <f>анкеты!O94</f>
        <v>587</v>
      </c>
      <c r="AW96" s="107">
        <f t="shared" si="54"/>
        <v>600</v>
      </c>
      <c r="AX96" s="107">
        <f>анкеты!P94</f>
        <v>573</v>
      </c>
      <c r="AY96" s="107">
        <f t="shared" si="55"/>
        <v>600</v>
      </c>
      <c r="AZ96" s="107">
        <f>анкеты!Q94</f>
        <v>600</v>
      </c>
      <c r="BA96" s="107">
        <f t="shared" si="56"/>
        <v>600</v>
      </c>
      <c r="BB96" s="108">
        <f t="shared" si="57"/>
        <v>98</v>
      </c>
      <c r="BC96" s="108">
        <f t="shared" si="58"/>
        <v>95</v>
      </c>
      <c r="BD96" s="108">
        <f t="shared" si="59"/>
        <v>100</v>
      </c>
      <c r="BE96" s="109">
        <f t="shared" si="60"/>
        <v>98.4</v>
      </c>
      <c r="BF96" s="107">
        <f t="shared" si="61"/>
        <v>90.320000000000007</v>
      </c>
      <c r="BG96" s="107"/>
      <c r="BH96" s="107"/>
      <c r="BI96" s="107"/>
      <c r="BJ96" s="107"/>
    </row>
    <row r="97" spans="1:62" ht="30">
      <c r="A97" s="107">
        <f>'бланки '!D99</f>
        <v>94</v>
      </c>
      <c r="B97" s="107" t="str">
        <f>'бланки '!C99</f>
        <v>Муниципальное бюджетное общеобразовательное учреждение города Мценска «Средняя общеобразовательная школа № 4»</v>
      </c>
      <c r="C97" s="107">
        <f>анкеты!C95</f>
        <v>442</v>
      </c>
      <c r="D97" s="107">
        <f>SUMIF('бланки '!K99:Y99,"&lt;2")</f>
        <v>13</v>
      </c>
      <c r="E97" s="107">
        <f>COUNTIF('бланки '!K99:Y99,"&lt;2")</f>
        <v>13</v>
      </c>
      <c r="F97" s="107">
        <f>SUMIF('бланки '!Z99:CM99,"&lt;2")</f>
        <v>53</v>
      </c>
      <c r="G97" s="107">
        <f>COUNTIF('бланки '!Z99:CM99,"&lt;2")</f>
        <v>54</v>
      </c>
      <c r="H97" s="107">
        <f>SUM('бланки '!CN99:CQ99)</f>
        <v>4</v>
      </c>
      <c r="I97" s="107">
        <f>анкеты!E95</f>
        <v>313</v>
      </c>
      <c r="J97" s="107">
        <f>анкеты!D95</f>
        <v>315</v>
      </c>
      <c r="K97" s="107">
        <f>анкеты!G95</f>
        <v>317</v>
      </c>
      <c r="L97" s="107">
        <f>анкеты!F95</f>
        <v>329</v>
      </c>
      <c r="M97" s="107">
        <f t="shared" si="31"/>
        <v>100</v>
      </c>
      <c r="N97" s="107">
        <f t="shared" si="32"/>
        <v>98</v>
      </c>
      <c r="O97" s="107">
        <f t="shared" si="33"/>
        <v>99</v>
      </c>
      <c r="P97" s="107">
        <f t="shared" si="34"/>
        <v>96</v>
      </c>
      <c r="Q97" s="108">
        <f t="shared" si="35"/>
        <v>99</v>
      </c>
      <c r="R97" s="108">
        <f t="shared" si="36"/>
        <v>100</v>
      </c>
      <c r="S97" s="108">
        <f t="shared" si="37"/>
        <v>97</v>
      </c>
      <c r="T97" s="109">
        <f t="shared" si="38"/>
        <v>98.5</v>
      </c>
      <c r="U97" s="107">
        <f>SUM('бланки '!CT99:CX99)</f>
        <v>5</v>
      </c>
      <c r="V97" s="107"/>
      <c r="W97" s="107"/>
      <c r="X97" s="107">
        <f>анкеты!H95</f>
        <v>435</v>
      </c>
      <c r="Y97" s="107">
        <f t="shared" si="39"/>
        <v>442</v>
      </c>
      <c r="Z97" s="108">
        <f t="shared" si="40"/>
        <v>100</v>
      </c>
      <c r="AA97" s="108">
        <f t="shared" si="41"/>
        <v>99</v>
      </c>
      <c r="AB97" s="108">
        <f t="shared" si="42"/>
        <v>98</v>
      </c>
      <c r="AC97" s="110">
        <f t="shared" si="43"/>
        <v>99</v>
      </c>
      <c r="AD97" s="107">
        <f>IF('бланки '!G99=1,('бланки '!DB99+'бланки '!DD99)*3,SUM('бланки '!DA99:DE99))</f>
        <v>0</v>
      </c>
      <c r="AE97" s="107">
        <f>IF('бланки '!E99=2,SUM('бланки '!DI99:DK99)*2-1,SUM('бланки '!DF99:DK99))</f>
        <v>3</v>
      </c>
      <c r="AF97" s="107">
        <f>анкеты!J95</f>
        <v>47</v>
      </c>
      <c r="AG97" s="107">
        <f>анкеты!I95</f>
        <v>54</v>
      </c>
      <c r="AH97" s="108">
        <f t="shared" si="44"/>
        <v>0</v>
      </c>
      <c r="AI97" s="108">
        <f t="shared" si="45"/>
        <v>60</v>
      </c>
      <c r="AJ97" s="111">
        <f t="shared" si="46"/>
        <v>87</v>
      </c>
      <c r="AK97" s="110">
        <f t="shared" si="47"/>
        <v>50.1</v>
      </c>
      <c r="AL97" s="107">
        <f>анкеты!K95</f>
        <v>433</v>
      </c>
      <c r="AM97" s="107">
        <f t="shared" si="48"/>
        <v>442</v>
      </c>
      <c r="AN97" s="107">
        <f>анкеты!L95</f>
        <v>421</v>
      </c>
      <c r="AO97" s="107">
        <f t="shared" si="49"/>
        <v>442</v>
      </c>
      <c r="AP97" s="107">
        <f>анкеты!N95</f>
        <v>318</v>
      </c>
      <c r="AQ97" s="107">
        <f>анкеты!M95</f>
        <v>323</v>
      </c>
      <c r="AR97" s="108">
        <f t="shared" si="50"/>
        <v>98</v>
      </c>
      <c r="AS97" s="108">
        <f t="shared" si="51"/>
        <v>95</v>
      </c>
      <c r="AT97" s="108">
        <f t="shared" si="52"/>
        <v>98</v>
      </c>
      <c r="AU97" s="109">
        <f t="shared" si="53"/>
        <v>96.8</v>
      </c>
      <c r="AV97" s="107">
        <f>анкеты!O95</f>
        <v>441</v>
      </c>
      <c r="AW97" s="107">
        <f t="shared" si="54"/>
        <v>442</v>
      </c>
      <c r="AX97" s="107">
        <f>анкеты!P95</f>
        <v>433</v>
      </c>
      <c r="AY97" s="107">
        <f t="shared" si="55"/>
        <v>442</v>
      </c>
      <c r="AZ97" s="107">
        <f>анкеты!Q95</f>
        <v>441</v>
      </c>
      <c r="BA97" s="107">
        <f t="shared" si="56"/>
        <v>442</v>
      </c>
      <c r="BB97" s="108">
        <f t="shared" si="57"/>
        <v>100</v>
      </c>
      <c r="BC97" s="108">
        <f t="shared" si="58"/>
        <v>98</v>
      </c>
      <c r="BD97" s="108">
        <f t="shared" si="59"/>
        <v>100</v>
      </c>
      <c r="BE97" s="109">
        <f t="shared" si="60"/>
        <v>99.6</v>
      </c>
      <c r="BF97" s="107">
        <f t="shared" si="61"/>
        <v>88.8</v>
      </c>
      <c r="BG97" s="107"/>
      <c r="BH97" s="107"/>
      <c r="BI97" s="107"/>
      <c r="BJ97" s="107"/>
    </row>
    <row r="98" spans="1:62" ht="30">
      <c r="A98" s="107">
        <f>'бланки '!D100</f>
        <v>95</v>
      </c>
      <c r="B98" s="107" t="str">
        <f>'бланки '!C100</f>
        <v>Муниципальное бюджетное общеобразовательное учреждение города Мценска «Средняя общеобразовательная школа № 3»</v>
      </c>
      <c r="C98" s="107">
        <f>анкеты!C96</f>
        <v>223</v>
      </c>
      <c r="D98" s="107">
        <f>SUMIF('бланки '!K100:Y100,"&lt;2")</f>
        <v>13</v>
      </c>
      <c r="E98" s="107">
        <f>COUNTIF('бланки '!K100:Y100,"&lt;2")</f>
        <v>13</v>
      </c>
      <c r="F98" s="107">
        <f>SUMIF('бланки '!Z100:CM100,"&lt;2")</f>
        <v>55</v>
      </c>
      <c r="G98" s="107">
        <f>COUNTIF('бланки '!Z100:CM100,"&lt;2")</f>
        <v>56</v>
      </c>
      <c r="H98" s="107">
        <f>SUM('бланки '!CN100:CQ100)</f>
        <v>4</v>
      </c>
      <c r="I98" s="107">
        <f>анкеты!E96</f>
        <v>190</v>
      </c>
      <c r="J98" s="107">
        <f>анкеты!D96</f>
        <v>192</v>
      </c>
      <c r="K98" s="107">
        <f>анкеты!G96</f>
        <v>185</v>
      </c>
      <c r="L98" s="107">
        <f>анкеты!F96</f>
        <v>185</v>
      </c>
      <c r="M98" s="107">
        <f t="shared" si="31"/>
        <v>100</v>
      </c>
      <c r="N98" s="107">
        <f t="shared" si="32"/>
        <v>98</v>
      </c>
      <c r="O98" s="107">
        <f t="shared" si="33"/>
        <v>99</v>
      </c>
      <c r="P98" s="107">
        <f t="shared" si="34"/>
        <v>100</v>
      </c>
      <c r="Q98" s="108">
        <f t="shared" si="35"/>
        <v>99</v>
      </c>
      <c r="R98" s="108">
        <f t="shared" si="36"/>
        <v>100</v>
      </c>
      <c r="S98" s="108">
        <f t="shared" si="37"/>
        <v>99</v>
      </c>
      <c r="T98" s="109">
        <f t="shared" si="38"/>
        <v>99.3</v>
      </c>
      <c r="U98" s="107">
        <f>SUM('бланки '!CT100:CX100)</f>
        <v>5</v>
      </c>
      <c r="V98" s="107"/>
      <c r="W98" s="107"/>
      <c r="X98" s="107">
        <f>анкеты!H96</f>
        <v>215</v>
      </c>
      <c r="Y98" s="107">
        <f t="shared" si="39"/>
        <v>223</v>
      </c>
      <c r="Z98" s="108">
        <f t="shared" si="40"/>
        <v>100</v>
      </c>
      <c r="AA98" s="108">
        <f t="shared" si="41"/>
        <v>98</v>
      </c>
      <c r="AB98" s="108">
        <f t="shared" si="42"/>
        <v>96</v>
      </c>
      <c r="AC98" s="110">
        <f t="shared" si="43"/>
        <v>98</v>
      </c>
      <c r="AD98" s="107">
        <f>IF('бланки '!G100=1,('бланки '!DB100+'бланки '!DD100)*3,SUM('бланки '!DA100:DE100))</f>
        <v>0</v>
      </c>
      <c r="AE98" s="107">
        <f>IF('бланки '!E100=2,SUM('бланки '!DI100:DK100)*2-1,SUM('бланки '!DF100:DK100))</f>
        <v>3</v>
      </c>
      <c r="AF98" s="107">
        <f>анкеты!J96</f>
        <v>28</v>
      </c>
      <c r="AG98" s="107">
        <f>анкеты!I96</f>
        <v>30</v>
      </c>
      <c r="AH98" s="108">
        <f t="shared" si="44"/>
        <v>0</v>
      </c>
      <c r="AI98" s="108">
        <f t="shared" si="45"/>
        <v>60</v>
      </c>
      <c r="AJ98" s="111">
        <f t="shared" si="46"/>
        <v>93</v>
      </c>
      <c r="AK98" s="110">
        <f t="shared" si="47"/>
        <v>51.9</v>
      </c>
      <c r="AL98" s="107">
        <f>анкеты!K96</f>
        <v>218</v>
      </c>
      <c r="AM98" s="107">
        <f t="shared" si="48"/>
        <v>223</v>
      </c>
      <c r="AN98" s="107">
        <f>анкеты!L96</f>
        <v>218</v>
      </c>
      <c r="AO98" s="107">
        <f t="shared" si="49"/>
        <v>223</v>
      </c>
      <c r="AP98" s="107">
        <f>анкеты!N96</f>
        <v>197</v>
      </c>
      <c r="AQ98" s="107">
        <f>анкеты!M96</f>
        <v>199</v>
      </c>
      <c r="AR98" s="108">
        <f t="shared" si="50"/>
        <v>98</v>
      </c>
      <c r="AS98" s="108">
        <f t="shared" si="51"/>
        <v>98</v>
      </c>
      <c r="AT98" s="108">
        <f t="shared" si="52"/>
        <v>99</v>
      </c>
      <c r="AU98" s="109">
        <f t="shared" si="53"/>
        <v>98.2</v>
      </c>
      <c r="AV98" s="107">
        <f>анкеты!O96</f>
        <v>220</v>
      </c>
      <c r="AW98" s="107">
        <f t="shared" si="54"/>
        <v>223</v>
      </c>
      <c r="AX98" s="107">
        <f>анкеты!P96</f>
        <v>223</v>
      </c>
      <c r="AY98" s="107">
        <f t="shared" si="55"/>
        <v>223</v>
      </c>
      <c r="AZ98" s="107">
        <f>анкеты!Q96</f>
        <v>220</v>
      </c>
      <c r="BA98" s="107">
        <f t="shared" si="56"/>
        <v>223</v>
      </c>
      <c r="BB98" s="108">
        <f t="shared" si="57"/>
        <v>99</v>
      </c>
      <c r="BC98" s="108">
        <f t="shared" si="58"/>
        <v>100</v>
      </c>
      <c r="BD98" s="108">
        <f t="shared" si="59"/>
        <v>99</v>
      </c>
      <c r="BE98" s="109">
        <f t="shared" si="60"/>
        <v>99.2</v>
      </c>
      <c r="BF98" s="107">
        <f t="shared" si="61"/>
        <v>89.320000000000007</v>
      </c>
      <c r="BG98" s="107"/>
      <c r="BH98" s="107"/>
      <c r="BI98" s="107"/>
      <c r="BJ98" s="107"/>
    </row>
    <row r="99" spans="1:62" ht="30">
      <c r="A99" s="107">
        <f>'бланки '!D101</f>
        <v>96</v>
      </c>
      <c r="B99" s="107" t="str">
        <f>'бланки '!C101</f>
        <v>Муниципальное бюджетное общеобразовательное учреждение города Мценска «Средняя общеобразовательная школа № 8»</v>
      </c>
      <c r="C99" s="107">
        <f>анкеты!C97</f>
        <v>276</v>
      </c>
      <c r="D99" s="107">
        <f>SUMIF('бланки '!K101:Y101,"&lt;2")</f>
        <v>14</v>
      </c>
      <c r="E99" s="107">
        <f>COUNTIF('бланки '!K101:Y101,"&lt;2")</f>
        <v>14</v>
      </c>
      <c r="F99" s="107">
        <f>SUMIF('бланки '!Z101:CM101,"&lt;2")</f>
        <v>44</v>
      </c>
      <c r="G99" s="107">
        <f>COUNTIF('бланки '!Z101:CM101,"&lt;2")</f>
        <v>55</v>
      </c>
      <c r="H99" s="107">
        <f>SUM('бланки '!CN101:CQ101)</f>
        <v>4</v>
      </c>
      <c r="I99" s="107">
        <f>анкеты!E97</f>
        <v>253</v>
      </c>
      <c r="J99" s="107">
        <f>анкеты!D97</f>
        <v>253</v>
      </c>
      <c r="K99" s="107">
        <f>анкеты!G97</f>
        <v>235</v>
      </c>
      <c r="L99" s="107">
        <f>анкеты!F97</f>
        <v>236</v>
      </c>
      <c r="M99" s="107">
        <f t="shared" si="31"/>
        <v>100</v>
      </c>
      <c r="N99" s="107">
        <f t="shared" si="32"/>
        <v>80</v>
      </c>
      <c r="O99" s="107">
        <f t="shared" si="33"/>
        <v>100</v>
      </c>
      <c r="P99" s="107">
        <f t="shared" si="34"/>
        <v>100</v>
      </c>
      <c r="Q99" s="108">
        <f t="shared" si="35"/>
        <v>90</v>
      </c>
      <c r="R99" s="108">
        <f t="shared" si="36"/>
        <v>100</v>
      </c>
      <c r="S99" s="108">
        <f t="shared" si="37"/>
        <v>100</v>
      </c>
      <c r="T99" s="109">
        <f t="shared" si="38"/>
        <v>97</v>
      </c>
      <c r="U99" s="107">
        <f>SUM('бланки '!CT101:CX101)</f>
        <v>5</v>
      </c>
      <c r="V99" s="107"/>
      <c r="W99" s="107"/>
      <c r="X99" s="107">
        <f>анкеты!H97</f>
        <v>267</v>
      </c>
      <c r="Y99" s="107">
        <f t="shared" si="39"/>
        <v>276</v>
      </c>
      <c r="Z99" s="108">
        <f t="shared" si="40"/>
        <v>100</v>
      </c>
      <c r="AA99" s="108">
        <f t="shared" si="41"/>
        <v>98</v>
      </c>
      <c r="AB99" s="108">
        <f t="shared" si="42"/>
        <v>97</v>
      </c>
      <c r="AC99" s="110">
        <f t="shared" si="43"/>
        <v>98.5</v>
      </c>
      <c r="AD99" s="107">
        <f>IF('бланки '!G101=1,('бланки '!DB101+'бланки '!DD101)*3,SUM('бланки '!DA101:DE101))</f>
        <v>0</v>
      </c>
      <c r="AE99" s="107">
        <f>IF('бланки '!E101=2,SUM('бланки '!DI101:DK101)*2-1,SUM('бланки '!DF101:DK101))</f>
        <v>4</v>
      </c>
      <c r="AF99" s="107">
        <f>анкеты!J97</f>
        <v>134</v>
      </c>
      <c r="AG99" s="107">
        <f>анкеты!I97</f>
        <v>143</v>
      </c>
      <c r="AH99" s="108">
        <f t="shared" si="44"/>
        <v>0</v>
      </c>
      <c r="AI99" s="108">
        <f t="shared" si="45"/>
        <v>80</v>
      </c>
      <c r="AJ99" s="111">
        <f t="shared" si="46"/>
        <v>94</v>
      </c>
      <c r="AK99" s="110">
        <f t="shared" si="47"/>
        <v>60.2</v>
      </c>
      <c r="AL99" s="107">
        <f>анкеты!K97</f>
        <v>265</v>
      </c>
      <c r="AM99" s="107">
        <f t="shared" si="48"/>
        <v>276</v>
      </c>
      <c r="AN99" s="107">
        <f>анкеты!L97</f>
        <v>272</v>
      </c>
      <c r="AO99" s="107">
        <f t="shared" si="49"/>
        <v>276</v>
      </c>
      <c r="AP99" s="107">
        <f>анкеты!N97</f>
        <v>240</v>
      </c>
      <c r="AQ99" s="107">
        <f>анкеты!M97</f>
        <v>241</v>
      </c>
      <c r="AR99" s="108">
        <f t="shared" si="50"/>
        <v>96</v>
      </c>
      <c r="AS99" s="108">
        <f t="shared" si="51"/>
        <v>99</v>
      </c>
      <c r="AT99" s="108">
        <f t="shared" si="52"/>
        <v>100</v>
      </c>
      <c r="AU99" s="109">
        <f t="shared" si="53"/>
        <v>98</v>
      </c>
      <c r="AV99" s="107">
        <f>анкеты!O97</f>
        <v>269</v>
      </c>
      <c r="AW99" s="107">
        <f t="shared" si="54"/>
        <v>276</v>
      </c>
      <c r="AX99" s="107">
        <f>анкеты!P97</f>
        <v>268</v>
      </c>
      <c r="AY99" s="107">
        <f t="shared" si="55"/>
        <v>276</v>
      </c>
      <c r="AZ99" s="107">
        <f>анкеты!Q97</f>
        <v>269</v>
      </c>
      <c r="BA99" s="107">
        <f t="shared" si="56"/>
        <v>276</v>
      </c>
      <c r="BB99" s="108">
        <f t="shared" si="57"/>
        <v>97</v>
      </c>
      <c r="BC99" s="108">
        <f t="shared" si="58"/>
        <v>97</v>
      </c>
      <c r="BD99" s="108">
        <f t="shared" si="59"/>
        <v>97</v>
      </c>
      <c r="BE99" s="109">
        <f t="shared" si="60"/>
        <v>97</v>
      </c>
      <c r="BF99" s="107">
        <f t="shared" si="61"/>
        <v>90.14</v>
      </c>
      <c r="BG99" s="107"/>
      <c r="BH99" s="107"/>
      <c r="BI99" s="107"/>
      <c r="BJ99" s="107"/>
    </row>
    <row r="100" spans="1:62" ht="30">
      <c r="A100" s="107">
        <f>'бланки '!D102</f>
        <v>97</v>
      </c>
      <c r="B100" s="107" t="str">
        <f>'бланки '!C102</f>
        <v>Муниципальное бюджетное общеобразовательное учреждение города Мценска «Лицей № 5»</v>
      </c>
      <c r="C100" s="107">
        <f>анкеты!C98</f>
        <v>408</v>
      </c>
      <c r="D100" s="107">
        <f>SUMIF('бланки '!K102:Y102,"&lt;2")</f>
        <v>14</v>
      </c>
      <c r="E100" s="107">
        <f>COUNTIF('бланки '!K102:Y102,"&lt;2")</f>
        <v>14</v>
      </c>
      <c r="F100" s="107">
        <f>SUMIF('бланки '!Z102:CM102,"&lt;2")</f>
        <v>53.5</v>
      </c>
      <c r="G100" s="107">
        <f>COUNTIF('бланки '!Z102:CM102,"&lt;2")</f>
        <v>55</v>
      </c>
      <c r="H100" s="107">
        <f>SUM('бланки '!CN102:CQ102)</f>
        <v>4</v>
      </c>
      <c r="I100" s="107">
        <f>анкеты!E98</f>
        <v>317</v>
      </c>
      <c r="J100" s="107">
        <f>анкеты!D98</f>
        <v>319</v>
      </c>
      <c r="K100" s="107">
        <f>анкеты!G98</f>
        <v>307</v>
      </c>
      <c r="L100" s="107">
        <f>анкеты!F98</f>
        <v>321</v>
      </c>
      <c r="M100" s="107">
        <f t="shared" si="31"/>
        <v>100</v>
      </c>
      <c r="N100" s="107">
        <f t="shared" si="32"/>
        <v>97</v>
      </c>
      <c r="O100" s="107">
        <f t="shared" si="33"/>
        <v>99</v>
      </c>
      <c r="P100" s="107">
        <f t="shared" si="34"/>
        <v>96</v>
      </c>
      <c r="Q100" s="108">
        <f t="shared" si="35"/>
        <v>98</v>
      </c>
      <c r="R100" s="108">
        <f t="shared" si="36"/>
        <v>100</v>
      </c>
      <c r="S100" s="108">
        <f t="shared" si="37"/>
        <v>97</v>
      </c>
      <c r="T100" s="109">
        <f t="shared" si="38"/>
        <v>98.2</v>
      </c>
      <c r="U100" s="107">
        <f>SUM('бланки '!CT102:CX102)</f>
        <v>5</v>
      </c>
      <c r="V100" s="107"/>
      <c r="W100" s="107"/>
      <c r="X100" s="107">
        <f>анкеты!H98</f>
        <v>405</v>
      </c>
      <c r="Y100" s="107">
        <f t="shared" si="39"/>
        <v>408</v>
      </c>
      <c r="Z100" s="108">
        <f t="shared" si="40"/>
        <v>100</v>
      </c>
      <c r="AA100" s="108">
        <f t="shared" si="41"/>
        <v>99</v>
      </c>
      <c r="AB100" s="108">
        <f t="shared" si="42"/>
        <v>99</v>
      </c>
      <c r="AC100" s="110">
        <f t="shared" si="43"/>
        <v>99.5</v>
      </c>
      <c r="AD100" s="107">
        <f>IF('бланки '!G102=1,('бланки '!DB102+'бланки '!DD102)*3,SUM('бланки '!DA102:DE102))</f>
        <v>4</v>
      </c>
      <c r="AE100" s="107">
        <f>IF('бланки '!E102=2,SUM('бланки '!DI102:DK102)*2-1,SUM('бланки '!DF102:DK102))</f>
        <v>4</v>
      </c>
      <c r="AF100" s="107">
        <f>анкеты!J98</f>
        <v>163</v>
      </c>
      <c r="AG100" s="107">
        <f>анкеты!I98</f>
        <v>178</v>
      </c>
      <c r="AH100" s="108">
        <f t="shared" si="44"/>
        <v>80</v>
      </c>
      <c r="AI100" s="108">
        <f t="shared" si="45"/>
        <v>80</v>
      </c>
      <c r="AJ100" s="111">
        <f t="shared" si="46"/>
        <v>92</v>
      </c>
      <c r="AK100" s="110">
        <f t="shared" si="47"/>
        <v>83.6</v>
      </c>
      <c r="AL100" s="107">
        <f>анкеты!K98</f>
        <v>400</v>
      </c>
      <c r="AM100" s="107">
        <f t="shared" si="48"/>
        <v>408</v>
      </c>
      <c r="AN100" s="107">
        <f>анкеты!L98</f>
        <v>399</v>
      </c>
      <c r="AO100" s="107">
        <f t="shared" si="49"/>
        <v>408</v>
      </c>
      <c r="AP100" s="107">
        <f>анкеты!N98</f>
        <v>321</v>
      </c>
      <c r="AQ100" s="107">
        <f>анкеты!M98</f>
        <v>327</v>
      </c>
      <c r="AR100" s="108">
        <f t="shared" si="50"/>
        <v>98</v>
      </c>
      <c r="AS100" s="108">
        <f t="shared" si="51"/>
        <v>98</v>
      </c>
      <c r="AT100" s="108">
        <f t="shared" si="52"/>
        <v>98</v>
      </c>
      <c r="AU100" s="109">
        <f t="shared" si="53"/>
        <v>98</v>
      </c>
      <c r="AV100" s="107">
        <f>анкеты!O98</f>
        <v>390</v>
      </c>
      <c r="AW100" s="107">
        <f t="shared" si="54"/>
        <v>408</v>
      </c>
      <c r="AX100" s="107">
        <f>анкеты!P98</f>
        <v>396</v>
      </c>
      <c r="AY100" s="107">
        <f t="shared" si="55"/>
        <v>408</v>
      </c>
      <c r="AZ100" s="107">
        <f>анкеты!Q98</f>
        <v>393</v>
      </c>
      <c r="BA100" s="107">
        <f t="shared" si="56"/>
        <v>408</v>
      </c>
      <c r="BB100" s="108">
        <f t="shared" si="57"/>
        <v>96</v>
      </c>
      <c r="BC100" s="108">
        <f t="shared" si="58"/>
        <v>97</v>
      </c>
      <c r="BD100" s="108">
        <f t="shared" si="59"/>
        <v>96</v>
      </c>
      <c r="BE100" s="109">
        <f t="shared" si="60"/>
        <v>96.2</v>
      </c>
      <c r="BF100" s="107">
        <f t="shared" si="61"/>
        <v>95.1</v>
      </c>
      <c r="BG100" s="107"/>
      <c r="BH100" s="107"/>
      <c r="BI100" s="107"/>
      <c r="BJ100" s="107"/>
    </row>
    <row r="101" spans="1:62" ht="30">
      <c r="A101" s="107">
        <f>'бланки '!D103</f>
        <v>98</v>
      </c>
      <c r="B101" s="107" t="str">
        <f>'бланки '!C103</f>
        <v>Бюджетное общеобразовательное учреждение Должанского района Орловской области «Должанская средняя общеобразовательная школа»</v>
      </c>
      <c r="C101" s="107">
        <f>анкеты!C99</f>
        <v>414</v>
      </c>
      <c r="D101" s="107">
        <f>SUMIF('бланки '!K103:Y103,"&lt;2")</f>
        <v>14</v>
      </c>
      <c r="E101" s="107">
        <f>COUNTIF('бланки '!K103:Y103,"&lt;2")</f>
        <v>14</v>
      </c>
      <c r="F101" s="107">
        <f>SUMIF('бланки '!Z103:CM103,"&lt;2")</f>
        <v>56</v>
      </c>
      <c r="G101" s="107">
        <f>COUNTIF('бланки '!Z103:CM103,"&lt;2")</f>
        <v>56</v>
      </c>
      <c r="H101" s="107">
        <f>SUM('бланки '!CN103:CQ103)</f>
        <v>4</v>
      </c>
      <c r="I101" s="107">
        <f>анкеты!E99</f>
        <v>290</v>
      </c>
      <c r="J101" s="107">
        <f>анкеты!D99</f>
        <v>294</v>
      </c>
      <c r="K101" s="107">
        <f>анкеты!G99</f>
        <v>281</v>
      </c>
      <c r="L101" s="107">
        <f>анкеты!F99</f>
        <v>291</v>
      </c>
      <c r="M101" s="107">
        <f t="shared" si="31"/>
        <v>100</v>
      </c>
      <c r="N101" s="107">
        <f t="shared" si="32"/>
        <v>100</v>
      </c>
      <c r="O101" s="107">
        <f t="shared" si="33"/>
        <v>99</v>
      </c>
      <c r="P101" s="107">
        <f t="shared" si="34"/>
        <v>97</v>
      </c>
      <c r="Q101" s="108">
        <f t="shared" si="35"/>
        <v>100</v>
      </c>
      <c r="R101" s="108">
        <f t="shared" si="36"/>
        <v>100</v>
      </c>
      <c r="S101" s="108">
        <f t="shared" si="37"/>
        <v>98</v>
      </c>
      <c r="T101" s="109">
        <f t="shared" si="38"/>
        <v>99.2</v>
      </c>
      <c r="U101" s="107">
        <f>SUM('бланки '!CT103:CX103)</f>
        <v>5</v>
      </c>
      <c r="V101" s="107"/>
      <c r="W101" s="107"/>
      <c r="X101" s="107">
        <f>анкеты!H99</f>
        <v>411</v>
      </c>
      <c r="Y101" s="107">
        <f t="shared" si="39"/>
        <v>414</v>
      </c>
      <c r="Z101" s="108">
        <f t="shared" si="40"/>
        <v>100</v>
      </c>
      <c r="AA101" s="108">
        <f t="shared" si="41"/>
        <v>99</v>
      </c>
      <c r="AB101" s="108">
        <f t="shared" si="42"/>
        <v>99</v>
      </c>
      <c r="AC101" s="110">
        <f t="shared" si="43"/>
        <v>99.5</v>
      </c>
      <c r="AD101" s="107">
        <f>IF('бланки '!G103=1,('бланки '!DB103+'бланки '!DD103)*3,SUM('бланки '!DA103:DE103))</f>
        <v>3</v>
      </c>
      <c r="AE101" s="107">
        <f>IF('бланки '!E103=2,SUM('бланки '!DI103:DK103)*2-1,SUM('бланки '!DF103:DK103))</f>
        <v>5</v>
      </c>
      <c r="AF101" s="107">
        <f>анкеты!J99</f>
        <v>146</v>
      </c>
      <c r="AG101" s="107">
        <f>анкеты!I99</f>
        <v>156</v>
      </c>
      <c r="AH101" s="108">
        <f t="shared" si="44"/>
        <v>60</v>
      </c>
      <c r="AI101" s="108">
        <f t="shared" si="45"/>
        <v>100</v>
      </c>
      <c r="AJ101" s="111">
        <f t="shared" si="46"/>
        <v>94</v>
      </c>
      <c r="AK101" s="110">
        <f t="shared" si="47"/>
        <v>86.2</v>
      </c>
      <c r="AL101" s="107">
        <f>анкеты!K99</f>
        <v>401</v>
      </c>
      <c r="AM101" s="107">
        <f t="shared" si="48"/>
        <v>414</v>
      </c>
      <c r="AN101" s="107">
        <f>анкеты!L99</f>
        <v>402</v>
      </c>
      <c r="AO101" s="107">
        <f t="shared" si="49"/>
        <v>414</v>
      </c>
      <c r="AP101" s="107">
        <f>анкеты!N99</f>
        <v>332</v>
      </c>
      <c r="AQ101" s="107">
        <f>анкеты!M99</f>
        <v>351</v>
      </c>
      <c r="AR101" s="108">
        <f t="shared" si="50"/>
        <v>97</v>
      </c>
      <c r="AS101" s="108">
        <f t="shared" si="51"/>
        <v>97</v>
      </c>
      <c r="AT101" s="108">
        <f t="shared" si="52"/>
        <v>95</v>
      </c>
      <c r="AU101" s="109">
        <f t="shared" si="53"/>
        <v>96.6</v>
      </c>
      <c r="AV101" s="107">
        <f>анкеты!O99</f>
        <v>409</v>
      </c>
      <c r="AW101" s="107">
        <f t="shared" si="54"/>
        <v>414</v>
      </c>
      <c r="AX101" s="107">
        <f>анкеты!P99</f>
        <v>409</v>
      </c>
      <c r="AY101" s="107">
        <f t="shared" si="55"/>
        <v>414</v>
      </c>
      <c r="AZ101" s="107">
        <f>анкеты!Q99</f>
        <v>397</v>
      </c>
      <c r="BA101" s="107">
        <f t="shared" si="56"/>
        <v>414</v>
      </c>
      <c r="BB101" s="108">
        <f t="shared" si="57"/>
        <v>99</v>
      </c>
      <c r="BC101" s="108">
        <f t="shared" si="58"/>
        <v>99</v>
      </c>
      <c r="BD101" s="108">
        <f t="shared" si="59"/>
        <v>96</v>
      </c>
      <c r="BE101" s="109">
        <f t="shared" si="60"/>
        <v>97.5</v>
      </c>
      <c r="BF101" s="107">
        <f t="shared" si="61"/>
        <v>95.8</v>
      </c>
      <c r="BG101" s="107"/>
      <c r="BH101" s="107"/>
      <c r="BI101" s="107"/>
      <c r="BJ101" s="107"/>
    </row>
    <row r="102" spans="1:62" ht="30">
      <c r="A102" s="107">
        <f>'бланки '!D104</f>
        <v>99</v>
      </c>
      <c r="B102" s="107" t="str">
        <f>'бланки '!C104</f>
        <v>Бюджетное общеобразовательное учреждение Должанского района Орловской области «Урыновская средняя общеобразовательная школа»</v>
      </c>
      <c r="C102" s="107">
        <f>анкеты!C100</f>
        <v>100</v>
      </c>
      <c r="D102" s="107">
        <f>SUMIF('бланки '!K104:Y104,"&lt;2")</f>
        <v>13</v>
      </c>
      <c r="E102" s="107">
        <f>COUNTIF('бланки '!K104:Y104,"&lt;2")</f>
        <v>13</v>
      </c>
      <c r="F102" s="107">
        <f>SUMIF('бланки '!Z104:CM104,"&lt;2")</f>
        <v>56</v>
      </c>
      <c r="G102" s="107">
        <f>COUNTIF('бланки '!Z104:CM104,"&lt;2")</f>
        <v>56</v>
      </c>
      <c r="H102" s="107">
        <f>SUM('бланки '!CN104:CQ104)</f>
        <v>3</v>
      </c>
      <c r="I102" s="107">
        <f>анкеты!E100</f>
        <v>100</v>
      </c>
      <c r="J102" s="107">
        <f>анкеты!D100</f>
        <v>100</v>
      </c>
      <c r="K102" s="107">
        <f>анкеты!G100</f>
        <v>99</v>
      </c>
      <c r="L102" s="107">
        <f>анкеты!F100</f>
        <v>99</v>
      </c>
      <c r="M102" s="107">
        <f t="shared" si="31"/>
        <v>100</v>
      </c>
      <c r="N102" s="107">
        <f t="shared" si="32"/>
        <v>100</v>
      </c>
      <c r="O102" s="107">
        <f t="shared" si="33"/>
        <v>100</v>
      </c>
      <c r="P102" s="107">
        <f t="shared" si="34"/>
        <v>100</v>
      </c>
      <c r="Q102" s="108">
        <f t="shared" si="35"/>
        <v>100</v>
      </c>
      <c r="R102" s="108">
        <f t="shared" si="36"/>
        <v>90</v>
      </c>
      <c r="S102" s="108">
        <f t="shared" si="37"/>
        <v>100</v>
      </c>
      <c r="T102" s="109">
        <f t="shared" si="38"/>
        <v>97</v>
      </c>
      <c r="U102" s="107">
        <f>SUM('бланки '!CT104:CX104)</f>
        <v>5</v>
      </c>
      <c r="V102" s="107"/>
      <c r="W102" s="107"/>
      <c r="X102" s="107">
        <f>анкеты!H100</f>
        <v>100</v>
      </c>
      <c r="Y102" s="107">
        <f t="shared" si="39"/>
        <v>100</v>
      </c>
      <c r="Z102" s="108">
        <f t="shared" si="40"/>
        <v>100</v>
      </c>
      <c r="AA102" s="108">
        <f t="shared" si="41"/>
        <v>100</v>
      </c>
      <c r="AB102" s="108">
        <f t="shared" si="42"/>
        <v>100</v>
      </c>
      <c r="AC102" s="110">
        <f t="shared" si="43"/>
        <v>100</v>
      </c>
      <c r="AD102" s="107">
        <f>IF('бланки '!G104=1,('бланки '!DB104+'бланки '!DD104)*3,SUM('бланки '!DA104:DE104))</f>
        <v>2</v>
      </c>
      <c r="AE102" s="107">
        <f>IF('бланки '!E104=2,SUM('бланки '!DI104:DK104)*2-1,SUM('бланки '!DF104:DK104))</f>
        <v>4</v>
      </c>
      <c r="AF102" s="107">
        <f>анкеты!J100</f>
        <v>33</v>
      </c>
      <c r="AG102" s="107">
        <f>анкеты!I100</f>
        <v>35</v>
      </c>
      <c r="AH102" s="108">
        <f t="shared" si="44"/>
        <v>40</v>
      </c>
      <c r="AI102" s="108">
        <f t="shared" si="45"/>
        <v>80</v>
      </c>
      <c r="AJ102" s="111">
        <f t="shared" si="46"/>
        <v>94</v>
      </c>
      <c r="AK102" s="110">
        <f t="shared" si="47"/>
        <v>72.2</v>
      </c>
      <c r="AL102" s="107">
        <f>анкеты!K100</f>
        <v>100</v>
      </c>
      <c r="AM102" s="107">
        <f t="shared" si="48"/>
        <v>100</v>
      </c>
      <c r="AN102" s="107">
        <f>анкеты!L100</f>
        <v>100</v>
      </c>
      <c r="AO102" s="107">
        <f t="shared" si="49"/>
        <v>100</v>
      </c>
      <c r="AP102" s="107">
        <f>анкеты!N100</f>
        <v>96</v>
      </c>
      <c r="AQ102" s="107">
        <f>анкеты!M100</f>
        <v>96</v>
      </c>
      <c r="AR102" s="108">
        <f t="shared" si="50"/>
        <v>100</v>
      </c>
      <c r="AS102" s="108">
        <f t="shared" si="51"/>
        <v>100</v>
      </c>
      <c r="AT102" s="108">
        <f t="shared" si="52"/>
        <v>100</v>
      </c>
      <c r="AU102" s="109">
        <f t="shared" si="53"/>
        <v>100</v>
      </c>
      <c r="AV102" s="107">
        <f>анкеты!O100</f>
        <v>100</v>
      </c>
      <c r="AW102" s="107">
        <f t="shared" si="54"/>
        <v>100</v>
      </c>
      <c r="AX102" s="107">
        <f>анкеты!P100</f>
        <v>100</v>
      </c>
      <c r="AY102" s="107">
        <f t="shared" si="55"/>
        <v>100</v>
      </c>
      <c r="AZ102" s="107">
        <f>анкеты!Q100</f>
        <v>100</v>
      </c>
      <c r="BA102" s="107">
        <f t="shared" si="56"/>
        <v>100</v>
      </c>
      <c r="BB102" s="108">
        <f t="shared" si="57"/>
        <v>100</v>
      </c>
      <c r="BC102" s="108">
        <f t="shared" si="58"/>
        <v>100</v>
      </c>
      <c r="BD102" s="108">
        <f t="shared" si="59"/>
        <v>100</v>
      </c>
      <c r="BE102" s="109">
        <f t="shared" si="60"/>
        <v>100</v>
      </c>
      <c r="BF102" s="107">
        <f t="shared" si="61"/>
        <v>93.84</v>
      </c>
      <c r="BG102" s="107"/>
      <c r="BH102" s="107"/>
      <c r="BI102" s="107"/>
      <c r="BJ102" s="107"/>
    </row>
    <row r="103" spans="1:62" ht="30">
      <c r="A103" s="107">
        <f>'бланки '!D105</f>
        <v>100</v>
      </c>
      <c r="B103" s="107" t="str">
        <f>'бланки '!C105</f>
        <v>Бюджетное общеобразовательное учреждение Должанского района Орловской области «Евлановская основная общеобразовательная школа»</v>
      </c>
      <c r="C103" s="107">
        <f>анкеты!C101</f>
        <v>26</v>
      </c>
      <c r="D103" s="107">
        <f>SUMIF('бланки '!K105:Y105,"&lt;2")</f>
        <v>13</v>
      </c>
      <c r="E103" s="107">
        <f>COUNTIF('бланки '!K105:Y105,"&lt;2")</f>
        <v>13</v>
      </c>
      <c r="F103" s="107">
        <f>SUMIF('бланки '!Z105:CM105,"&lt;2")</f>
        <v>54</v>
      </c>
      <c r="G103" s="107">
        <f>COUNTIF('бланки '!Z105:CM105,"&lt;2")</f>
        <v>54</v>
      </c>
      <c r="H103" s="107">
        <f>SUM('бланки '!CN105:CQ105)</f>
        <v>4</v>
      </c>
      <c r="I103" s="107">
        <f>анкеты!E101</f>
        <v>23</v>
      </c>
      <c r="J103" s="107">
        <f>анкеты!D101</f>
        <v>23</v>
      </c>
      <c r="K103" s="107">
        <f>анкеты!G101</f>
        <v>22</v>
      </c>
      <c r="L103" s="107">
        <f>анкеты!F101</f>
        <v>22</v>
      </c>
      <c r="M103" s="107">
        <f t="shared" si="31"/>
        <v>100</v>
      </c>
      <c r="N103" s="107">
        <f t="shared" si="32"/>
        <v>100</v>
      </c>
      <c r="O103" s="107">
        <f t="shared" si="33"/>
        <v>100</v>
      </c>
      <c r="P103" s="107">
        <f t="shared" si="34"/>
        <v>100</v>
      </c>
      <c r="Q103" s="108">
        <f t="shared" si="35"/>
        <v>100</v>
      </c>
      <c r="R103" s="108">
        <f t="shared" si="36"/>
        <v>100</v>
      </c>
      <c r="S103" s="108">
        <f t="shared" si="37"/>
        <v>100</v>
      </c>
      <c r="T103" s="109">
        <f t="shared" si="38"/>
        <v>100</v>
      </c>
      <c r="U103" s="107">
        <f>SUM('бланки '!CT105:CX105)</f>
        <v>5</v>
      </c>
      <c r="V103" s="107"/>
      <c r="W103" s="107"/>
      <c r="X103" s="107">
        <f>анкеты!H101</f>
        <v>26</v>
      </c>
      <c r="Y103" s="107">
        <f t="shared" si="39"/>
        <v>26</v>
      </c>
      <c r="Z103" s="108">
        <f t="shared" si="40"/>
        <v>100</v>
      </c>
      <c r="AA103" s="108">
        <f t="shared" si="41"/>
        <v>100</v>
      </c>
      <c r="AB103" s="108">
        <f t="shared" si="42"/>
        <v>100</v>
      </c>
      <c r="AC103" s="110">
        <f t="shared" si="43"/>
        <v>100</v>
      </c>
      <c r="AD103" s="107">
        <f>IF('бланки '!G105=1,('бланки '!DB105+'бланки '!DD105)*3,SUM('бланки '!DA105:DE105))</f>
        <v>0</v>
      </c>
      <c r="AE103" s="107">
        <f>IF('бланки '!E105=2,SUM('бланки '!DI105:DK105)*2-1,SUM('бланки '!DF105:DK105))</f>
        <v>4</v>
      </c>
      <c r="AF103" s="107">
        <f>анкеты!J101</f>
        <v>2</v>
      </c>
      <c r="AG103" s="107">
        <f>анкеты!I101</f>
        <v>2</v>
      </c>
      <c r="AH103" s="108">
        <f t="shared" si="44"/>
        <v>0</v>
      </c>
      <c r="AI103" s="108">
        <f t="shared" si="45"/>
        <v>80</v>
      </c>
      <c r="AJ103" s="111">
        <f t="shared" si="46"/>
        <v>100</v>
      </c>
      <c r="AK103" s="110">
        <f t="shared" si="47"/>
        <v>62</v>
      </c>
      <c r="AL103" s="107">
        <f>анкеты!K101</f>
        <v>26</v>
      </c>
      <c r="AM103" s="107">
        <f t="shared" si="48"/>
        <v>26</v>
      </c>
      <c r="AN103" s="107">
        <f>анкеты!L101</f>
        <v>26</v>
      </c>
      <c r="AO103" s="107">
        <f t="shared" si="49"/>
        <v>26</v>
      </c>
      <c r="AP103" s="107">
        <f>анкеты!N101</f>
        <v>23</v>
      </c>
      <c r="AQ103" s="107">
        <f>анкеты!M101</f>
        <v>23</v>
      </c>
      <c r="AR103" s="108">
        <f t="shared" si="50"/>
        <v>100</v>
      </c>
      <c r="AS103" s="108">
        <f t="shared" si="51"/>
        <v>100</v>
      </c>
      <c r="AT103" s="108">
        <f t="shared" si="52"/>
        <v>100</v>
      </c>
      <c r="AU103" s="109">
        <f t="shared" si="53"/>
        <v>100</v>
      </c>
      <c r="AV103" s="107">
        <f>анкеты!O101</f>
        <v>26</v>
      </c>
      <c r="AW103" s="107">
        <f t="shared" si="54"/>
        <v>26</v>
      </c>
      <c r="AX103" s="107">
        <f>анкеты!P101</f>
        <v>26</v>
      </c>
      <c r="AY103" s="107">
        <f t="shared" si="55"/>
        <v>26</v>
      </c>
      <c r="AZ103" s="107">
        <f>анкеты!Q101</f>
        <v>26</v>
      </c>
      <c r="BA103" s="107">
        <f t="shared" si="56"/>
        <v>26</v>
      </c>
      <c r="BB103" s="108">
        <f t="shared" si="57"/>
        <v>100</v>
      </c>
      <c r="BC103" s="108">
        <f t="shared" si="58"/>
        <v>100</v>
      </c>
      <c r="BD103" s="108">
        <f t="shared" si="59"/>
        <v>100</v>
      </c>
      <c r="BE103" s="109">
        <f t="shared" si="60"/>
        <v>100</v>
      </c>
      <c r="BF103" s="107">
        <f t="shared" si="61"/>
        <v>92.4</v>
      </c>
      <c r="BG103" s="107"/>
      <c r="BH103" s="107"/>
      <c r="BI103" s="107"/>
      <c r="BJ103" s="107"/>
    </row>
    <row r="104" spans="1:62" ht="45">
      <c r="A104" s="107">
        <f>'бланки '!D106</f>
        <v>101</v>
      </c>
      <c r="B104" s="107" t="str">
        <f>'бланки '!C106</f>
        <v>Бюджетное общеобразовательное учреждение Должанского района Орловской области «Козьма-Демьяновская средняя общеобразовательная школа»</v>
      </c>
      <c r="C104" s="107">
        <f>анкеты!C102</f>
        <v>72</v>
      </c>
      <c r="D104" s="107">
        <f>SUMIF('бланки '!K106:Y106,"&lt;2")</f>
        <v>13</v>
      </c>
      <c r="E104" s="107">
        <f>COUNTIF('бланки '!K106:Y106,"&lt;2")</f>
        <v>13</v>
      </c>
      <c r="F104" s="107">
        <f>SUMIF('бланки '!Z106:CM106,"&lt;2")</f>
        <v>44.5</v>
      </c>
      <c r="G104" s="107">
        <f>COUNTIF('бланки '!Z106:CM106,"&lt;2")</f>
        <v>54</v>
      </c>
      <c r="H104" s="107">
        <f>SUM('бланки '!CN106:CQ106)</f>
        <v>4</v>
      </c>
      <c r="I104" s="107">
        <f>анкеты!E102</f>
        <v>51</v>
      </c>
      <c r="J104" s="107">
        <f>анкеты!D102</f>
        <v>52</v>
      </c>
      <c r="K104" s="107">
        <f>анкеты!G102</f>
        <v>51</v>
      </c>
      <c r="L104" s="107">
        <f>анкеты!F102</f>
        <v>52</v>
      </c>
      <c r="M104" s="107">
        <f t="shared" si="31"/>
        <v>100</v>
      </c>
      <c r="N104" s="107">
        <f t="shared" si="32"/>
        <v>82</v>
      </c>
      <c r="O104" s="107">
        <f t="shared" si="33"/>
        <v>98</v>
      </c>
      <c r="P104" s="107">
        <f t="shared" si="34"/>
        <v>98</v>
      </c>
      <c r="Q104" s="108">
        <f t="shared" si="35"/>
        <v>91</v>
      </c>
      <c r="R104" s="108">
        <f t="shared" si="36"/>
        <v>100</v>
      </c>
      <c r="S104" s="108">
        <f t="shared" si="37"/>
        <v>98</v>
      </c>
      <c r="T104" s="109">
        <f t="shared" si="38"/>
        <v>96.5</v>
      </c>
      <c r="U104" s="107">
        <f>SUM('бланки '!CT106:CX106)</f>
        <v>5</v>
      </c>
      <c r="V104" s="107"/>
      <c r="W104" s="107"/>
      <c r="X104" s="107">
        <f>анкеты!H102</f>
        <v>72</v>
      </c>
      <c r="Y104" s="107">
        <f t="shared" si="39"/>
        <v>72</v>
      </c>
      <c r="Z104" s="108">
        <f t="shared" si="40"/>
        <v>100</v>
      </c>
      <c r="AA104" s="108">
        <f t="shared" si="41"/>
        <v>100</v>
      </c>
      <c r="AB104" s="108">
        <f t="shared" si="42"/>
        <v>100</v>
      </c>
      <c r="AC104" s="110">
        <f t="shared" si="43"/>
        <v>100</v>
      </c>
      <c r="AD104" s="107">
        <f>IF('бланки '!G106=1,('бланки '!DB106+'бланки '!DD106)*3,SUM('бланки '!DA106:DE106))</f>
        <v>1</v>
      </c>
      <c r="AE104" s="107">
        <f>IF('бланки '!E106=2,SUM('бланки '!DI106:DK106)*2-1,SUM('бланки '!DF106:DK106))</f>
        <v>4</v>
      </c>
      <c r="AF104" s="107">
        <f>анкеты!J102</f>
        <v>5</v>
      </c>
      <c r="AG104" s="107">
        <f>анкеты!I102</f>
        <v>6</v>
      </c>
      <c r="AH104" s="108">
        <f t="shared" si="44"/>
        <v>20</v>
      </c>
      <c r="AI104" s="108">
        <f t="shared" si="45"/>
        <v>80</v>
      </c>
      <c r="AJ104" s="111">
        <f t="shared" si="46"/>
        <v>83</v>
      </c>
      <c r="AK104" s="110">
        <f t="shared" si="47"/>
        <v>62.9</v>
      </c>
      <c r="AL104" s="107">
        <f>анкеты!K102</f>
        <v>71</v>
      </c>
      <c r="AM104" s="107">
        <f t="shared" si="48"/>
        <v>72</v>
      </c>
      <c r="AN104" s="107">
        <f>анкеты!L102</f>
        <v>71</v>
      </c>
      <c r="AO104" s="107">
        <f t="shared" si="49"/>
        <v>72</v>
      </c>
      <c r="AP104" s="107">
        <f>анкеты!N102</f>
        <v>60</v>
      </c>
      <c r="AQ104" s="107">
        <f>анкеты!M102</f>
        <v>60</v>
      </c>
      <c r="AR104" s="108">
        <f t="shared" si="50"/>
        <v>99</v>
      </c>
      <c r="AS104" s="108">
        <f t="shared" si="51"/>
        <v>99</v>
      </c>
      <c r="AT104" s="108">
        <f t="shared" si="52"/>
        <v>100</v>
      </c>
      <c r="AU104" s="109">
        <f t="shared" si="53"/>
        <v>99.2</v>
      </c>
      <c r="AV104" s="107">
        <f>анкеты!O102</f>
        <v>70</v>
      </c>
      <c r="AW104" s="107">
        <f t="shared" si="54"/>
        <v>72</v>
      </c>
      <c r="AX104" s="107">
        <f>анкеты!P102</f>
        <v>70</v>
      </c>
      <c r="AY104" s="107">
        <f t="shared" si="55"/>
        <v>72</v>
      </c>
      <c r="AZ104" s="107">
        <f>анкеты!Q102</f>
        <v>71</v>
      </c>
      <c r="BA104" s="107">
        <f t="shared" si="56"/>
        <v>72</v>
      </c>
      <c r="BB104" s="108">
        <f t="shared" si="57"/>
        <v>97</v>
      </c>
      <c r="BC104" s="108">
        <f t="shared" si="58"/>
        <v>97</v>
      </c>
      <c r="BD104" s="108">
        <f t="shared" si="59"/>
        <v>99</v>
      </c>
      <c r="BE104" s="109">
        <f t="shared" si="60"/>
        <v>98</v>
      </c>
      <c r="BF104" s="107">
        <f t="shared" si="61"/>
        <v>91.32</v>
      </c>
      <c r="BG104" s="107"/>
      <c r="BH104" s="107"/>
      <c r="BI104" s="107"/>
      <c r="BJ104" s="107"/>
    </row>
    <row r="105" spans="1:62" ht="45">
      <c r="A105" s="107">
        <f>'бланки '!D107</f>
        <v>102</v>
      </c>
      <c r="B105" s="107" t="str">
        <f>'бланки '!C107</f>
        <v>Бюджетное общеобразовательное учреждение Должанского района Орловской области «Вышнее-Ольшанская средняя общеобразовательная школа»</v>
      </c>
      <c r="C105" s="107">
        <f>анкеты!C103</f>
        <v>58</v>
      </c>
      <c r="D105" s="107">
        <f>SUMIF('бланки '!K107:Y107,"&lt;2")</f>
        <v>13</v>
      </c>
      <c r="E105" s="107">
        <f>COUNTIF('бланки '!K107:Y107,"&lt;2")</f>
        <v>13</v>
      </c>
      <c r="F105" s="107">
        <f>SUMIF('бланки '!Z107:CM107,"&lt;2")</f>
        <v>51</v>
      </c>
      <c r="G105" s="107">
        <f>COUNTIF('бланки '!Z107:CM107,"&lt;2")</f>
        <v>53</v>
      </c>
      <c r="H105" s="107">
        <f>SUM('бланки '!CN107:CQ107)</f>
        <v>4</v>
      </c>
      <c r="I105" s="107">
        <f>анкеты!E103</f>
        <v>57</v>
      </c>
      <c r="J105" s="107">
        <f>анкеты!D103</f>
        <v>57</v>
      </c>
      <c r="K105" s="107">
        <f>анкеты!G103</f>
        <v>57</v>
      </c>
      <c r="L105" s="107">
        <f>анкеты!F103</f>
        <v>57</v>
      </c>
      <c r="M105" s="107">
        <f t="shared" si="31"/>
        <v>100</v>
      </c>
      <c r="N105" s="107">
        <f t="shared" si="32"/>
        <v>96</v>
      </c>
      <c r="O105" s="107">
        <f t="shared" si="33"/>
        <v>100</v>
      </c>
      <c r="P105" s="107">
        <f t="shared" si="34"/>
        <v>100</v>
      </c>
      <c r="Q105" s="108">
        <f t="shared" si="35"/>
        <v>98</v>
      </c>
      <c r="R105" s="108">
        <f t="shared" si="36"/>
        <v>100</v>
      </c>
      <c r="S105" s="108">
        <f t="shared" si="37"/>
        <v>100</v>
      </c>
      <c r="T105" s="109">
        <f t="shared" si="38"/>
        <v>99.4</v>
      </c>
      <c r="U105" s="107">
        <f>SUM('бланки '!CT107:CX107)</f>
        <v>5</v>
      </c>
      <c r="V105" s="107"/>
      <c r="W105" s="107"/>
      <c r="X105" s="107">
        <f>анкеты!H103</f>
        <v>58</v>
      </c>
      <c r="Y105" s="107">
        <f t="shared" si="39"/>
        <v>58</v>
      </c>
      <c r="Z105" s="108">
        <f t="shared" si="40"/>
        <v>100</v>
      </c>
      <c r="AA105" s="108">
        <f t="shared" si="41"/>
        <v>100</v>
      </c>
      <c r="AB105" s="108">
        <f t="shared" si="42"/>
        <v>100</v>
      </c>
      <c r="AC105" s="110">
        <f t="shared" si="43"/>
        <v>100</v>
      </c>
      <c r="AD105" s="107">
        <f>IF('бланки '!G107=1,('бланки '!DB107+'бланки '!DD107)*3,SUM('бланки '!DA107:DE107))</f>
        <v>3</v>
      </c>
      <c r="AE105" s="107">
        <f>IF('бланки '!E107=2,SUM('бланки '!DI107:DK107)*2-1,SUM('бланки '!DF107:DK107))</f>
        <v>4</v>
      </c>
      <c r="AF105" s="107">
        <f>анкеты!J103</f>
        <v>26</v>
      </c>
      <c r="AG105" s="107">
        <f>анкеты!I103</f>
        <v>30</v>
      </c>
      <c r="AH105" s="108">
        <f t="shared" si="44"/>
        <v>60</v>
      </c>
      <c r="AI105" s="108">
        <f t="shared" si="45"/>
        <v>80</v>
      </c>
      <c r="AJ105" s="111">
        <f t="shared" si="46"/>
        <v>87</v>
      </c>
      <c r="AK105" s="110">
        <f t="shared" si="47"/>
        <v>76.099999999999994</v>
      </c>
      <c r="AL105" s="107">
        <f>анкеты!K103</f>
        <v>56</v>
      </c>
      <c r="AM105" s="107">
        <f t="shared" si="48"/>
        <v>58</v>
      </c>
      <c r="AN105" s="107">
        <f>анкеты!L103</f>
        <v>58</v>
      </c>
      <c r="AO105" s="107">
        <f t="shared" si="49"/>
        <v>58</v>
      </c>
      <c r="AP105" s="107">
        <f>анкеты!N103</f>
        <v>53</v>
      </c>
      <c r="AQ105" s="107">
        <f>анкеты!M103</f>
        <v>53</v>
      </c>
      <c r="AR105" s="108">
        <f t="shared" si="50"/>
        <v>97</v>
      </c>
      <c r="AS105" s="108">
        <f t="shared" si="51"/>
        <v>100</v>
      </c>
      <c r="AT105" s="108">
        <f t="shared" si="52"/>
        <v>100</v>
      </c>
      <c r="AU105" s="109">
        <f t="shared" si="53"/>
        <v>98.8</v>
      </c>
      <c r="AV105" s="107">
        <f>анкеты!O103</f>
        <v>56</v>
      </c>
      <c r="AW105" s="107">
        <f t="shared" si="54"/>
        <v>58</v>
      </c>
      <c r="AX105" s="107">
        <f>анкеты!P103</f>
        <v>58</v>
      </c>
      <c r="AY105" s="107">
        <f t="shared" si="55"/>
        <v>58</v>
      </c>
      <c r="AZ105" s="107">
        <f>анкеты!Q103</f>
        <v>56</v>
      </c>
      <c r="BA105" s="107">
        <f t="shared" si="56"/>
        <v>58</v>
      </c>
      <c r="BB105" s="108">
        <f t="shared" si="57"/>
        <v>97</v>
      </c>
      <c r="BC105" s="108">
        <f t="shared" si="58"/>
        <v>100</v>
      </c>
      <c r="BD105" s="108">
        <f t="shared" si="59"/>
        <v>97</v>
      </c>
      <c r="BE105" s="109">
        <f t="shared" si="60"/>
        <v>97.6</v>
      </c>
      <c r="BF105" s="107">
        <f t="shared" si="61"/>
        <v>94.38</v>
      </c>
      <c r="BG105" s="107"/>
      <c r="BH105" s="107"/>
      <c r="BI105" s="107"/>
      <c r="BJ105" s="107"/>
    </row>
    <row r="106" spans="1:62" ht="30">
      <c r="A106" s="107">
        <f>'бланки '!D108</f>
        <v>103</v>
      </c>
      <c r="B106" s="107" t="str">
        <f>'бланки '!C108</f>
        <v>Бюджетное общеобразовательное учреждение Должанского района Орловской области «Дубровская основная общеобразовательная школа»</v>
      </c>
      <c r="C106" s="107">
        <f>анкеты!C104</f>
        <v>20</v>
      </c>
      <c r="D106" s="107">
        <f>SUMIF('бланки '!K108:Y108,"&lt;2")</f>
        <v>14</v>
      </c>
      <c r="E106" s="107">
        <f>COUNTIF('бланки '!K108:Y108,"&lt;2")</f>
        <v>14</v>
      </c>
      <c r="F106" s="107">
        <f>SUMIF('бланки '!Z108:CM108,"&lt;2")</f>
        <v>61</v>
      </c>
      <c r="G106" s="107">
        <f>COUNTIF('бланки '!Z108:CM108,"&lt;2")</f>
        <v>61</v>
      </c>
      <c r="H106" s="107">
        <f>SUM('бланки '!CN108:CQ108)</f>
        <v>4</v>
      </c>
      <c r="I106" s="107">
        <f>анкеты!E104</f>
        <v>18</v>
      </c>
      <c r="J106" s="107">
        <f>анкеты!D104</f>
        <v>18</v>
      </c>
      <c r="K106" s="107">
        <f>анкеты!G104</f>
        <v>13</v>
      </c>
      <c r="L106" s="107">
        <f>анкеты!F104</f>
        <v>13</v>
      </c>
      <c r="M106" s="107">
        <f t="shared" si="31"/>
        <v>100</v>
      </c>
      <c r="N106" s="107">
        <f t="shared" si="32"/>
        <v>100</v>
      </c>
      <c r="O106" s="107">
        <f t="shared" si="33"/>
        <v>100</v>
      </c>
      <c r="P106" s="107">
        <f t="shared" si="34"/>
        <v>100</v>
      </c>
      <c r="Q106" s="108">
        <f t="shared" si="35"/>
        <v>100</v>
      </c>
      <c r="R106" s="108">
        <f t="shared" si="36"/>
        <v>100</v>
      </c>
      <c r="S106" s="108">
        <f t="shared" si="37"/>
        <v>100</v>
      </c>
      <c r="T106" s="109">
        <f t="shared" si="38"/>
        <v>100</v>
      </c>
      <c r="U106" s="107">
        <f>SUM('бланки '!CT108:CX108)</f>
        <v>5</v>
      </c>
      <c r="V106" s="107"/>
      <c r="W106" s="107"/>
      <c r="X106" s="107">
        <f>анкеты!H104</f>
        <v>20</v>
      </c>
      <c r="Y106" s="107">
        <f t="shared" si="39"/>
        <v>20</v>
      </c>
      <c r="Z106" s="108">
        <f t="shared" si="40"/>
        <v>100</v>
      </c>
      <c r="AA106" s="108">
        <f t="shared" si="41"/>
        <v>100</v>
      </c>
      <c r="AB106" s="108">
        <f t="shared" si="42"/>
        <v>100</v>
      </c>
      <c r="AC106" s="110">
        <f t="shared" si="43"/>
        <v>100</v>
      </c>
      <c r="AD106" s="107">
        <f>IF('бланки '!G108=1,('бланки '!DB108+'бланки '!DD108)*3,SUM('бланки '!DA108:DE108))</f>
        <v>5</v>
      </c>
      <c r="AE106" s="107">
        <f>IF('бланки '!E108=2,SUM('бланки '!DI108:DK108)*2-1,SUM('бланки '!DF108:DK108))</f>
        <v>6</v>
      </c>
      <c r="AF106" s="107">
        <f>анкеты!J104</f>
        <v>1</v>
      </c>
      <c r="AG106" s="107">
        <f>анкеты!I104</f>
        <v>1</v>
      </c>
      <c r="AH106" s="108">
        <f t="shared" si="44"/>
        <v>100</v>
      </c>
      <c r="AI106" s="108">
        <f t="shared" si="45"/>
        <v>100</v>
      </c>
      <c r="AJ106" s="111">
        <f t="shared" si="46"/>
        <v>100</v>
      </c>
      <c r="AK106" s="110">
        <f t="shared" si="47"/>
        <v>100</v>
      </c>
      <c r="AL106" s="107">
        <f>анкеты!K104</f>
        <v>20</v>
      </c>
      <c r="AM106" s="107">
        <f t="shared" si="48"/>
        <v>20</v>
      </c>
      <c r="AN106" s="107">
        <f>анкеты!L104</f>
        <v>20</v>
      </c>
      <c r="AO106" s="107">
        <f t="shared" si="49"/>
        <v>20</v>
      </c>
      <c r="AP106" s="107">
        <f>анкеты!N104</f>
        <v>19</v>
      </c>
      <c r="AQ106" s="107">
        <f>анкеты!M104</f>
        <v>19</v>
      </c>
      <c r="AR106" s="108">
        <f t="shared" si="50"/>
        <v>100</v>
      </c>
      <c r="AS106" s="108">
        <f t="shared" si="51"/>
        <v>100</v>
      </c>
      <c r="AT106" s="108">
        <f t="shared" si="52"/>
        <v>100</v>
      </c>
      <c r="AU106" s="109">
        <f t="shared" si="53"/>
        <v>100</v>
      </c>
      <c r="AV106" s="107">
        <f>анкеты!O104</f>
        <v>20</v>
      </c>
      <c r="AW106" s="107">
        <f t="shared" si="54"/>
        <v>20</v>
      </c>
      <c r="AX106" s="107">
        <f>анкеты!P104</f>
        <v>20</v>
      </c>
      <c r="AY106" s="107">
        <f t="shared" si="55"/>
        <v>20</v>
      </c>
      <c r="AZ106" s="107">
        <f>анкеты!Q104</f>
        <v>20</v>
      </c>
      <c r="BA106" s="107">
        <f t="shared" si="56"/>
        <v>20</v>
      </c>
      <c r="BB106" s="108">
        <f t="shared" si="57"/>
        <v>100</v>
      </c>
      <c r="BC106" s="108">
        <f t="shared" si="58"/>
        <v>100</v>
      </c>
      <c r="BD106" s="108">
        <f t="shared" si="59"/>
        <v>100</v>
      </c>
      <c r="BE106" s="109">
        <f t="shared" si="60"/>
        <v>100</v>
      </c>
      <c r="BF106" s="107">
        <f t="shared" si="61"/>
        <v>100</v>
      </c>
      <c r="BG106" s="107"/>
      <c r="BH106" s="107"/>
      <c r="BI106" s="107"/>
      <c r="BJ106" s="107"/>
    </row>
    <row r="107" spans="1:62" ht="30">
      <c r="A107" s="107">
        <f>'бланки '!D109</f>
        <v>104</v>
      </c>
      <c r="B107" s="107" t="str">
        <f>'бланки '!C109</f>
        <v>Бюджетное общеобразовательное учреждение Должанского района Орловской области «Никольская средняя общеобразовательная школа»</v>
      </c>
      <c r="C107" s="107">
        <f>анкеты!C105</f>
        <v>95</v>
      </c>
      <c r="D107" s="107">
        <f>SUMIF('бланки '!K109:Y109,"&lt;2")</f>
        <v>14</v>
      </c>
      <c r="E107" s="107">
        <f>COUNTIF('бланки '!K109:Y109,"&lt;2")</f>
        <v>14</v>
      </c>
      <c r="F107" s="107">
        <f>SUMIF('бланки '!Z109:CM109,"&lt;2")</f>
        <v>54</v>
      </c>
      <c r="G107" s="107">
        <f>COUNTIF('бланки '!Z109:CM109,"&lt;2")</f>
        <v>56</v>
      </c>
      <c r="H107" s="107">
        <f>SUM('бланки '!CN109:CQ109)</f>
        <v>4</v>
      </c>
      <c r="I107" s="107">
        <f>анкеты!E105</f>
        <v>94</v>
      </c>
      <c r="J107" s="107">
        <f>анкеты!D105</f>
        <v>95</v>
      </c>
      <c r="K107" s="107">
        <f>анкеты!G105</f>
        <v>88</v>
      </c>
      <c r="L107" s="107">
        <f>анкеты!F105</f>
        <v>89</v>
      </c>
      <c r="M107" s="107">
        <f t="shared" si="31"/>
        <v>100</v>
      </c>
      <c r="N107" s="107">
        <f t="shared" si="32"/>
        <v>96</v>
      </c>
      <c r="O107" s="107">
        <f t="shared" si="33"/>
        <v>99</v>
      </c>
      <c r="P107" s="107">
        <f t="shared" si="34"/>
        <v>99</v>
      </c>
      <c r="Q107" s="108">
        <f t="shared" si="35"/>
        <v>98</v>
      </c>
      <c r="R107" s="108">
        <f t="shared" si="36"/>
        <v>100</v>
      </c>
      <c r="S107" s="108">
        <f t="shared" si="37"/>
        <v>99</v>
      </c>
      <c r="T107" s="109">
        <f t="shared" si="38"/>
        <v>99</v>
      </c>
      <c r="U107" s="107">
        <f>SUM('бланки '!CT109:CX109)</f>
        <v>5</v>
      </c>
      <c r="V107" s="107"/>
      <c r="W107" s="107"/>
      <c r="X107" s="107">
        <f>анкеты!H105</f>
        <v>93</v>
      </c>
      <c r="Y107" s="107">
        <f t="shared" si="39"/>
        <v>95</v>
      </c>
      <c r="Z107" s="108">
        <f t="shared" si="40"/>
        <v>100</v>
      </c>
      <c r="AA107" s="108">
        <f t="shared" si="41"/>
        <v>99</v>
      </c>
      <c r="AB107" s="108">
        <f t="shared" si="42"/>
        <v>98</v>
      </c>
      <c r="AC107" s="110">
        <f t="shared" si="43"/>
        <v>99</v>
      </c>
      <c r="AD107" s="107">
        <f>IF('бланки '!G109=1,('бланки '!DB109+'бланки '!DD109)*3,SUM('бланки '!DA109:DE109))</f>
        <v>2</v>
      </c>
      <c r="AE107" s="107">
        <f>IF('бланки '!E109=2,SUM('бланки '!DI109:DK109)*2-1,SUM('бланки '!DF109:DK109))</f>
        <v>4</v>
      </c>
      <c r="AF107" s="107">
        <f>анкеты!J105</f>
        <v>44</v>
      </c>
      <c r="AG107" s="107">
        <f>анкеты!I105</f>
        <v>46</v>
      </c>
      <c r="AH107" s="108">
        <f t="shared" si="44"/>
        <v>40</v>
      </c>
      <c r="AI107" s="108">
        <f t="shared" si="45"/>
        <v>80</v>
      </c>
      <c r="AJ107" s="111">
        <f t="shared" si="46"/>
        <v>96</v>
      </c>
      <c r="AK107" s="110">
        <f t="shared" si="47"/>
        <v>72.8</v>
      </c>
      <c r="AL107" s="107">
        <f>анкеты!K105</f>
        <v>95</v>
      </c>
      <c r="AM107" s="107">
        <f t="shared" si="48"/>
        <v>95</v>
      </c>
      <c r="AN107" s="107">
        <f>анкеты!L105</f>
        <v>95</v>
      </c>
      <c r="AO107" s="107">
        <f t="shared" si="49"/>
        <v>95</v>
      </c>
      <c r="AP107" s="107">
        <f>анкеты!N105</f>
        <v>89</v>
      </c>
      <c r="AQ107" s="107">
        <f>анкеты!M105</f>
        <v>89</v>
      </c>
      <c r="AR107" s="108">
        <f t="shared" si="50"/>
        <v>100</v>
      </c>
      <c r="AS107" s="108">
        <f t="shared" si="51"/>
        <v>100</v>
      </c>
      <c r="AT107" s="108">
        <f t="shared" si="52"/>
        <v>100</v>
      </c>
      <c r="AU107" s="109">
        <f t="shared" si="53"/>
        <v>100</v>
      </c>
      <c r="AV107" s="107">
        <f>анкеты!O105</f>
        <v>94</v>
      </c>
      <c r="AW107" s="107">
        <f t="shared" si="54"/>
        <v>95</v>
      </c>
      <c r="AX107" s="107">
        <f>анкеты!P105</f>
        <v>95</v>
      </c>
      <c r="AY107" s="107">
        <f t="shared" si="55"/>
        <v>95</v>
      </c>
      <c r="AZ107" s="107">
        <f>анкеты!Q105</f>
        <v>95</v>
      </c>
      <c r="BA107" s="107">
        <f t="shared" si="56"/>
        <v>95</v>
      </c>
      <c r="BB107" s="108">
        <f t="shared" si="57"/>
        <v>99</v>
      </c>
      <c r="BC107" s="108">
        <f t="shared" si="58"/>
        <v>100</v>
      </c>
      <c r="BD107" s="108">
        <f t="shared" si="59"/>
        <v>100</v>
      </c>
      <c r="BE107" s="109">
        <f t="shared" si="60"/>
        <v>99.7</v>
      </c>
      <c r="BF107" s="107">
        <f t="shared" si="61"/>
        <v>94.1</v>
      </c>
      <c r="BG107" s="107"/>
      <c r="BH107" s="107"/>
      <c r="BI107" s="107"/>
      <c r="BJ107" s="107"/>
    </row>
    <row r="108" spans="1:62" ht="30">
      <c r="A108" s="107">
        <f>'бланки '!D110</f>
        <v>105</v>
      </c>
      <c r="B108" s="107" t="str">
        <f>'бланки '!C110</f>
        <v>Бюджетное общеобразовательное учреждение Должанского района Орловской области «Алексеевская основная общеобразовательная школа»</v>
      </c>
      <c r="C108" s="107">
        <f>анкеты!C106</f>
        <v>27</v>
      </c>
      <c r="D108" s="107">
        <f>SUMIF('бланки '!K110:Y110,"&lt;2")</f>
        <v>14</v>
      </c>
      <c r="E108" s="107">
        <f>COUNTIF('бланки '!K110:Y110,"&lt;2")</f>
        <v>14</v>
      </c>
      <c r="F108" s="107">
        <f>SUMIF('бланки '!Z110:CM110,"&lt;2")</f>
        <v>53</v>
      </c>
      <c r="G108" s="107">
        <f>COUNTIF('бланки '!Z110:CM110,"&lt;2")</f>
        <v>55</v>
      </c>
      <c r="H108" s="107">
        <f>SUM('бланки '!CN110:CQ110)</f>
        <v>4</v>
      </c>
      <c r="I108" s="107">
        <f>анкеты!E106</f>
        <v>27</v>
      </c>
      <c r="J108" s="107">
        <f>анкеты!D106</f>
        <v>27</v>
      </c>
      <c r="K108" s="107">
        <f>анкеты!G106</f>
        <v>26</v>
      </c>
      <c r="L108" s="107">
        <f>анкеты!F106</f>
        <v>27</v>
      </c>
      <c r="M108" s="107">
        <f t="shared" si="31"/>
        <v>100</v>
      </c>
      <c r="N108" s="107">
        <f t="shared" si="32"/>
        <v>96</v>
      </c>
      <c r="O108" s="107">
        <f t="shared" si="33"/>
        <v>100</v>
      </c>
      <c r="P108" s="107">
        <f t="shared" si="34"/>
        <v>96</v>
      </c>
      <c r="Q108" s="108">
        <f t="shared" si="35"/>
        <v>98</v>
      </c>
      <c r="R108" s="108">
        <f t="shared" si="36"/>
        <v>100</v>
      </c>
      <c r="S108" s="108">
        <f t="shared" si="37"/>
        <v>98</v>
      </c>
      <c r="T108" s="109">
        <f t="shared" si="38"/>
        <v>98.6</v>
      </c>
      <c r="U108" s="107">
        <f>SUM('бланки '!CT110:CX110)</f>
        <v>5</v>
      </c>
      <c r="V108" s="107"/>
      <c r="W108" s="107"/>
      <c r="X108" s="107">
        <f>анкеты!H106</f>
        <v>27</v>
      </c>
      <c r="Y108" s="107">
        <f t="shared" si="39"/>
        <v>27</v>
      </c>
      <c r="Z108" s="108">
        <f t="shared" si="40"/>
        <v>100</v>
      </c>
      <c r="AA108" s="108">
        <f t="shared" si="41"/>
        <v>100</v>
      </c>
      <c r="AB108" s="108">
        <f t="shared" si="42"/>
        <v>100</v>
      </c>
      <c r="AC108" s="110">
        <f t="shared" si="43"/>
        <v>100</v>
      </c>
      <c r="AD108" s="107">
        <f>IF('бланки '!G110=1,('бланки '!DB110+'бланки '!DD110)*3,SUM('бланки '!DA110:DE110))</f>
        <v>3</v>
      </c>
      <c r="AE108" s="107">
        <f>IF('бланки '!E110=2,SUM('бланки '!DI110:DK110)*2-1,SUM('бланки '!DF110:DK110))</f>
        <v>5</v>
      </c>
      <c r="AF108" s="107">
        <f>анкеты!J106</f>
        <v>2</v>
      </c>
      <c r="AG108" s="107">
        <f>анкеты!I106</f>
        <v>2</v>
      </c>
      <c r="AH108" s="108">
        <f t="shared" si="44"/>
        <v>60</v>
      </c>
      <c r="AI108" s="108">
        <f t="shared" si="45"/>
        <v>100</v>
      </c>
      <c r="AJ108" s="111">
        <f t="shared" si="46"/>
        <v>100</v>
      </c>
      <c r="AK108" s="110">
        <f t="shared" si="47"/>
        <v>88</v>
      </c>
      <c r="AL108" s="107">
        <f>анкеты!K106</f>
        <v>27</v>
      </c>
      <c r="AM108" s="107">
        <f t="shared" si="48"/>
        <v>27</v>
      </c>
      <c r="AN108" s="107">
        <f>анкеты!L106</f>
        <v>27</v>
      </c>
      <c r="AO108" s="107">
        <f t="shared" si="49"/>
        <v>27</v>
      </c>
      <c r="AP108" s="107">
        <f>анкеты!N106</f>
        <v>26</v>
      </c>
      <c r="AQ108" s="107">
        <f>анкеты!M106</f>
        <v>27</v>
      </c>
      <c r="AR108" s="108">
        <f t="shared" si="50"/>
        <v>100</v>
      </c>
      <c r="AS108" s="108">
        <f t="shared" si="51"/>
        <v>100</v>
      </c>
      <c r="AT108" s="108">
        <f t="shared" si="52"/>
        <v>96</v>
      </c>
      <c r="AU108" s="109">
        <f t="shared" si="53"/>
        <v>99.2</v>
      </c>
      <c r="AV108" s="107">
        <f>анкеты!O106</f>
        <v>27</v>
      </c>
      <c r="AW108" s="107">
        <f t="shared" si="54"/>
        <v>27</v>
      </c>
      <c r="AX108" s="107">
        <f>анкеты!P106</f>
        <v>27</v>
      </c>
      <c r="AY108" s="107">
        <f t="shared" si="55"/>
        <v>27</v>
      </c>
      <c r="AZ108" s="107">
        <f>анкеты!Q106</f>
        <v>27</v>
      </c>
      <c r="BA108" s="107">
        <f t="shared" si="56"/>
        <v>27</v>
      </c>
      <c r="BB108" s="108">
        <f t="shared" si="57"/>
        <v>100</v>
      </c>
      <c r="BC108" s="108">
        <f t="shared" si="58"/>
        <v>100</v>
      </c>
      <c r="BD108" s="108">
        <f t="shared" si="59"/>
        <v>100</v>
      </c>
      <c r="BE108" s="109">
        <f t="shared" si="60"/>
        <v>100</v>
      </c>
      <c r="BF108" s="107">
        <f t="shared" si="61"/>
        <v>97.16</v>
      </c>
      <c r="BG108" s="107"/>
      <c r="BH108" s="107"/>
      <c r="BI108" s="107"/>
      <c r="BJ108" s="107"/>
    </row>
    <row r="109" spans="1:62" ht="30">
      <c r="A109" s="107">
        <f>'бланки '!D111</f>
        <v>106</v>
      </c>
      <c r="B109" s="107" t="str">
        <f>'бланки '!C111</f>
        <v>Бюджетное общеобразовательное учреждение Должанского района Орловской области «Быстринская основная общеобразовательная школа»</v>
      </c>
      <c r="C109" s="107">
        <f>анкеты!C107</f>
        <v>46</v>
      </c>
      <c r="D109" s="107">
        <f>SUMIF('бланки '!K111:Y111,"&lt;2")</f>
        <v>13</v>
      </c>
      <c r="E109" s="107">
        <f>COUNTIF('бланки '!K111:Y111,"&lt;2")</f>
        <v>13</v>
      </c>
      <c r="F109" s="107">
        <f>SUMIF('бланки '!Z111:CM111,"&lt;2")</f>
        <v>43.5</v>
      </c>
      <c r="G109" s="107">
        <f>COUNTIF('бланки '!Z111:CM111,"&lt;2")</f>
        <v>54</v>
      </c>
      <c r="H109" s="107">
        <f>SUM('бланки '!CN111:CQ111)</f>
        <v>3</v>
      </c>
      <c r="I109" s="107">
        <f>анкеты!E107</f>
        <v>46</v>
      </c>
      <c r="J109" s="107">
        <f>анкеты!D107</f>
        <v>46</v>
      </c>
      <c r="K109" s="107">
        <f>анкеты!G107</f>
        <v>39</v>
      </c>
      <c r="L109" s="107">
        <f>анкеты!F107</f>
        <v>39</v>
      </c>
      <c r="M109" s="107">
        <f t="shared" si="31"/>
        <v>100</v>
      </c>
      <c r="N109" s="107">
        <f t="shared" si="32"/>
        <v>81</v>
      </c>
      <c r="O109" s="107">
        <f t="shared" si="33"/>
        <v>100</v>
      </c>
      <c r="P109" s="107">
        <f t="shared" si="34"/>
        <v>100</v>
      </c>
      <c r="Q109" s="108">
        <f t="shared" si="35"/>
        <v>90</v>
      </c>
      <c r="R109" s="108">
        <f t="shared" si="36"/>
        <v>90</v>
      </c>
      <c r="S109" s="108">
        <f t="shared" si="37"/>
        <v>100</v>
      </c>
      <c r="T109" s="109">
        <f t="shared" si="38"/>
        <v>94</v>
      </c>
      <c r="U109" s="107">
        <f>SUM('бланки '!CT111:CX111)</f>
        <v>5</v>
      </c>
      <c r="V109" s="107"/>
      <c r="W109" s="107"/>
      <c r="X109" s="107">
        <f>анкеты!H107</f>
        <v>45</v>
      </c>
      <c r="Y109" s="107">
        <f t="shared" si="39"/>
        <v>46</v>
      </c>
      <c r="Z109" s="108">
        <f t="shared" si="40"/>
        <v>100</v>
      </c>
      <c r="AA109" s="108">
        <f t="shared" si="41"/>
        <v>99</v>
      </c>
      <c r="AB109" s="108">
        <f t="shared" si="42"/>
        <v>98</v>
      </c>
      <c r="AC109" s="110">
        <f t="shared" si="43"/>
        <v>99</v>
      </c>
      <c r="AD109" s="107">
        <f>IF('бланки '!G111=1,('бланки '!DB111+'бланки '!DD111)*3,SUM('бланки '!DA111:DE111))</f>
        <v>3</v>
      </c>
      <c r="AE109" s="107">
        <f>IF('бланки '!E111=2,SUM('бланки '!DI111:DK111)*2-1,SUM('бланки '!DF111:DK111))</f>
        <v>4</v>
      </c>
      <c r="AF109" s="107">
        <f>анкеты!J107</f>
        <v>7</v>
      </c>
      <c r="AG109" s="107">
        <f>анкеты!I107</f>
        <v>8</v>
      </c>
      <c r="AH109" s="108">
        <f t="shared" si="44"/>
        <v>60</v>
      </c>
      <c r="AI109" s="108">
        <f t="shared" si="45"/>
        <v>80</v>
      </c>
      <c r="AJ109" s="111">
        <f t="shared" si="46"/>
        <v>87</v>
      </c>
      <c r="AK109" s="110">
        <f t="shared" si="47"/>
        <v>76.099999999999994</v>
      </c>
      <c r="AL109" s="107">
        <f>анкеты!K107</f>
        <v>46</v>
      </c>
      <c r="AM109" s="107">
        <f t="shared" si="48"/>
        <v>46</v>
      </c>
      <c r="AN109" s="107">
        <f>анкеты!L107</f>
        <v>46</v>
      </c>
      <c r="AO109" s="107">
        <f t="shared" si="49"/>
        <v>46</v>
      </c>
      <c r="AP109" s="107">
        <f>анкеты!N107</f>
        <v>46</v>
      </c>
      <c r="AQ109" s="107">
        <f>анкеты!M107</f>
        <v>46</v>
      </c>
      <c r="AR109" s="108">
        <f t="shared" si="50"/>
        <v>100</v>
      </c>
      <c r="AS109" s="108">
        <f t="shared" si="51"/>
        <v>100</v>
      </c>
      <c r="AT109" s="108">
        <f t="shared" si="52"/>
        <v>100</v>
      </c>
      <c r="AU109" s="109">
        <f t="shared" si="53"/>
        <v>100</v>
      </c>
      <c r="AV109" s="107">
        <f>анкеты!O107</f>
        <v>46</v>
      </c>
      <c r="AW109" s="107">
        <f t="shared" si="54"/>
        <v>46</v>
      </c>
      <c r="AX109" s="107">
        <f>анкеты!P107</f>
        <v>46</v>
      </c>
      <c r="AY109" s="107">
        <f t="shared" si="55"/>
        <v>46</v>
      </c>
      <c r="AZ109" s="107">
        <f>анкеты!Q107</f>
        <v>46</v>
      </c>
      <c r="BA109" s="107">
        <f t="shared" si="56"/>
        <v>46</v>
      </c>
      <c r="BB109" s="108">
        <f t="shared" si="57"/>
        <v>100</v>
      </c>
      <c r="BC109" s="108">
        <f t="shared" si="58"/>
        <v>100</v>
      </c>
      <c r="BD109" s="108">
        <f t="shared" si="59"/>
        <v>100</v>
      </c>
      <c r="BE109" s="109">
        <f t="shared" si="60"/>
        <v>100</v>
      </c>
      <c r="BF109" s="107">
        <f t="shared" si="61"/>
        <v>93.820000000000007</v>
      </c>
      <c r="BG109" s="107"/>
      <c r="BH109" s="107"/>
      <c r="BI109" s="107"/>
      <c r="BJ109" s="107"/>
    </row>
    <row r="110" spans="1:62" ht="30">
      <c r="A110" s="107">
        <f>'бланки '!D112</f>
        <v>107</v>
      </c>
      <c r="B110" s="107" t="str">
        <f>'бланки '!C112</f>
        <v>Бюджетное общеобразовательное учреждение Должанского района Орловской области «Егорьевская основная общеобразовательная школа»</v>
      </c>
      <c r="C110" s="107">
        <f>анкеты!C108</f>
        <v>27</v>
      </c>
      <c r="D110" s="107">
        <f>SUMIF('бланки '!K112:Y112,"&lt;2")</f>
        <v>13</v>
      </c>
      <c r="E110" s="107">
        <f>COUNTIF('бланки '!K112:Y112,"&lt;2")</f>
        <v>13</v>
      </c>
      <c r="F110" s="107">
        <f>SUMIF('бланки '!Z112:CM112,"&lt;2")</f>
        <v>51.5</v>
      </c>
      <c r="G110" s="107">
        <f>COUNTIF('бланки '!Z112:CM112,"&lt;2")</f>
        <v>55</v>
      </c>
      <c r="H110" s="107">
        <f>SUM('бланки '!CN112:CQ112)</f>
        <v>4</v>
      </c>
      <c r="I110" s="107">
        <f>анкеты!E108</f>
        <v>27</v>
      </c>
      <c r="J110" s="107">
        <f>анкеты!D108</f>
        <v>27</v>
      </c>
      <c r="K110" s="107">
        <f>анкеты!G108</f>
        <v>27</v>
      </c>
      <c r="L110" s="107">
        <f>анкеты!F108</f>
        <v>27</v>
      </c>
      <c r="M110" s="107">
        <f t="shared" si="31"/>
        <v>100</v>
      </c>
      <c r="N110" s="107">
        <f t="shared" si="32"/>
        <v>94</v>
      </c>
      <c r="O110" s="107">
        <f t="shared" si="33"/>
        <v>100</v>
      </c>
      <c r="P110" s="107">
        <f t="shared" si="34"/>
        <v>100</v>
      </c>
      <c r="Q110" s="108">
        <f t="shared" si="35"/>
        <v>97</v>
      </c>
      <c r="R110" s="108">
        <f t="shared" si="36"/>
        <v>100</v>
      </c>
      <c r="S110" s="108">
        <f t="shared" si="37"/>
        <v>100</v>
      </c>
      <c r="T110" s="109">
        <f t="shared" si="38"/>
        <v>99.1</v>
      </c>
      <c r="U110" s="107">
        <f>SUM('бланки '!CT112:CX112)</f>
        <v>5</v>
      </c>
      <c r="V110" s="107"/>
      <c r="W110" s="107"/>
      <c r="X110" s="107">
        <f>анкеты!H108</f>
        <v>27</v>
      </c>
      <c r="Y110" s="107">
        <f t="shared" si="39"/>
        <v>27</v>
      </c>
      <c r="Z110" s="108">
        <f t="shared" si="40"/>
        <v>100</v>
      </c>
      <c r="AA110" s="108">
        <f t="shared" si="41"/>
        <v>100</v>
      </c>
      <c r="AB110" s="108">
        <f t="shared" si="42"/>
        <v>100</v>
      </c>
      <c r="AC110" s="110">
        <f t="shared" si="43"/>
        <v>100</v>
      </c>
      <c r="AD110" s="107">
        <f>IF('бланки '!G112=1,('бланки '!DB112+'бланки '!DD112)*3,SUM('бланки '!DA112:DE112))</f>
        <v>3</v>
      </c>
      <c r="AE110" s="107">
        <f>IF('бланки '!E112=2,SUM('бланки '!DI112:DK112)*2-1,SUM('бланки '!DF112:DK112))</f>
        <v>4</v>
      </c>
      <c r="AF110" s="107">
        <f>анкеты!J108</f>
        <v>4</v>
      </c>
      <c r="AG110" s="107">
        <f>анкеты!I108</f>
        <v>4</v>
      </c>
      <c r="AH110" s="108">
        <f t="shared" si="44"/>
        <v>60</v>
      </c>
      <c r="AI110" s="108">
        <f t="shared" si="45"/>
        <v>80</v>
      </c>
      <c r="AJ110" s="111">
        <f t="shared" si="46"/>
        <v>100</v>
      </c>
      <c r="AK110" s="110">
        <f t="shared" si="47"/>
        <v>80</v>
      </c>
      <c r="AL110" s="107">
        <f>анкеты!K108</f>
        <v>27</v>
      </c>
      <c r="AM110" s="107">
        <f t="shared" si="48"/>
        <v>27</v>
      </c>
      <c r="AN110" s="107">
        <f>анкеты!L108</f>
        <v>27</v>
      </c>
      <c r="AO110" s="107">
        <f t="shared" si="49"/>
        <v>27</v>
      </c>
      <c r="AP110" s="107">
        <f>анкеты!N108</f>
        <v>27</v>
      </c>
      <c r="AQ110" s="107">
        <f>анкеты!M108</f>
        <v>27</v>
      </c>
      <c r="AR110" s="108">
        <f t="shared" si="50"/>
        <v>100</v>
      </c>
      <c r="AS110" s="108">
        <f t="shared" si="51"/>
        <v>100</v>
      </c>
      <c r="AT110" s="108">
        <f t="shared" si="52"/>
        <v>100</v>
      </c>
      <c r="AU110" s="109">
        <f t="shared" si="53"/>
        <v>100</v>
      </c>
      <c r="AV110" s="107">
        <f>анкеты!O108</f>
        <v>27</v>
      </c>
      <c r="AW110" s="107">
        <f t="shared" si="54"/>
        <v>27</v>
      </c>
      <c r="AX110" s="107">
        <f>анкеты!P108</f>
        <v>27</v>
      </c>
      <c r="AY110" s="107">
        <f t="shared" si="55"/>
        <v>27</v>
      </c>
      <c r="AZ110" s="107">
        <f>анкеты!Q108</f>
        <v>27</v>
      </c>
      <c r="BA110" s="107">
        <f t="shared" si="56"/>
        <v>27</v>
      </c>
      <c r="BB110" s="108">
        <f t="shared" si="57"/>
        <v>100</v>
      </c>
      <c r="BC110" s="108">
        <f t="shared" si="58"/>
        <v>100</v>
      </c>
      <c r="BD110" s="108">
        <f t="shared" si="59"/>
        <v>100</v>
      </c>
      <c r="BE110" s="109">
        <f t="shared" si="60"/>
        <v>100</v>
      </c>
      <c r="BF110" s="107">
        <f t="shared" si="61"/>
        <v>95.820000000000007</v>
      </c>
      <c r="BG110" s="107"/>
      <c r="BH110" s="107"/>
      <c r="BI110" s="107"/>
      <c r="BJ110" s="107"/>
    </row>
    <row r="111" spans="1:62" ht="30">
      <c r="A111" s="107">
        <f>'бланки '!D113</f>
        <v>108</v>
      </c>
      <c r="B111" s="107" t="str">
        <f>'бланки '!C113</f>
        <v>Бюджетное общеобразовательное учреждение Троснянского района Орловской области «Троснянская средняя общеобразовательная школа»</v>
      </c>
      <c r="C111" s="107">
        <f>анкеты!C109</f>
        <v>274</v>
      </c>
      <c r="D111" s="107">
        <f>SUMIF('бланки '!K113:Y113,"&lt;2")</f>
        <v>13</v>
      </c>
      <c r="E111" s="107">
        <f>COUNTIF('бланки '!K113:Y113,"&lt;2")</f>
        <v>13</v>
      </c>
      <c r="F111" s="107">
        <f>SUMIF('бланки '!Z113:CM113,"&lt;2")</f>
        <v>53</v>
      </c>
      <c r="G111" s="107">
        <f>COUNTIF('бланки '!Z113:CM113,"&lt;2")</f>
        <v>54</v>
      </c>
      <c r="H111" s="107">
        <f>SUM('бланки '!CN113:CQ113)</f>
        <v>4</v>
      </c>
      <c r="I111" s="107">
        <f>анкеты!E109</f>
        <v>195</v>
      </c>
      <c r="J111" s="107">
        <f>анкеты!D109</f>
        <v>198</v>
      </c>
      <c r="K111" s="107">
        <f>анкеты!G109</f>
        <v>201</v>
      </c>
      <c r="L111" s="107">
        <f>анкеты!F109</f>
        <v>205</v>
      </c>
      <c r="M111" s="107">
        <f t="shared" si="31"/>
        <v>100</v>
      </c>
      <c r="N111" s="107">
        <f t="shared" si="32"/>
        <v>98</v>
      </c>
      <c r="O111" s="107">
        <f t="shared" si="33"/>
        <v>98</v>
      </c>
      <c r="P111" s="107">
        <f t="shared" si="34"/>
        <v>98</v>
      </c>
      <c r="Q111" s="108">
        <f t="shared" si="35"/>
        <v>99</v>
      </c>
      <c r="R111" s="108">
        <f t="shared" si="36"/>
        <v>100</v>
      </c>
      <c r="S111" s="108">
        <f t="shared" si="37"/>
        <v>98</v>
      </c>
      <c r="T111" s="109">
        <f t="shared" si="38"/>
        <v>98.9</v>
      </c>
      <c r="U111" s="107">
        <f>SUM('бланки '!CT113:CX113)</f>
        <v>5</v>
      </c>
      <c r="V111" s="107"/>
      <c r="W111" s="107"/>
      <c r="X111" s="107">
        <f>анкеты!H109</f>
        <v>272</v>
      </c>
      <c r="Y111" s="107">
        <f t="shared" si="39"/>
        <v>274</v>
      </c>
      <c r="Z111" s="108">
        <f t="shared" si="40"/>
        <v>100</v>
      </c>
      <c r="AA111" s="108">
        <f t="shared" si="41"/>
        <v>99</v>
      </c>
      <c r="AB111" s="108">
        <f t="shared" si="42"/>
        <v>99</v>
      </c>
      <c r="AC111" s="110">
        <f t="shared" si="43"/>
        <v>99.5</v>
      </c>
      <c r="AD111" s="107">
        <f>IF('бланки '!G113=1,('бланки '!DB113+'бланки '!DD113)*3,SUM('бланки '!DA113:DE113))</f>
        <v>3</v>
      </c>
      <c r="AE111" s="107">
        <f>IF('бланки '!E113=2,SUM('бланки '!DI113:DK113)*2-1,SUM('бланки '!DF113:DK113))</f>
        <v>5</v>
      </c>
      <c r="AF111" s="107">
        <f>анкеты!J109</f>
        <v>42</v>
      </c>
      <c r="AG111" s="107">
        <f>анкеты!I109</f>
        <v>43</v>
      </c>
      <c r="AH111" s="108">
        <f t="shared" si="44"/>
        <v>60</v>
      </c>
      <c r="AI111" s="108">
        <f t="shared" si="45"/>
        <v>100</v>
      </c>
      <c r="AJ111" s="111">
        <f t="shared" si="46"/>
        <v>98</v>
      </c>
      <c r="AK111" s="110">
        <f t="shared" si="47"/>
        <v>87.4</v>
      </c>
      <c r="AL111" s="107">
        <f>анкеты!K109</f>
        <v>263</v>
      </c>
      <c r="AM111" s="107">
        <f t="shared" si="48"/>
        <v>274</v>
      </c>
      <c r="AN111" s="107">
        <f>анкеты!L109</f>
        <v>271</v>
      </c>
      <c r="AO111" s="107">
        <f t="shared" si="49"/>
        <v>274</v>
      </c>
      <c r="AP111" s="107">
        <f>анкеты!N109</f>
        <v>226</v>
      </c>
      <c r="AQ111" s="107">
        <f>анкеты!M109</f>
        <v>226</v>
      </c>
      <c r="AR111" s="108">
        <f t="shared" si="50"/>
        <v>96</v>
      </c>
      <c r="AS111" s="108">
        <f t="shared" si="51"/>
        <v>99</v>
      </c>
      <c r="AT111" s="108">
        <f t="shared" si="52"/>
        <v>100</v>
      </c>
      <c r="AU111" s="109">
        <f t="shared" si="53"/>
        <v>98</v>
      </c>
      <c r="AV111" s="107">
        <f>анкеты!O109</f>
        <v>264</v>
      </c>
      <c r="AW111" s="107">
        <f t="shared" si="54"/>
        <v>274</v>
      </c>
      <c r="AX111" s="107">
        <f>анкеты!P109</f>
        <v>270</v>
      </c>
      <c r="AY111" s="107">
        <f t="shared" si="55"/>
        <v>274</v>
      </c>
      <c r="AZ111" s="107">
        <f>анкеты!Q109</f>
        <v>271</v>
      </c>
      <c r="BA111" s="107">
        <f t="shared" si="56"/>
        <v>274</v>
      </c>
      <c r="BB111" s="108">
        <f t="shared" si="57"/>
        <v>96</v>
      </c>
      <c r="BC111" s="108">
        <f t="shared" si="58"/>
        <v>98</v>
      </c>
      <c r="BD111" s="108">
        <f t="shared" si="59"/>
        <v>99</v>
      </c>
      <c r="BE111" s="109">
        <f t="shared" si="60"/>
        <v>97.9</v>
      </c>
      <c r="BF111" s="107">
        <f t="shared" si="61"/>
        <v>96.34</v>
      </c>
      <c r="BG111" s="107"/>
      <c r="BH111" s="107"/>
      <c r="BI111" s="107"/>
      <c r="BJ111" s="107"/>
    </row>
    <row r="112" spans="1:62" ht="30">
      <c r="A112" s="107">
        <f>'бланки '!D114</f>
        <v>109</v>
      </c>
      <c r="B112" s="107" t="str">
        <f>'бланки '!C114</f>
        <v>Бюджетное общеобразовательное учреждение Троснянского района Орловской области «Октябрьская средняя общеобразовательная школа»</v>
      </c>
      <c r="C112" s="107">
        <f>анкеты!C110</f>
        <v>11</v>
      </c>
      <c r="D112" s="107">
        <f>SUMIF('бланки '!K114:Y114,"&lt;2")</f>
        <v>13</v>
      </c>
      <c r="E112" s="107">
        <f>COUNTIF('бланки '!K114:Y114,"&lt;2")</f>
        <v>13</v>
      </c>
      <c r="F112" s="107">
        <f>SUMIF('бланки '!Z114:CM114,"&lt;2")</f>
        <v>30</v>
      </c>
      <c r="G112" s="107">
        <f>COUNTIF('бланки '!Z114:CM114,"&lt;2")</f>
        <v>51</v>
      </c>
      <c r="H112" s="107">
        <f>SUM('бланки '!CN114:CQ114)</f>
        <v>4</v>
      </c>
      <c r="I112" s="107">
        <f>анкеты!E110</f>
        <v>10</v>
      </c>
      <c r="J112" s="107">
        <f>анкеты!D110</f>
        <v>10</v>
      </c>
      <c r="K112" s="107">
        <f>анкеты!G110</f>
        <v>10</v>
      </c>
      <c r="L112" s="107">
        <f>анкеты!F110</f>
        <v>10</v>
      </c>
      <c r="M112" s="107">
        <f t="shared" si="31"/>
        <v>100</v>
      </c>
      <c r="N112" s="107">
        <f t="shared" si="32"/>
        <v>59</v>
      </c>
      <c r="O112" s="107">
        <f t="shared" si="33"/>
        <v>100</v>
      </c>
      <c r="P112" s="107">
        <f t="shared" si="34"/>
        <v>100</v>
      </c>
      <c r="Q112" s="108">
        <f t="shared" si="35"/>
        <v>79</v>
      </c>
      <c r="R112" s="108">
        <f t="shared" si="36"/>
        <v>100</v>
      </c>
      <c r="S112" s="108">
        <f t="shared" si="37"/>
        <v>100</v>
      </c>
      <c r="T112" s="109">
        <f t="shared" si="38"/>
        <v>93.7</v>
      </c>
      <c r="U112" s="107">
        <f>SUM('бланки '!CT114:CX114)</f>
        <v>5</v>
      </c>
      <c r="V112" s="107"/>
      <c r="W112" s="107"/>
      <c r="X112" s="107">
        <f>анкеты!H110</f>
        <v>11</v>
      </c>
      <c r="Y112" s="107">
        <f t="shared" si="39"/>
        <v>11</v>
      </c>
      <c r="Z112" s="108">
        <f t="shared" si="40"/>
        <v>100</v>
      </c>
      <c r="AA112" s="108">
        <f t="shared" si="41"/>
        <v>100</v>
      </c>
      <c r="AB112" s="108">
        <f t="shared" si="42"/>
        <v>100</v>
      </c>
      <c r="AC112" s="110">
        <f t="shared" si="43"/>
        <v>100</v>
      </c>
      <c r="AD112" s="107">
        <f>IF('бланки '!G114=1,('бланки '!DB114+'бланки '!DD114)*3,SUM('бланки '!DA114:DE114))</f>
        <v>0</v>
      </c>
      <c r="AE112" s="107">
        <f>IF('бланки '!E114=2,SUM('бланки '!DI114:DK114)*2-1,SUM('бланки '!DF114:DK114))</f>
        <v>4</v>
      </c>
      <c r="AF112" s="107">
        <f>анкеты!J110</f>
        <v>1</v>
      </c>
      <c r="AG112" s="107">
        <f>анкеты!I110</f>
        <v>1</v>
      </c>
      <c r="AH112" s="108">
        <f t="shared" si="44"/>
        <v>0</v>
      </c>
      <c r="AI112" s="108">
        <f t="shared" si="45"/>
        <v>80</v>
      </c>
      <c r="AJ112" s="111">
        <f t="shared" si="46"/>
        <v>100</v>
      </c>
      <c r="AK112" s="110">
        <f t="shared" si="47"/>
        <v>62</v>
      </c>
      <c r="AL112" s="107">
        <f>анкеты!K110</f>
        <v>11</v>
      </c>
      <c r="AM112" s="107">
        <f t="shared" si="48"/>
        <v>11</v>
      </c>
      <c r="AN112" s="107">
        <f>анкеты!L110</f>
        <v>11</v>
      </c>
      <c r="AO112" s="107">
        <f t="shared" si="49"/>
        <v>11</v>
      </c>
      <c r="AP112" s="107">
        <f>анкеты!N110</f>
        <v>10</v>
      </c>
      <c r="AQ112" s="107">
        <f>анкеты!M110</f>
        <v>10</v>
      </c>
      <c r="AR112" s="108">
        <f t="shared" si="50"/>
        <v>100</v>
      </c>
      <c r="AS112" s="108">
        <f t="shared" si="51"/>
        <v>100</v>
      </c>
      <c r="AT112" s="108">
        <f t="shared" si="52"/>
        <v>100</v>
      </c>
      <c r="AU112" s="109">
        <f t="shared" si="53"/>
        <v>100</v>
      </c>
      <c r="AV112" s="107">
        <f>анкеты!O110</f>
        <v>11</v>
      </c>
      <c r="AW112" s="107">
        <f t="shared" si="54"/>
        <v>11</v>
      </c>
      <c r="AX112" s="107">
        <f>анкеты!P110</f>
        <v>11</v>
      </c>
      <c r="AY112" s="107">
        <f t="shared" si="55"/>
        <v>11</v>
      </c>
      <c r="AZ112" s="107">
        <f>анкеты!Q110</f>
        <v>11</v>
      </c>
      <c r="BA112" s="107">
        <f t="shared" si="56"/>
        <v>11</v>
      </c>
      <c r="BB112" s="108">
        <f t="shared" si="57"/>
        <v>100</v>
      </c>
      <c r="BC112" s="108">
        <f t="shared" si="58"/>
        <v>100</v>
      </c>
      <c r="BD112" s="108">
        <f t="shared" si="59"/>
        <v>100</v>
      </c>
      <c r="BE112" s="109">
        <f t="shared" si="60"/>
        <v>100</v>
      </c>
      <c r="BF112" s="107">
        <f t="shared" si="61"/>
        <v>91.14</v>
      </c>
      <c r="BG112" s="107"/>
      <c r="BH112" s="107"/>
      <c r="BI112" s="107"/>
      <c r="BJ112" s="107"/>
    </row>
    <row r="113" spans="1:62" ht="30">
      <c r="A113" s="107">
        <f>'бланки '!D115</f>
        <v>110</v>
      </c>
      <c r="B113" s="107" t="str">
        <f>'бланки '!C115</f>
        <v>Бюджетное общеобразовательное учреждение Троснянского района Орловской области «Жерновецкая средняя общеобразовательная школа»</v>
      </c>
      <c r="C113" s="107">
        <f>анкеты!C111</f>
        <v>43</v>
      </c>
      <c r="D113" s="107">
        <f>SUMIF('бланки '!K115:Y115,"&lt;2")</f>
        <v>13</v>
      </c>
      <c r="E113" s="107">
        <f>COUNTIF('бланки '!K115:Y115,"&lt;2")</f>
        <v>13</v>
      </c>
      <c r="F113" s="107">
        <f>SUMIF('бланки '!Z115:CM115,"&lt;2")</f>
        <v>51</v>
      </c>
      <c r="G113" s="107">
        <f>COUNTIF('бланки '!Z115:CM115,"&lt;2")</f>
        <v>54</v>
      </c>
      <c r="H113" s="107">
        <f>SUM('бланки '!CN115:CQ115)</f>
        <v>4</v>
      </c>
      <c r="I113" s="107">
        <f>анкеты!E111</f>
        <v>31</v>
      </c>
      <c r="J113" s="107">
        <f>анкеты!D111</f>
        <v>31</v>
      </c>
      <c r="K113" s="107">
        <f>анкеты!G111</f>
        <v>31</v>
      </c>
      <c r="L113" s="107">
        <f>анкеты!F111</f>
        <v>31</v>
      </c>
      <c r="M113" s="107">
        <f t="shared" si="31"/>
        <v>100</v>
      </c>
      <c r="N113" s="107">
        <f t="shared" si="32"/>
        <v>94</v>
      </c>
      <c r="O113" s="107">
        <f t="shared" si="33"/>
        <v>100</v>
      </c>
      <c r="P113" s="107">
        <f t="shared" si="34"/>
        <v>100</v>
      </c>
      <c r="Q113" s="108">
        <f t="shared" si="35"/>
        <v>97</v>
      </c>
      <c r="R113" s="108">
        <f t="shared" si="36"/>
        <v>100</v>
      </c>
      <c r="S113" s="108">
        <f t="shared" si="37"/>
        <v>100</v>
      </c>
      <c r="T113" s="109">
        <f t="shared" si="38"/>
        <v>99.1</v>
      </c>
      <c r="U113" s="107">
        <f>SUM('бланки '!CT115:CX115)</f>
        <v>5</v>
      </c>
      <c r="V113" s="107"/>
      <c r="W113" s="107"/>
      <c r="X113" s="107">
        <f>анкеты!H111</f>
        <v>43</v>
      </c>
      <c r="Y113" s="107">
        <f t="shared" si="39"/>
        <v>43</v>
      </c>
      <c r="Z113" s="108">
        <f t="shared" si="40"/>
        <v>100</v>
      </c>
      <c r="AA113" s="108">
        <f t="shared" si="41"/>
        <v>100</v>
      </c>
      <c r="AB113" s="108">
        <f t="shared" si="42"/>
        <v>100</v>
      </c>
      <c r="AC113" s="110">
        <f t="shared" si="43"/>
        <v>100</v>
      </c>
      <c r="AD113" s="107">
        <f>IF('бланки '!G115=1,('бланки '!DB115+'бланки '!DD115)*3,SUM('бланки '!DA115:DE115))</f>
        <v>4</v>
      </c>
      <c r="AE113" s="107">
        <f>IF('бланки '!E115=2,SUM('бланки '!DI115:DK115)*2-1,SUM('бланки '!DF115:DK115))</f>
        <v>4</v>
      </c>
      <c r="AF113" s="107">
        <f>анкеты!J111</f>
        <v>7</v>
      </c>
      <c r="AG113" s="107">
        <f>анкеты!I111</f>
        <v>8</v>
      </c>
      <c r="AH113" s="108">
        <f t="shared" si="44"/>
        <v>80</v>
      </c>
      <c r="AI113" s="108">
        <f t="shared" si="45"/>
        <v>80</v>
      </c>
      <c r="AJ113" s="111">
        <f t="shared" si="46"/>
        <v>87</v>
      </c>
      <c r="AK113" s="110">
        <f t="shared" si="47"/>
        <v>82.1</v>
      </c>
      <c r="AL113" s="107">
        <f>анкеты!K111</f>
        <v>43</v>
      </c>
      <c r="AM113" s="107">
        <f t="shared" si="48"/>
        <v>43</v>
      </c>
      <c r="AN113" s="107">
        <f>анкеты!L111</f>
        <v>41</v>
      </c>
      <c r="AO113" s="107">
        <f t="shared" si="49"/>
        <v>43</v>
      </c>
      <c r="AP113" s="107">
        <f>анкеты!N111</f>
        <v>35</v>
      </c>
      <c r="AQ113" s="107">
        <f>анкеты!M111</f>
        <v>37</v>
      </c>
      <c r="AR113" s="108">
        <f t="shared" si="50"/>
        <v>100</v>
      </c>
      <c r="AS113" s="108">
        <f t="shared" si="51"/>
        <v>95</v>
      </c>
      <c r="AT113" s="108">
        <f t="shared" si="52"/>
        <v>95</v>
      </c>
      <c r="AU113" s="109">
        <f t="shared" si="53"/>
        <v>97</v>
      </c>
      <c r="AV113" s="107">
        <f>анкеты!O111</f>
        <v>43</v>
      </c>
      <c r="AW113" s="107">
        <f t="shared" si="54"/>
        <v>43</v>
      </c>
      <c r="AX113" s="107">
        <f>анкеты!P111</f>
        <v>42</v>
      </c>
      <c r="AY113" s="107">
        <f t="shared" si="55"/>
        <v>43</v>
      </c>
      <c r="AZ113" s="107">
        <f>анкеты!Q111</f>
        <v>41</v>
      </c>
      <c r="BA113" s="107">
        <f t="shared" si="56"/>
        <v>43</v>
      </c>
      <c r="BB113" s="108">
        <f t="shared" si="57"/>
        <v>100</v>
      </c>
      <c r="BC113" s="108">
        <f t="shared" si="58"/>
        <v>98</v>
      </c>
      <c r="BD113" s="108">
        <f t="shared" si="59"/>
        <v>95</v>
      </c>
      <c r="BE113" s="109">
        <f t="shared" si="60"/>
        <v>97.1</v>
      </c>
      <c r="BF113" s="107">
        <f t="shared" si="61"/>
        <v>95.059999999999988</v>
      </c>
      <c r="BG113" s="107"/>
      <c r="BH113" s="107"/>
      <c r="BI113" s="107"/>
      <c r="BJ113" s="107"/>
    </row>
    <row r="114" spans="1:62" ht="45">
      <c r="A114" s="107">
        <f>'бланки '!D116</f>
        <v>111</v>
      </c>
      <c r="B114" s="107" t="str">
        <f>'бланки '!C116</f>
        <v>Бюджетное общеобразовательное учреждение Троснянского района Орловской области «Старо-Турьянская средняя общеобразовательная школа»</v>
      </c>
      <c r="C114" s="107">
        <f>анкеты!C112</f>
        <v>23</v>
      </c>
      <c r="D114" s="107">
        <f>SUMIF('бланки '!K116:Y116,"&lt;2")</f>
        <v>14</v>
      </c>
      <c r="E114" s="107">
        <f>COUNTIF('бланки '!K116:Y116,"&lt;2")</f>
        <v>14</v>
      </c>
      <c r="F114" s="107">
        <f>SUMIF('бланки '!Z116:CM116,"&lt;2")</f>
        <v>55</v>
      </c>
      <c r="G114" s="107">
        <f>COUNTIF('бланки '!Z116:CM116,"&lt;2")</f>
        <v>55</v>
      </c>
      <c r="H114" s="107">
        <f>SUM('бланки '!CN116:CQ116)</f>
        <v>4</v>
      </c>
      <c r="I114" s="107">
        <f>анкеты!E112</f>
        <v>21</v>
      </c>
      <c r="J114" s="107">
        <f>анкеты!D112</f>
        <v>21</v>
      </c>
      <c r="K114" s="107">
        <f>анкеты!G112</f>
        <v>20</v>
      </c>
      <c r="L114" s="107">
        <f>анкеты!F112</f>
        <v>20</v>
      </c>
      <c r="M114" s="107">
        <f t="shared" si="31"/>
        <v>100</v>
      </c>
      <c r="N114" s="107">
        <f t="shared" si="32"/>
        <v>100</v>
      </c>
      <c r="O114" s="107">
        <f t="shared" si="33"/>
        <v>100</v>
      </c>
      <c r="P114" s="107">
        <f t="shared" si="34"/>
        <v>100</v>
      </c>
      <c r="Q114" s="108">
        <f t="shared" si="35"/>
        <v>100</v>
      </c>
      <c r="R114" s="108">
        <f t="shared" si="36"/>
        <v>100</v>
      </c>
      <c r="S114" s="108">
        <f t="shared" si="37"/>
        <v>100</v>
      </c>
      <c r="T114" s="109">
        <f t="shared" si="38"/>
        <v>100</v>
      </c>
      <c r="U114" s="107">
        <f>SUM('бланки '!CT116:CX116)</f>
        <v>5</v>
      </c>
      <c r="V114" s="107"/>
      <c r="W114" s="107"/>
      <c r="X114" s="107">
        <f>анкеты!H112</f>
        <v>22</v>
      </c>
      <c r="Y114" s="107">
        <f t="shared" si="39"/>
        <v>23</v>
      </c>
      <c r="Z114" s="108">
        <f t="shared" si="40"/>
        <v>100</v>
      </c>
      <c r="AA114" s="108">
        <f t="shared" si="41"/>
        <v>98</v>
      </c>
      <c r="AB114" s="108">
        <f t="shared" si="42"/>
        <v>96</v>
      </c>
      <c r="AC114" s="110">
        <f t="shared" si="43"/>
        <v>98</v>
      </c>
      <c r="AD114" s="107">
        <f>IF('бланки '!G116=1,('бланки '!DB116+'бланки '!DD116)*3,SUM('бланки '!DA116:DE116))</f>
        <v>0</v>
      </c>
      <c r="AE114" s="107">
        <f>IF('бланки '!E116=2,SUM('бланки '!DI116:DK116)*2-1,SUM('бланки '!DF116:DK116))</f>
        <v>4</v>
      </c>
      <c r="AF114" s="107">
        <f>анкеты!J112</f>
        <v>1</v>
      </c>
      <c r="AG114" s="107">
        <f>анкеты!I112</f>
        <v>1</v>
      </c>
      <c r="AH114" s="108">
        <f t="shared" si="44"/>
        <v>0</v>
      </c>
      <c r="AI114" s="108">
        <f t="shared" si="45"/>
        <v>80</v>
      </c>
      <c r="AJ114" s="111">
        <f t="shared" si="46"/>
        <v>100</v>
      </c>
      <c r="AK114" s="110">
        <f t="shared" si="47"/>
        <v>62</v>
      </c>
      <c r="AL114" s="107">
        <f>анкеты!K112</f>
        <v>23</v>
      </c>
      <c r="AM114" s="107">
        <f t="shared" si="48"/>
        <v>23</v>
      </c>
      <c r="AN114" s="107">
        <f>анкеты!L112</f>
        <v>23</v>
      </c>
      <c r="AO114" s="107">
        <f t="shared" si="49"/>
        <v>23</v>
      </c>
      <c r="AP114" s="107">
        <f>анкеты!N112</f>
        <v>23</v>
      </c>
      <c r="AQ114" s="107">
        <f>анкеты!M112</f>
        <v>23</v>
      </c>
      <c r="AR114" s="108">
        <f t="shared" si="50"/>
        <v>100</v>
      </c>
      <c r="AS114" s="108">
        <f t="shared" si="51"/>
        <v>100</v>
      </c>
      <c r="AT114" s="108">
        <f t="shared" si="52"/>
        <v>100</v>
      </c>
      <c r="AU114" s="109">
        <f t="shared" si="53"/>
        <v>100</v>
      </c>
      <c r="AV114" s="107">
        <f>анкеты!O112</f>
        <v>23</v>
      </c>
      <c r="AW114" s="107">
        <f t="shared" si="54"/>
        <v>23</v>
      </c>
      <c r="AX114" s="107">
        <f>анкеты!P112</f>
        <v>22</v>
      </c>
      <c r="AY114" s="107">
        <f t="shared" si="55"/>
        <v>23</v>
      </c>
      <c r="AZ114" s="107">
        <f>анкеты!Q112</f>
        <v>23</v>
      </c>
      <c r="BA114" s="107">
        <f t="shared" si="56"/>
        <v>23</v>
      </c>
      <c r="BB114" s="108">
        <f t="shared" si="57"/>
        <v>100</v>
      </c>
      <c r="BC114" s="108">
        <f t="shared" si="58"/>
        <v>96</v>
      </c>
      <c r="BD114" s="108">
        <f t="shared" si="59"/>
        <v>100</v>
      </c>
      <c r="BE114" s="109">
        <f t="shared" si="60"/>
        <v>99.2</v>
      </c>
      <c r="BF114" s="107">
        <f t="shared" si="61"/>
        <v>91.84</v>
      </c>
      <c r="BG114" s="107"/>
      <c r="BH114" s="107"/>
      <c r="BI114" s="107"/>
      <c r="BJ114" s="107"/>
    </row>
    <row r="115" spans="1:62" ht="30">
      <c r="A115" s="107">
        <f>'бланки '!D117</f>
        <v>112</v>
      </c>
      <c r="B115" s="107" t="str">
        <f>'бланки '!C117</f>
        <v>Бюджетное общеобразовательное учреждение Троснянского района Орловской области «Муравльская средняя общеобразовательная школа»</v>
      </c>
      <c r="C115" s="107">
        <f>анкеты!C113</f>
        <v>44</v>
      </c>
      <c r="D115" s="107">
        <f>SUMIF('бланки '!K117:Y117,"&lt;2")</f>
        <v>13</v>
      </c>
      <c r="E115" s="107">
        <f>COUNTIF('бланки '!K117:Y117,"&lt;2")</f>
        <v>13</v>
      </c>
      <c r="F115" s="107">
        <f>SUMIF('бланки '!Z117:CM117,"&lt;2")</f>
        <v>40</v>
      </c>
      <c r="G115" s="107">
        <f>COUNTIF('бланки '!Z117:CM117,"&lt;2")</f>
        <v>53</v>
      </c>
      <c r="H115" s="107">
        <f>SUM('бланки '!CN117:CQ117)</f>
        <v>4</v>
      </c>
      <c r="I115" s="107">
        <f>анкеты!E113</f>
        <v>43</v>
      </c>
      <c r="J115" s="107">
        <f>анкеты!D113</f>
        <v>43</v>
      </c>
      <c r="K115" s="107">
        <f>анкеты!G113</f>
        <v>43</v>
      </c>
      <c r="L115" s="107">
        <f>анкеты!F113</f>
        <v>44</v>
      </c>
      <c r="M115" s="107">
        <f t="shared" si="31"/>
        <v>100</v>
      </c>
      <c r="N115" s="107">
        <f t="shared" si="32"/>
        <v>75</v>
      </c>
      <c r="O115" s="107">
        <f t="shared" si="33"/>
        <v>100</v>
      </c>
      <c r="P115" s="107">
        <f t="shared" si="34"/>
        <v>98</v>
      </c>
      <c r="Q115" s="108">
        <f t="shared" si="35"/>
        <v>87</v>
      </c>
      <c r="R115" s="108">
        <f t="shared" si="36"/>
        <v>100</v>
      </c>
      <c r="S115" s="108">
        <f t="shared" si="37"/>
        <v>99</v>
      </c>
      <c r="T115" s="109">
        <f t="shared" si="38"/>
        <v>95.7</v>
      </c>
      <c r="U115" s="107">
        <f>SUM('бланки '!CT117:CX117)</f>
        <v>5</v>
      </c>
      <c r="V115" s="107"/>
      <c r="W115" s="107"/>
      <c r="X115" s="107">
        <f>анкеты!H113</f>
        <v>43</v>
      </c>
      <c r="Y115" s="107">
        <f t="shared" si="39"/>
        <v>44</v>
      </c>
      <c r="Z115" s="108">
        <f t="shared" si="40"/>
        <v>100</v>
      </c>
      <c r="AA115" s="108">
        <f t="shared" si="41"/>
        <v>99</v>
      </c>
      <c r="AB115" s="108">
        <f t="shared" si="42"/>
        <v>98</v>
      </c>
      <c r="AC115" s="110">
        <f t="shared" si="43"/>
        <v>99</v>
      </c>
      <c r="AD115" s="107">
        <f>IF('бланки '!G117=1,('бланки '!DB117+'бланки '!DD117)*3,SUM('бланки '!DA117:DE117))</f>
        <v>1</v>
      </c>
      <c r="AE115" s="107">
        <f>IF('бланки '!E117=2,SUM('бланки '!DI117:DK117)*2-1,SUM('бланки '!DF117:DK117))</f>
        <v>4</v>
      </c>
      <c r="AF115" s="107">
        <f>анкеты!J113</f>
        <v>14</v>
      </c>
      <c r="AG115" s="107">
        <f>анкеты!I113</f>
        <v>14</v>
      </c>
      <c r="AH115" s="108">
        <f t="shared" si="44"/>
        <v>20</v>
      </c>
      <c r="AI115" s="108">
        <f t="shared" si="45"/>
        <v>80</v>
      </c>
      <c r="AJ115" s="111">
        <f t="shared" si="46"/>
        <v>100</v>
      </c>
      <c r="AK115" s="110">
        <f t="shared" si="47"/>
        <v>68</v>
      </c>
      <c r="AL115" s="107">
        <f>анкеты!K113</f>
        <v>44</v>
      </c>
      <c r="AM115" s="107">
        <f t="shared" si="48"/>
        <v>44</v>
      </c>
      <c r="AN115" s="107">
        <f>анкеты!L113</f>
        <v>43</v>
      </c>
      <c r="AO115" s="107">
        <f t="shared" si="49"/>
        <v>44</v>
      </c>
      <c r="AP115" s="107">
        <f>анкеты!N113</f>
        <v>43</v>
      </c>
      <c r="AQ115" s="107">
        <f>анкеты!M113</f>
        <v>44</v>
      </c>
      <c r="AR115" s="108">
        <f t="shared" si="50"/>
        <v>100</v>
      </c>
      <c r="AS115" s="108">
        <f t="shared" si="51"/>
        <v>98</v>
      </c>
      <c r="AT115" s="108">
        <f t="shared" si="52"/>
        <v>98</v>
      </c>
      <c r="AU115" s="109">
        <f t="shared" si="53"/>
        <v>98.8</v>
      </c>
      <c r="AV115" s="107">
        <f>анкеты!O113</f>
        <v>44</v>
      </c>
      <c r="AW115" s="107">
        <f t="shared" si="54"/>
        <v>44</v>
      </c>
      <c r="AX115" s="107">
        <f>анкеты!P113</f>
        <v>44</v>
      </c>
      <c r="AY115" s="107">
        <f t="shared" si="55"/>
        <v>44</v>
      </c>
      <c r="AZ115" s="107">
        <f>анкеты!Q113</f>
        <v>44</v>
      </c>
      <c r="BA115" s="107">
        <f t="shared" si="56"/>
        <v>44</v>
      </c>
      <c r="BB115" s="108">
        <f t="shared" si="57"/>
        <v>100</v>
      </c>
      <c r="BC115" s="108">
        <f t="shared" si="58"/>
        <v>100</v>
      </c>
      <c r="BD115" s="108">
        <f t="shared" si="59"/>
        <v>100</v>
      </c>
      <c r="BE115" s="109">
        <f t="shared" si="60"/>
        <v>100</v>
      </c>
      <c r="BF115" s="107">
        <f t="shared" si="61"/>
        <v>92.3</v>
      </c>
      <c r="BG115" s="107"/>
      <c r="BH115" s="107"/>
      <c r="BI115" s="107"/>
      <c r="BJ115" s="107"/>
    </row>
    <row r="116" spans="1:62" ht="30">
      <c r="A116" s="107">
        <f>'бланки '!D118</f>
        <v>113</v>
      </c>
      <c r="B116" s="107" t="str">
        <f>'бланки '!C118</f>
        <v>Бюджетное общеобразовательное учреждение Троснянского района Орловской области «Сомовская основная общеобразовательная школа»</v>
      </c>
      <c r="C116" s="107">
        <f>анкеты!C114</f>
        <v>20</v>
      </c>
      <c r="D116" s="107">
        <f>SUMIF('бланки '!K118:Y118,"&lt;2")</f>
        <v>13</v>
      </c>
      <c r="E116" s="107">
        <f>COUNTIF('бланки '!K118:Y118,"&lt;2")</f>
        <v>13</v>
      </c>
      <c r="F116" s="107">
        <f>SUMIF('бланки '!Z118:CM118,"&lt;2")</f>
        <v>45.5</v>
      </c>
      <c r="G116" s="107">
        <f>COUNTIF('бланки '!Z118:CM118,"&lt;2")</f>
        <v>53</v>
      </c>
      <c r="H116" s="107">
        <f>SUM('бланки '!CN118:CQ118)</f>
        <v>4</v>
      </c>
      <c r="I116" s="107">
        <f>анкеты!E114</f>
        <v>20</v>
      </c>
      <c r="J116" s="107">
        <f>анкеты!D114</f>
        <v>20</v>
      </c>
      <c r="K116" s="107">
        <f>анкеты!G114</f>
        <v>20</v>
      </c>
      <c r="L116" s="107">
        <f>анкеты!F114</f>
        <v>20</v>
      </c>
      <c r="M116" s="107">
        <f t="shared" si="31"/>
        <v>100</v>
      </c>
      <c r="N116" s="107">
        <f t="shared" si="32"/>
        <v>86</v>
      </c>
      <c r="O116" s="107">
        <f t="shared" si="33"/>
        <v>100</v>
      </c>
      <c r="P116" s="107">
        <f t="shared" si="34"/>
        <v>100</v>
      </c>
      <c r="Q116" s="108">
        <f t="shared" si="35"/>
        <v>93</v>
      </c>
      <c r="R116" s="108">
        <f t="shared" si="36"/>
        <v>100</v>
      </c>
      <c r="S116" s="108">
        <f t="shared" si="37"/>
        <v>100</v>
      </c>
      <c r="T116" s="109">
        <f t="shared" si="38"/>
        <v>97.9</v>
      </c>
      <c r="U116" s="107">
        <f>SUM('бланки '!CT118:CX118)</f>
        <v>5</v>
      </c>
      <c r="V116" s="107"/>
      <c r="W116" s="107"/>
      <c r="X116" s="107">
        <f>анкеты!H114</f>
        <v>20</v>
      </c>
      <c r="Y116" s="107">
        <f t="shared" si="39"/>
        <v>20</v>
      </c>
      <c r="Z116" s="108">
        <f t="shared" si="40"/>
        <v>100</v>
      </c>
      <c r="AA116" s="108">
        <f t="shared" si="41"/>
        <v>100</v>
      </c>
      <c r="AB116" s="108">
        <f t="shared" si="42"/>
        <v>100</v>
      </c>
      <c r="AC116" s="110">
        <f t="shared" si="43"/>
        <v>100</v>
      </c>
      <c r="AD116" s="107">
        <f>IF('бланки '!G118=1,('бланки '!DB118+'бланки '!DD118)*3,SUM('бланки '!DA118:DE118))</f>
        <v>0</v>
      </c>
      <c r="AE116" s="107">
        <f>IF('бланки '!E118=2,SUM('бланки '!DI118:DK118)*2-1,SUM('бланки '!DF118:DK118))</f>
        <v>4</v>
      </c>
      <c r="AF116" s="107">
        <f>анкеты!J114</f>
        <v>1</v>
      </c>
      <c r="AG116" s="107">
        <f>анкеты!I114</f>
        <v>1</v>
      </c>
      <c r="AH116" s="108">
        <f t="shared" si="44"/>
        <v>0</v>
      </c>
      <c r="AI116" s="108">
        <f t="shared" si="45"/>
        <v>80</v>
      </c>
      <c r="AJ116" s="111">
        <f t="shared" si="46"/>
        <v>100</v>
      </c>
      <c r="AK116" s="110">
        <f t="shared" si="47"/>
        <v>62</v>
      </c>
      <c r="AL116" s="107">
        <f>анкеты!K114</f>
        <v>20</v>
      </c>
      <c r="AM116" s="107">
        <f t="shared" si="48"/>
        <v>20</v>
      </c>
      <c r="AN116" s="107">
        <f>анкеты!L114</f>
        <v>20</v>
      </c>
      <c r="AO116" s="107">
        <f t="shared" si="49"/>
        <v>20</v>
      </c>
      <c r="AP116" s="107">
        <f>анкеты!N114</f>
        <v>18</v>
      </c>
      <c r="AQ116" s="107">
        <f>анкеты!M114</f>
        <v>18</v>
      </c>
      <c r="AR116" s="108">
        <f t="shared" si="50"/>
        <v>100</v>
      </c>
      <c r="AS116" s="108">
        <f t="shared" si="51"/>
        <v>100</v>
      </c>
      <c r="AT116" s="108">
        <f t="shared" si="52"/>
        <v>100</v>
      </c>
      <c r="AU116" s="109">
        <f t="shared" si="53"/>
        <v>100</v>
      </c>
      <c r="AV116" s="107">
        <f>анкеты!O114</f>
        <v>20</v>
      </c>
      <c r="AW116" s="107">
        <f t="shared" si="54"/>
        <v>20</v>
      </c>
      <c r="AX116" s="107">
        <f>анкеты!P114</f>
        <v>20</v>
      </c>
      <c r="AY116" s="107">
        <f t="shared" si="55"/>
        <v>20</v>
      </c>
      <c r="AZ116" s="107">
        <f>анкеты!Q114</f>
        <v>20</v>
      </c>
      <c r="BA116" s="107">
        <f t="shared" si="56"/>
        <v>20</v>
      </c>
      <c r="BB116" s="108">
        <f t="shared" si="57"/>
        <v>100</v>
      </c>
      <c r="BC116" s="108">
        <f t="shared" si="58"/>
        <v>100</v>
      </c>
      <c r="BD116" s="108">
        <f t="shared" si="59"/>
        <v>100</v>
      </c>
      <c r="BE116" s="109">
        <f t="shared" si="60"/>
        <v>100</v>
      </c>
      <c r="BF116" s="107">
        <f t="shared" si="61"/>
        <v>91.97999999999999</v>
      </c>
      <c r="BG116" s="107"/>
      <c r="BH116" s="107"/>
      <c r="BI116" s="107"/>
      <c r="BJ116" s="107"/>
    </row>
    <row r="117" spans="1:62" ht="30">
      <c r="A117" s="107">
        <f>'бланки '!D119</f>
        <v>114</v>
      </c>
      <c r="B117" s="107" t="str">
        <f>'бланки '!C119</f>
        <v>Бюджетное общеобразовательное учреждение Троснянского района Орловской области «Ломовецкая средняя общеобразовательная школа»</v>
      </c>
      <c r="C117" s="107">
        <f>анкеты!C115</f>
        <v>17</v>
      </c>
      <c r="D117" s="107">
        <f>SUMIF('бланки '!K119:Y119,"&lt;2")</f>
        <v>14</v>
      </c>
      <c r="E117" s="107">
        <f>COUNTIF('бланки '!K119:Y119,"&lt;2")</f>
        <v>14</v>
      </c>
      <c r="F117" s="107">
        <f>SUMIF('бланки '!Z119:CM119,"&lt;2")</f>
        <v>43</v>
      </c>
      <c r="G117" s="107">
        <f>COUNTIF('бланки '!Z119:CM119,"&lt;2")</f>
        <v>56</v>
      </c>
      <c r="H117" s="107">
        <f>SUM('бланки '!CN119:CQ119)</f>
        <v>4</v>
      </c>
      <c r="I117" s="107">
        <f>анкеты!E115</f>
        <v>15</v>
      </c>
      <c r="J117" s="107">
        <f>анкеты!D115</f>
        <v>15</v>
      </c>
      <c r="K117" s="107">
        <f>анкеты!G115</f>
        <v>14</v>
      </c>
      <c r="L117" s="107">
        <f>анкеты!F115</f>
        <v>14</v>
      </c>
      <c r="M117" s="107">
        <f t="shared" si="31"/>
        <v>100</v>
      </c>
      <c r="N117" s="107">
        <f t="shared" si="32"/>
        <v>77</v>
      </c>
      <c r="O117" s="107">
        <f t="shared" si="33"/>
        <v>100</v>
      </c>
      <c r="P117" s="107">
        <f t="shared" si="34"/>
        <v>100</v>
      </c>
      <c r="Q117" s="108">
        <f t="shared" si="35"/>
        <v>88</v>
      </c>
      <c r="R117" s="108">
        <f t="shared" si="36"/>
        <v>100</v>
      </c>
      <c r="S117" s="108">
        <f t="shared" si="37"/>
        <v>100</v>
      </c>
      <c r="T117" s="109">
        <f t="shared" si="38"/>
        <v>96.4</v>
      </c>
      <c r="U117" s="107">
        <f>SUM('бланки '!CT119:CX119)</f>
        <v>5</v>
      </c>
      <c r="V117" s="107"/>
      <c r="W117" s="107"/>
      <c r="X117" s="107">
        <f>анкеты!H115</f>
        <v>17</v>
      </c>
      <c r="Y117" s="107">
        <f t="shared" si="39"/>
        <v>17</v>
      </c>
      <c r="Z117" s="108">
        <f t="shared" si="40"/>
        <v>100</v>
      </c>
      <c r="AA117" s="108">
        <f t="shared" si="41"/>
        <v>100</v>
      </c>
      <c r="AB117" s="108">
        <f t="shared" si="42"/>
        <v>100</v>
      </c>
      <c r="AC117" s="110">
        <f t="shared" si="43"/>
        <v>100</v>
      </c>
      <c r="AD117" s="107">
        <f>IF('бланки '!G119=1,('бланки '!DB119+'бланки '!DD119)*3,SUM('бланки '!DA119:DE119))</f>
        <v>3</v>
      </c>
      <c r="AE117" s="107">
        <f>IF('бланки '!E119=2,SUM('бланки '!DI119:DK119)*2-1,SUM('бланки '!DF119:DK119))</f>
        <v>4</v>
      </c>
      <c r="AF117" s="107">
        <f>анкеты!J115</f>
        <v>2</v>
      </c>
      <c r="AG117" s="107">
        <f>анкеты!I115</f>
        <v>2</v>
      </c>
      <c r="AH117" s="108">
        <f t="shared" si="44"/>
        <v>60</v>
      </c>
      <c r="AI117" s="108">
        <f t="shared" si="45"/>
        <v>80</v>
      </c>
      <c r="AJ117" s="111">
        <f t="shared" si="46"/>
        <v>100</v>
      </c>
      <c r="AK117" s="110">
        <f t="shared" si="47"/>
        <v>80</v>
      </c>
      <c r="AL117" s="107">
        <f>анкеты!K115</f>
        <v>17</v>
      </c>
      <c r="AM117" s="107">
        <f t="shared" si="48"/>
        <v>17</v>
      </c>
      <c r="AN117" s="107">
        <f>анкеты!L115</f>
        <v>17</v>
      </c>
      <c r="AO117" s="107">
        <f t="shared" si="49"/>
        <v>17</v>
      </c>
      <c r="AP117" s="107">
        <f>анкеты!N115</f>
        <v>15</v>
      </c>
      <c r="AQ117" s="107">
        <f>анкеты!M115</f>
        <v>15</v>
      </c>
      <c r="AR117" s="108">
        <f t="shared" si="50"/>
        <v>100</v>
      </c>
      <c r="AS117" s="108">
        <f t="shared" si="51"/>
        <v>100</v>
      </c>
      <c r="AT117" s="108">
        <f t="shared" si="52"/>
        <v>100</v>
      </c>
      <c r="AU117" s="109">
        <f t="shared" si="53"/>
        <v>100</v>
      </c>
      <c r="AV117" s="107">
        <f>анкеты!O115</f>
        <v>17</v>
      </c>
      <c r="AW117" s="107">
        <f t="shared" si="54"/>
        <v>17</v>
      </c>
      <c r="AX117" s="107">
        <f>анкеты!P115</f>
        <v>17</v>
      </c>
      <c r="AY117" s="107">
        <f t="shared" si="55"/>
        <v>17</v>
      </c>
      <c r="AZ117" s="107">
        <f>анкеты!Q115</f>
        <v>17</v>
      </c>
      <c r="BA117" s="107">
        <f t="shared" si="56"/>
        <v>17</v>
      </c>
      <c r="BB117" s="108">
        <f t="shared" si="57"/>
        <v>100</v>
      </c>
      <c r="BC117" s="108">
        <f t="shared" si="58"/>
        <v>100</v>
      </c>
      <c r="BD117" s="108">
        <f t="shared" si="59"/>
        <v>100</v>
      </c>
      <c r="BE117" s="109">
        <f t="shared" si="60"/>
        <v>100</v>
      </c>
      <c r="BF117" s="107">
        <f t="shared" si="61"/>
        <v>95.28</v>
      </c>
      <c r="BG117" s="107"/>
      <c r="BH117" s="107"/>
      <c r="BI117" s="107"/>
      <c r="BJ117" s="107"/>
    </row>
    <row r="118" spans="1:62" ht="30">
      <c r="A118" s="107">
        <f>'бланки '!D120</f>
        <v>115</v>
      </c>
      <c r="B118" s="107" t="str">
        <f>'бланки '!C120</f>
        <v>Бюджетное общеобразовательное учреждение Троснянского района Орловской области «Воронецкая средняя общеобразовательная школа»</v>
      </c>
      <c r="C118" s="107">
        <f>анкеты!C116</f>
        <v>42</v>
      </c>
      <c r="D118" s="107">
        <f>SUMIF('бланки '!K120:Y120,"&lt;2")</f>
        <v>14</v>
      </c>
      <c r="E118" s="107">
        <f>COUNTIF('бланки '!K120:Y120,"&lt;2")</f>
        <v>14</v>
      </c>
      <c r="F118" s="107">
        <f>SUMIF('бланки '!Z120:CM120,"&lt;2")</f>
        <v>55</v>
      </c>
      <c r="G118" s="107">
        <f>COUNTIF('бланки '!Z120:CM120,"&lt;2")</f>
        <v>56</v>
      </c>
      <c r="H118" s="107">
        <f>SUM('бланки '!CN120:CQ120)</f>
        <v>4</v>
      </c>
      <c r="I118" s="107">
        <f>анкеты!E116</f>
        <v>41</v>
      </c>
      <c r="J118" s="107">
        <f>анкеты!D116</f>
        <v>41</v>
      </c>
      <c r="K118" s="107">
        <f>анкеты!G116</f>
        <v>40</v>
      </c>
      <c r="L118" s="107">
        <f>анкеты!F116</f>
        <v>40</v>
      </c>
      <c r="M118" s="107">
        <f t="shared" si="31"/>
        <v>100</v>
      </c>
      <c r="N118" s="107">
        <f t="shared" si="32"/>
        <v>98</v>
      </c>
      <c r="O118" s="107">
        <f t="shared" si="33"/>
        <v>100</v>
      </c>
      <c r="P118" s="107">
        <f t="shared" si="34"/>
        <v>100</v>
      </c>
      <c r="Q118" s="108">
        <f t="shared" si="35"/>
        <v>99</v>
      </c>
      <c r="R118" s="108">
        <f t="shared" si="36"/>
        <v>100</v>
      </c>
      <c r="S118" s="108">
        <f t="shared" si="37"/>
        <v>100</v>
      </c>
      <c r="T118" s="109">
        <f t="shared" si="38"/>
        <v>99.7</v>
      </c>
      <c r="U118" s="107">
        <f>SUM('бланки '!CT120:CX120)</f>
        <v>5</v>
      </c>
      <c r="V118" s="107"/>
      <c r="W118" s="107"/>
      <c r="X118" s="107">
        <f>анкеты!H116</f>
        <v>42</v>
      </c>
      <c r="Y118" s="107">
        <f t="shared" si="39"/>
        <v>42</v>
      </c>
      <c r="Z118" s="108">
        <f t="shared" si="40"/>
        <v>100</v>
      </c>
      <c r="AA118" s="108">
        <f t="shared" si="41"/>
        <v>100</v>
      </c>
      <c r="AB118" s="108">
        <f t="shared" si="42"/>
        <v>100</v>
      </c>
      <c r="AC118" s="110">
        <f t="shared" si="43"/>
        <v>100</v>
      </c>
      <c r="AD118" s="107">
        <f>IF('бланки '!G120=1,('бланки '!DB120+'бланки '!DD120)*3,SUM('бланки '!DA120:DE120))</f>
        <v>3</v>
      </c>
      <c r="AE118" s="107">
        <f>IF('бланки '!E120=2,SUM('бланки '!DI120:DK120)*2-1,SUM('бланки '!DF120:DK120))</f>
        <v>5</v>
      </c>
      <c r="AF118" s="107">
        <f>анкеты!J116</f>
        <v>4</v>
      </c>
      <c r="AG118" s="107">
        <f>анкеты!I116</f>
        <v>4</v>
      </c>
      <c r="AH118" s="108">
        <f t="shared" si="44"/>
        <v>60</v>
      </c>
      <c r="AI118" s="108">
        <f t="shared" si="45"/>
        <v>100</v>
      </c>
      <c r="AJ118" s="111">
        <f t="shared" si="46"/>
        <v>100</v>
      </c>
      <c r="AK118" s="110">
        <f t="shared" si="47"/>
        <v>88</v>
      </c>
      <c r="AL118" s="107">
        <f>анкеты!K116</f>
        <v>42</v>
      </c>
      <c r="AM118" s="107">
        <f t="shared" si="48"/>
        <v>42</v>
      </c>
      <c r="AN118" s="107">
        <f>анкеты!L116</f>
        <v>42</v>
      </c>
      <c r="AO118" s="107">
        <f t="shared" si="49"/>
        <v>42</v>
      </c>
      <c r="AP118" s="107">
        <f>анкеты!N116</f>
        <v>35</v>
      </c>
      <c r="AQ118" s="107">
        <f>анкеты!M116</f>
        <v>35</v>
      </c>
      <c r="AR118" s="108">
        <f t="shared" si="50"/>
        <v>100</v>
      </c>
      <c r="AS118" s="108">
        <f t="shared" si="51"/>
        <v>100</v>
      </c>
      <c r="AT118" s="108">
        <f t="shared" si="52"/>
        <v>100</v>
      </c>
      <c r="AU118" s="109">
        <f t="shared" si="53"/>
        <v>100</v>
      </c>
      <c r="AV118" s="107">
        <f>анкеты!O116</f>
        <v>42</v>
      </c>
      <c r="AW118" s="107">
        <f t="shared" si="54"/>
        <v>42</v>
      </c>
      <c r="AX118" s="107">
        <f>анкеты!P116</f>
        <v>42</v>
      </c>
      <c r="AY118" s="107">
        <f t="shared" si="55"/>
        <v>42</v>
      </c>
      <c r="AZ118" s="107">
        <f>анкеты!Q116</f>
        <v>42</v>
      </c>
      <c r="BA118" s="107">
        <f t="shared" si="56"/>
        <v>42</v>
      </c>
      <c r="BB118" s="108">
        <f t="shared" si="57"/>
        <v>100</v>
      </c>
      <c r="BC118" s="108">
        <f t="shared" si="58"/>
        <v>100</v>
      </c>
      <c r="BD118" s="108">
        <f t="shared" si="59"/>
        <v>100</v>
      </c>
      <c r="BE118" s="109">
        <f t="shared" si="60"/>
        <v>100</v>
      </c>
      <c r="BF118" s="107">
        <f t="shared" si="61"/>
        <v>97.539999999999992</v>
      </c>
      <c r="BG118" s="107"/>
      <c r="BH118" s="107"/>
      <c r="BI118" s="107"/>
      <c r="BJ118" s="107"/>
    </row>
    <row r="119" spans="1:62" ht="30">
      <c r="A119" s="107">
        <f>'бланки '!D121</f>
        <v>116</v>
      </c>
      <c r="B119" s="107" t="str">
        <f>'бланки '!C121</f>
        <v>Бюджетное общеобразовательное учреждение Троснянского района Орловской области «Никольская средняя общеобразовательная школа»</v>
      </c>
      <c r="C119" s="107">
        <f>анкеты!C117</f>
        <v>55</v>
      </c>
      <c r="D119" s="107">
        <f>SUMIF('бланки '!K121:Y121,"&lt;2")</f>
        <v>13</v>
      </c>
      <c r="E119" s="107">
        <f>COUNTIF('бланки '!K121:Y121,"&lt;2")</f>
        <v>13</v>
      </c>
      <c r="F119" s="107">
        <f>SUMIF('бланки '!Z121:CM121,"&lt;2")</f>
        <v>50</v>
      </c>
      <c r="G119" s="107">
        <f>COUNTIF('бланки '!Z121:CM121,"&lt;2")</f>
        <v>54</v>
      </c>
      <c r="H119" s="107">
        <f>SUM('бланки '!CN121:CQ121)</f>
        <v>3</v>
      </c>
      <c r="I119" s="107">
        <f>анкеты!E117</f>
        <v>52</v>
      </c>
      <c r="J119" s="107">
        <f>анкеты!D117</f>
        <v>52</v>
      </c>
      <c r="K119" s="107">
        <f>анкеты!G117</f>
        <v>49</v>
      </c>
      <c r="L119" s="107">
        <f>анкеты!F117</f>
        <v>50</v>
      </c>
      <c r="M119" s="107">
        <f t="shared" si="31"/>
        <v>100</v>
      </c>
      <c r="N119" s="107">
        <f t="shared" si="32"/>
        <v>93</v>
      </c>
      <c r="O119" s="107">
        <f t="shared" si="33"/>
        <v>100</v>
      </c>
      <c r="P119" s="107">
        <f t="shared" si="34"/>
        <v>98</v>
      </c>
      <c r="Q119" s="108">
        <f t="shared" si="35"/>
        <v>96</v>
      </c>
      <c r="R119" s="108">
        <f t="shared" si="36"/>
        <v>90</v>
      </c>
      <c r="S119" s="108">
        <f t="shared" si="37"/>
        <v>99</v>
      </c>
      <c r="T119" s="109">
        <f t="shared" si="38"/>
        <v>95.4</v>
      </c>
      <c r="U119" s="107">
        <f>SUM('бланки '!CT121:CX121)</f>
        <v>5</v>
      </c>
      <c r="V119" s="107"/>
      <c r="W119" s="107"/>
      <c r="X119" s="107">
        <f>анкеты!H117</f>
        <v>54</v>
      </c>
      <c r="Y119" s="107">
        <f t="shared" si="39"/>
        <v>55</v>
      </c>
      <c r="Z119" s="108">
        <f t="shared" si="40"/>
        <v>100</v>
      </c>
      <c r="AA119" s="108">
        <f t="shared" si="41"/>
        <v>99</v>
      </c>
      <c r="AB119" s="108">
        <f t="shared" si="42"/>
        <v>98</v>
      </c>
      <c r="AC119" s="110">
        <f t="shared" si="43"/>
        <v>99</v>
      </c>
      <c r="AD119" s="107">
        <f>IF('бланки '!G121=1,('бланки '!DB121+'бланки '!DD121)*3,SUM('бланки '!DA121:DE121))</f>
        <v>1</v>
      </c>
      <c r="AE119" s="107">
        <f>IF('бланки '!E121=2,SUM('бланки '!DI121:DK121)*2-1,SUM('бланки '!DF121:DK121))</f>
        <v>5</v>
      </c>
      <c r="AF119" s="107">
        <f>анкеты!J117</f>
        <v>17</v>
      </c>
      <c r="AG119" s="107">
        <f>анкеты!I117</f>
        <v>17</v>
      </c>
      <c r="AH119" s="108">
        <f t="shared" si="44"/>
        <v>20</v>
      </c>
      <c r="AI119" s="108">
        <f t="shared" si="45"/>
        <v>100</v>
      </c>
      <c r="AJ119" s="111">
        <f t="shared" si="46"/>
        <v>100</v>
      </c>
      <c r="AK119" s="110">
        <f t="shared" si="47"/>
        <v>76</v>
      </c>
      <c r="AL119" s="107">
        <f>анкеты!K117</f>
        <v>55</v>
      </c>
      <c r="AM119" s="107">
        <f t="shared" si="48"/>
        <v>55</v>
      </c>
      <c r="AN119" s="107">
        <f>анкеты!L117</f>
        <v>55</v>
      </c>
      <c r="AO119" s="107">
        <f t="shared" si="49"/>
        <v>55</v>
      </c>
      <c r="AP119" s="107">
        <f>анкеты!N117</f>
        <v>52</v>
      </c>
      <c r="AQ119" s="107">
        <f>анкеты!M117</f>
        <v>52</v>
      </c>
      <c r="AR119" s="108">
        <f t="shared" si="50"/>
        <v>100</v>
      </c>
      <c r="AS119" s="108">
        <f t="shared" si="51"/>
        <v>100</v>
      </c>
      <c r="AT119" s="108">
        <f t="shared" si="52"/>
        <v>100</v>
      </c>
      <c r="AU119" s="109">
        <f t="shared" si="53"/>
        <v>100</v>
      </c>
      <c r="AV119" s="107">
        <f>анкеты!O117</f>
        <v>55</v>
      </c>
      <c r="AW119" s="107">
        <f t="shared" si="54"/>
        <v>55</v>
      </c>
      <c r="AX119" s="107">
        <f>анкеты!P117</f>
        <v>55</v>
      </c>
      <c r="AY119" s="107">
        <f t="shared" si="55"/>
        <v>55</v>
      </c>
      <c r="AZ119" s="107">
        <f>анкеты!Q117</f>
        <v>55</v>
      </c>
      <c r="BA119" s="107">
        <f t="shared" si="56"/>
        <v>55</v>
      </c>
      <c r="BB119" s="108">
        <f t="shared" si="57"/>
        <v>100</v>
      </c>
      <c r="BC119" s="108">
        <f t="shared" si="58"/>
        <v>100</v>
      </c>
      <c r="BD119" s="108">
        <f t="shared" si="59"/>
        <v>100</v>
      </c>
      <c r="BE119" s="109">
        <f t="shared" si="60"/>
        <v>100</v>
      </c>
      <c r="BF119" s="107">
        <f t="shared" si="61"/>
        <v>94.08</v>
      </c>
      <c r="BG119" s="107"/>
      <c r="BH119" s="107"/>
      <c r="BI119" s="107"/>
      <c r="BJ119" s="107"/>
    </row>
    <row r="120" spans="1:62" ht="30">
      <c r="A120" s="107">
        <f>'бланки '!D122</f>
        <v>117</v>
      </c>
      <c r="B120" s="107" t="str">
        <f>'бланки '!C122</f>
        <v>Муниципальное бюджетное общеобразовательное учреждение «Малоархангельская средняя общеобразовательная школа № 2»</v>
      </c>
      <c r="C120" s="107">
        <f>анкеты!C118</f>
        <v>54</v>
      </c>
      <c r="D120" s="107">
        <f>SUMIF('бланки '!K122:Y122,"&lt;2")</f>
        <v>14</v>
      </c>
      <c r="E120" s="107">
        <f>COUNTIF('бланки '!K122:Y122,"&lt;2")</f>
        <v>14</v>
      </c>
      <c r="F120" s="107">
        <f>SUMIF('бланки '!Z122:CM122,"&lt;2")</f>
        <v>52.5</v>
      </c>
      <c r="G120" s="107">
        <f>COUNTIF('бланки '!Z122:CM122,"&lt;2")</f>
        <v>56</v>
      </c>
      <c r="H120" s="107">
        <f>SUM('бланки '!CN122:CQ122)</f>
        <v>4</v>
      </c>
      <c r="I120" s="107">
        <f>анкеты!E118</f>
        <v>50</v>
      </c>
      <c r="J120" s="107">
        <f>анкеты!D118</f>
        <v>50</v>
      </c>
      <c r="K120" s="107">
        <f>анкеты!G118</f>
        <v>50</v>
      </c>
      <c r="L120" s="107">
        <f>анкеты!F118</f>
        <v>50</v>
      </c>
      <c r="M120" s="107">
        <f t="shared" si="31"/>
        <v>100</v>
      </c>
      <c r="N120" s="107">
        <f t="shared" si="32"/>
        <v>94</v>
      </c>
      <c r="O120" s="107">
        <f t="shared" si="33"/>
        <v>100</v>
      </c>
      <c r="P120" s="107">
        <f t="shared" si="34"/>
        <v>100</v>
      </c>
      <c r="Q120" s="108">
        <f t="shared" si="35"/>
        <v>97</v>
      </c>
      <c r="R120" s="108">
        <f t="shared" si="36"/>
        <v>100</v>
      </c>
      <c r="S120" s="108">
        <f t="shared" si="37"/>
        <v>100</v>
      </c>
      <c r="T120" s="109">
        <f t="shared" si="38"/>
        <v>99.1</v>
      </c>
      <c r="U120" s="107">
        <f>SUM('бланки '!CT122:CX122)</f>
        <v>5</v>
      </c>
      <c r="V120" s="107"/>
      <c r="W120" s="107"/>
      <c r="X120" s="107">
        <f>анкеты!H118</f>
        <v>53</v>
      </c>
      <c r="Y120" s="107">
        <f t="shared" si="39"/>
        <v>54</v>
      </c>
      <c r="Z120" s="108">
        <f t="shared" si="40"/>
        <v>100</v>
      </c>
      <c r="AA120" s="108">
        <f t="shared" si="41"/>
        <v>99</v>
      </c>
      <c r="AB120" s="108">
        <f t="shared" si="42"/>
        <v>98</v>
      </c>
      <c r="AC120" s="110">
        <f t="shared" si="43"/>
        <v>99</v>
      </c>
      <c r="AD120" s="107">
        <f>IF('бланки '!G122=1,('бланки '!DB122+'бланки '!DD122)*3,SUM('бланки '!DA122:DE122))</f>
        <v>0</v>
      </c>
      <c r="AE120" s="107">
        <f>IF('бланки '!E122=2,SUM('бланки '!DI122:DK122)*2-1,SUM('бланки '!DF122:DK122))</f>
        <v>3</v>
      </c>
      <c r="AF120" s="107">
        <f>анкеты!J118</f>
        <v>15</v>
      </c>
      <c r="AG120" s="107">
        <f>анкеты!I118</f>
        <v>15</v>
      </c>
      <c r="AH120" s="108">
        <f t="shared" si="44"/>
        <v>0</v>
      </c>
      <c r="AI120" s="108">
        <f t="shared" si="45"/>
        <v>60</v>
      </c>
      <c r="AJ120" s="111">
        <f t="shared" si="46"/>
        <v>100</v>
      </c>
      <c r="AK120" s="110">
        <f t="shared" si="47"/>
        <v>54</v>
      </c>
      <c r="AL120" s="107">
        <f>анкеты!K118</f>
        <v>54</v>
      </c>
      <c r="AM120" s="107">
        <f t="shared" si="48"/>
        <v>54</v>
      </c>
      <c r="AN120" s="107">
        <f>анкеты!L118</f>
        <v>54</v>
      </c>
      <c r="AO120" s="107">
        <f t="shared" si="49"/>
        <v>54</v>
      </c>
      <c r="AP120" s="107">
        <f>анкеты!N118</f>
        <v>53</v>
      </c>
      <c r="AQ120" s="107">
        <f>анкеты!M118</f>
        <v>53</v>
      </c>
      <c r="AR120" s="108">
        <f t="shared" si="50"/>
        <v>100</v>
      </c>
      <c r="AS120" s="108">
        <f t="shared" si="51"/>
        <v>100</v>
      </c>
      <c r="AT120" s="108">
        <f t="shared" si="52"/>
        <v>100</v>
      </c>
      <c r="AU120" s="109">
        <f t="shared" si="53"/>
        <v>100</v>
      </c>
      <c r="AV120" s="107">
        <f>анкеты!O118</f>
        <v>54</v>
      </c>
      <c r="AW120" s="107">
        <f t="shared" si="54"/>
        <v>54</v>
      </c>
      <c r="AX120" s="107">
        <f>анкеты!P118</f>
        <v>54</v>
      </c>
      <c r="AY120" s="107">
        <f t="shared" si="55"/>
        <v>54</v>
      </c>
      <c r="AZ120" s="107">
        <f>анкеты!Q118</f>
        <v>54</v>
      </c>
      <c r="BA120" s="107">
        <f t="shared" si="56"/>
        <v>54</v>
      </c>
      <c r="BB120" s="108">
        <f t="shared" si="57"/>
        <v>100</v>
      </c>
      <c r="BC120" s="108">
        <f t="shared" si="58"/>
        <v>100</v>
      </c>
      <c r="BD120" s="108">
        <f t="shared" si="59"/>
        <v>100</v>
      </c>
      <c r="BE120" s="109">
        <f t="shared" si="60"/>
        <v>100</v>
      </c>
      <c r="BF120" s="107">
        <f t="shared" si="61"/>
        <v>90.42</v>
      </c>
      <c r="BG120" s="107"/>
      <c r="BH120" s="107"/>
      <c r="BI120" s="107"/>
      <c r="BJ120" s="107"/>
    </row>
    <row r="121" spans="1:62" ht="30">
      <c r="A121" s="107">
        <f>'бланки '!D123</f>
        <v>118</v>
      </c>
      <c r="B121" s="107" t="str">
        <f>'бланки '!C123</f>
        <v>Муниципальное бюджетное общеобразовательное учреждение «Малоархангельская средняя общеобразовательная школа № 1»</v>
      </c>
      <c r="C121" s="107">
        <f>анкеты!C119</f>
        <v>277</v>
      </c>
      <c r="D121" s="107">
        <f>SUMIF('бланки '!K123:Y123,"&lt;2")</f>
        <v>14</v>
      </c>
      <c r="E121" s="107">
        <f>COUNTIF('бланки '!K123:Y123,"&lt;2")</f>
        <v>14</v>
      </c>
      <c r="F121" s="107">
        <f>SUMIF('бланки '!Z123:CM123,"&lt;2")</f>
        <v>52</v>
      </c>
      <c r="G121" s="107">
        <f>COUNTIF('бланки '!Z123:CM123,"&lt;2")</f>
        <v>56</v>
      </c>
      <c r="H121" s="107">
        <f>SUM('бланки '!CN123:CQ123)</f>
        <v>4</v>
      </c>
      <c r="I121" s="107">
        <f>анкеты!E119</f>
        <v>178</v>
      </c>
      <c r="J121" s="107">
        <f>анкеты!D119</f>
        <v>182</v>
      </c>
      <c r="K121" s="107">
        <f>анкеты!G119</f>
        <v>167</v>
      </c>
      <c r="L121" s="107">
        <f>анкеты!F119</f>
        <v>167</v>
      </c>
      <c r="M121" s="107">
        <f t="shared" si="31"/>
        <v>100</v>
      </c>
      <c r="N121" s="107">
        <f t="shared" si="32"/>
        <v>93</v>
      </c>
      <c r="O121" s="107">
        <f t="shared" si="33"/>
        <v>98</v>
      </c>
      <c r="P121" s="107">
        <f t="shared" si="34"/>
        <v>100</v>
      </c>
      <c r="Q121" s="108">
        <f t="shared" si="35"/>
        <v>96</v>
      </c>
      <c r="R121" s="108">
        <f t="shared" si="36"/>
        <v>100</v>
      </c>
      <c r="S121" s="108">
        <f t="shared" si="37"/>
        <v>99</v>
      </c>
      <c r="T121" s="109">
        <f t="shared" si="38"/>
        <v>98.4</v>
      </c>
      <c r="U121" s="107">
        <f>SUM('бланки '!CT123:CX123)</f>
        <v>5</v>
      </c>
      <c r="V121" s="107"/>
      <c r="W121" s="107"/>
      <c r="X121" s="107">
        <f>анкеты!H119</f>
        <v>274</v>
      </c>
      <c r="Y121" s="107">
        <f t="shared" si="39"/>
        <v>277</v>
      </c>
      <c r="Z121" s="108">
        <f t="shared" si="40"/>
        <v>100</v>
      </c>
      <c r="AA121" s="108">
        <f t="shared" si="41"/>
        <v>99</v>
      </c>
      <c r="AB121" s="108">
        <f t="shared" si="42"/>
        <v>99</v>
      </c>
      <c r="AC121" s="110">
        <f t="shared" si="43"/>
        <v>99.5</v>
      </c>
      <c r="AD121" s="107">
        <f>IF('бланки '!G123=1,('бланки '!DB123+'бланки '!DD123)*3,SUM('бланки '!DA123:DE123))</f>
        <v>4</v>
      </c>
      <c r="AE121" s="107">
        <f>IF('бланки '!E123=2,SUM('бланки '!DI123:DK123)*2-1,SUM('бланки '!DF123:DK123))</f>
        <v>5</v>
      </c>
      <c r="AF121" s="107">
        <f>анкеты!J119</f>
        <v>14</v>
      </c>
      <c r="AG121" s="107">
        <f>анкеты!I119</f>
        <v>16</v>
      </c>
      <c r="AH121" s="108">
        <f t="shared" si="44"/>
        <v>80</v>
      </c>
      <c r="AI121" s="108">
        <f t="shared" si="45"/>
        <v>100</v>
      </c>
      <c r="AJ121" s="111">
        <f t="shared" si="46"/>
        <v>87</v>
      </c>
      <c r="AK121" s="110">
        <f t="shared" si="47"/>
        <v>90.1</v>
      </c>
      <c r="AL121" s="107">
        <f>анкеты!K119</f>
        <v>274</v>
      </c>
      <c r="AM121" s="107">
        <f t="shared" si="48"/>
        <v>277</v>
      </c>
      <c r="AN121" s="107">
        <f>анкеты!L119</f>
        <v>271</v>
      </c>
      <c r="AO121" s="107">
        <f t="shared" si="49"/>
        <v>277</v>
      </c>
      <c r="AP121" s="107">
        <f>анкеты!N119</f>
        <v>223</v>
      </c>
      <c r="AQ121" s="107">
        <f>анкеты!M119</f>
        <v>228</v>
      </c>
      <c r="AR121" s="108">
        <f t="shared" si="50"/>
        <v>99</v>
      </c>
      <c r="AS121" s="108">
        <f t="shared" si="51"/>
        <v>98</v>
      </c>
      <c r="AT121" s="108">
        <f t="shared" si="52"/>
        <v>98</v>
      </c>
      <c r="AU121" s="109">
        <f t="shared" si="53"/>
        <v>98.4</v>
      </c>
      <c r="AV121" s="107">
        <f>анкеты!O119</f>
        <v>267</v>
      </c>
      <c r="AW121" s="107">
        <f t="shared" si="54"/>
        <v>277</v>
      </c>
      <c r="AX121" s="107">
        <f>анкеты!P119</f>
        <v>265</v>
      </c>
      <c r="AY121" s="107">
        <f t="shared" si="55"/>
        <v>277</v>
      </c>
      <c r="AZ121" s="107">
        <f>анкеты!Q119</f>
        <v>265</v>
      </c>
      <c r="BA121" s="107">
        <f t="shared" si="56"/>
        <v>277</v>
      </c>
      <c r="BB121" s="108">
        <f t="shared" si="57"/>
        <v>96</v>
      </c>
      <c r="BC121" s="108">
        <f t="shared" si="58"/>
        <v>96</v>
      </c>
      <c r="BD121" s="108">
        <f t="shared" si="59"/>
        <v>96</v>
      </c>
      <c r="BE121" s="109">
        <f t="shared" si="60"/>
        <v>96</v>
      </c>
      <c r="BF121" s="107">
        <f t="shared" si="61"/>
        <v>96.47999999999999</v>
      </c>
      <c r="BG121" s="107"/>
      <c r="BH121" s="107"/>
      <c r="BI121" s="107"/>
      <c r="BJ121" s="107"/>
    </row>
    <row r="122" spans="1:62" ht="45">
      <c r="A122" s="107">
        <f>'бланки '!D124</f>
        <v>119</v>
      </c>
      <c r="B122" s="107" t="str">
        <f>'бланки '!C124</f>
        <v>Муниципальное бюджетное общеобразовательное учреждение Малоархангельского района «Совхозская средняя общеобразовательная школа»</v>
      </c>
      <c r="C122" s="107">
        <f>анкеты!C120</f>
        <v>136</v>
      </c>
      <c r="D122" s="107">
        <f>SUMIF('бланки '!K124:Y124,"&lt;2")</f>
        <v>14</v>
      </c>
      <c r="E122" s="107">
        <f>COUNTIF('бланки '!K124:Y124,"&lt;2")</f>
        <v>14</v>
      </c>
      <c r="F122" s="107">
        <f>SUMIF('бланки '!Z124:CM124,"&lt;2")</f>
        <v>50.5</v>
      </c>
      <c r="G122" s="107">
        <f>COUNTIF('бланки '!Z124:CM124,"&lt;2")</f>
        <v>55</v>
      </c>
      <c r="H122" s="107">
        <f>SUM('бланки '!CN124:CQ124)</f>
        <v>4</v>
      </c>
      <c r="I122" s="107">
        <f>анкеты!E120</f>
        <v>107</v>
      </c>
      <c r="J122" s="107">
        <f>анкеты!D120</f>
        <v>108</v>
      </c>
      <c r="K122" s="107">
        <f>анкеты!G120</f>
        <v>105</v>
      </c>
      <c r="L122" s="107">
        <f>анкеты!F120</f>
        <v>105</v>
      </c>
      <c r="M122" s="107">
        <f t="shared" si="31"/>
        <v>100</v>
      </c>
      <c r="N122" s="107">
        <f t="shared" si="32"/>
        <v>92</v>
      </c>
      <c r="O122" s="107">
        <f t="shared" si="33"/>
        <v>99</v>
      </c>
      <c r="P122" s="107">
        <f t="shared" si="34"/>
        <v>100</v>
      </c>
      <c r="Q122" s="108">
        <f t="shared" si="35"/>
        <v>96</v>
      </c>
      <c r="R122" s="108">
        <f t="shared" si="36"/>
        <v>100</v>
      </c>
      <c r="S122" s="108">
        <f t="shared" si="37"/>
        <v>99</v>
      </c>
      <c r="T122" s="109">
        <f t="shared" si="38"/>
        <v>98.4</v>
      </c>
      <c r="U122" s="107">
        <f>SUM('бланки '!CT124:CX124)</f>
        <v>5</v>
      </c>
      <c r="V122" s="107"/>
      <c r="W122" s="107"/>
      <c r="X122" s="107">
        <f>анкеты!H120</f>
        <v>133</v>
      </c>
      <c r="Y122" s="107">
        <f t="shared" si="39"/>
        <v>136</v>
      </c>
      <c r="Z122" s="108">
        <f t="shared" si="40"/>
        <v>100</v>
      </c>
      <c r="AA122" s="108">
        <f t="shared" si="41"/>
        <v>99</v>
      </c>
      <c r="AB122" s="108">
        <f t="shared" si="42"/>
        <v>98</v>
      </c>
      <c r="AC122" s="110">
        <f t="shared" si="43"/>
        <v>99</v>
      </c>
      <c r="AD122" s="107">
        <f>IF('бланки '!G124=1,('бланки '!DB124+'бланки '!DD124)*3,SUM('бланки '!DA124:DE124))</f>
        <v>0</v>
      </c>
      <c r="AE122" s="107">
        <f>IF('бланки '!E124=2,SUM('бланки '!DI124:DK124)*2-1,SUM('бланки '!DF124:DK124))</f>
        <v>3</v>
      </c>
      <c r="AF122" s="107">
        <f>анкеты!J120</f>
        <v>6</v>
      </c>
      <c r="AG122" s="107">
        <f>анкеты!I120</f>
        <v>7</v>
      </c>
      <c r="AH122" s="108">
        <f t="shared" si="44"/>
        <v>0</v>
      </c>
      <c r="AI122" s="108">
        <f t="shared" si="45"/>
        <v>60</v>
      </c>
      <c r="AJ122" s="111">
        <f t="shared" si="46"/>
        <v>86</v>
      </c>
      <c r="AK122" s="110">
        <f t="shared" si="47"/>
        <v>49.8</v>
      </c>
      <c r="AL122" s="107">
        <f>анкеты!K120</f>
        <v>130</v>
      </c>
      <c r="AM122" s="107">
        <f t="shared" si="48"/>
        <v>136</v>
      </c>
      <c r="AN122" s="107">
        <f>анкеты!L120</f>
        <v>136</v>
      </c>
      <c r="AO122" s="107">
        <f t="shared" si="49"/>
        <v>136</v>
      </c>
      <c r="AP122" s="107">
        <f>анкеты!N120</f>
        <v>123</v>
      </c>
      <c r="AQ122" s="107">
        <f>анкеты!M120</f>
        <v>125</v>
      </c>
      <c r="AR122" s="108">
        <f t="shared" si="50"/>
        <v>96</v>
      </c>
      <c r="AS122" s="108">
        <f t="shared" si="51"/>
        <v>100</v>
      </c>
      <c r="AT122" s="108">
        <f t="shared" si="52"/>
        <v>98</v>
      </c>
      <c r="AU122" s="109">
        <f t="shared" si="53"/>
        <v>98</v>
      </c>
      <c r="AV122" s="107">
        <f>анкеты!O120</f>
        <v>134</v>
      </c>
      <c r="AW122" s="107">
        <f t="shared" si="54"/>
        <v>136</v>
      </c>
      <c r="AX122" s="107">
        <f>анкеты!P120</f>
        <v>132</v>
      </c>
      <c r="AY122" s="107">
        <f t="shared" si="55"/>
        <v>136</v>
      </c>
      <c r="AZ122" s="107">
        <f>анкеты!Q120</f>
        <v>134</v>
      </c>
      <c r="BA122" s="107">
        <f t="shared" si="56"/>
        <v>136</v>
      </c>
      <c r="BB122" s="108">
        <f t="shared" si="57"/>
        <v>98</v>
      </c>
      <c r="BC122" s="108">
        <f t="shared" si="58"/>
        <v>97</v>
      </c>
      <c r="BD122" s="108">
        <f t="shared" si="59"/>
        <v>98</v>
      </c>
      <c r="BE122" s="109">
        <f t="shared" si="60"/>
        <v>97.8</v>
      </c>
      <c r="BF122" s="107">
        <f t="shared" si="61"/>
        <v>88.6</v>
      </c>
      <c r="BG122" s="107"/>
      <c r="BH122" s="107"/>
      <c r="BI122" s="107"/>
      <c r="BJ122" s="107"/>
    </row>
    <row r="123" spans="1:62" ht="45">
      <c r="A123" s="107">
        <f>'бланки '!D125</f>
        <v>120</v>
      </c>
      <c r="B123" s="107" t="str">
        <f>'бланки '!C125</f>
        <v>Муниципальное бюджетное общеобразовательное учреждение Малоархангельского района «Луковская средняя общеобразовательная школа»</v>
      </c>
      <c r="C123" s="107">
        <f>анкеты!C121</f>
        <v>65</v>
      </c>
      <c r="D123" s="107">
        <f>SUMIF('бланки '!K125:Y125,"&lt;2")</f>
        <v>14</v>
      </c>
      <c r="E123" s="107">
        <f>COUNTIF('бланки '!K125:Y125,"&lt;2")</f>
        <v>14</v>
      </c>
      <c r="F123" s="107">
        <f>SUMIF('бланки '!Z125:CM125,"&lt;2")</f>
        <v>53</v>
      </c>
      <c r="G123" s="107">
        <f>COUNTIF('бланки '!Z125:CM125,"&lt;2")</f>
        <v>56</v>
      </c>
      <c r="H123" s="107">
        <f>SUM('бланки '!CN125:CQ125)</f>
        <v>4</v>
      </c>
      <c r="I123" s="107">
        <f>анкеты!E121</f>
        <v>42</v>
      </c>
      <c r="J123" s="107">
        <f>анкеты!D121</f>
        <v>42</v>
      </c>
      <c r="K123" s="107">
        <f>анкеты!G121</f>
        <v>21</v>
      </c>
      <c r="L123" s="107">
        <f>анкеты!F121</f>
        <v>22</v>
      </c>
      <c r="M123" s="107">
        <f t="shared" si="31"/>
        <v>100</v>
      </c>
      <c r="N123" s="107">
        <f t="shared" si="32"/>
        <v>95</v>
      </c>
      <c r="O123" s="107">
        <f t="shared" si="33"/>
        <v>100</v>
      </c>
      <c r="P123" s="107">
        <f t="shared" si="34"/>
        <v>95</v>
      </c>
      <c r="Q123" s="108">
        <f t="shared" si="35"/>
        <v>97</v>
      </c>
      <c r="R123" s="108">
        <f t="shared" si="36"/>
        <v>100</v>
      </c>
      <c r="S123" s="108">
        <f t="shared" si="37"/>
        <v>97</v>
      </c>
      <c r="T123" s="109">
        <f t="shared" si="38"/>
        <v>97.9</v>
      </c>
      <c r="U123" s="107">
        <f>SUM('бланки '!CT125:CX125)</f>
        <v>5</v>
      </c>
      <c r="V123" s="107"/>
      <c r="W123" s="107"/>
      <c r="X123" s="107">
        <f>анкеты!H121</f>
        <v>64</v>
      </c>
      <c r="Y123" s="107">
        <f t="shared" si="39"/>
        <v>65</v>
      </c>
      <c r="Z123" s="108">
        <f t="shared" si="40"/>
        <v>100</v>
      </c>
      <c r="AA123" s="108">
        <f t="shared" si="41"/>
        <v>99</v>
      </c>
      <c r="AB123" s="108">
        <f t="shared" si="42"/>
        <v>98</v>
      </c>
      <c r="AC123" s="110">
        <f t="shared" si="43"/>
        <v>99</v>
      </c>
      <c r="AD123" s="107">
        <f>IF('бланки '!G125=1,('бланки '!DB125+'бланки '!DD125)*3,SUM('бланки '!DA125:DE125))</f>
        <v>3</v>
      </c>
      <c r="AE123" s="107">
        <f>IF('бланки '!E125=2,SUM('бланки '!DI125:DK125)*2-1,SUM('бланки '!DF125:DK125))</f>
        <v>5</v>
      </c>
      <c r="AF123" s="107">
        <f>анкеты!J121</f>
        <v>1</v>
      </c>
      <c r="AG123" s="107">
        <f>анкеты!I121</f>
        <v>1</v>
      </c>
      <c r="AH123" s="108">
        <f t="shared" si="44"/>
        <v>60</v>
      </c>
      <c r="AI123" s="108">
        <f t="shared" si="45"/>
        <v>100</v>
      </c>
      <c r="AJ123" s="111">
        <f t="shared" si="46"/>
        <v>100</v>
      </c>
      <c r="AK123" s="110">
        <f t="shared" si="47"/>
        <v>88</v>
      </c>
      <c r="AL123" s="107">
        <f>анкеты!K121</f>
        <v>65</v>
      </c>
      <c r="AM123" s="107">
        <f t="shared" si="48"/>
        <v>65</v>
      </c>
      <c r="AN123" s="107">
        <f>анкеты!L121</f>
        <v>64</v>
      </c>
      <c r="AO123" s="107">
        <f t="shared" si="49"/>
        <v>65</v>
      </c>
      <c r="AP123" s="107">
        <f>анкеты!N121</f>
        <v>46</v>
      </c>
      <c r="AQ123" s="107">
        <f>анкеты!M121</f>
        <v>46</v>
      </c>
      <c r="AR123" s="108">
        <f t="shared" si="50"/>
        <v>100</v>
      </c>
      <c r="AS123" s="108">
        <f t="shared" si="51"/>
        <v>98</v>
      </c>
      <c r="AT123" s="108">
        <f t="shared" si="52"/>
        <v>100</v>
      </c>
      <c r="AU123" s="109">
        <f t="shared" si="53"/>
        <v>99.2</v>
      </c>
      <c r="AV123" s="107">
        <f>анкеты!O121</f>
        <v>65</v>
      </c>
      <c r="AW123" s="107">
        <f t="shared" si="54"/>
        <v>65</v>
      </c>
      <c r="AX123" s="107">
        <f>анкеты!P121</f>
        <v>64</v>
      </c>
      <c r="AY123" s="107">
        <f t="shared" si="55"/>
        <v>65</v>
      </c>
      <c r="AZ123" s="107">
        <f>анкеты!Q121</f>
        <v>65</v>
      </c>
      <c r="BA123" s="107">
        <f t="shared" si="56"/>
        <v>65</v>
      </c>
      <c r="BB123" s="108">
        <f t="shared" si="57"/>
        <v>100</v>
      </c>
      <c r="BC123" s="108">
        <f t="shared" si="58"/>
        <v>98</v>
      </c>
      <c r="BD123" s="108">
        <f t="shared" si="59"/>
        <v>100</v>
      </c>
      <c r="BE123" s="109">
        <f t="shared" si="60"/>
        <v>99.6</v>
      </c>
      <c r="BF123" s="107">
        <f t="shared" si="61"/>
        <v>96.739999999999981</v>
      </c>
      <c r="BG123" s="107"/>
      <c r="BH123" s="107"/>
      <c r="BI123" s="107"/>
      <c r="BJ123" s="107"/>
    </row>
    <row r="124" spans="1:62" ht="45">
      <c r="A124" s="107">
        <f>'бланки '!D126</f>
        <v>121</v>
      </c>
      <c r="B124" s="107" t="str">
        <f>'бланки '!C126</f>
        <v>Муниципальное бюджетное общеобразовательное учреждение Малоархангельского района «Каменская средняя общеобразовательная школа»</v>
      </c>
      <c r="C124" s="107">
        <f>анкеты!C122</f>
        <v>26</v>
      </c>
      <c r="D124" s="107">
        <f>SUMIF('бланки '!K126:Y126,"&lt;2")</f>
        <v>14</v>
      </c>
      <c r="E124" s="107">
        <f>COUNTIF('бланки '!K126:Y126,"&lt;2")</f>
        <v>14</v>
      </c>
      <c r="F124" s="107">
        <f>SUMIF('бланки '!Z126:CM126,"&lt;2")</f>
        <v>41.5</v>
      </c>
      <c r="G124" s="107">
        <f>COUNTIF('бланки '!Z126:CM126,"&lt;2")</f>
        <v>54</v>
      </c>
      <c r="H124" s="107">
        <f>SUM('бланки '!CN126:CQ126)</f>
        <v>4</v>
      </c>
      <c r="I124" s="107">
        <f>анкеты!E122</f>
        <v>25</v>
      </c>
      <c r="J124" s="107">
        <f>анкеты!D122</f>
        <v>25</v>
      </c>
      <c r="K124" s="107">
        <f>анкеты!G122</f>
        <v>25</v>
      </c>
      <c r="L124" s="107">
        <f>анкеты!F122</f>
        <v>25</v>
      </c>
      <c r="M124" s="107">
        <f t="shared" si="31"/>
        <v>100</v>
      </c>
      <c r="N124" s="107">
        <f t="shared" si="32"/>
        <v>77</v>
      </c>
      <c r="O124" s="107">
        <f t="shared" si="33"/>
        <v>100</v>
      </c>
      <c r="P124" s="107">
        <f t="shared" si="34"/>
        <v>100</v>
      </c>
      <c r="Q124" s="108">
        <f t="shared" si="35"/>
        <v>88</v>
      </c>
      <c r="R124" s="108">
        <f t="shared" si="36"/>
        <v>100</v>
      </c>
      <c r="S124" s="108">
        <f t="shared" si="37"/>
        <v>100</v>
      </c>
      <c r="T124" s="109">
        <f t="shared" si="38"/>
        <v>96.4</v>
      </c>
      <c r="U124" s="107">
        <f>SUM('бланки '!CT126:CX126)</f>
        <v>5</v>
      </c>
      <c r="V124" s="107"/>
      <c r="W124" s="107"/>
      <c r="X124" s="107">
        <f>анкеты!H122</f>
        <v>26</v>
      </c>
      <c r="Y124" s="107">
        <f t="shared" si="39"/>
        <v>26</v>
      </c>
      <c r="Z124" s="108">
        <f t="shared" si="40"/>
        <v>100</v>
      </c>
      <c r="AA124" s="108">
        <f t="shared" si="41"/>
        <v>100</v>
      </c>
      <c r="AB124" s="108">
        <f t="shared" si="42"/>
        <v>100</v>
      </c>
      <c r="AC124" s="110">
        <f t="shared" si="43"/>
        <v>100</v>
      </c>
      <c r="AD124" s="107">
        <f>IF('бланки '!G126=1,('бланки '!DB126+'бланки '!DD126)*3,SUM('бланки '!DA126:DE126))</f>
        <v>0</v>
      </c>
      <c r="AE124" s="107">
        <f>IF('бланки '!E126=2,SUM('бланки '!DI126:DK126)*2-1,SUM('бланки '!DF126:DK126))</f>
        <v>3</v>
      </c>
      <c r="AF124" s="107">
        <f>анкеты!J122</f>
        <v>6</v>
      </c>
      <c r="AG124" s="107">
        <f>анкеты!I122</f>
        <v>7</v>
      </c>
      <c r="AH124" s="108">
        <f t="shared" si="44"/>
        <v>0</v>
      </c>
      <c r="AI124" s="108">
        <f t="shared" si="45"/>
        <v>60</v>
      </c>
      <c r="AJ124" s="111">
        <f t="shared" si="46"/>
        <v>86</v>
      </c>
      <c r="AK124" s="110">
        <f t="shared" si="47"/>
        <v>49.8</v>
      </c>
      <c r="AL124" s="107">
        <f>анкеты!K122</f>
        <v>25</v>
      </c>
      <c r="AM124" s="107">
        <f t="shared" si="48"/>
        <v>26</v>
      </c>
      <c r="AN124" s="107">
        <f>анкеты!L122</f>
        <v>25</v>
      </c>
      <c r="AO124" s="107">
        <f t="shared" si="49"/>
        <v>26</v>
      </c>
      <c r="AP124" s="107">
        <f>анкеты!N122</f>
        <v>24</v>
      </c>
      <c r="AQ124" s="107">
        <f>анкеты!M122</f>
        <v>24</v>
      </c>
      <c r="AR124" s="108">
        <f t="shared" si="50"/>
        <v>96</v>
      </c>
      <c r="AS124" s="108">
        <f t="shared" si="51"/>
        <v>96</v>
      </c>
      <c r="AT124" s="108">
        <f t="shared" si="52"/>
        <v>100</v>
      </c>
      <c r="AU124" s="109">
        <f t="shared" si="53"/>
        <v>96.8</v>
      </c>
      <c r="AV124" s="107">
        <f>анкеты!O122</f>
        <v>26</v>
      </c>
      <c r="AW124" s="107">
        <f t="shared" si="54"/>
        <v>26</v>
      </c>
      <c r="AX124" s="107">
        <f>анкеты!P122</f>
        <v>25</v>
      </c>
      <c r="AY124" s="107">
        <f t="shared" si="55"/>
        <v>26</v>
      </c>
      <c r="AZ124" s="107">
        <f>анкеты!Q122</f>
        <v>25</v>
      </c>
      <c r="BA124" s="107">
        <f t="shared" si="56"/>
        <v>26</v>
      </c>
      <c r="BB124" s="108">
        <f t="shared" si="57"/>
        <v>100</v>
      </c>
      <c r="BC124" s="108">
        <f t="shared" si="58"/>
        <v>96</v>
      </c>
      <c r="BD124" s="108">
        <f t="shared" si="59"/>
        <v>96</v>
      </c>
      <c r="BE124" s="109">
        <f t="shared" si="60"/>
        <v>97.2</v>
      </c>
      <c r="BF124" s="107">
        <f t="shared" si="61"/>
        <v>88.039999999999992</v>
      </c>
      <c r="BG124" s="107"/>
      <c r="BH124" s="107"/>
      <c r="BI124" s="107"/>
      <c r="BJ124" s="107"/>
    </row>
    <row r="125" spans="1:62" ht="45">
      <c r="A125" s="107">
        <f>'бланки '!D127</f>
        <v>122</v>
      </c>
      <c r="B125" s="107" t="str">
        <f>'бланки '!C127</f>
        <v>Муниципальное бюджетное общеобразовательное учреждение Малоархангельского района «Костинская основная общеобразовательная школа»</v>
      </c>
      <c r="C125" s="107">
        <f>анкеты!C123</f>
        <v>34</v>
      </c>
      <c r="D125" s="107">
        <f>SUMIF('бланки '!K127:Y127,"&lt;2")</f>
        <v>14</v>
      </c>
      <c r="E125" s="107">
        <f>COUNTIF('бланки '!K127:Y127,"&lt;2")</f>
        <v>14</v>
      </c>
      <c r="F125" s="107">
        <f>SUMIF('бланки '!Z127:CM127,"&lt;2")</f>
        <v>49</v>
      </c>
      <c r="G125" s="107">
        <f>COUNTIF('бланки '!Z127:CM127,"&lt;2")</f>
        <v>55</v>
      </c>
      <c r="H125" s="107">
        <f>SUM('бланки '!CN127:CQ127)</f>
        <v>4</v>
      </c>
      <c r="I125" s="107">
        <f>анкеты!E123</f>
        <v>33</v>
      </c>
      <c r="J125" s="107">
        <f>анкеты!D123</f>
        <v>33</v>
      </c>
      <c r="K125" s="107">
        <f>анкеты!G123</f>
        <v>31</v>
      </c>
      <c r="L125" s="107">
        <f>анкеты!F123</f>
        <v>31</v>
      </c>
      <c r="M125" s="107">
        <f t="shared" si="31"/>
        <v>100</v>
      </c>
      <c r="N125" s="107">
        <f t="shared" si="32"/>
        <v>89</v>
      </c>
      <c r="O125" s="107">
        <f t="shared" si="33"/>
        <v>100</v>
      </c>
      <c r="P125" s="107">
        <f t="shared" si="34"/>
        <v>100</v>
      </c>
      <c r="Q125" s="108">
        <f t="shared" si="35"/>
        <v>94</v>
      </c>
      <c r="R125" s="108">
        <f t="shared" si="36"/>
        <v>100</v>
      </c>
      <c r="S125" s="108">
        <f t="shared" si="37"/>
        <v>100</v>
      </c>
      <c r="T125" s="109">
        <f t="shared" si="38"/>
        <v>98.2</v>
      </c>
      <c r="U125" s="107">
        <f>SUM('бланки '!CT127:CX127)</f>
        <v>5</v>
      </c>
      <c r="V125" s="107"/>
      <c r="W125" s="107"/>
      <c r="X125" s="107">
        <f>анкеты!H123</f>
        <v>34</v>
      </c>
      <c r="Y125" s="107">
        <f t="shared" si="39"/>
        <v>34</v>
      </c>
      <c r="Z125" s="108">
        <f t="shared" si="40"/>
        <v>100</v>
      </c>
      <c r="AA125" s="108">
        <f t="shared" si="41"/>
        <v>100</v>
      </c>
      <c r="AB125" s="108">
        <f t="shared" si="42"/>
        <v>100</v>
      </c>
      <c r="AC125" s="110">
        <f t="shared" si="43"/>
        <v>100</v>
      </c>
      <c r="AD125" s="107">
        <f>IF('бланки '!G127=1,('бланки '!DB127+'бланки '!DD127)*3,SUM('бланки '!DA127:DE127))</f>
        <v>0</v>
      </c>
      <c r="AE125" s="107">
        <f>IF('бланки '!E127=2,SUM('бланки '!DI127:DK127)*2-1,SUM('бланки '!DF127:DK127))</f>
        <v>2</v>
      </c>
      <c r="AF125" s="107">
        <f>анкеты!J123</f>
        <v>11</v>
      </c>
      <c r="AG125" s="107">
        <f>анкеты!I123</f>
        <v>11</v>
      </c>
      <c r="AH125" s="108">
        <f t="shared" si="44"/>
        <v>0</v>
      </c>
      <c r="AI125" s="108">
        <f t="shared" si="45"/>
        <v>40</v>
      </c>
      <c r="AJ125" s="111">
        <f t="shared" si="46"/>
        <v>100</v>
      </c>
      <c r="AK125" s="110">
        <f t="shared" si="47"/>
        <v>46</v>
      </c>
      <c r="AL125" s="107">
        <f>анкеты!K123</f>
        <v>34</v>
      </c>
      <c r="AM125" s="107">
        <f t="shared" si="48"/>
        <v>34</v>
      </c>
      <c r="AN125" s="107">
        <f>анкеты!L123</f>
        <v>34</v>
      </c>
      <c r="AO125" s="107">
        <f t="shared" si="49"/>
        <v>34</v>
      </c>
      <c r="AP125" s="107">
        <f>анкеты!N123</f>
        <v>34</v>
      </c>
      <c r="AQ125" s="107">
        <f>анкеты!M123</f>
        <v>34</v>
      </c>
      <c r="AR125" s="108">
        <f t="shared" si="50"/>
        <v>100</v>
      </c>
      <c r="AS125" s="108">
        <f t="shared" si="51"/>
        <v>100</v>
      </c>
      <c r="AT125" s="108">
        <f t="shared" si="52"/>
        <v>100</v>
      </c>
      <c r="AU125" s="109">
        <f t="shared" si="53"/>
        <v>100</v>
      </c>
      <c r="AV125" s="107">
        <f>анкеты!O123</f>
        <v>34</v>
      </c>
      <c r="AW125" s="107">
        <f t="shared" si="54"/>
        <v>34</v>
      </c>
      <c r="AX125" s="107">
        <f>анкеты!P123</f>
        <v>34</v>
      </c>
      <c r="AY125" s="107">
        <f t="shared" si="55"/>
        <v>34</v>
      </c>
      <c r="AZ125" s="107">
        <f>анкеты!Q123</f>
        <v>34</v>
      </c>
      <c r="BA125" s="107">
        <f t="shared" si="56"/>
        <v>34</v>
      </c>
      <c r="BB125" s="108">
        <f t="shared" si="57"/>
        <v>100</v>
      </c>
      <c r="BC125" s="108">
        <f t="shared" si="58"/>
        <v>100</v>
      </c>
      <c r="BD125" s="108">
        <f t="shared" si="59"/>
        <v>100</v>
      </c>
      <c r="BE125" s="109">
        <f t="shared" si="60"/>
        <v>100</v>
      </c>
      <c r="BF125" s="107">
        <f t="shared" si="61"/>
        <v>88.84</v>
      </c>
      <c r="BG125" s="107"/>
      <c r="BH125" s="107"/>
      <c r="BI125" s="107"/>
      <c r="BJ125" s="107"/>
    </row>
    <row r="126" spans="1:62" ht="45">
      <c r="A126" s="107">
        <f>'бланки '!D128</f>
        <v>123</v>
      </c>
      <c r="B126" s="107" t="str">
        <f>'бланки '!C128</f>
        <v>Муниципальное бюджетное общеобразовательное учреждение Малоархангельского района «Губкинская средняя общеобразовательная школа»</v>
      </c>
      <c r="C126" s="107">
        <f>анкеты!C124</f>
        <v>30</v>
      </c>
      <c r="D126" s="107">
        <f>SUMIF('бланки '!K128:Y128,"&lt;2")</f>
        <v>14</v>
      </c>
      <c r="E126" s="107">
        <f>COUNTIF('бланки '!K128:Y128,"&lt;2")</f>
        <v>14</v>
      </c>
      <c r="F126" s="107">
        <f>SUMIF('бланки '!Z128:CM128,"&lt;2")</f>
        <v>41.5</v>
      </c>
      <c r="G126" s="107">
        <f>COUNTIF('бланки '!Z128:CM128,"&lt;2")</f>
        <v>53</v>
      </c>
      <c r="H126" s="107">
        <f>SUM('бланки '!CN128:CQ128)</f>
        <v>4</v>
      </c>
      <c r="I126" s="107">
        <f>анкеты!E124</f>
        <v>29</v>
      </c>
      <c r="J126" s="107">
        <f>анкеты!D124</f>
        <v>29</v>
      </c>
      <c r="K126" s="107">
        <f>анкеты!G124</f>
        <v>24</v>
      </c>
      <c r="L126" s="107">
        <f>анкеты!F124</f>
        <v>24</v>
      </c>
      <c r="M126" s="107">
        <f t="shared" si="31"/>
        <v>100</v>
      </c>
      <c r="N126" s="107">
        <f t="shared" si="32"/>
        <v>78</v>
      </c>
      <c r="O126" s="107">
        <f t="shared" si="33"/>
        <v>100</v>
      </c>
      <c r="P126" s="107">
        <f t="shared" si="34"/>
        <v>100</v>
      </c>
      <c r="Q126" s="108">
        <f t="shared" si="35"/>
        <v>89</v>
      </c>
      <c r="R126" s="108">
        <f t="shared" si="36"/>
        <v>100</v>
      </c>
      <c r="S126" s="108">
        <f t="shared" si="37"/>
        <v>100</v>
      </c>
      <c r="T126" s="109">
        <f t="shared" si="38"/>
        <v>96.7</v>
      </c>
      <c r="U126" s="107">
        <f>SUM('бланки '!CT128:CX128)</f>
        <v>5</v>
      </c>
      <c r="V126" s="107"/>
      <c r="W126" s="107"/>
      <c r="X126" s="107">
        <f>анкеты!H124</f>
        <v>30</v>
      </c>
      <c r="Y126" s="107">
        <f t="shared" si="39"/>
        <v>30</v>
      </c>
      <c r="Z126" s="108">
        <f t="shared" si="40"/>
        <v>100</v>
      </c>
      <c r="AA126" s="108">
        <f t="shared" si="41"/>
        <v>100</v>
      </c>
      <c r="AB126" s="108">
        <f t="shared" si="42"/>
        <v>100</v>
      </c>
      <c r="AC126" s="110">
        <f t="shared" si="43"/>
        <v>100</v>
      </c>
      <c r="AD126" s="107">
        <f>IF('бланки '!G128=1,('бланки '!DB128+'бланки '!DD128)*3,SUM('бланки '!DA128:DE128))</f>
        <v>1</v>
      </c>
      <c r="AE126" s="107">
        <f>IF('бланки '!E128=2,SUM('бланки '!DI128:DK128)*2-1,SUM('бланки '!DF128:DK128))</f>
        <v>3</v>
      </c>
      <c r="AF126" s="107">
        <f>анкеты!J124</f>
        <v>3</v>
      </c>
      <c r="AG126" s="107">
        <f>анкеты!I124</f>
        <v>3</v>
      </c>
      <c r="AH126" s="108">
        <f t="shared" si="44"/>
        <v>20</v>
      </c>
      <c r="AI126" s="108">
        <f t="shared" si="45"/>
        <v>60</v>
      </c>
      <c r="AJ126" s="111">
        <f t="shared" si="46"/>
        <v>100</v>
      </c>
      <c r="AK126" s="110">
        <f t="shared" si="47"/>
        <v>60</v>
      </c>
      <c r="AL126" s="107">
        <f>анкеты!K124</f>
        <v>30</v>
      </c>
      <c r="AM126" s="107">
        <f t="shared" si="48"/>
        <v>30</v>
      </c>
      <c r="AN126" s="107">
        <f>анкеты!L124</f>
        <v>30</v>
      </c>
      <c r="AO126" s="107">
        <f t="shared" si="49"/>
        <v>30</v>
      </c>
      <c r="AP126" s="107">
        <f>анкеты!N124</f>
        <v>29</v>
      </c>
      <c r="AQ126" s="107">
        <f>анкеты!M124</f>
        <v>29</v>
      </c>
      <c r="AR126" s="108">
        <f t="shared" si="50"/>
        <v>100</v>
      </c>
      <c r="AS126" s="108">
        <f t="shared" si="51"/>
        <v>100</v>
      </c>
      <c r="AT126" s="108">
        <f t="shared" si="52"/>
        <v>100</v>
      </c>
      <c r="AU126" s="109">
        <f t="shared" si="53"/>
        <v>100</v>
      </c>
      <c r="AV126" s="107">
        <f>анкеты!O124</f>
        <v>30</v>
      </c>
      <c r="AW126" s="107">
        <f t="shared" si="54"/>
        <v>30</v>
      </c>
      <c r="AX126" s="107">
        <f>анкеты!P124</f>
        <v>30</v>
      </c>
      <c r="AY126" s="107">
        <f t="shared" si="55"/>
        <v>30</v>
      </c>
      <c r="AZ126" s="107">
        <f>анкеты!Q124</f>
        <v>30</v>
      </c>
      <c r="BA126" s="107">
        <f t="shared" si="56"/>
        <v>30</v>
      </c>
      <c r="BB126" s="108">
        <f t="shared" si="57"/>
        <v>100</v>
      </c>
      <c r="BC126" s="108">
        <f t="shared" si="58"/>
        <v>100</v>
      </c>
      <c r="BD126" s="108">
        <f t="shared" si="59"/>
        <v>100</v>
      </c>
      <c r="BE126" s="109">
        <f t="shared" si="60"/>
        <v>100</v>
      </c>
      <c r="BF126" s="107">
        <f t="shared" si="61"/>
        <v>91.34</v>
      </c>
      <c r="BG126" s="107"/>
      <c r="BH126" s="107"/>
      <c r="BI126" s="107"/>
      <c r="BJ126" s="107"/>
    </row>
    <row r="127" spans="1:62" ht="45">
      <c r="A127" s="107">
        <f>'бланки '!D129</f>
        <v>124</v>
      </c>
      <c r="B127" s="107" t="str">
        <f>'бланки '!C129</f>
        <v>Муниципальное бюджетное общеобразовательное учреждение Малоархангельского района «Ивановская средняя общеобразовательная школа»</v>
      </c>
      <c r="C127" s="107">
        <f>анкеты!C125</f>
        <v>26</v>
      </c>
      <c r="D127" s="107">
        <f>SUMIF('бланки '!K129:Y129,"&lt;2")</f>
        <v>14</v>
      </c>
      <c r="E127" s="107">
        <f>COUNTIF('бланки '!K129:Y129,"&lt;2")</f>
        <v>14</v>
      </c>
      <c r="F127" s="107">
        <f>SUMIF('бланки '!Z129:CM129,"&lt;2")</f>
        <v>48.5</v>
      </c>
      <c r="G127" s="107">
        <f>COUNTIF('бланки '!Z129:CM129,"&lt;2")</f>
        <v>55</v>
      </c>
      <c r="H127" s="107">
        <f>SUM('бланки '!CN129:CQ129)</f>
        <v>4</v>
      </c>
      <c r="I127" s="107">
        <f>анкеты!E125</f>
        <v>19</v>
      </c>
      <c r="J127" s="107">
        <f>анкеты!D125</f>
        <v>19</v>
      </c>
      <c r="K127" s="107">
        <f>анкеты!G125</f>
        <v>16</v>
      </c>
      <c r="L127" s="107">
        <f>анкеты!F125</f>
        <v>16</v>
      </c>
      <c r="M127" s="107">
        <f t="shared" si="31"/>
        <v>100</v>
      </c>
      <c r="N127" s="107">
        <f t="shared" si="32"/>
        <v>88</v>
      </c>
      <c r="O127" s="107">
        <f t="shared" si="33"/>
        <v>100</v>
      </c>
      <c r="P127" s="107">
        <f t="shared" si="34"/>
        <v>100</v>
      </c>
      <c r="Q127" s="108">
        <f t="shared" si="35"/>
        <v>94</v>
      </c>
      <c r="R127" s="108">
        <f t="shared" si="36"/>
        <v>100</v>
      </c>
      <c r="S127" s="108">
        <f t="shared" si="37"/>
        <v>100</v>
      </c>
      <c r="T127" s="109">
        <f t="shared" si="38"/>
        <v>98.2</v>
      </c>
      <c r="U127" s="107">
        <f>SUM('бланки '!CT129:CX129)</f>
        <v>5</v>
      </c>
      <c r="V127" s="107"/>
      <c r="W127" s="107"/>
      <c r="X127" s="107">
        <f>анкеты!H125</f>
        <v>25</v>
      </c>
      <c r="Y127" s="107">
        <f t="shared" si="39"/>
        <v>26</v>
      </c>
      <c r="Z127" s="108">
        <f t="shared" si="40"/>
        <v>100</v>
      </c>
      <c r="AA127" s="108">
        <f t="shared" si="41"/>
        <v>98</v>
      </c>
      <c r="AB127" s="108">
        <f t="shared" si="42"/>
        <v>96</v>
      </c>
      <c r="AC127" s="110">
        <f t="shared" si="43"/>
        <v>98</v>
      </c>
      <c r="AD127" s="107">
        <f>IF('бланки '!G129=1,('бланки '!DB129+'бланки '!DD129)*3,SUM('бланки '!DA129:DE129))</f>
        <v>1</v>
      </c>
      <c r="AE127" s="107">
        <f>IF('бланки '!E129=2,SUM('бланки '!DI129:DK129)*2-1,SUM('бланки '!DF129:DK129))</f>
        <v>3</v>
      </c>
      <c r="AF127" s="107">
        <f>анкеты!J125</f>
        <v>1</v>
      </c>
      <c r="AG127" s="107">
        <f>анкеты!I125</f>
        <v>1</v>
      </c>
      <c r="AH127" s="108">
        <f t="shared" si="44"/>
        <v>20</v>
      </c>
      <c r="AI127" s="108">
        <f t="shared" si="45"/>
        <v>60</v>
      </c>
      <c r="AJ127" s="111">
        <f t="shared" si="46"/>
        <v>100</v>
      </c>
      <c r="AK127" s="110">
        <f t="shared" si="47"/>
        <v>60</v>
      </c>
      <c r="AL127" s="107">
        <f>анкеты!K125</f>
        <v>25</v>
      </c>
      <c r="AM127" s="107">
        <f t="shared" si="48"/>
        <v>26</v>
      </c>
      <c r="AN127" s="107">
        <f>анкеты!L125</f>
        <v>26</v>
      </c>
      <c r="AO127" s="107">
        <f t="shared" si="49"/>
        <v>26</v>
      </c>
      <c r="AP127" s="107">
        <f>анкеты!N125</f>
        <v>25</v>
      </c>
      <c r="AQ127" s="107">
        <f>анкеты!M125</f>
        <v>25</v>
      </c>
      <c r="AR127" s="108">
        <f t="shared" si="50"/>
        <v>96</v>
      </c>
      <c r="AS127" s="108">
        <f t="shared" si="51"/>
        <v>100</v>
      </c>
      <c r="AT127" s="108">
        <f t="shared" si="52"/>
        <v>100</v>
      </c>
      <c r="AU127" s="109">
        <f t="shared" si="53"/>
        <v>98.4</v>
      </c>
      <c r="AV127" s="107">
        <f>анкеты!O125</f>
        <v>26</v>
      </c>
      <c r="AW127" s="107">
        <f t="shared" si="54"/>
        <v>26</v>
      </c>
      <c r="AX127" s="107">
        <f>анкеты!P125</f>
        <v>26</v>
      </c>
      <c r="AY127" s="107">
        <f t="shared" si="55"/>
        <v>26</v>
      </c>
      <c r="AZ127" s="107">
        <f>анкеты!Q125</f>
        <v>26</v>
      </c>
      <c r="BA127" s="107">
        <f t="shared" si="56"/>
        <v>26</v>
      </c>
      <c r="BB127" s="108">
        <f t="shared" si="57"/>
        <v>100</v>
      </c>
      <c r="BC127" s="108">
        <f t="shared" si="58"/>
        <v>100</v>
      </c>
      <c r="BD127" s="108">
        <f t="shared" si="59"/>
        <v>100</v>
      </c>
      <c r="BE127" s="109">
        <f t="shared" si="60"/>
        <v>100</v>
      </c>
      <c r="BF127" s="107">
        <f t="shared" si="61"/>
        <v>90.92</v>
      </c>
      <c r="BG127" s="107"/>
      <c r="BH127" s="107"/>
      <c r="BI127" s="107"/>
      <c r="BJ127" s="107"/>
    </row>
    <row r="128" spans="1:62" ht="45">
      <c r="A128" s="107">
        <f>'бланки '!D130</f>
        <v>125</v>
      </c>
      <c r="B128" s="107" t="str">
        <f>'бланки '!C130</f>
        <v>Муниципальное бюджетное общеобразовательное учреждение Малоархангельского района «Архаровская основная общеобразовательная школа»</v>
      </c>
      <c r="C128" s="107">
        <f>анкеты!C126</f>
        <v>27</v>
      </c>
      <c r="D128" s="107">
        <f>SUMIF('бланки '!K130:Y130,"&lt;2")</f>
        <v>13</v>
      </c>
      <c r="E128" s="107">
        <f>COUNTIF('бланки '!K130:Y130,"&lt;2")</f>
        <v>13</v>
      </c>
      <c r="F128" s="107">
        <f>SUMIF('бланки '!Z130:CM130,"&lt;2")</f>
        <v>42</v>
      </c>
      <c r="G128" s="107">
        <f>COUNTIF('бланки '!Z130:CM130,"&lt;2")</f>
        <v>54</v>
      </c>
      <c r="H128" s="107">
        <f>SUM('бланки '!CN130:CQ130)</f>
        <v>3</v>
      </c>
      <c r="I128" s="107">
        <f>анкеты!E126</f>
        <v>23</v>
      </c>
      <c r="J128" s="107">
        <f>анкеты!D126</f>
        <v>23</v>
      </c>
      <c r="K128" s="107">
        <f>анкеты!G126</f>
        <v>22</v>
      </c>
      <c r="L128" s="107">
        <f>анкеты!F126</f>
        <v>22</v>
      </c>
      <c r="M128" s="107">
        <f t="shared" si="31"/>
        <v>100</v>
      </c>
      <c r="N128" s="107">
        <f t="shared" si="32"/>
        <v>78</v>
      </c>
      <c r="O128" s="107">
        <f t="shared" si="33"/>
        <v>100</v>
      </c>
      <c r="P128" s="107">
        <f t="shared" si="34"/>
        <v>100</v>
      </c>
      <c r="Q128" s="108">
        <f t="shared" si="35"/>
        <v>89</v>
      </c>
      <c r="R128" s="108">
        <f t="shared" si="36"/>
        <v>90</v>
      </c>
      <c r="S128" s="108">
        <f t="shared" si="37"/>
        <v>100</v>
      </c>
      <c r="T128" s="109">
        <f t="shared" si="38"/>
        <v>93.7</v>
      </c>
      <c r="U128" s="107">
        <f>SUM('бланки '!CT130:CX130)</f>
        <v>5</v>
      </c>
      <c r="V128" s="107"/>
      <c r="W128" s="107"/>
      <c r="X128" s="107">
        <f>анкеты!H126</f>
        <v>26</v>
      </c>
      <c r="Y128" s="107">
        <f t="shared" si="39"/>
        <v>27</v>
      </c>
      <c r="Z128" s="108">
        <f t="shared" si="40"/>
        <v>100</v>
      </c>
      <c r="AA128" s="108">
        <f t="shared" si="41"/>
        <v>98</v>
      </c>
      <c r="AB128" s="108">
        <f t="shared" si="42"/>
        <v>96</v>
      </c>
      <c r="AC128" s="110">
        <f t="shared" si="43"/>
        <v>98</v>
      </c>
      <c r="AD128" s="107">
        <f>IF('бланки '!G130=1,('бланки '!DB130+'бланки '!DD130)*3,SUM('бланки '!DA130:DE130))</f>
        <v>0</v>
      </c>
      <c r="AE128" s="107">
        <f>IF('бланки '!E130=2,SUM('бланки '!DI130:DK130)*2-1,SUM('бланки '!DF130:DK130))</f>
        <v>4</v>
      </c>
      <c r="AF128" s="107">
        <f>анкеты!J126</f>
        <v>2</v>
      </c>
      <c r="AG128" s="107">
        <f>анкеты!I126</f>
        <v>2</v>
      </c>
      <c r="AH128" s="108">
        <f t="shared" si="44"/>
        <v>0</v>
      </c>
      <c r="AI128" s="108">
        <f t="shared" si="45"/>
        <v>80</v>
      </c>
      <c r="AJ128" s="111">
        <f t="shared" si="46"/>
        <v>100</v>
      </c>
      <c r="AK128" s="110">
        <f t="shared" si="47"/>
        <v>62</v>
      </c>
      <c r="AL128" s="107">
        <f>анкеты!K126</f>
        <v>27</v>
      </c>
      <c r="AM128" s="107">
        <f t="shared" si="48"/>
        <v>27</v>
      </c>
      <c r="AN128" s="107">
        <f>анкеты!L126</f>
        <v>27</v>
      </c>
      <c r="AO128" s="107">
        <f t="shared" si="49"/>
        <v>27</v>
      </c>
      <c r="AP128" s="107">
        <f>анкеты!N126</f>
        <v>26</v>
      </c>
      <c r="AQ128" s="107">
        <f>анкеты!M126</f>
        <v>26</v>
      </c>
      <c r="AR128" s="108">
        <f t="shared" si="50"/>
        <v>100</v>
      </c>
      <c r="AS128" s="108">
        <f t="shared" si="51"/>
        <v>100</v>
      </c>
      <c r="AT128" s="108">
        <f t="shared" si="52"/>
        <v>100</v>
      </c>
      <c r="AU128" s="109">
        <f t="shared" si="53"/>
        <v>100</v>
      </c>
      <c r="AV128" s="107">
        <f>анкеты!O126</f>
        <v>27</v>
      </c>
      <c r="AW128" s="107">
        <f t="shared" si="54"/>
        <v>27</v>
      </c>
      <c r="AX128" s="107">
        <f>анкеты!P126</f>
        <v>27</v>
      </c>
      <c r="AY128" s="107">
        <f t="shared" si="55"/>
        <v>27</v>
      </c>
      <c r="AZ128" s="107">
        <f>анкеты!Q126</f>
        <v>27</v>
      </c>
      <c r="BA128" s="107">
        <f t="shared" si="56"/>
        <v>27</v>
      </c>
      <c r="BB128" s="108">
        <f t="shared" si="57"/>
        <v>100</v>
      </c>
      <c r="BC128" s="108">
        <f t="shared" si="58"/>
        <v>100</v>
      </c>
      <c r="BD128" s="108">
        <f t="shared" si="59"/>
        <v>100</v>
      </c>
      <c r="BE128" s="109">
        <f t="shared" si="60"/>
        <v>100</v>
      </c>
      <c r="BF128" s="107">
        <f t="shared" si="61"/>
        <v>90.74</v>
      </c>
      <c r="BG128" s="107"/>
      <c r="BH128" s="107"/>
      <c r="BI128" s="107"/>
      <c r="BJ128" s="107"/>
    </row>
    <row r="129" spans="1:62" ht="45">
      <c r="A129" s="107">
        <f>'бланки '!D131</f>
        <v>126</v>
      </c>
      <c r="B129" s="107" t="str">
        <f>'бланки '!C131</f>
        <v>Муниципальное бюджетное общеобразовательное учреждение – средняя общеобразовательная школа № 2 п. Нарышкино Урицкого района Орловской области</v>
      </c>
      <c r="C129" s="107">
        <f>анкеты!C127</f>
        <v>491</v>
      </c>
      <c r="D129" s="107">
        <f>SUMIF('бланки '!K131:Y131,"&lt;2")</f>
        <v>14</v>
      </c>
      <c r="E129" s="107">
        <f>COUNTIF('бланки '!K131:Y131,"&lt;2")</f>
        <v>14</v>
      </c>
      <c r="F129" s="107">
        <f>SUMIF('бланки '!Z131:CM131,"&lt;2")</f>
        <v>52</v>
      </c>
      <c r="G129" s="107">
        <f>COUNTIF('бланки '!Z131:CM131,"&lt;2")</f>
        <v>55</v>
      </c>
      <c r="H129" s="107">
        <f>SUM('бланки '!CN131:CQ131)</f>
        <v>3</v>
      </c>
      <c r="I129" s="107">
        <f>анкеты!E127</f>
        <v>331</v>
      </c>
      <c r="J129" s="107">
        <f>анкеты!D127</f>
        <v>336</v>
      </c>
      <c r="K129" s="107">
        <f>анкеты!G127</f>
        <v>338</v>
      </c>
      <c r="L129" s="107">
        <f>анкеты!F127</f>
        <v>340</v>
      </c>
      <c r="M129" s="107">
        <f t="shared" si="31"/>
        <v>100</v>
      </c>
      <c r="N129" s="107">
        <f t="shared" si="32"/>
        <v>94</v>
      </c>
      <c r="O129" s="107">
        <f t="shared" si="33"/>
        <v>98</v>
      </c>
      <c r="P129" s="107">
        <f t="shared" si="34"/>
        <v>99</v>
      </c>
      <c r="Q129" s="108">
        <f t="shared" si="35"/>
        <v>97</v>
      </c>
      <c r="R129" s="108">
        <f t="shared" si="36"/>
        <v>90</v>
      </c>
      <c r="S129" s="108">
        <f t="shared" si="37"/>
        <v>98</v>
      </c>
      <c r="T129" s="109">
        <f t="shared" si="38"/>
        <v>95.3</v>
      </c>
      <c r="U129" s="107">
        <f>SUM('бланки '!CT131:CX131)</f>
        <v>5</v>
      </c>
      <c r="V129" s="107"/>
      <c r="W129" s="107"/>
      <c r="X129" s="107">
        <f>анкеты!H127</f>
        <v>484</v>
      </c>
      <c r="Y129" s="107">
        <f t="shared" si="39"/>
        <v>491</v>
      </c>
      <c r="Z129" s="108">
        <f t="shared" si="40"/>
        <v>100</v>
      </c>
      <c r="AA129" s="108">
        <f t="shared" si="41"/>
        <v>99</v>
      </c>
      <c r="AB129" s="108">
        <f t="shared" si="42"/>
        <v>99</v>
      </c>
      <c r="AC129" s="110">
        <f t="shared" si="43"/>
        <v>99.5</v>
      </c>
      <c r="AD129" s="107">
        <f>IF('бланки '!G131=1,('бланки '!DB131+'бланки '!DD131)*3,SUM('бланки '!DA131:DE131))</f>
        <v>3</v>
      </c>
      <c r="AE129" s="107">
        <f>IF('бланки '!E131=2,SUM('бланки '!DI131:DK131)*2-1,SUM('бланки '!DF131:DK131))</f>
        <v>3</v>
      </c>
      <c r="AF129" s="107">
        <f>анкеты!J127</f>
        <v>97</v>
      </c>
      <c r="AG129" s="107">
        <f>анкеты!I127</f>
        <v>104</v>
      </c>
      <c r="AH129" s="108">
        <f t="shared" si="44"/>
        <v>60</v>
      </c>
      <c r="AI129" s="108">
        <f t="shared" si="45"/>
        <v>60</v>
      </c>
      <c r="AJ129" s="111">
        <f t="shared" si="46"/>
        <v>93</v>
      </c>
      <c r="AK129" s="110">
        <f t="shared" si="47"/>
        <v>69.900000000000006</v>
      </c>
      <c r="AL129" s="107">
        <f>анкеты!K127</f>
        <v>490</v>
      </c>
      <c r="AM129" s="107">
        <f t="shared" si="48"/>
        <v>491</v>
      </c>
      <c r="AN129" s="107">
        <f>анкеты!L127</f>
        <v>469</v>
      </c>
      <c r="AO129" s="107">
        <f t="shared" si="49"/>
        <v>491</v>
      </c>
      <c r="AP129" s="107">
        <f>анкеты!N127</f>
        <v>363</v>
      </c>
      <c r="AQ129" s="107">
        <f>анкеты!M127</f>
        <v>367</v>
      </c>
      <c r="AR129" s="108">
        <f t="shared" si="50"/>
        <v>100</v>
      </c>
      <c r="AS129" s="108">
        <f t="shared" si="51"/>
        <v>95</v>
      </c>
      <c r="AT129" s="108">
        <f t="shared" si="52"/>
        <v>99</v>
      </c>
      <c r="AU129" s="109">
        <f t="shared" si="53"/>
        <v>97.8</v>
      </c>
      <c r="AV129" s="107">
        <f>анкеты!O127</f>
        <v>479</v>
      </c>
      <c r="AW129" s="107">
        <f t="shared" si="54"/>
        <v>491</v>
      </c>
      <c r="AX129" s="107">
        <f>анкеты!P127</f>
        <v>482</v>
      </c>
      <c r="AY129" s="107">
        <f t="shared" si="55"/>
        <v>491</v>
      </c>
      <c r="AZ129" s="107">
        <f>анкеты!Q127</f>
        <v>491</v>
      </c>
      <c r="BA129" s="107">
        <f t="shared" si="56"/>
        <v>491</v>
      </c>
      <c r="BB129" s="108">
        <f t="shared" si="57"/>
        <v>98</v>
      </c>
      <c r="BC129" s="108">
        <f t="shared" si="58"/>
        <v>98</v>
      </c>
      <c r="BD129" s="108">
        <f t="shared" si="59"/>
        <v>100</v>
      </c>
      <c r="BE129" s="109">
        <f t="shared" si="60"/>
        <v>99</v>
      </c>
      <c r="BF129" s="107">
        <f t="shared" si="61"/>
        <v>92.300000000000011</v>
      </c>
      <c r="BG129" s="107"/>
      <c r="BH129" s="107"/>
      <c r="BI129" s="107"/>
      <c r="BJ129" s="107"/>
    </row>
    <row r="130" spans="1:62" ht="45">
      <c r="A130" s="107">
        <f>'бланки '!D132</f>
        <v>127</v>
      </c>
      <c r="B130" s="107" t="str">
        <f>'бланки '!C132</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30" s="107">
        <f>анкеты!C128</f>
        <v>575</v>
      </c>
      <c r="D130" s="107">
        <f>SUMIF('бланки '!K132:Y132,"&lt;2")</f>
        <v>14</v>
      </c>
      <c r="E130" s="107">
        <f>COUNTIF('бланки '!K132:Y132,"&lt;2")</f>
        <v>14</v>
      </c>
      <c r="F130" s="107">
        <f>SUMIF('бланки '!Z132:CM132,"&lt;2")</f>
        <v>51</v>
      </c>
      <c r="G130" s="107">
        <f>COUNTIF('бланки '!Z132:CM132,"&lt;2")</f>
        <v>55</v>
      </c>
      <c r="H130" s="107">
        <f>SUM('бланки '!CN132:CQ132)</f>
        <v>4</v>
      </c>
      <c r="I130" s="107">
        <f>анкеты!E128</f>
        <v>401</v>
      </c>
      <c r="J130" s="107">
        <f>анкеты!D128</f>
        <v>407</v>
      </c>
      <c r="K130" s="107">
        <f>анкеты!G128</f>
        <v>395</v>
      </c>
      <c r="L130" s="107">
        <f>анкеты!F128</f>
        <v>403</v>
      </c>
      <c r="M130" s="107">
        <f t="shared" si="31"/>
        <v>100</v>
      </c>
      <c r="N130" s="107">
        <f t="shared" si="32"/>
        <v>93</v>
      </c>
      <c r="O130" s="107">
        <f t="shared" si="33"/>
        <v>98</v>
      </c>
      <c r="P130" s="107">
        <f t="shared" si="34"/>
        <v>98</v>
      </c>
      <c r="Q130" s="108">
        <f t="shared" si="35"/>
        <v>96</v>
      </c>
      <c r="R130" s="108">
        <f t="shared" si="36"/>
        <v>100</v>
      </c>
      <c r="S130" s="108">
        <f t="shared" si="37"/>
        <v>98</v>
      </c>
      <c r="T130" s="109">
        <f t="shared" si="38"/>
        <v>98</v>
      </c>
      <c r="U130" s="107">
        <f>SUM('бланки '!CT132:CX132)</f>
        <v>5</v>
      </c>
      <c r="V130" s="107"/>
      <c r="W130" s="107"/>
      <c r="X130" s="107">
        <f>анкеты!H128</f>
        <v>571</v>
      </c>
      <c r="Y130" s="107">
        <f t="shared" si="39"/>
        <v>575</v>
      </c>
      <c r="Z130" s="108">
        <f t="shared" si="40"/>
        <v>100</v>
      </c>
      <c r="AA130" s="108">
        <f t="shared" si="41"/>
        <v>99</v>
      </c>
      <c r="AB130" s="108">
        <f t="shared" si="42"/>
        <v>99</v>
      </c>
      <c r="AC130" s="110">
        <f t="shared" si="43"/>
        <v>99.5</v>
      </c>
      <c r="AD130" s="107">
        <f>IF('бланки '!G132=1,('бланки '!DB132+'бланки '!DD132)*3,SUM('бланки '!DA132:DE132))</f>
        <v>3</v>
      </c>
      <c r="AE130" s="107">
        <f>IF('бланки '!E132=2,SUM('бланки '!DI132:DK132)*2-1,SUM('бланки '!DF132:DK132))</f>
        <v>5</v>
      </c>
      <c r="AF130" s="107">
        <f>анкеты!J128</f>
        <v>14</v>
      </c>
      <c r="AG130" s="107">
        <f>анкеты!I128</f>
        <v>18</v>
      </c>
      <c r="AH130" s="108">
        <f t="shared" si="44"/>
        <v>60</v>
      </c>
      <c r="AI130" s="108">
        <f t="shared" si="45"/>
        <v>100</v>
      </c>
      <c r="AJ130" s="111">
        <f t="shared" si="46"/>
        <v>78</v>
      </c>
      <c r="AK130" s="110">
        <f t="shared" si="47"/>
        <v>81.400000000000006</v>
      </c>
      <c r="AL130" s="107">
        <f>анкеты!K128</f>
        <v>575</v>
      </c>
      <c r="AM130" s="107">
        <f t="shared" si="48"/>
        <v>575</v>
      </c>
      <c r="AN130" s="107">
        <f>анкеты!L128</f>
        <v>565</v>
      </c>
      <c r="AO130" s="107">
        <f t="shared" si="49"/>
        <v>575</v>
      </c>
      <c r="AP130" s="107">
        <f>анкеты!N128</f>
        <v>421</v>
      </c>
      <c r="AQ130" s="107">
        <f>анкеты!M128</f>
        <v>437</v>
      </c>
      <c r="AR130" s="108">
        <f t="shared" si="50"/>
        <v>100</v>
      </c>
      <c r="AS130" s="108">
        <f t="shared" si="51"/>
        <v>98</v>
      </c>
      <c r="AT130" s="108">
        <f t="shared" si="52"/>
        <v>96</v>
      </c>
      <c r="AU130" s="109">
        <f t="shared" si="53"/>
        <v>98.4</v>
      </c>
      <c r="AV130" s="107">
        <f>анкеты!O128</f>
        <v>572</v>
      </c>
      <c r="AW130" s="107">
        <f t="shared" si="54"/>
        <v>575</v>
      </c>
      <c r="AX130" s="107">
        <f>анкеты!P128</f>
        <v>558</v>
      </c>
      <c r="AY130" s="107">
        <f t="shared" si="55"/>
        <v>575</v>
      </c>
      <c r="AZ130" s="107">
        <f>анкеты!Q128</f>
        <v>552</v>
      </c>
      <c r="BA130" s="107">
        <f t="shared" si="56"/>
        <v>575</v>
      </c>
      <c r="BB130" s="108">
        <f t="shared" si="57"/>
        <v>99</v>
      </c>
      <c r="BC130" s="108">
        <f t="shared" si="58"/>
        <v>97</v>
      </c>
      <c r="BD130" s="108">
        <f t="shared" si="59"/>
        <v>96</v>
      </c>
      <c r="BE130" s="109">
        <f t="shared" si="60"/>
        <v>97.1</v>
      </c>
      <c r="BF130" s="107">
        <f t="shared" si="61"/>
        <v>94.88</v>
      </c>
      <c r="BG130" s="107"/>
      <c r="BH130" s="107"/>
      <c r="BI130" s="107"/>
      <c r="BJ130" s="107"/>
    </row>
    <row r="131" spans="1:62" ht="30">
      <c r="A131" s="107">
        <f>'бланки '!D133</f>
        <v>128</v>
      </c>
      <c r="B131" s="107" t="str">
        <f>'бланки '!C133</f>
        <v>Муниципальное бюджетное общеобразовательное учреждение Бунинская средняя общеобразовательная школа Урицкого района Орловской области</v>
      </c>
      <c r="C131" s="107">
        <f>анкеты!C129</f>
        <v>38</v>
      </c>
      <c r="D131" s="107">
        <f>SUMIF('бланки '!K133:Y133,"&lt;2")</f>
        <v>13</v>
      </c>
      <c r="E131" s="107">
        <f>COUNTIF('бланки '!K133:Y133,"&lt;2")</f>
        <v>13</v>
      </c>
      <c r="F131" s="107">
        <f>SUMIF('бланки '!Z133:CM133,"&lt;2")</f>
        <v>52.5</v>
      </c>
      <c r="G131" s="107">
        <f>COUNTIF('бланки '!Z133:CM133,"&lt;2")</f>
        <v>56</v>
      </c>
      <c r="H131" s="107">
        <f>SUM('бланки '!CN133:CQ133)</f>
        <v>4</v>
      </c>
      <c r="I131" s="107">
        <f>анкеты!E129</f>
        <v>38</v>
      </c>
      <c r="J131" s="107">
        <f>анкеты!D129</f>
        <v>38</v>
      </c>
      <c r="K131" s="107">
        <f>анкеты!G129</f>
        <v>37</v>
      </c>
      <c r="L131" s="107">
        <f>анкеты!F129</f>
        <v>37</v>
      </c>
      <c r="M131" s="107">
        <f t="shared" si="31"/>
        <v>100</v>
      </c>
      <c r="N131" s="107">
        <f t="shared" si="32"/>
        <v>94</v>
      </c>
      <c r="O131" s="107">
        <f t="shared" si="33"/>
        <v>100</v>
      </c>
      <c r="P131" s="107">
        <f t="shared" si="34"/>
        <v>100</v>
      </c>
      <c r="Q131" s="108">
        <f t="shared" si="35"/>
        <v>97</v>
      </c>
      <c r="R131" s="108">
        <f t="shared" si="36"/>
        <v>100</v>
      </c>
      <c r="S131" s="108">
        <f t="shared" si="37"/>
        <v>100</v>
      </c>
      <c r="T131" s="109">
        <f t="shared" si="38"/>
        <v>99.1</v>
      </c>
      <c r="U131" s="107">
        <f>SUM('бланки '!CT133:CX133)</f>
        <v>5</v>
      </c>
      <c r="V131" s="107"/>
      <c r="W131" s="107"/>
      <c r="X131" s="107">
        <f>анкеты!H129</f>
        <v>38</v>
      </c>
      <c r="Y131" s="107">
        <f t="shared" si="39"/>
        <v>38</v>
      </c>
      <c r="Z131" s="108">
        <f t="shared" si="40"/>
        <v>100</v>
      </c>
      <c r="AA131" s="108">
        <f t="shared" si="41"/>
        <v>100</v>
      </c>
      <c r="AB131" s="108">
        <f t="shared" si="42"/>
        <v>100</v>
      </c>
      <c r="AC131" s="110">
        <f t="shared" si="43"/>
        <v>100</v>
      </c>
      <c r="AD131" s="107">
        <f>IF('бланки '!G133=1,('бланки '!DB133+'бланки '!DD133)*3,SUM('бланки '!DA133:DE133))</f>
        <v>2</v>
      </c>
      <c r="AE131" s="107">
        <f>IF('бланки '!E133=2,SUM('бланки '!DI133:DK133)*2-1,SUM('бланки '!DF133:DK133))</f>
        <v>3</v>
      </c>
      <c r="AF131" s="107">
        <f>анкеты!J129</f>
        <v>5</v>
      </c>
      <c r="AG131" s="107">
        <f>анкеты!I129</f>
        <v>5</v>
      </c>
      <c r="AH131" s="108">
        <f t="shared" si="44"/>
        <v>40</v>
      </c>
      <c r="AI131" s="108">
        <f t="shared" si="45"/>
        <v>60</v>
      </c>
      <c r="AJ131" s="111">
        <f t="shared" si="46"/>
        <v>100</v>
      </c>
      <c r="AK131" s="110">
        <f t="shared" si="47"/>
        <v>66</v>
      </c>
      <c r="AL131" s="107">
        <f>анкеты!K129</f>
        <v>37</v>
      </c>
      <c r="AM131" s="107">
        <f t="shared" si="48"/>
        <v>38</v>
      </c>
      <c r="AN131" s="107">
        <f>анкеты!L129</f>
        <v>37</v>
      </c>
      <c r="AO131" s="107">
        <f t="shared" si="49"/>
        <v>38</v>
      </c>
      <c r="AP131" s="107">
        <f>анкеты!N129</f>
        <v>36</v>
      </c>
      <c r="AQ131" s="107">
        <f>анкеты!M129</f>
        <v>37</v>
      </c>
      <c r="AR131" s="108">
        <f t="shared" si="50"/>
        <v>97</v>
      </c>
      <c r="AS131" s="108">
        <f t="shared" si="51"/>
        <v>97</v>
      </c>
      <c r="AT131" s="108">
        <f t="shared" si="52"/>
        <v>97</v>
      </c>
      <c r="AU131" s="109">
        <f t="shared" si="53"/>
        <v>97</v>
      </c>
      <c r="AV131" s="107">
        <f>анкеты!O129</f>
        <v>37</v>
      </c>
      <c r="AW131" s="107">
        <f t="shared" si="54"/>
        <v>38</v>
      </c>
      <c r="AX131" s="107">
        <f>анкеты!P129</f>
        <v>37</v>
      </c>
      <c r="AY131" s="107">
        <f t="shared" si="55"/>
        <v>38</v>
      </c>
      <c r="AZ131" s="107">
        <f>анкеты!Q129</f>
        <v>37</v>
      </c>
      <c r="BA131" s="107">
        <f t="shared" si="56"/>
        <v>38</v>
      </c>
      <c r="BB131" s="108">
        <f t="shared" si="57"/>
        <v>97</v>
      </c>
      <c r="BC131" s="108">
        <f t="shared" si="58"/>
        <v>97</v>
      </c>
      <c r="BD131" s="108">
        <f t="shared" si="59"/>
        <v>97</v>
      </c>
      <c r="BE131" s="109">
        <f t="shared" si="60"/>
        <v>97</v>
      </c>
      <c r="BF131" s="107">
        <f t="shared" si="61"/>
        <v>91.820000000000007</v>
      </c>
      <c r="BG131" s="107"/>
      <c r="BH131" s="107"/>
      <c r="BI131" s="107"/>
      <c r="BJ131" s="107"/>
    </row>
    <row r="132" spans="1:62" ht="45">
      <c r="A132" s="107">
        <f>'бланки '!D134</f>
        <v>129</v>
      </c>
      <c r="B132" s="107" t="str">
        <f>'бланки '!C134</f>
        <v>Муниципальное бюджетное общеобразовательное учреждение – Подзаваловская средняя общеобразовательная школа Урицкого района Орловской области</v>
      </c>
      <c r="C132" s="107">
        <f>анкеты!C130</f>
        <v>71</v>
      </c>
      <c r="D132" s="107">
        <f>SUMIF('бланки '!K134:Y134,"&lt;2")</f>
        <v>14</v>
      </c>
      <c r="E132" s="107">
        <f>COUNTIF('бланки '!K134:Y134,"&lt;2")</f>
        <v>14</v>
      </c>
      <c r="F132" s="107">
        <f>SUMIF('бланки '!Z134:CM134,"&lt;2")</f>
        <v>33</v>
      </c>
      <c r="G132" s="107">
        <f>COUNTIF('бланки '!Z134:CM134,"&lt;2")</f>
        <v>52</v>
      </c>
      <c r="H132" s="107">
        <f>SUM('бланки '!CN134:CQ134)</f>
        <v>4</v>
      </c>
      <c r="I132" s="107">
        <f>анкеты!E130</f>
        <v>64</v>
      </c>
      <c r="J132" s="107">
        <f>анкеты!D130</f>
        <v>64</v>
      </c>
      <c r="K132" s="107">
        <f>анкеты!G130</f>
        <v>55</v>
      </c>
      <c r="L132" s="107">
        <f>анкеты!F130</f>
        <v>55</v>
      </c>
      <c r="M132" s="107">
        <f t="shared" si="31"/>
        <v>100</v>
      </c>
      <c r="N132" s="107">
        <f t="shared" si="32"/>
        <v>63</v>
      </c>
      <c r="O132" s="107">
        <f t="shared" si="33"/>
        <v>100</v>
      </c>
      <c r="P132" s="107">
        <f t="shared" si="34"/>
        <v>100</v>
      </c>
      <c r="Q132" s="108">
        <f t="shared" si="35"/>
        <v>81</v>
      </c>
      <c r="R132" s="108">
        <f t="shared" si="36"/>
        <v>100</v>
      </c>
      <c r="S132" s="108">
        <f t="shared" si="37"/>
        <v>100</v>
      </c>
      <c r="T132" s="109">
        <f t="shared" si="38"/>
        <v>94.3</v>
      </c>
      <c r="U132" s="107">
        <f>SUM('бланки '!CT134:CX134)</f>
        <v>5</v>
      </c>
      <c r="V132" s="107"/>
      <c r="W132" s="107"/>
      <c r="X132" s="107">
        <f>анкеты!H130</f>
        <v>69</v>
      </c>
      <c r="Y132" s="107">
        <f t="shared" si="39"/>
        <v>71</v>
      </c>
      <c r="Z132" s="108">
        <f t="shared" si="40"/>
        <v>100</v>
      </c>
      <c r="AA132" s="108">
        <f t="shared" si="41"/>
        <v>98</v>
      </c>
      <c r="AB132" s="108">
        <f t="shared" si="42"/>
        <v>97</v>
      </c>
      <c r="AC132" s="110">
        <f t="shared" si="43"/>
        <v>98.5</v>
      </c>
      <c r="AD132" s="107">
        <f>IF('бланки '!G134=1,('бланки '!DB134+'бланки '!DD134)*3,SUM('бланки '!DA134:DE134))</f>
        <v>0</v>
      </c>
      <c r="AE132" s="107">
        <f>IF('бланки '!E134=2,SUM('бланки '!DI134:DK134)*2-1,SUM('бланки '!DF134:DK134))</f>
        <v>2</v>
      </c>
      <c r="AF132" s="107">
        <f>анкеты!J130</f>
        <v>12</v>
      </c>
      <c r="AG132" s="107">
        <f>анкеты!I130</f>
        <v>12</v>
      </c>
      <c r="AH132" s="108">
        <f t="shared" si="44"/>
        <v>0</v>
      </c>
      <c r="AI132" s="108">
        <f t="shared" si="45"/>
        <v>40</v>
      </c>
      <c r="AJ132" s="111">
        <f t="shared" si="46"/>
        <v>100</v>
      </c>
      <c r="AK132" s="110">
        <f t="shared" si="47"/>
        <v>46</v>
      </c>
      <c r="AL132" s="107">
        <f>анкеты!K130</f>
        <v>70</v>
      </c>
      <c r="AM132" s="107">
        <f t="shared" si="48"/>
        <v>71</v>
      </c>
      <c r="AN132" s="107">
        <f>анкеты!L130</f>
        <v>71</v>
      </c>
      <c r="AO132" s="107">
        <f t="shared" si="49"/>
        <v>71</v>
      </c>
      <c r="AP132" s="107">
        <f>анкеты!N130</f>
        <v>67</v>
      </c>
      <c r="AQ132" s="107">
        <f>анкеты!M130</f>
        <v>68</v>
      </c>
      <c r="AR132" s="108">
        <f t="shared" si="50"/>
        <v>99</v>
      </c>
      <c r="AS132" s="108">
        <f t="shared" si="51"/>
        <v>100</v>
      </c>
      <c r="AT132" s="108">
        <f t="shared" si="52"/>
        <v>98</v>
      </c>
      <c r="AU132" s="109">
        <f t="shared" si="53"/>
        <v>99.2</v>
      </c>
      <c r="AV132" s="107">
        <f>анкеты!O130</f>
        <v>70</v>
      </c>
      <c r="AW132" s="107">
        <f t="shared" si="54"/>
        <v>71</v>
      </c>
      <c r="AX132" s="107">
        <f>анкеты!P130</f>
        <v>71</v>
      </c>
      <c r="AY132" s="107">
        <f t="shared" si="55"/>
        <v>71</v>
      </c>
      <c r="AZ132" s="107">
        <f>анкеты!Q130</f>
        <v>70</v>
      </c>
      <c r="BA132" s="107">
        <f t="shared" si="56"/>
        <v>71</v>
      </c>
      <c r="BB132" s="108">
        <f t="shared" si="57"/>
        <v>99</v>
      </c>
      <c r="BC132" s="108">
        <f t="shared" si="58"/>
        <v>100</v>
      </c>
      <c r="BD132" s="108">
        <f t="shared" si="59"/>
        <v>99</v>
      </c>
      <c r="BE132" s="109">
        <f t="shared" si="60"/>
        <v>99.2</v>
      </c>
      <c r="BF132" s="107">
        <f t="shared" si="61"/>
        <v>87.44</v>
      </c>
      <c r="BG132" s="107"/>
      <c r="BH132" s="107"/>
      <c r="BI132" s="107"/>
      <c r="BJ132" s="107"/>
    </row>
    <row r="133" spans="1:62" ht="45">
      <c r="A133" s="107">
        <f>'бланки '!D135</f>
        <v>130</v>
      </c>
      <c r="B133" s="107" t="str">
        <f>'бланки '!C135</f>
        <v>Муниципальное бюджетное общеобразовательное учреждение Максимовская основная общеобразовательная школа Урицкого района Орловской области</v>
      </c>
      <c r="C133" s="107">
        <f>анкеты!C131</f>
        <v>45</v>
      </c>
      <c r="D133" s="107">
        <f>SUMIF('бланки '!K135:Y135,"&lt;2")</f>
        <v>13</v>
      </c>
      <c r="E133" s="107">
        <f>COUNTIF('бланки '!K135:Y135,"&lt;2")</f>
        <v>13</v>
      </c>
      <c r="F133" s="107">
        <f>SUMIF('бланки '!Z135:CM135,"&lt;2")</f>
        <v>46</v>
      </c>
      <c r="G133" s="107">
        <f>COUNTIF('бланки '!Z135:CM135,"&lt;2")</f>
        <v>52</v>
      </c>
      <c r="H133" s="107">
        <f>SUM('бланки '!CN135:CQ135)</f>
        <v>4</v>
      </c>
      <c r="I133" s="107">
        <f>анкеты!E131</f>
        <v>44</v>
      </c>
      <c r="J133" s="107">
        <f>анкеты!D131</f>
        <v>44</v>
      </c>
      <c r="K133" s="107">
        <f>анкеты!G131</f>
        <v>40</v>
      </c>
      <c r="L133" s="107">
        <f>анкеты!F131</f>
        <v>40</v>
      </c>
      <c r="M133" s="107">
        <f t="shared" ref="M133:M194" si="62">IF((MOD(D133/E133*100,1)&lt;0.55),ROUNDDOWN((D133/E133)*100,0),ROUNDUP((D133/E133)*100,0))</f>
        <v>100</v>
      </c>
      <c r="N133" s="107">
        <f t="shared" ref="N133:N194" si="63">IF((MOD(F133/G133*100,1)&lt;0.55),ROUNDDOWN((F133/G133)*100,0),ROUNDUP((F133/G133)*100,0))</f>
        <v>88</v>
      </c>
      <c r="O133" s="107">
        <f t="shared" ref="O133:O194" si="64">IF((MOD(I133/J133*100,1)&lt;0.55),ROUNDDOWN((I133/J133)*100,0),ROUNDUP((I133/J133)*100,0))</f>
        <v>100</v>
      </c>
      <c r="P133" s="107">
        <f t="shared" ref="P133:P194" si="65">IF((MOD(K133/L133*100,1)&lt;0.55),ROUNDDOWN((K133/L133)*100,0),ROUNDUP((K133/L133)*100,0))</f>
        <v>100</v>
      </c>
      <c r="Q133" s="108">
        <f t="shared" ref="Q133:Q194" si="66">ROUNDDOWN((M133+N133)/2,0)</f>
        <v>94</v>
      </c>
      <c r="R133" s="108">
        <f t="shared" ref="R133:R194" si="67">ROUND(MIN(H133*30,100),0)</f>
        <v>100</v>
      </c>
      <c r="S133" s="108">
        <f t="shared" ref="S133:S194" si="68">ROUNDDOWN((O133+P133)/2,0)</f>
        <v>100</v>
      </c>
      <c r="T133" s="109">
        <f t="shared" ref="T133:T194" si="69">IF((MOD(Q133*0.3+R133*0.3+S133*0.4,1.1)*50&lt;0.55),ROUNDDOWN(Q133*0.3+R133*0.3+S133*0.4,1),ROUNDUP(Q133*0.3+R133*0.3+S133*0.4,1))</f>
        <v>98.2</v>
      </c>
      <c r="U133" s="107">
        <f>SUM('бланки '!CT135:CX135)</f>
        <v>5</v>
      </c>
      <c r="V133" s="107"/>
      <c r="W133" s="107"/>
      <c r="X133" s="107">
        <f>анкеты!H131</f>
        <v>45</v>
      </c>
      <c r="Y133" s="107">
        <f t="shared" ref="Y133:Y194" si="70">C133</f>
        <v>45</v>
      </c>
      <c r="Z133" s="108">
        <f t="shared" ref="Z133:Z194" si="71">MIN(100,U133*20)</f>
        <v>100</v>
      </c>
      <c r="AA133" s="108">
        <f t="shared" ref="AA133:AA194" si="72">ROUNDDOWN((Z133+AB133)/2,0)</f>
        <v>100</v>
      </c>
      <c r="AB133" s="108">
        <f t="shared" ref="AB133:AB194" si="73">IF((MOD(X133*100/Y133,1)&lt;0.55),ROUNDDOWN(X133*100/Y133,0),ROUNDUP(X133*100/Y133,0))</f>
        <v>100</v>
      </c>
      <c r="AC133" s="110">
        <f t="shared" ref="AC133:AC194" si="74">IF((MOD(Z133*0.5+AB133*0.5,1.1)&lt;0.55),ROUNDDOWN(Z133*0.5+AB133*0.5,1),ROUNDUP(Z133*0.5+AB133*0.5,1))</f>
        <v>100</v>
      </c>
      <c r="AD133" s="107">
        <f>IF('бланки '!G135=1,('бланки '!DB135+'бланки '!DD135)*3,SUM('бланки '!DA135:DE135))</f>
        <v>2</v>
      </c>
      <c r="AE133" s="107">
        <f>IF('бланки '!E135=2,SUM('бланки '!DI135:DK135)*2-1,SUM('бланки '!DF135:DK135))</f>
        <v>3</v>
      </c>
      <c r="AF133" s="107">
        <f>анкеты!J131</f>
        <v>4</v>
      </c>
      <c r="AG133" s="107">
        <f>анкеты!I131</f>
        <v>5</v>
      </c>
      <c r="AH133" s="108">
        <f t="shared" ref="AH133:AH194" si="75">MIN(AD133*20,100)</f>
        <v>40</v>
      </c>
      <c r="AI133" s="108">
        <f t="shared" ref="AI133:AI194" si="76">MIN(AE133*20,100)</f>
        <v>60</v>
      </c>
      <c r="AJ133" s="111">
        <f t="shared" ref="AJ133:AJ194" si="77">IF((MOD(AF133*100/AG133,1)&lt;0.55),ROUNDDOWN(AF133*100/AG133,0),ROUNDUP(AF133*100/AG133,0))</f>
        <v>80</v>
      </c>
      <c r="AK133" s="110">
        <f t="shared" ref="AK133:AK194" si="78">IF((MOD(0.3*AH133+0.4*AI133+0.3*AJ133,1.1)&lt;0.55),ROUNDDOWN(0.3*AH133+0.4*AI133+0.3*AJ133,1),ROUNDUP(0.3*AH133+0.4*AI133+0.3*AJ133,1))</f>
        <v>60</v>
      </c>
      <c r="AL133" s="107">
        <f>анкеты!K131</f>
        <v>45</v>
      </c>
      <c r="AM133" s="107">
        <f t="shared" ref="AM133:AM194" si="79">C133</f>
        <v>45</v>
      </c>
      <c r="AN133" s="107">
        <f>анкеты!L131</f>
        <v>45</v>
      </c>
      <c r="AO133" s="107">
        <f t="shared" ref="AO133:AO194" si="80">C133</f>
        <v>45</v>
      </c>
      <c r="AP133" s="107">
        <f>анкеты!N131</f>
        <v>44</v>
      </c>
      <c r="AQ133" s="107">
        <f>анкеты!M131</f>
        <v>44</v>
      </c>
      <c r="AR133" s="108">
        <f t="shared" ref="AR133:AR194" si="81">IF((MOD(AL133*100/AM133,1)&lt;0.55),ROUNDDOWN(AL133*100/AM133,0),ROUNDUP(AL133*100/AM133,0))</f>
        <v>100</v>
      </c>
      <c r="AS133" s="108">
        <f t="shared" ref="AS133:AS194" si="82">IF((MOD(AN133*100/AO133,1)&lt;0.55),ROUNDDOWN(AN133*100/AO133,0),ROUNDUP(AN133*100/AO133,0))</f>
        <v>100</v>
      </c>
      <c r="AT133" s="108">
        <f t="shared" ref="AT133:AT194" si="83">IF((MOD(AP133*100/AQ133,1)&lt;0.55),ROUNDDOWN(AP133*100/AQ133,0),ROUNDUP(AP133*100/AQ133,0))</f>
        <v>100</v>
      </c>
      <c r="AU133" s="109">
        <f t="shared" ref="AU133:AU194" si="84">IF((MOD(0.4*AR133+0.4*AS133+0.2*AT133,1.1)&lt;0.55),ROUNDDOWN(0.4*AR133+0.4*AS133+0.2*AT133,1),ROUNDUP(0.4*AR133+0.4*AS133+0.2*AT133,1))</f>
        <v>100</v>
      </c>
      <c r="AV133" s="107">
        <f>анкеты!O131</f>
        <v>45</v>
      </c>
      <c r="AW133" s="107">
        <f t="shared" ref="AW133:AW194" si="85">C133</f>
        <v>45</v>
      </c>
      <c r="AX133" s="107">
        <f>анкеты!P131</f>
        <v>45</v>
      </c>
      <c r="AY133" s="107">
        <f t="shared" ref="AY133:AY194" si="86">C133</f>
        <v>45</v>
      </c>
      <c r="AZ133" s="107">
        <f>анкеты!Q131</f>
        <v>45</v>
      </c>
      <c r="BA133" s="107">
        <f t="shared" ref="BA133:BA194" si="87">C133</f>
        <v>45</v>
      </c>
      <c r="BB133" s="108">
        <f t="shared" ref="BB133:BB194" si="88">IF((MOD(AV133*100/AW133,1)&lt;0.55),ROUNDDOWN(AV133*100/AW133,0),ROUNDUP(AV133*100/AW133,0))</f>
        <v>100</v>
      </c>
      <c r="BC133" s="108">
        <f t="shared" ref="BC133:BC194" si="89">IF((MOD(AX133*100/AY133,1)&lt;0.55),ROUNDDOWN(AX133*100/AY133,0),ROUNDUP(AX133*100/AY133,0))</f>
        <v>100</v>
      </c>
      <c r="BD133" s="108">
        <f t="shared" ref="BD133:BD194" si="90">IF((MOD(AZ133*100/BA133,1)&lt;0.55),ROUNDDOWN(AZ133*100/BA133,0),ROUNDUP(AZ133*100/BA133,0))</f>
        <v>100</v>
      </c>
      <c r="BE133" s="109">
        <f t="shared" ref="BE133:BE194" si="91">IF((MOD(0.3*BB133+0.2*BC133+0.5*BD133,1.1)&lt;0.55),ROUNDDOWN(0.3*BB133+0.2*BC133+0.5*BD133,1),ROUNDUP(0.3*BB133+0.2*BC133+0.5*BD133,1))</f>
        <v>100</v>
      </c>
      <c r="BF133" s="107">
        <f t="shared" ref="BF133:BF194" si="92">(T133+AC133+AK133+AU133+BE133)/5</f>
        <v>91.64</v>
      </c>
      <c r="BG133" s="107"/>
      <c r="BH133" s="107"/>
      <c r="BI133" s="107"/>
      <c r="BJ133" s="107"/>
    </row>
    <row r="134" spans="1:62" ht="45">
      <c r="A134" s="107">
        <f>'бланки '!D136</f>
        <v>131</v>
      </c>
      <c r="B134" s="107" t="str">
        <f>'бланки '!C136</f>
        <v>Муниципальное бюджетное общеобразовательное учреждение Муравлевская средняя общеобразовательная школа Урицкого района Орловской области</v>
      </c>
      <c r="C134" s="107">
        <f>анкеты!C132</f>
        <v>17</v>
      </c>
      <c r="D134" s="107">
        <f>SUMIF('бланки '!K136:Y136,"&lt;2")</f>
        <v>13</v>
      </c>
      <c r="E134" s="107">
        <f>COUNTIF('бланки '!K136:Y136,"&lt;2")</f>
        <v>13</v>
      </c>
      <c r="F134" s="107">
        <f>SUMIF('бланки '!Z136:CM136,"&lt;2")</f>
        <v>48</v>
      </c>
      <c r="G134" s="107">
        <f>COUNTIF('бланки '!Z136:CM136,"&lt;2")</f>
        <v>52</v>
      </c>
      <c r="H134" s="107">
        <f>SUM('бланки '!CN136:CQ136)</f>
        <v>4</v>
      </c>
      <c r="I134" s="107">
        <f>анкеты!E132</f>
        <v>17</v>
      </c>
      <c r="J134" s="107">
        <f>анкеты!D132</f>
        <v>17</v>
      </c>
      <c r="K134" s="107">
        <f>анкеты!G132</f>
        <v>14</v>
      </c>
      <c r="L134" s="107">
        <f>анкеты!F132</f>
        <v>14</v>
      </c>
      <c r="M134" s="107">
        <f t="shared" si="62"/>
        <v>100</v>
      </c>
      <c r="N134" s="107">
        <f t="shared" si="63"/>
        <v>92</v>
      </c>
      <c r="O134" s="107">
        <f t="shared" si="64"/>
        <v>100</v>
      </c>
      <c r="P134" s="107">
        <f t="shared" si="65"/>
        <v>100</v>
      </c>
      <c r="Q134" s="108">
        <f t="shared" si="66"/>
        <v>96</v>
      </c>
      <c r="R134" s="108">
        <f t="shared" si="67"/>
        <v>100</v>
      </c>
      <c r="S134" s="108">
        <f t="shared" si="68"/>
        <v>100</v>
      </c>
      <c r="T134" s="109">
        <f t="shared" si="69"/>
        <v>98.8</v>
      </c>
      <c r="U134" s="107">
        <f>SUM('бланки '!CT136:CX136)</f>
        <v>5</v>
      </c>
      <c r="V134" s="107"/>
      <c r="W134" s="107"/>
      <c r="X134" s="107">
        <f>анкеты!H132</f>
        <v>17</v>
      </c>
      <c r="Y134" s="107">
        <f t="shared" si="70"/>
        <v>17</v>
      </c>
      <c r="Z134" s="108">
        <f t="shared" si="71"/>
        <v>100</v>
      </c>
      <c r="AA134" s="108">
        <f t="shared" si="72"/>
        <v>100</v>
      </c>
      <c r="AB134" s="108">
        <f t="shared" si="73"/>
        <v>100</v>
      </c>
      <c r="AC134" s="110">
        <f t="shared" si="74"/>
        <v>100</v>
      </c>
      <c r="AD134" s="107">
        <f>IF('бланки '!G136=1,('бланки '!DB136+'бланки '!DD136)*3,SUM('бланки '!DA136:DE136))</f>
        <v>0</v>
      </c>
      <c r="AE134" s="107">
        <f>IF('бланки '!E136=2,SUM('бланки '!DI136:DK136)*2-1,SUM('бланки '!DF136:DK136))</f>
        <v>3</v>
      </c>
      <c r="AF134" s="107">
        <f>анкеты!J132</f>
        <v>1</v>
      </c>
      <c r="AG134" s="107">
        <f>анкеты!I132</f>
        <v>1</v>
      </c>
      <c r="AH134" s="108">
        <f t="shared" si="75"/>
        <v>0</v>
      </c>
      <c r="AI134" s="108">
        <f t="shared" si="76"/>
        <v>60</v>
      </c>
      <c r="AJ134" s="111">
        <f t="shared" si="77"/>
        <v>100</v>
      </c>
      <c r="AK134" s="110">
        <f t="shared" si="78"/>
        <v>54</v>
      </c>
      <c r="AL134" s="107">
        <f>анкеты!K132</f>
        <v>17</v>
      </c>
      <c r="AM134" s="107">
        <f t="shared" si="79"/>
        <v>17</v>
      </c>
      <c r="AN134" s="107">
        <f>анкеты!L132</f>
        <v>17</v>
      </c>
      <c r="AO134" s="107">
        <f t="shared" si="80"/>
        <v>17</v>
      </c>
      <c r="AP134" s="107">
        <f>анкеты!N132</f>
        <v>16</v>
      </c>
      <c r="AQ134" s="107">
        <f>анкеты!M132</f>
        <v>16</v>
      </c>
      <c r="AR134" s="108">
        <f t="shared" si="81"/>
        <v>100</v>
      </c>
      <c r="AS134" s="108">
        <f t="shared" si="82"/>
        <v>100</v>
      </c>
      <c r="AT134" s="108">
        <f t="shared" si="83"/>
        <v>100</v>
      </c>
      <c r="AU134" s="109">
        <f t="shared" si="84"/>
        <v>100</v>
      </c>
      <c r="AV134" s="107">
        <f>анкеты!O132</f>
        <v>17</v>
      </c>
      <c r="AW134" s="107">
        <f t="shared" si="85"/>
        <v>17</v>
      </c>
      <c r="AX134" s="107">
        <f>анкеты!P132</f>
        <v>17</v>
      </c>
      <c r="AY134" s="107">
        <f t="shared" si="86"/>
        <v>17</v>
      </c>
      <c r="AZ134" s="107">
        <f>анкеты!Q132</f>
        <v>17</v>
      </c>
      <c r="BA134" s="107">
        <f t="shared" si="87"/>
        <v>17</v>
      </c>
      <c r="BB134" s="108">
        <f t="shared" si="88"/>
        <v>100</v>
      </c>
      <c r="BC134" s="108">
        <f t="shared" si="89"/>
        <v>100</v>
      </c>
      <c r="BD134" s="108">
        <f t="shared" si="90"/>
        <v>100</v>
      </c>
      <c r="BE134" s="109">
        <f t="shared" si="91"/>
        <v>100</v>
      </c>
      <c r="BF134" s="107">
        <f t="shared" si="92"/>
        <v>90.56</v>
      </c>
      <c r="BG134" s="107"/>
      <c r="BH134" s="107"/>
      <c r="BI134" s="107"/>
      <c r="BJ134" s="107"/>
    </row>
    <row r="135" spans="1:62" ht="45">
      <c r="A135" s="107">
        <f>'бланки '!D137</f>
        <v>132</v>
      </c>
      <c r="B135" s="107" t="str">
        <f>'бланки '!C137</f>
        <v>Муниципальное бюджетное общеобразовательное учреждение «Первомайская основная общеобразовательная школа» Урицкого района Орловской области</v>
      </c>
      <c r="C135" s="107">
        <f>анкеты!C133</f>
        <v>60</v>
      </c>
      <c r="D135" s="107">
        <f>SUMIF('бланки '!K137:Y137,"&lt;2")</f>
        <v>14</v>
      </c>
      <c r="E135" s="107">
        <f>COUNTIF('бланки '!K137:Y137,"&lt;2")</f>
        <v>14</v>
      </c>
      <c r="F135" s="107">
        <f>SUMIF('бланки '!Z137:CM137,"&lt;2")</f>
        <v>53</v>
      </c>
      <c r="G135" s="107">
        <f>COUNTIF('бланки '!Z137:CM137,"&lt;2")</f>
        <v>55</v>
      </c>
      <c r="H135" s="107">
        <f>SUM('бланки '!CN137:CQ137)</f>
        <v>4</v>
      </c>
      <c r="I135" s="107">
        <f>анкеты!E133</f>
        <v>57</v>
      </c>
      <c r="J135" s="107">
        <f>анкеты!D133</f>
        <v>57</v>
      </c>
      <c r="K135" s="107">
        <f>анкеты!G133</f>
        <v>57</v>
      </c>
      <c r="L135" s="107">
        <f>анкеты!F133</f>
        <v>57</v>
      </c>
      <c r="M135" s="107">
        <f t="shared" si="62"/>
        <v>100</v>
      </c>
      <c r="N135" s="107">
        <f t="shared" si="63"/>
        <v>96</v>
      </c>
      <c r="O135" s="107">
        <f t="shared" si="64"/>
        <v>100</v>
      </c>
      <c r="P135" s="107">
        <f t="shared" si="65"/>
        <v>100</v>
      </c>
      <c r="Q135" s="108">
        <f t="shared" si="66"/>
        <v>98</v>
      </c>
      <c r="R135" s="108">
        <f t="shared" si="67"/>
        <v>100</v>
      </c>
      <c r="S135" s="108">
        <f t="shared" si="68"/>
        <v>100</v>
      </c>
      <c r="T135" s="109">
        <f t="shared" si="69"/>
        <v>99.4</v>
      </c>
      <c r="U135" s="107">
        <f>SUM('бланки '!CT137:CX137)</f>
        <v>5</v>
      </c>
      <c r="V135" s="107"/>
      <c r="W135" s="107"/>
      <c r="X135" s="107">
        <f>анкеты!H133</f>
        <v>58</v>
      </c>
      <c r="Y135" s="107">
        <f t="shared" si="70"/>
        <v>60</v>
      </c>
      <c r="Z135" s="108">
        <f t="shared" si="71"/>
        <v>100</v>
      </c>
      <c r="AA135" s="108">
        <f t="shared" si="72"/>
        <v>98</v>
      </c>
      <c r="AB135" s="108">
        <f t="shared" si="73"/>
        <v>97</v>
      </c>
      <c r="AC135" s="110">
        <f t="shared" si="74"/>
        <v>98.5</v>
      </c>
      <c r="AD135" s="107">
        <f>IF('бланки '!G137=1,('бланки '!DB137+'бланки '!DD137)*3,SUM('бланки '!DA137:DE137))</f>
        <v>1</v>
      </c>
      <c r="AE135" s="107">
        <f>IF('бланки '!E137=2,SUM('бланки '!DI137:DK137)*2-1,SUM('бланки '!DF137:DK137))</f>
        <v>3</v>
      </c>
      <c r="AF135" s="107">
        <f>анкеты!J133</f>
        <v>2</v>
      </c>
      <c r="AG135" s="107">
        <f>анкеты!I133</f>
        <v>2</v>
      </c>
      <c r="AH135" s="108">
        <f t="shared" si="75"/>
        <v>20</v>
      </c>
      <c r="AI135" s="108">
        <f t="shared" si="76"/>
        <v>60</v>
      </c>
      <c r="AJ135" s="111">
        <f t="shared" si="77"/>
        <v>100</v>
      </c>
      <c r="AK135" s="110">
        <f t="shared" si="78"/>
        <v>60</v>
      </c>
      <c r="AL135" s="107">
        <f>анкеты!K133</f>
        <v>60</v>
      </c>
      <c r="AM135" s="107">
        <f t="shared" si="79"/>
        <v>60</v>
      </c>
      <c r="AN135" s="107">
        <f>анкеты!L133</f>
        <v>60</v>
      </c>
      <c r="AO135" s="107">
        <f t="shared" si="80"/>
        <v>60</v>
      </c>
      <c r="AP135" s="107">
        <f>анкеты!N133</f>
        <v>59</v>
      </c>
      <c r="AQ135" s="107">
        <f>анкеты!M133</f>
        <v>59</v>
      </c>
      <c r="AR135" s="108">
        <f t="shared" si="81"/>
        <v>100</v>
      </c>
      <c r="AS135" s="108">
        <f t="shared" si="82"/>
        <v>100</v>
      </c>
      <c r="AT135" s="108">
        <f t="shared" si="83"/>
        <v>100</v>
      </c>
      <c r="AU135" s="109">
        <f t="shared" si="84"/>
        <v>100</v>
      </c>
      <c r="AV135" s="107">
        <f>анкеты!O133</f>
        <v>60</v>
      </c>
      <c r="AW135" s="107">
        <f t="shared" si="85"/>
        <v>60</v>
      </c>
      <c r="AX135" s="107">
        <f>анкеты!P133</f>
        <v>59</v>
      </c>
      <c r="AY135" s="107">
        <f t="shared" si="86"/>
        <v>60</v>
      </c>
      <c r="AZ135" s="107">
        <f>анкеты!Q133</f>
        <v>60</v>
      </c>
      <c r="BA135" s="107">
        <f t="shared" si="87"/>
        <v>60</v>
      </c>
      <c r="BB135" s="108">
        <f t="shared" si="88"/>
        <v>100</v>
      </c>
      <c r="BC135" s="108">
        <f t="shared" si="89"/>
        <v>98</v>
      </c>
      <c r="BD135" s="108">
        <f t="shared" si="90"/>
        <v>100</v>
      </c>
      <c r="BE135" s="109">
        <f t="shared" si="91"/>
        <v>99.6</v>
      </c>
      <c r="BF135" s="107">
        <f t="shared" si="92"/>
        <v>91.5</v>
      </c>
      <c r="BG135" s="107"/>
      <c r="BH135" s="107"/>
      <c r="BI135" s="107"/>
      <c r="BJ135" s="107"/>
    </row>
    <row r="136" spans="1:62" ht="45">
      <c r="A136" s="107">
        <f>'бланки '!D138</f>
        <v>133</v>
      </c>
      <c r="B136" s="107" t="str">
        <f>'бланки '!C138</f>
        <v>Муниципальное бюджетное общеобразовательное учреждение – Богдановская средняя общеобразовательная школа Урицкого района Орловской области</v>
      </c>
      <c r="C136" s="107">
        <f>анкеты!C134</f>
        <v>22</v>
      </c>
      <c r="D136" s="107">
        <f>SUMIF('бланки '!K138:Y138,"&lt;2")</f>
        <v>14</v>
      </c>
      <c r="E136" s="107">
        <f>COUNTIF('бланки '!K138:Y138,"&lt;2")</f>
        <v>14</v>
      </c>
      <c r="F136" s="107">
        <f>SUMIF('бланки '!Z138:CM138,"&lt;2")</f>
        <v>49.5</v>
      </c>
      <c r="G136" s="107">
        <f>COUNTIF('бланки '!Z138:CM138,"&lt;2")</f>
        <v>53</v>
      </c>
      <c r="H136" s="107">
        <f>SUM('бланки '!CN138:CQ138)</f>
        <v>3</v>
      </c>
      <c r="I136" s="107">
        <f>анкеты!E134</f>
        <v>22</v>
      </c>
      <c r="J136" s="107">
        <f>анкеты!D134</f>
        <v>22</v>
      </c>
      <c r="K136" s="107">
        <f>анкеты!G134</f>
        <v>21</v>
      </c>
      <c r="L136" s="107">
        <f>анкеты!F134</f>
        <v>21</v>
      </c>
      <c r="M136" s="107">
        <f t="shared" si="62"/>
        <v>100</v>
      </c>
      <c r="N136" s="107">
        <f t="shared" si="63"/>
        <v>93</v>
      </c>
      <c r="O136" s="107">
        <f t="shared" si="64"/>
        <v>100</v>
      </c>
      <c r="P136" s="107">
        <f t="shared" si="65"/>
        <v>100</v>
      </c>
      <c r="Q136" s="108">
        <f t="shared" si="66"/>
        <v>96</v>
      </c>
      <c r="R136" s="108">
        <f t="shared" si="67"/>
        <v>90</v>
      </c>
      <c r="S136" s="108">
        <f t="shared" si="68"/>
        <v>100</v>
      </c>
      <c r="T136" s="109">
        <f t="shared" si="69"/>
        <v>95.8</v>
      </c>
      <c r="U136" s="107">
        <f>SUM('бланки '!CT138:CX138)</f>
        <v>5</v>
      </c>
      <c r="V136" s="107"/>
      <c r="W136" s="107"/>
      <c r="X136" s="107">
        <f>анкеты!H134</f>
        <v>22</v>
      </c>
      <c r="Y136" s="107">
        <f t="shared" si="70"/>
        <v>22</v>
      </c>
      <c r="Z136" s="108">
        <f t="shared" si="71"/>
        <v>100</v>
      </c>
      <c r="AA136" s="108">
        <f t="shared" si="72"/>
        <v>100</v>
      </c>
      <c r="AB136" s="108">
        <f t="shared" si="73"/>
        <v>100</v>
      </c>
      <c r="AC136" s="110">
        <f t="shared" si="74"/>
        <v>100</v>
      </c>
      <c r="AD136" s="107">
        <f>IF('бланки '!G138=1,('бланки '!DB138+'бланки '!DD138)*3,SUM('бланки '!DA138:DE138))</f>
        <v>0</v>
      </c>
      <c r="AE136" s="107">
        <f>IF('бланки '!E138=2,SUM('бланки '!DI138:DK138)*2-1,SUM('бланки '!DF138:DK138))</f>
        <v>3</v>
      </c>
      <c r="AF136" s="107">
        <f>анкеты!J134</f>
        <v>8</v>
      </c>
      <c r="AG136" s="107">
        <f>анкеты!I134</f>
        <v>8</v>
      </c>
      <c r="AH136" s="108">
        <f t="shared" si="75"/>
        <v>0</v>
      </c>
      <c r="AI136" s="108">
        <f t="shared" si="76"/>
        <v>60</v>
      </c>
      <c r="AJ136" s="111">
        <f t="shared" si="77"/>
        <v>100</v>
      </c>
      <c r="AK136" s="110">
        <f t="shared" si="78"/>
        <v>54</v>
      </c>
      <c r="AL136" s="107">
        <f>анкеты!K134</f>
        <v>22</v>
      </c>
      <c r="AM136" s="107">
        <f t="shared" si="79"/>
        <v>22</v>
      </c>
      <c r="AN136" s="107">
        <f>анкеты!L134</f>
        <v>22</v>
      </c>
      <c r="AO136" s="107">
        <f t="shared" si="80"/>
        <v>22</v>
      </c>
      <c r="AP136" s="107">
        <f>анкеты!N134</f>
        <v>22</v>
      </c>
      <c r="AQ136" s="107">
        <f>анкеты!M134</f>
        <v>22</v>
      </c>
      <c r="AR136" s="108">
        <f t="shared" si="81"/>
        <v>100</v>
      </c>
      <c r="AS136" s="108">
        <f t="shared" si="82"/>
        <v>100</v>
      </c>
      <c r="AT136" s="108">
        <f t="shared" si="83"/>
        <v>100</v>
      </c>
      <c r="AU136" s="109">
        <f t="shared" si="84"/>
        <v>100</v>
      </c>
      <c r="AV136" s="107">
        <f>анкеты!O134</f>
        <v>22</v>
      </c>
      <c r="AW136" s="107">
        <f t="shared" si="85"/>
        <v>22</v>
      </c>
      <c r="AX136" s="107">
        <f>анкеты!P134</f>
        <v>22</v>
      </c>
      <c r="AY136" s="107">
        <f t="shared" si="86"/>
        <v>22</v>
      </c>
      <c r="AZ136" s="107">
        <f>анкеты!Q134</f>
        <v>22</v>
      </c>
      <c r="BA136" s="107">
        <f t="shared" si="87"/>
        <v>22</v>
      </c>
      <c r="BB136" s="108">
        <f t="shared" si="88"/>
        <v>100</v>
      </c>
      <c r="BC136" s="108">
        <f t="shared" si="89"/>
        <v>100</v>
      </c>
      <c r="BD136" s="108">
        <f t="shared" si="90"/>
        <v>100</v>
      </c>
      <c r="BE136" s="109">
        <f t="shared" si="91"/>
        <v>100</v>
      </c>
      <c r="BF136" s="107">
        <f t="shared" si="92"/>
        <v>89.960000000000008</v>
      </c>
      <c r="BG136" s="107"/>
      <c r="BH136" s="107"/>
      <c r="BI136" s="107"/>
      <c r="BJ136" s="107"/>
    </row>
    <row r="137" spans="1:62" ht="45">
      <c r="A137" s="107">
        <f>'бланки '!D139</f>
        <v>134</v>
      </c>
      <c r="B137" s="107" t="str">
        <f>'бланки '!C139</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7" s="107">
        <f>анкеты!C135</f>
        <v>52</v>
      </c>
      <c r="D137" s="107">
        <f>SUMIF('бланки '!K139:Y139,"&lt;2")</f>
        <v>13</v>
      </c>
      <c r="E137" s="107">
        <f>COUNTIF('бланки '!K139:Y139,"&lt;2")</f>
        <v>13</v>
      </c>
      <c r="F137" s="107">
        <f>SUMIF('бланки '!Z139:CM139,"&lt;2")</f>
        <v>53</v>
      </c>
      <c r="G137" s="107">
        <f>COUNTIF('бланки '!Z139:CM139,"&lt;2")</f>
        <v>54</v>
      </c>
      <c r="H137" s="107">
        <f>SUM('бланки '!CN139:CQ139)</f>
        <v>4</v>
      </c>
      <c r="I137" s="107">
        <f>анкеты!E135</f>
        <v>46</v>
      </c>
      <c r="J137" s="107">
        <f>анкеты!D135</f>
        <v>46</v>
      </c>
      <c r="K137" s="107">
        <f>анкеты!G135</f>
        <v>38</v>
      </c>
      <c r="L137" s="107">
        <f>анкеты!F135</f>
        <v>38</v>
      </c>
      <c r="M137" s="107">
        <f t="shared" si="62"/>
        <v>100</v>
      </c>
      <c r="N137" s="107">
        <f t="shared" si="63"/>
        <v>98</v>
      </c>
      <c r="O137" s="107">
        <f t="shared" si="64"/>
        <v>100</v>
      </c>
      <c r="P137" s="107">
        <f t="shared" si="65"/>
        <v>100</v>
      </c>
      <c r="Q137" s="108">
        <f t="shared" si="66"/>
        <v>99</v>
      </c>
      <c r="R137" s="108">
        <f t="shared" si="67"/>
        <v>100</v>
      </c>
      <c r="S137" s="108">
        <f t="shared" si="68"/>
        <v>100</v>
      </c>
      <c r="T137" s="109">
        <f t="shared" si="69"/>
        <v>99.7</v>
      </c>
      <c r="U137" s="107">
        <f>SUM('бланки '!CT139:CX139)</f>
        <v>5</v>
      </c>
      <c r="V137" s="107"/>
      <c r="W137" s="107"/>
      <c r="X137" s="107">
        <f>анкеты!H135</f>
        <v>52</v>
      </c>
      <c r="Y137" s="107">
        <f t="shared" si="70"/>
        <v>52</v>
      </c>
      <c r="Z137" s="108">
        <f t="shared" si="71"/>
        <v>100</v>
      </c>
      <c r="AA137" s="108">
        <f t="shared" si="72"/>
        <v>100</v>
      </c>
      <c r="AB137" s="108">
        <f t="shared" si="73"/>
        <v>100</v>
      </c>
      <c r="AC137" s="110">
        <f t="shared" si="74"/>
        <v>100</v>
      </c>
      <c r="AD137" s="107">
        <f>IF('бланки '!G139=1,('бланки '!DB139+'бланки '!DD139)*3,SUM('бланки '!DA139:DE139))</f>
        <v>0</v>
      </c>
      <c r="AE137" s="107">
        <f>IF('бланки '!E139=2,SUM('бланки '!DI139:DK139)*2-1,SUM('бланки '!DF139:DK139))</f>
        <v>3</v>
      </c>
      <c r="AF137" s="107">
        <f>анкеты!J135</f>
        <v>5</v>
      </c>
      <c r="AG137" s="107">
        <f>анкеты!I135</f>
        <v>5</v>
      </c>
      <c r="AH137" s="108">
        <f t="shared" si="75"/>
        <v>0</v>
      </c>
      <c r="AI137" s="108">
        <f t="shared" si="76"/>
        <v>60</v>
      </c>
      <c r="AJ137" s="111">
        <f t="shared" si="77"/>
        <v>100</v>
      </c>
      <c r="AK137" s="110">
        <f t="shared" si="78"/>
        <v>54</v>
      </c>
      <c r="AL137" s="107">
        <f>анкеты!K135</f>
        <v>52</v>
      </c>
      <c r="AM137" s="107">
        <f t="shared" si="79"/>
        <v>52</v>
      </c>
      <c r="AN137" s="107">
        <f>анкеты!L135</f>
        <v>51</v>
      </c>
      <c r="AO137" s="107">
        <f t="shared" si="80"/>
        <v>52</v>
      </c>
      <c r="AP137" s="107">
        <f>анкеты!N135</f>
        <v>43</v>
      </c>
      <c r="AQ137" s="107">
        <f>анкеты!M135</f>
        <v>43</v>
      </c>
      <c r="AR137" s="108">
        <f t="shared" si="81"/>
        <v>100</v>
      </c>
      <c r="AS137" s="108">
        <f t="shared" si="82"/>
        <v>98</v>
      </c>
      <c r="AT137" s="108">
        <f t="shared" si="83"/>
        <v>100</v>
      </c>
      <c r="AU137" s="109">
        <f t="shared" si="84"/>
        <v>99.2</v>
      </c>
      <c r="AV137" s="107">
        <f>анкеты!O135</f>
        <v>50</v>
      </c>
      <c r="AW137" s="107">
        <f t="shared" si="85"/>
        <v>52</v>
      </c>
      <c r="AX137" s="107">
        <f>анкеты!P135</f>
        <v>52</v>
      </c>
      <c r="AY137" s="107">
        <f t="shared" si="86"/>
        <v>52</v>
      </c>
      <c r="AZ137" s="107">
        <f>анкеты!Q135</f>
        <v>50</v>
      </c>
      <c r="BA137" s="107">
        <f t="shared" si="87"/>
        <v>52</v>
      </c>
      <c r="BB137" s="108">
        <f t="shared" si="88"/>
        <v>96</v>
      </c>
      <c r="BC137" s="108">
        <f t="shared" si="89"/>
        <v>100</v>
      </c>
      <c r="BD137" s="108">
        <f t="shared" si="90"/>
        <v>96</v>
      </c>
      <c r="BE137" s="109">
        <f t="shared" si="91"/>
        <v>96.8</v>
      </c>
      <c r="BF137" s="107">
        <f t="shared" si="92"/>
        <v>89.94</v>
      </c>
      <c r="BG137" s="107"/>
      <c r="BH137" s="107"/>
      <c r="BI137" s="107"/>
      <c r="BJ137" s="107"/>
    </row>
    <row r="138" spans="1:62" ht="45">
      <c r="A138" s="107">
        <f>'бланки '!D140</f>
        <v>135</v>
      </c>
      <c r="B138" s="107" t="str">
        <f>'бланки '!C140</f>
        <v>Муниципальное бюджетное общеобразовательное учреждение – Теляковская основная общеобразовательная школа Урицкого района Орловской области</v>
      </c>
      <c r="C138" s="107">
        <f>анкеты!C136</f>
        <v>26</v>
      </c>
      <c r="D138" s="107">
        <f>SUMIF('бланки '!K140:Y140,"&lt;2")</f>
        <v>13</v>
      </c>
      <c r="E138" s="107">
        <f>COUNTIF('бланки '!K140:Y140,"&lt;2")</f>
        <v>13</v>
      </c>
      <c r="F138" s="107">
        <f>SUMIF('бланки '!Z140:CM140,"&lt;2")</f>
        <v>49</v>
      </c>
      <c r="G138" s="107">
        <f>COUNTIF('бланки '!Z140:CM140,"&lt;2")</f>
        <v>57</v>
      </c>
      <c r="H138" s="107">
        <f>SUM('бланки '!CN140:CQ140)</f>
        <v>4</v>
      </c>
      <c r="I138" s="107">
        <f>анкеты!E136</f>
        <v>25</v>
      </c>
      <c r="J138" s="107">
        <f>анкеты!D136</f>
        <v>25</v>
      </c>
      <c r="K138" s="107">
        <f>анкеты!G136</f>
        <v>24</v>
      </c>
      <c r="L138" s="107">
        <f>анкеты!F136</f>
        <v>24</v>
      </c>
      <c r="M138" s="107">
        <f t="shared" si="62"/>
        <v>100</v>
      </c>
      <c r="N138" s="107">
        <f t="shared" si="63"/>
        <v>86</v>
      </c>
      <c r="O138" s="107">
        <f t="shared" si="64"/>
        <v>100</v>
      </c>
      <c r="P138" s="107">
        <f t="shared" si="65"/>
        <v>100</v>
      </c>
      <c r="Q138" s="108">
        <f t="shared" si="66"/>
        <v>93</v>
      </c>
      <c r="R138" s="108">
        <f t="shared" si="67"/>
        <v>100</v>
      </c>
      <c r="S138" s="108">
        <f t="shared" si="68"/>
        <v>100</v>
      </c>
      <c r="T138" s="109">
        <f t="shared" si="69"/>
        <v>97.9</v>
      </c>
      <c r="U138" s="107">
        <f>SUM('бланки '!CT140:CX140)</f>
        <v>5</v>
      </c>
      <c r="V138" s="107"/>
      <c r="W138" s="107"/>
      <c r="X138" s="107">
        <f>анкеты!H136</f>
        <v>26</v>
      </c>
      <c r="Y138" s="107">
        <f t="shared" si="70"/>
        <v>26</v>
      </c>
      <c r="Z138" s="108">
        <f t="shared" si="71"/>
        <v>100</v>
      </c>
      <c r="AA138" s="108">
        <f t="shared" si="72"/>
        <v>100</v>
      </c>
      <c r="AB138" s="108">
        <f t="shared" si="73"/>
        <v>100</v>
      </c>
      <c r="AC138" s="110">
        <f t="shared" si="74"/>
        <v>100</v>
      </c>
      <c r="AD138" s="107">
        <f>IF('бланки '!G140=1,('бланки '!DB140+'бланки '!DD140)*3,SUM('бланки '!DA140:DE140))</f>
        <v>1</v>
      </c>
      <c r="AE138" s="107">
        <f>IF('бланки '!E140=2,SUM('бланки '!DI140:DK140)*2-1,SUM('бланки '!DF140:DK140))</f>
        <v>3</v>
      </c>
      <c r="AF138" s="107">
        <f>анкеты!J136</f>
        <v>10</v>
      </c>
      <c r="AG138" s="107">
        <f>анкеты!I136</f>
        <v>12</v>
      </c>
      <c r="AH138" s="108">
        <f t="shared" si="75"/>
        <v>20</v>
      </c>
      <c r="AI138" s="108">
        <f t="shared" si="76"/>
        <v>60</v>
      </c>
      <c r="AJ138" s="111">
        <f t="shared" si="77"/>
        <v>83</v>
      </c>
      <c r="AK138" s="110">
        <f t="shared" si="78"/>
        <v>54.9</v>
      </c>
      <c r="AL138" s="107">
        <f>анкеты!K136</f>
        <v>26</v>
      </c>
      <c r="AM138" s="107">
        <f t="shared" si="79"/>
        <v>26</v>
      </c>
      <c r="AN138" s="107">
        <f>анкеты!L136</f>
        <v>26</v>
      </c>
      <c r="AO138" s="107">
        <f t="shared" si="80"/>
        <v>26</v>
      </c>
      <c r="AP138" s="107">
        <f>анкеты!N136</f>
        <v>25</v>
      </c>
      <c r="AQ138" s="107">
        <f>анкеты!M136</f>
        <v>25</v>
      </c>
      <c r="AR138" s="108">
        <f t="shared" si="81"/>
        <v>100</v>
      </c>
      <c r="AS138" s="108">
        <f t="shared" si="82"/>
        <v>100</v>
      </c>
      <c r="AT138" s="108">
        <f t="shared" si="83"/>
        <v>100</v>
      </c>
      <c r="AU138" s="109">
        <f t="shared" si="84"/>
        <v>100</v>
      </c>
      <c r="AV138" s="107">
        <f>анкеты!O136</f>
        <v>26</v>
      </c>
      <c r="AW138" s="107">
        <f t="shared" si="85"/>
        <v>26</v>
      </c>
      <c r="AX138" s="107">
        <f>анкеты!P136</f>
        <v>25</v>
      </c>
      <c r="AY138" s="107">
        <f t="shared" si="86"/>
        <v>26</v>
      </c>
      <c r="AZ138" s="107">
        <f>анкеты!Q136</f>
        <v>26</v>
      </c>
      <c r="BA138" s="107">
        <f t="shared" si="87"/>
        <v>26</v>
      </c>
      <c r="BB138" s="108">
        <f t="shared" si="88"/>
        <v>100</v>
      </c>
      <c r="BC138" s="108">
        <f t="shared" si="89"/>
        <v>96</v>
      </c>
      <c r="BD138" s="108">
        <f t="shared" si="90"/>
        <v>100</v>
      </c>
      <c r="BE138" s="109">
        <f t="shared" si="91"/>
        <v>99.2</v>
      </c>
      <c r="BF138" s="107">
        <f t="shared" si="92"/>
        <v>90.4</v>
      </c>
      <c r="BG138" s="107"/>
      <c r="BH138" s="107"/>
      <c r="BI138" s="107"/>
      <c r="BJ138" s="107"/>
    </row>
    <row r="139" spans="1:62" ht="45">
      <c r="A139" s="107">
        <f>'бланки '!D141</f>
        <v>136</v>
      </c>
      <c r="B139" s="107" t="str">
        <f>'бланки '!C141</f>
        <v>Муниципальное бюджетное общеобразовательное учреждение – Себякинская основная общеобразовательная школа Урицкого района Орловской области</v>
      </c>
      <c r="C139" s="107">
        <f>анкеты!C137</f>
        <v>14</v>
      </c>
      <c r="D139" s="107">
        <f>SUMIF('бланки '!K141:Y141,"&lt;2")</f>
        <v>13</v>
      </c>
      <c r="E139" s="107">
        <f>COUNTIF('бланки '!K141:Y141,"&lt;2")</f>
        <v>13</v>
      </c>
      <c r="F139" s="107">
        <f>SUMIF('бланки '!Z141:CM141,"&lt;2")</f>
        <v>45</v>
      </c>
      <c r="G139" s="107">
        <f>COUNTIF('бланки '!Z141:CM141,"&lt;2")</f>
        <v>53</v>
      </c>
      <c r="H139" s="107">
        <f>SUM('бланки '!CN141:CQ141)</f>
        <v>4</v>
      </c>
      <c r="I139" s="107">
        <f>анкеты!E137</f>
        <v>14</v>
      </c>
      <c r="J139" s="107">
        <f>анкеты!D137</f>
        <v>14</v>
      </c>
      <c r="K139" s="107">
        <f>анкеты!G137</f>
        <v>13</v>
      </c>
      <c r="L139" s="107">
        <f>анкеты!F137</f>
        <v>13</v>
      </c>
      <c r="M139" s="107">
        <f t="shared" si="62"/>
        <v>100</v>
      </c>
      <c r="N139" s="107">
        <f t="shared" si="63"/>
        <v>85</v>
      </c>
      <c r="O139" s="107">
        <f t="shared" si="64"/>
        <v>100</v>
      </c>
      <c r="P139" s="107">
        <f t="shared" si="65"/>
        <v>100</v>
      </c>
      <c r="Q139" s="108">
        <f t="shared" si="66"/>
        <v>92</v>
      </c>
      <c r="R139" s="108">
        <f t="shared" si="67"/>
        <v>100</v>
      </c>
      <c r="S139" s="108">
        <f t="shared" si="68"/>
        <v>100</v>
      </c>
      <c r="T139" s="109">
        <f t="shared" si="69"/>
        <v>97.6</v>
      </c>
      <c r="U139" s="107">
        <f>SUM('бланки '!CT141:CX141)</f>
        <v>5</v>
      </c>
      <c r="V139" s="107"/>
      <c r="W139" s="107"/>
      <c r="X139" s="107">
        <f>анкеты!H137</f>
        <v>14</v>
      </c>
      <c r="Y139" s="107">
        <f t="shared" si="70"/>
        <v>14</v>
      </c>
      <c r="Z139" s="108">
        <f t="shared" si="71"/>
        <v>100</v>
      </c>
      <c r="AA139" s="108">
        <f t="shared" si="72"/>
        <v>100</v>
      </c>
      <c r="AB139" s="108">
        <f t="shared" si="73"/>
        <v>100</v>
      </c>
      <c r="AC139" s="110">
        <f t="shared" si="74"/>
        <v>100</v>
      </c>
      <c r="AD139" s="107">
        <f>IF('бланки '!G141=1,('бланки '!DB141+'бланки '!DD141)*3,SUM('бланки '!DA141:DE141))</f>
        <v>0</v>
      </c>
      <c r="AE139" s="107">
        <f>IF('бланки '!E141=2,SUM('бланки '!DI141:DK141)*2-1,SUM('бланки '!DF141:DK141))</f>
        <v>2</v>
      </c>
      <c r="AF139" s="107">
        <f>анкеты!J137</f>
        <v>6</v>
      </c>
      <c r="AG139" s="107">
        <f>анкеты!I137</f>
        <v>6</v>
      </c>
      <c r="AH139" s="108">
        <f t="shared" si="75"/>
        <v>0</v>
      </c>
      <c r="AI139" s="108">
        <f t="shared" si="76"/>
        <v>40</v>
      </c>
      <c r="AJ139" s="111">
        <f t="shared" si="77"/>
        <v>100</v>
      </c>
      <c r="AK139" s="110">
        <f t="shared" si="78"/>
        <v>46</v>
      </c>
      <c r="AL139" s="107">
        <f>анкеты!K137</f>
        <v>14</v>
      </c>
      <c r="AM139" s="107">
        <f t="shared" si="79"/>
        <v>14</v>
      </c>
      <c r="AN139" s="107">
        <f>анкеты!L137</f>
        <v>14</v>
      </c>
      <c r="AO139" s="107">
        <f t="shared" si="80"/>
        <v>14</v>
      </c>
      <c r="AP139" s="107">
        <f>анкеты!N137</f>
        <v>14</v>
      </c>
      <c r="AQ139" s="107">
        <f>анкеты!M137</f>
        <v>14</v>
      </c>
      <c r="AR139" s="108">
        <f t="shared" si="81"/>
        <v>100</v>
      </c>
      <c r="AS139" s="108">
        <f t="shared" si="82"/>
        <v>100</v>
      </c>
      <c r="AT139" s="108">
        <f t="shared" si="83"/>
        <v>100</v>
      </c>
      <c r="AU139" s="109">
        <f t="shared" si="84"/>
        <v>100</v>
      </c>
      <c r="AV139" s="107">
        <f>анкеты!O137</f>
        <v>14</v>
      </c>
      <c r="AW139" s="107">
        <f t="shared" si="85"/>
        <v>14</v>
      </c>
      <c r="AX139" s="107">
        <f>анкеты!P137</f>
        <v>14</v>
      </c>
      <c r="AY139" s="107">
        <f t="shared" si="86"/>
        <v>14</v>
      </c>
      <c r="AZ139" s="107">
        <f>анкеты!Q137</f>
        <v>14</v>
      </c>
      <c r="BA139" s="107">
        <f t="shared" si="87"/>
        <v>14</v>
      </c>
      <c r="BB139" s="108">
        <f t="shared" si="88"/>
        <v>100</v>
      </c>
      <c r="BC139" s="108">
        <f t="shared" si="89"/>
        <v>100</v>
      </c>
      <c r="BD139" s="108">
        <f t="shared" si="90"/>
        <v>100</v>
      </c>
      <c r="BE139" s="109">
        <f t="shared" si="91"/>
        <v>100</v>
      </c>
      <c r="BF139" s="107">
        <f t="shared" si="92"/>
        <v>88.72</v>
      </c>
      <c r="BG139" s="107"/>
      <c r="BH139" s="107"/>
      <c r="BI139" s="107"/>
      <c r="BJ139" s="107"/>
    </row>
    <row r="140" spans="1:62" ht="45">
      <c r="A140" s="107">
        <f>'бланки '!D142</f>
        <v>137</v>
      </c>
      <c r="B140" s="107" t="str">
        <f>'бланки '!C142</f>
        <v>Муниципальное бюджетное общеобразовательное учреждение – Луначарская основная общеобразовательная школа Урицкого района Орловской области</v>
      </c>
      <c r="C140" s="107">
        <f>анкеты!C138</f>
        <v>40</v>
      </c>
      <c r="D140" s="107">
        <f>SUMIF('бланки '!K142:Y142,"&lt;2")</f>
        <v>14</v>
      </c>
      <c r="E140" s="107">
        <f>COUNTIF('бланки '!K142:Y142,"&lt;2")</f>
        <v>14</v>
      </c>
      <c r="F140" s="107">
        <f>SUMIF('бланки '!Z142:CM142,"&lt;2")</f>
        <v>51</v>
      </c>
      <c r="G140" s="107">
        <f>COUNTIF('бланки '!Z142:CM142,"&lt;2")</f>
        <v>52</v>
      </c>
      <c r="H140" s="107">
        <f>SUM('бланки '!CN142:CQ142)</f>
        <v>3</v>
      </c>
      <c r="I140" s="107">
        <f>анкеты!E138</f>
        <v>26</v>
      </c>
      <c r="J140" s="107">
        <f>анкеты!D138</f>
        <v>27</v>
      </c>
      <c r="K140" s="107">
        <f>анкеты!G138</f>
        <v>25</v>
      </c>
      <c r="L140" s="107">
        <f>анкеты!F138</f>
        <v>26</v>
      </c>
      <c r="M140" s="107">
        <f t="shared" si="62"/>
        <v>100</v>
      </c>
      <c r="N140" s="107">
        <f t="shared" si="63"/>
        <v>98</v>
      </c>
      <c r="O140" s="107">
        <f t="shared" si="64"/>
        <v>96</v>
      </c>
      <c r="P140" s="107">
        <f t="shared" si="65"/>
        <v>96</v>
      </c>
      <c r="Q140" s="108">
        <f t="shared" si="66"/>
        <v>99</v>
      </c>
      <c r="R140" s="108">
        <f t="shared" si="67"/>
        <v>90</v>
      </c>
      <c r="S140" s="108">
        <f t="shared" si="68"/>
        <v>96</v>
      </c>
      <c r="T140" s="109">
        <f t="shared" si="69"/>
        <v>95.1</v>
      </c>
      <c r="U140" s="107">
        <f>SUM('бланки '!CT142:CX142)</f>
        <v>5</v>
      </c>
      <c r="V140" s="107"/>
      <c r="W140" s="107"/>
      <c r="X140" s="107">
        <f>анкеты!H138</f>
        <v>40</v>
      </c>
      <c r="Y140" s="107">
        <f t="shared" si="70"/>
        <v>40</v>
      </c>
      <c r="Z140" s="108">
        <f t="shared" si="71"/>
        <v>100</v>
      </c>
      <c r="AA140" s="108">
        <f t="shared" si="72"/>
        <v>100</v>
      </c>
      <c r="AB140" s="108">
        <f t="shared" si="73"/>
        <v>100</v>
      </c>
      <c r="AC140" s="110">
        <f t="shared" si="74"/>
        <v>100</v>
      </c>
      <c r="AD140" s="107">
        <f>IF('бланки '!G142=1,('бланки '!DB142+'бланки '!DD142)*3,SUM('бланки '!DA142:DE142))</f>
        <v>0</v>
      </c>
      <c r="AE140" s="107">
        <f>IF('бланки '!E142=2,SUM('бланки '!DI142:DK142)*2-1,SUM('бланки '!DF142:DK142))</f>
        <v>3</v>
      </c>
      <c r="AF140" s="107">
        <f>анкеты!J138</f>
        <v>3</v>
      </c>
      <c r="AG140" s="107">
        <f>анкеты!I138</f>
        <v>3</v>
      </c>
      <c r="AH140" s="108">
        <f t="shared" si="75"/>
        <v>0</v>
      </c>
      <c r="AI140" s="108">
        <f t="shared" si="76"/>
        <v>60</v>
      </c>
      <c r="AJ140" s="111">
        <f t="shared" si="77"/>
        <v>100</v>
      </c>
      <c r="AK140" s="110">
        <f t="shared" si="78"/>
        <v>54</v>
      </c>
      <c r="AL140" s="107">
        <f>анкеты!K138</f>
        <v>39</v>
      </c>
      <c r="AM140" s="107">
        <f t="shared" si="79"/>
        <v>40</v>
      </c>
      <c r="AN140" s="107">
        <f>анкеты!L138</f>
        <v>40</v>
      </c>
      <c r="AO140" s="107">
        <f t="shared" si="80"/>
        <v>40</v>
      </c>
      <c r="AP140" s="107">
        <f>анкеты!N138</f>
        <v>28</v>
      </c>
      <c r="AQ140" s="107">
        <f>анкеты!M138</f>
        <v>29</v>
      </c>
      <c r="AR140" s="108">
        <f t="shared" si="81"/>
        <v>97</v>
      </c>
      <c r="AS140" s="108">
        <f t="shared" si="82"/>
        <v>100</v>
      </c>
      <c r="AT140" s="108">
        <f t="shared" si="83"/>
        <v>97</v>
      </c>
      <c r="AU140" s="109">
        <f t="shared" si="84"/>
        <v>98.2</v>
      </c>
      <c r="AV140" s="107">
        <f>анкеты!O138</f>
        <v>38</v>
      </c>
      <c r="AW140" s="107">
        <f t="shared" si="85"/>
        <v>40</v>
      </c>
      <c r="AX140" s="107">
        <f>анкеты!P138</f>
        <v>38</v>
      </c>
      <c r="AY140" s="107">
        <f t="shared" si="86"/>
        <v>40</v>
      </c>
      <c r="AZ140" s="107">
        <f>анкеты!Q138</f>
        <v>38</v>
      </c>
      <c r="BA140" s="107">
        <f t="shared" si="87"/>
        <v>40</v>
      </c>
      <c r="BB140" s="108">
        <f t="shared" si="88"/>
        <v>95</v>
      </c>
      <c r="BC140" s="108">
        <f t="shared" si="89"/>
        <v>95</v>
      </c>
      <c r="BD140" s="108">
        <f t="shared" si="90"/>
        <v>95</v>
      </c>
      <c r="BE140" s="109">
        <f t="shared" si="91"/>
        <v>95</v>
      </c>
      <c r="BF140" s="107">
        <f t="shared" si="92"/>
        <v>88.460000000000008</v>
      </c>
      <c r="BG140" s="107"/>
      <c r="BH140" s="107"/>
      <c r="BI140" s="107"/>
      <c r="BJ140" s="107"/>
    </row>
    <row r="141" spans="1:62" ht="45">
      <c r="A141" s="107">
        <f>'бланки '!D143</f>
        <v>138</v>
      </c>
      <c r="B141" s="107" t="str">
        <f>'бланки '!C143</f>
        <v>Муниципальное бюджетное общеобразовательное учреждение Городищенская средняя общеобразовательная школа Урицкого района Орловской области</v>
      </c>
      <c r="C141" s="107">
        <f>анкеты!C139</f>
        <v>28</v>
      </c>
      <c r="D141" s="107">
        <f>SUMIF('бланки '!K143:Y143,"&lt;2")</f>
        <v>13</v>
      </c>
      <c r="E141" s="107">
        <f>COUNTIF('бланки '!K143:Y143,"&lt;2")</f>
        <v>13</v>
      </c>
      <c r="F141" s="107">
        <f>SUMIF('бланки '!Z143:CM143,"&lt;2")</f>
        <v>32.5</v>
      </c>
      <c r="G141" s="107">
        <f>COUNTIF('бланки '!Z143:CM143,"&lt;2")</f>
        <v>53</v>
      </c>
      <c r="H141" s="107">
        <f>SUM('бланки '!CN143:CQ143)</f>
        <v>3</v>
      </c>
      <c r="I141" s="107">
        <f>анкеты!E139</f>
        <v>23</v>
      </c>
      <c r="J141" s="107">
        <f>анкеты!D139</f>
        <v>23</v>
      </c>
      <c r="K141" s="107">
        <f>анкеты!G139</f>
        <v>15</v>
      </c>
      <c r="L141" s="107">
        <f>анкеты!F139</f>
        <v>15</v>
      </c>
      <c r="M141" s="107">
        <f t="shared" si="62"/>
        <v>100</v>
      </c>
      <c r="N141" s="107">
        <f t="shared" si="63"/>
        <v>61</v>
      </c>
      <c r="O141" s="107">
        <f t="shared" si="64"/>
        <v>100</v>
      </c>
      <c r="P141" s="107">
        <f t="shared" si="65"/>
        <v>100</v>
      </c>
      <c r="Q141" s="108">
        <f t="shared" si="66"/>
        <v>80</v>
      </c>
      <c r="R141" s="108">
        <f t="shared" si="67"/>
        <v>90</v>
      </c>
      <c r="S141" s="108">
        <f t="shared" si="68"/>
        <v>100</v>
      </c>
      <c r="T141" s="109">
        <f t="shared" si="69"/>
        <v>91</v>
      </c>
      <c r="U141" s="107">
        <f>SUM('бланки '!CT143:CX143)</f>
        <v>5</v>
      </c>
      <c r="V141" s="107"/>
      <c r="W141" s="107"/>
      <c r="X141" s="107">
        <f>анкеты!H139</f>
        <v>28</v>
      </c>
      <c r="Y141" s="107">
        <f t="shared" si="70"/>
        <v>28</v>
      </c>
      <c r="Z141" s="108">
        <f t="shared" si="71"/>
        <v>100</v>
      </c>
      <c r="AA141" s="108">
        <f t="shared" si="72"/>
        <v>100</v>
      </c>
      <c r="AB141" s="108">
        <f t="shared" si="73"/>
        <v>100</v>
      </c>
      <c r="AC141" s="110">
        <f t="shared" si="74"/>
        <v>100</v>
      </c>
      <c r="AD141" s="107">
        <f>IF('бланки '!G143=1,('бланки '!DB143+'бланки '!DD143)*3,SUM('бланки '!DA143:DE143))</f>
        <v>0</v>
      </c>
      <c r="AE141" s="107">
        <f>IF('бланки '!E143=2,SUM('бланки '!DI143:DK143)*2-1,SUM('бланки '!DF143:DK143))</f>
        <v>3</v>
      </c>
      <c r="AF141" s="107">
        <f>анкеты!J139</f>
        <v>2</v>
      </c>
      <c r="AG141" s="107">
        <f>анкеты!I139</f>
        <v>2</v>
      </c>
      <c r="AH141" s="108">
        <f t="shared" si="75"/>
        <v>0</v>
      </c>
      <c r="AI141" s="108">
        <f t="shared" si="76"/>
        <v>60</v>
      </c>
      <c r="AJ141" s="111">
        <f t="shared" si="77"/>
        <v>100</v>
      </c>
      <c r="AK141" s="110">
        <f t="shared" si="78"/>
        <v>54</v>
      </c>
      <c r="AL141" s="107">
        <f>анкеты!K139</f>
        <v>27</v>
      </c>
      <c r="AM141" s="107">
        <f t="shared" si="79"/>
        <v>28</v>
      </c>
      <c r="AN141" s="107">
        <f>анкеты!L139</f>
        <v>27</v>
      </c>
      <c r="AO141" s="107">
        <f t="shared" si="80"/>
        <v>28</v>
      </c>
      <c r="AP141" s="107">
        <f>анкеты!N139</f>
        <v>19</v>
      </c>
      <c r="AQ141" s="107">
        <f>анкеты!M139</f>
        <v>19</v>
      </c>
      <c r="AR141" s="108">
        <f t="shared" si="81"/>
        <v>96</v>
      </c>
      <c r="AS141" s="108">
        <f t="shared" si="82"/>
        <v>96</v>
      </c>
      <c r="AT141" s="108">
        <f t="shared" si="83"/>
        <v>100</v>
      </c>
      <c r="AU141" s="109">
        <f t="shared" si="84"/>
        <v>96.8</v>
      </c>
      <c r="AV141" s="107">
        <f>анкеты!O139</f>
        <v>28</v>
      </c>
      <c r="AW141" s="107">
        <f t="shared" si="85"/>
        <v>28</v>
      </c>
      <c r="AX141" s="107">
        <f>анкеты!P139</f>
        <v>27</v>
      </c>
      <c r="AY141" s="107">
        <f t="shared" si="86"/>
        <v>28</v>
      </c>
      <c r="AZ141" s="107">
        <f>анкеты!Q139</f>
        <v>28</v>
      </c>
      <c r="BA141" s="107">
        <f t="shared" si="87"/>
        <v>28</v>
      </c>
      <c r="BB141" s="108">
        <f t="shared" si="88"/>
        <v>100</v>
      </c>
      <c r="BC141" s="108">
        <f t="shared" si="89"/>
        <v>96</v>
      </c>
      <c r="BD141" s="108">
        <f t="shared" si="90"/>
        <v>100</v>
      </c>
      <c r="BE141" s="109">
        <f t="shared" si="91"/>
        <v>99.2</v>
      </c>
      <c r="BF141" s="107">
        <f t="shared" si="92"/>
        <v>88.2</v>
      </c>
      <c r="BG141" s="107"/>
      <c r="BH141" s="107"/>
      <c r="BI141" s="107"/>
      <c r="BJ141" s="107"/>
    </row>
    <row r="142" spans="1:62" ht="45">
      <c r="A142" s="107">
        <f>'бланки '!D144</f>
        <v>139</v>
      </c>
      <c r="B142" s="107" t="str">
        <f>'бланки '!C144</f>
        <v>Муниципальное бюджетное общеобразовательное учреждение «Лубянская средняя общеобразовательная школа» Дмитровского района Орловской области</v>
      </c>
      <c r="C142" s="107">
        <f>анкеты!C140</f>
        <v>52</v>
      </c>
      <c r="D142" s="107">
        <f>SUMIF('бланки '!K144:Y144,"&lt;2")</f>
        <v>14</v>
      </c>
      <c r="E142" s="107">
        <f>COUNTIF('бланки '!K144:Y144,"&lt;2")</f>
        <v>14</v>
      </c>
      <c r="F142" s="107">
        <f>SUMIF('бланки '!Z144:CM144,"&lt;2")</f>
        <v>61</v>
      </c>
      <c r="G142" s="107">
        <f>COUNTIF('бланки '!Z144:CM144,"&lt;2")</f>
        <v>61</v>
      </c>
      <c r="H142" s="107">
        <f>SUM('бланки '!CN144:CQ144)</f>
        <v>4</v>
      </c>
      <c r="I142" s="107">
        <f>анкеты!E140</f>
        <v>49</v>
      </c>
      <c r="J142" s="107">
        <f>анкеты!D140</f>
        <v>49</v>
      </c>
      <c r="K142" s="107">
        <f>анкеты!G140</f>
        <v>47</v>
      </c>
      <c r="L142" s="107">
        <f>анкеты!F140</f>
        <v>47</v>
      </c>
      <c r="M142" s="107">
        <f t="shared" si="62"/>
        <v>100</v>
      </c>
      <c r="N142" s="107">
        <f t="shared" si="63"/>
        <v>100</v>
      </c>
      <c r="O142" s="107">
        <f t="shared" si="64"/>
        <v>100</v>
      </c>
      <c r="P142" s="107">
        <f t="shared" si="65"/>
        <v>100</v>
      </c>
      <c r="Q142" s="108">
        <f t="shared" si="66"/>
        <v>100</v>
      </c>
      <c r="R142" s="108">
        <f t="shared" si="67"/>
        <v>100</v>
      </c>
      <c r="S142" s="108">
        <f t="shared" si="68"/>
        <v>100</v>
      </c>
      <c r="T142" s="109">
        <f t="shared" si="69"/>
        <v>100</v>
      </c>
      <c r="U142" s="107">
        <f>SUM('бланки '!CT144:CX144)</f>
        <v>5</v>
      </c>
      <c r="V142" s="107"/>
      <c r="W142" s="107"/>
      <c r="X142" s="107">
        <f>анкеты!H140</f>
        <v>52</v>
      </c>
      <c r="Y142" s="107">
        <f t="shared" si="70"/>
        <v>52</v>
      </c>
      <c r="Z142" s="108">
        <f t="shared" si="71"/>
        <v>100</v>
      </c>
      <c r="AA142" s="108">
        <f t="shared" si="72"/>
        <v>100</v>
      </c>
      <c r="AB142" s="108">
        <f t="shared" si="73"/>
        <v>100</v>
      </c>
      <c r="AC142" s="110">
        <f t="shared" si="74"/>
        <v>100</v>
      </c>
      <c r="AD142" s="107">
        <f>IF('бланки '!G144=1,('бланки '!DB144+'бланки '!DD144)*3,SUM('бланки '!DA144:DE144))</f>
        <v>1</v>
      </c>
      <c r="AE142" s="107">
        <f>IF('бланки '!E144=2,SUM('бланки '!DI144:DK144)*2-1,SUM('бланки '!DF144:DK144))</f>
        <v>3</v>
      </c>
      <c r="AF142" s="107">
        <f>анкеты!J140</f>
        <v>25</v>
      </c>
      <c r="AG142" s="107">
        <f>анкеты!I140</f>
        <v>26</v>
      </c>
      <c r="AH142" s="108">
        <f t="shared" si="75"/>
        <v>20</v>
      </c>
      <c r="AI142" s="108">
        <f t="shared" si="76"/>
        <v>60</v>
      </c>
      <c r="AJ142" s="111">
        <f t="shared" si="77"/>
        <v>96</v>
      </c>
      <c r="AK142" s="110">
        <f t="shared" si="78"/>
        <v>58.8</v>
      </c>
      <c r="AL142" s="107">
        <f>анкеты!K140</f>
        <v>51</v>
      </c>
      <c r="AM142" s="107">
        <f t="shared" si="79"/>
        <v>52</v>
      </c>
      <c r="AN142" s="107">
        <f>анкеты!L140</f>
        <v>50</v>
      </c>
      <c r="AO142" s="107">
        <f t="shared" si="80"/>
        <v>52</v>
      </c>
      <c r="AP142" s="107">
        <f>анкеты!N140</f>
        <v>48</v>
      </c>
      <c r="AQ142" s="107">
        <f>анкеты!M140</f>
        <v>49</v>
      </c>
      <c r="AR142" s="108">
        <f t="shared" si="81"/>
        <v>98</v>
      </c>
      <c r="AS142" s="108">
        <f t="shared" si="82"/>
        <v>96</v>
      </c>
      <c r="AT142" s="108">
        <f t="shared" si="83"/>
        <v>98</v>
      </c>
      <c r="AU142" s="109">
        <f t="shared" si="84"/>
        <v>97.2</v>
      </c>
      <c r="AV142" s="107">
        <f>анкеты!O140</f>
        <v>50</v>
      </c>
      <c r="AW142" s="107">
        <f t="shared" si="85"/>
        <v>52</v>
      </c>
      <c r="AX142" s="107">
        <f>анкеты!P140</f>
        <v>52</v>
      </c>
      <c r="AY142" s="107">
        <f t="shared" si="86"/>
        <v>52</v>
      </c>
      <c r="AZ142" s="107">
        <f>анкеты!Q140</f>
        <v>52</v>
      </c>
      <c r="BA142" s="107">
        <f t="shared" si="87"/>
        <v>52</v>
      </c>
      <c r="BB142" s="108">
        <f t="shared" si="88"/>
        <v>96</v>
      </c>
      <c r="BC142" s="108">
        <f t="shared" si="89"/>
        <v>100</v>
      </c>
      <c r="BD142" s="108">
        <f t="shared" si="90"/>
        <v>100</v>
      </c>
      <c r="BE142" s="109">
        <f t="shared" si="91"/>
        <v>98.8</v>
      </c>
      <c r="BF142" s="107">
        <f t="shared" si="92"/>
        <v>90.960000000000008</v>
      </c>
      <c r="BG142" s="107"/>
      <c r="BH142" s="107"/>
      <c r="BI142" s="107"/>
      <c r="BJ142" s="107"/>
    </row>
    <row r="143" spans="1:62" ht="45">
      <c r="A143" s="107">
        <f>'бланки '!D145</f>
        <v>140</v>
      </c>
      <c r="B143" s="107" t="str">
        <f>'бланки '!C145</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3" s="107">
        <f>анкеты!C141</f>
        <v>242</v>
      </c>
      <c r="D143" s="107">
        <f>SUMIF('бланки '!K145:Y145,"&lt;2")</f>
        <v>13</v>
      </c>
      <c r="E143" s="107">
        <f>COUNTIF('бланки '!K145:Y145,"&lt;2")</f>
        <v>13</v>
      </c>
      <c r="F143" s="107">
        <f>SUMIF('бланки '!Z145:CM145,"&lt;2")</f>
        <v>39</v>
      </c>
      <c r="G143" s="107">
        <f>COUNTIF('бланки '!Z145:CM145,"&lt;2")</f>
        <v>53</v>
      </c>
      <c r="H143" s="107">
        <f>SUM('бланки '!CN145:CQ145)</f>
        <v>4</v>
      </c>
      <c r="I143" s="107">
        <f>анкеты!E141</f>
        <v>233</v>
      </c>
      <c r="J143" s="107">
        <f>анкеты!D141</f>
        <v>240</v>
      </c>
      <c r="K143" s="107">
        <f>анкеты!G141</f>
        <v>223</v>
      </c>
      <c r="L143" s="107">
        <f>анкеты!F141</f>
        <v>230</v>
      </c>
      <c r="M143" s="107">
        <f t="shared" si="62"/>
        <v>100</v>
      </c>
      <c r="N143" s="107">
        <f t="shared" si="63"/>
        <v>74</v>
      </c>
      <c r="O143" s="107">
        <f t="shared" si="64"/>
        <v>97</v>
      </c>
      <c r="P143" s="107">
        <f t="shared" si="65"/>
        <v>97</v>
      </c>
      <c r="Q143" s="108">
        <f t="shared" si="66"/>
        <v>87</v>
      </c>
      <c r="R143" s="108">
        <f t="shared" si="67"/>
        <v>100</v>
      </c>
      <c r="S143" s="108">
        <f t="shared" si="68"/>
        <v>97</v>
      </c>
      <c r="T143" s="109">
        <f t="shared" si="69"/>
        <v>94.9</v>
      </c>
      <c r="U143" s="107">
        <f>SUM('бланки '!CT145:CX145)</f>
        <v>5</v>
      </c>
      <c r="V143" s="107"/>
      <c r="W143" s="107"/>
      <c r="X143" s="107">
        <f>анкеты!H141</f>
        <v>237</v>
      </c>
      <c r="Y143" s="107">
        <f t="shared" si="70"/>
        <v>242</v>
      </c>
      <c r="Z143" s="108">
        <f t="shared" si="71"/>
        <v>100</v>
      </c>
      <c r="AA143" s="108">
        <f t="shared" si="72"/>
        <v>99</v>
      </c>
      <c r="AB143" s="108">
        <f t="shared" si="73"/>
        <v>98</v>
      </c>
      <c r="AC143" s="110">
        <f t="shared" si="74"/>
        <v>99</v>
      </c>
      <c r="AD143" s="107">
        <f>IF('бланки '!G145=1,('бланки '!DB145+'бланки '!DD145)*3,SUM('бланки '!DA145:DE145))</f>
        <v>3</v>
      </c>
      <c r="AE143" s="107">
        <f>IF('бланки '!E145=2,SUM('бланки '!DI145:DK145)*2-1,SUM('бланки '!DF145:DK145))</f>
        <v>3</v>
      </c>
      <c r="AF143" s="107">
        <f>анкеты!J141</f>
        <v>223</v>
      </c>
      <c r="AG143" s="107">
        <f>анкеты!I141</f>
        <v>230</v>
      </c>
      <c r="AH143" s="108">
        <f t="shared" si="75"/>
        <v>60</v>
      </c>
      <c r="AI143" s="108">
        <f t="shared" si="76"/>
        <v>60</v>
      </c>
      <c r="AJ143" s="111">
        <f t="shared" si="77"/>
        <v>97</v>
      </c>
      <c r="AK143" s="110">
        <f t="shared" si="78"/>
        <v>71.099999999999994</v>
      </c>
      <c r="AL143" s="107">
        <f>анкеты!K141</f>
        <v>232</v>
      </c>
      <c r="AM143" s="107">
        <f t="shared" si="79"/>
        <v>242</v>
      </c>
      <c r="AN143" s="107">
        <f>анкеты!L141</f>
        <v>240</v>
      </c>
      <c r="AO143" s="107">
        <f t="shared" si="80"/>
        <v>242</v>
      </c>
      <c r="AP143" s="107">
        <f>анкеты!N141</f>
        <v>229</v>
      </c>
      <c r="AQ143" s="107">
        <f>анкеты!M141</f>
        <v>233</v>
      </c>
      <c r="AR143" s="108">
        <f t="shared" si="81"/>
        <v>96</v>
      </c>
      <c r="AS143" s="108">
        <f t="shared" si="82"/>
        <v>99</v>
      </c>
      <c r="AT143" s="108">
        <f t="shared" si="83"/>
        <v>98</v>
      </c>
      <c r="AU143" s="109">
        <f t="shared" si="84"/>
        <v>97.6</v>
      </c>
      <c r="AV143" s="107">
        <f>анкеты!O141</f>
        <v>235</v>
      </c>
      <c r="AW143" s="107">
        <f t="shared" si="85"/>
        <v>242</v>
      </c>
      <c r="AX143" s="107">
        <f>анкеты!P141</f>
        <v>239</v>
      </c>
      <c r="AY143" s="107">
        <f t="shared" si="86"/>
        <v>242</v>
      </c>
      <c r="AZ143" s="107">
        <f>анкеты!Q141</f>
        <v>236</v>
      </c>
      <c r="BA143" s="107">
        <f t="shared" si="87"/>
        <v>242</v>
      </c>
      <c r="BB143" s="108">
        <f t="shared" si="88"/>
        <v>97</v>
      </c>
      <c r="BC143" s="108">
        <f t="shared" si="89"/>
        <v>99</v>
      </c>
      <c r="BD143" s="108">
        <f t="shared" si="90"/>
        <v>97</v>
      </c>
      <c r="BE143" s="109">
        <f t="shared" si="91"/>
        <v>97.4</v>
      </c>
      <c r="BF143" s="107">
        <f t="shared" si="92"/>
        <v>92</v>
      </c>
      <c r="BG143" s="107"/>
      <c r="BH143" s="107"/>
      <c r="BI143" s="107"/>
      <c r="BJ143" s="107"/>
    </row>
    <row r="144" spans="1:62" ht="45">
      <c r="A144" s="107">
        <f>'бланки '!D146</f>
        <v>141</v>
      </c>
      <c r="B144" s="107" t="str">
        <f>'бланки '!C146</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4" s="107">
        <f>анкеты!C142</f>
        <v>4</v>
      </c>
      <c r="D144" s="107">
        <f>SUMIF('бланки '!K146:Y146,"&lt;2")</f>
        <v>14</v>
      </c>
      <c r="E144" s="107">
        <f>COUNTIF('бланки '!K146:Y146,"&lt;2")</f>
        <v>14</v>
      </c>
      <c r="F144" s="107">
        <f>SUMIF('бланки '!Z146:CM146,"&lt;2")</f>
        <v>47</v>
      </c>
      <c r="G144" s="107">
        <f>COUNTIF('бланки '!Z146:CM146,"&lt;2")</f>
        <v>54</v>
      </c>
      <c r="H144" s="107">
        <f>SUM('бланки '!CN146:CQ146)</f>
        <v>4</v>
      </c>
      <c r="I144" s="107">
        <f>анкеты!E142</f>
        <v>4</v>
      </c>
      <c r="J144" s="107">
        <f>анкеты!D142</f>
        <v>4</v>
      </c>
      <c r="K144" s="107">
        <f>анкеты!G142</f>
        <v>3</v>
      </c>
      <c r="L144" s="107">
        <f>анкеты!F142</f>
        <v>3</v>
      </c>
      <c r="M144" s="107">
        <f t="shared" si="62"/>
        <v>100</v>
      </c>
      <c r="N144" s="107">
        <f t="shared" si="63"/>
        <v>87</v>
      </c>
      <c r="O144" s="107">
        <f t="shared" si="64"/>
        <v>100</v>
      </c>
      <c r="P144" s="107">
        <f t="shared" si="65"/>
        <v>100</v>
      </c>
      <c r="Q144" s="108">
        <f t="shared" si="66"/>
        <v>93</v>
      </c>
      <c r="R144" s="108">
        <f t="shared" si="67"/>
        <v>100</v>
      </c>
      <c r="S144" s="108">
        <f t="shared" si="68"/>
        <v>100</v>
      </c>
      <c r="T144" s="109">
        <f t="shared" si="69"/>
        <v>97.9</v>
      </c>
      <c r="U144" s="107">
        <f>SUM('бланки '!CT146:CX146)</f>
        <v>5</v>
      </c>
      <c r="V144" s="107"/>
      <c r="W144" s="107"/>
      <c r="X144" s="107">
        <f>анкеты!H142</f>
        <v>4</v>
      </c>
      <c r="Y144" s="107">
        <f t="shared" si="70"/>
        <v>4</v>
      </c>
      <c r="Z144" s="108">
        <f t="shared" si="71"/>
        <v>100</v>
      </c>
      <c r="AA144" s="108">
        <f t="shared" si="72"/>
        <v>100</v>
      </c>
      <c r="AB144" s="108">
        <f t="shared" si="73"/>
        <v>100</v>
      </c>
      <c r="AC144" s="110">
        <f t="shared" si="74"/>
        <v>100</v>
      </c>
      <c r="AD144" s="107">
        <f>IF('бланки '!G146=1,('бланки '!DB146+'бланки '!DD146)*3,SUM('бланки '!DA146:DE146))</f>
        <v>0</v>
      </c>
      <c r="AE144" s="107">
        <f>IF('бланки '!E146=2,SUM('бланки '!DI146:DK146)*2-1,SUM('бланки '!DF146:DK146))</f>
        <v>3</v>
      </c>
      <c r="AF144" s="107">
        <f>анкеты!J142</f>
        <v>1</v>
      </c>
      <c r="AG144" s="107">
        <f>анкеты!I142</f>
        <v>1</v>
      </c>
      <c r="AH144" s="108">
        <f t="shared" si="75"/>
        <v>0</v>
      </c>
      <c r="AI144" s="108">
        <f t="shared" si="76"/>
        <v>60</v>
      </c>
      <c r="AJ144" s="111">
        <f t="shared" si="77"/>
        <v>100</v>
      </c>
      <c r="AK144" s="110">
        <f t="shared" si="78"/>
        <v>54</v>
      </c>
      <c r="AL144" s="107">
        <f>анкеты!K142</f>
        <v>4</v>
      </c>
      <c r="AM144" s="107">
        <f t="shared" si="79"/>
        <v>4</v>
      </c>
      <c r="AN144" s="107">
        <f>анкеты!L142</f>
        <v>4</v>
      </c>
      <c r="AO144" s="107">
        <f t="shared" si="80"/>
        <v>4</v>
      </c>
      <c r="AP144" s="107">
        <f>анкеты!N142</f>
        <v>4</v>
      </c>
      <c r="AQ144" s="107">
        <f>анкеты!M142</f>
        <v>4</v>
      </c>
      <c r="AR144" s="108">
        <f t="shared" si="81"/>
        <v>100</v>
      </c>
      <c r="AS144" s="108">
        <f t="shared" si="82"/>
        <v>100</v>
      </c>
      <c r="AT144" s="108">
        <f t="shared" si="83"/>
        <v>100</v>
      </c>
      <c r="AU144" s="109">
        <f t="shared" si="84"/>
        <v>100</v>
      </c>
      <c r="AV144" s="107">
        <f>анкеты!O142</f>
        <v>4</v>
      </c>
      <c r="AW144" s="107">
        <f t="shared" si="85"/>
        <v>4</v>
      </c>
      <c r="AX144" s="107">
        <f>анкеты!P142</f>
        <v>4</v>
      </c>
      <c r="AY144" s="107">
        <f t="shared" si="86"/>
        <v>4</v>
      </c>
      <c r="AZ144" s="107">
        <f>анкеты!Q142</f>
        <v>4</v>
      </c>
      <c r="BA144" s="107">
        <f t="shared" si="87"/>
        <v>4</v>
      </c>
      <c r="BB144" s="108">
        <f t="shared" si="88"/>
        <v>100</v>
      </c>
      <c r="BC144" s="108">
        <f t="shared" si="89"/>
        <v>100</v>
      </c>
      <c r="BD144" s="108">
        <f t="shared" si="90"/>
        <v>100</v>
      </c>
      <c r="BE144" s="109">
        <f t="shared" si="91"/>
        <v>100</v>
      </c>
      <c r="BF144" s="107">
        <f t="shared" si="92"/>
        <v>90.38</v>
      </c>
      <c r="BG144" s="107"/>
      <c r="BH144" s="107"/>
      <c r="BI144" s="107"/>
      <c r="BJ144" s="107"/>
    </row>
    <row r="145" spans="1:62" ht="45">
      <c r="A145" s="107">
        <f>'бланки '!D147</f>
        <v>142</v>
      </c>
      <c r="B145" s="107" t="str">
        <f>'бланки '!C147</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5" s="107">
        <f>анкеты!C143</f>
        <v>369</v>
      </c>
      <c r="D145" s="107">
        <f>SUMIF('бланки '!K147:Y147,"&lt;2")</f>
        <v>13</v>
      </c>
      <c r="E145" s="107">
        <f>COUNTIF('бланки '!K147:Y147,"&lt;2")</f>
        <v>13</v>
      </c>
      <c r="F145" s="107">
        <f>SUMIF('бланки '!Z147:CM147,"&lt;2")</f>
        <v>51</v>
      </c>
      <c r="G145" s="107">
        <f>COUNTIF('бланки '!Z147:CM147,"&lt;2")</f>
        <v>53</v>
      </c>
      <c r="H145" s="107">
        <f>SUM('бланки '!CN147:CQ147)</f>
        <v>4</v>
      </c>
      <c r="I145" s="107">
        <f>анкеты!E143</f>
        <v>243</v>
      </c>
      <c r="J145" s="107">
        <f>анкеты!D143</f>
        <v>246</v>
      </c>
      <c r="K145" s="107">
        <f>анкеты!G143</f>
        <v>224</v>
      </c>
      <c r="L145" s="107">
        <f>анкеты!F143</f>
        <v>232</v>
      </c>
      <c r="M145" s="107">
        <f t="shared" si="62"/>
        <v>100</v>
      </c>
      <c r="N145" s="107">
        <f t="shared" si="63"/>
        <v>96</v>
      </c>
      <c r="O145" s="107">
        <f t="shared" si="64"/>
        <v>99</v>
      </c>
      <c r="P145" s="107">
        <f t="shared" si="65"/>
        <v>97</v>
      </c>
      <c r="Q145" s="108">
        <f t="shared" si="66"/>
        <v>98</v>
      </c>
      <c r="R145" s="108">
        <f t="shared" si="67"/>
        <v>100</v>
      </c>
      <c r="S145" s="108">
        <f t="shared" si="68"/>
        <v>98</v>
      </c>
      <c r="T145" s="109">
        <f t="shared" si="69"/>
        <v>98.6</v>
      </c>
      <c r="U145" s="107">
        <f>SUM('бланки '!CT147:CX147)</f>
        <v>5</v>
      </c>
      <c r="V145" s="107"/>
      <c r="W145" s="107"/>
      <c r="X145" s="107">
        <f>анкеты!H143</f>
        <v>361</v>
      </c>
      <c r="Y145" s="107">
        <f t="shared" si="70"/>
        <v>369</v>
      </c>
      <c r="Z145" s="108">
        <f t="shared" si="71"/>
        <v>100</v>
      </c>
      <c r="AA145" s="108">
        <f t="shared" si="72"/>
        <v>99</v>
      </c>
      <c r="AB145" s="108">
        <f t="shared" si="73"/>
        <v>98</v>
      </c>
      <c r="AC145" s="110">
        <f t="shared" si="74"/>
        <v>99</v>
      </c>
      <c r="AD145" s="107">
        <f>IF('бланки '!G147=1,('бланки '!DB147+'бланки '!DD147)*3,SUM('бланки '!DA147:DE147))</f>
        <v>3</v>
      </c>
      <c r="AE145" s="107">
        <f>IF('бланки '!E147=2,SUM('бланки '!DI147:DK147)*2-1,SUM('бланки '!DF147:DK147))</f>
        <v>3</v>
      </c>
      <c r="AF145" s="107">
        <f>анкеты!J143</f>
        <v>23</v>
      </c>
      <c r="AG145" s="107">
        <f>анкеты!I143</f>
        <v>26</v>
      </c>
      <c r="AH145" s="108">
        <f t="shared" si="75"/>
        <v>60</v>
      </c>
      <c r="AI145" s="108">
        <f t="shared" si="76"/>
        <v>60</v>
      </c>
      <c r="AJ145" s="111">
        <f t="shared" si="77"/>
        <v>88</v>
      </c>
      <c r="AK145" s="110">
        <f t="shared" si="78"/>
        <v>68.400000000000006</v>
      </c>
      <c r="AL145" s="107">
        <f>анкеты!K143</f>
        <v>354</v>
      </c>
      <c r="AM145" s="107">
        <f t="shared" si="79"/>
        <v>369</v>
      </c>
      <c r="AN145" s="107">
        <f>анкеты!L143</f>
        <v>362</v>
      </c>
      <c r="AO145" s="107">
        <f t="shared" si="80"/>
        <v>369</v>
      </c>
      <c r="AP145" s="107">
        <f>анкеты!N143</f>
        <v>277</v>
      </c>
      <c r="AQ145" s="107">
        <f>анкеты!M143</f>
        <v>286</v>
      </c>
      <c r="AR145" s="108">
        <f t="shared" si="81"/>
        <v>96</v>
      </c>
      <c r="AS145" s="108">
        <f t="shared" si="82"/>
        <v>98</v>
      </c>
      <c r="AT145" s="108">
        <f t="shared" si="83"/>
        <v>97</v>
      </c>
      <c r="AU145" s="109">
        <f t="shared" si="84"/>
        <v>97</v>
      </c>
      <c r="AV145" s="107">
        <f>анкеты!O143</f>
        <v>361</v>
      </c>
      <c r="AW145" s="107">
        <f t="shared" si="85"/>
        <v>369</v>
      </c>
      <c r="AX145" s="107">
        <f>анкеты!P143</f>
        <v>360</v>
      </c>
      <c r="AY145" s="107">
        <f t="shared" si="86"/>
        <v>369</v>
      </c>
      <c r="AZ145" s="107">
        <f>анкеты!Q143</f>
        <v>356</v>
      </c>
      <c r="BA145" s="107">
        <f t="shared" si="87"/>
        <v>369</v>
      </c>
      <c r="BB145" s="108">
        <f t="shared" si="88"/>
        <v>98</v>
      </c>
      <c r="BC145" s="108">
        <f t="shared" si="89"/>
        <v>98</v>
      </c>
      <c r="BD145" s="108">
        <f t="shared" si="90"/>
        <v>96</v>
      </c>
      <c r="BE145" s="109">
        <f t="shared" si="91"/>
        <v>97</v>
      </c>
      <c r="BF145" s="107">
        <f t="shared" si="92"/>
        <v>92</v>
      </c>
      <c r="BG145" s="107"/>
      <c r="BH145" s="107"/>
      <c r="BI145" s="107"/>
      <c r="BJ145" s="107"/>
    </row>
    <row r="146" spans="1:62" ht="45">
      <c r="A146" s="107">
        <f>'бланки '!D148</f>
        <v>144</v>
      </c>
      <c r="B146" s="107" t="str">
        <f>'бланки '!C148</f>
        <v>Муниципальное бюджетное общеобразовательное учреждение «Домаховская средняя общеобразовательная школа» Дмитровского района Орловской области</v>
      </c>
      <c r="C146" s="107">
        <f>анкеты!C144</f>
        <v>45</v>
      </c>
      <c r="D146" s="107">
        <f>SUMIF('бланки '!K148:Y148,"&lt;2")</f>
        <v>14</v>
      </c>
      <c r="E146" s="107">
        <f>COUNTIF('бланки '!K148:Y148,"&lt;2")</f>
        <v>14</v>
      </c>
      <c r="F146" s="107">
        <f>SUMIF('бланки '!Z148:CM148,"&lt;2")</f>
        <v>53</v>
      </c>
      <c r="G146" s="107">
        <f>COUNTIF('бланки '!Z148:CM148,"&lt;2")</f>
        <v>56</v>
      </c>
      <c r="H146" s="107">
        <f>SUM('бланки '!CN148:CQ148)</f>
        <v>4</v>
      </c>
      <c r="I146" s="107">
        <f>анкеты!E144</f>
        <v>42</v>
      </c>
      <c r="J146" s="107">
        <f>анкеты!D144</f>
        <v>42</v>
      </c>
      <c r="K146" s="107">
        <f>анкеты!G144</f>
        <v>40</v>
      </c>
      <c r="L146" s="107">
        <f>анкеты!F144</f>
        <v>40</v>
      </c>
      <c r="M146" s="107">
        <f t="shared" si="62"/>
        <v>100</v>
      </c>
      <c r="N146" s="107">
        <f t="shared" si="63"/>
        <v>95</v>
      </c>
      <c r="O146" s="107">
        <f t="shared" si="64"/>
        <v>100</v>
      </c>
      <c r="P146" s="107">
        <f t="shared" si="65"/>
        <v>100</v>
      </c>
      <c r="Q146" s="108">
        <f t="shared" si="66"/>
        <v>97</v>
      </c>
      <c r="R146" s="108">
        <f t="shared" si="67"/>
        <v>100</v>
      </c>
      <c r="S146" s="108">
        <f t="shared" si="68"/>
        <v>100</v>
      </c>
      <c r="T146" s="109">
        <f t="shared" si="69"/>
        <v>99.1</v>
      </c>
      <c r="U146" s="107">
        <f>SUM('бланки '!CT148:CX148)</f>
        <v>5</v>
      </c>
      <c r="V146" s="107"/>
      <c r="W146" s="107"/>
      <c r="X146" s="107">
        <f>анкеты!H144</f>
        <v>45</v>
      </c>
      <c r="Y146" s="107">
        <f t="shared" si="70"/>
        <v>45</v>
      </c>
      <c r="Z146" s="108">
        <f t="shared" si="71"/>
        <v>100</v>
      </c>
      <c r="AA146" s="108">
        <f t="shared" si="72"/>
        <v>100</v>
      </c>
      <c r="AB146" s="108">
        <f t="shared" si="73"/>
        <v>100</v>
      </c>
      <c r="AC146" s="110">
        <f t="shared" si="74"/>
        <v>100</v>
      </c>
      <c r="AD146" s="107">
        <f>IF('бланки '!G148=1,('бланки '!DB148+'бланки '!DD148)*3,SUM('бланки '!DA148:DE148))</f>
        <v>3</v>
      </c>
      <c r="AE146" s="107">
        <f>IF('бланки '!E148=2,SUM('бланки '!DI148:DK148)*2-1,SUM('бланки '!DF148:DK148))</f>
        <v>3</v>
      </c>
      <c r="AF146" s="107">
        <f>анкеты!J144</f>
        <v>2</v>
      </c>
      <c r="AG146" s="107">
        <f>анкеты!I144</f>
        <v>2</v>
      </c>
      <c r="AH146" s="108">
        <f t="shared" si="75"/>
        <v>60</v>
      </c>
      <c r="AI146" s="108">
        <f t="shared" si="76"/>
        <v>60</v>
      </c>
      <c r="AJ146" s="111">
        <f t="shared" si="77"/>
        <v>100</v>
      </c>
      <c r="AK146" s="110">
        <f t="shared" si="78"/>
        <v>72</v>
      </c>
      <c r="AL146" s="107">
        <f>анкеты!K144</f>
        <v>45</v>
      </c>
      <c r="AM146" s="107">
        <f t="shared" si="79"/>
        <v>45</v>
      </c>
      <c r="AN146" s="107">
        <f>анкеты!L144</f>
        <v>45</v>
      </c>
      <c r="AO146" s="107">
        <f t="shared" si="80"/>
        <v>45</v>
      </c>
      <c r="AP146" s="107">
        <f>анкеты!N144</f>
        <v>43</v>
      </c>
      <c r="AQ146" s="107">
        <f>анкеты!M144</f>
        <v>43</v>
      </c>
      <c r="AR146" s="108">
        <f t="shared" si="81"/>
        <v>100</v>
      </c>
      <c r="AS146" s="108">
        <f t="shared" si="82"/>
        <v>100</v>
      </c>
      <c r="AT146" s="108">
        <f t="shared" si="83"/>
        <v>100</v>
      </c>
      <c r="AU146" s="109">
        <f t="shared" si="84"/>
        <v>100</v>
      </c>
      <c r="AV146" s="107">
        <f>анкеты!O144</f>
        <v>44</v>
      </c>
      <c r="AW146" s="107">
        <f t="shared" si="85"/>
        <v>45</v>
      </c>
      <c r="AX146" s="107">
        <f>анкеты!P144</f>
        <v>45</v>
      </c>
      <c r="AY146" s="107">
        <f t="shared" si="86"/>
        <v>45</v>
      </c>
      <c r="AZ146" s="107">
        <f>анкеты!Q144</f>
        <v>45</v>
      </c>
      <c r="BA146" s="107">
        <f t="shared" si="87"/>
        <v>45</v>
      </c>
      <c r="BB146" s="108">
        <f t="shared" si="88"/>
        <v>98</v>
      </c>
      <c r="BC146" s="108">
        <f t="shared" si="89"/>
        <v>100</v>
      </c>
      <c r="BD146" s="108">
        <f t="shared" si="90"/>
        <v>100</v>
      </c>
      <c r="BE146" s="109">
        <f t="shared" si="91"/>
        <v>99.4</v>
      </c>
      <c r="BF146" s="107">
        <f t="shared" si="92"/>
        <v>94.1</v>
      </c>
      <c r="BG146" s="107"/>
      <c r="BH146" s="107"/>
      <c r="BI146" s="107"/>
      <c r="BJ146" s="107"/>
    </row>
    <row r="147" spans="1:62" ht="45">
      <c r="A147" s="107">
        <f>'бланки '!D149</f>
        <v>145</v>
      </c>
      <c r="B147" s="107" t="str">
        <f>'бланки '!C149</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7" s="107">
        <f>анкеты!C145</f>
        <v>18</v>
      </c>
      <c r="D147" s="107">
        <f>SUMIF('бланки '!K149:Y149,"&lt;2")</f>
        <v>13</v>
      </c>
      <c r="E147" s="107">
        <f>COUNTIF('бланки '!K149:Y149,"&lt;2")</f>
        <v>13</v>
      </c>
      <c r="F147" s="107">
        <f>SUMIF('бланки '!Z149:CM149,"&lt;2")</f>
        <v>28</v>
      </c>
      <c r="G147" s="107">
        <f>COUNTIF('бланки '!Z149:CM149,"&lt;2")</f>
        <v>52</v>
      </c>
      <c r="H147" s="107">
        <f>SUM('бланки '!CN149:CQ149)</f>
        <v>3</v>
      </c>
      <c r="I147" s="107">
        <f>анкеты!E145</f>
        <v>13</v>
      </c>
      <c r="J147" s="107">
        <f>анкеты!D145</f>
        <v>13</v>
      </c>
      <c r="K147" s="107">
        <f>анкеты!G145</f>
        <v>9</v>
      </c>
      <c r="L147" s="107">
        <f>анкеты!F145</f>
        <v>9</v>
      </c>
      <c r="M147" s="107">
        <f t="shared" si="62"/>
        <v>100</v>
      </c>
      <c r="N147" s="107">
        <f t="shared" si="63"/>
        <v>54</v>
      </c>
      <c r="O147" s="107">
        <f t="shared" si="64"/>
        <v>100</v>
      </c>
      <c r="P147" s="107">
        <f t="shared" si="65"/>
        <v>100</v>
      </c>
      <c r="Q147" s="108">
        <f t="shared" si="66"/>
        <v>77</v>
      </c>
      <c r="R147" s="108">
        <f t="shared" si="67"/>
        <v>90</v>
      </c>
      <c r="S147" s="108">
        <f t="shared" si="68"/>
        <v>100</v>
      </c>
      <c r="T147" s="109">
        <f t="shared" si="69"/>
        <v>90.1</v>
      </c>
      <c r="U147" s="107">
        <f>SUM('бланки '!CT149:CX149)</f>
        <v>5</v>
      </c>
      <c r="V147" s="107"/>
      <c r="W147" s="107"/>
      <c r="X147" s="107">
        <f>анкеты!H145</f>
        <v>18</v>
      </c>
      <c r="Y147" s="107">
        <f t="shared" si="70"/>
        <v>18</v>
      </c>
      <c r="Z147" s="108">
        <f t="shared" si="71"/>
        <v>100</v>
      </c>
      <c r="AA147" s="108">
        <f t="shared" si="72"/>
        <v>100</v>
      </c>
      <c r="AB147" s="108">
        <f t="shared" si="73"/>
        <v>100</v>
      </c>
      <c r="AC147" s="110">
        <f t="shared" si="74"/>
        <v>100</v>
      </c>
      <c r="AD147" s="107">
        <f>IF('бланки '!G149=1,('бланки '!DB149+'бланки '!DD149)*3,SUM('бланки '!DA149:DE149))</f>
        <v>0</v>
      </c>
      <c r="AE147" s="107">
        <f>IF('бланки '!E149=2,SUM('бланки '!DI149:DK149)*2-1,SUM('бланки '!DF149:DK149))</f>
        <v>3</v>
      </c>
      <c r="AF147" s="107">
        <f>анкеты!J145</f>
        <v>6</v>
      </c>
      <c r="AG147" s="107">
        <f>анкеты!I145</f>
        <v>7</v>
      </c>
      <c r="AH147" s="108">
        <f t="shared" si="75"/>
        <v>0</v>
      </c>
      <c r="AI147" s="108">
        <f t="shared" si="76"/>
        <v>60</v>
      </c>
      <c r="AJ147" s="111">
        <f t="shared" si="77"/>
        <v>86</v>
      </c>
      <c r="AK147" s="110">
        <f t="shared" si="78"/>
        <v>49.8</v>
      </c>
      <c r="AL147" s="107">
        <f>анкеты!K145</f>
        <v>18</v>
      </c>
      <c r="AM147" s="107">
        <f t="shared" si="79"/>
        <v>18</v>
      </c>
      <c r="AN147" s="107">
        <f>анкеты!L145</f>
        <v>18</v>
      </c>
      <c r="AO147" s="107">
        <f t="shared" si="80"/>
        <v>18</v>
      </c>
      <c r="AP147" s="107">
        <f>анкеты!N145</f>
        <v>12</v>
      </c>
      <c r="AQ147" s="107">
        <f>анкеты!M145</f>
        <v>12</v>
      </c>
      <c r="AR147" s="108">
        <f t="shared" si="81"/>
        <v>100</v>
      </c>
      <c r="AS147" s="108">
        <f t="shared" si="82"/>
        <v>100</v>
      </c>
      <c r="AT147" s="108">
        <f t="shared" si="83"/>
        <v>100</v>
      </c>
      <c r="AU147" s="109">
        <f t="shared" si="84"/>
        <v>100</v>
      </c>
      <c r="AV147" s="107">
        <f>анкеты!O145</f>
        <v>18</v>
      </c>
      <c r="AW147" s="107">
        <f t="shared" si="85"/>
        <v>18</v>
      </c>
      <c r="AX147" s="107">
        <f>анкеты!P145</f>
        <v>18</v>
      </c>
      <c r="AY147" s="107">
        <f t="shared" si="86"/>
        <v>18</v>
      </c>
      <c r="AZ147" s="107">
        <f>анкеты!Q145</f>
        <v>18</v>
      </c>
      <c r="BA147" s="107">
        <f t="shared" si="87"/>
        <v>18</v>
      </c>
      <c r="BB147" s="108">
        <f t="shared" si="88"/>
        <v>100</v>
      </c>
      <c r="BC147" s="108">
        <f t="shared" si="89"/>
        <v>100</v>
      </c>
      <c r="BD147" s="108">
        <f t="shared" si="90"/>
        <v>100</v>
      </c>
      <c r="BE147" s="109">
        <f t="shared" si="91"/>
        <v>100</v>
      </c>
      <c r="BF147" s="107">
        <f t="shared" si="92"/>
        <v>87.97999999999999</v>
      </c>
      <c r="BG147" s="107"/>
      <c r="BH147" s="107"/>
      <c r="BI147" s="107"/>
      <c r="BJ147" s="107"/>
    </row>
    <row r="148" spans="1:62" ht="45">
      <c r="A148" s="107">
        <f>'бланки '!D150</f>
        <v>146</v>
      </c>
      <c r="B148" s="107" t="str">
        <f>'бланки '!C150</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8" s="107">
        <f>анкеты!C146</f>
        <v>19</v>
      </c>
      <c r="D148" s="107">
        <f>SUMIF('бланки '!K150:Y150,"&lt;2")</f>
        <v>13</v>
      </c>
      <c r="E148" s="107">
        <f>COUNTIF('бланки '!K150:Y150,"&lt;2")</f>
        <v>13</v>
      </c>
      <c r="F148" s="107">
        <f>SUMIF('бланки '!Z150:CM150,"&lt;2")</f>
        <v>43</v>
      </c>
      <c r="G148" s="107">
        <f>COUNTIF('бланки '!Z150:CM150,"&lt;2")</f>
        <v>53</v>
      </c>
      <c r="H148" s="107">
        <f>SUM('бланки '!CN150:CQ150)</f>
        <v>3</v>
      </c>
      <c r="I148" s="107">
        <f>анкеты!E146</f>
        <v>16</v>
      </c>
      <c r="J148" s="107">
        <f>анкеты!D146</f>
        <v>16</v>
      </c>
      <c r="K148" s="107">
        <f>анкеты!G146</f>
        <v>13</v>
      </c>
      <c r="L148" s="107">
        <f>анкеты!F146</f>
        <v>13</v>
      </c>
      <c r="M148" s="107">
        <f t="shared" si="62"/>
        <v>100</v>
      </c>
      <c r="N148" s="107">
        <f t="shared" si="63"/>
        <v>81</v>
      </c>
      <c r="O148" s="107">
        <f t="shared" si="64"/>
        <v>100</v>
      </c>
      <c r="P148" s="107">
        <f t="shared" si="65"/>
        <v>100</v>
      </c>
      <c r="Q148" s="108">
        <f t="shared" si="66"/>
        <v>90</v>
      </c>
      <c r="R148" s="108">
        <f t="shared" si="67"/>
        <v>90</v>
      </c>
      <c r="S148" s="108">
        <f t="shared" si="68"/>
        <v>100</v>
      </c>
      <c r="T148" s="109">
        <f t="shared" si="69"/>
        <v>94</v>
      </c>
      <c r="U148" s="107">
        <f>SUM('бланки '!CT150:CX150)</f>
        <v>5</v>
      </c>
      <c r="V148" s="107"/>
      <c r="W148" s="107"/>
      <c r="X148" s="107">
        <f>анкеты!H146</f>
        <v>19</v>
      </c>
      <c r="Y148" s="107">
        <f t="shared" si="70"/>
        <v>19</v>
      </c>
      <c r="Z148" s="108">
        <f t="shared" si="71"/>
        <v>100</v>
      </c>
      <c r="AA148" s="108">
        <f t="shared" si="72"/>
        <v>100</v>
      </c>
      <c r="AB148" s="108">
        <f t="shared" si="73"/>
        <v>100</v>
      </c>
      <c r="AC148" s="110">
        <f t="shared" si="74"/>
        <v>100</v>
      </c>
      <c r="AD148" s="107">
        <f>IF('бланки '!G150=1,('бланки '!DB150+'бланки '!DD150)*3,SUM('бланки '!DA150:DE150))</f>
        <v>0</v>
      </c>
      <c r="AE148" s="107">
        <f>IF('бланки '!E150=2,SUM('бланки '!DI150:DK150)*2-1,SUM('бланки '!DF150:DK150))</f>
        <v>3</v>
      </c>
      <c r="AF148" s="107">
        <f>анкеты!J146</f>
        <v>4</v>
      </c>
      <c r="AG148" s="107">
        <f>анкеты!I146</f>
        <v>4</v>
      </c>
      <c r="AH148" s="108">
        <f t="shared" si="75"/>
        <v>0</v>
      </c>
      <c r="AI148" s="108">
        <f t="shared" si="76"/>
        <v>60</v>
      </c>
      <c r="AJ148" s="111">
        <f t="shared" si="77"/>
        <v>100</v>
      </c>
      <c r="AK148" s="110">
        <f t="shared" si="78"/>
        <v>54</v>
      </c>
      <c r="AL148" s="107">
        <f>анкеты!K146</f>
        <v>19</v>
      </c>
      <c r="AM148" s="107">
        <f t="shared" si="79"/>
        <v>19</v>
      </c>
      <c r="AN148" s="107">
        <f>анкеты!L146</f>
        <v>19</v>
      </c>
      <c r="AO148" s="107">
        <f t="shared" si="80"/>
        <v>19</v>
      </c>
      <c r="AP148" s="107">
        <f>анкеты!N146</f>
        <v>15</v>
      </c>
      <c r="AQ148" s="107">
        <f>анкеты!M146</f>
        <v>15</v>
      </c>
      <c r="AR148" s="108">
        <f t="shared" si="81"/>
        <v>100</v>
      </c>
      <c r="AS148" s="108">
        <f t="shared" si="82"/>
        <v>100</v>
      </c>
      <c r="AT148" s="108">
        <f t="shared" si="83"/>
        <v>100</v>
      </c>
      <c r="AU148" s="109">
        <f t="shared" si="84"/>
        <v>100</v>
      </c>
      <c r="AV148" s="107">
        <f>анкеты!O146</f>
        <v>19</v>
      </c>
      <c r="AW148" s="107">
        <f t="shared" si="85"/>
        <v>19</v>
      </c>
      <c r="AX148" s="107">
        <f>анкеты!P146</f>
        <v>19</v>
      </c>
      <c r="AY148" s="107">
        <f t="shared" si="86"/>
        <v>19</v>
      </c>
      <c r="AZ148" s="107">
        <f>анкеты!Q146</f>
        <v>19</v>
      </c>
      <c r="BA148" s="107">
        <f t="shared" si="87"/>
        <v>19</v>
      </c>
      <c r="BB148" s="108">
        <f t="shared" si="88"/>
        <v>100</v>
      </c>
      <c r="BC148" s="108">
        <f t="shared" si="89"/>
        <v>100</v>
      </c>
      <c r="BD148" s="108">
        <f t="shared" si="90"/>
        <v>100</v>
      </c>
      <c r="BE148" s="109">
        <f t="shared" si="91"/>
        <v>100</v>
      </c>
      <c r="BF148" s="107">
        <f t="shared" si="92"/>
        <v>89.6</v>
      </c>
      <c r="BG148" s="107"/>
      <c r="BH148" s="107"/>
      <c r="BI148" s="107"/>
      <c r="BJ148" s="107"/>
    </row>
    <row r="149" spans="1:62" ht="45">
      <c r="A149" s="107">
        <f>'бланки '!D151</f>
        <v>147</v>
      </c>
      <c r="B149" s="107" t="str">
        <f>'бланки '!C151</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9" s="107">
        <f>анкеты!C147</f>
        <v>16</v>
      </c>
      <c r="D149" s="107">
        <f>SUMIF('бланки '!K151:Y151,"&lt;2")</f>
        <v>13</v>
      </c>
      <c r="E149" s="107">
        <f>COUNTIF('бланки '!K151:Y151,"&lt;2")</f>
        <v>13</v>
      </c>
      <c r="F149" s="107">
        <f>SUMIF('бланки '!Z151:CM151,"&lt;2")</f>
        <v>52.5</v>
      </c>
      <c r="G149" s="107">
        <f>COUNTIF('бланки '!Z151:CM151,"&lt;2")</f>
        <v>55</v>
      </c>
      <c r="H149" s="107">
        <f>SUM('бланки '!CN151:CQ151)</f>
        <v>4</v>
      </c>
      <c r="I149" s="107">
        <f>анкеты!E147</f>
        <v>15</v>
      </c>
      <c r="J149" s="107">
        <f>анкеты!D147</f>
        <v>15</v>
      </c>
      <c r="K149" s="107">
        <f>анкеты!G147</f>
        <v>15</v>
      </c>
      <c r="L149" s="107">
        <f>анкеты!F147</f>
        <v>15</v>
      </c>
      <c r="M149" s="107">
        <f t="shared" si="62"/>
        <v>100</v>
      </c>
      <c r="N149" s="107">
        <f t="shared" si="63"/>
        <v>95</v>
      </c>
      <c r="O149" s="107">
        <f t="shared" si="64"/>
        <v>100</v>
      </c>
      <c r="P149" s="107">
        <f t="shared" si="65"/>
        <v>100</v>
      </c>
      <c r="Q149" s="108">
        <f t="shared" si="66"/>
        <v>97</v>
      </c>
      <c r="R149" s="108">
        <f t="shared" si="67"/>
        <v>100</v>
      </c>
      <c r="S149" s="108">
        <f t="shared" si="68"/>
        <v>100</v>
      </c>
      <c r="T149" s="109">
        <f t="shared" si="69"/>
        <v>99.1</v>
      </c>
      <c r="U149" s="107">
        <f>SUM('бланки '!CT151:CX151)</f>
        <v>5</v>
      </c>
      <c r="V149" s="107"/>
      <c r="W149" s="107"/>
      <c r="X149" s="107">
        <f>анкеты!H147</f>
        <v>16</v>
      </c>
      <c r="Y149" s="107">
        <f t="shared" si="70"/>
        <v>16</v>
      </c>
      <c r="Z149" s="108">
        <f t="shared" si="71"/>
        <v>100</v>
      </c>
      <c r="AA149" s="108">
        <f t="shared" si="72"/>
        <v>100</v>
      </c>
      <c r="AB149" s="108">
        <f t="shared" si="73"/>
        <v>100</v>
      </c>
      <c r="AC149" s="110">
        <f t="shared" si="74"/>
        <v>100</v>
      </c>
      <c r="AD149" s="107">
        <f>IF('бланки '!G151=1,('бланки '!DB151+'бланки '!DD151)*3,SUM('бланки '!DA151:DE151))</f>
        <v>1</v>
      </c>
      <c r="AE149" s="107">
        <f>IF('бланки '!E151=2,SUM('бланки '!DI151:DK151)*2-1,SUM('бланки '!DF151:DK151))</f>
        <v>3</v>
      </c>
      <c r="AF149" s="107">
        <f>анкеты!J147</f>
        <v>8</v>
      </c>
      <c r="AG149" s="107">
        <f>анкеты!I147</f>
        <v>9</v>
      </c>
      <c r="AH149" s="108">
        <f t="shared" si="75"/>
        <v>20</v>
      </c>
      <c r="AI149" s="108">
        <f t="shared" si="76"/>
        <v>60</v>
      </c>
      <c r="AJ149" s="111">
        <f t="shared" si="77"/>
        <v>89</v>
      </c>
      <c r="AK149" s="110">
        <f t="shared" si="78"/>
        <v>56.7</v>
      </c>
      <c r="AL149" s="107">
        <f>анкеты!K147</f>
        <v>16</v>
      </c>
      <c r="AM149" s="107">
        <f t="shared" si="79"/>
        <v>16</v>
      </c>
      <c r="AN149" s="107">
        <f>анкеты!L147</f>
        <v>16</v>
      </c>
      <c r="AO149" s="107">
        <f t="shared" si="80"/>
        <v>16</v>
      </c>
      <c r="AP149" s="107">
        <f>анкеты!N147</f>
        <v>13</v>
      </c>
      <c r="AQ149" s="107">
        <f>анкеты!M147</f>
        <v>14</v>
      </c>
      <c r="AR149" s="108">
        <f t="shared" si="81"/>
        <v>100</v>
      </c>
      <c r="AS149" s="108">
        <f t="shared" si="82"/>
        <v>100</v>
      </c>
      <c r="AT149" s="108">
        <f t="shared" si="83"/>
        <v>93</v>
      </c>
      <c r="AU149" s="109">
        <f t="shared" si="84"/>
        <v>98.6</v>
      </c>
      <c r="AV149" s="107">
        <f>анкеты!O147</f>
        <v>16</v>
      </c>
      <c r="AW149" s="107">
        <f t="shared" si="85"/>
        <v>16</v>
      </c>
      <c r="AX149" s="107">
        <f>анкеты!P147</f>
        <v>16</v>
      </c>
      <c r="AY149" s="107">
        <f t="shared" si="86"/>
        <v>16</v>
      </c>
      <c r="AZ149" s="107">
        <f>анкеты!Q147</f>
        <v>16</v>
      </c>
      <c r="BA149" s="107">
        <f t="shared" si="87"/>
        <v>16</v>
      </c>
      <c r="BB149" s="108">
        <f t="shared" si="88"/>
        <v>100</v>
      </c>
      <c r="BC149" s="108">
        <f t="shared" si="89"/>
        <v>100</v>
      </c>
      <c r="BD149" s="108">
        <f t="shared" si="90"/>
        <v>100</v>
      </c>
      <c r="BE149" s="109">
        <f t="shared" si="91"/>
        <v>100</v>
      </c>
      <c r="BF149" s="107">
        <f t="shared" si="92"/>
        <v>90.88</v>
      </c>
      <c r="BG149" s="107"/>
      <c r="BH149" s="107"/>
      <c r="BI149" s="107"/>
      <c r="BJ149" s="107"/>
    </row>
    <row r="150" spans="1:62" ht="30">
      <c r="A150" s="107">
        <f>'бланки '!D152</f>
        <v>148</v>
      </c>
      <c r="B150" s="107" t="str">
        <f>'бланки '!C152</f>
        <v>Муниципальное бюджетное общеобразовательное учреждение «Лицей имени С. Н. Булгакова» г. Ливны Орловской области</v>
      </c>
      <c r="C150" s="107">
        <f>анкеты!C148</f>
        <v>593</v>
      </c>
      <c r="D150" s="107">
        <f>SUMIF('бланки '!K152:Y152,"&lt;2")</f>
        <v>14</v>
      </c>
      <c r="E150" s="107">
        <f>COUNTIF('бланки '!K152:Y152,"&lt;2")</f>
        <v>14</v>
      </c>
      <c r="F150" s="107">
        <f>SUMIF('бланки '!Z152:CM152,"&lt;2")</f>
        <v>56</v>
      </c>
      <c r="G150" s="107">
        <f>COUNTIF('бланки '!Z152:CM152,"&lt;2")</f>
        <v>56</v>
      </c>
      <c r="H150" s="107">
        <f>SUM('бланки '!CN152:CQ152)</f>
        <v>4</v>
      </c>
      <c r="I150" s="107">
        <f>анкеты!E148</f>
        <v>476</v>
      </c>
      <c r="J150" s="107">
        <f>анкеты!D148</f>
        <v>484</v>
      </c>
      <c r="K150" s="107">
        <f>анкеты!G148</f>
        <v>476</v>
      </c>
      <c r="L150" s="107">
        <f>анкеты!F148</f>
        <v>497</v>
      </c>
      <c r="M150" s="107">
        <f t="shared" si="62"/>
        <v>100</v>
      </c>
      <c r="N150" s="107">
        <f t="shared" si="63"/>
        <v>100</v>
      </c>
      <c r="O150" s="107">
        <f t="shared" si="64"/>
        <v>98</v>
      </c>
      <c r="P150" s="107">
        <f t="shared" si="65"/>
        <v>96</v>
      </c>
      <c r="Q150" s="108">
        <f t="shared" si="66"/>
        <v>100</v>
      </c>
      <c r="R150" s="108">
        <f t="shared" si="67"/>
        <v>100</v>
      </c>
      <c r="S150" s="108">
        <f t="shared" si="68"/>
        <v>97</v>
      </c>
      <c r="T150" s="109">
        <f t="shared" si="69"/>
        <v>98.8</v>
      </c>
      <c r="U150" s="107">
        <f>SUM('бланки '!CT152:CX152)</f>
        <v>5</v>
      </c>
      <c r="V150" s="107"/>
      <c r="W150" s="107"/>
      <c r="X150" s="107">
        <f>анкеты!H148</f>
        <v>576</v>
      </c>
      <c r="Y150" s="107">
        <f t="shared" si="70"/>
        <v>593</v>
      </c>
      <c r="Z150" s="108">
        <f t="shared" si="71"/>
        <v>100</v>
      </c>
      <c r="AA150" s="108">
        <f t="shared" si="72"/>
        <v>98</v>
      </c>
      <c r="AB150" s="108">
        <f t="shared" si="73"/>
        <v>97</v>
      </c>
      <c r="AC150" s="110">
        <f t="shared" si="74"/>
        <v>98.5</v>
      </c>
      <c r="AD150" s="107">
        <f>IF('бланки '!G152=1,('бланки '!DB152+'бланки '!DD152)*3,SUM('бланки '!DA152:DE152))</f>
        <v>2</v>
      </c>
      <c r="AE150" s="107">
        <f>IF('бланки '!E152=2,SUM('бланки '!DI152:DK152)*2-1,SUM('бланки '!DF152:DK152))</f>
        <v>4</v>
      </c>
      <c r="AF150" s="107">
        <f>анкеты!J148</f>
        <v>169</v>
      </c>
      <c r="AG150" s="107">
        <f>анкеты!I148</f>
        <v>181</v>
      </c>
      <c r="AH150" s="108">
        <f t="shared" si="75"/>
        <v>40</v>
      </c>
      <c r="AI150" s="108">
        <f t="shared" si="76"/>
        <v>80</v>
      </c>
      <c r="AJ150" s="111">
        <f t="shared" si="77"/>
        <v>93</v>
      </c>
      <c r="AK150" s="110">
        <f t="shared" si="78"/>
        <v>71.900000000000006</v>
      </c>
      <c r="AL150" s="107">
        <f>анкеты!K148</f>
        <v>577</v>
      </c>
      <c r="AM150" s="107">
        <f t="shared" si="79"/>
        <v>593</v>
      </c>
      <c r="AN150" s="107">
        <f>анкеты!L148</f>
        <v>577</v>
      </c>
      <c r="AO150" s="107">
        <f t="shared" si="80"/>
        <v>593</v>
      </c>
      <c r="AP150" s="107">
        <f>анкеты!N148</f>
        <v>477</v>
      </c>
      <c r="AQ150" s="107">
        <f>анкеты!M148</f>
        <v>482</v>
      </c>
      <c r="AR150" s="108">
        <f t="shared" si="81"/>
        <v>97</v>
      </c>
      <c r="AS150" s="108">
        <f t="shared" si="82"/>
        <v>97</v>
      </c>
      <c r="AT150" s="108">
        <f t="shared" si="83"/>
        <v>99</v>
      </c>
      <c r="AU150" s="109">
        <f t="shared" si="84"/>
        <v>97.4</v>
      </c>
      <c r="AV150" s="107">
        <f>анкеты!O148</f>
        <v>574</v>
      </c>
      <c r="AW150" s="107">
        <f t="shared" si="85"/>
        <v>593</v>
      </c>
      <c r="AX150" s="107">
        <f>анкеты!P148</f>
        <v>577</v>
      </c>
      <c r="AY150" s="107">
        <f t="shared" si="86"/>
        <v>593</v>
      </c>
      <c r="AZ150" s="107">
        <f>анкеты!Q148</f>
        <v>588</v>
      </c>
      <c r="BA150" s="107">
        <f t="shared" si="87"/>
        <v>593</v>
      </c>
      <c r="BB150" s="108">
        <f t="shared" si="88"/>
        <v>97</v>
      </c>
      <c r="BC150" s="108">
        <f t="shared" si="89"/>
        <v>97</v>
      </c>
      <c r="BD150" s="108">
        <f t="shared" si="90"/>
        <v>99</v>
      </c>
      <c r="BE150" s="109">
        <f t="shared" si="91"/>
        <v>98</v>
      </c>
      <c r="BF150" s="107">
        <f t="shared" si="92"/>
        <v>92.92</v>
      </c>
      <c r="BG150" s="107"/>
      <c r="BH150" s="107"/>
      <c r="BI150" s="107"/>
      <c r="BJ150" s="107"/>
    </row>
    <row r="151" spans="1:62" ht="30">
      <c r="A151" s="107">
        <f>'бланки '!D153</f>
        <v>149</v>
      </c>
      <c r="B151" s="107" t="str">
        <f>'бланки '!C153</f>
        <v>Муниципальное бюджетное общеобразовательное учреждение «Средняя общеобразовательная школа № 4» г. Ливны</v>
      </c>
      <c r="C151" s="107">
        <f>анкеты!C149</f>
        <v>600</v>
      </c>
      <c r="D151" s="107">
        <f>SUMIF('бланки '!K153:Y153,"&lt;2")</f>
        <v>14</v>
      </c>
      <c r="E151" s="107">
        <f>COUNTIF('бланки '!K153:Y153,"&lt;2")</f>
        <v>14</v>
      </c>
      <c r="F151" s="107">
        <f>SUMIF('бланки '!Z153:CM153,"&lt;2")</f>
        <v>56</v>
      </c>
      <c r="G151" s="107">
        <f>COUNTIF('бланки '!Z153:CM153,"&lt;2")</f>
        <v>56</v>
      </c>
      <c r="H151" s="107">
        <f>SUM('бланки '!CN153:CQ153)</f>
        <v>4</v>
      </c>
      <c r="I151" s="107">
        <f>анкеты!E149</f>
        <v>543</v>
      </c>
      <c r="J151" s="107">
        <f>анкеты!D149</f>
        <v>549</v>
      </c>
      <c r="K151" s="107">
        <f>анкеты!G149</f>
        <v>542</v>
      </c>
      <c r="L151" s="107">
        <f>анкеты!F149</f>
        <v>542</v>
      </c>
      <c r="M151" s="107">
        <f t="shared" si="62"/>
        <v>100</v>
      </c>
      <c r="N151" s="107">
        <f t="shared" si="63"/>
        <v>100</v>
      </c>
      <c r="O151" s="107">
        <f t="shared" si="64"/>
        <v>99</v>
      </c>
      <c r="P151" s="107">
        <f t="shared" si="65"/>
        <v>100</v>
      </c>
      <c r="Q151" s="108">
        <f t="shared" si="66"/>
        <v>100</v>
      </c>
      <c r="R151" s="108">
        <f t="shared" si="67"/>
        <v>100</v>
      </c>
      <c r="S151" s="108">
        <f t="shared" si="68"/>
        <v>99</v>
      </c>
      <c r="T151" s="109">
        <f t="shared" si="69"/>
        <v>99.6</v>
      </c>
      <c r="U151" s="107">
        <f>SUM('бланки '!CT153:CX153)</f>
        <v>5</v>
      </c>
      <c r="V151" s="107"/>
      <c r="W151" s="107"/>
      <c r="X151" s="107">
        <f>анкеты!H149</f>
        <v>594</v>
      </c>
      <c r="Y151" s="107">
        <f t="shared" si="70"/>
        <v>600</v>
      </c>
      <c r="Z151" s="108">
        <f t="shared" si="71"/>
        <v>100</v>
      </c>
      <c r="AA151" s="108">
        <f t="shared" si="72"/>
        <v>99</v>
      </c>
      <c r="AB151" s="108">
        <f t="shared" si="73"/>
        <v>99</v>
      </c>
      <c r="AC151" s="110">
        <f t="shared" si="74"/>
        <v>99.5</v>
      </c>
      <c r="AD151" s="107">
        <f>IF('бланки '!G153=1,('бланки '!DB153+'бланки '!DD153)*3,SUM('бланки '!DA153:DE153))</f>
        <v>4</v>
      </c>
      <c r="AE151" s="107">
        <f>IF('бланки '!E153=2,SUM('бланки '!DI153:DK153)*2-1,SUM('бланки '!DF153:DK153))</f>
        <v>5</v>
      </c>
      <c r="AF151" s="107">
        <f>анкеты!J149</f>
        <v>245</v>
      </c>
      <c r="AG151" s="107">
        <f>анкеты!I149</f>
        <v>258</v>
      </c>
      <c r="AH151" s="108">
        <f t="shared" si="75"/>
        <v>80</v>
      </c>
      <c r="AI151" s="108">
        <f t="shared" si="76"/>
        <v>100</v>
      </c>
      <c r="AJ151" s="111">
        <f t="shared" si="77"/>
        <v>95</v>
      </c>
      <c r="AK151" s="110">
        <f t="shared" si="78"/>
        <v>92.5</v>
      </c>
      <c r="AL151" s="107">
        <f>анкеты!K149</f>
        <v>592</v>
      </c>
      <c r="AM151" s="107">
        <f t="shared" si="79"/>
        <v>600</v>
      </c>
      <c r="AN151" s="107">
        <f>анкеты!L149</f>
        <v>594</v>
      </c>
      <c r="AO151" s="107">
        <f t="shared" si="80"/>
        <v>600</v>
      </c>
      <c r="AP151" s="107">
        <f>анкеты!N149</f>
        <v>531</v>
      </c>
      <c r="AQ151" s="107">
        <f>анкеты!M149</f>
        <v>536</v>
      </c>
      <c r="AR151" s="108">
        <f t="shared" si="81"/>
        <v>99</v>
      </c>
      <c r="AS151" s="108">
        <f t="shared" si="82"/>
        <v>99</v>
      </c>
      <c r="AT151" s="108">
        <f t="shared" si="83"/>
        <v>99</v>
      </c>
      <c r="AU151" s="109">
        <f t="shared" si="84"/>
        <v>99</v>
      </c>
      <c r="AV151" s="107">
        <f>анкеты!O149</f>
        <v>580</v>
      </c>
      <c r="AW151" s="107">
        <f t="shared" si="85"/>
        <v>600</v>
      </c>
      <c r="AX151" s="107">
        <f>анкеты!P149</f>
        <v>593</v>
      </c>
      <c r="AY151" s="107">
        <f t="shared" si="86"/>
        <v>600</v>
      </c>
      <c r="AZ151" s="107">
        <f>анкеты!Q149</f>
        <v>586</v>
      </c>
      <c r="BA151" s="107">
        <f t="shared" si="87"/>
        <v>600</v>
      </c>
      <c r="BB151" s="108">
        <f t="shared" si="88"/>
        <v>97</v>
      </c>
      <c r="BC151" s="108">
        <f t="shared" si="89"/>
        <v>99</v>
      </c>
      <c r="BD151" s="108">
        <f t="shared" si="90"/>
        <v>98</v>
      </c>
      <c r="BE151" s="109">
        <f t="shared" si="91"/>
        <v>97.9</v>
      </c>
      <c r="BF151" s="107">
        <f t="shared" si="92"/>
        <v>97.7</v>
      </c>
      <c r="BG151" s="107"/>
      <c r="BH151" s="107"/>
      <c r="BI151" s="107"/>
      <c r="BJ151" s="107"/>
    </row>
    <row r="152" spans="1:62" ht="30">
      <c r="A152" s="107">
        <f>'бланки '!D154</f>
        <v>150</v>
      </c>
      <c r="B152" s="107" t="str">
        <f>'бланки '!C154</f>
        <v>Муниципальное бюджетное общеобразовательное учреждение Гимназия города Ливны</v>
      </c>
      <c r="C152" s="107">
        <f>анкеты!C150</f>
        <v>600</v>
      </c>
      <c r="D152" s="107">
        <f>SUMIF('бланки '!K154:Y154,"&lt;2")</f>
        <v>14</v>
      </c>
      <c r="E152" s="107">
        <f>COUNTIF('бланки '!K154:Y154,"&lt;2")</f>
        <v>14</v>
      </c>
      <c r="F152" s="107">
        <f>SUMIF('бланки '!Z154:CM154,"&lt;2")</f>
        <v>60</v>
      </c>
      <c r="G152" s="107">
        <f>COUNTIF('бланки '!Z154:CM154,"&lt;2")</f>
        <v>60</v>
      </c>
      <c r="H152" s="107">
        <f>SUM('бланки '!CN154:CQ154)</f>
        <v>4</v>
      </c>
      <c r="I152" s="107">
        <f>анкеты!E150</f>
        <v>415</v>
      </c>
      <c r="J152" s="107">
        <f>анкеты!D150</f>
        <v>423</v>
      </c>
      <c r="K152" s="107">
        <f>анкеты!G150</f>
        <v>499</v>
      </c>
      <c r="L152" s="107">
        <f>анкеты!F150</f>
        <v>507</v>
      </c>
      <c r="M152" s="107">
        <f t="shared" si="62"/>
        <v>100</v>
      </c>
      <c r="N152" s="107">
        <f t="shared" si="63"/>
        <v>100</v>
      </c>
      <c r="O152" s="107">
        <f t="shared" si="64"/>
        <v>98</v>
      </c>
      <c r="P152" s="107">
        <f t="shared" si="65"/>
        <v>98</v>
      </c>
      <c r="Q152" s="108">
        <f t="shared" si="66"/>
        <v>100</v>
      </c>
      <c r="R152" s="108">
        <f t="shared" si="67"/>
        <v>100</v>
      </c>
      <c r="S152" s="108">
        <f t="shared" si="68"/>
        <v>98</v>
      </c>
      <c r="T152" s="109">
        <f t="shared" si="69"/>
        <v>99.2</v>
      </c>
      <c r="U152" s="107">
        <f>SUM('бланки '!CT154:CX154)</f>
        <v>5</v>
      </c>
      <c r="V152" s="107"/>
      <c r="W152" s="107"/>
      <c r="X152" s="107">
        <f>анкеты!H150</f>
        <v>586</v>
      </c>
      <c r="Y152" s="107">
        <f t="shared" si="70"/>
        <v>600</v>
      </c>
      <c r="Z152" s="108">
        <f t="shared" si="71"/>
        <v>100</v>
      </c>
      <c r="AA152" s="108">
        <f t="shared" si="72"/>
        <v>99</v>
      </c>
      <c r="AB152" s="108">
        <f t="shared" si="73"/>
        <v>98</v>
      </c>
      <c r="AC152" s="110">
        <f t="shared" si="74"/>
        <v>99</v>
      </c>
      <c r="AD152" s="107">
        <f>IF('бланки '!G154=1,('бланки '!DB154+'бланки '!DD154)*3,SUM('бланки '!DA154:DE154))</f>
        <v>3</v>
      </c>
      <c r="AE152" s="107">
        <f>IF('бланки '!E154=2,SUM('бланки '!DI154:DK154)*2-1,SUM('бланки '!DF154:DK154))</f>
        <v>3</v>
      </c>
      <c r="AF152" s="107">
        <f>анкеты!J150</f>
        <v>14</v>
      </c>
      <c r="AG152" s="107">
        <f>анкеты!I150</f>
        <v>15</v>
      </c>
      <c r="AH152" s="108">
        <f t="shared" si="75"/>
        <v>60</v>
      </c>
      <c r="AI152" s="108">
        <f t="shared" si="76"/>
        <v>60</v>
      </c>
      <c r="AJ152" s="111">
        <f t="shared" si="77"/>
        <v>93</v>
      </c>
      <c r="AK152" s="110">
        <f t="shared" si="78"/>
        <v>69.900000000000006</v>
      </c>
      <c r="AL152" s="107">
        <f>анкеты!K150</f>
        <v>596</v>
      </c>
      <c r="AM152" s="107">
        <f t="shared" si="79"/>
        <v>600</v>
      </c>
      <c r="AN152" s="107">
        <f>анкеты!L150</f>
        <v>593</v>
      </c>
      <c r="AO152" s="107">
        <f t="shared" si="80"/>
        <v>600</v>
      </c>
      <c r="AP152" s="107">
        <f>анкеты!N150</f>
        <v>453</v>
      </c>
      <c r="AQ152" s="107">
        <f>анкеты!M150</f>
        <v>462</v>
      </c>
      <c r="AR152" s="108">
        <f t="shared" si="81"/>
        <v>99</v>
      </c>
      <c r="AS152" s="108">
        <f t="shared" si="82"/>
        <v>99</v>
      </c>
      <c r="AT152" s="108">
        <f t="shared" si="83"/>
        <v>98</v>
      </c>
      <c r="AU152" s="109">
        <f t="shared" si="84"/>
        <v>98.8</v>
      </c>
      <c r="AV152" s="107">
        <f>анкеты!O150</f>
        <v>591</v>
      </c>
      <c r="AW152" s="107">
        <f t="shared" si="85"/>
        <v>600</v>
      </c>
      <c r="AX152" s="107">
        <f>анкеты!P150</f>
        <v>590</v>
      </c>
      <c r="AY152" s="107">
        <f t="shared" si="86"/>
        <v>600</v>
      </c>
      <c r="AZ152" s="107">
        <f>анкеты!Q150</f>
        <v>597</v>
      </c>
      <c r="BA152" s="107">
        <f t="shared" si="87"/>
        <v>600</v>
      </c>
      <c r="BB152" s="108">
        <f t="shared" si="88"/>
        <v>98</v>
      </c>
      <c r="BC152" s="108">
        <f t="shared" si="89"/>
        <v>98</v>
      </c>
      <c r="BD152" s="108">
        <f t="shared" si="90"/>
        <v>99</v>
      </c>
      <c r="BE152" s="109">
        <f t="shared" si="91"/>
        <v>98.5</v>
      </c>
      <c r="BF152" s="107">
        <f t="shared" si="92"/>
        <v>93.080000000000013</v>
      </c>
      <c r="BG152" s="107"/>
      <c r="BH152" s="107"/>
      <c r="BI152" s="107"/>
      <c r="BJ152" s="107"/>
    </row>
    <row r="153" spans="1:62" ht="30">
      <c r="A153" s="107">
        <f>'бланки '!D155</f>
        <v>151</v>
      </c>
      <c r="B153" s="107" t="str">
        <f>'бланки '!C155</f>
        <v>Муниципальное бюджетное общеобразовательное учреждение «Средняя общеобразовательная школа № 5» г. Ливны</v>
      </c>
      <c r="C153" s="107">
        <f>анкеты!C151</f>
        <v>224</v>
      </c>
      <c r="D153" s="107">
        <f>SUMIF('бланки '!K155:Y155,"&lt;2")</f>
        <v>13</v>
      </c>
      <c r="E153" s="107">
        <f>COUNTIF('бланки '!K155:Y155,"&lt;2")</f>
        <v>13</v>
      </c>
      <c r="F153" s="107">
        <f>SUMIF('бланки '!Z155:CM155,"&lt;2")</f>
        <v>54</v>
      </c>
      <c r="G153" s="107">
        <f>COUNTIF('бланки '!Z155:CM155,"&lt;2")</f>
        <v>54</v>
      </c>
      <c r="H153" s="107">
        <f>SUM('бланки '!CN155:CQ155)</f>
        <v>4</v>
      </c>
      <c r="I153" s="107">
        <f>анкеты!E151</f>
        <v>198</v>
      </c>
      <c r="J153" s="107">
        <f>анкеты!D151</f>
        <v>202</v>
      </c>
      <c r="K153" s="107">
        <f>анкеты!G151</f>
        <v>199</v>
      </c>
      <c r="L153" s="107">
        <f>анкеты!F151</f>
        <v>199</v>
      </c>
      <c r="M153" s="107">
        <f t="shared" si="62"/>
        <v>100</v>
      </c>
      <c r="N153" s="107">
        <f t="shared" si="63"/>
        <v>100</v>
      </c>
      <c r="O153" s="107">
        <f t="shared" si="64"/>
        <v>98</v>
      </c>
      <c r="P153" s="107">
        <f t="shared" si="65"/>
        <v>100</v>
      </c>
      <c r="Q153" s="108">
        <f t="shared" si="66"/>
        <v>100</v>
      </c>
      <c r="R153" s="108">
        <f t="shared" si="67"/>
        <v>100</v>
      </c>
      <c r="S153" s="108">
        <f t="shared" si="68"/>
        <v>99</v>
      </c>
      <c r="T153" s="109">
        <f t="shared" si="69"/>
        <v>99.6</v>
      </c>
      <c r="U153" s="107">
        <f>SUM('бланки '!CT155:CX155)</f>
        <v>5</v>
      </c>
      <c r="V153" s="107"/>
      <c r="W153" s="107"/>
      <c r="X153" s="107">
        <f>анкеты!H151</f>
        <v>222</v>
      </c>
      <c r="Y153" s="107">
        <f t="shared" si="70"/>
        <v>224</v>
      </c>
      <c r="Z153" s="108">
        <f t="shared" si="71"/>
        <v>100</v>
      </c>
      <c r="AA153" s="108">
        <f t="shared" si="72"/>
        <v>99</v>
      </c>
      <c r="AB153" s="108">
        <f t="shared" si="73"/>
        <v>99</v>
      </c>
      <c r="AC153" s="110">
        <f t="shared" si="74"/>
        <v>99.5</v>
      </c>
      <c r="AD153" s="107">
        <f>IF('бланки '!G155=1,('бланки '!DB155+'бланки '!DD155)*3,SUM('бланки '!DA155:DE155))</f>
        <v>1</v>
      </c>
      <c r="AE153" s="107">
        <f>IF('бланки '!E155=2,SUM('бланки '!DI155:DK155)*2-1,SUM('бланки '!DF155:DK155))</f>
        <v>3</v>
      </c>
      <c r="AF153" s="107">
        <f>анкеты!J151</f>
        <v>113</v>
      </c>
      <c r="AG153" s="107">
        <f>анкеты!I151</f>
        <v>124</v>
      </c>
      <c r="AH153" s="108">
        <f t="shared" si="75"/>
        <v>20</v>
      </c>
      <c r="AI153" s="108">
        <f t="shared" si="76"/>
        <v>60</v>
      </c>
      <c r="AJ153" s="111">
        <f t="shared" si="77"/>
        <v>91</v>
      </c>
      <c r="AK153" s="110">
        <f t="shared" si="78"/>
        <v>57.3</v>
      </c>
      <c r="AL153" s="107">
        <f>анкеты!K151</f>
        <v>216</v>
      </c>
      <c r="AM153" s="107">
        <f t="shared" si="79"/>
        <v>224</v>
      </c>
      <c r="AN153" s="107">
        <f>анкеты!L151</f>
        <v>218</v>
      </c>
      <c r="AO153" s="107">
        <f t="shared" si="80"/>
        <v>224</v>
      </c>
      <c r="AP153" s="107">
        <f>анкеты!N151</f>
        <v>195</v>
      </c>
      <c r="AQ153" s="107">
        <f>анкеты!M151</f>
        <v>198</v>
      </c>
      <c r="AR153" s="108">
        <f t="shared" si="81"/>
        <v>96</v>
      </c>
      <c r="AS153" s="108">
        <f t="shared" si="82"/>
        <v>97</v>
      </c>
      <c r="AT153" s="108">
        <f t="shared" si="83"/>
        <v>98</v>
      </c>
      <c r="AU153" s="109">
        <f t="shared" si="84"/>
        <v>96.8</v>
      </c>
      <c r="AV153" s="107">
        <f>анкеты!O151</f>
        <v>218</v>
      </c>
      <c r="AW153" s="107">
        <f t="shared" si="85"/>
        <v>224</v>
      </c>
      <c r="AX153" s="107">
        <f>анкеты!P151</f>
        <v>222</v>
      </c>
      <c r="AY153" s="107">
        <f t="shared" si="86"/>
        <v>224</v>
      </c>
      <c r="AZ153" s="107">
        <f>анкеты!Q151</f>
        <v>218</v>
      </c>
      <c r="BA153" s="107">
        <f t="shared" si="87"/>
        <v>224</v>
      </c>
      <c r="BB153" s="108">
        <f t="shared" si="88"/>
        <v>97</v>
      </c>
      <c r="BC153" s="108">
        <f t="shared" si="89"/>
        <v>99</v>
      </c>
      <c r="BD153" s="108">
        <f t="shared" si="90"/>
        <v>97</v>
      </c>
      <c r="BE153" s="109">
        <f t="shared" si="91"/>
        <v>97.4</v>
      </c>
      <c r="BF153" s="107">
        <f t="shared" si="92"/>
        <v>90.12</v>
      </c>
      <c r="BG153" s="107"/>
      <c r="BH153" s="107"/>
      <c r="BI153" s="107"/>
      <c r="BJ153" s="107"/>
    </row>
    <row r="154" spans="1:62" ht="30">
      <c r="A154" s="107">
        <f>'бланки '!D156</f>
        <v>152</v>
      </c>
      <c r="B154" s="107" t="str">
        <f>'бланки '!C156</f>
        <v>Муниципальное бюджетное общеобразовательное учреждение «Основная общеобразовательная школа № 11» г. Ливны</v>
      </c>
      <c r="C154" s="107">
        <f>анкеты!C152</f>
        <v>107</v>
      </c>
      <c r="D154" s="107">
        <f>SUMIF('бланки '!K156:Y156,"&lt;2")</f>
        <v>14</v>
      </c>
      <c r="E154" s="107">
        <f>COUNTIF('бланки '!K156:Y156,"&lt;2")</f>
        <v>14</v>
      </c>
      <c r="F154" s="107">
        <f>SUMIF('бланки '!Z156:CM156,"&lt;2")</f>
        <v>55</v>
      </c>
      <c r="G154" s="107">
        <f>COUNTIF('бланки '!Z156:CM156,"&lt;2")</f>
        <v>55</v>
      </c>
      <c r="H154" s="107">
        <f>SUM('бланки '!CN156:CQ156)</f>
        <v>3</v>
      </c>
      <c r="I154" s="107">
        <f>анкеты!E152</f>
        <v>94</v>
      </c>
      <c r="J154" s="107">
        <f>анкеты!D152</f>
        <v>95</v>
      </c>
      <c r="K154" s="107">
        <f>анкеты!G152</f>
        <v>79</v>
      </c>
      <c r="L154" s="107">
        <f>анкеты!F152</f>
        <v>79</v>
      </c>
      <c r="M154" s="107">
        <f t="shared" si="62"/>
        <v>100</v>
      </c>
      <c r="N154" s="107">
        <f t="shared" si="63"/>
        <v>100</v>
      </c>
      <c r="O154" s="107">
        <f t="shared" si="64"/>
        <v>99</v>
      </c>
      <c r="P154" s="107">
        <f t="shared" si="65"/>
        <v>100</v>
      </c>
      <c r="Q154" s="108">
        <f t="shared" si="66"/>
        <v>100</v>
      </c>
      <c r="R154" s="108">
        <f t="shared" si="67"/>
        <v>90</v>
      </c>
      <c r="S154" s="108">
        <f t="shared" si="68"/>
        <v>99</v>
      </c>
      <c r="T154" s="109">
        <f t="shared" si="69"/>
        <v>96.6</v>
      </c>
      <c r="U154" s="107">
        <f>SUM('бланки '!CT156:CX156)</f>
        <v>5</v>
      </c>
      <c r="V154" s="107"/>
      <c r="W154" s="107"/>
      <c r="X154" s="107">
        <f>анкеты!H152</f>
        <v>103</v>
      </c>
      <c r="Y154" s="107">
        <f t="shared" si="70"/>
        <v>107</v>
      </c>
      <c r="Z154" s="108">
        <f t="shared" si="71"/>
        <v>100</v>
      </c>
      <c r="AA154" s="108">
        <f t="shared" si="72"/>
        <v>98</v>
      </c>
      <c r="AB154" s="108">
        <f t="shared" si="73"/>
        <v>96</v>
      </c>
      <c r="AC154" s="110">
        <f t="shared" si="74"/>
        <v>98</v>
      </c>
      <c r="AD154" s="107">
        <f>IF('бланки '!G156=1,('бланки '!DB156+'бланки '!DD156)*3,SUM('бланки '!DA156:DE156))</f>
        <v>3</v>
      </c>
      <c r="AE154" s="107">
        <f>IF('бланки '!E156=2,SUM('бланки '!DI156:DK156)*2-1,SUM('бланки '!DF156:DK156))</f>
        <v>3</v>
      </c>
      <c r="AF154" s="107">
        <f>анкеты!J152</f>
        <v>55</v>
      </c>
      <c r="AG154" s="107">
        <f>анкеты!I152</f>
        <v>61</v>
      </c>
      <c r="AH154" s="108">
        <f t="shared" si="75"/>
        <v>60</v>
      </c>
      <c r="AI154" s="108">
        <f t="shared" si="76"/>
        <v>60</v>
      </c>
      <c r="AJ154" s="111">
        <f t="shared" si="77"/>
        <v>90</v>
      </c>
      <c r="AK154" s="110">
        <f t="shared" si="78"/>
        <v>69</v>
      </c>
      <c r="AL154" s="107">
        <f>анкеты!K152</f>
        <v>106</v>
      </c>
      <c r="AM154" s="107">
        <f t="shared" si="79"/>
        <v>107</v>
      </c>
      <c r="AN154" s="107">
        <f>анкеты!L152</f>
        <v>107</v>
      </c>
      <c r="AO154" s="107">
        <f t="shared" si="80"/>
        <v>107</v>
      </c>
      <c r="AP154" s="107">
        <f>анкеты!N152</f>
        <v>93</v>
      </c>
      <c r="AQ154" s="107">
        <f>анкеты!M152</f>
        <v>94</v>
      </c>
      <c r="AR154" s="108">
        <f t="shared" si="81"/>
        <v>99</v>
      </c>
      <c r="AS154" s="108">
        <f t="shared" si="82"/>
        <v>100</v>
      </c>
      <c r="AT154" s="108">
        <f t="shared" si="83"/>
        <v>99</v>
      </c>
      <c r="AU154" s="109">
        <f t="shared" si="84"/>
        <v>99.4</v>
      </c>
      <c r="AV154" s="107">
        <f>анкеты!O152</f>
        <v>104</v>
      </c>
      <c r="AW154" s="107">
        <f t="shared" si="85"/>
        <v>107</v>
      </c>
      <c r="AX154" s="107">
        <f>анкеты!P152</f>
        <v>105</v>
      </c>
      <c r="AY154" s="107">
        <f t="shared" si="86"/>
        <v>107</v>
      </c>
      <c r="AZ154" s="107">
        <f>анкеты!Q152</f>
        <v>104</v>
      </c>
      <c r="BA154" s="107">
        <f t="shared" si="87"/>
        <v>107</v>
      </c>
      <c r="BB154" s="108">
        <f t="shared" si="88"/>
        <v>97</v>
      </c>
      <c r="BC154" s="108">
        <f t="shared" si="89"/>
        <v>98</v>
      </c>
      <c r="BD154" s="108">
        <f t="shared" si="90"/>
        <v>97</v>
      </c>
      <c r="BE154" s="109">
        <f t="shared" si="91"/>
        <v>97.2</v>
      </c>
      <c r="BF154" s="107">
        <f t="shared" si="92"/>
        <v>92.039999999999992</v>
      </c>
      <c r="BG154" s="107"/>
      <c r="BH154" s="107"/>
      <c r="BI154" s="107"/>
      <c r="BJ154" s="107"/>
    </row>
    <row r="155" spans="1:62" ht="30">
      <c r="A155" s="107">
        <f>'бланки '!D157</f>
        <v>153</v>
      </c>
      <c r="B155" s="107" t="str">
        <f>'бланки '!C157</f>
        <v>Муниципальное бюджетное общеобразовательное учреждение «Средняя общеобразовательная школа № 6» г. Ливны</v>
      </c>
      <c r="C155" s="107">
        <f>анкеты!C153</f>
        <v>330</v>
      </c>
      <c r="D155" s="107">
        <f>SUMIF('бланки '!K157:Y157,"&lt;2")</f>
        <v>13</v>
      </c>
      <c r="E155" s="107">
        <f>COUNTIF('бланки '!K157:Y157,"&lt;2")</f>
        <v>13</v>
      </c>
      <c r="F155" s="107">
        <f>SUMIF('бланки '!Z157:CM157,"&lt;2")</f>
        <v>45.5</v>
      </c>
      <c r="G155" s="107">
        <f>COUNTIF('бланки '!Z157:CM157,"&lt;2")</f>
        <v>54</v>
      </c>
      <c r="H155" s="107">
        <f>SUM('бланки '!CN157:CQ157)</f>
        <v>3</v>
      </c>
      <c r="I155" s="107">
        <f>анкеты!E153</f>
        <v>273</v>
      </c>
      <c r="J155" s="107">
        <f>анкеты!D153</f>
        <v>280</v>
      </c>
      <c r="K155" s="107">
        <f>анкеты!G153</f>
        <v>274</v>
      </c>
      <c r="L155" s="107">
        <f>анкеты!F153</f>
        <v>278</v>
      </c>
      <c r="M155" s="107">
        <f t="shared" si="62"/>
        <v>100</v>
      </c>
      <c r="N155" s="107">
        <f t="shared" si="63"/>
        <v>84</v>
      </c>
      <c r="O155" s="107">
        <f t="shared" si="64"/>
        <v>97</v>
      </c>
      <c r="P155" s="107">
        <f t="shared" si="65"/>
        <v>99</v>
      </c>
      <c r="Q155" s="108">
        <f t="shared" si="66"/>
        <v>92</v>
      </c>
      <c r="R155" s="108">
        <f t="shared" si="67"/>
        <v>90</v>
      </c>
      <c r="S155" s="108">
        <f t="shared" si="68"/>
        <v>98</v>
      </c>
      <c r="T155" s="109">
        <f t="shared" si="69"/>
        <v>93.8</v>
      </c>
      <c r="U155" s="107">
        <f>SUM('бланки '!CT157:CX157)</f>
        <v>5</v>
      </c>
      <c r="V155" s="107"/>
      <c r="W155" s="107"/>
      <c r="X155" s="107">
        <f>анкеты!H153</f>
        <v>323</v>
      </c>
      <c r="Y155" s="107">
        <f t="shared" si="70"/>
        <v>330</v>
      </c>
      <c r="Z155" s="108">
        <f t="shared" si="71"/>
        <v>100</v>
      </c>
      <c r="AA155" s="108">
        <f t="shared" si="72"/>
        <v>99</v>
      </c>
      <c r="AB155" s="108">
        <f t="shared" si="73"/>
        <v>98</v>
      </c>
      <c r="AC155" s="110">
        <f t="shared" si="74"/>
        <v>99</v>
      </c>
      <c r="AD155" s="107">
        <f>IF('бланки '!G157=1,('бланки '!DB157+'бланки '!DD157)*3,SUM('бланки '!DA157:DE157))</f>
        <v>1</v>
      </c>
      <c r="AE155" s="107">
        <f>IF('бланки '!E157=2,SUM('бланки '!DI157:DK157)*2-1,SUM('бланки '!DF157:DK157))</f>
        <v>3</v>
      </c>
      <c r="AF155" s="107">
        <f>анкеты!J153</f>
        <v>172</v>
      </c>
      <c r="AG155" s="107">
        <f>анкеты!I153</f>
        <v>175</v>
      </c>
      <c r="AH155" s="108">
        <f t="shared" si="75"/>
        <v>20</v>
      </c>
      <c r="AI155" s="108">
        <f t="shared" si="76"/>
        <v>60</v>
      </c>
      <c r="AJ155" s="111">
        <f t="shared" si="77"/>
        <v>98</v>
      </c>
      <c r="AK155" s="110">
        <f t="shared" si="78"/>
        <v>59.4</v>
      </c>
      <c r="AL155" s="107">
        <f>анкеты!K153</f>
        <v>319</v>
      </c>
      <c r="AM155" s="107">
        <f t="shared" si="79"/>
        <v>330</v>
      </c>
      <c r="AN155" s="107">
        <f>анкеты!L153</f>
        <v>316</v>
      </c>
      <c r="AO155" s="107">
        <f t="shared" si="80"/>
        <v>330</v>
      </c>
      <c r="AP155" s="107">
        <f>анкеты!N153</f>
        <v>267</v>
      </c>
      <c r="AQ155" s="107">
        <f>анкеты!M153</f>
        <v>273</v>
      </c>
      <c r="AR155" s="108">
        <f t="shared" si="81"/>
        <v>97</v>
      </c>
      <c r="AS155" s="108">
        <f t="shared" si="82"/>
        <v>96</v>
      </c>
      <c r="AT155" s="108">
        <f t="shared" si="83"/>
        <v>98</v>
      </c>
      <c r="AU155" s="109">
        <f t="shared" si="84"/>
        <v>96.8</v>
      </c>
      <c r="AV155" s="107">
        <f>анкеты!O153</f>
        <v>316</v>
      </c>
      <c r="AW155" s="107">
        <f t="shared" si="85"/>
        <v>330</v>
      </c>
      <c r="AX155" s="107">
        <f>анкеты!P153</f>
        <v>322</v>
      </c>
      <c r="AY155" s="107">
        <f t="shared" si="86"/>
        <v>330</v>
      </c>
      <c r="AZ155" s="107">
        <f>анкеты!Q153</f>
        <v>328</v>
      </c>
      <c r="BA155" s="107">
        <f t="shared" si="87"/>
        <v>330</v>
      </c>
      <c r="BB155" s="108">
        <f t="shared" si="88"/>
        <v>96</v>
      </c>
      <c r="BC155" s="108">
        <f t="shared" si="89"/>
        <v>98</v>
      </c>
      <c r="BD155" s="108">
        <f t="shared" si="90"/>
        <v>99</v>
      </c>
      <c r="BE155" s="109">
        <f t="shared" si="91"/>
        <v>97.9</v>
      </c>
      <c r="BF155" s="107">
        <f t="shared" si="92"/>
        <v>89.38</v>
      </c>
      <c r="BG155" s="107"/>
      <c r="BH155" s="107"/>
      <c r="BI155" s="107"/>
      <c r="BJ155" s="107"/>
    </row>
    <row r="156" spans="1:62" ht="30">
      <c r="A156" s="107">
        <f>'бланки '!D158</f>
        <v>154</v>
      </c>
      <c r="B156" s="107" t="str">
        <f>'бланки '!C158</f>
        <v>Муниципальное бюджетное общеобразовательное учреждение «Средняя общеобразовательная школа № 2 г. Ливны»</v>
      </c>
      <c r="C156" s="107">
        <f>анкеты!C154</f>
        <v>600</v>
      </c>
      <c r="D156" s="107">
        <f>SUMIF('бланки '!K158:Y158,"&lt;2")</f>
        <v>13</v>
      </c>
      <c r="E156" s="107">
        <f>COUNTIF('бланки '!K158:Y158,"&lt;2")</f>
        <v>13</v>
      </c>
      <c r="F156" s="107">
        <f>SUMIF('бланки '!Z158:CM158,"&lt;2")</f>
        <v>51</v>
      </c>
      <c r="G156" s="107">
        <f>COUNTIF('бланки '!Z158:CM158,"&lt;2")</f>
        <v>53</v>
      </c>
      <c r="H156" s="107">
        <f>SUM('бланки '!CN158:CQ158)</f>
        <v>4</v>
      </c>
      <c r="I156" s="107">
        <f>анкеты!E154</f>
        <v>562</v>
      </c>
      <c r="J156" s="107">
        <f>анкеты!D154</f>
        <v>571</v>
      </c>
      <c r="K156" s="107">
        <f>анкеты!G154</f>
        <v>556</v>
      </c>
      <c r="L156" s="107">
        <f>анкеты!F154</f>
        <v>557</v>
      </c>
      <c r="M156" s="107">
        <f t="shared" si="62"/>
        <v>100</v>
      </c>
      <c r="N156" s="107">
        <f t="shared" si="63"/>
        <v>96</v>
      </c>
      <c r="O156" s="107">
        <f t="shared" si="64"/>
        <v>98</v>
      </c>
      <c r="P156" s="107">
        <f t="shared" si="65"/>
        <v>100</v>
      </c>
      <c r="Q156" s="108">
        <f t="shared" si="66"/>
        <v>98</v>
      </c>
      <c r="R156" s="108">
        <f t="shared" si="67"/>
        <v>100</v>
      </c>
      <c r="S156" s="108">
        <f t="shared" si="68"/>
        <v>99</v>
      </c>
      <c r="T156" s="109">
        <f t="shared" si="69"/>
        <v>99</v>
      </c>
      <c r="U156" s="107">
        <f>SUM('бланки '!CT158:CX158)</f>
        <v>5</v>
      </c>
      <c r="V156" s="107"/>
      <c r="W156" s="107"/>
      <c r="X156" s="107">
        <f>анкеты!H154</f>
        <v>579</v>
      </c>
      <c r="Y156" s="107">
        <f t="shared" si="70"/>
        <v>600</v>
      </c>
      <c r="Z156" s="108">
        <f t="shared" si="71"/>
        <v>100</v>
      </c>
      <c r="AA156" s="108">
        <f t="shared" si="72"/>
        <v>98</v>
      </c>
      <c r="AB156" s="108">
        <f t="shared" si="73"/>
        <v>96</v>
      </c>
      <c r="AC156" s="110">
        <f t="shared" si="74"/>
        <v>98</v>
      </c>
      <c r="AD156" s="107">
        <f>IF('бланки '!G158=1,('бланки '!DB158+'бланки '!DD158)*3,SUM('бланки '!DA158:DE158))</f>
        <v>4</v>
      </c>
      <c r="AE156" s="107">
        <f>IF('бланки '!E158=2,SUM('бланки '!DI158:DK158)*2-1,SUM('бланки '!DF158:DK158))</f>
        <v>4</v>
      </c>
      <c r="AF156" s="107">
        <f>анкеты!J154</f>
        <v>350</v>
      </c>
      <c r="AG156" s="107">
        <f>анкеты!I154</f>
        <v>374</v>
      </c>
      <c r="AH156" s="108">
        <f t="shared" si="75"/>
        <v>80</v>
      </c>
      <c r="AI156" s="108">
        <f t="shared" si="76"/>
        <v>80</v>
      </c>
      <c r="AJ156" s="111">
        <f t="shared" si="77"/>
        <v>94</v>
      </c>
      <c r="AK156" s="110">
        <f t="shared" si="78"/>
        <v>84.2</v>
      </c>
      <c r="AL156" s="107">
        <f>анкеты!K154</f>
        <v>580</v>
      </c>
      <c r="AM156" s="107">
        <f t="shared" si="79"/>
        <v>600</v>
      </c>
      <c r="AN156" s="107">
        <f>анкеты!L154</f>
        <v>596</v>
      </c>
      <c r="AO156" s="107">
        <f t="shared" si="80"/>
        <v>600</v>
      </c>
      <c r="AP156" s="107">
        <f>анкеты!N154</f>
        <v>527</v>
      </c>
      <c r="AQ156" s="107">
        <f>анкеты!M154</f>
        <v>532</v>
      </c>
      <c r="AR156" s="108">
        <f t="shared" si="81"/>
        <v>97</v>
      </c>
      <c r="AS156" s="108">
        <f t="shared" si="82"/>
        <v>99</v>
      </c>
      <c r="AT156" s="108">
        <f t="shared" si="83"/>
        <v>99</v>
      </c>
      <c r="AU156" s="109">
        <f t="shared" si="84"/>
        <v>98.2</v>
      </c>
      <c r="AV156" s="107">
        <f>анкеты!O154</f>
        <v>585</v>
      </c>
      <c r="AW156" s="107">
        <f t="shared" si="85"/>
        <v>600</v>
      </c>
      <c r="AX156" s="107">
        <f>анкеты!P154</f>
        <v>588</v>
      </c>
      <c r="AY156" s="107">
        <f t="shared" si="86"/>
        <v>600</v>
      </c>
      <c r="AZ156" s="107">
        <f>анкеты!Q154</f>
        <v>575</v>
      </c>
      <c r="BA156" s="107">
        <f t="shared" si="87"/>
        <v>600</v>
      </c>
      <c r="BB156" s="108">
        <f t="shared" si="88"/>
        <v>97</v>
      </c>
      <c r="BC156" s="108">
        <f t="shared" si="89"/>
        <v>98</v>
      </c>
      <c r="BD156" s="108">
        <f t="shared" si="90"/>
        <v>96</v>
      </c>
      <c r="BE156" s="109">
        <f t="shared" si="91"/>
        <v>96.7</v>
      </c>
      <c r="BF156" s="107">
        <f t="shared" si="92"/>
        <v>95.22</v>
      </c>
      <c r="BG156" s="107"/>
      <c r="BH156" s="107"/>
      <c r="BI156" s="107"/>
      <c r="BJ156" s="107"/>
    </row>
    <row r="157" spans="1:62" ht="30">
      <c r="A157" s="107">
        <f>'бланки '!D159</f>
        <v>155</v>
      </c>
      <c r="B157" s="107" t="str">
        <f>'бланки '!C159</f>
        <v>Муниципальное бюджетное общеобразовательное учреждение «Основная общеобразовательная школа № 9» г. Ливны</v>
      </c>
      <c r="C157" s="107">
        <f>анкеты!C155</f>
        <v>242</v>
      </c>
      <c r="D157" s="107">
        <f>SUMIF('бланки '!K159:Y159,"&lt;2")</f>
        <v>14</v>
      </c>
      <c r="E157" s="107">
        <f>COUNTIF('бланки '!K159:Y159,"&lt;2")</f>
        <v>14</v>
      </c>
      <c r="F157" s="107">
        <f>SUMIF('бланки '!Z159:CM159,"&lt;2")</f>
        <v>41.5</v>
      </c>
      <c r="G157" s="107">
        <f>COUNTIF('бланки '!Z159:CM159,"&lt;2")</f>
        <v>57</v>
      </c>
      <c r="H157" s="107">
        <f>SUM('бланки '!CN159:CQ159)</f>
        <v>4</v>
      </c>
      <c r="I157" s="107">
        <f>анкеты!E155</f>
        <v>165</v>
      </c>
      <c r="J157" s="107">
        <f>анкеты!D155</f>
        <v>172</v>
      </c>
      <c r="K157" s="107">
        <f>анкеты!G155</f>
        <v>158</v>
      </c>
      <c r="L157" s="107">
        <f>анкеты!F155</f>
        <v>159</v>
      </c>
      <c r="M157" s="107">
        <f t="shared" si="62"/>
        <v>100</v>
      </c>
      <c r="N157" s="107">
        <f t="shared" si="63"/>
        <v>73</v>
      </c>
      <c r="O157" s="107">
        <f t="shared" si="64"/>
        <v>96</v>
      </c>
      <c r="P157" s="107">
        <f t="shared" si="65"/>
        <v>99</v>
      </c>
      <c r="Q157" s="108">
        <f t="shared" si="66"/>
        <v>86</v>
      </c>
      <c r="R157" s="108">
        <f t="shared" si="67"/>
        <v>100</v>
      </c>
      <c r="S157" s="108">
        <f t="shared" si="68"/>
        <v>97</v>
      </c>
      <c r="T157" s="109">
        <f t="shared" si="69"/>
        <v>94.6</v>
      </c>
      <c r="U157" s="107">
        <f>SUM('бланки '!CT159:CX159)</f>
        <v>5</v>
      </c>
      <c r="V157" s="107"/>
      <c r="W157" s="107"/>
      <c r="X157" s="107">
        <f>анкеты!H155</f>
        <v>231</v>
      </c>
      <c r="Y157" s="107">
        <f t="shared" si="70"/>
        <v>242</v>
      </c>
      <c r="Z157" s="108">
        <f t="shared" si="71"/>
        <v>100</v>
      </c>
      <c r="AA157" s="108">
        <f t="shared" si="72"/>
        <v>97</v>
      </c>
      <c r="AB157" s="108">
        <f t="shared" si="73"/>
        <v>95</v>
      </c>
      <c r="AC157" s="110">
        <f t="shared" si="74"/>
        <v>97.5</v>
      </c>
      <c r="AD157" s="107">
        <f>IF('бланки '!G159=1,('бланки '!DB159+'бланки '!DD159)*3,SUM('бланки '!DA159:DE159))</f>
        <v>0</v>
      </c>
      <c r="AE157" s="107">
        <f>IF('бланки '!E159=2,SUM('бланки '!DI159:DK159)*2-1,SUM('бланки '!DF159:DK159))</f>
        <v>2</v>
      </c>
      <c r="AF157" s="107">
        <f>анкеты!J155</f>
        <v>55</v>
      </c>
      <c r="AG157" s="107">
        <f>анкеты!I155</f>
        <v>59</v>
      </c>
      <c r="AH157" s="108">
        <f t="shared" si="75"/>
        <v>0</v>
      </c>
      <c r="AI157" s="108">
        <f t="shared" si="76"/>
        <v>40</v>
      </c>
      <c r="AJ157" s="111">
        <f t="shared" si="77"/>
        <v>93</v>
      </c>
      <c r="AK157" s="110">
        <f t="shared" si="78"/>
        <v>43.9</v>
      </c>
      <c r="AL157" s="107">
        <f>анкеты!K155</f>
        <v>235</v>
      </c>
      <c r="AM157" s="107">
        <f t="shared" si="79"/>
        <v>242</v>
      </c>
      <c r="AN157" s="107">
        <f>анкеты!L155</f>
        <v>239</v>
      </c>
      <c r="AO157" s="107">
        <f t="shared" si="80"/>
        <v>242</v>
      </c>
      <c r="AP157" s="107">
        <f>анкеты!N155</f>
        <v>176</v>
      </c>
      <c r="AQ157" s="107">
        <f>анкеты!M155</f>
        <v>179</v>
      </c>
      <c r="AR157" s="108">
        <f t="shared" si="81"/>
        <v>97</v>
      </c>
      <c r="AS157" s="108">
        <f t="shared" si="82"/>
        <v>99</v>
      </c>
      <c r="AT157" s="108">
        <f t="shared" si="83"/>
        <v>98</v>
      </c>
      <c r="AU157" s="109">
        <f t="shared" si="84"/>
        <v>98</v>
      </c>
      <c r="AV157" s="107">
        <f>анкеты!O155</f>
        <v>232</v>
      </c>
      <c r="AW157" s="107">
        <f t="shared" si="85"/>
        <v>242</v>
      </c>
      <c r="AX157" s="107">
        <f>анкеты!P155</f>
        <v>233</v>
      </c>
      <c r="AY157" s="107">
        <f t="shared" si="86"/>
        <v>242</v>
      </c>
      <c r="AZ157" s="107">
        <f>анкеты!Q155</f>
        <v>233</v>
      </c>
      <c r="BA157" s="107">
        <f t="shared" si="87"/>
        <v>242</v>
      </c>
      <c r="BB157" s="108">
        <f t="shared" si="88"/>
        <v>96</v>
      </c>
      <c r="BC157" s="108">
        <f t="shared" si="89"/>
        <v>96</v>
      </c>
      <c r="BD157" s="108">
        <f t="shared" si="90"/>
        <v>96</v>
      </c>
      <c r="BE157" s="109">
        <f t="shared" si="91"/>
        <v>96</v>
      </c>
      <c r="BF157" s="107">
        <f t="shared" si="92"/>
        <v>86</v>
      </c>
      <c r="BG157" s="107"/>
      <c r="BH157" s="107"/>
      <c r="BI157" s="107"/>
      <c r="BJ157" s="107"/>
    </row>
    <row r="158" spans="1:62" ht="30">
      <c r="A158" s="107">
        <f>'бланки '!D160</f>
        <v>156</v>
      </c>
      <c r="B158" s="107" t="str">
        <f>'бланки '!C160</f>
        <v>Муниципальное бюджетное общеобразовательное учреждение «Средняя общеобразовательная школа № 1» г. Ливны</v>
      </c>
      <c r="C158" s="107">
        <f>анкеты!C156</f>
        <v>599</v>
      </c>
      <c r="D158" s="107">
        <f>SUMIF('бланки '!K160:Y160,"&lt;2")</f>
        <v>14</v>
      </c>
      <c r="E158" s="107">
        <f>COUNTIF('бланки '!K160:Y160,"&lt;2")</f>
        <v>14</v>
      </c>
      <c r="F158" s="107">
        <f>SUMIF('бланки '!Z160:CM160,"&lt;2")</f>
        <v>53.5</v>
      </c>
      <c r="G158" s="107">
        <f>COUNTIF('бланки '!Z160:CM160,"&lt;2")</f>
        <v>55</v>
      </c>
      <c r="H158" s="107">
        <f>SUM('бланки '!CN160:CQ160)</f>
        <v>4</v>
      </c>
      <c r="I158" s="107">
        <f>анкеты!E156</f>
        <v>409</v>
      </c>
      <c r="J158" s="107">
        <f>анкеты!D156</f>
        <v>418</v>
      </c>
      <c r="K158" s="107">
        <f>анкеты!G156</f>
        <v>425</v>
      </c>
      <c r="L158" s="107">
        <f>анкеты!F156</f>
        <v>443</v>
      </c>
      <c r="M158" s="107">
        <f t="shared" si="62"/>
        <v>100</v>
      </c>
      <c r="N158" s="107">
        <f t="shared" si="63"/>
        <v>97</v>
      </c>
      <c r="O158" s="107">
        <f t="shared" si="64"/>
        <v>98</v>
      </c>
      <c r="P158" s="107">
        <f t="shared" si="65"/>
        <v>96</v>
      </c>
      <c r="Q158" s="108">
        <f t="shared" si="66"/>
        <v>98</v>
      </c>
      <c r="R158" s="108">
        <f t="shared" si="67"/>
        <v>100</v>
      </c>
      <c r="S158" s="108">
        <f t="shared" si="68"/>
        <v>97</v>
      </c>
      <c r="T158" s="109">
        <f t="shared" si="69"/>
        <v>98.2</v>
      </c>
      <c r="U158" s="107">
        <f>SUM('бланки '!CT160:CX160)</f>
        <v>5</v>
      </c>
      <c r="V158" s="107"/>
      <c r="W158" s="107"/>
      <c r="X158" s="107">
        <f>анкеты!H156</f>
        <v>572</v>
      </c>
      <c r="Y158" s="107">
        <f t="shared" si="70"/>
        <v>599</v>
      </c>
      <c r="Z158" s="108">
        <f t="shared" si="71"/>
        <v>100</v>
      </c>
      <c r="AA158" s="108">
        <f t="shared" si="72"/>
        <v>97</v>
      </c>
      <c r="AB158" s="108">
        <f t="shared" si="73"/>
        <v>95</v>
      </c>
      <c r="AC158" s="110">
        <f t="shared" si="74"/>
        <v>97.5</v>
      </c>
      <c r="AD158" s="107">
        <f>IF('бланки '!G160=1,('бланки '!DB160+'бланки '!DD160)*3,SUM('бланки '!DA160:DE160))</f>
        <v>3</v>
      </c>
      <c r="AE158" s="107">
        <f>IF('бланки '!E160=2,SUM('бланки '!DI160:DK160)*2-1,SUM('бланки '!DF160:DK160))</f>
        <v>4</v>
      </c>
      <c r="AF158" s="107">
        <f>анкеты!J156</f>
        <v>111</v>
      </c>
      <c r="AG158" s="107">
        <f>анкеты!I156</f>
        <v>119</v>
      </c>
      <c r="AH158" s="108">
        <f t="shared" si="75"/>
        <v>60</v>
      </c>
      <c r="AI158" s="108">
        <f t="shared" si="76"/>
        <v>80</v>
      </c>
      <c r="AJ158" s="111">
        <f t="shared" si="77"/>
        <v>93</v>
      </c>
      <c r="AK158" s="110">
        <f t="shared" si="78"/>
        <v>77.900000000000006</v>
      </c>
      <c r="AL158" s="107">
        <f>анкеты!K156</f>
        <v>588</v>
      </c>
      <c r="AM158" s="107">
        <f t="shared" si="79"/>
        <v>599</v>
      </c>
      <c r="AN158" s="107">
        <f>анкеты!L156</f>
        <v>598</v>
      </c>
      <c r="AO158" s="107">
        <f t="shared" si="80"/>
        <v>599</v>
      </c>
      <c r="AP158" s="107">
        <f>анкеты!N156</f>
        <v>483</v>
      </c>
      <c r="AQ158" s="107">
        <f>анкеты!M156</f>
        <v>493</v>
      </c>
      <c r="AR158" s="108">
        <f t="shared" si="81"/>
        <v>98</v>
      </c>
      <c r="AS158" s="108">
        <f t="shared" si="82"/>
        <v>100</v>
      </c>
      <c r="AT158" s="108">
        <f t="shared" si="83"/>
        <v>98</v>
      </c>
      <c r="AU158" s="109">
        <f t="shared" si="84"/>
        <v>98.8</v>
      </c>
      <c r="AV158" s="107">
        <f>анкеты!O156</f>
        <v>586</v>
      </c>
      <c r="AW158" s="107">
        <f t="shared" si="85"/>
        <v>599</v>
      </c>
      <c r="AX158" s="107">
        <f>анкеты!P156</f>
        <v>590</v>
      </c>
      <c r="AY158" s="107">
        <f t="shared" si="86"/>
        <v>599</v>
      </c>
      <c r="AZ158" s="107">
        <f>анкеты!Q156</f>
        <v>594</v>
      </c>
      <c r="BA158" s="107">
        <f t="shared" si="87"/>
        <v>599</v>
      </c>
      <c r="BB158" s="108">
        <f t="shared" si="88"/>
        <v>98</v>
      </c>
      <c r="BC158" s="108">
        <f t="shared" si="89"/>
        <v>98</v>
      </c>
      <c r="BD158" s="108">
        <f t="shared" si="90"/>
        <v>99</v>
      </c>
      <c r="BE158" s="109">
        <f t="shared" si="91"/>
        <v>98.5</v>
      </c>
      <c r="BF158" s="107">
        <f t="shared" si="92"/>
        <v>94.18</v>
      </c>
      <c r="BG158" s="107"/>
      <c r="BH158" s="107"/>
      <c r="BI158" s="107"/>
      <c r="BJ158" s="107"/>
    </row>
    <row r="159" spans="1:62" ht="45">
      <c r="A159" s="107">
        <f>'бланки '!D161</f>
        <v>157</v>
      </c>
      <c r="B159" s="107" t="str">
        <f>'бланки '!C161</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9" s="107">
        <f>анкеты!C157</f>
        <v>160</v>
      </c>
      <c r="D159" s="107">
        <f>SUMIF('бланки '!K161:Y161,"&lt;2")</f>
        <v>14</v>
      </c>
      <c r="E159" s="107">
        <f>COUNTIF('бланки '!K161:Y161,"&lt;2")</f>
        <v>14</v>
      </c>
      <c r="F159" s="107">
        <f>SUMIF('бланки '!Z161:CM161,"&lt;2")</f>
        <v>55</v>
      </c>
      <c r="G159" s="107">
        <f>COUNTIF('бланки '!Z161:CM161,"&lt;2")</f>
        <v>55</v>
      </c>
      <c r="H159" s="107">
        <f>SUM('бланки '!CN161:CQ161)</f>
        <v>4</v>
      </c>
      <c r="I159" s="107">
        <f>анкеты!E157</f>
        <v>159</v>
      </c>
      <c r="J159" s="107">
        <f>анкеты!D157</f>
        <v>159</v>
      </c>
      <c r="K159" s="107">
        <f>анкеты!G157</f>
        <v>159</v>
      </c>
      <c r="L159" s="107">
        <f>анкеты!F157</f>
        <v>159</v>
      </c>
      <c r="M159" s="107">
        <f t="shared" si="62"/>
        <v>100</v>
      </c>
      <c r="N159" s="107">
        <f t="shared" si="63"/>
        <v>100</v>
      </c>
      <c r="O159" s="107">
        <f t="shared" si="64"/>
        <v>100</v>
      </c>
      <c r="P159" s="107">
        <f t="shared" si="65"/>
        <v>100</v>
      </c>
      <c r="Q159" s="108">
        <f t="shared" si="66"/>
        <v>100</v>
      </c>
      <c r="R159" s="108">
        <f t="shared" si="67"/>
        <v>100</v>
      </c>
      <c r="S159" s="108">
        <f t="shared" si="68"/>
        <v>100</v>
      </c>
      <c r="T159" s="109">
        <f t="shared" si="69"/>
        <v>100</v>
      </c>
      <c r="U159" s="107">
        <f>SUM('бланки '!CT161:CX161)</f>
        <v>5</v>
      </c>
      <c r="V159" s="107"/>
      <c r="W159" s="107"/>
      <c r="X159" s="107">
        <f>анкеты!H157</f>
        <v>160</v>
      </c>
      <c r="Y159" s="107">
        <f t="shared" si="70"/>
        <v>160</v>
      </c>
      <c r="Z159" s="108">
        <f t="shared" si="71"/>
        <v>100</v>
      </c>
      <c r="AA159" s="108">
        <f t="shared" si="72"/>
        <v>100</v>
      </c>
      <c r="AB159" s="108">
        <f t="shared" si="73"/>
        <v>100</v>
      </c>
      <c r="AC159" s="110">
        <f t="shared" si="74"/>
        <v>100</v>
      </c>
      <c r="AD159" s="107">
        <f>IF('бланки '!G161=1,('бланки '!DB161+'бланки '!DD161)*3,SUM('бланки '!DA161:DE161))</f>
        <v>2</v>
      </c>
      <c r="AE159" s="107">
        <f>IF('бланки '!E161=2,SUM('бланки '!DI161:DK161)*2-1,SUM('бланки '!DF161:DK161))</f>
        <v>3</v>
      </c>
      <c r="AF159" s="107">
        <f>анкеты!J157</f>
        <v>9</v>
      </c>
      <c r="AG159" s="107">
        <f>анкеты!I157</f>
        <v>9</v>
      </c>
      <c r="AH159" s="108">
        <f t="shared" si="75"/>
        <v>40</v>
      </c>
      <c r="AI159" s="108">
        <f t="shared" si="76"/>
        <v>60</v>
      </c>
      <c r="AJ159" s="111">
        <f t="shared" si="77"/>
        <v>100</v>
      </c>
      <c r="AK159" s="110">
        <f t="shared" si="78"/>
        <v>66</v>
      </c>
      <c r="AL159" s="107">
        <f>анкеты!K157</f>
        <v>159</v>
      </c>
      <c r="AM159" s="107">
        <f t="shared" si="79"/>
        <v>160</v>
      </c>
      <c r="AN159" s="107">
        <f>анкеты!L157</f>
        <v>159</v>
      </c>
      <c r="AO159" s="107">
        <f t="shared" si="80"/>
        <v>160</v>
      </c>
      <c r="AP159" s="107">
        <f>анкеты!N157</f>
        <v>158</v>
      </c>
      <c r="AQ159" s="107">
        <f>анкеты!M157</f>
        <v>160</v>
      </c>
      <c r="AR159" s="108">
        <f t="shared" si="81"/>
        <v>99</v>
      </c>
      <c r="AS159" s="108">
        <f t="shared" si="82"/>
        <v>99</v>
      </c>
      <c r="AT159" s="108">
        <f t="shared" si="83"/>
        <v>99</v>
      </c>
      <c r="AU159" s="109">
        <f t="shared" si="84"/>
        <v>99</v>
      </c>
      <c r="AV159" s="107">
        <f>анкеты!O157</f>
        <v>160</v>
      </c>
      <c r="AW159" s="107">
        <f t="shared" si="85"/>
        <v>160</v>
      </c>
      <c r="AX159" s="107">
        <f>анкеты!P157</f>
        <v>160</v>
      </c>
      <c r="AY159" s="107">
        <f t="shared" si="86"/>
        <v>160</v>
      </c>
      <c r="AZ159" s="107">
        <f>анкеты!Q157</f>
        <v>160</v>
      </c>
      <c r="BA159" s="107">
        <f t="shared" si="87"/>
        <v>160</v>
      </c>
      <c r="BB159" s="108">
        <f t="shared" si="88"/>
        <v>100</v>
      </c>
      <c r="BC159" s="108">
        <f t="shared" si="89"/>
        <v>100</v>
      </c>
      <c r="BD159" s="108">
        <f t="shared" si="90"/>
        <v>100</v>
      </c>
      <c r="BE159" s="109">
        <f t="shared" si="91"/>
        <v>100</v>
      </c>
      <c r="BF159" s="107">
        <f t="shared" si="92"/>
        <v>93</v>
      </c>
      <c r="BG159" s="107"/>
      <c r="BH159" s="107"/>
      <c r="BI159" s="107"/>
      <c r="BJ159" s="107"/>
    </row>
    <row r="160" spans="1:62" ht="45">
      <c r="A160" s="107">
        <f>'бланки '!D162</f>
        <v>158</v>
      </c>
      <c r="B160" s="107" t="str">
        <f>'бланки '!C162</f>
        <v>Муниципальное бюджетное общеобразовательное учреждение - Совхозная средняя общеобразовательная школа Корсаковского района Орловской области</v>
      </c>
      <c r="C160" s="107">
        <f>анкеты!C158</f>
        <v>57</v>
      </c>
      <c r="D160" s="107">
        <f>SUMIF('бланки '!K162:Y162,"&lt;2")</f>
        <v>13</v>
      </c>
      <c r="E160" s="107">
        <f>COUNTIF('бланки '!K162:Y162,"&lt;2")</f>
        <v>13</v>
      </c>
      <c r="F160" s="107">
        <f>SUMIF('бланки '!Z162:CM162,"&lt;2")</f>
        <v>56</v>
      </c>
      <c r="G160" s="107">
        <f>COUNTIF('бланки '!Z162:CM162,"&lt;2")</f>
        <v>56</v>
      </c>
      <c r="H160" s="107">
        <f>SUM('бланки '!CN162:CQ162)</f>
        <v>3</v>
      </c>
      <c r="I160" s="107">
        <f>анкеты!E158</f>
        <v>56</v>
      </c>
      <c r="J160" s="107">
        <f>анкеты!D158</f>
        <v>57</v>
      </c>
      <c r="K160" s="107">
        <f>анкеты!G158</f>
        <v>54</v>
      </c>
      <c r="L160" s="107">
        <f>анкеты!F158</f>
        <v>54</v>
      </c>
      <c r="M160" s="107">
        <f t="shared" si="62"/>
        <v>100</v>
      </c>
      <c r="N160" s="107">
        <f t="shared" si="63"/>
        <v>100</v>
      </c>
      <c r="O160" s="107">
        <f t="shared" si="64"/>
        <v>98</v>
      </c>
      <c r="P160" s="107">
        <f t="shared" si="65"/>
        <v>100</v>
      </c>
      <c r="Q160" s="108">
        <f t="shared" si="66"/>
        <v>100</v>
      </c>
      <c r="R160" s="108">
        <f t="shared" si="67"/>
        <v>90</v>
      </c>
      <c r="S160" s="108">
        <f t="shared" si="68"/>
        <v>99</v>
      </c>
      <c r="T160" s="109">
        <f t="shared" si="69"/>
        <v>96.6</v>
      </c>
      <c r="U160" s="107">
        <f>SUM('бланки '!CT162:CX162)</f>
        <v>5</v>
      </c>
      <c r="V160" s="107"/>
      <c r="W160" s="107"/>
      <c r="X160" s="107">
        <f>анкеты!H158</f>
        <v>57</v>
      </c>
      <c r="Y160" s="107">
        <f t="shared" si="70"/>
        <v>57</v>
      </c>
      <c r="Z160" s="108">
        <f t="shared" si="71"/>
        <v>100</v>
      </c>
      <c r="AA160" s="108">
        <f t="shared" si="72"/>
        <v>100</v>
      </c>
      <c r="AB160" s="108">
        <f t="shared" si="73"/>
        <v>100</v>
      </c>
      <c r="AC160" s="110">
        <f t="shared" si="74"/>
        <v>100</v>
      </c>
      <c r="AD160" s="107">
        <f>IF('бланки '!G162=1,('бланки '!DB162+'бланки '!DD162)*3,SUM('бланки '!DA162:DE162))</f>
        <v>1</v>
      </c>
      <c r="AE160" s="107">
        <f>IF('бланки '!E162=2,SUM('бланки '!DI162:DK162)*2-1,SUM('бланки '!DF162:DK162))</f>
        <v>5</v>
      </c>
      <c r="AF160" s="107">
        <f>анкеты!J158</f>
        <v>5</v>
      </c>
      <c r="AG160" s="107">
        <f>анкеты!I158</f>
        <v>5</v>
      </c>
      <c r="AH160" s="108">
        <f t="shared" si="75"/>
        <v>20</v>
      </c>
      <c r="AI160" s="108">
        <f t="shared" si="76"/>
        <v>100</v>
      </c>
      <c r="AJ160" s="111">
        <f t="shared" si="77"/>
        <v>100</v>
      </c>
      <c r="AK160" s="110">
        <f t="shared" si="78"/>
        <v>76</v>
      </c>
      <c r="AL160" s="107">
        <f>анкеты!K158</f>
        <v>57</v>
      </c>
      <c r="AM160" s="107">
        <f t="shared" si="79"/>
        <v>57</v>
      </c>
      <c r="AN160" s="107">
        <f>анкеты!L158</f>
        <v>56</v>
      </c>
      <c r="AO160" s="107">
        <f t="shared" si="80"/>
        <v>57</v>
      </c>
      <c r="AP160" s="107">
        <f>анкеты!N158</f>
        <v>54</v>
      </c>
      <c r="AQ160" s="107">
        <f>анкеты!M158</f>
        <v>54</v>
      </c>
      <c r="AR160" s="108">
        <f t="shared" si="81"/>
        <v>100</v>
      </c>
      <c r="AS160" s="108">
        <f t="shared" si="82"/>
        <v>98</v>
      </c>
      <c r="AT160" s="108">
        <f t="shared" si="83"/>
        <v>100</v>
      </c>
      <c r="AU160" s="109">
        <f t="shared" si="84"/>
        <v>99.2</v>
      </c>
      <c r="AV160" s="107">
        <f>анкеты!O158</f>
        <v>56</v>
      </c>
      <c r="AW160" s="107">
        <f t="shared" si="85"/>
        <v>57</v>
      </c>
      <c r="AX160" s="107">
        <f>анкеты!P158</f>
        <v>57</v>
      </c>
      <c r="AY160" s="107">
        <f t="shared" si="86"/>
        <v>57</v>
      </c>
      <c r="AZ160" s="107">
        <f>анкеты!Q158</f>
        <v>57</v>
      </c>
      <c r="BA160" s="107">
        <f t="shared" si="87"/>
        <v>57</v>
      </c>
      <c r="BB160" s="108">
        <f t="shared" si="88"/>
        <v>98</v>
      </c>
      <c r="BC160" s="108">
        <f t="shared" si="89"/>
        <v>100</v>
      </c>
      <c r="BD160" s="108">
        <f t="shared" si="90"/>
        <v>100</v>
      </c>
      <c r="BE160" s="109">
        <f t="shared" si="91"/>
        <v>99.4</v>
      </c>
      <c r="BF160" s="107">
        <f t="shared" si="92"/>
        <v>94.240000000000009</v>
      </c>
      <c r="BG160" s="107"/>
      <c r="BH160" s="107"/>
      <c r="BI160" s="107"/>
      <c r="BJ160" s="107"/>
    </row>
    <row r="161" spans="1:62" ht="45">
      <c r="A161" s="107">
        <f>'бланки '!D163</f>
        <v>159</v>
      </c>
      <c r="B161" s="107" t="str">
        <f>'бланки '!C163</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61" s="107">
        <f>анкеты!C159</f>
        <v>40</v>
      </c>
      <c r="D161" s="107">
        <f>SUMIF('бланки '!K163:Y163,"&lt;2")</f>
        <v>13</v>
      </c>
      <c r="E161" s="107">
        <f>COUNTIF('бланки '!K163:Y163,"&lt;2")</f>
        <v>13</v>
      </c>
      <c r="F161" s="107">
        <f>SUMIF('бланки '!Z163:CM163,"&lt;2")</f>
        <v>55</v>
      </c>
      <c r="G161" s="107">
        <f>COUNTIF('бланки '!Z163:CM163,"&lt;2")</f>
        <v>55</v>
      </c>
      <c r="H161" s="107">
        <f>SUM('бланки '!CN163:CQ163)</f>
        <v>4</v>
      </c>
      <c r="I161" s="107">
        <f>анкеты!E159</f>
        <v>39</v>
      </c>
      <c r="J161" s="107">
        <f>анкеты!D159</f>
        <v>39</v>
      </c>
      <c r="K161" s="107">
        <f>анкеты!G159</f>
        <v>34</v>
      </c>
      <c r="L161" s="107">
        <f>анкеты!F159</f>
        <v>34</v>
      </c>
      <c r="M161" s="107">
        <f t="shared" si="62"/>
        <v>100</v>
      </c>
      <c r="N161" s="107">
        <f t="shared" si="63"/>
        <v>100</v>
      </c>
      <c r="O161" s="107">
        <f t="shared" si="64"/>
        <v>100</v>
      </c>
      <c r="P161" s="107">
        <f t="shared" si="65"/>
        <v>100</v>
      </c>
      <c r="Q161" s="108">
        <f t="shared" si="66"/>
        <v>100</v>
      </c>
      <c r="R161" s="108">
        <f t="shared" si="67"/>
        <v>100</v>
      </c>
      <c r="S161" s="108">
        <f t="shared" si="68"/>
        <v>100</v>
      </c>
      <c r="T161" s="109">
        <f t="shared" si="69"/>
        <v>100</v>
      </c>
      <c r="U161" s="107">
        <f>SUM('бланки '!CT163:CX163)</f>
        <v>5</v>
      </c>
      <c r="V161" s="107"/>
      <c r="W161" s="107"/>
      <c r="X161" s="107">
        <f>анкеты!H159</f>
        <v>40</v>
      </c>
      <c r="Y161" s="107">
        <f t="shared" si="70"/>
        <v>40</v>
      </c>
      <c r="Z161" s="108">
        <f t="shared" si="71"/>
        <v>100</v>
      </c>
      <c r="AA161" s="108">
        <f t="shared" si="72"/>
        <v>100</v>
      </c>
      <c r="AB161" s="108">
        <f t="shared" si="73"/>
        <v>100</v>
      </c>
      <c r="AC161" s="110">
        <f t="shared" si="74"/>
        <v>100</v>
      </c>
      <c r="AD161" s="107">
        <f>IF('бланки '!G163=1,('бланки '!DB163+'бланки '!DD163)*3,SUM('бланки '!DA163:DE163))</f>
        <v>1</v>
      </c>
      <c r="AE161" s="107">
        <f>IF('бланки '!E163=2,SUM('бланки '!DI163:DK163)*2-1,SUM('бланки '!DF163:DK163))</f>
        <v>2</v>
      </c>
      <c r="AF161" s="107">
        <f>анкеты!J159</f>
        <v>2</v>
      </c>
      <c r="AG161" s="107">
        <f>анкеты!I159</f>
        <v>2</v>
      </c>
      <c r="AH161" s="108">
        <f t="shared" si="75"/>
        <v>20</v>
      </c>
      <c r="AI161" s="108">
        <f t="shared" si="76"/>
        <v>40</v>
      </c>
      <c r="AJ161" s="111">
        <f t="shared" si="77"/>
        <v>100</v>
      </c>
      <c r="AK161" s="110">
        <f t="shared" si="78"/>
        <v>52</v>
      </c>
      <c r="AL161" s="107">
        <f>анкеты!K159</f>
        <v>40</v>
      </c>
      <c r="AM161" s="107">
        <f t="shared" si="79"/>
        <v>40</v>
      </c>
      <c r="AN161" s="107">
        <f>анкеты!L159</f>
        <v>40</v>
      </c>
      <c r="AO161" s="107">
        <f t="shared" si="80"/>
        <v>40</v>
      </c>
      <c r="AP161" s="107">
        <f>анкеты!N159</f>
        <v>37</v>
      </c>
      <c r="AQ161" s="107">
        <f>анкеты!M159</f>
        <v>37</v>
      </c>
      <c r="AR161" s="108">
        <f t="shared" si="81"/>
        <v>100</v>
      </c>
      <c r="AS161" s="108">
        <f t="shared" si="82"/>
        <v>100</v>
      </c>
      <c r="AT161" s="108">
        <f t="shared" si="83"/>
        <v>100</v>
      </c>
      <c r="AU161" s="109">
        <f t="shared" si="84"/>
        <v>100</v>
      </c>
      <c r="AV161" s="107">
        <f>анкеты!O159</f>
        <v>40</v>
      </c>
      <c r="AW161" s="107">
        <f t="shared" si="85"/>
        <v>40</v>
      </c>
      <c r="AX161" s="107">
        <f>анкеты!P159</f>
        <v>40</v>
      </c>
      <c r="AY161" s="107">
        <f t="shared" si="86"/>
        <v>40</v>
      </c>
      <c r="AZ161" s="107">
        <f>анкеты!Q159</f>
        <v>40</v>
      </c>
      <c r="BA161" s="107">
        <f t="shared" si="87"/>
        <v>40</v>
      </c>
      <c r="BB161" s="108">
        <f t="shared" si="88"/>
        <v>100</v>
      </c>
      <c r="BC161" s="108">
        <f t="shared" si="89"/>
        <v>100</v>
      </c>
      <c r="BD161" s="108">
        <f t="shared" si="90"/>
        <v>100</v>
      </c>
      <c r="BE161" s="109">
        <f t="shared" si="91"/>
        <v>100</v>
      </c>
      <c r="BF161" s="107">
        <f t="shared" si="92"/>
        <v>90.4</v>
      </c>
      <c r="BG161" s="107"/>
      <c r="BH161" s="107"/>
      <c r="BI161" s="107"/>
      <c r="BJ161" s="107"/>
    </row>
    <row r="162" spans="1:62" ht="45">
      <c r="A162" s="107">
        <f>'бланки '!D164</f>
        <v>160</v>
      </c>
      <c r="B162" s="107" t="str">
        <f>'бланки '!C164</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2" s="107">
        <f>анкеты!C160</f>
        <v>15</v>
      </c>
      <c r="D162" s="107">
        <f>SUMIF('бланки '!K164:Y164,"&lt;2")</f>
        <v>13</v>
      </c>
      <c r="E162" s="107">
        <f>COUNTIF('бланки '!K164:Y164,"&lt;2")</f>
        <v>13</v>
      </c>
      <c r="F162" s="107">
        <f>SUMIF('бланки '!Z164:CM164,"&lt;2")</f>
        <v>54.5</v>
      </c>
      <c r="G162" s="107">
        <f>COUNTIF('бланки '!Z164:CM164,"&lt;2")</f>
        <v>55</v>
      </c>
      <c r="H162" s="107">
        <f>SUM('бланки '!CN164:CQ164)</f>
        <v>4</v>
      </c>
      <c r="I162" s="107">
        <f>анкеты!E160</f>
        <v>15</v>
      </c>
      <c r="J162" s="107">
        <f>анкеты!D160</f>
        <v>15</v>
      </c>
      <c r="K162" s="107">
        <f>анкеты!G160</f>
        <v>14</v>
      </c>
      <c r="L162" s="107">
        <f>анкеты!F160</f>
        <v>14</v>
      </c>
      <c r="M162" s="107">
        <f t="shared" si="62"/>
        <v>100</v>
      </c>
      <c r="N162" s="107">
        <f t="shared" si="63"/>
        <v>99</v>
      </c>
      <c r="O162" s="107">
        <f t="shared" si="64"/>
        <v>100</v>
      </c>
      <c r="P162" s="107">
        <f t="shared" si="65"/>
        <v>100</v>
      </c>
      <c r="Q162" s="108">
        <f t="shared" si="66"/>
        <v>99</v>
      </c>
      <c r="R162" s="108">
        <f t="shared" si="67"/>
        <v>100</v>
      </c>
      <c r="S162" s="108">
        <f t="shared" si="68"/>
        <v>100</v>
      </c>
      <c r="T162" s="109">
        <f t="shared" si="69"/>
        <v>99.7</v>
      </c>
      <c r="U162" s="107">
        <f>SUM('бланки '!CT164:CX164)</f>
        <v>5</v>
      </c>
      <c r="V162" s="107"/>
      <c r="W162" s="107"/>
      <c r="X162" s="107">
        <f>анкеты!H160</f>
        <v>15</v>
      </c>
      <c r="Y162" s="107">
        <f t="shared" si="70"/>
        <v>15</v>
      </c>
      <c r="Z162" s="108">
        <f t="shared" si="71"/>
        <v>100</v>
      </c>
      <c r="AA162" s="108">
        <f t="shared" si="72"/>
        <v>100</v>
      </c>
      <c r="AB162" s="108">
        <f t="shared" si="73"/>
        <v>100</v>
      </c>
      <c r="AC162" s="110">
        <f t="shared" si="74"/>
        <v>100</v>
      </c>
      <c r="AD162" s="107">
        <f>IF('бланки '!G164=1,('бланки '!DB164+'бланки '!DD164)*3,SUM('бланки '!DA164:DE164))</f>
        <v>0</v>
      </c>
      <c r="AE162" s="107">
        <f>IF('бланки '!E164=2,SUM('бланки '!DI164:DK164)*2-1,SUM('бланки '!DF164:DK164))</f>
        <v>2</v>
      </c>
      <c r="AF162" s="107">
        <f>анкеты!J160</f>
        <v>1</v>
      </c>
      <c r="AG162" s="107">
        <f>анкеты!I160</f>
        <v>1</v>
      </c>
      <c r="AH162" s="108">
        <f t="shared" si="75"/>
        <v>0</v>
      </c>
      <c r="AI162" s="108">
        <f t="shared" si="76"/>
        <v>40</v>
      </c>
      <c r="AJ162" s="111">
        <f t="shared" si="77"/>
        <v>100</v>
      </c>
      <c r="AK162" s="110">
        <f t="shared" si="78"/>
        <v>46</v>
      </c>
      <c r="AL162" s="107">
        <f>анкеты!K160</f>
        <v>15</v>
      </c>
      <c r="AM162" s="107">
        <f t="shared" si="79"/>
        <v>15</v>
      </c>
      <c r="AN162" s="107">
        <f>анкеты!L160</f>
        <v>15</v>
      </c>
      <c r="AO162" s="107">
        <f t="shared" si="80"/>
        <v>15</v>
      </c>
      <c r="AP162" s="107">
        <f>анкеты!N160</f>
        <v>15</v>
      </c>
      <c r="AQ162" s="107">
        <f>анкеты!M160</f>
        <v>15</v>
      </c>
      <c r="AR162" s="108">
        <f t="shared" si="81"/>
        <v>100</v>
      </c>
      <c r="AS162" s="108">
        <f t="shared" si="82"/>
        <v>100</v>
      </c>
      <c r="AT162" s="108">
        <f t="shared" si="83"/>
        <v>100</v>
      </c>
      <c r="AU162" s="109">
        <f t="shared" si="84"/>
        <v>100</v>
      </c>
      <c r="AV162" s="107">
        <f>анкеты!O160</f>
        <v>15</v>
      </c>
      <c r="AW162" s="107">
        <f t="shared" si="85"/>
        <v>15</v>
      </c>
      <c r="AX162" s="107">
        <f>анкеты!P160</f>
        <v>15</v>
      </c>
      <c r="AY162" s="107">
        <f t="shared" si="86"/>
        <v>15</v>
      </c>
      <c r="AZ162" s="107">
        <f>анкеты!Q160</f>
        <v>15</v>
      </c>
      <c r="BA162" s="107">
        <f t="shared" si="87"/>
        <v>15</v>
      </c>
      <c r="BB162" s="108">
        <f t="shared" si="88"/>
        <v>100</v>
      </c>
      <c r="BC162" s="108">
        <f t="shared" si="89"/>
        <v>100</v>
      </c>
      <c r="BD162" s="108">
        <f t="shared" si="90"/>
        <v>100</v>
      </c>
      <c r="BE162" s="109">
        <f t="shared" si="91"/>
        <v>100</v>
      </c>
      <c r="BF162" s="107">
        <f t="shared" si="92"/>
        <v>89.14</v>
      </c>
      <c r="BG162" s="107"/>
      <c r="BH162" s="107"/>
      <c r="BI162" s="107"/>
      <c r="BJ162" s="107"/>
    </row>
    <row r="163" spans="1:62" ht="45">
      <c r="A163" s="107">
        <f>'бланки '!D165</f>
        <v>161</v>
      </c>
      <c r="B163" s="107" t="str">
        <f>'бланки '!C165</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3" s="107">
        <f>анкеты!C161</f>
        <v>18</v>
      </c>
      <c r="D163" s="107">
        <f>SUMIF('бланки '!K165:Y165,"&lt;2")</f>
        <v>13</v>
      </c>
      <c r="E163" s="107">
        <f>COUNTIF('бланки '!K165:Y165,"&lt;2")</f>
        <v>13</v>
      </c>
      <c r="F163" s="107">
        <f>SUMIF('бланки '!Z165:CM165,"&lt;2")</f>
        <v>54</v>
      </c>
      <c r="G163" s="107">
        <f>COUNTIF('бланки '!Z165:CM165,"&lt;2")</f>
        <v>55</v>
      </c>
      <c r="H163" s="107">
        <f>SUM('бланки '!CN165:CQ165)</f>
        <v>4</v>
      </c>
      <c r="I163" s="107">
        <f>анкеты!E161</f>
        <v>17</v>
      </c>
      <c r="J163" s="107">
        <f>анкеты!D161</f>
        <v>17</v>
      </c>
      <c r="K163" s="107">
        <f>анкеты!G161</f>
        <v>17</v>
      </c>
      <c r="L163" s="107">
        <f>анкеты!F161</f>
        <v>17</v>
      </c>
      <c r="M163" s="107">
        <f t="shared" si="62"/>
        <v>100</v>
      </c>
      <c r="N163" s="107">
        <f t="shared" si="63"/>
        <v>98</v>
      </c>
      <c r="O163" s="107">
        <f t="shared" si="64"/>
        <v>100</v>
      </c>
      <c r="P163" s="107">
        <f t="shared" si="65"/>
        <v>100</v>
      </c>
      <c r="Q163" s="108">
        <f t="shared" si="66"/>
        <v>99</v>
      </c>
      <c r="R163" s="108">
        <f t="shared" si="67"/>
        <v>100</v>
      </c>
      <c r="S163" s="108">
        <f t="shared" si="68"/>
        <v>100</v>
      </c>
      <c r="T163" s="109">
        <f t="shared" si="69"/>
        <v>99.7</v>
      </c>
      <c r="U163" s="107">
        <f>SUM('бланки '!CT165:CX165)</f>
        <v>5</v>
      </c>
      <c r="V163" s="107"/>
      <c r="W163" s="107"/>
      <c r="X163" s="107">
        <f>анкеты!H161</f>
        <v>18</v>
      </c>
      <c r="Y163" s="107">
        <f t="shared" si="70"/>
        <v>18</v>
      </c>
      <c r="Z163" s="108">
        <f t="shared" si="71"/>
        <v>100</v>
      </c>
      <c r="AA163" s="108">
        <f t="shared" si="72"/>
        <v>100</v>
      </c>
      <c r="AB163" s="108">
        <f t="shared" si="73"/>
        <v>100</v>
      </c>
      <c r="AC163" s="110">
        <f t="shared" si="74"/>
        <v>100</v>
      </c>
      <c r="AD163" s="107">
        <f>IF('бланки '!G165=1,('бланки '!DB165+'бланки '!DD165)*3,SUM('бланки '!DA165:DE165))</f>
        <v>0</v>
      </c>
      <c r="AE163" s="107">
        <f>IF('бланки '!E165=2,SUM('бланки '!DI165:DK165)*2-1,SUM('бланки '!DF165:DK165))</f>
        <v>3</v>
      </c>
      <c r="AF163" s="107">
        <f>анкеты!J161</f>
        <v>5</v>
      </c>
      <c r="AG163" s="107">
        <f>анкеты!I161</f>
        <v>5</v>
      </c>
      <c r="AH163" s="108">
        <f t="shared" si="75"/>
        <v>0</v>
      </c>
      <c r="AI163" s="108">
        <f t="shared" si="76"/>
        <v>60</v>
      </c>
      <c r="AJ163" s="111">
        <f t="shared" si="77"/>
        <v>100</v>
      </c>
      <c r="AK163" s="110">
        <f t="shared" si="78"/>
        <v>54</v>
      </c>
      <c r="AL163" s="107">
        <f>анкеты!K161</f>
        <v>18</v>
      </c>
      <c r="AM163" s="107">
        <f t="shared" si="79"/>
        <v>18</v>
      </c>
      <c r="AN163" s="107">
        <f>анкеты!L161</f>
        <v>18</v>
      </c>
      <c r="AO163" s="107">
        <f t="shared" si="80"/>
        <v>18</v>
      </c>
      <c r="AP163" s="107">
        <f>анкеты!N161</f>
        <v>18</v>
      </c>
      <c r="AQ163" s="107">
        <f>анкеты!M161</f>
        <v>18</v>
      </c>
      <c r="AR163" s="108">
        <f t="shared" si="81"/>
        <v>100</v>
      </c>
      <c r="AS163" s="108">
        <f t="shared" si="82"/>
        <v>100</v>
      </c>
      <c r="AT163" s="108">
        <f t="shared" si="83"/>
        <v>100</v>
      </c>
      <c r="AU163" s="109">
        <f t="shared" si="84"/>
        <v>100</v>
      </c>
      <c r="AV163" s="107">
        <f>анкеты!O161</f>
        <v>18</v>
      </c>
      <c r="AW163" s="107">
        <f t="shared" si="85"/>
        <v>18</v>
      </c>
      <c r="AX163" s="107">
        <f>анкеты!P161</f>
        <v>18</v>
      </c>
      <c r="AY163" s="107">
        <f t="shared" si="86"/>
        <v>18</v>
      </c>
      <c r="AZ163" s="107">
        <f>анкеты!Q161</f>
        <v>18</v>
      </c>
      <c r="BA163" s="107">
        <f t="shared" si="87"/>
        <v>18</v>
      </c>
      <c r="BB163" s="108">
        <f t="shared" si="88"/>
        <v>100</v>
      </c>
      <c r="BC163" s="108">
        <f t="shared" si="89"/>
        <v>100</v>
      </c>
      <c r="BD163" s="108">
        <f t="shared" si="90"/>
        <v>100</v>
      </c>
      <c r="BE163" s="109">
        <f t="shared" si="91"/>
        <v>100</v>
      </c>
      <c r="BF163" s="107">
        <f t="shared" si="92"/>
        <v>90.74</v>
      </c>
      <c r="BG163" s="107"/>
      <c r="BH163" s="107"/>
      <c r="BI163" s="107"/>
      <c r="BJ163" s="107"/>
    </row>
    <row r="164" spans="1:62" ht="30">
      <c r="A164" s="107">
        <f>'бланки '!D166</f>
        <v>162</v>
      </c>
      <c r="B164" s="107" t="str">
        <f>'бланки '!C166</f>
        <v>Муниципальное бюджетное общеобразовательное учреждение «Средняя общеобразовательная школа № 3» Болховского района Орловской области</v>
      </c>
      <c r="C164" s="107">
        <f>анкеты!C162</f>
        <v>391</v>
      </c>
      <c r="D164" s="107">
        <f>SUMIF('бланки '!K166:Y166,"&lt;2")</f>
        <v>13</v>
      </c>
      <c r="E164" s="107">
        <f>COUNTIF('бланки '!K166:Y166,"&lt;2")</f>
        <v>13</v>
      </c>
      <c r="F164" s="107">
        <f>SUMIF('бланки '!Z166:CM166,"&lt;2")</f>
        <v>55</v>
      </c>
      <c r="G164" s="107">
        <f>COUNTIF('бланки '!Z166:CM166,"&lt;2")</f>
        <v>55</v>
      </c>
      <c r="H164" s="107">
        <f>SUM('бланки '!CN166:CQ166)</f>
        <v>4</v>
      </c>
      <c r="I164" s="107">
        <f>анкеты!E162</f>
        <v>385</v>
      </c>
      <c r="J164" s="107">
        <f>анкеты!D162</f>
        <v>385</v>
      </c>
      <c r="K164" s="107">
        <f>анкеты!G162</f>
        <v>367</v>
      </c>
      <c r="L164" s="107">
        <f>анкеты!F162</f>
        <v>368</v>
      </c>
      <c r="M164" s="107">
        <f t="shared" si="62"/>
        <v>100</v>
      </c>
      <c r="N164" s="107">
        <f t="shared" si="63"/>
        <v>100</v>
      </c>
      <c r="O164" s="107">
        <f t="shared" si="64"/>
        <v>100</v>
      </c>
      <c r="P164" s="107">
        <f t="shared" si="65"/>
        <v>100</v>
      </c>
      <c r="Q164" s="108">
        <f t="shared" si="66"/>
        <v>100</v>
      </c>
      <c r="R164" s="108">
        <f t="shared" si="67"/>
        <v>100</v>
      </c>
      <c r="S164" s="108">
        <f t="shared" si="68"/>
        <v>100</v>
      </c>
      <c r="T164" s="109">
        <f t="shared" si="69"/>
        <v>100</v>
      </c>
      <c r="U164" s="107">
        <f>SUM('бланки '!CT166:CX166)</f>
        <v>5</v>
      </c>
      <c r="V164" s="107"/>
      <c r="W164" s="107"/>
      <c r="X164" s="107">
        <f>анкеты!H162</f>
        <v>391</v>
      </c>
      <c r="Y164" s="107">
        <f t="shared" si="70"/>
        <v>391</v>
      </c>
      <c r="Z164" s="108">
        <f t="shared" si="71"/>
        <v>100</v>
      </c>
      <c r="AA164" s="108">
        <f t="shared" si="72"/>
        <v>100</v>
      </c>
      <c r="AB164" s="108">
        <f t="shared" si="73"/>
        <v>100</v>
      </c>
      <c r="AC164" s="110">
        <f t="shared" si="74"/>
        <v>100</v>
      </c>
      <c r="AD164" s="107">
        <f>IF('бланки '!G166=1,('бланки '!DB166+'бланки '!DD166)*3,SUM('бланки '!DA166:DE166))</f>
        <v>4</v>
      </c>
      <c r="AE164" s="107">
        <f>IF('бланки '!E166=2,SUM('бланки '!DI166:DK166)*2-1,SUM('бланки '!DF166:DK166))</f>
        <v>5</v>
      </c>
      <c r="AF164" s="107">
        <f>анкеты!J162</f>
        <v>223</v>
      </c>
      <c r="AG164" s="107">
        <f>анкеты!I162</f>
        <v>231</v>
      </c>
      <c r="AH164" s="108">
        <f t="shared" si="75"/>
        <v>80</v>
      </c>
      <c r="AI164" s="108">
        <f t="shared" si="76"/>
        <v>100</v>
      </c>
      <c r="AJ164" s="111">
        <f t="shared" si="77"/>
        <v>96</v>
      </c>
      <c r="AK164" s="110">
        <f t="shared" si="78"/>
        <v>92.8</v>
      </c>
      <c r="AL164" s="107">
        <f>анкеты!K162</f>
        <v>388</v>
      </c>
      <c r="AM164" s="107">
        <f t="shared" si="79"/>
        <v>391</v>
      </c>
      <c r="AN164" s="107">
        <f>анкеты!L162</f>
        <v>384</v>
      </c>
      <c r="AO164" s="107">
        <f t="shared" si="80"/>
        <v>391</v>
      </c>
      <c r="AP164" s="107">
        <f>анкеты!N162</f>
        <v>357</v>
      </c>
      <c r="AQ164" s="107">
        <f>анкеты!M162</f>
        <v>360</v>
      </c>
      <c r="AR164" s="108">
        <f t="shared" si="81"/>
        <v>99</v>
      </c>
      <c r="AS164" s="108">
        <f t="shared" si="82"/>
        <v>98</v>
      </c>
      <c r="AT164" s="108">
        <f t="shared" si="83"/>
        <v>99</v>
      </c>
      <c r="AU164" s="109">
        <f t="shared" si="84"/>
        <v>98.6</v>
      </c>
      <c r="AV164" s="107">
        <f>анкеты!O162</f>
        <v>384</v>
      </c>
      <c r="AW164" s="107">
        <f t="shared" si="85"/>
        <v>391</v>
      </c>
      <c r="AX164" s="107">
        <f>анкеты!P162</f>
        <v>389</v>
      </c>
      <c r="AY164" s="107">
        <f t="shared" si="86"/>
        <v>391</v>
      </c>
      <c r="AZ164" s="107">
        <f>анкеты!Q162</f>
        <v>387</v>
      </c>
      <c r="BA164" s="107">
        <f t="shared" si="87"/>
        <v>391</v>
      </c>
      <c r="BB164" s="108">
        <f t="shared" si="88"/>
        <v>98</v>
      </c>
      <c r="BC164" s="108">
        <f t="shared" si="89"/>
        <v>99</v>
      </c>
      <c r="BD164" s="108">
        <f t="shared" si="90"/>
        <v>99</v>
      </c>
      <c r="BE164" s="109">
        <f t="shared" si="91"/>
        <v>98.7</v>
      </c>
      <c r="BF164" s="107">
        <f t="shared" si="92"/>
        <v>98.02</v>
      </c>
      <c r="BG164" s="107"/>
      <c r="BH164" s="107"/>
      <c r="BI164" s="107"/>
      <c r="BJ164" s="107"/>
    </row>
    <row r="165" spans="1:62" ht="30">
      <c r="A165" s="107">
        <f>'бланки '!D167</f>
        <v>163</v>
      </c>
      <c r="B165" s="107" t="str">
        <f>'бланки '!C167</f>
        <v>Муниципальное бюджетное общеобразовательное учреждение «Гимназия г. Болхова»</v>
      </c>
      <c r="C165" s="107">
        <f>анкеты!C163</f>
        <v>410</v>
      </c>
      <c r="D165" s="107">
        <f>SUMIF('бланки '!K167:Y167,"&lt;2")</f>
        <v>13</v>
      </c>
      <c r="E165" s="107">
        <f>COUNTIF('бланки '!K167:Y167,"&lt;2")</f>
        <v>13</v>
      </c>
      <c r="F165" s="107">
        <f>SUMIF('бланки '!Z167:CM167,"&lt;2")</f>
        <v>51</v>
      </c>
      <c r="G165" s="107">
        <f>COUNTIF('бланки '!Z167:CM167,"&lt;2")</f>
        <v>55</v>
      </c>
      <c r="H165" s="107">
        <f>SUM('бланки '!CN167:CQ167)</f>
        <v>3</v>
      </c>
      <c r="I165" s="107">
        <f>анкеты!E163</f>
        <v>325</v>
      </c>
      <c r="J165" s="107">
        <f>анкеты!D163</f>
        <v>327</v>
      </c>
      <c r="K165" s="107">
        <f>анкеты!G163</f>
        <v>333</v>
      </c>
      <c r="L165" s="107">
        <f>анкеты!F163</f>
        <v>335</v>
      </c>
      <c r="M165" s="107">
        <f t="shared" si="62"/>
        <v>100</v>
      </c>
      <c r="N165" s="107">
        <f t="shared" si="63"/>
        <v>93</v>
      </c>
      <c r="O165" s="107">
        <f t="shared" si="64"/>
        <v>99</v>
      </c>
      <c r="P165" s="107">
        <f t="shared" si="65"/>
        <v>99</v>
      </c>
      <c r="Q165" s="108">
        <f t="shared" si="66"/>
        <v>96</v>
      </c>
      <c r="R165" s="108">
        <f t="shared" si="67"/>
        <v>90</v>
      </c>
      <c r="S165" s="108">
        <f t="shared" si="68"/>
        <v>99</v>
      </c>
      <c r="T165" s="109">
        <f t="shared" si="69"/>
        <v>95.4</v>
      </c>
      <c r="U165" s="107">
        <f>SUM('бланки '!CT167:CX167)</f>
        <v>5</v>
      </c>
      <c r="V165" s="107"/>
      <c r="W165" s="107"/>
      <c r="X165" s="107">
        <f>анкеты!H163</f>
        <v>393</v>
      </c>
      <c r="Y165" s="107">
        <f t="shared" si="70"/>
        <v>410</v>
      </c>
      <c r="Z165" s="108">
        <f t="shared" si="71"/>
        <v>100</v>
      </c>
      <c r="AA165" s="108">
        <f t="shared" si="72"/>
        <v>98</v>
      </c>
      <c r="AB165" s="108">
        <f t="shared" si="73"/>
        <v>96</v>
      </c>
      <c r="AC165" s="110">
        <f t="shared" si="74"/>
        <v>98</v>
      </c>
      <c r="AD165" s="107">
        <f>IF('бланки '!G167=1,('бланки '!DB167+'бланки '!DD167)*3,SUM('бланки '!DA167:DE167))</f>
        <v>2</v>
      </c>
      <c r="AE165" s="107">
        <f>IF('бланки '!E167=2,SUM('бланки '!DI167:DK167)*2-1,SUM('бланки '!DF167:DK167))</f>
        <v>3</v>
      </c>
      <c r="AF165" s="107">
        <f>анкеты!J163</f>
        <v>82</v>
      </c>
      <c r="AG165" s="107">
        <f>анкеты!I163</f>
        <v>90</v>
      </c>
      <c r="AH165" s="108">
        <f t="shared" si="75"/>
        <v>40</v>
      </c>
      <c r="AI165" s="108">
        <f t="shared" si="76"/>
        <v>60</v>
      </c>
      <c r="AJ165" s="111">
        <f t="shared" si="77"/>
        <v>91</v>
      </c>
      <c r="AK165" s="110">
        <f t="shared" si="78"/>
        <v>63.3</v>
      </c>
      <c r="AL165" s="107">
        <f>анкеты!K163</f>
        <v>392</v>
      </c>
      <c r="AM165" s="107">
        <f t="shared" si="79"/>
        <v>410</v>
      </c>
      <c r="AN165" s="107">
        <f>анкеты!L163</f>
        <v>402</v>
      </c>
      <c r="AO165" s="107">
        <f t="shared" si="80"/>
        <v>410</v>
      </c>
      <c r="AP165" s="107">
        <f>анкеты!N163</f>
        <v>334</v>
      </c>
      <c r="AQ165" s="107">
        <f>анкеты!M163</f>
        <v>340</v>
      </c>
      <c r="AR165" s="108">
        <f t="shared" si="81"/>
        <v>96</v>
      </c>
      <c r="AS165" s="108">
        <f t="shared" si="82"/>
        <v>98</v>
      </c>
      <c r="AT165" s="108">
        <f t="shared" si="83"/>
        <v>98</v>
      </c>
      <c r="AU165" s="109">
        <f t="shared" si="84"/>
        <v>97.2</v>
      </c>
      <c r="AV165" s="107">
        <f>анкеты!O163</f>
        <v>398</v>
      </c>
      <c r="AW165" s="107">
        <f t="shared" si="85"/>
        <v>410</v>
      </c>
      <c r="AX165" s="107">
        <f>анкеты!P163</f>
        <v>408</v>
      </c>
      <c r="AY165" s="107">
        <f t="shared" si="86"/>
        <v>410</v>
      </c>
      <c r="AZ165" s="107">
        <f>анкеты!Q163</f>
        <v>396</v>
      </c>
      <c r="BA165" s="107">
        <f t="shared" si="87"/>
        <v>410</v>
      </c>
      <c r="BB165" s="108">
        <f t="shared" si="88"/>
        <v>97</v>
      </c>
      <c r="BC165" s="108">
        <f t="shared" si="89"/>
        <v>99</v>
      </c>
      <c r="BD165" s="108">
        <f t="shared" si="90"/>
        <v>97</v>
      </c>
      <c r="BE165" s="109">
        <f t="shared" si="91"/>
        <v>97.4</v>
      </c>
      <c r="BF165" s="107">
        <f t="shared" si="92"/>
        <v>90.259999999999991</v>
      </c>
      <c r="BG165" s="107"/>
      <c r="BH165" s="107"/>
      <c r="BI165" s="107"/>
      <c r="BJ165" s="107"/>
    </row>
    <row r="166" spans="1:62" ht="45">
      <c r="A166" s="107">
        <f>'бланки '!D168</f>
        <v>164</v>
      </c>
      <c r="B166" s="107" t="str">
        <f>'бланки '!C168</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6" s="107">
        <f>анкеты!C164</f>
        <v>36</v>
      </c>
      <c r="D166" s="107">
        <f>SUMIF('бланки '!K168:Y168,"&lt;2")</f>
        <v>13</v>
      </c>
      <c r="E166" s="107">
        <f>COUNTIF('бланки '!K168:Y168,"&lt;2")</f>
        <v>13</v>
      </c>
      <c r="F166" s="107">
        <f>SUMIF('бланки '!Z168:CM168,"&lt;2")</f>
        <v>54.5</v>
      </c>
      <c r="G166" s="107">
        <f>COUNTIF('бланки '!Z168:CM168,"&lt;2")</f>
        <v>56</v>
      </c>
      <c r="H166" s="107">
        <f>SUM('бланки '!CN168:CQ168)</f>
        <v>4</v>
      </c>
      <c r="I166" s="107">
        <f>анкеты!E164</f>
        <v>35</v>
      </c>
      <c r="J166" s="107">
        <f>анкеты!D164</f>
        <v>35</v>
      </c>
      <c r="K166" s="107">
        <f>анкеты!G164</f>
        <v>36</v>
      </c>
      <c r="L166" s="107">
        <f>анкеты!F164</f>
        <v>36</v>
      </c>
      <c r="M166" s="107">
        <f t="shared" si="62"/>
        <v>100</v>
      </c>
      <c r="N166" s="107">
        <f t="shared" si="63"/>
        <v>97</v>
      </c>
      <c r="O166" s="107">
        <f t="shared" si="64"/>
        <v>100</v>
      </c>
      <c r="P166" s="107">
        <f t="shared" si="65"/>
        <v>100</v>
      </c>
      <c r="Q166" s="108">
        <f t="shared" si="66"/>
        <v>98</v>
      </c>
      <c r="R166" s="108">
        <f t="shared" si="67"/>
        <v>100</v>
      </c>
      <c r="S166" s="108">
        <f t="shared" si="68"/>
        <v>100</v>
      </c>
      <c r="T166" s="109">
        <f t="shared" si="69"/>
        <v>99.4</v>
      </c>
      <c r="U166" s="107">
        <f>SUM('бланки '!CT168:CX168)</f>
        <v>5</v>
      </c>
      <c r="V166" s="107"/>
      <c r="W166" s="107"/>
      <c r="X166" s="107">
        <f>анкеты!H164</f>
        <v>36</v>
      </c>
      <c r="Y166" s="107">
        <f t="shared" si="70"/>
        <v>36</v>
      </c>
      <c r="Z166" s="108">
        <f t="shared" si="71"/>
        <v>100</v>
      </c>
      <c r="AA166" s="108">
        <f t="shared" si="72"/>
        <v>100</v>
      </c>
      <c r="AB166" s="108">
        <f t="shared" si="73"/>
        <v>100</v>
      </c>
      <c r="AC166" s="110">
        <f t="shared" si="74"/>
        <v>100</v>
      </c>
      <c r="AD166" s="107">
        <f>IF('бланки '!G168=1,('бланки '!DB168+'бланки '!DD168)*3,SUM('бланки '!DA168:DE168))</f>
        <v>0</v>
      </c>
      <c r="AE166" s="107">
        <f>IF('бланки '!E168=2,SUM('бланки '!DI168:DK168)*2-1,SUM('бланки '!DF168:DK168))</f>
        <v>3</v>
      </c>
      <c r="AF166" s="107">
        <f>анкеты!J164</f>
        <v>6</v>
      </c>
      <c r="AG166" s="107">
        <f>анкеты!I164</f>
        <v>6</v>
      </c>
      <c r="AH166" s="108">
        <f t="shared" si="75"/>
        <v>0</v>
      </c>
      <c r="AI166" s="108">
        <f t="shared" si="76"/>
        <v>60</v>
      </c>
      <c r="AJ166" s="111">
        <f t="shared" si="77"/>
        <v>100</v>
      </c>
      <c r="AK166" s="110">
        <f t="shared" si="78"/>
        <v>54</v>
      </c>
      <c r="AL166" s="107">
        <f>анкеты!K164</f>
        <v>36</v>
      </c>
      <c r="AM166" s="107">
        <f t="shared" si="79"/>
        <v>36</v>
      </c>
      <c r="AN166" s="107">
        <f>анкеты!L164</f>
        <v>36</v>
      </c>
      <c r="AO166" s="107">
        <f t="shared" si="80"/>
        <v>36</v>
      </c>
      <c r="AP166" s="107">
        <f>анкеты!N164</f>
        <v>35</v>
      </c>
      <c r="AQ166" s="107">
        <f>анкеты!M164</f>
        <v>35</v>
      </c>
      <c r="AR166" s="108">
        <f t="shared" si="81"/>
        <v>100</v>
      </c>
      <c r="AS166" s="108">
        <f t="shared" si="82"/>
        <v>100</v>
      </c>
      <c r="AT166" s="108">
        <f t="shared" si="83"/>
        <v>100</v>
      </c>
      <c r="AU166" s="109">
        <f t="shared" si="84"/>
        <v>100</v>
      </c>
      <c r="AV166" s="107">
        <f>анкеты!O164</f>
        <v>36</v>
      </c>
      <c r="AW166" s="107">
        <f t="shared" si="85"/>
        <v>36</v>
      </c>
      <c r="AX166" s="107">
        <f>анкеты!P164</f>
        <v>36</v>
      </c>
      <c r="AY166" s="107">
        <f t="shared" si="86"/>
        <v>36</v>
      </c>
      <c r="AZ166" s="107">
        <f>анкеты!Q164</f>
        <v>36</v>
      </c>
      <c r="BA166" s="107">
        <f t="shared" si="87"/>
        <v>36</v>
      </c>
      <c r="BB166" s="108">
        <f t="shared" si="88"/>
        <v>100</v>
      </c>
      <c r="BC166" s="108">
        <f t="shared" si="89"/>
        <v>100</v>
      </c>
      <c r="BD166" s="108">
        <f t="shared" si="90"/>
        <v>100</v>
      </c>
      <c r="BE166" s="109">
        <f t="shared" si="91"/>
        <v>100</v>
      </c>
      <c r="BF166" s="107">
        <f t="shared" si="92"/>
        <v>90.679999999999993</v>
      </c>
      <c r="BG166" s="107"/>
      <c r="BH166" s="107"/>
      <c r="BI166" s="107"/>
      <c r="BJ166" s="107"/>
    </row>
    <row r="167" spans="1:62" ht="45">
      <c r="A167" s="107">
        <f>'бланки '!D169</f>
        <v>165</v>
      </c>
      <c r="B167" s="107" t="str">
        <f>'бланки '!C169</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7" s="107">
        <f>анкеты!C165</f>
        <v>10</v>
      </c>
      <c r="D167" s="107">
        <f>SUMIF('бланки '!K169:Y169,"&lt;2")</f>
        <v>14</v>
      </c>
      <c r="E167" s="107">
        <f>COUNTIF('бланки '!K169:Y169,"&lt;2")</f>
        <v>14</v>
      </c>
      <c r="F167" s="107">
        <f>SUMIF('бланки '!Z169:CM169,"&lt;2")</f>
        <v>53</v>
      </c>
      <c r="G167" s="107">
        <f>COUNTIF('бланки '!Z169:CM169,"&lt;2")</f>
        <v>53</v>
      </c>
      <c r="H167" s="107">
        <f>SUM('бланки '!CN169:CQ169)</f>
        <v>4</v>
      </c>
      <c r="I167" s="107">
        <f>анкеты!E165</f>
        <v>10</v>
      </c>
      <c r="J167" s="107">
        <f>анкеты!D165</f>
        <v>10</v>
      </c>
      <c r="K167" s="107">
        <f>анкеты!G165</f>
        <v>10</v>
      </c>
      <c r="L167" s="107">
        <f>анкеты!F165</f>
        <v>10</v>
      </c>
      <c r="M167" s="107">
        <f t="shared" si="62"/>
        <v>100</v>
      </c>
      <c r="N167" s="107">
        <f t="shared" si="63"/>
        <v>100</v>
      </c>
      <c r="O167" s="107">
        <f t="shared" si="64"/>
        <v>100</v>
      </c>
      <c r="P167" s="107">
        <f t="shared" si="65"/>
        <v>100</v>
      </c>
      <c r="Q167" s="108">
        <f t="shared" si="66"/>
        <v>100</v>
      </c>
      <c r="R167" s="108">
        <f t="shared" si="67"/>
        <v>100</v>
      </c>
      <c r="S167" s="108">
        <f t="shared" si="68"/>
        <v>100</v>
      </c>
      <c r="T167" s="109">
        <f t="shared" si="69"/>
        <v>100</v>
      </c>
      <c r="U167" s="107">
        <f>SUM('бланки '!CT169:CX169)</f>
        <v>5</v>
      </c>
      <c r="V167" s="107"/>
      <c r="W167" s="107"/>
      <c r="X167" s="107">
        <f>анкеты!H165</f>
        <v>10</v>
      </c>
      <c r="Y167" s="107">
        <f t="shared" si="70"/>
        <v>10</v>
      </c>
      <c r="Z167" s="108">
        <f t="shared" si="71"/>
        <v>100</v>
      </c>
      <c r="AA167" s="108">
        <f t="shared" si="72"/>
        <v>100</v>
      </c>
      <c r="AB167" s="108">
        <f t="shared" si="73"/>
        <v>100</v>
      </c>
      <c r="AC167" s="110">
        <f t="shared" si="74"/>
        <v>100</v>
      </c>
      <c r="AD167" s="107">
        <f>IF('бланки '!G169=1,('бланки '!DB169+'бланки '!DD169)*3,SUM('бланки '!DA169:DE169))</f>
        <v>1</v>
      </c>
      <c r="AE167" s="107">
        <f>IF('бланки '!E169=2,SUM('бланки '!DI169:DK169)*2-1,SUM('бланки '!DF169:DK169))</f>
        <v>3</v>
      </c>
      <c r="AF167" s="107">
        <f>анкеты!J165</f>
        <v>1</v>
      </c>
      <c r="AG167" s="107">
        <f>анкеты!I165</f>
        <v>1</v>
      </c>
      <c r="AH167" s="108">
        <f t="shared" si="75"/>
        <v>20</v>
      </c>
      <c r="AI167" s="108">
        <f t="shared" si="76"/>
        <v>60</v>
      </c>
      <c r="AJ167" s="111">
        <f t="shared" si="77"/>
        <v>100</v>
      </c>
      <c r="AK167" s="110">
        <f t="shared" si="78"/>
        <v>60</v>
      </c>
      <c r="AL167" s="107">
        <f>анкеты!K165</f>
        <v>10</v>
      </c>
      <c r="AM167" s="107">
        <f t="shared" si="79"/>
        <v>10</v>
      </c>
      <c r="AN167" s="107">
        <f>анкеты!L165</f>
        <v>10</v>
      </c>
      <c r="AO167" s="107">
        <f t="shared" si="80"/>
        <v>10</v>
      </c>
      <c r="AP167" s="107">
        <f>анкеты!N165</f>
        <v>10</v>
      </c>
      <c r="AQ167" s="107">
        <f>анкеты!M165</f>
        <v>10</v>
      </c>
      <c r="AR167" s="108">
        <f t="shared" si="81"/>
        <v>100</v>
      </c>
      <c r="AS167" s="108">
        <f t="shared" si="82"/>
        <v>100</v>
      </c>
      <c r="AT167" s="108">
        <f t="shared" si="83"/>
        <v>100</v>
      </c>
      <c r="AU167" s="109">
        <f t="shared" si="84"/>
        <v>100</v>
      </c>
      <c r="AV167" s="107">
        <f>анкеты!O165</f>
        <v>10</v>
      </c>
      <c r="AW167" s="107">
        <f t="shared" si="85"/>
        <v>10</v>
      </c>
      <c r="AX167" s="107">
        <f>анкеты!P165</f>
        <v>10</v>
      </c>
      <c r="AY167" s="107">
        <f t="shared" si="86"/>
        <v>10</v>
      </c>
      <c r="AZ167" s="107">
        <f>анкеты!Q165</f>
        <v>10</v>
      </c>
      <c r="BA167" s="107">
        <f t="shared" si="87"/>
        <v>10</v>
      </c>
      <c r="BB167" s="108">
        <f t="shared" si="88"/>
        <v>100</v>
      </c>
      <c r="BC167" s="108">
        <f t="shared" si="89"/>
        <v>100</v>
      </c>
      <c r="BD167" s="108">
        <f t="shared" si="90"/>
        <v>100</v>
      </c>
      <c r="BE167" s="109">
        <f t="shared" si="91"/>
        <v>100</v>
      </c>
      <c r="BF167" s="107">
        <f t="shared" si="92"/>
        <v>92</v>
      </c>
      <c r="BG167" s="107"/>
      <c r="BH167" s="107"/>
      <c r="BI167" s="107"/>
      <c r="BJ167" s="107"/>
    </row>
    <row r="168" spans="1:62" ht="60">
      <c r="A168" s="107">
        <f>'бланки '!D170</f>
        <v>166</v>
      </c>
      <c r="B168" s="107" t="str">
        <f>'бланки '!C170</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8" s="107">
        <f>анкеты!C166</f>
        <v>35</v>
      </c>
      <c r="D168" s="107">
        <f>SUMIF('бланки '!K170:Y170,"&lt;2")</f>
        <v>14</v>
      </c>
      <c r="E168" s="107">
        <f>COUNTIF('бланки '!K170:Y170,"&lt;2")</f>
        <v>14</v>
      </c>
      <c r="F168" s="107">
        <f>SUMIF('бланки '!Z170:CM170,"&lt;2")</f>
        <v>59</v>
      </c>
      <c r="G168" s="107">
        <f>COUNTIF('бланки '!Z170:CM170,"&lt;2")</f>
        <v>59</v>
      </c>
      <c r="H168" s="107">
        <f>SUM('бланки '!CN170:CQ170)</f>
        <v>4</v>
      </c>
      <c r="I168" s="107">
        <f>анкеты!E166</f>
        <v>31</v>
      </c>
      <c r="J168" s="107">
        <f>анкеты!D166</f>
        <v>31</v>
      </c>
      <c r="K168" s="107">
        <f>анкеты!G166</f>
        <v>31</v>
      </c>
      <c r="L168" s="107">
        <f>анкеты!F166</f>
        <v>32</v>
      </c>
      <c r="M168" s="107">
        <f t="shared" si="62"/>
        <v>100</v>
      </c>
      <c r="N168" s="107">
        <f t="shared" si="63"/>
        <v>100</v>
      </c>
      <c r="O168" s="107">
        <f t="shared" si="64"/>
        <v>100</v>
      </c>
      <c r="P168" s="107">
        <f t="shared" si="65"/>
        <v>97</v>
      </c>
      <c r="Q168" s="108">
        <f t="shared" si="66"/>
        <v>100</v>
      </c>
      <c r="R168" s="108">
        <f t="shared" si="67"/>
        <v>100</v>
      </c>
      <c r="S168" s="108">
        <f t="shared" si="68"/>
        <v>98</v>
      </c>
      <c r="T168" s="109">
        <f t="shared" si="69"/>
        <v>99.2</v>
      </c>
      <c r="U168" s="107">
        <f>SUM('бланки '!CT170:CX170)</f>
        <v>5</v>
      </c>
      <c r="V168" s="107"/>
      <c r="W168" s="107"/>
      <c r="X168" s="107">
        <f>анкеты!H166</f>
        <v>34</v>
      </c>
      <c r="Y168" s="107">
        <f t="shared" si="70"/>
        <v>35</v>
      </c>
      <c r="Z168" s="108">
        <f t="shared" si="71"/>
        <v>100</v>
      </c>
      <c r="AA168" s="108">
        <f t="shared" si="72"/>
        <v>98</v>
      </c>
      <c r="AB168" s="108">
        <f t="shared" si="73"/>
        <v>97</v>
      </c>
      <c r="AC168" s="110">
        <f t="shared" si="74"/>
        <v>98.5</v>
      </c>
      <c r="AD168" s="107">
        <f>IF('бланки '!G170=1,('бланки '!DB170+'бланки '!DD170)*3,SUM('бланки '!DA170:DE170))</f>
        <v>2</v>
      </c>
      <c r="AE168" s="107">
        <f>IF('бланки '!E170=2,SUM('бланки '!DI170:DK170)*2-1,SUM('бланки '!DF170:DK170))</f>
        <v>3</v>
      </c>
      <c r="AF168" s="107">
        <f>анкеты!J166</f>
        <v>10</v>
      </c>
      <c r="AG168" s="107">
        <f>анкеты!I166</f>
        <v>10</v>
      </c>
      <c r="AH168" s="108">
        <f t="shared" si="75"/>
        <v>40</v>
      </c>
      <c r="AI168" s="108">
        <f t="shared" si="76"/>
        <v>60</v>
      </c>
      <c r="AJ168" s="111">
        <f t="shared" si="77"/>
        <v>100</v>
      </c>
      <c r="AK168" s="110">
        <f t="shared" si="78"/>
        <v>66</v>
      </c>
      <c r="AL168" s="107">
        <f>анкеты!K166</f>
        <v>34</v>
      </c>
      <c r="AM168" s="107">
        <f t="shared" si="79"/>
        <v>35</v>
      </c>
      <c r="AN168" s="107">
        <f>анкеты!L166</f>
        <v>35</v>
      </c>
      <c r="AO168" s="107">
        <f t="shared" si="80"/>
        <v>35</v>
      </c>
      <c r="AP168" s="107">
        <f>анкеты!N166</f>
        <v>29</v>
      </c>
      <c r="AQ168" s="107">
        <f>анкеты!M166</f>
        <v>29</v>
      </c>
      <c r="AR168" s="108">
        <f t="shared" si="81"/>
        <v>97</v>
      </c>
      <c r="AS168" s="108">
        <f t="shared" si="82"/>
        <v>100</v>
      </c>
      <c r="AT168" s="108">
        <f t="shared" si="83"/>
        <v>100</v>
      </c>
      <c r="AU168" s="109">
        <f t="shared" si="84"/>
        <v>98.8</v>
      </c>
      <c r="AV168" s="107">
        <f>анкеты!O166</f>
        <v>35</v>
      </c>
      <c r="AW168" s="107">
        <f t="shared" si="85"/>
        <v>35</v>
      </c>
      <c r="AX168" s="107">
        <f>анкеты!P166</f>
        <v>35</v>
      </c>
      <c r="AY168" s="107">
        <f t="shared" si="86"/>
        <v>35</v>
      </c>
      <c r="AZ168" s="107">
        <f>анкеты!Q166</f>
        <v>34</v>
      </c>
      <c r="BA168" s="107">
        <f t="shared" si="87"/>
        <v>35</v>
      </c>
      <c r="BB168" s="108">
        <f t="shared" si="88"/>
        <v>100</v>
      </c>
      <c r="BC168" s="108">
        <f t="shared" si="89"/>
        <v>100</v>
      </c>
      <c r="BD168" s="108">
        <f t="shared" si="90"/>
        <v>97</v>
      </c>
      <c r="BE168" s="109">
        <f t="shared" si="91"/>
        <v>98.5</v>
      </c>
      <c r="BF168" s="107">
        <f t="shared" si="92"/>
        <v>92.2</v>
      </c>
      <c r="BG168" s="107"/>
      <c r="BH168" s="107"/>
      <c r="BI168" s="107"/>
      <c r="BJ168" s="107"/>
    </row>
    <row r="169" spans="1:62" ht="45">
      <c r="A169" s="107">
        <f>'бланки '!D171</f>
        <v>167</v>
      </c>
      <c r="B169" s="107" t="str">
        <f>'бланки '!C171</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9" s="107">
        <f>анкеты!C167</f>
        <v>134</v>
      </c>
      <c r="D169" s="107">
        <f>SUMIF('бланки '!K171:Y171,"&lt;2")</f>
        <v>14</v>
      </c>
      <c r="E169" s="107">
        <f>COUNTIF('бланки '!K171:Y171,"&lt;2")</f>
        <v>14</v>
      </c>
      <c r="F169" s="107">
        <f>SUMIF('бланки '!Z171:CM171,"&lt;2")</f>
        <v>35</v>
      </c>
      <c r="G169" s="107">
        <f>COUNTIF('бланки '!Z171:CM171,"&lt;2")</f>
        <v>52</v>
      </c>
      <c r="H169" s="107">
        <f>SUM('бланки '!CN171:CQ171)</f>
        <v>2</v>
      </c>
      <c r="I169" s="107">
        <f>анкеты!E167</f>
        <v>86</v>
      </c>
      <c r="J169" s="107">
        <f>анкеты!D167</f>
        <v>87</v>
      </c>
      <c r="K169" s="107">
        <f>анкеты!G167</f>
        <v>88</v>
      </c>
      <c r="L169" s="107">
        <f>анкеты!F167</f>
        <v>89</v>
      </c>
      <c r="M169" s="107">
        <f t="shared" si="62"/>
        <v>100</v>
      </c>
      <c r="N169" s="107">
        <f t="shared" si="63"/>
        <v>67</v>
      </c>
      <c r="O169" s="107">
        <f t="shared" si="64"/>
        <v>99</v>
      </c>
      <c r="P169" s="107">
        <f t="shared" si="65"/>
        <v>99</v>
      </c>
      <c r="Q169" s="108">
        <f t="shared" si="66"/>
        <v>83</v>
      </c>
      <c r="R169" s="108">
        <f t="shared" si="67"/>
        <v>60</v>
      </c>
      <c r="S169" s="108">
        <f t="shared" si="68"/>
        <v>99</v>
      </c>
      <c r="T169" s="109">
        <f t="shared" si="69"/>
        <v>82.5</v>
      </c>
      <c r="U169" s="107">
        <f>SUM('бланки '!CT171:CX171)</f>
        <v>5</v>
      </c>
      <c r="V169" s="107"/>
      <c r="W169" s="107"/>
      <c r="X169" s="107">
        <f>анкеты!H167</f>
        <v>131</v>
      </c>
      <c r="Y169" s="107">
        <f t="shared" si="70"/>
        <v>134</v>
      </c>
      <c r="Z169" s="108">
        <f t="shared" si="71"/>
        <v>100</v>
      </c>
      <c r="AA169" s="108">
        <f t="shared" si="72"/>
        <v>99</v>
      </c>
      <c r="AB169" s="108">
        <f t="shared" si="73"/>
        <v>98</v>
      </c>
      <c r="AC169" s="110">
        <f t="shared" si="74"/>
        <v>99</v>
      </c>
      <c r="AD169" s="107">
        <f>IF('бланки '!G171=1,('бланки '!DB171+'бланки '!DD171)*3,SUM('бланки '!DA171:DE171))</f>
        <v>0</v>
      </c>
      <c r="AE169" s="107">
        <f>IF('бланки '!E171=2,SUM('бланки '!DI171:DK171)*2-1,SUM('бланки '!DF171:DK171))</f>
        <v>2</v>
      </c>
      <c r="AF169" s="107">
        <f>анкеты!J167</f>
        <v>15</v>
      </c>
      <c r="AG169" s="107">
        <f>анкеты!I167</f>
        <v>17</v>
      </c>
      <c r="AH169" s="108">
        <f t="shared" si="75"/>
        <v>0</v>
      </c>
      <c r="AI169" s="108">
        <f t="shared" si="76"/>
        <v>40</v>
      </c>
      <c r="AJ169" s="111">
        <f t="shared" si="77"/>
        <v>88</v>
      </c>
      <c r="AK169" s="110">
        <f t="shared" si="78"/>
        <v>42.4</v>
      </c>
      <c r="AL169" s="107">
        <f>анкеты!K167</f>
        <v>132</v>
      </c>
      <c r="AM169" s="107">
        <f t="shared" si="79"/>
        <v>134</v>
      </c>
      <c r="AN169" s="107">
        <f>анкеты!L167</f>
        <v>130</v>
      </c>
      <c r="AO169" s="107">
        <f t="shared" si="80"/>
        <v>134</v>
      </c>
      <c r="AP169" s="107">
        <f>анкеты!N167</f>
        <v>112</v>
      </c>
      <c r="AQ169" s="107">
        <f>анкеты!M167</f>
        <v>115</v>
      </c>
      <c r="AR169" s="108">
        <f t="shared" si="81"/>
        <v>98</v>
      </c>
      <c r="AS169" s="108">
        <f t="shared" si="82"/>
        <v>97</v>
      </c>
      <c r="AT169" s="108">
        <f t="shared" si="83"/>
        <v>97</v>
      </c>
      <c r="AU169" s="109">
        <f t="shared" si="84"/>
        <v>97.4</v>
      </c>
      <c r="AV169" s="107">
        <f>анкеты!O167</f>
        <v>132</v>
      </c>
      <c r="AW169" s="107">
        <f t="shared" si="85"/>
        <v>134</v>
      </c>
      <c r="AX169" s="107">
        <f>анкеты!P167</f>
        <v>131</v>
      </c>
      <c r="AY169" s="107">
        <f t="shared" si="86"/>
        <v>134</v>
      </c>
      <c r="AZ169" s="107">
        <f>анкеты!Q167</f>
        <v>132</v>
      </c>
      <c r="BA169" s="107">
        <f t="shared" si="87"/>
        <v>134</v>
      </c>
      <c r="BB169" s="108">
        <f t="shared" si="88"/>
        <v>98</v>
      </c>
      <c r="BC169" s="108">
        <f t="shared" si="89"/>
        <v>98</v>
      </c>
      <c r="BD169" s="108">
        <f t="shared" si="90"/>
        <v>98</v>
      </c>
      <c r="BE169" s="109">
        <f t="shared" si="91"/>
        <v>98</v>
      </c>
      <c r="BF169" s="107">
        <f t="shared" si="92"/>
        <v>83.86</v>
      </c>
      <c r="BG169" s="107"/>
      <c r="BH169" s="107"/>
      <c r="BI169" s="107"/>
      <c r="BJ169" s="107"/>
    </row>
    <row r="170" spans="1:62" ht="45">
      <c r="A170" s="107">
        <f>'бланки '!D172</f>
        <v>168</v>
      </c>
      <c r="B170" s="107" t="str">
        <f>'бланки '!C172</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70" s="107">
        <f>анкеты!C168</f>
        <v>21</v>
      </c>
      <c r="D170" s="107">
        <f>SUMIF('бланки '!K172:Y172,"&lt;2")</f>
        <v>13</v>
      </c>
      <c r="E170" s="107">
        <f>COUNTIF('бланки '!K172:Y172,"&lt;2")</f>
        <v>13</v>
      </c>
      <c r="F170" s="107">
        <f>SUMIF('бланки '!Z172:CM172,"&lt;2")</f>
        <v>44</v>
      </c>
      <c r="G170" s="107">
        <f>COUNTIF('бланки '!Z172:CM172,"&lt;2")</f>
        <v>56</v>
      </c>
      <c r="H170" s="107">
        <f>SUM('бланки '!CN172:CQ172)</f>
        <v>4</v>
      </c>
      <c r="I170" s="107">
        <f>анкеты!E168</f>
        <v>17</v>
      </c>
      <c r="J170" s="107">
        <f>анкеты!D168</f>
        <v>17</v>
      </c>
      <c r="K170" s="107">
        <f>анкеты!G168</f>
        <v>18</v>
      </c>
      <c r="L170" s="107">
        <f>анкеты!F168</f>
        <v>18</v>
      </c>
      <c r="M170" s="107">
        <f t="shared" si="62"/>
        <v>100</v>
      </c>
      <c r="N170" s="107">
        <f t="shared" si="63"/>
        <v>79</v>
      </c>
      <c r="O170" s="107">
        <f t="shared" si="64"/>
        <v>100</v>
      </c>
      <c r="P170" s="107">
        <f t="shared" si="65"/>
        <v>100</v>
      </c>
      <c r="Q170" s="108">
        <f t="shared" si="66"/>
        <v>89</v>
      </c>
      <c r="R170" s="108">
        <f t="shared" si="67"/>
        <v>100</v>
      </c>
      <c r="S170" s="108">
        <f t="shared" si="68"/>
        <v>100</v>
      </c>
      <c r="T170" s="109">
        <f t="shared" si="69"/>
        <v>96.7</v>
      </c>
      <c r="U170" s="107">
        <f>SUM('бланки '!CT172:CX172)</f>
        <v>5</v>
      </c>
      <c r="V170" s="107"/>
      <c r="W170" s="107"/>
      <c r="X170" s="107">
        <f>анкеты!H168</f>
        <v>21</v>
      </c>
      <c r="Y170" s="107">
        <f t="shared" si="70"/>
        <v>21</v>
      </c>
      <c r="Z170" s="108">
        <f t="shared" si="71"/>
        <v>100</v>
      </c>
      <c r="AA170" s="108">
        <f t="shared" si="72"/>
        <v>100</v>
      </c>
      <c r="AB170" s="108">
        <f t="shared" si="73"/>
        <v>100</v>
      </c>
      <c r="AC170" s="110">
        <f t="shared" si="74"/>
        <v>100</v>
      </c>
      <c r="AD170" s="107">
        <f>IF('бланки '!G172=1,('бланки '!DB172+'бланки '!DD172)*3,SUM('бланки '!DA172:DE172))</f>
        <v>0</v>
      </c>
      <c r="AE170" s="107">
        <f>IF('бланки '!E172=2,SUM('бланки '!DI172:DK172)*2-1,SUM('бланки '!DF172:DK172))</f>
        <v>3</v>
      </c>
      <c r="AF170" s="107">
        <f>анкеты!J168</f>
        <v>1</v>
      </c>
      <c r="AG170" s="107">
        <f>анкеты!I168</f>
        <v>1</v>
      </c>
      <c r="AH170" s="108">
        <f t="shared" si="75"/>
        <v>0</v>
      </c>
      <c r="AI170" s="108">
        <f t="shared" si="76"/>
        <v>60</v>
      </c>
      <c r="AJ170" s="111">
        <f t="shared" si="77"/>
        <v>100</v>
      </c>
      <c r="AK170" s="110">
        <f t="shared" si="78"/>
        <v>54</v>
      </c>
      <c r="AL170" s="107">
        <f>анкеты!K168</f>
        <v>21</v>
      </c>
      <c r="AM170" s="107">
        <f t="shared" si="79"/>
        <v>21</v>
      </c>
      <c r="AN170" s="107">
        <f>анкеты!L168</f>
        <v>20</v>
      </c>
      <c r="AO170" s="107">
        <f t="shared" si="80"/>
        <v>21</v>
      </c>
      <c r="AP170" s="107">
        <f>анкеты!N168</f>
        <v>20</v>
      </c>
      <c r="AQ170" s="107">
        <f>анкеты!M168</f>
        <v>20</v>
      </c>
      <c r="AR170" s="108">
        <f t="shared" si="81"/>
        <v>100</v>
      </c>
      <c r="AS170" s="108">
        <f t="shared" si="82"/>
        <v>95</v>
      </c>
      <c r="AT170" s="108">
        <f t="shared" si="83"/>
        <v>100</v>
      </c>
      <c r="AU170" s="109">
        <f t="shared" si="84"/>
        <v>98</v>
      </c>
      <c r="AV170" s="107">
        <f>анкеты!O168</f>
        <v>21</v>
      </c>
      <c r="AW170" s="107">
        <f t="shared" si="85"/>
        <v>21</v>
      </c>
      <c r="AX170" s="107">
        <f>анкеты!P168</f>
        <v>21</v>
      </c>
      <c r="AY170" s="107">
        <f t="shared" si="86"/>
        <v>21</v>
      </c>
      <c r="AZ170" s="107">
        <f>анкеты!Q168</f>
        <v>21</v>
      </c>
      <c r="BA170" s="107">
        <f t="shared" si="87"/>
        <v>21</v>
      </c>
      <c r="BB170" s="108">
        <f t="shared" si="88"/>
        <v>100</v>
      </c>
      <c r="BC170" s="108">
        <f t="shared" si="89"/>
        <v>100</v>
      </c>
      <c r="BD170" s="108">
        <f t="shared" si="90"/>
        <v>100</v>
      </c>
      <c r="BE170" s="109">
        <f t="shared" si="91"/>
        <v>100</v>
      </c>
      <c r="BF170" s="107">
        <f t="shared" si="92"/>
        <v>89.74</v>
      </c>
      <c r="BG170" s="107"/>
      <c r="BH170" s="107"/>
      <c r="BI170" s="107"/>
      <c r="BJ170" s="107"/>
    </row>
    <row r="171" spans="1:62" ht="45">
      <c r="A171" s="107">
        <f>'бланки '!D173</f>
        <v>169</v>
      </c>
      <c r="B171" s="107" t="str">
        <f>'бланки '!C173</f>
        <v>Муниципальное бюджетное общеобразовательное учреждение «Струковская основная общеобразовательная школа» Болховского района Орловской области</v>
      </c>
      <c r="C171" s="107">
        <f>анкеты!C169</f>
        <v>23</v>
      </c>
      <c r="D171" s="107">
        <f>SUMIF('бланки '!K173:Y173,"&lt;2")</f>
        <v>13</v>
      </c>
      <c r="E171" s="107">
        <f>COUNTIF('бланки '!K173:Y173,"&lt;2")</f>
        <v>13</v>
      </c>
      <c r="F171" s="107">
        <f>SUMIF('бланки '!Z173:CM173,"&lt;2")</f>
        <v>55</v>
      </c>
      <c r="G171" s="107">
        <f>COUNTIF('бланки '!Z173:CM173,"&lt;2")</f>
        <v>55</v>
      </c>
      <c r="H171" s="107">
        <f>SUM('бланки '!CN173:CQ173)</f>
        <v>4</v>
      </c>
      <c r="I171" s="107">
        <f>анкеты!E169</f>
        <v>20</v>
      </c>
      <c r="J171" s="107">
        <f>анкеты!D169</f>
        <v>20</v>
      </c>
      <c r="K171" s="107">
        <f>анкеты!G169</f>
        <v>20</v>
      </c>
      <c r="L171" s="107">
        <f>анкеты!F169</f>
        <v>20</v>
      </c>
      <c r="M171" s="107">
        <f t="shared" si="62"/>
        <v>100</v>
      </c>
      <c r="N171" s="107">
        <f t="shared" si="63"/>
        <v>100</v>
      </c>
      <c r="O171" s="107">
        <f t="shared" si="64"/>
        <v>100</v>
      </c>
      <c r="P171" s="107">
        <f t="shared" si="65"/>
        <v>100</v>
      </c>
      <c r="Q171" s="108">
        <f t="shared" si="66"/>
        <v>100</v>
      </c>
      <c r="R171" s="108">
        <f t="shared" si="67"/>
        <v>100</v>
      </c>
      <c r="S171" s="108">
        <f t="shared" si="68"/>
        <v>100</v>
      </c>
      <c r="T171" s="109">
        <f t="shared" si="69"/>
        <v>100</v>
      </c>
      <c r="U171" s="107">
        <f>SUM('бланки '!CT173:CX173)</f>
        <v>5</v>
      </c>
      <c r="V171" s="107"/>
      <c r="W171" s="107"/>
      <c r="X171" s="107">
        <f>анкеты!H169</f>
        <v>23</v>
      </c>
      <c r="Y171" s="107">
        <f t="shared" si="70"/>
        <v>23</v>
      </c>
      <c r="Z171" s="108">
        <f t="shared" si="71"/>
        <v>100</v>
      </c>
      <c r="AA171" s="108">
        <f t="shared" si="72"/>
        <v>100</v>
      </c>
      <c r="AB171" s="108">
        <f t="shared" si="73"/>
        <v>100</v>
      </c>
      <c r="AC171" s="110">
        <f t="shared" si="74"/>
        <v>100</v>
      </c>
      <c r="AD171" s="107">
        <f>IF('бланки '!G173=1,('бланки '!DB173+'бланки '!DD173)*3,SUM('бланки '!DA173:DE173))</f>
        <v>3</v>
      </c>
      <c r="AE171" s="107">
        <f>IF('бланки '!E173=2,SUM('бланки '!DI173:DK173)*2-1,SUM('бланки '!DF173:DK173))</f>
        <v>5</v>
      </c>
      <c r="AF171" s="107">
        <f>анкеты!J169</f>
        <v>4</v>
      </c>
      <c r="AG171" s="107">
        <f>анкеты!I169</f>
        <v>4</v>
      </c>
      <c r="AH171" s="108">
        <f t="shared" si="75"/>
        <v>60</v>
      </c>
      <c r="AI171" s="108">
        <f t="shared" si="76"/>
        <v>100</v>
      </c>
      <c r="AJ171" s="111">
        <f t="shared" si="77"/>
        <v>100</v>
      </c>
      <c r="AK171" s="110">
        <f t="shared" si="78"/>
        <v>88</v>
      </c>
      <c r="AL171" s="107">
        <f>анкеты!K169</f>
        <v>23</v>
      </c>
      <c r="AM171" s="107">
        <f t="shared" si="79"/>
        <v>23</v>
      </c>
      <c r="AN171" s="107">
        <f>анкеты!L169</f>
        <v>23</v>
      </c>
      <c r="AO171" s="107">
        <f t="shared" si="80"/>
        <v>23</v>
      </c>
      <c r="AP171" s="107">
        <f>анкеты!N169</f>
        <v>18</v>
      </c>
      <c r="AQ171" s="107">
        <f>анкеты!M169</f>
        <v>18</v>
      </c>
      <c r="AR171" s="108">
        <f t="shared" si="81"/>
        <v>100</v>
      </c>
      <c r="AS171" s="108">
        <f t="shared" si="82"/>
        <v>100</v>
      </c>
      <c r="AT171" s="108">
        <f t="shared" si="83"/>
        <v>100</v>
      </c>
      <c r="AU171" s="109">
        <f t="shared" si="84"/>
        <v>100</v>
      </c>
      <c r="AV171" s="107">
        <f>анкеты!O169</f>
        <v>23</v>
      </c>
      <c r="AW171" s="107">
        <f t="shared" si="85"/>
        <v>23</v>
      </c>
      <c r="AX171" s="107">
        <f>анкеты!P169</f>
        <v>23</v>
      </c>
      <c r="AY171" s="107">
        <f t="shared" si="86"/>
        <v>23</v>
      </c>
      <c r="AZ171" s="107">
        <f>анкеты!Q169</f>
        <v>23</v>
      </c>
      <c r="BA171" s="107">
        <f t="shared" si="87"/>
        <v>23</v>
      </c>
      <c r="BB171" s="108">
        <f t="shared" si="88"/>
        <v>100</v>
      </c>
      <c r="BC171" s="108">
        <f t="shared" si="89"/>
        <v>100</v>
      </c>
      <c r="BD171" s="108">
        <f t="shared" si="90"/>
        <v>100</v>
      </c>
      <c r="BE171" s="109">
        <f t="shared" si="91"/>
        <v>100</v>
      </c>
      <c r="BF171" s="107">
        <f t="shared" si="92"/>
        <v>97.6</v>
      </c>
      <c r="BG171" s="107"/>
      <c r="BH171" s="107"/>
      <c r="BI171" s="107"/>
      <c r="BJ171" s="107"/>
    </row>
    <row r="172" spans="1:62" ht="45">
      <c r="A172" s="107">
        <f>'бланки '!D174</f>
        <v>170</v>
      </c>
      <c r="B172" s="107" t="str">
        <f>'бланки '!C174</f>
        <v>Муниципальное бюджетное общеобразовательное учреждение «Злынская средняя общеобразовательная школа» Болховского района Орловской области</v>
      </c>
      <c r="C172" s="107">
        <f>анкеты!C170</f>
        <v>51</v>
      </c>
      <c r="D172" s="107">
        <f>SUMIF('бланки '!K174:Y174,"&lt;2")</f>
        <v>13</v>
      </c>
      <c r="E172" s="107">
        <f>COUNTIF('бланки '!K174:Y174,"&lt;2")</f>
        <v>13</v>
      </c>
      <c r="F172" s="107">
        <f>SUMIF('бланки '!Z174:CM174,"&lt;2")</f>
        <v>51</v>
      </c>
      <c r="G172" s="107">
        <f>COUNTIF('бланки '!Z174:CM174,"&lt;2")</f>
        <v>57</v>
      </c>
      <c r="H172" s="107">
        <f>SUM('бланки '!CN174:CQ174)</f>
        <v>4</v>
      </c>
      <c r="I172" s="107">
        <f>анкеты!E170</f>
        <v>39</v>
      </c>
      <c r="J172" s="107">
        <f>анкеты!D170</f>
        <v>39</v>
      </c>
      <c r="K172" s="107">
        <f>анкеты!G170</f>
        <v>35</v>
      </c>
      <c r="L172" s="107">
        <f>анкеты!F170</f>
        <v>36</v>
      </c>
      <c r="M172" s="107">
        <f t="shared" si="62"/>
        <v>100</v>
      </c>
      <c r="N172" s="107">
        <f t="shared" si="63"/>
        <v>89</v>
      </c>
      <c r="O172" s="107">
        <f t="shared" si="64"/>
        <v>100</v>
      </c>
      <c r="P172" s="107">
        <f t="shared" si="65"/>
        <v>97</v>
      </c>
      <c r="Q172" s="108">
        <f t="shared" si="66"/>
        <v>94</v>
      </c>
      <c r="R172" s="108">
        <f t="shared" si="67"/>
        <v>100</v>
      </c>
      <c r="S172" s="108">
        <f t="shared" si="68"/>
        <v>98</v>
      </c>
      <c r="T172" s="109">
        <f t="shared" si="69"/>
        <v>97.4</v>
      </c>
      <c r="U172" s="107">
        <f>SUM('бланки '!CT174:CX174)</f>
        <v>5</v>
      </c>
      <c r="V172" s="107"/>
      <c r="W172" s="107"/>
      <c r="X172" s="107">
        <f>анкеты!H170</f>
        <v>50</v>
      </c>
      <c r="Y172" s="107">
        <f t="shared" si="70"/>
        <v>51</v>
      </c>
      <c r="Z172" s="108">
        <f t="shared" si="71"/>
        <v>100</v>
      </c>
      <c r="AA172" s="108">
        <f t="shared" si="72"/>
        <v>99</v>
      </c>
      <c r="AB172" s="108">
        <f t="shared" si="73"/>
        <v>98</v>
      </c>
      <c r="AC172" s="110">
        <f t="shared" si="74"/>
        <v>99</v>
      </c>
      <c r="AD172" s="107">
        <f>IF('бланки '!G174=1,('бланки '!DB174+'бланки '!DD174)*3,SUM('бланки '!DA174:DE174))</f>
        <v>0</v>
      </c>
      <c r="AE172" s="107">
        <f>IF('бланки '!E174=2,SUM('бланки '!DI174:DK174)*2-1,SUM('бланки '!DF174:DK174))</f>
        <v>2</v>
      </c>
      <c r="AF172" s="107">
        <f>анкеты!J170</f>
        <v>8</v>
      </c>
      <c r="AG172" s="107">
        <f>анкеты!I170</f>
        <v>8</v>
      </c>
      <c r="AH172" s="108">
        <f t="shared" si="75"/>
        <v>0</v>
      </c>
      <c r="AI172" s="108">
        <f t="shared" si="76"/>
        <v>40</v>
      </c>
      <c r="AJ172" s="111">
        <f t="shared" si="77"/>
        <v>100</v>
      </c>
      <c r="AK172" s="110">
        <f t="shared" si="78"/>
        <v>46</v>
      </c>
      <c r="AL172" s="107">
        <f>анкеты!K170</f>
        <v>51</v>
      </c>
      <c r="AM172" s="107">
        <f t="shared" si="79"/>
        <v>51</v>
      </c>
      <c r="AN172" s="107">
        <f>анкеты!L170</f>
        <v>51</v>
      </c>
      <c r="AO172" s="107">
        <f t="shared" si="80"/>
        <v>51</v>
      </c>
      <c r="AP172" s="107">
        <f>анкеты!N170</f>
        <v>45</v>
      </c>
      <c r="AQ172" s="107">
        <f>анкеты!M170</f>
        <v>46</v>
      </c>
      <c r="AR172" s="108">
        <f t="shared" si="81"/>
        <v>100</v>
      </c>
      <c r="AS172" s="108">
        <f t="shared" si="82"/>
        <v>100</v>
      </c>
      <c r="AT172" s="108">
        <f t="shared" si="83"/>
        <v>98</v>
      </c>
      <c r="AU172" s="109">
        <f t="shared" si="84"/>
        <v>99.6</v>
      </c>
      <c r="AV172" s="107">
        <f>анкеты!O170</f>
        <v>49</v>
      </c>
      <c r="AW172" s="107">
        <f t="shared" si="85"/>
        <v>51</v>
      </c>
      <c r="AX172" s="107">
        <f>анкеты!P170</f>
        <v>51</v>
      </c>
      <c r="AY172" s="107">
        <f t="shared" si="86"/>
        <v>51</v>
      </c>
      <c r="AZ172" s="107">
        <f>анкеты!Q170</f>
        <v>51</v>
      </c>
      <c r="BA172" s="107">
        <f t="shared" si="87"/>
        <v>51</v>
      </c>
      <c r="BB172" s="108">
        <f t="shared" si="88"/>
        <v>96</v>
      </c>
      <c r="BC172" s="108">
        <f t="shared" si="89"/>
        <v>100</v>
      </c>
      <c r="BD172" s="108">
        <f t="shared" si="90"/>
        <v>100</v>
      </c>
      <c r="BE172" s="109">
        <f t="shared" si="91"/>
        <v>98.8</v>
      </c>
      <c r="BF172" s="107">
        <f t="shared" si="92"/>
        <v>88.16</v>
      </c>
      <c r="BG172" s="107"/>
      <c r="BH172" s="107"/>
      <c r="BI172" s="107"/>
      <c r="BJ172" s="107"/>
    </row>
    <row r="173" spans="1:62" ht="45">
      <c r="A173" s="107">
        <f>'бланки '!D175</f>
        <v>171</v>
      </c>
      <c r="B173" s="107" t="str">
        <f>'бланки '!C175</f>
        <v>Муниципальное бюджетное общеобразовательное учреждение «Октябрьская основная общеобразовательная школа» Болховского района Орловской области</v>
      </c>
      <c r="C173" s="107">
        <f>анкеты!C171</f>
        <v>23</v>
      </c>
      <c r="D173" s="107">
        <f>SUMIF('бланки '!K175:Y175,"&lt;2")</f>
        <v>13</v>
      </c>
      <c r="E173" s="107">
        <f>COUNTIF('бланки '!K175:Y175,"&lt;2")</f>
        <v>13</v>
      </c>
      <c r="F173" s="107">
        <f>SUMIF('бланки '!Z175:CM175,"&lt;2")</f>
        <v>56</v>
      </c>
      <c r="G173" s="107">
        <f>COUNTIF('бланки '!Z175:CM175,"&lt;2")</f>
        <v>56</v>
      </c>
      <c r="H173" s="107">
        <f>SUM('бланки '!CN175:CQ175)</f>
        <v>4</v>
      </c>
      <c r="I173" s="107">
        <f>анкеты!E171</f>
        <v>23</v>
      </c>
      <c r="J173" s="107">
        <f>анкеты!D171</f>
        <v>23</v>
      </c>
      <c r="K173" s="107">
        <f>анкеты!G171</f>
        <v>23</v>
      </c>
      <c r="L173" s="107">
        <f>анкеты!F171</f>
        <v>23</v>
      </c>
      <c r="M173" s="107">
        <f t="shared" si="62"/>
        <v>100</v>
      </c>
      <c r="N173" s="107">
        <f t="shared" si="63"/>
        <v>100</v>
      </c>
      <c r="O173" s="107">
        <f t="shared" si="64"/>
        <v>100</v>
      </c>
      <c r="P173" s="107">
        <f t="shared" si="65"/>
        <v>100</v>
      </c>
      <c r="Q173" s="108">
        <f t="shared" si="66"/>
        <v>100</v>
      </c>
      <c r="R173" s="108">
        <f t="shared" si="67"/>
        <v>100</v>
      </c>
      <c r="S173" s="108">
        <f t="shared" si="68"/>
        <v>100</v>
      </c>
      <c r="T173" s="109">
        <f t="shared" si="69"/>
        <v>100</v>
      </c>
      <c r="U173" s="107">
        <f>SUM('бланки '!CT175:CX175)</f>
        <v>5</v>
      </c>
      <c r="V173" s="107"/>
      <c r="W173" s="107"/>
      <c r="X173" s="107">
        <f>анкеты!H171</f>
        <v>23</v>
      </c>
      <c r="Y173" s="107">
        <f t="shared" si="70"/>
        <v>23</v>
      </c>
      <c r="Z173" s="108">
        <f t="shared" si="71"/>
        <v>100</v>
      </c>
      <c r="AA173" s="108">
        <f t="shared" si="72"/>
        <v>100</v>
      </c>
      <c r="AB173" s="108">
        <f t="shared" si="73"/>
        <v>100</v>
      </c>
      <c r="AC173" s="110">
        <f t="shared" si="74"/>
        <v>100</v>
      </c>
      <c r="AD173" s="107">
        <f>IF('бланки '!G175=1,('бланки '!DB175+'бланки '!DD175)*3,SUM('бланки '!DA175:DE175))</f>
        <v>1</v>
      </c>
      <c r="AE173" s="107">
        <f>IF('бланки '!E175=2,SUM('бланки '!DI175:DK175)*2-1,SUM('бланки '!DF175:DK175))</f>
        <v>3</v>
      </c>
      <c r="AF173" s="107">
        <f>анкеты!J171</f>
        <v>7</v>
      </c>
      <c r="AG173" s="107">
        <f>анкеты!I171</f>
        <v>7</v>
      </c>
      <c r="AH173" s="108">
        <f t="shared" si="75"/>
        <v>20</v>
      </c>
      <c r="AI173" s="108">
        <f t="shared" si="76"/>
        <v>60</v>
      </c>
      <c r="AJ173" s="111">
        <f t="shared" si="77"/>
        <v>100</v>
      </c>
      <c r="AK173" s="110">
        <f t="shared" si="78"/>
        <v>60</v>
      </c>
      <c r="AL173" s="107">
        <f>анкеты!K171</f>
        <v>23</v>
      </c>
      <c r="AM173" s="107">
        <f t="shared" si="79"/>
        <v>23</v>
      </c>
      <c r="AN173" s="107">
        <f>анкеты!L171</f>
        <v>23</v>
      </c>
      <c r="AO173" s="107">
        <f t="shared" si="80"/>
        <v>23</v>
      </c>
      <c r="AP173" s="107">
        <f>анкеты!N171</f>
        <v>21</v>
      </c>
      <c r="AQ173" s="107">
        <f>анкеты!M171</f>
        <v>21</v>
      </c>
      <c r="AR173" s="108">
        <f t="shared" si="81"/>
        <v>100</v>
      </c>
      <c r="AS173" s="108">
        <f t="shared" si="82"/>
        <v>100</v>
      </c>
      <c r="AT173" s="108">
        <f t="shared" si="83"/>
        <v>100</v>
      </c>
      <c r="AU173" s="109">
        <f t="shared" si="84"/>
        <v>100</v>
      </c>
      <c r="AV173" s="107">
        <f>анкеты!O171</f>
        <v>23</v>
      </c>
      <c r="AW173" s="107">
        <f t="shared" si="85"/>
        <v>23</v>
      </c>
      <c r="AX173" s="107">
        <f>анкеты!P171</f>
        <v>23</v>
      </c>
      <c r="AY173" s="107">
        <f t="shared" si="86"/>
        <v>23</v>
      </c>
      <c r="AZ173" s="107">
        <f>анкеты!Q171</f>
        <v>23</v>
      </c>
      <c r="BA173" s="107">
        <f t="shared" si="87"/>
        <v>23</v>
      </c>
      <c r="BB173" s="108">
        <f t="shared" si="88"/>
        <v>100</v>
      </c>
      <c r="BC173" s="108">
        <f t="shared" si="89"/>
        <v>100</v>
      </c>
      <c r="BD173" s="108">
        <f t="shared" si="90"/>
        <v>100</v>
      </c>
      <c r="BE173" s="109">
        <f t="shared" si="91"/>
        <v>100</v>
      </c>
      <c r="BF173" s="107">
        <f t="shared" si="92"/>
        <v>92</v>
      </c>
      <c r="BG173" s="107"/>
      <c r="BH173" s="107"/>
      <c r="BI173" s="107"/>
      <c r="BJ173" s="107"/>
    </row>
    <row r="174" spans="1:62" ht="45">
      <c r="A174" s="107">
        <f>'бланки '!D176</f>
        <v>172</v>
      </c>
      <c r="B174" s="107" t="str">
        <f>'бланки '!C176</f>
        <v>Муниципальное бюджетное общеобразовательное учреждение «Трубчевская основная общеобразовательная школа» Болховского района Орловской области</v>
      </c>
      <c r="C174" s="107">
        <f>анкеты!C172</f>
        <v>16</v>
      </c>
      <c r="D174" s="107">
        <f>SUMIF('бланки '!K176:Y176,"&lt;2")</f>
        <v>14</v>
      </c>
      <c r="E174" s="107">
        <f>COUNTIF('бланки '!K176:Y176,"&lt;2")</f>
        <v>14</v>
      </c>
      <c r="F174" s="107">
        <f>SUMIF('бланки '!Z176:CM176,"&lt;2")</f>
        <v>56</v>
      </c>
      <c r="G174" s="107">
        <f>COUNTIF('бланки '!Z176:CM176,"&lt;2")</f>
        <v>56</v>
      </c>
      <c r="H174" s="107">
        <f>SUM('бланки '!CN176:CQ176)</f>
        <v>4</v>
      </c>
      <c r="I174" s="107">
        <f>анкеты!E172</f>
        <v>14</v>
      </c>
      <c r="J174" s="107">
        <f>анкеты!D172</f>
        <v>14</v>
      </c>
      <c r="K174" s="107">
        <f>анкеты!G172</f>
        <v>12</v>
      </c>
      <c r="L174" s="107">
        <f>анкеты!F172</f>
        <v>12</v>
      </c>
      <c r="M174" s="107">
        <f t="shared" si="62"/>
        <v>100</v>
      </c>
      <c r="N174" s="107">
        <f t="shared" si="63"/>
        <v>100</v>
      </c>
      <c r="O174" s="107">
        <f t="shared" si="64"/>
        <v>100</v>
      </c>
      <c r="P174" s="107">
        <f t="shared" si="65"/>
        <v>100</v>
      </c>
      <c r="Q174" s="108">
        <f t="shared" si="66"/>
        <v>100</v>
      </c>
      <c r="R174" s="108">
        <f t="shared" si="67"/>
        <v>100</v>
      </c>
      <c r="S174" s="108">
        <f t="shared" si="68"/>
        <v>100</v>
      </c>
      <c r="T174" s="109">
        <f t="shared" si="69"/>
        <v>100</v>
      </c>
      <c r="U174" s="107">
        <f>SUM('бланки '!CT176:CX176)</f>
        <v>5</v>
      </c>
      <c r="V174" s="107"/>
      <c r="W174" s="107"/>
      <c r="X174" s="107">
        <f>анкеты!H172</f>
        <v>16</v>
      </c>
      <c r="Y174" s="107">
        <f t="shared" si="70"/>
        <v>16</v>
      </c>
      <c r="Z174" s="108">
        <f t="shared" si="71"/>
        <v>100</v>
      </c>
      <c r="AA174" s="108">
        <f t="shared" si="72"/>
        <v>100</v>
      </c>
      <c r="AB174" s="108">
        <f t="shared" si="73"/>
        <v>100</v>
      </c>
      <c r="AC174" s="110">
        <f t="shared" si="74"/>
        <v>100</v>
      </c>
      <c r="AD174" s="107">
        <f>IF('бланки '!G176=1,('бланки '!DB176+'бланки '!DD176)*3,SUM('бланки '!DA176:DE176))</f>
        <v>0</v>
      </c>
      <c r="AE174" s="107">
        <f>IF('бланки '!E176=2,SUM('бланки '!DI176:DK176)*2-1,SUM('бланки '!DF176:DK176))</f>
        <v>4</v>
      </c>
      <c r="AF174" s="107">
        <f>анкеты!J172</f>
        <v>1</v>
      </c>
      <c r="AG174" s="107">
        <f>анкеты!I172</f>
        <v>1</v>
      </c>
      <c r="AH174" s="108">
        <f t="shared" si="75"/>
        <v>0</v>
      </c>
      <c r="AI174" s="108">
        <f t="shared" si="76"/>
        <v>80</v>
      </c>
      <c r="AJ174" s="111">
        <f t="shared" si="77"/>
        <v>100</v>
      </c>
      <c r="AK174" s="110">
        <f t="shared" si="78"/>
        <v>62</v>
      </c>
      <c r="AL174" s="107">
        <f>анкеты!K172</f>
        <v>16</v>
      </c>
      <c r="AM174" s="107">
        <f t="shared" si="79"/>
        <v>16</v>
      </c>
      <c r="AN174" s="107">
        <f>анкеты!L172</f>
        <v>16</v>
      </c>
      <c r="AO174" s="107">
        <f t="shared" si="80"/>
        <v>16</v>
      </c>
      <c r="AP174" s="107">
        <f>анкеты!N172</f>
        <v>11</v>
      </c>
      <c r="AQ174" s="107">
        <f>анкеты!M172</f>
        <v>11</v>
      </c>
      <c r="AR174" s="108">
        <f t="shared" si="81"/>
        <v>100</v>
      </c>
      <c r="AS174" s="108">
        <f t="shared" si="82"/>
        <v>100</v>
      </c>
      <c r="AT174" s="108">
        <f t="shared" si="83"/>
        <v>100</v>
      </c>
      <c r="AU174" s="109">
        <f t="shared" si="84"/>
        <v>100</v>
      </c>
      <c r="AV174" s="107">
        <f>анкеты!O172</f>
        <v>16</v>
      </c>
      <c r="AW174" s="107">
        <f t="shared" si="85"/>
        <v>16</v>
      </c>
      <c r="AX174" s="107">
        <f>анкеты!P172</f>
        <v>16</v>
      </c>
      <c r="AY174" s="107">
        <f t="shared" si="86"/>
        <v>16</v>
      </c>
      <c r="AZ174" s="107">
        <f>анкеты!Q172</f>
        <v>16</v>
      </c>
      <c r="BA174" s="107">
        <f t="shared" si="87"/>
        <v>16</v>
      </c>
      <c r="BB174" s="108">
        <f t="shared" si="88"/>
        <v>100</v>
      </c>
      <c r="BC174" s="108">
        <f t="shared" si="89"/>
        <v>100</v>
      </c>
      <c r="BD174" s="108">
        <f t="shared" si="90"/>
        <v>100</v>
      </c>
      <c r="BE174" s="109">
        <f t="shared" si="91"/>
        <v>100</v>
      </c>
      <c r="BF174" s="107">
        <f t="shared" si="92"/>
        <v>92.4</v>
      </c>
      <c r="BG174" s="107"/>
      <c r="BH174" s="107"/>
      <c r="BI174" s="107"/>
      <c r="BJ174" s="107"/>
    </row>
    <row r="175" spans="1:62" ht="45">
      <c r="A175" s="107">
        <f>'бланки '!D177</f>
        <v>173</v>
      </c>
      <c r="B175" s="107" t="str">
        <f>'бланки '!C177</f>
        <v>Муниципальное бюджетное общеобразовательное учреждение «Кривчевская основная общеобразовательная школа» Болховского района Орловской области</v>
      </c>
      <c r="C175" s="107">
        <f>анкеты!C173</f>
        <v>18</v>
      </c>
      <c r="D175" s="107">
        <f>SUMIF('бланки '!K177:Y177,"&lt;2")</f>
        <v>14</v>
      </c>
      <c r="E175" s="107">
        <f>COUNTIF('бланки '!K177:Y177,"&lt;2")</f>
        <v>14</v>
      </c>
      <c r="F175" s="107">
        <f>SUMIF('бланки '!Z177:CM177,"&lt;2")</f>
        <v>46</v>
      </c>
      <c r="G175" s="107">
        <f>COUNTIF('бланки '!Z177:CM177,"&lt;2")</f>
        <v>55</v>
      </c>
      <c r="H175" s="107">
        <f>SUM('бланки '!CN177:CQ177)</f>
        <v>4</v>
      </c>
      <c r="I175" s="107">
        <f>анкеты!E173</f>
        <v>12</v>
      </c>
      <c r="J175" s="107">
        <f>анкеты!D173</f>
        <v>12</v>
      </c>
      <c r="K175" s="107">
        <f>анкеты!G173</f>
        <v>11</v>
      </c>
      <c r="L175" s="107">
        <f>анкеты!F173</f>
        <v>11</v>
      </c>
      <c r="M175" s="107">
        <f t="shared" si="62"/>
        <v>100</v>
      </c>
      <c r="N175" s="107">
        <f t="shared" si="63"/>
        <v>84</v>
      </c>
      <c r="O175" s="107">
        <f t="shared" si="64"/>
        <v>100</v>
      </c>
      <c r="P175" s="107">
        <f t="shared" si="65"/>
        <v>100</v>
      </c>
      <c r="Q175" s="108">
        <f t="shared" si="66"/>
        <v>92</v>
      </c>
      <c r="R175" s="108">
        <f t="shared" si="67"/>
        <v>100</v>
      </c>
      <c r="S175" s="108">
        <f t="shared" si="68"/>
        <v>100</v>
      </c>
      <c r="T175" s="109">
        <f t="shared" si="69"/>
        <v>97.6</v>
      </c>
      <c r="U175" s="107">
        <f>SUM('бланки '!CT177:CX177)</f>
        <v>5</v>
      </c>
      <c r="V175" s="107"/>
      <c r="W175" s="107"/>
      <c r="X175" s="107">
        <f>анкеты!H173</f>
        <v>18</v>
      </c>
      <c r="Y175" s="107">
        <f t="shared" si="70"/>
        <v>18</v>
      </c>
      <c r="Z175" s="108">
        <f t="shared" si="71"/>
        <v>100</v>
      </c>
      <c r="AA175" s="108">
        <f t="shared" si="72"/>
        <v>100</v>
      </c>
      <c r="AB175" s="108">
        <f t="shared" si="73"/>
        <v>100</v>
      </c>
      <c r="AC175" s="110">
        <f t="shared" si="74"/>
        <v>100</v>
      </c>
      <c r="AD175" s="107">
        <f>IF('бланки '!G177=1,('бланки '!DB177+'бланки '!DD177)*3,SUM('бланки '!DA177:DE177))</f>
        <v>1</v>
      </c>
      <c r="AE175" s="107">
        <f>IF('бланки '!E177=2,SUM('бланки '!DI177:DK177)*2-1,SUM('бланки '!DF177:DK177))</f>
        <v>3</v>
      </c>
      <c r="AF175" s="107">
        <f>анкеты!J173</f>
        <v>1</v>
      </c>
      <c r="AG175" s="107">
        <f>анкеты!I173</f>
        <v>1</v>
      </c>
      <c r="AH175" s="108">
        <f t="shared" si="75"/>
        <v>20</v>
      </c>
      <c r="AI175" s="108">
        <f t="shared" si="76"/>
        <v>60</v>
      </c>
      <c r="AJ175" s="111">
        <f t="shared" si="77"/>
        <v>100</v>
      </c>
      <c r="AK175" s="110">
        <f t="shared" si="78"/>
        <v>60</v>
      </c>
      <c r="AL175" s="107">
        <f>анкеты!K173</f>
        <v>18</v>
      </c>
      <c r="AM175" s="107">
        <f t="shared" si="79"/>
        <v>18</v>
      </c>
      <c r="AN175" s="107">
        <f>анкеты!L173</f>
        <v>18</v>
      </c>
      <c r="AO175" s="107">
        <f t="shared" si="80"/>
        <v>18</v>
      </c>
      <c r="AP175" s="107">
        <f>анкеты!N173</f>
        <v>16</v>
      </c>
      <c r="AQ175" s="107">
        <f>анкеты!M173</f>
        <v>16</v>
      </c>
      <c r="AR175" s="108">
        <f t="shared" si="81"/>
        <v>100</v>
      </c>
      <c r="AS175" s="108">
        <f t="shared" si="82"/>
        <v>100</v>
      </c>
      <c r="AT175" s="108">
        <f t="shared" si="83"/>
        <v>100</v>
      </c>
      <c r="AU175" s="109">
        <f t="shared" si="84"/>
        <v>100</v>
      </c>
      <c r="AV175" s="107">
        <f>анкеты!O173</f>
        <v>18</v>
      </c>
      <c r="AW175" s="107">
        <f t="shared" si="85"/>
        <v>18</v>
      </c>
      <c r="AX175" s="107">
        <f>анкеты!P173</f>
        <v>18</v>
      </c>
      <c r="AY175" s="107">
        <f t="shared" si="86"/>
        <v>18</v>
      </c>
      <c r="AZ175" s="107">
        <f>анкеты!Q173</f>
        <v>18</v>
      </c>
      <c r="BA175" s="107">
        <f t="shared" si="87"/>
        <v>18</v>
      </c>
      <c r="BB175" s="108">
        <f t="shared" si="88"/>
        <v>100</v>
      </c>
      <c r="BC175" s="108">
        <f t="shared" si="89"/>
        <v>100</v>
      </c>
      <c r="BD175" s="108">
        <f t="shared" si="90"/>
        <v>100</v>
      </c>
      <c r="BE175" s="109">
        <f t="shared" si="91"/>
        <v>100</v>
      </c>
      <c r="BF175" s="107">
        <f t="shared" si="92"/>
        <v>91.52000000000001</v>
      </c>
      <c r="BG175" s="107"/>
      <c r="BH175" s="107"/>
      <c r="BI175" s="107"/>
      <c r="BJ175" s="107"/>
    </row>
    <row r="176" spans="1:62" ht="45">
      <c r="A176" s="107">
        <f>'бланки '!D178</f>
        <v>174</v>
      </c>
      <c r="B176" s="107" t="str">
        <f>'бланки '!C178</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6" s="107">
        <f>анкеты!C174</f>
        <v>20</v>
      </c>
      <c r="D176" s="107">
        <f>SUMIF('бланки '!K178:Y178,"&lt;2")</f>
        <v>14</v>
      </c>
      <c r="E176" s="107">
        <f>COUNTIF('бланки '!K178:Y178,"&lt;2")</f>
        <v>14</v>
      </c>
      <c r="F176" s="107">
        <f>SUMIF('бланки '!Z178:CM178,"&lt;2")</f>
        <v>54</v>
      </c>
      <c r="G176" s="107">
        <f>COUNTIF('бланки '!Z178:CM178,"&lt;2")</f>
        <v>54</v>
      </c>
      <c r="H176" s="107">
        <f>SUM('бланки '!CN178:CQ178)</f>
        <v>4</v>
      </c>
      <c r="I176" s="107">
        <f>анкеты!E174</f>
        <v>19</v>
      </c>
      <c r="J176" s="107">
        <f>анкеты!D174</f>
        <v>19</v>
      </c>
      <c r="K176" s="107">
        <f>анкеты!G174</f>
        <v>19</v>
      </c>
      <c r="L176" s="107">
        <f>анкеты!F174</f>
        <v>19</v>
      </c>
      <c r="M176" s="107">
        <f t="shared" si="62"/>
        <v>100</v>
      </c>
      <c r="N176" s="107">
        <f t="shared" si="63"/>
        <v>100</v>
      </c>
      <c r="O176" s="107">
        <f t="shared" si="64"/>
        <v>100</v>
      </c>
      <c r="P176" s="107">
        <f t="shared" si="65"/>
        <v>100</v>
      </c>
      <c r="Q176" s="108">
        <f t="shared" si="66"/>
        <v>100</v>
      </c>
      <c r="R176" s="108">
        <f t="shared" si="67"/>
        <v>100</v>
      </c>
      <c r="S176" s="108">
        <f t="shared" si="68"/>
        <v>100</v>
      </c>
      <c r="T176" s="109">
        <f t="shared" si="69"/>
        <v>100</v>
      </c>
      <c r="U176" s="107">
        <f>SUM('бланки '!CT178:CX178)</f>
        <v>5</v>
      </c>
      <c r="V176" s="107"/>
      <c r="W176" s="107"/>
      <c r="X176" s="107">
        <f>анкеты!H174</f>
        <v>19</v>
      </c>
      <c r="Y176" s="107">
        <f t="shared" si="70"/>
        <v>20</v>
      </c>
      <c r="Z176" s="108">
        <f t="shared" si="71"/>
        <v>100</v>
      </c>
      <c r="AA176" s="108">
        <f t="shared" si="72"/>
        <v>97</v>
      </c>
      <c r="AB176" s="108">
        <f t="shared" si="73"/>
        <v>95</v>
      </c>
      <c r="AC176" s="110">
        <f t="shared" si="74"/>
        <v>97.5</v>
      </c>
      <c r="AD176" s="107">
        <f>IF('бланки '!G178=1,('бланки '!DB178+'бланки '!DD178)*3,SUM('бланки '!DA178:DE178))</f>
        <v>0</v>
      </c>
      <c r="AE176" s="107">
        <f>IF('бланки '!E178=2,SUM('бланки '!DI178:DK178)*2-1,SUM('бланки '!DF178:DK178))</f>
        <v>3</v>
      </c>
      <c r="AF176" s="107">
        <f>анкеты!J174</f>
        <v>2</v>
      </c>
      <c r="AG176" s="107">
        <f>анкеты!I174</f>
        <v>2</v>
      </c>
      <c r="AH176" s="108">
        <f t="shared" si="75"/>
        <v>0</v>
      </c>
      <c r="AI176" s="108">
        <f t="shared" si="76"/>
        <v>60</v>
      </c>
      <c r="AJ176" s="111">
        <f t="shared" si="77"/>
        <v>100</v>
      </c>
      <c r="AK176" s="110">
        <f t="shared" si="78"/>
        <v>54</v>
      </c>
      <c r="AL176" s="107">
        <f>анкеты!K174</f>
        <v>20</v>
      </c>
      <c r="AM176" s="107">
        <f t="shared" si="79"/>
        <v>20</v>
      </c>
      <c r="AN176" s="107">
        <f>анкеты!L174</f>
        <v>20</v>
      </c>
      <c r="AO176" s="107">
        <f t="shared" si="80"/>
        <v>20</v>
      </c>
      <c r="AP176" s="107">
        <f>анкеты!N174</f>
        <v>13</v>
      </c>
      <c r="AQ176" s="107">
        <f>анкеты!M174</f>
        <v>13</v>
      </c>
      <c r="AR176" s="108">
        <f t="shared" si="81"/>
        <v>100</v>
      </c>
      <c r="AS176" s="108">
        <f t="shared" si="82"/>
        <v>100</v>
      </c>
      <c r="AT176" s="108">
        <f t="shared" si="83"/>
        <v>100</v>
      </c>
      <c r="AU176" s="109">
        <f t="shared" si="84"/>
        <v>100</v>
      </c>
      <c r="AV176" s="107">
        <f>анкеты!O174</f>
        <v>20</v>
      </c>
      <c r="AW176" s="107">
        <f t="shared" si="85"/>
        <v>20</v>
      </c>
      <c r="AX176" s="107">
        <f>анкеты!P174</f>
        <v>20</v>
      </c>
      <c r="AY176" s="107">
        <f t="shared" si="86"/>
        <v>20</v>
      </c>
      <c r="AZ176" s="107">
        <f>анкеты!Q174</f>
        <v>20</v>
      </c>
      <c r="BA176" s="107">
        <f t="shared" si="87"/>
        <v>20</v>
      </c>
      <c r="BB176" s="108">
        <f t="shared" si="88"/>
        <v>100</v>
      </c>
      <c r="BC176" s="108">
        <f t="shared" si="89"/>
        <v>100</v>
      </c>
      <c r="BD176" s="108">
        <f t="shared" si="90"/>
        <v>100</v>
      </c>
      <c r="BE176" s="109">
        <f t="shared" si="91"/>
        <v>100</v>
      </c>
      <c r="BF176" s="107">
        <f t="shared" si="92"/>
        <v>90.3</v>
      </c>
      <c r="BG176" s="107"/>
      <c r="BH176" s="107"/>
      <c r="BI176" s="107"/>
      <c r="BJ176" s="107"/>
    </row>
    <row r="177" spans="1:62" ht="30">
      <c r="A177" s="107">
        <f>'бланки '!D179</f>
        <v>175</v>
      </c>
      <c r="B177" s="107" t="str">
        <f>'бланки '!C179</f>
        <v>Муниципальное бюджетное общеобразовательное учреждение «Верховская средняя общеобразовательная школа № 1»</v>
      </c>
      <c r="C177" s="107">
        <f>анкеты!C175</f>
        <v>485</v>
      </c>
      <c r="D177" s="107">
        <f>SUMIF('бланки '!K179:Y179,"&lt;2")</f>
        <v>13</v>
      </c>
      <c r="E177" s="107">
        <f>COUNTIF('бланки '!K179:Y179,"&lt;2")</f>
        <v>13</v>
      </c>
      <c r="F177" s="107">
        <f>SUMIF('бланки '!Z179:CM179,"&lt;2")</f>
        <v>49.5</v>
      </c>
      <c r="G177" s="107">
        <f>COUNTIF('бланки '!Z179:CM179,"&lt;2")</f>
        <v>54</v>
      </c>
      <c r="H177" s="107">
        <f>SUM('бланки '!CN179:CQ179)</f>
        <v>4</v>
      </c>
      <c r="I177" s="107">
        <f>анкеты!E175</f>
        <v>334</v>
      </c>
      <c r="J177" s="107">
        <f>анкеты!D175</f>
        <v>342</v>
      </c>
      <c r="K177" s="107">
        <f>анкеты!G175</f>
        <v>273</v>
      </c>
      <c r="L177" s="107">
        <f>анкеты!F175</f>
        <v>286</v>
      </c>
      <c r="M177" s="107">
        <f t="shared" si="62"/>
        <v>100</v>
      </c>
      <c r="N177" s="107">
        <f t="shared" si="63"/>
        <v>92</v>
      </c>
      <c r="O177" s="107">
        <f t="shared" si="64"/>
        <v>98</v>
      </c>
      <c r="P177" s="107">
        <f t="shared" si="65"/>
        <v>95</v>
      </c>
      <c r="Q177" s="108">
        <f t="shared" si="66"/>
        <v>96</v>
      </c>
      <c r="R177" s="108">
        <f t="shared" si="67"/>
        <v>100</v>
      </c>
      <c r="S177" s="108">
        <f t="shared" si="68"/>
        <v>96</v>
      </c>
      <c r="T177" s="109">
        <f t="shared" si="69"/>
        <v>97.2</v>
      </c>
      <c r="U177" s="107">
        <f>SUM('бланки '!CT179:CX179)</f>
        <v>5</v>
      </c>
      <c r="V177" s="107"/>
      <c r="W177" s="107"/>
      <c r="X177" s="107">
        <f>анкеты!H175</f>
        <v>476</v>
      </c>
      <c r="Y177" s="107">
        <f t="shared" si="70"/>
        <v>485</v>
      </c>
      <c r="Z177" s="108">
        <f t="shared" si="71"/>
        <v>100</v>
      </c>
      <c r="AA177" s="108">
        <f t="shared" si="72"/>
        <v>99</v>
      </c>
      <c r="AB177" s="108">
        <f t="shared" si="73"/>
        <v>98</v>
      </c>
      <c r="AC177" s="110">
        <f t="shared" si="74"/>
        <v>99</v>
      </c>
      <c r="AD177" s="107">
        <f>IF('бланки '!G179=1,('бланки '!DB179+'бланки '!DD179)*3,SUM('бланки '!DA179:DE179))</f>
        <v>3</v>
      </c>
      <c r="AE177" s="107">
        <f>IF('бланки '!E179=2,SUM('бланки '!DI179:DK179)*2-1,SUM('бланки '!DF179:DK179))</f>
        <v>4</v>
      </c>
      <c r="AF177" s="107">
        <f>анкеты!J175</f>
        <v>92</v>
      </c>
      <c r="AG177" s="107">
        <f>анкеты!I175</f>
        <v>93</v>
      </c>
      <c r="AH177" s="108">
        <f t="shared" si="75"/>
        <v>60</v>
      </c>
      <c r="AI177" s="108">
        <f t="shared" si="76"/>
        <v>80</v>
      </c>
      <c r="AJ177" s="111">
        <f t="shared" si="77"/>
        <v>99</v>
      </c>
      <c r="AK177" s="110">
        <f t="shared" si="78"/>
        <v>79.7</v>
      </c>
      <c r="AL177" s="107">
        <f>анкеты!K175</f>
        <v>473</v>
      </c>
      <c r="AM177" s="107">
        <f t="shared" si="79"/>
        <v>485</v>
      </c>
      <c r="AN177" s="107">
        <f>анкеты!L175</f>
        <v>485</v>
      </c>
      <c r="AO177" s="107">
        <f t="shared" si="80"/>
        <v>485</v>
      </c>
      <c r="AP177" s="107">
        <f>анкеты!N175</f>
        <v>358</v>
      </c>
      <c r="AQ177" s="107">
        <f>анкеты!M175</f>
        <v>370</v>
      </c>
      <c r="AR177" s="108">
        <f t="shared" si="81"/>
        <v>97</v>
      </c>
      <c r="AS177" s="108">
        <f t="shared" si="82"/>
        <v>100</v>
      </c>
      <c r="AT177" s="108">
        <f t="shared" si="83"/>
        <v>97</v>
      </c>
      <c r="AU177" s="109">
        <f t="shared" si="84"/>
        <v>98.2</v>
      </c>
      <c r="AV177" s="107">
        <f>анкеты!O175</f>
        <v>468</v>
      </c>
      <c r="AW177" s="107">
        <f t="shared" si="85"/>
        <v>485</v>
      </c>
      <c r="AX177" s="107">
        <f>анкеты!P175</f>
        <v>480</v>
      </c>
      <c r="AY177" s="107">
        <f t="shared" si="86"/>
        <v>485</v>
      </c>
      <c r="AZ177" s="107">
        <f>анкеты!Q175</f>
        <v>478</v>
      </c>
      <c r="BA177" s="107">
        <f t="shared" si="87"/>
        <v>485</v>
      </c>
      <c r="BB177" s="108">
        <f t="shared" si="88"/>
        <v>96</v>
      </c>
      <c r="BC177" s="108">
        <f t="shared" si="89"/>
        <v>99</v>
      </c>
      <c r="BD177" s="108">
        <f t="shared" si="90"/>
        <v>99</v>
      </c>
      <c r="BE177" s="109">
        <f t="shared" si="91"/>
        <v>98.1</v>
      </c>
      <c r="BF177" s="107">
        <f t="shared" si="92"/>
        <v>94.439999999999984</v>
      </c>
      <c r="BG177" s="107"/>
      <c r="BH177" s="107"/>
      <c r="BI177" s="107"/>
      <c r="BJ177" s="107"/>
    </row>
    <row r="178" spans="1:62" ht="45">
      <c r="A178" s="107">
        <f>'бланки '!D180</f>
        <v>176</v>
      </c>
      <c r="B178" s="107" t="str">
        <f>'бланки '!C180</f>
        <v>Муниципальное бюджетное общеобразовательное учреждение «Верховская средняя общеобразовательная школа№ 2» Верховского района Орловской области</v>
      </c>
      <c r="C178" s="107">
        <f>анкеты!C176</f>
        <v>461</v>
      </c>
      <c r="D178" s="107">
        <f>SUMIF('бланки '!K180:Y180,"&lt;2")</f>
        <v>14</v>
      </c>
      <c r="E178" s="107">
        <f>COUNTIF('бланки '!K180:Y180,"&lt;2")</f>
        <v>14</v>
      </c>
      <c r="F178" s="107">
        <f>SUMIF('бланки '!Z180:CM180,"&lt;2")</f>
        <v>50.5</v>
      </c>
      <c r="G178" s="107">
        <f>COUNTIF('бланки '!Z180:CM180,"&lt;2")</f>
        <v>55</v>
      </c>
      <c r="H178" s="107">
        <f>SUM('бланки '!CN180:CQ180)</f>
        <v>4</v>
      </c>
      <c r="I178" s="107">
        <f>анкеты!E176</f>
        <v>317</v>
      </c>
      <c r="J178" s="107">
        <f>анкеты!D176</f>
        <v>317</v>
      </c>
      <c r="K178" s="107">
        <f>анкеты!G176</f>
        <v>270</v>
      </c>
      <c r="L178" s="107">
        <f>анкеты!F176</f>
        <v>275</v>
      </c>
      <c r="M178" s="107">
        <f t="shared" si="62"/>
        <v>100</v>
      </c>
      <c r="N178" s="107">
        <f t="shared" si="63"/>
        <v>92</v>
      </c>
      <c r="O178" s="107">
        <f t="shared" si="64"/>
        <v>100</v>
      </c>
      <c r="P178" s="107">
        <f t="shared" si="65"/>
        <v>98</v>
      </c>
      <c r="Q178" s="108">
        <f t="shared" si="66"/>
        <v>96</v>
      </c>
      <c r="R178" s="108">
        <f t="shared" si="67"/>
        <v>100</v>
      </c>
      <c r="S178" s="108">
        <f t="shared" si="68"/>
        <v>99</v>
      </c>
      <c r="T178" s="109">
        <f t="shared" si="69"/>
        <v>98.4</v>
      </c>
      <c r="U178" s="107">
        <f>SUM('бланки '!CT180:CX180)</f>
        <v>5</v>
      </c>
      <c r="V178" s="107"/>
      <c r="W178" s="107"/>
      <c r="X178" s="107">
        <f>анкеты!H176</f>
        <v>458</v>
      </c>
      <c r="Y178" s="107">
        <f t="shared" si="70"/>
        <v>461</v>
      </c>
      <c r="Z178" s="108">
        <f t="shared" si="71"/>
        <v>100</v>
      </c>
      <c r="AA178" s="108">
        <f t="shared" si="72"/>
        <v>99</v>
      </c>
      <c r="AB178" s="108">
        <f t="shared" si="73"/>
        <v>99</v>
      </c>
      <c r="AC178" s="110">
        <f t="shared" si="74"/>
        <v>99.5</v>
      </c>
      <c r="AD178" s="107">
        <f>IF('бланки '!G180=1,('бланки '!DB180+'бланки '!DD180)*3,SUM('бланки '!DA180:DE180))</f>
        <v>3</v>
      </c>
      <c r="AE178" s="107">
        <f>IF('бланки '!E180=2,SUM('бланки '!DI180:DK180)*2-1,SUM('бланки '!DF180:DK180))</f>
        <v>3</v>
      </c>
      <c r="AF178" s="107">
        <f>анкеты!J176</f>
        <v>23</v>
      </c>
      <c r="AG178" s="107">
        <f>анкеты!I176</f>
        <v>26</v>
      </c>
      <c r="AH178" s="108">
        <f t="shared" si="75"/>
        <v>60</v>
      </c>
      <c r="AI178" s="108">
        <f t="shared" si="76"/>
        <v>60</v>
      </c>
      <c r="AJ178" s="111">
        <f t="shared" si="77"/>
        <v>88</v>
      </c>
      <c r="AK178" s="110">
        <f t="shared" si="78"/>
        <v>68.400000000000006</v>
      </c>
      <c r="AL178" s="107">
        <f>анкеты!K176</f>
        <v>443</v>
      </c>
      <c r="AM178" s="107">
        <f t="shared" si="79"/>
        <v>461</v>
      </c>
      <c r="AN178" s="107">
        <f>анкеты!L176</f>
        <v>442</v>
      </c>
      <c r="AO178" s="107">
        <f t="shared" si="80"/>
        <v>461</v>
      </c>
      <c r="AP178" s="107">
        <f>анкеты!N176</f>
        <v>339</v>
      </c>
      <c r="AQ178" s="107">
        <f>анкеты!M176</f>
        <v>353</v>
      </c>
      <c r="AR178" s="108">
        <f t="shared" si="81"/>
        <v>96</v>
      </c>
      <c r="AS178" s="108">
        <f t="shared" si="82"/>
        <v>96</v>
      </c>
      <c r="AT178" s="108">
        <f t="shared" si="83"/>
        <v>96</v>
      </c>
      <c r="AU178" s="109">
        <f t="shared" si="84"/>
        <v>96</v>
      </c>
      <c r="AV178" s="107">
        <f>анкеты!O176</f>
        <v>450</v>
      </c>
      <c r="AW178" s="107">
        <f t="shared" si="85"/>
        <v>461</v>
      </c>
      <c r="AX178" s="107">
        <f>анкеты!P176</f>
        <v>454</v>
      </c>
      <c r="AY178" s="107">
        <f t="shared" si="86"/>
        <v>461</v>
      </c>
      <c r="AZ178" s="107">
        <f>анкеты!Q176</f>
        <v>442</v>
      </c>
      <c r="BA178" s="107">
        <f t="shared" si="87"/>
        <v>461</v>
      </c>
      <c r="BB178" s="108">
        <f t="shared" si="88"/>
        <v>98</v>
      </c>
      <c r="BC178" s="108">
        <f t="shared" si="89"/>
        <v>98</v>
      </c>
      <c r="BD178" s="108">
        <f t="shared" si="90"/>
        <v>96</v>
      </c>
      <c r="BE178" s="109">
        <f t="shared" si="91"/>
        <v>97</v>
      </c>
      <c r="BF178" s="107">
        <f t="shared" si="92"/>
        <v>91.86</v>
      </c>
      <c r="BG178" s="107"/>
      <c r="BH178" s="107"/>
      <c r="BI178" s="107"/>
      <c r="BJ178" s="107"/>
    </row>
    <row r="179" spans="1:62" ht="45">
      <c r="A179" s="107">
        <f>'бланки '!D181</f>
        <v>177</v>
      </c>
      <c r="B179" s="107" t="str">
        <f>'бланки '!C181</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9" s="107">
        <f>анкеты!C177</f>
        <v>154</v>
      </c>
      <c r="D179" s="107">
        <f>SUMIF('бланки '!K181:Y181,"&lt;2")</f>
        <v>14</v>
      </c>
      <c r="E179" s="107">
        <f>COUNTIF('бланки '!K181:Y181,"&lt;2")</f>
        <v>14</v>
      </c>
      <c r="F179" s="107">
        <f>SUMIF('бланки '!Z181:CM181,"&lt;2")</f>
        <v>55</v>
      </c>
      <c r="G179" s="107">
        <f>COUNTIF('бланки '!Z181:CM181,"&lt;2")</f>
        <v>56</v>
      </c>
      <c r="H179" s="107">
        <f>SUM('бланки '!CN181:CQ181)</f>
        <v>4</v>
      </c>
      <c r="I179" s="107">
        <f>анкеты!E177</f>
        <v>125</v>
      </c>
      <c r="J179" s="107">
        <f>анкеты!D177</f>
        <v>126</v>
      </c>
      <c r="K179" s="107">
        <f>анкеты!G177</f>
        <v>102</v>
      </c>
      <c r="L179" s="107">
        <f>анкеты!F177</f>
        <v>103</v>
      </c>
      <c r="M179" s="107">
        <f t="shared" si="62"/>
        <v>100</v>
      </c>
      <c r="N179" s="107">
        <f t="shared" si="63"/>
        <v>98</v>
      </c>
      <c r="O179" s="107">
        <f t="shared" si="64"/>
        <v>99</v>
      </c>
      <c r="P179" s="107">
        <f t="shared" si="65"/>
        <v>99</v>
      </c>
      <c r="Q179" s="108">
        <f t="shared" si="66"/>
        <v>99</v>
      </c>
      <c r="R179" s="108">
        <f t="shared" si="67"/>
        <v>100</v>
      </c>
      <c r="S179" s="108">
        <f t="shared" si="68"/>
        <v>99</v>
      </c>
      <c r="T179" s="109">
        <f t="shared" si="69"/>
        <v>99.3</v>
      </c>
      <c r="U179" s="107">
        <f>SUM('бланки '!CT181:CX181)</f>
        <v>5</v>
      </c>
      <c r="V179" s="107"/>
      <c r="W179" s="107"/>
      <c r="X179" s="107">
        <f>анкеты!H177</f>
        <v>149</v>
      </c>
      <c r="Y179" s="107">
        <f t="shared" si="70"/>
        <v>154</v>
      </c>
      <c r="Z179" s="108">
        <f t="shared" si="71"/>
        <v>100</v>
      </c>
      <c r="AA179" s="108">
        <f t="shared" si="72"/>
        <v>98</v>
      </c>
      <c r="AB179" s="108">
        <f t="shared" si="73"/>
        <v>97</v>
      </c>
      <c r="AC179" s="110">
        <f t="shared" si="74"/>
        <v>98.5</v>
      </c>
      <c r="AD179" s="107">
        <f>IF('бланки '!G181=1,('бланки '!DB181+'бланки '!DD181)*3,SUM('бланки '!DA181:DE181))</f>
        <v>3</v>
      </c>
      <c r="AE179" s="107">
        <f>IF('бланки '!E181=2,SUM('бланки '!DI181:DK181)*2-1,SUM('бланки '!DF181:DK181))</f>
        <v>3</v>
      </c>
      <c r="AF179" s="107">
        <f>анкеты!J177</f>
        <v>13</v>
      </c>
      <c r="AG179" s="107">
        <f>анкеты!I177</f>
        <v>14</v>
      </c>
      <c r="AH179" s="108">
        <f t="shared" si="75"/>
        <v>60</v>
      </c>
      <c r="AI179" s="108">
        <f t="shared" si="76"/>
        <v>60</v>
      </c>
      <c r="AJ179" s="111">
        <f t="shared" si="77"/>
        <v>93</v>
      </c>
      <c r="AK179" s="110">
        <f t="shared" si="78"/>
        <v>69.900000000000006</v>
      </c>
      <c r="AL179" s="107">
        <f>анкеты!K177</f>
        <v>152</v>
      </c>
      <c r="AM179" s="107">
        <f t="shared" si="79"/>
        <v>154</v>
      </c>
      <c r="AN179" s="107">
        <f>анкеты!L177</f>
        <v>148</v>
      </c>
      <c r="AO179" s="107">
        <f t="shared" si="80"/>
        <v>154</v>
      </c>
      <c r="AP179" s="107">
        <f>анкеты!N177</f>
        <v>95</v>
      </c>
      <c r="AQ179" s="107">
        <f>анкеты!M177</f>
        <v>95</v>
      </c>
      <c r="AR179" s="108">
        <f t="shared" si="81"/>
        <v>99</v>
      </c>
      <c r="AS179" s="108">
        <f t="shared" si="82"/>
        <v>96</v>
      </c>
      <c r="AT179" s="108">
        <f t="shared" si="83"/>
        <v>100</v>
      </c>
      <c r="AU179" s="109">
        <f t="shared" si="84"/>
        <v>98</v>
      </c>
      <c r="AV179" s="107">
        <f>анкеты!O177</f>
        <v>153</v>
      </c>
      <c r="AW179" s="107">
        <f t="shared" si="85"/>
        <v>154</v>
      </c>
      <c r="AX179" s="107">
        <f>анкеты!P177</f>
        <v>153</v>
      </c>
      <c r="AY179" s="107">
        <f t="shared" si="86"/>
        <v>154</v>
      </c>
      <c r="AZ179" s="107">
        <f>анкеты!Q177</f>
        <v>151</v>
      </c>
      <c r="BA179" s="107">
        <f t="shared" si="87"/>
        <v>154</v>
      </c>
      <c r="BB179" s="108">
        <f t="shared" si="88"/>
        <v>99</v>
      </c>
      <c r="BC179" s="108">
        <f t="shared" si="89"/>
        <v>99</v>
      </c>
      <c r="BD179" s="108">
        <f t="shared" si="90"/>
        <v>98</v>
      </c>
      <c r="BE179" s="109">
        <f t="shared" si="91"/>
        <v>98.5</v>
      </c>
      <c r="BF179" s="107">
        <f t="shared" si="92"/>
        <v>92.84</v>
      </c>
      <c r="BG179" s="107"/>
      <c r="BH179" s="107"/>
      <c r="BI179" s="107"/>
      <c r="BJ179" s="107"/>
    </row>
    <row r="180" spans="1:62" ht="45">
      <c r="A180" s="107">
        <f>'бланки '!D182</f>
        <v>178</v>
      </c>
      <c r="B180" s="107" t="str">
        <f>'бланки '!C182</f>
        <v>Муниципальное бюджетное общеобразовательное учреждение «Скородненская средняя общеобразовательная школа» Верховского района Орловской области</v>
      </c>
      <c r="C180" s="107">
        <f>анкеты!C178</f>
        <v>57</v>
      </c>
      <c r="D180" s="107">
        <f>SUMIF('бланки '!K182:Y182,"&lt;2")</f>
        <v>14</v>
      </c>
      <c r="E180" s="107">
        <f>COUNTIF('бланки '!K182:Y182,"&lt;2")</f>
        <v>14</v>
      </c>
      <c r="F180" s="107">
        <f>SUMIF('бланки '!Z182:CM182,"&lt;2")</f>
        <v>41</v>
      </c>
      <c r="G180" s="107">
        <f>COUNTIF('бланки '!Z182:CM182,"&lt;2")</f>
        <v>54</v>
      </c>
      <c r="H180" s="107">
        <f>SUM('бланки '!CN182:CQ182)</f>
        <v>4</v>
      </c>
      <c r="I180" s="107">
        <f>анкеты!E178</f>
        <v>39</v>
      </c>
      <c r="J180" s="107">
        <f>анкеты!D178</f>
        <v>41</v>
      </c>
      <c r="K180" s="107">
        <f>анкеты!G178</f>
        <v>33</v>
      </c>
      <c r="L180" s="107">
        <f>анкеты!F178</f>
        <v>33</v>
      </c>
      <c r="M180" s="107">
        <f t="shared" si="62"/>
        <v>100</v>
      </c>
      <c r="N180" s="107">
        <f t="shared" si="63"/>
        <v>76</v>
      </c>
      <c r="O180" s="107">
        <f t="shared" si="64"/>
        <v>95</v>
      </c>
      <c r="P180" s="107">
        <f t="shared" si="65"/>
        <v>100</v>
      </c>
      <c r="Q180" s="108">
        <f t="shared" si="66"/>
        <v>88</v>
      </c>
      <c r="R180" s="108">
        <f t="shared" si="67"/>
        <v>100</v>
      </c>
      <c r="S180" s="108">
        <f t="shared" si="68"/>
        <v>97</v>
      </c>
      <c r="T180" s="109">
        <f t="shared" si="69"/>
        <v>95.2</v>
      </c>
      <c r="U180" s="107">
        <f>SUM('бланки '!CT182:CX182)</f>
        <v>5</v>
      </c>
      <c r="V180" s="107"/>
      <c r="W180" s="107"/>
      <c r="X180" s="107">
        <f>анкеты!H178</f>
        <v>55</v>
      </c>
      <c r="Y180" s="107">
        <f t="shared" si="70"/>
        <v>57</v>
      </c>
      <c r="Z180" s="108">
        <f t="shared" si="71"/>
        <v>100</v>
      </c>
      <c r="AA180" s="108">
        <f t="shared" si="72"/>
        <v>98</v>
      </c>
      <c r="AB180" s="108">
        <f t="shared" si="73"/>
        <v>96</v>
      </c>
      <c r="AC180" s="110">
        <f t="shared" si="74"/>
        <v>98</v>
      </c>
      <c r="AD180" s="107">
        <f>IF('бланки '!G182=1,('бланки '!DB182+'бланки '!DD182)*3,SUM('бланки '!DA182:DE182))</f>
        <v>0</v>
      </c>
      <c r="AE180" s="107">
        <f>IF('бланки '!E182=2,SUM('бланки '!DI182:DK182)*2-1,SUM('бланки '!DF182:DK182))</f>
        <v>3</v>
      </c>
      <c r="AF180" s="107">
        <f>анкеты!J178</f>
        <v>5</v>
      </c>
      <c r="AG180" s="107">
        <f>анкеты!I178</f>
        <v>6</v>
      </c>
      <c r="AH180" s="108">
        <f t="shared" si="75"/>
        <v>0</v>
      </c>
      <c r="AI180" s="108">
        <f t="shared" si="76"/>
        <v>60</v>
      </c>
      <c r="AJ180" s="111">
        <f t="shared" si="77"/>
        <v>83</v>
      </c>
      <c r="AK180" s="110">
        <f t="shared" si="78"/>
        <v>48.9</v>
      </c>
      <c r="AL180" s="107">
        <f>анкеты!K178</f>
        <v>57</v>
      </c>
      <c r="AM180" s="107">
        <f t="shared" si="79"/>
        <v>57</v>
      </c>
      <c r="AN180" s="107">
        <f>анкеты!L178</f>
        <v>57</v>
      </c>
      <c r="AO180" s="107">
        <f t="shared" si="80"/>
        <v>57</v>
      </c>
      <c r="AP180" s="107">
        <f>анкеты!N178</f>
        <v>46</v>
      </c>
      <c r="AQ180" s="107">
        <f>анкеты!M178</f>
        <v>46</v>
      </c>
      <c r="AR180" s="108">
        <f t="shared" si="81"/>
        <v>100</v>
      </c>
      <c r="AS180" s="108">
        <f t="shared" si="82"/>
        <v>100</v>
      </c>
      <c r="AT180" s="108">
        <f t="shared" si="83"/>
        <v>100</v>
      </c>
      <c r="AU180" s="109">
        <f t="shared" si="84"/>
        <v>100</v>
      </c>
      <c r="AV180" s="107">
        <f>анкеты!O178</f>
        <v>56</v>
      </c>
      <c r="AW180" s="107">
        <f t="shared" si="85"/>
        <v>57</v>
      </c>
      <c r="AX180" s="107">
        <f>анкеты!P178</f>
        <v>57</v>
      </c>
      <c r="AY180" s="107">
        <f t="shared" si="86"/>
        <v>57</v>
      </c>
      <c r="AZ180" s="107">
        <f>анкеты!Q178</f>
        <v>55</v>
      </c>
      <c r="BA180" s="107">
        <f t="shared" si="87"/>
        <v>57</v>
      </c>
      <c r="BB180" s="108">
        <f t="shared" si="88"/>
        <v>98</v>
      </c>
      <c r="BC180" s="108">
        <f t="shared" si="89"/>
        <v>100</v>
      </c>
      <c r="BD180" s="108">
        <f t="shared" si="90"/>
        <v>96</v>
      </c>
      <c r="BE180" s="109">
        <f t="shared" si="91"/>
        <v>97.4</v>
      </c>
      <c r="BF180" s="107">
        <f t="shared" si="92"/>
        <v>87.9</v>
      </c>
      <c r="BG180" s="107"/>
      <c r="BH180" s="107"/>
      <c r="BI180" s="107"/>
      <c r="BJ180" s="107"/>
    </row>
    <row r="181" spans="1:62" ht="45">
      <c r="A181" s="107">
        <f>'бланки '!D183</f>
        <v>179</v>
      </c>
      <c r="B181" s="107" t="str">
        <f>'бланки '!C183</f>
        <v>Муниципальное бюджетное общеобразовательное учреждение «Мочильская средняя общеобразовательная школа» Верховского района Орловской области</v>
      </c>
      <c r="C181" s="107">
        <f>анкеты!C179</f>
        <v>18</v>
      </c>
      <c r="D181" s="107">
        <f>SUMIF('бланки '!K183:Y183,"&lt;2")</f>
        <v>14</v>
      </c>
      <c r="E181" s="107">
        <f>COUNTIF('бланки '!K183:Y183,"&lt;2")</f>
        <v>14</v>
      </c>
      <c r="F181" s="107">
        <f>SUMIF('бланки '!Z183:CM183,"&lt;2")</f>
        <v>49.5</v>
      </c>
      <c r="G181" s="107">
        <f>COUNTIF('бланки '!Z183:CM183,"&lt;2")</f>
        <v>55</v>
      </c>
      <c r="H181" s="107">
        <f>SUM('бланки '!CN183:CQ183)</f>
        <v>4</v>
      </c>
      <c r="I181" s="107">
        <f>анкеты!E179</f>
        <v>18</v>
      </c>
      <c r="J181" s="107">
        <f>анкеты!D179</f>
        <v>18</v>
      </c>
      <c r="K181" s="107">
        <f>анкеты!G179</f>
        <v>17</v>
      </c>
      <c r="L181" s="107">
        <f>анкеты!F179</f>
        <v>17</v>
      </c>
      <c r="M181" s="107">
        <f t="shared" si="62"/>
        <v>100</v>
      </c>
      <c r="N181" s="107">
        <f t="shared" si="63"/>
        <v>90</v>
      </c>
      <c r="O181" s="107">
        <f t="shared" si="64"/>
        <v>100</v>
      </c>
      <c r="P181" s="107">
        <f t="shared" si="65"/>
        <v>100</v>
      </c>
      <c r="Q181" s="108">
        <f t="shared" si="66"/>
        <v>95</v>
      </c>
      <c r="R181" s="108">
        <f t="shared" si="67"/>
        <v>100</v>
      </c>
      <c r="S181" s="108">
        <f t="shared" si="68"/>
        <v>100</v>
      </c>
      <c r="T181" s="109">
        <f t="shared" si="69"/>
        <v>98.5</v>
      </c>
      <c r="U181" s="107">
        <f>SUM('бланки '!CT183:CX183)</f>
        <v>5</v>
      </c>
      <c r="V181" s="107"/>
      <c r="W181" s="107"/>
      <c r="X181" s="107">
        <f>анкеты!H179</f>
        <v>18</v>
      </c>
      <c r="Y181" s="107">
        <f t="shared" si="70"/>
        <v>18</v>
      </c>
      <c r="Z181" s="108">
        <f t="shared" si="71"/>
        <v>100</v>
      </c>
      <c r="AA181" s="108">
        <f t="shared" si="72"/>
        <v>100</v>
      </c>
      <c r="AB181" s="108">
        <f t="shared" si="73"/>
        <v>100</v>
      </c>
      <c r="AC181" s="110">
        <f t="shared" si="74"/>
        <v>100</v>
      </c>
      <c r="AD181" s="107">
        <f>IF('бланки '!G183=1,('бланки '!DB183+'бланки '!DD183)*3,SUM('бланки '!DA183:DE183))</f>
        <v>0</v>
      </c>
      <c r="AE181" s="107">
        <f>IF('бланки '!E183=2,SUM('бланки '!DI183:DK183)*2-1,SUM('бланки '!DF183:DK183))</f>
        <v>3</v>
      </c>
      <c r="AF181" s="107">
        <f>анкеты!J179</f>
        <v>6</v>
      </c>
      <c r="AG181" s="107">
        <f>анкеты!I179</f>
        <v>6</v>
      </c>
      <c r="AH181" s="108">
        <f t="shared" si="75"/>
        <v>0</v>
      </c>
      <c r="AI181" s="108">
        <f t="shared" si="76"/>
        <v>60</v>
      </c>
      <c r="AJ181" s="111">
        <f t="shared" si="77"/>
        <v>100</v>
      </c>
      <c r="AK181" s="110">
        <f t="shared" si="78"/>
        <v>54</v>
      </c>
      <c r="AL181" s="107">
        <f>анкеты!K179</f>
        <v>18</v>
      </c>
      <c r="AM181" s="107">
        <f t="shared" si="79"/>
        <v>18</v>
      </c>
      <c r="AN181" s="107">
        <f>анкеты!L179</f>
        <v>18</v>
      </c>
      <c r="AO181" s="107">
        <f t="shared" si="80"/>
        <v>18</v>
      </c>
      <c r="AP181" s="107">
        <f>анкеты!N179</f>
        <v>18</v>
      </c>
      <c r="AQ181" s="107">
        <f>анкеты!M179</f>
        <v>18</v>
      </c>
      <c r="AR181" s="108">
        <f t="shared" si="81"/>
        <v>100</v>
      </c>
      <c r="AS181" s="108">
        <f t="shared" si="82"/>
        <v>100</v>
      </c>
      <c r="AT181" s="108">
        <f t="shared" si="83"/>
        <v>100</v>
      </c>
      <c r="AU181" s="109">
        <f t="shared" si="84"/>
        <v>100</v>
      </c>
      <c r="AV181" s="107">
        <f>анкеты!O179</f>
        <v>18</v>
      </c>
      <c r="AW181" s="107">
        <f t="shared" si="85"/>
        <v>18</v>
      </c>
      <c r="AX181" s="107">
        <f>анкеты!P179</f>
        <v>18</v>
      </c>
      <c r="AY181" s="107">
        <f t="shared" si="86"/>
        <v>18</v>
      </c>
      <c r="AZ181" s="107">
        <f>анкеты!Q179</f>
        <v>18</v>
      </c>
      <c r="BA181" s="107">
        <f t="shared" si="87"/>
        <v>18</v>
      </c>
      <c r="BB181" s="108">
        <f t="shared" si="88"/>
        <v>100</v>
      </c>
      <c r="BC181" s="108">
        <f t="shared" si="89"/>
        <v>100</v>
      </c>
      <c r="BD181" s="108">
        <f t="shared" si="90"/>
        <v>100</v>
      </c>
      <c r="BE181" s="109">
        <f t="shared" si="91"/>
        <v>100</v>
      </c>
      <c r="BF181" s="107">
        <f t="shared" si="92"/>
        <v>90.5</v>
      </c>
      <c r="BG181" s="107"/>
      <c r="BH181" s="107"/>
      <c r="BI181" s="107"/>
      <c r="BJ181" s="107"/>
    </row>
    <row r="182" spans="1:62" ht="45">
      <c r="A182" s="107">
        <f>'бланки '!D184</f>
        <v>180</v>
      </c>
      <c r="B182" s="107" t="str">
        <f>'бланки '!C184</f>
        <v>Муниципальное бюджетное общеобразовательное учреждение «Туровская основная общеобразовательная школа» Верховского района Орловской области</v>
      </c>
      <c r="C182" s="107">
        <f>анкеты!C180</f>
        <v>37</v>
      </c>
      <c r="D182" s="107">
        <f>SUMIF('бланки '!K184:Y184,"&lt;2")</f>
        <v>13</v>
      </c>
      <c r="E182" s="107">
        <f>COUNTIF('бланки '!K184:Y184,"&lt;2")</f>
        <v>13</v>
      </c>
      <c r="F182" s="107">
        <f>SUMIF('бланки '!Z184:CM184,"&lt;2")</f>
        <v>56</v>
      </c>
      <c r="G182" s="107">
        <f>COUNTIF('бланки '!Z184:CM184,"&lt;2")</f>
        <v>56</v>
      </c>
      <c r="H182" s="107">
        <f>SUM('бланки '!CN184:CQ184)</f>
        <v>4</v>
      </c>
      <c r="I182" s="107">
        <f>анкеты!E180</f>
        <v>36</v>
      </c>
      <c r="J182" s="107">
        <f>анкеты!D180</f>
        <v>36</v>
      </c>
      <c r="K182" s="107">
        <f>анкеты!G180</f>
        <v>35</v>
      </c>
      <c r="L182" s="107">
        <f>анкеты!F180</f>
        <v>35</v>
      </c>
      <c r="M182" s="107">
        <f t="shared" si="62"/>
        <v>100</v>
      </c>
      <c r="N182" s="107">
        <f t="shared" si="63"/>
        <v>100</v>
      </c>
      <c r="O182" s="107">
        <f t="shared" si="64"/>
        <v>100</v>
      </c>
      <c r="P182" s="107">
        <f t="shared" si="65"/>
        <v>100</v>
      </c>
      <c r="Q182" s="108">
        <f t="shared" si="66"/>
        <v>100</v>
      </c>
      <c r="R182" s="108">
        <f t="shared" si="67"/>
        <v>100</v>
      </c>
      <c r="S182" s="108">
        <f t="shared" si="68"/>
        <v>100</v>
      </c>
      <c r="T182" s="109">
        <f t="shared" si="69"/>
        <v>100</v>
      </c>
      <c r="U182" s="107">
        <f>SUM('бланки '!CT184:CX184)</f>
        <v>5</v>
      </c>
      <c r="V182" s="107"/>
      <c r="W182" s="107"/>
      <c r="X182" s="107">
        <f>анкеты!H180</f>
        <v>36</v>
      </c>
      <c r="Y182" s="107">
        <f t="shared" si="70"/>
        <v>37</v>
      </c>
      <c r="Z182" s="108">
        <f t="shared" si="71"/>
        <v>100</v>
      </c>
      <c r="AA182" s="108">
        <f t="shared" si="72"/>
        <v>98</v>
      </c>
      <c r="AB182" s="108">
        <f t="shared" si="73"/>
        <v>97</v>
      </c>
      <c r="AC182" s="110">
        <f t="shared" si="74"/>
        <v>98.5</v>
      </c>
      <c r="AD182" s="107">
        <f>IF('бланки '!G184=1,('бланки '!DB184+'бланки '!DD184)*3,SUM('бланки '!DA184:DE184))</f>
        <v>0</v>
      </c>
      <c r="AE182" s="107">
        <f>IF('бланки '!E184=2,SUM('бланки '!DI184:DK184)*2-1,SUM('бланки '!DF184:DK184))</f>
        <v>3</v>
      </c>
      <c r="AF182" s="107">
        <f>анкеты!J180</f>
        <v>5</v>
      </c>
      <c r="AG182" s="107">
        <f>анкеты!I180</f>
        <v>5</v>
      </c>
      <c r="AH182" s="108">
        <f t="shared" si="75"/>
        <v>0</v>
      </c>
      <c r="AI182" s="108">
        <f t="shared" si="76"/>
        <v>60</v>
      </c>
      <c r="AJ182" s="111">
        <f t="shared" si="77"/>
        <v>100</v>
      </c>
      <c r="AK182" s="110">
        <f t="shared" si="78"/>
        <v>54</v>
      </c>
      <c r="AL182" s="107">
        <f>анкеты!K180</f>
        <v>37</v>
      </c>
      <c r="AM182" s="107">
        <f t="shared" si="79"/>
        <v>37</v>
      </c>
      <c r="AN182" s="107">
        <f>анкеты!L180</f>
        <v>37</v>
      </c>
      <c r="AO182" s="107">
        <f t="shared" si="80"/>
        <v>37</v>
      </c>
      <c r="AP182" s="107">
        <f>анкеты!N180</f>
        <v>35</v>
      </c>
      <c r="AQ182" s="107">
        <f>анкеты!M180</f>
        <v>35</v>
      </c>
      <c r="AR182" s="108">
        <f t="shared" si="81"/>
        <v>100</v>
      </c>
      <c r="AS182" s="108">
        <f t="shared" si="82"/>
        <v>100</v>
      </c>
      <c r="AT182" s="108">
        <f t="shared" si="83"/>
        <v>100</v>
      </c>
      <c r="AU182" s="109">
        <f t="shared" si="84"/>
        <v>100</v>
      </c>
      <c r="AV182" s="107">
        <f>анкеты!O180</f>
        <v>37</v>
      </c>
      <c r="AW182" s="107">
        <f t="shared" si="85"/>
        <v>37</v>
      </c>
      <c r="AX182" s="107">
        <f>анкеты!P180</f>
        <v>37</v>
      </c>
      <c r="AY182" s="107">
        <f t="shared" si="86"/>
        <v>37</v>
      </c>
      <c r="AZ182" s="107">
        <f>анкеты!Q180</f>
        <v>37</v>
      </c>
      <c r="BA182" s="107">
        <f t="shared" si="87"/>
        <v>37</v>
      </c>
      <c r="BB182" s="108">
        <f t="shared" si="88"/>
        <v>100</v>
      </c>
      <c r="BC182" s="108">
        <f t="shared" si="89"/>
        <v>100</v>
      </c>
      <c r="BD182" s="108">
        <f t="shared" si="90"/>
        <v>100</v>
      </c>
      <c r="BE182" s="109">
        <f t="shared" si="91"/>
        <v>100</v>
      </c>
      <c r="BF182" s="107">
        <f t="shared" si="92"/>
        <v>90.5</v>
      </c>
      <c r="BG182" s="107"/>
      <c r="BH182" s="107"/>
      <c r="BI182" s="107"/>
      <c r="BJ182" s="107"/>
    </row>
    <row r="183" spans="1:62" ht="45">
      <c r="A183" s="107">
        <f>'бланки '!D185</f>
        <v>181</v>
      </c>
      <c r="B183" s="107" t="str">
        <f>'бланки '!C185</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3" s="107">
        <f>анкеты!C181</f>
        <v>30</v>
      </c>
      <c r="D183" s="107">
        <f>SUMIF('бланки '!K185:Y185,"&lt;2")</f>
        <v>13</v>
      </c>
      <c r="E183" s="107">
        <f>COUNTIF('бланки '!K185:Y185,"&lt;2")</f>
        <v>13</v>
      </c>
      <c r="F183" s="107">
        <f>SUMIF('бланки '!Z185:CM185,"&lt;2")</f>
        <v>39.5</v>
      </c>
      <c r="G183" s="107">
        <f>COUNTIF('бланки '!Z185:CM185,"&lt;2")</f>
        <v>53</v>
      </c>
      <c r="H183" s="107">
        <f>SUM('бланки '!CN185:CQ185)</f>
        <v>3</v>
      </c>
      <c r="I183" s="107">
        <f>анкеты!E181</f>
        <v>26</v>
      </c>
      <c r="J183" s="107">
        <f>анкеты!D181</f>
        <v>26</v>
      </c>
      <c r="K183" s="107">
        <f>анкеты!G181</f>
        <v>22</v>
      </c>
      <c r="L183" s="107">
        <f>анкеты!F181</f>
        <v>23</v>
      </c>
      <c r="M183" s="107">
        <f t="shared" si="62"/>
        <v>100</v>
      </c>
      <c r="N183" s="107">
        <f t="shared" si="63"/>
        <v>74</v>
      </c>
      <c r="O183" s="107">
        <f t="shared" si="64"/>
        <v>100</v>
      </c>
      <c r="P183" s="107">
        <f t="shared" si="65"/>
        <v>96</v>
      </c>
      <c r="Q183" s="108">
        <f t="shared" si="66"/>
        <v>87</v>
      </c>
      <c r="R183" s="108">
        <f t="shared" si="67"/>
        <v>90</v>
      </c>
      <c r="S183" s="108">
        <f t="shared" si="68"/>
        <v>98</v>
      </c>
      <c r="T183" s="109">
        <f t="shared" si="69"/>
        <v>92.3</v>
      </c>
      <c r="U183" s="107">
        <f>SUM('бланки '!CT185:CX185)</f>
        <v>5</v>
      </c>
      <c r="V183" s="107"/>
      <c r="W183" s="107"/>
      <c r="X183" s="107">
        <f>анкеты!H181</f>
        <v>30</v>
      </c>
      <c r="Y183" s="107">
        <f t="shared" si="70"/>
        <v>30</v>
      </c>
      <c r="Z183" s="108">
        <f t="shared" si="71"/>
        <v>100</v>
      </c>
      <c r="AA183" s="108">
        <f t="shared" si="72"/>
        <v>100</v>
      </c>
      <c r="AB183" s="108">
        <f t="shared" si="73"/>
        <v>100</v>
      </c>
      <c r="AC183" s="110">
        <f t="shared" si="74"/>
        <v>100</v>
      </c>
      <c r="AD183" s="107">
        <f>IF('бланки '!G185=1,('бланки '!DB185+'бланки '!DD185)*3,SUM('бланки '!DA185:DE185))</f>
        <v>0</v>
      </c>
      <c r="AE183" s="107">
        <f>IF('бланки '!E185=2,SUM('бланки '!DI185:DK185)*2-1,SUM('бланки '!DF185:DK185))</f>
        <v>3</v>
      </c>
      <c r="AF183" s="107">
        <f>анкеты!J181</f>
        <v>4</v>
      </c>
      <c r="AG183" s="107">
        <f>анкеты!I181</f>
        <v>4</v>
      </c>
      <c r="AH183" s="108">
        <f t="shared" si="75"/>
        <v>0</v>
      </c>
      <c r="AI183" s="108">
        <f t="shared" si="76"/>
        <v>60</v>
      </c>
      <c r="AJ183" s="111">
        <f t="shared" si="77"/>
        <v>100</v>
      </c>
      <c r="AK183" s="110">
        <f t="shared" si="78"/>
        <v>54</v>
      </c>
      <c r="AL183" s="107">
        <f>анкеты!K181</f>
        <v>30</v>
      </c>
      <c r="AM183" s="107">
        <f t="shared" si="79"/>
        <v>30</v>
      </c>
      <c r="AN183" s="107">
        <f>анкеты!L181</f>
        <v>29</v>
      </c>
      <c r="AO183" s="107">
        <f t="shared" si="80"/>
        <v>30</v>
      </c>
      <c r="AP183" s="107">
        <f>анкеты!N181</f>
        <v>26</v>
      </c>
      <c r="AQ183" s="107">
        <f>анкеты!M181</f>
        <v>26</v>
      </c>
      <c r="AR183" s="108">
        <f t="shared" si="81"/>
        <v>100</v>
      </c>
      <c r="AS183" s="108">
        <f t="shared" si="82"/>
        <v>97</v>
      </c>
      <c r="AT183" s="108">
        <f t="shared" si="83"/>
        <v>100</v>
      </c>
      <c r="AU183" s="109">
        <f t="shared" si="84"/>
        <v>98.8</v>
      </c>
      <c r="AV183" s="107">
        <f>анкеты!O181</f>
        <v>29</v>
      </c>
      <c r="AW183" s="107">
        <f t="shared" si="85"/>
        <v>30</v>
      </c>
      <c r="AX183" s="107">
        <f>анкеты!P181</f>
        <v>29</v>
      </c>
      <c r="AY183" s="107">
        <f t="shared" si="86"/>
        <v>30</v>
      </c>
      <c r="AZ183" s="107">
        <f>анкеты!Q181</f>
        <v>29</v>
      </c>
      <c r="BA183" s="107">
        <f t="shared" si="87"/>
        <v>30</v>
      </c>
      <c r="BB183" s="108">
        <f t="shared" si="88"/>
        <v>97</v>
      </c>
      <c r="BC183" s="108">
        <f t="shared" si="89"/>
        <v>97</v>
      </c>
      <c r="BD183" s="108">
        <f t="shared" si="90"/>
        <v>97</v>
      </c>
      <c r="BE183" s="109">
        <f t="shared" si="91"/>
        <v>97</v>
      </c>
      <c r="BF183" s="107">
        <f t="shared" si="92"/>
        <v>88.42</v>
      </c>
      <c r="BG183" s="107"/>
      <c r="BH183" s="107"/>
      <c r="BI183" s="107"/>
      <c r="BJ183" s="107"/>
    </row>
    <row r="184" spans="1:62" ht="45">
      <c r="A184" s="107">
        <f>'бланки '!D186</f>
        <v>182</v>
      </c>
      <c r="B184" s="107" t="str">
        <f>'бланки '!C186</f>
        <v>Муниципальное бюджетное общеобразовательное учреждение «Троицкая средняя общеобразовательная школа» Верховского района Орловской области</v>
      </c>
      <c r="C184" s="107">
        <f>анкеты!C182</f>
        <v>38</v>
      </c>
      <c r="D184" s="107">
        <f>SUMIF('бланки '!K186:Y186,"&lt;2")</f>
        <v>13</v>
      </c>
      <c r="E184" s="107">
        <f>COUNTIF('бланки '!K186:Y186,"&lt;2")</f>
        <v>13</v>
      </c>
      <c r="F184" s="107">
        <f>SUMIF('бланки '!Z186:CM186,"&lt;2")</f>
        <v>53</v>
      </c>
      <c r="G184" s="107">
        <f>COUNTIF('бланки '!Z186:CM186,"&lt;2")</f>
        <v>56</v>
      </c>
      <c r="H184" s="107">
        <f>SUM('бланки '!CN186:CQ186)</f>
        <v>4</v>
      </c>
      <c r="I184" s="107">
        <f>анкеты!E182</f>
        <v>29</v>
      </c>
      <c r="J184" s="107">
        <f>анкеты!D182</f>
        <v>29</v>
      </c>
      <c r="K184" s="107">
        <f>анкеты!G182</f>
        <v>28</v>
      </c>
      <c r="L184" s="107">
        <f>анкеты!F182</f>
        <v>28</v>
      </c>
      <c r="M184" s="107">
        <f t="shared" si="62"/>
        <v>100</v>
      </c>
      <c r="N184" s="107">
        <f t="shared" si="63"/>
        <v>95</v>
      </c>
      <c r="O184" s="107">
        <f t="shared" si="64"/>
        <v>100</v>
      </c>
      <c r="P184" s="107">
        <f t="shared" si="65"/>
        <v>100</v>
      </c>
      <c r="Q184" s="108">
        <f t="shared" si="66"/>
        <v>97</v>
      </c>
      <c r="R184" s="108">
        <f t="shared" si="67"/>
        <v>100</v>
      </c>
      <c r="S184" s="108">
        <f t="shared" si="68"/>
        <v>100</v>
      </c>
      <c r="T184" s="109">
        <f t="shared" si="69"/>
        <v>99.1</v>
      </c>
      <c r="U184" s="107">
        <f>SUM('бланки '!CT186:CX186)</f>
        <v>5</v>
      </c>
      <c r="V184" s="107"/>
      <c r="W184" s="107"/>
      <c r="X184" s="107">
        <f>анкеты!H182</f>
        <v>38</v>
      </c>
      <c r="Y184" s="107">
        <f t="shared" si="70"/>
        <v>38</v>
      </c>
      <c r="Z184" s="108">
        <f t="shared" si="71"/>
        <v>100</v>
      </c>
      <c r="AA184" s="108">
        <f t="shared" si="72"/>
        <v>100</v>
      </c>
      <c r="AB184" s="108">
        <f t="shared" si="73"/>
        <v>100</v>
      </c>
      <c r="AC184" s="110">
        <f t="shared" si="74"/>
        <v>100</v>
      </c>
      <c r="AD184" s="107">
        <f>IF('бланки '!G186=1,('бланки '!DB186+'бланки '!DD186)*3,SUM('бланки '!DA186:DE186))</f>
        <v>0</v>
      </c>
      <c r="AE184" s="107">
        <f>IF('бланки '!E186=2,SUM('бланки '!DI186:DK186)*2-1,SUM('бланки '!DF186:DK186))</f>
        <v>4</v>
      </c>
      <c r="AF184" s="107">
        <f>анкеты!J182</f>
        <v>3</v>
      </c>
      <c r="AG184" s="107">
        <f>анкеты!I182</f>
        <v>3</v>
      </c>
      <c r="AH184" s="108">
        <f t="shared" si="75"/>
        <v>0</v>
      </c>
      <c r="AI184" s="108">
        <f t="shared" si="76"/>
        <v>80</v>
      </c>
      <c r="AJ184" s="111">
        <f t="shared" si="77"/>
        <v>100</v>
      </c>
      <c r="AK184" s="110">
        <f t="shared" si="78"/>
        <v>62</v>
      </c>
      <c r="AL184" s="107">
        <f>анкеты!K182</f>
        <v>38</v>
      </c>
      <c r="AM184" s="107">
        <f t="shared" si="79"/>
        <v>38</v>
      </c>
      <c r="AN184" s="107">
        <f>анкеты!L182</f>
        <v>37</v>
      </c>
      <c r="AO184" s="107">
        <f t="shared" si="80"/>
        <v>38</v>
      </c>
      <c r="AP184" s="107">
        <f>анкеты!N182</f>
        <v>33</v>
      </c>
      <c r="AQ184" s="107">
        <f>анкеты!M182</f>
        <v>33</v>
      </c>
      <c r="AR184" s="108">
        <f t="shared" si="81"/>
        <v>100</v>
      </c>
      <c r="AS184" s="108">
        <f t="shared" si="82"/>
        <v>97</v>
      </c>
      <c r="AT184" s="108">
        <f t="shared" si="83"/>
        <v>100</v>
      </c>
      <c r="AU184" s="109">
        <f t="shared" si="84"/>
        <v>98.8</v>
      </c>
      <c r="AV184" s="107">
        <f>анкеты!O182</f>
        <v>37</v>
      </c>
      <c r="AW184" s="107">
        <f t="shared" si="85"/>
        <v>38</v>
      </c>
      <c r="AX184" s="107">
        <f>анкеты!P182</f>
        <v>37</v>
      </c>
      <c r="AY184" s="107">
        <f t="shared" si="86"/>
        <v>38</v>
      </c>
      <c r="AZ184" s="107">
        <f>анкеты!Q182</f>
        <v>37</v>
      </c>
      <c r="BA184" s="107">
        <f t="shared" si="87"/>
        <v>38</v>
      </c>
      <c r="BB184" s="108">
        <f t="shared" si="88"/>
        <v>97</v>
      </c>
      <c r="BC184" s="108">
        <f t="shared" si="89"/>
        <v>97</v>
      </c>
      <c r="BD184" s="108">
        <f t="shared" si="90"/>
        <v>97</v>
      </c>
      <c r="BE184" s="109">
        <f t="shared" si="91"/>
        <v>97</v>
      </c>
      <c r="BF184" s="107">
        <f t="shared" si="92"/>
        <v>91.38000000000001</v>
      </c>
      <c r="BG184" s="107"/>
      <c r="BH184" s="107"/>
      <c r="BI184" s="107"/>
      <c r="BJ184" s="107"/>
    </row>
    <row r="185" spans="1:62" ht="45">
      <c r="A185" s="107">
        <f>'бланки '!D187</f>
        <v>183</v>
      </c>
      <c r="B185" s="107" t="str">
        <f>'бланки '!C187</f>
        <v>Муниципальное бюджетное общеобразовательное учреждение «Теляженская основная общеобразовательная школа» Верховского района Орловской области</v>
      </c>
      <c r="C185" s="107">
        <f>анкеты!C183</f>
        <v>15</v>
      </c>
      <c r="D185" s="107">
        <f>SUMIF('бланки '!K187:Y187,"&lt;2")</f>
        <v>13</v>
      </c>
      <c r="E185" s="107">
        <f>COUNTIF('бланки '!K187:Y187,"&lt;2")</f>
        <v>13</v>
      </c>
      <c r="F185" s="107">
        <f>SUMIF('бланки '!Z187:CM187,"&lt;2")</f>
        <v>41.5</v>
      </c>
      <c r="G185" s="107">
        <f>COUNTIF('бланки '!Z187:CM187,"&lt;2")</f>
        <v>56</v>
      </c>
      <c r="H185" s="107">
        <f>SUM('бланки '!CN187:CQ187)</f>
        <v>4</v>
      </c>
      <c r="I185" s="107">
        <f>анкеты!E183</f>
        <v>15</v>
      </c>
      <c r="J185" s="107">
        <f>анкеты!D183</f>
        <v>15</v>
      </c>
      <c r="K185" s="107">
        <f>анкеты!G183</f>
        <v>15</v>
      </c>
      <c r="L185" s="107">
        <f>анкеты!F183</f>
        <v>15</v>
      </c>
      <c r="M185" s="107">
        <f t="shared" si="62"/>
        <v>100</v>
      </c>
      <c r="N185" s="107">
        <f t="shared" si="63"/>
        <v>74</v>
      </c>
      <c r="O185" s="107">
        <f t="shared" si="64"/>
        <v>100</v>
      </c>
      <c r="P185" s="107">
        <f t="shared" si="65"/>
        <v>100</v>
      </c>
      <c r="Q185" s="108">
        <f t="shared" si="66"/>
        <v>87</v>
      </c>
      <c r="R185" s="108">
        <f t="shared" si="67"/>
        <v>100</v>
      </c>
      <c r="S185" s="108">
        <f t="shared" si="68"/>
        <v>100</v>
      </c>
      <c r="T185" s="109">
        <f t="shared" si="69"/>
        <v>96.1</v>
      </c>
      <c r="U185" s="107">
        <f>SUM('бланки '!CT187:CX187)</f>
        <v>5</v>
      </c>
      <c r="V185" s="107"/>
      <c r="W185" s="107"/>
      <c r="X185" s="107">
        <f>анкеты!H183</f>
        <v>15</v>
      </c>
      <c r="Y185" s="107">
        <f t="shared" si="70"/>
        <v>15</v>
      </c>
      <c r="Z185" s="108">
        <f t="shared" si="71"/>
        <v>100</v>
      </c>
      <c r="AA185" s="108">
        <f t="shared" si="72"/>
        <v>100</v>
      </c>
      <c r="AB185" s="108">
        <f t="shared" si="73"/>
        <v>100</v>
      </c>
      <c r="AC185" s="110">
        <f t="shared" si="74"/>
        <v>100</v>
      </c>
      <c r="AD185" s="107">
        <f>IF('бланки '!G187=1,('бланки '!DB187+'бланки '!DD187)*3,SUM('бланки '!DA187:DE187))</f>
        <v>0</v>
      </c>
      <c r="AE185" s="107">
        <f>IF('бланки '!E187=2,SUM('бланки '!DI187:DK187)*2-1,SUM('бланки '!DF187:DK187))</f>
        <v>2</v>
      </c>
      <c r="AF185" s="107">
        <f>анкеты!J183</f>
        <v>3</v>
      </c>
      <c r="AG185" s="107">
        <f>анкеты!I183</f>
        <v>3</v>
      </c>
      <c r="AH185" s="108">
        <f t="shared" si="75"/>
        <v>0</v>
      </c>
      <c r="AI185" s="108">
        <f t="shared" si="76"/>
        <v>40</v>
      </c>
      <c r="AJ185" s="111">
        <f t="shared" si="77"/>
        <v>100</v>
      </c>
      <c r="AK185" s="110">
        <f t="shared" si="78"/>
        <v>46</v>
      </c>
      <c r="AL185" s="107">
        <f>анкеты!K183</f>
        <v>15</v>
      </c>
      <c r="AM185" s="107">
        <f t="shared" si="79"/>
        <v>15</v>
      </c>
      <c r="AN185" s="107">
        <f>анкеты!L183</f>
        <v>15</v>
      </c>
      <c r="AO185" s="107">
        <f t="shared" si="80"/>
        <v>15</v>
      </c>
      <c r="AP185" s="107">
        <f>анкеты!N183</f>
        <v>15</v>
      </c>
      <c r="AQ185" s="107">
        <f>анкеты!M183</f>
        <v>15</v>
      </c>
      <c r="AR185" s="108">
        <f t="shared" si="81"/>
        <v>100</v>
      </c>
      <c r="AS185" s="108">
        <f t="shared" si="82"/>
        <v>100</v>
      </c>
      <c r="AT185" s="108">
        <f t="shared" si="83"/>
        <v>100</v>
      </c>
      <c r="AU185" s="109">
        <f t="shared" si="84"/>
        <v>100</v>
      </c>
      <c r="AV185" s="107">
        <f>анкеты!O183</f>
        <v>15</v>
      </c>
      <c r="AW185" s="107">
        <f t="shared" si="85"/>
        <v>15</v>
      </c>
      <c r="AX185" s="107">
        <f>анкеты!P183</f>
        <v>15</v>
      </c>
      <c r="AY185" s="107">
        <f t="shared" si="86"/>
        <v>15</v>
      </c>
      <c r="AZ185" s="107">
        <f>анкеты!Q183</f>
        <v>15</v>
      </c>
      <c r="BA185" s="107">
        <f t="shared" si="87"/>
        <v>15</v>
      </c>
      <c r="BB185" s="108">
        <f t="shared" si="88"/>
        <v>100</v>
      </c>
      <c r="BC185" s="108">
        <f t="shared" si="89"/>
        <v>100</v>
      </c>
      <c r="BD185" s="108">
        <f t="shared" si="90"/>
        <v>100</v>
      </c>
      <c r="BE185" s="109">
        <f t="shared" si="91"/>
        <v>100</v>
      </c>
      <c r="BF185" s="107">
        <f t="shared" si="92"/>
        <v>88.42</v>
      </c>
      <c r="BG185" s="107"/>
      <c r="BH185" s="107"/>
      <c r="BI185" s="107"/>
      <c r="BJ185" s="107"/>
    </row>
    <row r="186" spans="1:62" ht="45">
      <c r="A186" s="107">
        <f>'бланки '!D188</f>
        <v>184</v>
      </c>
      <c r="B186" s="107" t="str">
        <f>'бланки '!C188</f>
        <v>Муниципальное бюджетное общеобразовательное учреждение «Синковская основная общеобразовательная школа» Верховского района Орловской области</v>
      </c>
      <c r="C186" s="107">
        <f>анкеты!C184</f>
        <v>21</v>
      </c>
      <c r="D186" s="107">
        <f>SUMIF('бланки '!K188:Y188,"&lt;2")</f>
        <v>13</v>
      </c>
      <c r="E186" s="107">
        <f>COUNTIF('бланки '!K188:Y188,"&lt;2")</f>
        <v>13</v>
      </c>
      <c r="F186" s="107">
        <f>SUMIF('бланки '!Z188:CM188,"&lt;2")</f>
        <v>48</v>
      </c>
      <c r="G186" s="107">
        <f>COUNTIF('бланки '!Z188:CM188,"&lt;2")</f>
        <v>54</v>
      </c>
      <c r="H186" s="107">
        <f>SUM('бланки '!CN188:CQ188)</f>
        <v>4</v>
      </c>
      <c r="I186" s="107">
        <f>анкеты!E184</f>
        <v>21</v>
      </c>
      <c r="J186" s="107">
        <f>анкеты!D184</f>
        <v>21</v>
      </c>
      <c r="K186" s="107">
        <f>анкеты!G184</f>
        <v>19</v>
      </c>
      <c r="L186" s="107">
        <f>анкеты!F184</f>
        <v>19</v>
      </c>
      <c r="M186" s="107">
        <f t="shared" si="62"/>
        <v>100</v>
      </c>
      <c r="N186" s="107">
        <f t="shared" si="63"/>
        <v>89</v>
      </c>
      <c r="O186" s="107">
        <f t="shared" si="64"/>
        <v>100</v>
      </c>
      <c r="P186" s="107">
        <f t="shared" si="65"/>
        <v>100</v>
      </c>
      <c r="Q186" s="108">
        <f t="shared" si="66"/>
        <v>94</v>
      </c>
      <c r="R186" s="108">
        <f t="shared" si="67"/>
        <v>100</v>
      </c>
      <c r="S186" s="108">
        <f t="shared" si="68"/>
        <v>100</v>
      </c>
      <c r="T186" s="109">
        <f t="shared" si="69"/>
        <v>98.2</v>
      </c>
      <c r="U186" s="107">
        <f>SUM('бланки '!CT188:CX188)</f>
        <v>5</v>
      </c>
      <c r="V186" s="107"/>
      <c r="W186" s="107"/>
      <c r="X186" s="107">
        <f>анкеты!H184</f>
        <v>21</v>
      </c>
      <c r="Y186" s="107">
        <f t="shared" si="70"/>
        <v>21</v>
      </c>
      <c r="Z186" s="108">
        <f t="shared" si="71"/>
        <v>100</v>
      </c>
      <c r="AA186" s="108">
        <f t="shared" si="72"/>
        <v>100</v>
      </c>
      <c r="AB186" s="108">
        <f t="shared" si="73"/>
        <v>100</v>
      </c>
      <c r="AC186" s="110">
        <f t="shared" si="74"/>
        <v>100</v>
      </c>
      <c r="AD186" s="107">
        <f>IF('бланки '!G188=1,('бланки '!DB188+'бланки '!DD188)*3,SUM('бланки '!DA188:DE188))</f>
        <v>0</v>
      </c>
      <c r="AE186" s="107">
        <f>IF('бланки '!E188=2,SUM('бланки '!DI188:DK188)*2-1,SUM('бланки '!DF188:DK188))</f>
        <v>2</v>
      </c>
      <c r="AF186" s="107">
        <f>анкеты!J184</f>
        <v>1</v>
      </c>
      <c r="AG186" s="107">
        <f>анкеты!I184</f>
        <v>1</v>
      </c>
      <c r="AH186" s="108">
        <f t="shared" si="75"/>
        <v>0</v>
      </c>
      <c r="AI186" s="108">
        <f t="shared" si="76"/>
        <v>40</v>
      </c>
      <c r="AJ186" s="111">
        <f t="shared" si="77"/>
        <v>100</v>
      </c>
      <c r="AK186" s="110">
        <f t="shared" si="78"/>
        <v>46</v>
      </c>
      <c r="AL186" s="107">
        <f>анкеты!K184</f>
        <v>21</v>
      </c>
      <c r="AM186" s="107">
        <f t="shared" si="79"/>
        <v>21</v>
      </c>
      <c r="AN186" s="107">
        <f>анкеты!L184</f>
        <v>21</v>
      </c>
      <c r="AO186" s="107">
        <f t="shared" si="80"/>
        <v>21</v>
      </c>
      <c r="AP186" s="107">
        <f>анкеты!N184</f>
        <v>21</v>
      </c>
      <c r="AQ186" s="107">
        <f>анкеты!M184</f>
        <v>21</v>
      </c>
      <c r="AR186" s="108">
        <f t="shared" si="81"/>
        <v>100</v>
      </c>
      <c r="AS186" s="108">
        <f t="shared" si="82"/>
        <v>100</v>
      </c>
      <c r="AT186" s="108">
        <f t="shared" si="83"/>
        <v>100</v>
      </c>
      <c r="AU186" s="109">
        <f t="shared" si="84"/>
        <v>100</v>
      </c>
      <c r="AV186" s="107">
        <f>анкеты!O184</f>
        <v>21</v>
      </c>
      <c r="AW186" s="107">
        <f t="shared" si="85"/>
        <v>21</v>
      </c>
      <c r="AX186" s="107">
        <f>анкеты!P184</f>
        <v>21</v>
      </c>
      <c r="AY186" s="107">
        <f t="shared" si="86"/>
        <v>21</v>
      </c>
      <c r="AZ186" s="107">
        <f>анкеты!Q184</f>
        <v>21</v>
      </c>
      <c r="BA186" s="107">
        <f t="shared" si="87"/>
        <v>21</v>
      </c>
      <c r="BB186" s="108">
        <f t="shared" si="88"/>
        <v>100</v>
      </c>
      <c r="BC186" s="108">
        <f t="shared" si="89"/>
        <v>100</v>
      </c>
      <c r="BD186" s="108">
        <f t="shared" si="90"/>
        <v>100</v>
      </c>
      <c r="BE186" s="109">
        <f t="shared" si="91"/>
        <v>100</v>
      </c>
      <c r="BF186" s="107">
        <f t="shared" si="92"/>
        <v>88.84</v>
      </c>
      <c r="BG186" s="107"/>
      <c r="BH186" s="107"/>
      <c r="BI186" s="107"/>
      <c r="BJ186" s="107"/>
    </row>
    <row r="187" spans="1:62" ht="45">
      <c r="A187" s="107">
        <f>'бланки '!D189</f>
        <v>185</v>
      </c>
      <c r="B187" s="107" t="str">
        <f>'бланки '!C189</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7" s="107">
        <f>анкеты!C185</f>
        <v>34</v>
      </c>
      <c r="D187" s="107">
        <f>SUMIF('бланки '!K189:Y189,"&lt;2")</f>
        <v>13</v>
      </c>
      <c r="E187" s="107">
        <f>COUNTIF('бланки '!K189:Y189,"&lt;2")</f>
        <v>13</v>
      </c>
      <c r="F187" s="107">
        <f>SUMIF('бланки '!Z189:CM189,"&lt;2")</f>
        <v>47</v>
      </c>
      <c r="G187" s="107">
        <f>COUNTIF('бланки '!Z189:CM189,"&lt;2")</f>
        <v>54</v>
      </c>
      <c r="H187" s="107">
        <f>SUM('бланки '!CN189:CQ189)</f>
        <v>4</v>
      </c>
      <c r="I187" s="107">
        <f>анкеты!E185</f>
        <v>15</v>
      </c>
      <c r="J187" s="107">
        <f>анкеты!D185</f>
        <v>15</v>
      </c>
      <c r="K187" s="107">
        <f>анкеты!G185</f>
        <v>18</v>
      </c>
      <c r="L187" s="107">
        <f>анкеты!F185</f>
        <v>18</v>
      </c>
      <c r="M187" s="107">
        <f t="shared" si="62"/>
        <v>100</v>
      </c>
      <c r="N187" s="107">
        <f t="shared" si="63"/>
        <v>87</v>
      </c>
      <c r="O187" s="107">
        <f t="shared" si="64"/>
        <v>100</v>
      </c>
      <c r="P187" s="107">
        <f t="shared" si="65"/>
        <v>100</v>
      </c>
      <c r="Q187" s="108">
        <f t="shared" si="66"/>
        <v>93</v>
      </c>
      <c r="R187" s="108">
        <f t="shared" si="67"/>
        <v>100</v>
      </c>
      <c r="S187" s="108">
        <f t="shared" si="68"/>
        <v>100</v>
      </c>
      <c r="T187" s="109">
        <f t="shared" si="69"/>
        <v>97.9</v>
      </c>
      <c r="U187" s="107">
        <f>SUM('бланки '!CT189:CX189)</f>
        <v>5</v>
      </c>
      <c r="V187" s="107"/>
      <c r="W187" s="107"/>
      <c r="X187" s="107">
        <f>анкеты!H185</f>
        <v>35</v>
      </c>
      <c r="Y187" s="107">
        <f t="shared" si="70"/>
        <v>34</v>
      </c>
      <c r="Z187" s="108">
        <f t="shared" si="71"/>
        <v>100</v>
      </c>
      <c r="AA187" s="108">
        <f t="shared" si="72"/>
        <v>101</v>
      </c>
      <c r="AB187" s="108">
        <f t="shared" si="73"/>
        <v>103</v>
      </c>
      <c r="AC187" s="110">
        <f t="shared" si="74"/>
        <v>101.5</v>
      </c>
      <c r="AD187" s="107">
        <f>IF('бланки '!G189=1,('бланки '!DB189+'бланки '!DD189)*3,SUM('бланки '!DA189:DE189))</f>
        <v>1</v>
      </c>
      <c r="AE187" s="107">
        <f>IF('бланки '!E189=2,SUM('бланки '!DI189:DK189)*2-1,SUM('бланки '!DF189:DK189))</f>
        <v>4</v>
      </c>
      <c r="AF187" s="107">
        <f>анкеты!J185</f>
        <v>2</v>
      </c>
      <c r="AG187" s="107">
        <f>анкеты!I185</f>
        <v>2</v>
      </c>
      <c r="AH187" s="108">
        <f t="shared" si="75"/>
        <v>20</v>
      </c>
      <c r="AI187" s="108">
        <f t="shared" si="76"/>
        <v>80</v>
      </c>
      <c r="AJ187" s="111">
        <f t="shared" si="77"/>
        <v>100</v>
      </c>
      <c r="AK187" s="110">
        <f t="shared" si="78"/>
        <v>68</v>
      </c>
      <c r="AL187" s="107">
        <f>анкеты!K185</f>
        <v>33</v>
      </c>
      <c r="AM187" s="107">
        <f t="shared" si="79"/>
        <v>34</v>
      </c>
      <c r="AN187" s="107">
        <f>анкеты!L185</f>
        <v>34</v>
      </c>
      <c r="AO187" s="107">
        <f t="shared" si="80"/>
        <v>34</v>
      </c>
      <c r="AP187" s="107">
        <f>анкеты!N185</f>
        <v>30</v>
      </c>
      <c r="AQ187" s="107">
        <f>анкеты!M185</f>
        <v>31</v>
      </c>
      <c r="AR187" s="108">
        <f t="shared" si="81"/>
        <v>97</v>
      </c>
      <c r="AS187" s="108">
        <f t="shared" si="82"/>
        <v>100</v>
      </c>
      <c r="AT187" s="108">
        <f t="shared" si="83"/>
        <v>97</v>
      </c>
      <c r="AU187" s="109">
        <f t="shared" si="84"/>
        <v>98.2</v>
      </c>
      <c r="AV187" s="107">
        <f>анкеты!O185</f>
        <v>34</v>
      </c>
      <c r="AW187" s="107">
        <f t="shared" si="85"/>
        <v>34</v>
      </c>
      <c r="AX187" s="107">
        <f>анкеты!P185</f>
        <v>33</v>
      </c>
      <c r="AY187" s="107">
        <f t="shared" si="86"/>
        <v>34</v>
      </c>
      <c r="AZ187" s="107">
        <f>анкеты!Q185</f>
        <v>34</v>
      </c>
      <c r="BA187" s="107">
        <f t="shared" si="87"/>
        <v>34</v>
      </c>
      <c r="BB187" s="108">
        <f t="shared" si="88"/>
        <v>100</v>
      </c>
      <c r="BC187" s="108">
        <f t="shared" si="89"/>
        <v>97</v>
      </c>
      <c r="BD187" s="108">
        <f t="shared" si="90"/>
        <v>100</v>
      </c>
      <c r="BE187" s="109">
        <f t="shared" si="91"/>
        <v>99.4</v>
      </c>
      <c r="BF187" s="107">
        <f t="shared" si="92"/>
        <v>93</v>
      </c>
      <c r="BG187" s="107"/>
      <c r="BH187" s="107"/>
      <c r="BI187" s="107"/>
      <c r="BJ187" s="107"/>
    </row>
    <row r="188" spans="1:62" ht="45">
      <c r="A188" s="107">
        <f>'бланки '!D190</f>
        <v>186</v>
      </c>
      <c r="B188" s="107" t="str">
        <f>'бланки '!C190</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8" s="107">
        <f>анкеты!C186</f>
        <v>414</v>
      </c>
      <c r="D188" s="107">
        <f>SUMIF('бланки '!K190:Y190,"&lt;2")</f>
        <v>14</v>
      </c>
      <c r="E188" s="107">
        <f>COUNTIF('бланки '!K190:Y190,"&lt;2")</f>
        <v>14</v>
      </c>
      <c r="F188" s="107">
        <f>SUMIF('бланки '!Z190:CM190,"&lt;2")</f>
        <v>53.5</v>
      </c>
      <c r="G188" s="107">
        <f>COUNTIF('бланки '!Z190:CM190,"&lt;2")</f>
        <v>56</v>
      </c>
      <c r="H188" s="107">
        <f>SUM('бланки '!CN190:CQ190)</f>
        <v>4</v>
      </c>
      <c r="I188" s="107">
        <f>анкеты!E186</f>
        <v>388</v>
      </c>
      <c r="J188" s="107">
        <f>анкеты!D186</f>
        <v>389</v>
      </c>
      <c r="K188" s="107">
        <f>анкеты!G186</f>
        <v>371</v>
      </c>
      <c r="L188" s="107">
        <f>анкеты!F186</f>
        <v>375</v>
      </c>
      <c r="M188" s="107">
        <f t="shared" si="62"/>
        <v>100</v>
      </c>
      <c r="N188" s="107">
        <f t="shared" si="63"/>
        <v>95</v>
      </c>
      <c r="O188" s="107">
        <f t="shared" si="64"/>
        <v>100</v>
      </c>
      <c r="P188" s="107">
        <f t="shared" si="65"/>
        <v>99</v>
      </c>
      <c r="Q188" s="108">
        <f t="shared" si="66"/>
        <v>97</v>
      </c>
      <c r="R188" s="108">
        <f t="shared" si="67"/>
        <v>100</v>
      </c>
      <c r="S188" s="108">
        <f t="shared" si="68"/>
        <v>99</v>
      </c>
      <c r="T188" s="109">
        <f t="shared" si="69"/>
        <v>98.7</v>
      </c>
      <c r="U188" s="107">
        <f>SUM('бланки '!CT190:CX190)</f>
        <v>5</v>
      </c>
      <c r="V188" s="107"/>
      <c r="W188" s="107"/>
      <c r="X188" s="107">
        <f>анкеты!H186</f>
        <v>402</v>
      </c>
      <c r="Y188" s="107">
        <f t="shared" si="70"/>
        <v>414</v>
      </c>
      <c r="Z188" s="108">
        <f t="shared" si="71"/>
        <v>100</v>
      </c>
      <c r="AA188" s="108">
        <f t="shared" si="72"/>
        <v>98</v>
      </c>
      <c r="AB188" s="108">
        <f t="shared" si="73"/>
        <v>97</v>
      </c>
      <c r="AC188" s="110">
        <f t="shared" si="74"/>
        <v>98.5</v>
      </c>
      <c r="AD188" s="107">
        <f>IF('бланки '!G190=1,('бланки '!DB190+'бланки '!DD190)*3,SUM('бланки '!DA190:DE190))</f>
        <v>3</v>
      </c>
      <c r="AE188" s="107">
        <f>IF('бланки '!E190=2,SUM('бланки '!DI190:DK190)*2-1,SUM('бланки '!DF190:DK190))</f>
        <v>4</v>
      </c>
      <c r="AF188" s="107">
        <f>анкеты!J186</f>
        <v>286</v>
      </c>
      <c r="AG188" s="107">
        <f>анкеты!I186</f>
        <v>300</v>
      </c>
      <c r="AH188" s="108">
        <f t="shared" si="75"/>
        <v>60</v>
      </c>
      <c r="AI188" s="108">
        <f t="shared" si="76"/>
        <v>80</v>
      </c>
      <c r="AJ188" s="111">
        <f t="shared" si="77"/>
        <v>95</v>
      </c>
      <c r="AK188" s="110">
        <f t="shared" si="78"/>
        <v>78.5</v>
      </c>
      <c r="AL188" s="107">
        <f>анкеты!K186</f>
        <v>413</v>
      </c>
      <c r="AM188" s="107">
        <f t="shared" si="79"/>
        <v>414</v>
      </c>
      <c r="AN188" s="107">
        <f>анкеты!L186</f>
        <v>407</v>
      </c>
      <c r="AO188" s="107">
        <f t="shared" si="80"/>
        <v>414</v>
      </c>
      <c r="AP188" s="107">
        <f>анкеты!N186</f>
        <v>370</v>
      </c>
      <c r="AQ188" s="107">
        <f>анкеты!M186</f>
        <v>374</v>
      </c>
      <c r="AR188" s="108">
        <f t="shared" si="81"/>
        <v>100</v>
      </c>
      <c r="AS188" s="108">
        <f t="shared" si="82"/>
        <v>98</v>
      </c>
      <c r="AT188" s="108">
        <f t="shared" si="83"/>
        <v>99</v>
      </c>
      <c r="AU188" s="109">
        <f t="shared" si="84"/>
        <v>99</v>
      </c>
      <c r="AV188" s="107">
        <f>анкеты!O186</f>
        <v>407</v>
      </c>
      <c r="AW188" s="107">
        <f t="shared" si="85"/>
        <v>414</v>
      </c>
      <c r="AX188" s="107">
        <f>анкеты!P186</f>
        <v>411</v>
      </c>
      <c r="AY188" s="107">
        <f t="shared" si="86"/>
        <v>414</v>
      </c>
      <c r="AZ188" s="107">
        <f>анкеты!Q186</f>
        <v>411</v>
      </c>
      <c r="BA188" s="107">
        <f t="shared" si="87"/>
        <v>414</v>
      </c>
      <c r="BB188" s="108">
        <f t="shared" si="88"/>
        <v>98</v>
      </c>
      <c r="BC188" s="108">
        <f t="shared" si="89"/>
        <v>99</v>
      </c>
      <c r="BD188" s="108">
        <f t="shared" si="90"/>
        <v>99</v>
      </c>
      <c r="BE188" s="109">
        <f t="shared" si="91"/>
        <v>98.7</v>
      </c>
      <c r="BF188" s="107">
        <f t="shared" si="92"/>
        <v>94.679999999999993</v>
      </c>
      <c r="BG188" s="107"/>
      <c r="BH188" s="107"/>
      <c r="BI188" s="107"/>
      <c r="BJ188" s="107"/>
    </row>
    <row r="189" spans="1:62" ht="45">
      <c r="A189" s="107">
        <f>'бланки '!D191</f>
        <v>187</v>
      </c>
      <c r="B189" s="107" t="str">
        <f>'бланки '!C191</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9" s="107">
        <f>анкеты!C187</f>
        <v>390</v>
      </c>
      <c r="D189" s="107">
        <f>SUMIF('бланки '!K191:Y191,"&lt;2")</f>
        <v>14</v>
      </c>
      <c r="E189" s="107">
        <f>COUNTIF('бланки '!K191:Y191,"&lt;2")</f>
        <v>14</v>
      </c>
      <c r="F189" s="107">
        <f>SUMIF('бланки '!Z191:CM191,"&lt;2")</f>
        <v>58</v>
      </c>
      <c r="G189" s="107">
        <f>COUNTIF('бланки '!Z191:CM191,"&lt;2")</f>
        <v>58</v>
      </c>
      <c r="H189" s="107">
        <f>SUM('бланки '!CN191:CQ191)</f>
        <v>4</v>
      </c>
      <c r="I189" s="107">
        <f>анкеты!E187</f>
        <v>292</v>
      </c>
      <c r="J189" s="107">
        <f>анкеты!D187</f>
        <v>292</v>
      </c>
      <c r="K189" s="107">
        <f>анкеты!G187</f>
        <v>325</v>
      </c>
      <c r="L189" s="107">
        <f>анкеты!F187</f>
        <v>332</v>
      </c>
      <c r="M189" s="107">
        <f t="shared" si="62"/>
        <v>100</v>
      </c>
      <c r="N189" s="107">
        <f t="shared" si="63"/>
        <v>100</v>
      </c>
      <c r="O189" s="107">
        <f t="shared" si="64"/>
        <v>100</v>
      </c>
      <c r="P189" s="107">
        <f t="shared" si="65"/>
        <v>98</v>
      </c>
      <c r="Q189" s="108">
        <f t="shared" si="66"/>
        <v>100</v>
      </c>
      <c r="R189" s="108">
        <f t="shared" si="67"/>
        <v>100</v>
      </c>
      <c r="S189" s="108">
        <f t="shared" si="68"/>
        <v>99</v>
      </c>
      <c r="T189" s="109">
        <f t="shared" si="69"/>
        <v>99.6</v>
      </c>
      <c r="U189" s="107">
        <f>SUM('бланки '!CT191:CX191)</f>
        <v>5</v>
      </c>
      <c r="V189" s="107"/>
      <c r="W189" s="107"/>
      <c r="X189" s="107">
        <f>анкеты!H187</f>
        <v>387</v>
      </c>
      <c r="Y189" s="107">
        <f t="shared" si="70"/>
        <v>390</v>
      </c>
      <c r="Z189" s="108">
        <f t="shared" si="71"/>
        <v>100</v>
      </c>
      <c r="AA189" s="108">
        <f t="shared" si="72"/>
        <v>99</v>
      </c>
      <c r="AB189" s="108">
        <f t="shared" si="73"/>
        <v>99</v>
      </c>
      <c r="AC189" s="110">
        <f t="shared" si="74"/>
        <v>99.5</v>
      </c>
      <c r="AD189" s="107">
        <f>IF('бланки '!G191=1,('бланки '!DB191+'бланки '!DD191)*3,SUM('бланки '!DA191:DE191))</f>
        <v>3</v>
      </c>
      <c r="AE189" s="107">
        <f>IF('бланки '!E191=2,SUM('бланки '!DI191:DK191)*2-1,SUM('бланки '!DF191:DK191))</f>
        <v>6</v>
      </c>
      <c r="AF189" s="107">
        <f>анкеты!J187</f>
        <v>172</v>
      </c>
      <c r="AG189" s="107">
        <f>анкеты!I187</f>
        <v>179</v>
      </c>
      <c r="AH189" s="108">
        <f t="shared" si="75"/>
        <v>60</v>
      </c>
      <c r="AI189" s="108">
        <f t="shared" si="76"/>
        <v>100</v>
      </c>
      <c r="AJ189" s="111">
        <f t="shared" si="77"/>
        <v>96</v>
      </c>
      <c r="AK189" s="110">
        <f t="shared" si="78"/>
        <v>86.8</v>
      </c>
      <c r="AL189" s="107">
        <f>анкеты!K187</f>
        <v>380</v>
      </c>
      <c r="AM189" s="107">
        <f t="shared" si="79"/>
        <v>390</v>
      </c>
      <c r="AN189" s="107">
        <f>анкеты!L187</f>
        <v>381</v>
      </c>
      <c r="AO189" s="107">
        <f t="shared" si="80"/>
        <v>390</v>
      </c>
      <c r="AP189" s="107">
        <f>анкеты!N187</f>
        <v>306</v>
      </c>
      <c r="AQ189" s="107">
        <f>анкеты!M187</f>
        <v>320</v>
      </c>
      <c r="AR189" s="108">
        <f t="shared" si="81"/>
        <v>97</v>
      </c>
      <c r="AS189" s="108">
        <f t="shared" si="82"/>
        <v>98</v>
      </c>
      <c r="AT189" s="108">
        <f t="shared" si="83"/>
        <v>96</v>
      </c>
      <c r="AU189" s="109">
        <f t="shared" si="84"/>
        <v>97.2</v>
      </c>
      <c r="AV189" s="107">
        <f>анкеты!O187</f>
        <v>387</v>
      </c>
      <c r="AW189" s="107">
        <f t="shared" si="85"/>
        <v>390</v>
      </c>
      <c r="AX189" s="107">
        <f>анкеты!P187</f>
        <v>381</v>
      </c>
      <c r="AY189" s="107">
        <f t="shared" si="86"/>
        <v>390</v>
      </c>
      <c r="AZ189" s="107">
        <f>анкеты!Q187</f>
        <v>372</v>
      </c>
      <c r="BA189" s="107">
        <f t="shared" si="87"/>
        <v>390</v>
      </c>
      <c r="BB189" s="108">
        <f t="shared" si="88"/>
        <v>99</v>
      </c>
      <c r="BC189" s="108">
        <f t="shared" si="89"/>
        <v>98</v>
      </c>
      <c r="BD189" s="108">
        <f t="shared" si="90"/>
        <v>95</v>
      </c>
      <c r="BE189" s="109">
        <f t="shared" si="91"/>
        <v>96.8</v>
      </c>
      <c r="BF189" s="107">
        <f t="shared" si="92"/>
        <v>95.97999999999999</v>
      </c>
      <c r="BG189" s="107"/>
      <c r="BH189" s="107"/>
      <c r="BI189" s="107"/>
      <c r="BJ189" s="107"/>
    </row>
    <row r="190" spans="1:62" ht="45">
      <c r="A190" s="107">
        <f>'бланки '!D192</f>
        <v>188</v>
      </c>
      <c r="B190" s="107" t="str">
        <f>'бланки '!C192</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90" s="107">
        <f>анкеты!C188</f>
        <v>600</v>
      </c>
      <c r="D190" s="107">
        <f>SUMIF('бланки '!K192:Y192,"&lt;2")</f>
        <v>14</v>
      </c>
      <c r="E190" s="107">
        <f>COUNTIF('бланки '!K192:Y192,"&lt;2")</f>
        <v>14</v>
      </c>
      <c r="F190" s="107">
        <f>SUMIF('бланки '!Z192:CM192,"&lt;2")</f>
        <v>53.5</v>
      </c>
      <c r="G190" s="107">
        <f>COUNTIF('бланки '!Z192:CM192,"&lt;2")</f>
        <v>55</v>
      </c>
      <c r="H190" s="107">
        <f>SUM('бланки '!CN192:CQ192)</f>
        <v>4</v>
      </c>
      <c r="I190" s="107">
        <f>анкеты!E188</f>
        <v>522</v>
      </c>
      <c r="J190" s="107">
        <f>анкеты!D188</f>
        <v>534</v>
      </c>
      <c r="K190" s="107">
        <f>анкеты!G188</f>
        <v>519</v>
      </c>
      <c r="L190" s="107">
        <f>анкеты!F188</f>
        <v>534</v>
      </c>
      <c r="M190" s="107">
        <f t="shared" si="62"/>
        <v>100</v>
      </c>
      <c r="N190" s="107">
        <f t="shared" si="63"/>
        <v>97</v>
      </c>
      <c r="O190" s="107">
        <f t="shared" si="64"/>
        <v>98</v>
      </c>
      <c r="P190" s="107">
        <f t="shared" si="65"/>
        <v>97</v>
      </c>
      <c r="Q190" s="108">
        <f t="shared" si="66"/>
        <v>98</v>
      </c>
      <c r="R190" s="108">
        <f t="shared" si="67"/>
        <v>100</v>
      </c>
      <c r="S190" s="108">
        <f t="shared" si="68"/>
        <v>97</v>
      </c>
      <c r="T190" s="109">
        <f t="shared" si="69"/>
        <v>98.2</v>
      </c>
      <c r="U190" s="107">
        <f>SUM('бланки '!CT192:CX192)</f>
        <v>5</v>
      </c>
      <c r="V190" s="107"/>
      <c r="W190" s="107"/>
      <c r="X190" s="107">
        <f>анкеты!H188</f>
        <v>598</v>
      </c>
      <c r="Y190" s="107">
        <f t="shared" si="70"/>
        <v>600</v>
      </c>
      <c r="Z190" s="108">
        <f t="shared" si="71"/>
        <v>100</v>
      </c>
      <c r="AA190" s="108">
        <f t="shared" si="72"/>
        <v>100</v>
      </c>
      <c r="AB190" s="108">
        <f t="shared" si="73"/>
        <v>100</v>
      </c>
      <c r="AC190" s="110">
        <f t="shared" si="74"/>
        <v>100</v>
      </c>
      <c r="AD190" s="107">
        <f>IF('бланки '!G192=1,('бланки '!DB192+'бланки '!DD192)*3,SUM('бланки '!DA192:DE192))</f>
        <v>3</v>
      </c>
      <c r="AE190" s="107">
        <f>IF('бланки '!E192=2,SUM('бланки '!DI192:DK192)*2-1,SUM('бланки '!DF192:DK192))</f>
        <v>5</v>
      </c>
      <c r="AF190" s="107">
        <f>анкеты!J188</f>
        <v>403</v>
      </c>
      <c r="AG190" s="107">
        <f>анкеты!I188</f>
        <v>433</v>
      </c>
      <c r="AH190" s="108">
        <f t="shared" si="75"/>
        <v>60</v>
      </c>
      <c r="AI190" s="108">
        <f t="shared" si="76"/>
        <v>100</v>
      </c>
      <c r="AJ190" s="111">
        <f t="shared" si="77"/>
        <v>93</v>
      </c>
      <c r="AK190" s="110">
        <f t="shared" si="78"/>
        <v>85.9</v>
      </c>
      <c r="AL190" s="107">
        <f>анкеты!K188</f>
        <v>577</v>
      </c>
      <c r="AM190" s="107">
        <f t="shared" si="79"/>
        <v>600</v>
      </c>
      <c r="AN190" s="107">
        <f>анкеты!L188</f>
        <v>590</v>
      </c>
      <c r="AO190" s="107">
        <f t="shared" si="80"/>
        <v>600</v>
      </c>
      <c r="AP190" s="107">
        <f>анкеты!N188</f>
        <v>518</v>
      </c>
      <c r="AQ190" s="107">
        <f>анкеты!M188</f>
        <v>526</v>
      </c>
      <c r="AR190" s="108">
        <f t="shared" si="81"/>
        <v>96</v>
      </c>
      <c r="AS190" s="108">
        <f t="shared" si="82"/>
        <v>98</v>
      </c>
      <c r="AT190" s="108">
        <f t="shared" si="83"/>
        <v>98</v>
      </c>
      <c r="AU190" s="109">
        <f t="shared" si="84"/>
        <v>97.2</v>
      </c>
      <c r="AV190" s="107">
        <f>анкеты!O188</f>
        <v>581</v>
      </c>
      <c r="AW190" s="107">
        <f t="shared" si="85"/>
        <v>600</v>
      </c>
      <c r="AX190" s="107">
        <f>анкеты!P188</f>
        <v>578</v>
      </c>
      <c r="AY190" s="107">
        <f t="shared" si="86"/>
        <v>600</v>
      </c>
      <c r="AZ190" s="107">
        <f>анкеты!Q188</f>
        <v>598</v>
      </c>
      <c r="BA190" s="107">
        <f t="shared" si="87"/>
        <v>600</v>
      </c>
      <c r="BB190" s="108">
        <f t="shared" si="88"/>
        <v>97</v>
      </c>
      <c r="BC190" s="108">
        <f t="shared" si="89"/>
        <v>96</v>
      </c>
      <c r="BD190" s="108">
        <f t="shared" si="90"/>
        <v>100</v>
      </c>
      <c r="BE190" s="109">
        <f t="shared" si="91"/>
        <v>98.3</v>
      </c>
      <c r="BF190" s="107">
        <f t="shared" si="92"/>
        <v>95.92</v>
      </c>
      <c r="BG190" s="107"/>
      <c r="BH190" s="107"/>
      <c r="BI190" s="107"/>
      <c r="BJ190" s="107"/>
    </row>
    <row r="191" spans="1:62" ht="45">
      <c r="A191" s="107">
        <f>'бланки '!D193</f>
        <v>189</v>
      </c>
      <c r="B191" s="107" t="str">
        <f>'бланки '!C193</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91" s="107">
        <f>анкеты!C189</f>
        <v>208</v>
      </c>
      <c r="D191" s="107">
        <f>SUMIF('бланки '!K193:Y193,"&lt;2")</f>
        <v>13</v>
      </c>
      <c r="E191" s="107">
        <f>COUNTIF('бланки '!K193:Y193,"&lt;2")</f>
        <v>13</v>
      </c>
      <c r="F191" s="107">
        <f>SUMIF('бланки '!Z193:CM193,"&lt;2")</f>
        <v>49.5</v>
      </c>
      <c r="G191" s="107">
        <f>COUNTIF('бланки '!Z193:CM193,"&lt;2")</f>
        <v>54</v>
      </c>
      <c r="H191" s="107">
        <f>SUM('бланки '!CN193:CQ193)</f>
        <v>3</v>
      </c>
      <c r="I191" s="107">
        <f>анкеты!E189</f>
        <v>175</v>
      </c>
      <c r="J191" s="107">
        <f>анкеты!D189</f>
        <v>175</v>
      </c>
      <c r="K191" s="107">
        <f>анкеты!G189</f>
        <v>161</v>
      </c>
      <c r="L191" s="107">
        <f>анкеты!F189</f>
        <v>169</v>
      </c>
      <c r="M191" s="107">
        <f t="shared" si="62"/>
        <v>100</v>
      </c>
      <c r="N191" s="107">
        <f t="shared" si="63"/>
        <v>92</v>
      </c>
      <c r="O191" s="107">
        <f t="shared" si="64"/>
        <v>100</v>
      </c>
      <c r="P191" s="107">
        <f t="shared" si="65"/>
        <v>95</v>
      </c>
      <c r="Q191" s="108">
        <f t="shared" si="66"/>
        <v>96</v>
      </c>
      <c r="R191" s="108">
        <f t="shared" si="67"/>
        <v>90</v>
      </c>
      <c r="S191" s="108">
        <f t="shared" si="68"/>
        <v>97</v>
      </c>
      <c r="T191" s="109">
        <f t="shared" si="69"/>
        <v>94.6</v>
      </c>
      <c r="U191" s="107">
        <f>SUM('бланки '!CT193:CX193)</f>
        <v>5</v>
      </c>
      <c r="V191" s="107"/>
      <c r="W191" s="107"/>
      <c r="X191" s="107">
        <f>анкеты!H189</f>
        <v>207</v>
      </c>
      <c r="Y191" s="107">
        <f t="shared" si="70"/>
        <v>208</v>
      </c>
      <c r="Z191" s="108">
        <f t="shared" si="71"/>
        <v>100</v>
      </c>
      <c r="AA191" s="108">
        <f t="shared" si="72"/>
        <v>99</v>
      </c>
      <c r="AB191" s="108">
        <f t="shared" si="73"/>
        <v>99</v>
      </c>
      <c r="AC191" s="110">
        <f t="shared" si="74"/>
        <v>99.5</v>
      </c>
      <c r="AD191" s="107">
        <f>IF('бланки '!G193=1,('бланки '!DB193+'бланки '!DD193)*3,SUM('бланки '!DA193:DE193))</f>
        <v>1</v>
      </c>
      <c r="AE191" s="107">
        <f>IF('бланки '!E193=2,SUM('бланки '!DI193:DK193)*2-1,SUM('бланки '!DF193:DK193))</f>
        <v>3</v>
      </c>
      <c r="AF191" s="107">
        <f>анкеты!J189</f>
        <v>128</v>
      </c>
      <c r="AG191" s="107">
        <f>анкеты!I189</f>
        <v>136</v>
      </c>
      <c r="AH191" s="108">
        <f t="shared" si="75"/>
        <v>20</v>
      </c>
      <c r="AI191" s="108">
        <f t="shared" si="76"/>
        <v>60</v>
      </c>
      <c r="AJ191" s="111">
        <f t="shared" si="77"/>
        <v>94</v>
      </c>
      <c r="AK191" s="110">
        <f t="shared" si="78"/>
        <v>58.2</v>
      </c>
      <c r="AL191" s="107">
        <f>анкеты!K189</f>
        <v>204</v>
      </c>
      <c r="AM191" s="107">
        <f t="shared" si="79"/>
        <v>208</v>
      </c>
      <c r="AN191" s="107">
        <f>анкеты!L189</f>
        <v>205</v>
      </c>
      <c r="AO191" s="107">
        <f t="shared" si="80"/>
        <v>208</v>
      </c>
      <c r="AP191" s="107">
        <f>анкеты!N189</f>
        <v>171</v>
      </c>
      <c r="AQ191" s="107">
        <f>анкеты!M189</f>
        <v>178</v>
      </c>
      <c r="AR191" s="108">
        <f t="shared" si="81"/>
        <v>98</v>
      </c>
      <c r="AS191" s="108">
        <f t="shared" si="82"/>
        <v>99</v>
      </c>
      <c r="AT191" s="108">
        <f t="shared" si="83"/>
        <v>96</v>
      </c>
      <c r="AU191" s="109">
        <f t="shared" si="84"/>
        <v>98</v>
      </c>
      <c r="AV191" s="107">
        <f>анкеты!O189</f>
        <v>203</v>
      </c>
      <c r="AW191" s="107">
        <f t="shared" si="85"/>
        <v>208</v>
      </c>
      <c r="AX191" s="107">
        <f>анкеты!P189</f>
        <v>207</v>
      </c>
      <c r="AY191" s="107">
        <f t="shared" si="86"/>
        <v>208</v>
      </c>
      <c r="AZ191" s="107">
        <f>анкеты!Q189</f>
        <v>208</v>
      </c>
      <c r="BA191" s="107">
        <f t="shared" si="87"/>
        <v>208</v>
      </c>
      <c r="BB191" s="108">
        <f t="shared" si="88"/>
        <v>98</v>
      </c>
      <c r="BC191" s="108">
        <f t="shared" si="89"/>
        <v>99</v>
      </c>
      <c r="BD191" s="108">
        <f t="shared" si="90"/>
        <v>100</v>
      </c>
      <c r="BE191" s="109">
        <f t="shared" si="91"/>
        <v>99.2</v>
      </c>
      <c r="BF191" s="107">
        <f t="shared" si="92"/>
        <v>89.9</v>
      </c>
      <c r="BG191" s="107"/>
      <c r="BH191" s="107"/>
      <c r="BI191" s="107"/>
      <c r="BJ191" s="107"/>
    </row>
    <row r="192" spans="1:62" ht="45">
      <c r="A192" s="107">
        <f>'бланки '!D194</f>
        <v>190</v>
      </c>
      <c r="B192" s="107" t="str">
        <f>'бланки '!C194</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2" s="107">
        <f>анкеты!C190</f>
        <v>193</v>
      </c>
      <c r="D192" s="107">
        <f>SUMIF('бланки '!K194:Y194,"&lt;2")</f>
        <v>14</v>
      </c>
      <c r="E192" s="107">
        <f>COUNTIF('бланки '!K194:Y194,"&lt;2")</f>
        <v>14</v>
      </c>
      <c r="F192" s="107">
        <f>SUMIF('бланки '!Z194:CM194,"&lt;2")</f>
        <v>56</v>
      </c>
      <c r="G192" s="107">
        <f>COUNTIF('бланки '!Z194:CM194,"&lt;2")</f>
        <v>56</v>
      </c>
      <c r="H192" s="107">
        <f>SUM('бланки '!CN194:CQ194)</f>
        <v>4</v>
      </c>
      <c r="I192" s="107">
        <f>анкеты!E190</f>
        <v>175</v>
      </c>
      <c r="J192" s="107">
        <f>анкеты!D190</f>
        <v>177</v>
      </c>
      <c r="K192" s="107">
        <f>анкеты!G190</f>
        <v>170</v>
      </c>
      <c r="L192" s="107">
        <f>анкеты!F190</f>
        <v>173</v>
      </c>
      <c r="M192" s="107">
        <f t="shared" si="62"/>
        <v>100</v>
      </c>
      <c r="N192" s="107">
        <f t="shared" si="63"/>
        <v>100</v>
      </c>
      <c r="O192" s="107">
        <f t="shared" si="64"/>
        <v>99</v>
      </c>
      <c r="P192" s="107">
        <f t="shared" si="65"/>
        <v>98</v>
      </c>
      <c r="Q192" s="108">
        <f t="shared" si="66"/>
        <v>100</v>
      </c>
      <c r="R192" s="108">
        <f t="shared" si="67"/>
        <v>100</v>
      </c>
      <c r="S192" s="108">
        <f t="shared" si="68"/>
        <v>98</v>
      </c>
      <c r="T192" s="109">
        <f t="shared" si="69"/>
        <v>99.2</v>
      </c>
      <c r="U192" s="107">
        <f>SUM('бланки '!CT194:CX194)</f>
        <v>5</v>
      </c>
      <c r="V192" s="107"/>
      <c r="W192" s="107"/>
      <c r="X192" s="107">
        <f>анкеты!H190</f>
        <v>192</v>
      </c>
      <c r="Y192" s="107">
        <f t="shared" si="70"/>
        <v>193</v>
      </c>
      <c r="Z192" s="108">
        <f t="shared" si="71"/>
        <v>100</v>
      </c>
      <c r="AA192" s="108">
        <f t="shared" si="72"/>
        <v>99</v>
      </c>
      <c r="AB192" s="108">
        <f t="shared" si="73"/>
        <v>99</v>
      </c>
      <c r="AC192" s="110">
        <f t="shared" si="74"/>
        <v>99.5</v>
      </c>
      <c r="AD192" s="107">
        <f>IF('бланки '!G194=1,('бланки '!DB194+'бланки '!DD194)*3,SUM('бланки '!DA194:DE194))</f>
        <v>1</v>
      </c>
      <c r="AE192" s="107">
        <f>IF('бланки '!E194=2,SUM('бланки '!DI194:DK194)*2-1,SUM('бланки '!DF194:DK194))</f>
        <v>5</v>
      </c>
      <c r="AF192" s="107">
        <f>анкеты!J190</f>
        <v>126</v>
      </c>
      <c r="AG192" s="107">
        <f>анкеты!I190</f>
        <v>129</v>
      </c>
      <c r="AH192" s="108">
        <f t="shared" si="75"/>
        <v>20</v>
      </c>
      <c r="AI192" s="108">
        <f t="shared" si="76"/>
        <v>100</v>
      </c>
      <c r="AJ192" s="111">
        <f t="shared" si="77"/>
        <v>98</v>
      </c>
      <c r="AK192" s="110">
        <f t="shared" si="78"/>
        <v>75.400000000000006</v>
      </c>
      <c r="AL192" s="107">
        <f>анкеты!K190</f>
        <v>191</v>
      </c>
      <c r="AM192" s="107">
        <f t="shared" si="79"/>
        <v>193</v>
      </c>
      <c r="AN192" s="107">
        <f>анкеты!L190</f>
        <v>188</v>
      </c>
      <c r="AO192" s="107">
        <f t="shared" si="80"/>
        <v>193</v>
      </c>
      <c r="AP192" s="107">
        <f>анкеты!N190</f>
        <v>174</v>
      </c>
      <c r="AQ192" s="107">
        <f>анкеты!M190</f>
        <v>175</v>
      </c>
      <c r="AR192" s="108">
        <f t="shared" si="81"/>
        <v>99</v>
      </c>
      <c r="AS192" s="108">
        <f t="shared" si="82"/>
        <v>97</v>
      </c>
      <c r="AT192" s="108">
        <f t="shared" si="83"/>
        <v>99</v>
      </c>
      <c r="AU192" s="109">
        <f t="shared" si="84"/>
        <v>98.2</v>
      </c>
      <c r="AV192" s="107">
        <f>анкеты!O190</f>
        <v>190</v>
      </c>
      <c r="AW192" s="107">
        <f t="shared" si="85"/>
        <v>193</v>
      </c>
      <c r="AX192" s="107">
        <f>анкеты!P190</f>
        <v>187</v>
      </c>
      <c r="AY192" s="107">
        <f t="shared" si="86"/>
        <v>193</v>
      </c>
      <c r="AZ192" s="107">
        <f>анкеты!Q190</f>
        <v>186</v>
      </c>
      <c r="BA192" s="107">
        <f t="shared" si="87"/>
        <v>193</v>
      </c>
      <c r="BB192" s="108">
        <f t="shared" si="88"/>
        <v>98</v>
      </c>
      <c r="BC192" s="108">
        <f t="shared" si="89"/>
        <v>97</v>
      </c>
      <c r="BD192" s="108">
        <f t="shared" si="90"/>
        <v>96</v>
      </c>
      <c r="BE192" s="109">
        <f t="shared" si="91"/>
        <v>96.8</v>
      </c>
      <c r="BF192" s="107">
        <f t="shared" si="92"/>
        <v>93.820000000000007</v>
      </c>
      <c r="BG192" s="107"/>
      <c r="BH192" s="107"/>
      <c r="BI192" s="107"/>
      <c r="BJ192" s="107"/>
    </row>
    <row r="193" spans="1:62" ht="45">
      <c r="A193" s="107">
        <f>'бланки '!D195</f>
        <v>191</v>
      </c>
      <c r="B193" s="107" t="str">
        <f>'бланки '!C195</f>
        <v>Муниципальное бюджетное общеобразовательное учреждение «Салтыковская средняя общеобразовательная школа» Орловского района Орловской области</v>
      </c>
      <c r="C193" s="107">
        <f>анкеты!C191</f>
        <v>65</v>
      </c>
      <c r="D193" s="107">
        <f>SUMIF('бланки '!K195:Y195,"&lt;2")</f>
        <v>14</v>
      </c>
      <c r="E193" s="107">
        <f>COUNTIF('бланки '!K195:Y195,"&lt;2")</f>
        <v>14</v>
      </c>
      <c r="F193" s="107">
        <f>SUMIF('бланки '!Z195:CM195,"&lt;2")</f>
        <v>54</v>
      </c>
      <c r="G193" s="107">
        <f>COUNTIF('бланки '!Z195:CM195,"&lt;2")</f>
        <v>56</v>
      </c>
      <c r="H193" s="107">
        <f>SUM('бланки '!CN195:CQ195)</f>
        <v>4</v>
      </c>
      <c r="I193" s="107">
        <f>анкеты!E191</f>
        <v>56</v>
      </c>
      <c r="J193" s="107">
        <f>анкеты!D191</f>
        <v>56</v>
      </c>
      <c r="K193" s="107">
        <f>анкеты!G191</f>
        <v>57</v>
      </c>
      <c r="L193" s="107">
        <f>анкеты!F191</f>
        <v>57</v>
      </c>
      <c r="M193" s="107">
        <f t="shared" si="62"/>
        <v>100</v>
      </c>
      <c r="N193" s="107">
        <f t="shared" si="63"/>
        <v>96</v>
      </c>
      <c r="O193" s="107">
        <f t="shared" si="64"/>
        <v>100</v>
      </c>
      <c r="P193" s="107">
        <f t="shared" si="65"/>
        <v>100</v>
      </c>
      <c r="Q193" s="108">
        <f t="shared" si="66"/>
        <v>98</v>
      </c>
      <c r="R193" s="108">
        <f t="shared" si="67"/>
        <v>100</v>
      </c>
      <c r="S193" s="108">
        <f t="shared" si="68"/>
        <v>100</v>
      </c>
      <c r="T193" s="109">
        <f t="shared" si="69"/>
        <v>99.4</v>
      </c>
      <c r="U193" s="107">
        <f>SUM('бланки '!CT195:CX195)</f>
        <v>5</v>
      </c>
      <c r="V193" s="107"/>
      <c r="W193" s="107"/>
      <c r="X193" s="107">
        <f>анкеты!H191</f>
        <v>62</v>
      </c>
      <c r="Y193" s="107">
        <f t="shared" si="70"/>
        <v>65</v>
      </c>
      <c r="Z193" s="108">
        <f t="shared" si="71"/>
        <v>100</v>
      </c>
      <c r="AA193" s="108">
        <f t="shared" si="72"/>
        <v>97</v>
      </c>
      <c r="AB193" s="108">
        <f t="shared" si="73"/>
        <v>95</v>
      </c>
      <c r="AC193" s="110">
        <f t="shared" si="74"/>
        <v>97.5</v>
      </c>
      <c r="AD193" s="107">
        <f>IF('бланки '!G195=1,('бланки '!DB195+'бланки '!DD195)*3,SUM('бланки '!DA195:DE195))</f>
        <v>2</v>
      </c>
      <c r="AE193" s="107">
        <f>IF('бланки '!E195=2,SUM('бланки '!DI195:DK195)*2-1,SUM('бланки '!DF195:DK195))</f>
        <v>4</v>
      </c>
      <c r="AF193" s="107">
        <f>анкеты!J191</f>
        <v>25</v>
      </c>
      <c r="AG193" s="107">
        <f>анкеты!I191</f>
        <v>28</v>
      </c>
      <c r="AH193" s="108">
        <f t="shared" si="75"/>
        <v>40</v>
      </c>
      <c r="AI193" s="108">
        <f t="shared" si="76"/>
        <v>80</v>
      </c>
      <c r="AJ193" s="111">
        <f t="shared" si="77"/>
        <v>89</v>
      </c>
      <c r="AK193" s="110">
        <f t="shared" si="78"/>
        <v>70.7</v>
      </c>
      <c r="AL193" s="107">
        <f>анкеты!K191</f>
        <v>63</v>
      </c>
      <c r="AM193" s="107">
        <f t="shared" si="79"/>
        <v>65</v>
      </c>
      <c r="AN193" s="107">
        <f>анкеты!L191</f>
        <v>64</v>
      </c>
      <c r="AO193" s="107">
        <f t="shared" si="80"/>
        <v>65</v>
      </c>
      <c r="AP193" s="107">
        <f>анкеты!N191</f>
        <v>52</v>
      </c>
      <c r="AQ193" s="107">
        <f>анкеты!M191</f>
        <v>56</v>
      </c>
      <c r="AR193" s="108">
        <f t="shared" si="81"/>
        <v>97</v>
      </c>
      <c r="AS193" s="108">
        <f t="shared" si="82"/>
        <v>98</v>
      </c>
      <c r="AT193" s="108">
        <f t="shared" si="83"/>
        <v>93</v>
      </c>
      <c r="AU193" s="109">
        <f t="shared" si="84"/>
        <v>96.6</v>
      </c>
      <c r="AV193" s="107">
        <f>анкеты!O191</f>
        <v>64</v>
      </c>
      <c r="AW193" s="107">
        <f t="shared" si="85"/>
        <v>65</v>
      </c>
      <c r="AX193" s="107">
        <f>анкеты!P191</f>
        <v>64</v>
      </c>
      <c r="AY193" s="107">
        <f t="shared" si="86"/>
        <v>65</v>
      </c>
      <c r="AZ193" s="107">
        <f>анкеты!Q191</f>
        <v>64</v>
      </c>
      <c r="BA193" s="107">
        <f t="shared" si="87"/>
        <v>65</v>
      </c>
      <c r="BB193" s="108">
        <f t="shared" si="88"/>
        <v>98</v>
      </c>
      <c r="BC193" s="108">
        <f t="shared" si="89"/>
        <v>98</v>
      </c>
      <c r="BD193" s="108">
        <f t="shared" si="90"/>
        <v>98</v>
      </c>
      <c r="BE193" s="109">
        <f t="shared" si="91"/>
        <v>98</v>
      </c>
      <c r="BF193" s="107">
        <f t="shared" si="92"/>
        <v>92.440000000000012</v>
      </c>
      <c r="BG193" s="107"/>
      <c r="BH193" s="107"/>
      <c r="BI193" s="107"/>
      <c r="BJ193" s="107"/>
    </row>
    <row r="194" spans="1:62" ht="45">
      <c r="A194" s="107">
        <f>'бланки '!D196</f>
        <v>192</v>
      </c>
      <c r="B194" s="107" t="str">
        <f>'бланки '!C196</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4" s="107">
        <f>анкеты!C192</f>
        <v>273</v>
      </c>
      <c r="D194" s="107">
        <f>SUMIF('бланки '!K196:Y196,"&lt;2")</f>
        <v>14</v>
      </c>
      <c r="E194" s="107">
        <f>COUNTIF('бланки '!K196:Y196,"&lt;2")</f>
        <v>14</v>
      </c>
      <c r="F194" s="107">
        <f>SUMIF('бланки '!Z196:CM196,"&lt;2")</f>
        <v>51.5</v>
      </c>
      <c r="G194" s="107">
        <f>COUNTIF('бланки '!Z196:CM196,"&lt;2")</f>
        <v>56</v>
      </c>
      <c r="H194" s="107">
        <f>SUM('бланки '!CN196:CQ196)</f>
        <v>4</v>
      </c>
      <c r="I194" s="107">
        <f>анкеты!E192</f>
        <v>260</v>
      </c>
      <c r="J194" s="107">
        <f>анкеты!D192</f>
        <v>263</v>
      </c>
      <c r="K194" s="107">
        <f>анкеты!G192</f>
        <v>250</v>
      </c>
      <c r="L194" s="107">
        <f>анкеты!F192</f>
        <v>256</v>
      </c>
      <c r="M194" s="107">
        <f t="shared" si="62"/>
        <v>100</v>
      </c>
      <c r="N194" s="107">
        <f t="shared" si="63"/>
        <v>92</v>
      </c>
      <c r="O194" s="107">
        <f t="shared" si="64"/>
        <v>99</v>
      </c>
      <c r="P194" s="107">
        <f t="shared" si="65"/>
        <v>98</v>
      </c>
      <c r="Q194" s="108">
        <f t="shared" si="66"/>
        <v>96</v>
      </c>
      <c r="R194" s="108">
        <f t="shared" si="67"/>
        <v>100</v>
      </c>
      <c r="S194" s="108">
        <f t="shared" si="68"/>
        <v>98</v>
      </c>
      <c r="T194" s="109">
        <f t="shared" si="69"/>
        <v>98</v>
      </c>
      <c r="U194" s="107">
        <f>SUM('бланки '!CT196:CX196)</f>
        <v>5</v>
      </c>
      <c r="V194" s="107"/>
      <c r="W194" s="107"/>
      <c r="X194" s="107">
        <f>анкеты!H192</f>
        <v>269</v>
      </c>
      <c r="Y194" s="107">
        <f t="shared" si="70"/>
        <v>273</v>
      </c>
      <c r="Z194" s="108">
        <f t="shared" si="71"/>
        <v>100</v>
      </c>
      <c r="AA194" s="108">
        <f t="shared" si="72"/>
        <v>99</v>
      </c>
      <c r="AB194" s="108">
        <f t="shared" si="73"/>
        <v>98</v>
      </c>
      <c r="AC194" s="110">
        <f t="shared" si="74"/>
        <v>99</v>
      </c>
      <c r="AD194" s="107">
        <f>IF('бланки '!G196=1,('бланки '!DB196+'бланки '!DD196)*3,SUM('бланки '!DA196:DE196))</f>
        <v>1</v>
      </c>
      <c r="AE194" s="107">
        <f>IF('бланки '!E196=2,SUM('бланки '!DI196:DK196)*2-1,SUM('бланки '!DF196:DK196))</f>
        <v>5</v>
      </c>
      <c r="AF194" s="107">
        <f>анкеты!J192</f>
        <v>132</v>
      </c>
      <c r="AG194" s="107">
        <f>анкеты!I192</f>
        <v>138</v>
      </c>
      <c r="AH194" s="108">
        <f t="shared" si="75"/>
        <v>20</v>
      </c>
      <c r="AI194" s="108">
        <f t="shared" si="76"/>
        <v>100</v>
      </c>
      <c r="AJ194" s="111">
        <f t="shared" si="77"/>
        <v>96</v>
      </c>
      <c r="AK194" s="110">
        <f t="shared" si="78"/>
        <v>74.8</v>
      </c>
      <c r="AL194" s="107">
        <f>анкеты!K192</f>
        <v>270</v>
      </c>
      <c r="AM194" s="107">
        <f t="shared" si="79"/>
        <v>273</v>
      </c>
      <c r="AN194" s="107">
        <f>анкеты!L192</f>
        <v>267</v>
      </c>
      <c r="AO194" s="107">
        <f t="shared" si="80"/>
        <v>273</v>
      </c>
      <c r="AP194" s="107">
        <f>анкеты!N192</f>
        <v>253</v>
      </c>
      <c r="AQ194" s="107">
        <f>анкеты!M192</f>
        <v>254</v>
      </c>
      <c r="AR194" s="108">
        <f t="shared" si="81"/>
        <v>99</v>
      </c>
      <c r="AS194" s="108">
        <f t="shared" si="82"/>
        <v>98</v>
      </c>
      <c r="AT194" s="108">
        <f t="shared" si="83"/>
        <v>100</v>
      </c>
      <c r="AU194" s="109">
        <f t="shared" si="84"/>
        <v>98.8</v>
      </c>
      <c r="AV194" s="107">
        <f>анкеты!O192</f>
        <v>265</v>
      </c>
      <c r="AW194" s="107">
        <f t="shared" si="85"/>
        <v>273</v>
      </c>
      <c r="AX194" s="107">
        <f>анкеты!P192</f>
        <v>270</v>
      </c>
      <c r="AY194" s="107">
        <f t="shared" si="86"/>
        <v>273</v>
      </c>
      <c r="AZ194" s="107">
        <f>анкеты!Q192</f>
        <v>270</v>
      </c>
      <c r="BA194" s="107">
        <f t="shared" si="87"/>
        <v>273</v>
      </c>
      <c r="BB194" s="108">
        <f t="shared" si="88"/>
        <v>97</v>
      </c>
      <c r="BC194" s="108">
        <f t="shared" si="89"/>
        <v>99</v>
      </c>
      <c r="BD194" s="108">
        <f t="shared" si="90"/>
        <v>99</v>
      </c>
      <c r="BE194" s="109">
        <f t="shared" si="91"/>
        <v>98.4</v>
      </c>
      <c r="BF194" s="107">
        <f t="shared" si="92"/>
        <v>93.8</v>
      </c>
      <c r="BG194" s="107"/>
      <c r="BH194" s="107"/>
      <c r="BI194" s="107"/>
      <c r="BJ194" s="107"/>
    </row>
    <row r="195" spans="1:62" ht="45">
      <c r="A195" s="107">
        <f>'бланки '!D197</f>
        <v>193</v>
      </c>
      <c r="B195" s="107" t="str">
        <f>'бланки '!C197</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5" s="107">
        <f>анкеты!C193</f>
        <v>46</v>
      </c>
      <c r="D195" s="107">
        <f>SUMIF('бланки '!K197:Y197,"&lt;2")</f>
        <v>14</v>
      </c>
      <c r="E195" s="107">
        <f>COUNTIF('бланки '!K197:Y197,"&lt;2")</f>
        <v>14</v>
      </c>
      <c r="F195" s="107">
        <f>SUMIF('бланки '!Z197:CM197,"&lt;2")</f>
        <v>54.5</v>
      </c>
      <c r="G195" s="107">
        <f>COUNTIF('бланки '!Z197:CM197,"&lt;2")</f>
        <v>55</v>
      </c>
      <c r="H195" s="107">
        <f>SUM('бланки '!CN197:CQ197)</f>
        <v>4</v>
      </c>
      <c r="I195" s="107">
        <f>анкеты!E193</f>
        <v>46</v>
      </c>
      <c r="J195" s="107">
        <f>анкеты!D193</f>
        <v>46</v>
      </c>
      <c r="K195" s="107">
        <f>анкеты!G193</f>
        <v>46</v>
      </c>
      <c r="L195" s="107">
        <f>анкеты!F193</f>
        <v>46</v>
      </c>
      <c r="M195" s="107">
        <f t="shared" ref="M195:M258" si="93">IF((MOD(D195/E195*100,1)&lt;0.55),ROUNDDOWN((D195/E195)*100,0),ROUNDUP((D195/E195)*100,0))</f>
        <v>100</v>
      </c>
      <c r="N195" s="107">
        <f t="shared" ref="N195:N258" si="94">IF((MOD(F195/G195*100,1)&lt;0.55),ROUNDDOWN((F195/G195)*100,0),ROUNDUP((F195/G195)*100,0))</f>
        <v>99</v>
      </c>
      <c r="O195" s="107">
        <f t="shared" ref="O195:O258" si="95">IF((MOD(I195/J195*100,1)&lt;0.55),ROUNDDOWN((I195/J195)*100,0),ROUNDUP((I195/J195)*100,0))</f>
        <v>100</v>
      </c>
      <c r="P195" s="107">
        <f t="shared" ref="P195:P258" si="96">IF((MOD(K195/L195*100,1)&lt;0.55),ROUNDDOWN((K195/L195)*100,0),ROUNDUP((K195/L195)*100,0))</f>
        <v>100</v>
      </c>
      <c r="Q195" s="108">
        <f t="shared" ref="Q195:Q258" si="97">ROUNDDOWN((M195+N195)/2,0)</f>
        <v>99</v>
      </c>
      <c r="R195" s="108">
        <f t="shared" ref="R195:R258" si="98">ROUND(MIN(H195*30,100),0)</f>
        <v>100</v>
      </c>
      <c r="S195" s="108">
        <f t="shared" ref="S195:S258" si="99">ROUNDDOWN((O195+P195)/2,0)</f>
        <v>100</v>
      </c>
      <c r="T195" s="109">
        <f t="shared" ref="T195:T258" si="100">IF((MOD(Q195*0.3+R195*0.3+S195*0.4,1.1)*50&lt;0.55),ROUNDDOWN(Q195*0.3+R195*0.3+S195*0.4,1),ROUNDUP(Q195*0.3+R195*0.3+S195*0.4,1))</f>
        <v>99.7</v>
      </c>
      <c r="U195" s="107">
        <f>SUM('бланки '!CT197:CX197)</f>
        <v>5</v>
      </c>
      <c r="V195" s="107"/>
      <c r="W195" s="107"/>
      <c r="X195" s="107">
        <f>анкеты!H193</f>
        <v>45</v>
      </c>
      <c r="Y195" s="107">
        <f t="shared" ref="Y195:Y258" si="101">C195</f>
        <v>46</v>
      </c>
      <c r="Z195" s="108">
        <f t="shared" ref="Z195:Z258" si="102">MIN(100,U195*20)</f>
        <v>100</v>
      </c>
      <c r="AA195" s="108">
        <f t="shared" ref="AA195:AA258" si="103">ROUNDDOWN((Z195+AB195)/2,0)</f>
        <v>99</v>
      </c>
      <c r="AB195" s="108">
        <f t="shared" ref="AB195:AB258" si="104">IF((MOD(X195*100/Y195,1)&lt;0.55),ROUNDDOWN(X195*100/Y195,0),ROUNDUP(X195*100/Y195,0))</f>
        <v>98</v>
      </c>
      <c r="AC195" s="110">
        <f t="shared" ref="AC195:AC258" si="105">IF((MOD(Z195*0.5+AB195*0.5,1.1)&lt;0.55),ROUNDDOWN(Z195*0.5+AB195*0.5,1),ROUNDUP(Z195*0.5+AB195*0.5,1))</f>
        <v>99</v>
      </c>
      <c r="AD195" s="107">
        <f>IF('бланки '!G197=1,('бланки '!DB197+'бланки '!DD197)*3,SUM('бланки '!DA197:DE197))</f>
        <v>2</v>
      </c>
      <c r="AE195" s="107">
        <f>IF('бланки '!E197=2,SUM('бланки '!DI197:DK197)*2-1,SUM('бланки '!DF197:DK197))</f>
        <v>2</v>
      </c>
      <c r="AF195" s="107">
        <f>анкеты!J193</f>
        <v>19</v>
      </c>
      <c r="AG195" s="107">
        <f>анкеты!I193</f>
        <v>19</v>
      </c>
      <c r="AH195" s="108">
        <f t="shared" ref="AH195:AH258" si="106">MIN(AD195*20,100)</f>
        <v>40</v>
      </c>
      <c r="AI195" s="108">
        <f t="shared" ref="AI195:AI258" si="107">MIN(AE195*20,100)</f>
        <v>40</v>
      </c>
      <c r="AJ195" s="111">
        <f t="shared" ref="AJ195:AJ258" si="108">IF((MOD(AF195*100/AG195,1)&lt;0.55),ROUNDDOWN(AF195*100/AG195,0),ROUNDUP(AF195*100/AG195,0))</f>
        <v>100</v>
      </c>
      <c r="AK195" s="110">
        <f t="shared" ref="AK195:AK258" si="109">IF((MOD(0.3*AH195+0.4*AI195+0.3*AJ195,1.1)&lt;0.55),ROUNDDOWN(0.3*AH195+0.4*AI195+0.3*AJ195,1),ROUNDUP(0.3*AH195+0.4*AI195+0.3*AJ195,1))</f>
        <v>58</v>
      </c>
      <c r="AL195" s="107">
        <f>анкеты!K193</f>
        <v>45</v>
      </c>
      <c r="AM195" s="107">
        <f t="shared" ref="AM195:AM258" si="110">C195</f>
        <v>46</v>
      </c>
      <c r="AN195" s="107">
        <f>анкеты!L193</f>
        <v>46</v>
      </c>
      <c r="AO195" s="107">
        <f t="shared" ref="AO195:AO258" si="111">C195</f>
        <v>46</v>
      </c>
      <c r="AP195" s="107">
        <f>анкеты!N193</f>
        <v>44</v>
      </c>
      <c r="AQ195" s="107">
        <f>анкеты!M193</f>
        <v>44</v>
      </c>
      <c r="AR195" s="108">
        <f t="shared" ref="AR195:AR258" si="112">IF((MOD(AL195*100/AM195,1)&lt;0.55),ROUNDDOWN(AL195*100/AM195,0),ROUNDUP(AL195*100/AM195,0))</f>
        <v>98</v>
      </c>
      <c r="AS195" s="108">
        <f t="shared" ref="AS195:AS258" si="113">IF((MOD(AN195*100/AO195,1)&lt;0.55),ROUNDDOWN(AN195*100/AO195,0),ROUNDUP(AN195*100/AO195,0))</f>
        <v>100</v>
      </c>
      <c r="AT195" s="108">
        <f t="shared" ref="AT195:AT258" si="114">IF((MOD(AP195*100/AQ195,1)&lt;0.55),ROUNDDOWN(AP195*100/AQ195,0),ROUNDUP(AP195*100/AQ195,0))</f>
        <v>100</v>
      </c>
      <c r="AU195" s="109">
        <f t="shared" ref="AU195:AU258" si="115">IF((MOD(0.4*AR195+0.4*AS195+0.2*AT195,1.1)&lt;0.55),ROUNDDOWN(0.4*AR195+0.4*AS195+0.2*AT195,1),ROUNDUP(0.4*AR195+0.4*AS195+0.2*AT195,1))</f>
        <v>99.2</v>
      </c>
      <c r="AV195" s="107">
        <f>анкеты!O193</f>
        <v>46</v>
      </c>
      <c r="AW195" s="107">
        <f t="shared" ref="AW195:AW258" si="116">C195</f>
        <v>46</v>
      </c>
      <c r="AX195" s="107">
        <f>анкеты!P193</f>
        <v>46</v>
      </c>
      <c r="AY195" s="107">
        <f t="shared" ref="AY195:AY258" si="117">C195</f>
        <v>46</v>
      </c>
      <c r="AZ195" s="107">
        <f>анкеты!Q193</f>
        <v>45</v>
      </c>
      <c r="BA195" s="107">
        <f t="shared" ref="BA195:BA258" si="118">C195</f>
        <v>46</v>
      </c>
      <c r="BB195" s="108">
        <f t="shared" ref="BB195:BB258" si="119">IF((MOD(AV195*100/AW195,1)&lt;0.55),ROUNDDOWN(AV195*100/AW195,0),ROUNDUP(AV195*100/AW195,0))</f>
        <v>100</v>
      </c>
      <c r="BC195" s="108">
        <f t="shared" ref="BC195:BC258" si="120">IF((MOD(AX195*100/AY195,1)&lt;0.55),ROUNDDOWN(AX195*100/AY195,0),ROUNDUP(AX195*100/AY195,0))</f>
        <v>100</v>
      </c>
      <c r="BD195" s="108">
        <f t="shared" ref="BD195:BD258" si="121">IF((MOD(AZ195*100/BA195,1)&lt;0.55),ROUNDDOWN(AZ195*100/BA195,0),ROUNDUP(AZ195*100/BA195,0))</f>
        <v>98</v>
      </c>
      <c r="BE195" s="109">
        <f t="shared" ref="BE195:BE258" si="122">IF((MOD(0.3*BB195+0.2*BC195+0.5*BD195,1.1)&lt;0.55),ROUNDDOWN(0.3*BB195+0.2*BC195+0.5*BD195,1),ROUNDUP(0.3*BB195+0.2*BC195+0.5*BD195,1))</f>
        <v>99</v>
      </c>
      <c r="BF195" s="107">
        <f t="shared" ref="BF195:BF258" si="123">(T195+AC195+AK195+AU195+BE195)/5</f>
        <v>90.97999999999999</v>
      </c>
      <c r="BG195" s="107"/>
      <c r="BH195" s="107"/>
      <c r="BI195" s="107"/>
      <c r="BJ195" s="107"/>
    </row>
    <row r="196" spans="1:62" ht="45">
      <c r="A196" s="107">
        <f>'бланки '!D198</f>
        <v>194</v>
      </c>
      <c r="B196" s="107" t="str">
        <f>'бланки '!C198</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6" s="107">
        <f>анкеты!C194</f>
        <v>62</v>
      </c>
      <c r="D196" s="107">
        <f>SUMIF('бланки '!K198:Y198,"&lt;2")</f>
        <v>14</v>
      </c>
      <c r="E196" s="107">
        <f>COUNTIF('бланки '!K198:Y198,"&lt;2")</f>
        <v>14</v>
      </c>
      <c r="F196" s="107">
        <f>SUMIF('бланки '!Z198:CM198,"&lt;2")</f>
        <v>55</v>
      </c>
      <c r="G196" s="107">
        <f>COUNTIF('бланки '!Z198:CM198,"&lt;2")</f>
        <v>55</v>
      </c>
      <c r="H196" s="107">
        <f>SUM('бланки '!CN198:CQ198)</f>
        <v>4</v>
      </c>
      <c r="I196" s="107">
        <f>анкеты!E194</f>
        <v>60</v>
      </c>
      <c r="J196" s="107">
        <f>анкеты!D194</f>
        <v>60</v>
      </c>
      <c r="K196" s="107">
        <f>анкеты!G194</f>
        <v>58</v>
      </c>
      <c r="L196" s="107">
        <f>анкеты!F194</f>
        <v>59</v>
      </c>
      <c r="M196" s="107">
        <f t="shared" si="93"/>
        <v>100</v>
      </c>
      <c r="N196" s="107">
        <f t="shared" si="94"/>
        <v>100</v>
      </c>
      <c r="O196" s="107">
        <f t="shared" si="95"/>
        <v>100</v>
      </c>
      <c r="P196" s="107">
        <f t="shared" si="96"/>
        <v>98</v>
      </c>
      <c r="Q196" s="108">
        <f t="shared" si="97"/>
        <v>100</v>
      </c>
      <c r="R196" s="108">
        <f t="shared" si="98"/>
        <v>100</v>
      </c>
      <c r="S196" s="108">
        <f t="shared" si="99"/>
        <v>99</v>
      </c>
      <c r="T196" s="109">
        <f t="shared" si="100"/>
        <v>99.6</v>
      </c>
      <c r="U196" s="107">
        <f>SUM('бланки '!CT198:CX198)</f>
        <v>5</v>
      </c>
      <c r="V196" s="107"/>
      <c r="W196" s="107"/>
      <c r="X196" s="107">
        <f>анкеты!H194</f>
        <v>60</v>
      </c>
      <c r="Y196" s="107">
        <f t="shared" si="101"/>
        <v>62</v>
      </c>
      <c r="Z196" s="108">
        <f t="shared" si="102"/>
        <v>100</v>
      </c>
      <c r="AA196" s="108">
        <f t="shared" si="103"/>
        <v>98</v>
      </c>
      <c r="AB196" s="108">
        <f t="shared" si="104"/>
        <v>97</v>
      </c>
      <c r="AC196" s="110">
        <f t="shared" si="105"/>
        <v>98.5</v>
      </c>
      <c r="AD196" s="107">
        <f>IF('бланки '!G198=1,('бланки '!DB198+'бланки '!DD198)*3,SUM('бланки '!DA198:DE198))</f>
        <v>4</v>
      </c>
      <c r="AE196" s="107">
        <f>IF('бланки '!E198=2,SUM('бланки '!DI198:DK198)*2-1,SUM('бланки '!DF198:DK198))</f>
        <v>3</v>
      </c>
      <c r="AF196" s="107">
        <f>анкеты!J194</f>
        <v>17</v>
      </c>
      <c r="AG196" s="107">
        <f>анкеты!I194</f>
        <v>20</v>
      </c>
      <c r="AH196" s="108">
        <f t="shared" si="106"/>
        <v>80</v>
      </c>
      <c r="AI196" s="108">
        <f t="shared" si="107"/>
        <v>60</v>
      </c>
      <c r="AJ196" s="111">
        <f t="shared" si="108"/>
        <v>85</v>
      </c>
      <c r="AK196" s="110">
        <f t="shared" si="109"/>
        <v>73.5</v>
      </c>
      <c r="AL196" s="107">
        <f>анкеты!K194</f>
        <v>61</v>
      </c>
      <c r="AM196" s="107">
        <f t="shared" si="110"/>
        <v>62</v>
      </c>
      <c r="AN196" s="107">
        <f>анкеты!L194</f>
        <v>61</v>
      </c>
      <c r="AO196" s="107">
        <f t="shared" si="111"/>
        <v>62</v>
      </c>
      <c r="AP196" s="107">
        <f>анкеты!N194</f>
        <v>58</v>
      </c>
      <c r="AQ196" s="107">
        <f>анкеты!M194</f>
        <v>58</v>
      </c>
      <c r="AR196" s="108">
        <f t="shared" si="112"/>
        <v>98</v>
      </c>
      <c r="AS196" s="108">
        <f t="shared" si="113"/>
        <v>98</v>
      </c>
      <c r="AT196" s="108">
        <f t="shared" si="114"/>
        <v>100</v>
      </c>
      <c r="AU196" s="109">
        <f t="shared" si="115"/>
        <v>98.4</v>
      </c>
      <c r="AV196" s="107">
        <f>анкеты!O194</f>
        <v>62</v>
      </c>
      <c r="AW196" s="107">
        <f t="shared" si="116"/>
        <v>62</v>
      </c>
      <c r="AX196" s="107">
        <f>анкеты!P194</f>
        <v>61</v>
      </c>
      <c r="AY196" s="107">
        <f t="shared" si="117"/>
        <v>62</v>
      </c>
      <c r="AZ196" s="107">
        <f>анкеты!Q194</f>
        <v>60</v>
      </c>
      <c r="BA196" s="107">
        <f t="shared" si="118"/>
        <v>62</v>
      </c>
      <c r="BB196" s="108">
        <f t="shared" si="119"/>
        <v>100</v>
      </c>
      <c r="BC196" s="108">
        <f t="shared" si="120"/>
        <v>98</v>
      </c>
      <c r="BD196" s="108">
        <f t="shared" si="121"/>
        <v>97</v>
      </c>
      <c r="BE196" s="109">
        <f t="shared" si="122"/>
        <v>98.1</v>
      </c>
      <c r="BF196" s="107">
        <f t="shared" si="123"/>
        <v>93.62</v>
      </c>
      <c r="BG196" s="107"/>
      <c r="BH196" s="107"/>
      <c r="BI196" s="107"/>
      <c r="BJ196" s="107"/>
    </row>
    <row r="197" spans="1:62" ht="45">
      <c r="A197" s="107">
        <f>'бланки '!D199</f>
        <v>195</v>
      </c>
      <c r="B197" s="107" t="str">
        <f>'бланки '!C199</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7" s="107">
        <f>анкеты!C195</f>
        <v>181</v>
      </c>
      <c r="D197" s="107">
        <f>SUMIF('бланки '!K199:Y199,"&lt;2")</f>
        <v>14</v>
      </c>
      <c r="E197" s="107">
        <f>COUNTIF('бланки '!K199:Y199,"&lt;2")</f>
        <v>14</v>
      </c>
      <c r="F197" s="107">
        <f>SUMIF('бланки '!Z199:CM199,"&lt;2")</f>
        <v>48</v>
      </c>
      <c r="G197" s="107">
        <f>COUNTIF('бланки '!Z199:CM199,"&lt;2")</f>
        <v>55</v>
      </c>
      <c r="H197" s="107">
        <f>SUM('бланки '!CN199:CQ199)</f>
        <v>3</v>
      </c>
      <c r="I197" s="107">
        <f>анкеты!E195</f>
        <v>141</v>
      </c>
      <c r="J197" s="107">
        <f>анкеты!D195</f>
        <v>147</v>
      </c>
      <c r="K197" s="107">
        <f>анкеты!G195</f>
        <v>134</v>
      </c>
      <c r="L197" s="107">
        <f>анкеты!F195</f>
        <v>137</v>
      </c>
      <c r="M197" s="107">
        <f t="shared" si="93"/>
        <v>100</v>
      </c>
      <c r="N197" s="107">
        <f t="shared" si="94"/>
        <v>87</v>
      </c>
      <c r="O197" s="107">
        <f t="shared" si="95"/>
        <v>96</v>
      </c>
      <c r="P197" s="107">
        <f t="shared" si="96"/>
        <v>98</v>
      </c>
      <c r="Q197" s="108">
        <f t="shared" si="97"/>
        <v>93</v>
      </c>
      <c r="R197" s="108">
        <f t="shared" si="98"/>
        <v>90</v>
      </c>
      <c r="S197" s="108">
        <f t="shared" si="99"/>
        <v>97</v>
      </c>
      <c r="T197" s="109">
        <f t="shared" si="100"/>
        <v>93.7</v>
      </c>
      <c r="U197" s="107">
        <f>SUM('бланки '!CT199:CX199)</f>
        <v>5</v>
      </c>
      <c r="V197" s="107"/>
      <c r="W197" s="107"/>
      <c r="X197" s="107">
        <f>анкеты!H195</f>
        <v>179</v>
      </c>
      <c r="Y197" s="107">
        <f t="shared" si="101"/>
        <v>181</v>
      </c>
      <c r="Z197" s="108">
        <f t="shared" si="102"/>
        <v>100</v>
      </c>
      <c r="AA197" s="108">
        <f t="shared" si="103"/>
        <v>99</v>
      </c>
      <c r="AB197" s="108">
        <f t="shared" si="104"/>
        <v>99</v>
      </c>
      <c r="AC197" s="110">
        <f t="shared" si="105"/>
        <v>99.5</v>
      </c>
      <c r="AD197" s="107">
        <f>IF('бланки '!G199=1,('бланки '!DB199+'бланки '!DD199)*3,SUM('бланки '!DA199:DE199))</f>
        <v>1</v>
      </c>
      <c r="AE197" s="107">
        <f>IF('бланки '!E199=2,SUM('бланки '!DI199:DK199)*2-1,SUM('бланки '!DF199:DK199))</f>
        <v>4</v>
      </c>
      <c r="AF197" s="107">
        <f>анкеты!J195</f>
        <v>44</v>
      </c>
      <c r="AG197" s="107">
        <f>анкеты!I195</f>
        <v>47</v>
      </c>
      <c r="AH197" s="108">
        <f t="shared" si="106"/>
        <v>20</v>
      </c>
      <c r="AI197" s="108">
        <f t="shared" si="107"/>
        <v>80</v>
      </c>
      <c r="AJ197" s="111">
        <f t="shared" si="108"/>
        <v>94</v>
      </c>
      <c r="AK197" s="110">
        <f t="shared" si="109"/>
        <v>66.2</v>
      </c>
      <c r="AL197" s="107">
        <f>анкеты!K195</f>
        <v>178</v>
      </c>
      <c r="AM197" s="107">
        <f t="shared" si="110"/>
        <v>181</v>
      </c>
      <c r="AN197" s="107">
        <f>анкеты!L195</f>
        <v>173</v>
      </c>
      <c r="AO197" s="107">
        <f t="shared" si="111"/>
        <v>181</v>
      </c>
      <c r="AP197" s="107">
        <f>анкеты!N195</f>
        <v>140</v>
      </c>
      <c r="AQ197" s="107">
        <f>анкеты!M195</f>
        <v>147</v>
      </c>
      <c r="AR197" s="108">
        <f t="shared" si="112"/>
        <v>98</v>
      </c>
      <c r="AS197" s="108">
        <f t="shared" si="113"/>
        <v>96</v>
      </c>
      <c r="AT197" s="108">
        <f t="shared" si="114"/>
        <v>95</v>
      </c>
      <c r="AU197" s="109">
        <f t="shared" si="115"/>
        <v>96.6</v>
      </c>
      <c r="AV197" s="107">
        <f>анкеты!O195</f>
        <v>176</v>
      </c>
      <c r="AW197" s="107">
        <f t="shared" si="116"/>
        <v>181</v>
      </c>
      <c r="AX197" s="107">
        <f>анкеты!P195</f>
        <v>180</v>
      </c>
      <c r="AY197" s="107">
        <f t="shared" si="117"/>
        <v>181</v>
      </c>
      <c r="AZ197" s="107">
        <f>анкеты!Q195</f>
        <v>179</v>
      </c>
      <c r="BA197" s="107">
        <f t="shared" si="118"/>
        <v>181</v>
      </c>
      <c r="BB197" s="108">
        <f t="shared" si="119"/>
        <v>97</v>
      </c>
      <c r="BC197" s="108">
        <f t="shared" si="120"/>
        <v>99</v>
      </c>
      <c r="BD197" s="108">
        <f t="shared" si="121"/>
        <v>99</v>
      </c>
      <c r="BE197" s="109">
        <f t="shared" si="122"/>
        <v>98.4</v>
      </c>
      <c r="BF197" s="107">
        <f t="shared" si="123"/>
        <v>90.88</v>
      </c>
      <c r="BG197" s="107"/>
      <c r="BH197" s="107"/>
      <c r="BI197" s="107"/>
      <c r="BJ197" s="107"/>
    </row>
    <row r="198" spans="1:62" ht="45">
      <c r="A198" s="107">
        <f>'бланки '!D200</f>
        <v>196</v>
      </c>
      <c r="B198" s="107" t="str">
        <f>'бланки '!C200</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8" s="107">
        <f>анкеты!C196</f>
        <v>387</v>
      </c>
      <c r="D198" s="107">
        <f>SUMIF('бланки '!K200:Y200,"&lt;2")</f>
        <v>14</v>
      </c>
      <c r="E198" s="107">
        <f>COUNTIF('бланки '!K200:Y200,"&lt;2")</f>
        <v>14</v>
      </c>
      <c r="F198" s="107">
        <f>SUMIF('бланки '!Z200:CM200,"&lt;2")</f>
        <v>61</v>
      </c>
      <c r="G198" s="107">
        <f>COUNTIF('бланки '!Z200:CM200,"&lt;2")</f>
        <v>61</v>
      </c>
      <c r="H198" s="107">
        <f>SUM('бланки '!CN200:CQ200)</f>
        <v>4</v>
      </c>
      <c r="I198" s="107">
        <f>анкеты!E196</f>
        <v>338</v>
      </c>
      <c r="J198" s="107">
        <f>анкеты!D196</f>
        <v>339</v>
      </c>
      <c r="K198" s="107">
        <f>анкеты!G196</f>
        <v>334</v>
      </c>
      <c r="L198" s="107">
        <f>анкеты!F196</f>
        <v>338</v>
      </c>
      <c r="M198" s="107">
        <f t="shared" si="93"/>
        <v>100</v>
      </c>
      <c r="N198" s="107">
        <f t="shared" si="94"/>
        <v>100</v>
      </c>
      <c r="O198" s="107">
        <f t="shared" si="95"/>
        <v>100</v>
      </c>
      <c r="P198" s="107">
        <f t="shared" si="96"/>
        <v>99</v>
      </c>
      <c r="Q198" s="108">
        <f t="shared" si="97"/>
        <v>100</v>
      </c>
      <c r="R198" s="108">
        <f t="shared" si="98"/>
        <v>100</v>
      </c>
      <c r="S198" s="108">
        <f t="shared" si="99"/>
        <v>99</v>
      </c>
      <c r="T198" s="109">
        <f t="shared" si="100"/>
        <v>99.6</v>
      </c>
      <c r="U198" s="107">
        <f>SUM('бланки '!CT200:CX200)</f>
        <v>5</v>
      </c>
      <c r="V198" s="107"/>
      <c r="W198" s="107"/>
      <c r="X198" s="107">
        <f>анкеты!H196</f>
        <v>386</v>
      </c>
      <c r="Y198" s="107">
        <f t="shared" si="101"/>
        <v>387</v>
      </c>
      <c r="Z198" s="108">
        <f t="shared" si="102"/>
        <v>100</v>
      </c>
      <c r="AA198" s="108">
        <f t="shared" si="103"/>
        <v>100</v>
      </c>
      <c r="AB198" s="108">
        <f t="shared" si="104"/>
        <v>100</v>
      </c>
      <c r="AC198" s="110">
        <f t="shared" si="105"/>
        <v>100</v>
      </c>
      <c r="AD198" s="107">
        <f>IF('бланки '!G200=1,('бланки '!DB200+'бланки '!DD200)*3,SUM('бланки '!DA200:DE200))</f>
        <v>5</v>
      </c>
      <c r="AE198" s="107">
        <f>IF('бланки '!E200=2,SUM('бланки '!DI200:DK200)*2-1,SUM('бланки '!DF200:DK200))</f>
        <v>6</v>
      </c>
      <c r="AF198" s="107">
        <f>анкеты!J196</f>
        <v>216</v>
      </c>
      <c r="AG198" s="107">
        <f>анкеты!I196</f>
        <v>225</v>
      </c>
      <c r="AH198" s="108">
        <f t="shared" si="106"/>
        <v>100</v>
      </c>
      <c r="AI198" s="108">
        <f t="shared" si="107"/>
        <v>100</v>
      </c>
      <c r="AJ198" s="111">
        <f t="shared" si="108"/>
        <v>96</v>
      </c>
      <c r="AK198" s="110">
        <f t="shared" si="109"/>
        <v>98.8</v>
      </c>
      <c r="AL198" s="107">
        <f>анкеты!K196</f>
        <v>377</v>
      </c>
      <c r="AM198" s="107">
        <f t="shared" si="110"/>
        <v>387</v>
      </c>
      <c r="AN198" s="107">
        <f>анкеты!L196</f>
        <v>383</v>
      </c>
      <c r="AO198" s="107">
        <f t="shared" si="111"/>
        <v>387</v>
      </c>
      <c r="AP198" s="107">
        <f>анкеты!N196</f>
        <v>322</v>
      </c>
      <c r="AQ198" s="107">
        <f>анкеты!M196</f>
        <v>329</v>
      </c>
      <c r="AR198" s="108">
        <f t="shared" si="112"/>
        <v>97</v>
      </c>
      <c r="AS198" s="108">
        <f t="shared" si="113"/>
        <v>99</v>
      </c>
      <c r="AT198" s="108">
        <f t="shared" si="114"/>
        <v>98</v>
      </c>
      <c r="AU198" s="109">
        <f t="shared" si="115"/>
        <v>98</v>
      </c>
      <c r="AV198" s="107">
        <f>анкеты!O196</f>
        <v>368</v>
      </c>
      <c r="AW198" s="107">
        <f t="shared" si="116"/>
        <v>387</v>
      </c>
      <c r="AX198" s="107">
        <f>анкеты!P196</f>
        <v>376</v>
      </c>
      <c r="AY198" s="107">
        <f t="shared" si="117"/>
        <v>387</v>
      </c>
      <c r="AZ198" s="107">
        <f>анкеты!Q196</f>
        <v>372</v>
      </c>
      <c r="BA198" s="107">
        <f t="shared" si="118"/>
        <v>387</v>
      </c>
      <c r="BB198" s="108">
        <f t="shared" si="119"/>
        <v>95</v>
      </c>
      <c r="BC198" s="108">
        <f t="shared" si="120"/>
        <v>97</v>
      </c>
      <c r="BD198" s="108">
        <f t="shared" si="121"/>
        <v>96</v>
      </c>
      <c r="BE198" s="109">
        <f t="shared" si="122"/>
        <v>95.9</v>
      </c>
      <c r="BF198" s="107">
        <f t="shared" si="123"/>
        <v>98.46</v>
      </c>
      <c r="BG198" s="107"/>
      <c r="BH198" s="107"/>
      <c r="BI198" s="107"/>
      <c r="BJ198" s="107"/>
    </row>
    <row r="199" spans="1:62" ht="45">
      <c r="A199" s="107">
        <f>'бланки '!D201</f>
        <v>197</v>
      </c>
      <c r="B199" s="107" t="str">
        <f>'бланки '!C201</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9" s="107">
        <f>анкеты!C197</f>
        <v>54</v>
      </c>
      <c r="D199" s="107">
        <f>SUMIF('бланки '!K201:Y201,"&lt;2")</f>
        <v>14</v>
      </c>
      <c r="E199" s="107">
        <f>COUNTIF('бланки '!K201:Y201,"&lt;2")</f>
        <v>14</v>
      </c>
      <c r="F199" s="107">
        <f>SUMIF('бланки '!Z201:CM201,"&lt;2")</f>
        <v>38.5</v>
      </c>
      <c r="G199" s="107">
        <f>COUNTIF('бланки '!Z201:CM201,"&lt;2")</f>
        <v>54</v>
      </c>
      <c r="H199" s="107">
        <f>SUM('бланки '!CN201:CQ201)</f>
        <v>4</v>
      </c>
      <c r="I199" s="107">
        <f>анкеты!E197</f>
        <v>50</v>
      </c>
      <c r="J199" s="107">
        <f>анкеты!D197</f>
        <v>50</v>
      </c>
      <c r="K199" s="107">
        <f>анкеты!G197</f>
        <v>42</v>
      </c>
      <c r="L199" s="107">
        <f>анкеты!F197</f>
        <v>42</v>
      </c>
      <c r="M199" s="107">
        <f t="shared" si="93"/>
        <v>100</v>
      </c>
      <c r="N199" s="107">
        <f t="shared" si="94"/>
        <v>71</v>
      </c>
      <c r="O199" s="107">
        <f t="shared" si="95"/>
        <v>100</v>
      </c>
      <c r="P199" s="107">
        <f t="shared" si="96"/>
        <v>100</v>
      </c>
      <c r="Q199" s="108">
        <f t="shared" si="97"/>
        <v>85</v>
      </c>
      <c r="R199" s="108">
        <f t="shared" si="98"/>
        <v>100</v>
      </c>
      <c r="S199" s="108">
        <f t="shared" si="99"/>
        <v>100</v>
      </c>
      <c r="T199" s="109">
        <f t="shared" si="100"/>
        <v>95.5</v>
      </c>
      <c r="U199" s="107">
        <f>SUM('бланки '!CT201:CX201)</f>
        <v>5</v>
      </c>
      <c r="V199" s="107"/>
      <c r="W199" s="107"/>
      <c r="X199" s="107">
        <f>анкеты!H197</f>
        <v>54</v>
      </c>
      <c r="Y199" s="107">
        <f t="shared" si="101"/>
        <v>54</v>
      </c>
      <c r="Z199" s="108">
        <f t="shared" si="102"/>
        <v>100</v>
      </c>
      <c r="AA199" s="108">
        <f t="shared" si="103"/>
        <v>100</v>
      </c>
      <c r="AB199" s="108">
        <f t="shared" si="104"/>
        <v>100</v>
      </c>
      <c r="AC199" s="110">
        <f t="shared" si="105"/>
        <v>100</v>
      </c>
      <c r="AD199" s="107">
        <f>IF('бланки '!G201=1,('бланки '!DB201+'бланки '!DD201)*3,SUM('бланки '!DA201:DE201))</f>
        <v>2</v>
      </c>
      <c r="AE199" s="107">
        <f>IF('бланки '!E201=2,SUM('бланки '!DI201:DK201)*2-1,SUM('бланки '!DF201:DK201))</f>
        <v>3</v>
      </c>
      <c r="AF199" s="107">
        <f>анкеты!J197</f>
        <v>1</v>
      </c>
      <c r="AG199" s="107">
        <f>анкеты!I197</f>
        <v>1</v>
      </c>
      <c r="AH199" s="108">
        <f t="shared" si="106"/>
        <v>40</v>
      </c>
      <c r="AI199" s="108">
        <f t="shared" si="107"/>
        <v>60</v>
      </c>
      <c r="AJ199" s="111">
        <f t="shared" si="108"/>
        <v>100</v>
      </c>
      <c r="AK199" s="110">
        <f t="shared" si="109"/>
        <v>66</v>
      </c>
      <c r="AL199" s="107">
        <f>анкеты!K197</f>
        <v>54</v>
      </c>
      <c r="AM199" s="107">
        <f t="shared" si="110"/>
        <v>54</v>
      </c>
      <c r="AN199" s="107">
        <f>анкеты!L197</f>
        <v>54</v>
      </c>
      <c r="AO199" s="107">
        <f t="shared" si="111"/>
        <v>54</v>
      </c>
      <c r="AP199" s="107">
        <f>анкеты!N197</f>
        <v>46</v>
      </c>
      <c r="AQ199" s="107">
        <f>анкеты!M197</f>
        <v>46</v>
      </c>
      <c r="AR199" s="108">
        <f t="shared" si="112"/>
        <v>100</v>
      </c>
      <c r="AS199" s="108">
        <f t="shared" si="113"/>
        <v>100</v>
      </c>
      <c r="AT199" s="108">
        <f t="shared" si="114"/>
        <v>100</v>
      </c>
      <c r="AU199" s="109">
        <f t="shared" si="115"/>
        <v>100</v>
      </c>
      <c r="AV199" s="107">
        <f>анкеты!O197</f>
        <v>54</v>
      </c>
      <c r="AW199" s="107">
        <f t="shared" si="116"/>
        <v>54</v>
      </c>
      <c r="AX199" s="107">
        <f>анкеты!P197</f>
        <v>54</v>
      </c>
      <c r="AY199" s="107">
        <f t="shared" si="117"/>
        <v>54</v>
      </c>
      <c r="AZ199" s="107">
        <f>анкеты!Q197</f>
        <v>54</v>
      </c>
      <c r="BA199" s="107">
        <f t="shared" si="118"/>
        <v>54</v>
      </c>
      <c r="BB199" s="108">
        <f t="shared" si="119"/>
        <v>100</v>
      </c>
      <c r="BC199" s="108">
        <f t="shared" si="120"/>
        <v>100</v>
      </c>
      <c r="BD199" s="108">
        <f t="shared" si="121"/>
        <v>100</v>
      </c>
      <c r="BE199" s="109">
        <f t="shared" si="122"/>
        <v>100</v>
      </c>
      <c r="BF199" s="107">
        <f t="shared" si="123"/>
        <v>92.3</v>
      </c>
      <c r="BG199" s="107"/>
      <c r="BH199" s="107"/>
      <c r="BI199" s="107"/>
      <c r="BJ199" s="107"/>
    </row>
    <row r="200" spans="1:62" ht="45">
      <c r="A200" s="107">
        <f>'бланки '!D202</f>
        <v>198</v>
      </c>
      <c r="B200" s="107" t="str">
        <f>'бланки '!C202</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200" s="107">
        <f>анкеты!C198</f>
        <v>61</v>
      </c>
      <c r="D200" s="107">
        <f>SUMIF('бланки '!K202:Y202,"&lt;2")</f>
        <v>13</v>
      </c>
      <c r="E200" s="107">
        <f>COUNTIF('бланки '!K202:Y202,"&lt;2")</f>
        <v>13</v>
      </c>
      <c r="F200" s="107">
        <f>SUMIF('бланки '!Z202:CM202,"&lt;2")</f>
        <v>55</v>
      </c>
      <c r="G200" s="107">
        <f>COUNTIF('бланки '!Z202:CM202,"&lt;2")</f>
        <v>56</v>
      </c>
      <c r="H200" s="107">
        <f>SUM('бланки '!CN202:CQ202)</f>
        <v>4</v>
      </c>
      <c r="I200" s="107">
        <f>анкеты!E198</f>
        <v>60</v>
      </c>
      <c r="J200" s="107">
        <f>анкеты!D198</f>
        <v>60</v>
      </c>
      <c r="K200" s="107">
        <f>анкеты!G198</f>
        <v>56</v>
      </c>
      <c r="L200" s="107">
        <f>анкеты!F198</f>
        <v>57</v>
      </c>
      <c r="M200" s="107">
        <f t="shared" si="93"/>
        <v>100</v>
      </c>
      <c r="N200" s="107">
        <f t="shared" si="94"/>
        <v>98</v>
      </c>
      <c r="O200" s="107">
        <f t="shared" si="95"/>
        <v>100</v>
      </c>
      <c r="P200" s="107">
        <f t="shared" si="96"/>
        <v>98</v>
      </c>
      <c r="Q200" s="108">
        <f t="shared" si="97"/>
        <v>99</v>
      </c>
      <c r="R200" s="108">
        <f t="shared" si="98"/>
        <v>100</v>
      </c>
      <c r="S200" s="108">
        <f t="shared" si="99"/>
        <v>99</v>
      </c>
      <c r="T200" s="109">
        <f t="shared" si="100"/>
        <v>99.3</v>
      </c>
      <c r="U200" s="107">
        <f>SUM('бланки '!CT202:CX202)</f>
        <v>5</v>
      </c>
      <c r="V200" s="107"/>
      <c r="W200" s="107"/>
      <c r="X200" s="107">
        <f>анкеты!H198</f>
        <v>61</v>
      </c>
      <c r="Y200" s="107">
        <f t="shared" si="101"/>
        <v>61</v>
      </c>
      <c r="Z200" s="108">
        <f t="shared" si="102"/>
        <v>100</v>
      </c>
      <c r="AA200" s="108">
        <f t="shared" si="103"/>
        <v>100</v>
      </c>
      <c r="AB200" s="108">
        <f t="shared" si="104"/>
        <v>100</v>
      </c>
      <c r="AC200" s="110">
        <f t="shared" si="105"/>
        <v>100</v>
      </c>
      <c r="AD200" s="107">
        <f>IF('бланки '!G202=1,('бланки '!DB202+'бланки '!DD202)*3,SUM('бланки '!DA202:DE202))</f>
        <v>1</v>
      </c>
      <c r="AE200" s="107">
        <f>IF('бланки '!E202=2,SUM('бланки '!DI202:DK202)*2-1,SUM('бланки '!DF202:DK202))</f>
        <v>3</v>
      </c>
      <c r="AF200" s="107">
        <f>анкеты!J198</f>
        <v>26</v>
      </c>
      <c r="AG200" s="107">
        <f>анкеты!I198</f>
        <v>26</v>
      </c>
      <c r="AH200" s="108">
        <f t="shared" si="106"/>
        <v>20</v>
      </c>
      <c r="AI200" s="108">
        <f t="shared" si="107"/>
        <v>60</v>
      </c>
      <c r="AJ200" s="111">
        <f t="shared" si="108"/>
        <v>100</v>
      </c>
      <c r="AK200" s="110">
        <f t="shared" si="109"/>
        <v>60</v>
      </c>
      <c r="AL200" s="107">
        <f>анкеты!K198</f>
        <v>61</v>
      </c>
      <c r="AM200" s="107">
        <f t="shared" si="110"/>
        <v>61</v>
      </c>
      <c r="AN200" s="107">
        <f>анкеты!L198</f>
        <v>61</v>
      </c>
      <c r="AO200" s="107">
        <f t="shared" si="111"/>
        <v>61</v>
      </c>
      <c r="AP200" s="107">
        <f>анкеты!N198</f>
        <v>57</v>
      </c>
      <c r="AQ200" s="107">
        <f>анкеты!M198</f>
        <v>57</v>
      </c>
      <c r="AR200" s="108">
        <f t="shared" si="112"/>
        <v>100</v>
      </c>
      <c r="AS200" s="108">
        <f t="shared" si="113"/>
        <v>100</v>
      </c>
      <c r="AT200" s="108">
        <f t="shared" si="114"/>
        <v>100</v>
      </c>
      <c r="AU200" s="109">
        <f t="shared" si="115"/>
        <v>100</v>
      </c>
      <c r="AV200" s="107">
        <f>анкеты!O198</f>
        <v>61</v>
      </c>
      <c r="AW200" s="107">
        <f t="shared" si="116"/>
        <v>61</v>
      </c>
      <c r="AX200" s="107">
        <f>анкеты!P198</f>
        <v>61</v>
      </c>
      <c r="AY200" s="107">
        <f t="shared" si="117"/>
        <v>61</v>
      </c>
      <c r="AZ200" s="107">
        <f>анкеты!Q198</f>
        <v>61</v>
      </c>
      <c r="BA200" s="107">
        <f t="shared" si="118"/>
        <v>61</v>
      </c>
      <c r="BB200" s="108">
        <f t="shared" si="119"/>
        <v>100</v>
      </c>
      <c r="BC200" s="108">
        <f t="shared" si="120"/>
        <v>100</v>
      </c>
      <c r="BD200" s="108">
        <f t="shared" si="121"/>
        <v>100</v>
      </c>
      <c r="BE200" s="109">
        <f t="shared" si="122"/>
        <v>100</v>
      </c>
      <c r="BF200" s="107">
        <f t="shared" si="123"/>
        <v>91.86</v>
      </c>
      <c r="BG200" s="107"/>
      <c r="BH200" s="107"/>
      <c r="BI200" s="107"/>
      <c r="BJ200" s="107"/>
    </row>
    <row r="201" spans="1:62" ht="45">
      <c r="A201" s="107">
        <f>'бланки '!D203</f>
        <v>199</v>
      </c>
      <c r="B201" s="107" t="str">
        <f>'бланки '!C203</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201" s="107">
        <f>анкеты!C199</f>
        <v>29</v>
      </c>
      <c r="D201" s="107">
        <f>SUMIF('бланки '!K203:Y203,"&lt;2")</f>
        <v>14</v>
      </c>
      <c r="E201" s="107">
        <f>COUNTIF('бланки '!K203:Y203,"&lt;2")</f>
        <v>14</v>
      </c>
      <c r="F201" s="107">
        <f>SUMIF('бланки '!Z203:CM203,"&lt;2")</f>
        <v>56</v>
      </c>
      <c r="G201" s="107">
        <f>COUNTIF('бланки '!Z203:CM203,"&lt;2")</f>
        <v>56</v>
      </c>
      <c r="H201" s="107">
        <f>SUM('бланки '!CN203:CQ203)</f>
        <v>4</v>
      </c>
      <c r="I201" s="107">
        <f>анкеты!E199</f>
        <v>26</v>
      </c>
      <c r="J201" s="107">
        <f>анкеты!D199</f>
        <v>26</v>
      </c>
      <c r="K201" s="107">
        <f>анкеты!G199</f>
        <v>25</v>
      </c>
      <c r="L201" s="107">
        <f>анкеты!F199</f>
        <v>25</v>
      </c>
      <c r="M201" s="107">
        <f t="shared" si="93"/>
        <v>100</v>
      </c>
      <c r="N201" s="107">
        <f t="shared" si="94"/>
        <v>100</v>
      </c>
      <c r="O201" s="107">
        <f t="shared" si="95"/>
        <v>100</v>
      </c>
      <c r="P201" s="107">
        <f t="shared" si="96"/>
        <v>100</v>
      </c>
      <c r="Q201" s="108">
        <f t="shared" si="97"/>
        <v>100</v>
      </c>
      <c r="R201" s="108">
        <f t="shared" si="98"/>
        <v>100</v>
      </c>
      <c r="S201" s="108">
        <f t="shared" si="99"/>
        <v>100</v>
      </c>
      <c r="T201" s="109">
        <f t="shared" si="100"/>
        <v>100</v>
      </c>
      <c r="U201" s="107">
        <f>SUM('бланки '!CT203:CX203)</f>
        <v>5</v>
      </c>
      <c r="V201" s="107"/>
      <c r="W201" s="107"/>
      <c r="X201" s="107">
        <f>анкеты!H199</f>
        <v>29</v>
      </c>
      <c r="Y201" s="107">
        <f t="shared" si="101"/>
        <v>29</v>
      </c>
      <c r="Z201" s="108">
        <f t="shared" si="102"/>
        <v>100</v>
      </c>
      <c r="AA201" s="108">
        <f t="shared" si="103"/>
        <v>100</v>
      </c>
      <c r="AB201" s="108">
        <f t="shared" si="104"/>
        <v>100</v>
      </c>
      <c r="AC201" s="110">
        <f t="shared" si="105"/>
        <v>100</v>
      </c>
      <c r="AD201" s="107">
        <f>IF('бланки '!G203=1,('бланки '!DB203+'бланки '!DD203)*3,SUM('бланки '!DA203:DE203))</f>
        <v>3</v>
      </c>
      <c r="AE201" s="107">
        <f>IF('бланки '!E203=2,SUM('бланки '!DI203:DK203)*2-1,SUM('бланки '!DF203:DK203))</f>
        <v>3</v>
      </c>
      <c r="AF201" s="107">
        <f>анкеты!J199</f>
        <v>1</v>
      </c>
      <c r="AG201" s="107">
        <f>анкеты!I199</f>
        <v>1</v>
      </c>
      <c r="AH201" s="108">
        <f t="shared" si="106"/>
        <v>60</v>
      </c>
      <c r="AI201" s="108">
        <f t="shared" si="107"/>
        <v>60</v>
      </c>
      <c r="AJ201" s="111">
        <f t="shared" si="108"/>
        <v>100</v>
      </c>
      <c r="AK201" s="110">
        <f t="shared" si="109"/>
        <v>72</v>
      </c>
      <c r="AL201" s="107">
        <f>анкеты!K199</f>
        <v>28</v>
      </c>
      <c r="AM201" s="107">
        <f t="shared" si="110"/>
        <v>29</v>
      </c>
      <c r="AN201" s="107">
        <f>анкеты!L199</f>
        <v>29</v>
      </c>
      <c r="AO201" s="107">
        <f t="shared" si="111"/>
        <v>29</v>
      </c>
      <c r="AP201" s="107">
        <f>анкеты!N199</f>
        <v>26</v>
      </c>
      <c r="AQ201" s="107">
        <f>анкеты!M199</f>
        <v>26</v>
      </c>
      <c r="AR201" s="108">
        <f t="shared" si="112"/>
        <v>97</v>
      </c>
      <c r="AS201" s="108">
        <f t="shared" si="113"/>
        <v>100</v>
      </c>
      <c r="AT201" s="108">
        <f t="shared" si="114"/>
        <v>100</v>
      </c>
      <c r="AU201" s="109">
        <f t="shared" si="115"/>
        <v>98.8</v>
      </c>
      <c r="AV201" s="107">
        <f>анкеты!O199</f>
        <v>29</v>
      </c>
      <c r="AW201" s="107">
        <f t="shared" si="116"/>
        <v>29</v>
      </c>
      <c r="AX201" s="107">
        <f>анкеты!P199</f>
        <v>29</v>
      </c>
      <c r="AY201" s="107">
        <f t="shared" si="117"/>
        <v>29</v>
      </c>
      <c r="AZ201" s="107">
        <f>анкеты!Q199</f>
        <v>29</v>
      </c>
      <c r="BA201" s="107">
        <f t="shared" si="118"/>
        <v>29</v>
      </c>
      <c r="BB201" s="108">
        <f t="shared" si="119"/>
        <v>100</v>
      </c>
      <c r="BC201" s="108">
        <f t="shared" si="120"/>
        <v>100</v>
      </c>
      <c r="BD201" s="108">
        <f t="shared" si="121"/>
        <v>100</v>
      </c>
      <c r="BE201" s="109">
        <f t="shared" si="122"/>
        <v>100</v>
      </c>
      <c r="BF201" s="107">
        <f t="shared" si="123"/>
        <v>94.16</v>
      </c>
      <c r="BG201" s="107"/>
      <c r="BH201" s="107"/>
      <c r="BI201" s="107"/>
      <c r="BJ201" s="107"/>
    </row>
    <row r="202" spans="1:62" ht="45">
      <c r="A202" s="107">
        <f>'бланки '!D204</f>
        <v>200</v>
      </c>
      <c r="B202" s="107" t="str">
        <f>'бланки '!C204</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2" s="107">
        <f>анкеты!C200</f>
        <v>42</v>
      </c>
      <c r="D202" s="107">
        <f>SUMIF('бланки '!K204:Y204,"&lt;2")</f>
        <v>13</v>
      </c>
      <c r="E202" s="107">
        <f>COUNTIF('бланки '!K204:Y204,"&lt;2")</f>
        <v>13</v>
      </c>
      <c r="F202" s="107">
        <f>SUMIF('бланки '!Z204:CM204,"&lt;2")</f>
        <v>55</v>
      </c>
      <c r="G202" s="107">
        <f>COUNTIF('бланки '!Z204:CM204,"&lt;2")</f>
        <v>55</v>
      </c>
      <c r="H202" s="107">
        <f>SUM('бланки '!CN204:CQ204)</f>
        <v>4</v>
      </c>
      <c r="I202" s="107">
        <f>анкеты!E200</f>
        <v>40</v>
      </c>
      <c r="J202" s="107">
        <f>анкеты!D200</f>
        <v>40</v>
      </c>
      <c r="K202" s="107">
        <f>анкеты!G200</f>
        <v>40</v>
      </c>
      <c r="L202" s="107">
        <f>анкеты!F200</f>
        <v>40</v>
      </c>
      <c r="M202" s="107">
        <f t="shared" si="93"/>
        <v>100</v>
      </c>
      <c r="N202" s="107">
        <f t="shared" si="94"/>
        <v>100</v>
      </c>
      <c r="O202" s="107">
        <f t="shared" si="95"/>
        <v>100</v>
      </c>
      <c r="P202" s="107">
        <f t="shared" si="96"/>
        <v>100</v>
      </c>
      <c r="Q202" s="108">
        <f t="shared" si="97"/>
        <v>100</v>
      </c>
      <c r="R202" s="108">
        <f t="shared" si="98"/>
        <v>100</v>
      </c>
      <c r="S202" s="108">
        <f t="shared" si="99"/>
        <v>100</v>
      </c>
      <c r="T202" s="109">
        <f t="shared" si="100"/>
        <v>100</v>
      </c>
      <c r="U202" s="107">
        <f>SUM('бланки '!CT204:CX204)</f>
        <v>5</v>
      </c>
      <c r="V202" s="107"/>
      <c r="W202" s="107"/>
      <c r="X202" s="107">
        <f>анкеты!H200</f>
        <v>41</v>
      </c>
      <c r="Y202" s="107">
        <f t="shared" si="101"/>
        <v>42</v>
      </c>
      <c r="Z202" s="108">
        <f t="shared" si="102"/>
        <v>100</v>
      </c>
      <c r="AA202" s="108">
        <f t="shared" si="103"/>
        <v>99</v>
      </c>
      <c r="AB202" s="108">
        <f t="shared" si="104"/>
        <v>98</v>
      </c>
      <c r="AC202" s="110">
        <f t="shared" si="105"/>
        <v>99</v>
      </c>
      <c r="AD202" s="107">
        <f>IF('бланки '!G204=1,('бланки '!DB204+'бланки '!DD204)*3,SUM('бланки '!DA204:DE204))</f>
        <v>0</v>
      </c>
      <c r="AE202" s="107">
        <f>IF('бланки '!E204=2,SUM('бланки '!DI204:DK204)*2-1,SUM('бланки '!DF204:DK204))</f>
        <v>3</v>
      </c>
      <c r="AF202" s="107">
        <f>анкеты!J200</f>
        <v>18</v>
      </c>
      <c r="AG202" s="107">
        <f>анкеты!I200</f>
        <v>18</v>
      </c>
      <c r="AH202" s="108">
        <f t="shared" si="106"/>
        <v>0</v>
      </c>
      <c r="AI202" s="108">
        <f t="shared" si="107"/>
        <v>60</v>
      </c>
      <c r="AJ202" s="111">
        <f t="shared" si="108"/>
        <v>100</v>
      </c>
      <c r="AK202" s="110">
        <f t="shared" si="109"/>
        <v>54</v>
      </c>
      <c r="AL202" s="107">
        <f>анкеты!K200</f>
        <v>42</v>
      </c>
      <c r="AM202" s="107">
        <f t="shared" si="110"/>
        <v>42</v>
      </c>
      <c r="AN202" s="107">
        <f>анкеты!L200</f>
        <v>42</v>
      </c>
      <c r="AO202" s="107">
        <f t="shared" si="111"/>
        <v>42</v>
      </c>
      <c r="AP202" s="107">
        <f>анкеты!N200</f>
        <v>41</v>
      </c>
      <c r="AQ202" s="107">
        <f>анкеты!M200</f>
        <v>41</v>
      </c>
      <c r="AR202" s="108">
        <f t="shared" si="112"/>
        <v>100</v>
      </c>
      <c r="AS202" s="108">
        <f t="shared" si="113"/>
        <v>100</v>
      </c>
      <c r="AT202" s="108">
        <f t="shared" si="114"/>
        <v>100</v>
      </c>
      <c r="AU202" s="109">
        <f t="shared" si="115"/>
        <v>100</v>
      </c>
      <c r="AV202" s="107">
        <f>анкеты!O200</f>
        <v>42</v>
      </c>
      <c r="AW202" s="107">
        <f t="shared" si="116"/>
        <v>42</v>
      </c>
      <c r="AX202" s="107">
        <f>анкеты!P200</f>
        <v>42</v>
      </c>
      <c r="AY202" s="107">
        <f t="shared" si="117"/>
        <v>42</v>
      </c>
      <c r="AZ202" s="107">
        <f>анкеты!Q200</f>
        <v>42</v>
      </c>
      <c r="BA202" s="107">
        <f t="shared" si="118"/>
        <v>42</v>
      </c>
      <c r="BB202" s="108">
        <f t="shared" si="119"/>
        <v>100</v>
      </c>
      <c r="BC202" s="108">
        <f t="shared" si="120"/>
        <v>100</v>
      </c>
      <c r="BD202" s="108">
        <f t="shared" si="121"/>
        <v>100</v>
      </c>
      <c r="BE202" s="109">
        <f t="shared" si="122"/>
        <v>100</v>
      </c>
      <c r="BF202" s="107">
        <f t="shared" si="123"/>
        <v>90.6</v>
      </c>
      <c r="BG202" s="107"/>
      <c r="BH202" s="107"/>
      <c r="BI202" s="107"/>
      <c r="BJ202" s="107"/>
    </row>
    <row r="203" spans="1:62" ht="45">
      <c r="A203" s="107">
        <f>'бланки '!D205</f>
        <v>201</v>
      </c>
      <c r="B203" s="107" t="str">
        <f>'бланки '!C205</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3" s="107">
        <f>анкеты!C201</f>
        <v>31</v>
      </c>
      <c r="D203" s="107">
        <f>SUMIF('бланки '!K205:Y205,"&lt;2")</f>
        <v>14</v>
      </c>
      <c r="E203" s="107">
        <f>COUNTIF('бланки '!K205:Y205,"&lt;2")</f>
        <v>14</v>
      </c>
      <c r="F203" s="107">
        <f>SUMIF('бланки '!Z205:CM205,"&lt;2")</f>
        <v>44</v>
      </c>
      <c r="G203" s="107">
        <f>COUNTIF('бланки '!Z205:CM205,"&lt;2")</f>
        <v>53</v>
      </c>
      <c r="H203" s="107">
        <f>SUM('бланки '!CN205:CQ205)</f>
        <v>4</v>
      </c>
      <c r="I203" s="107">
        <f>анкеты!E201</f>
        <v>27</v>
      </c>
      <c r="J203" s="107">
        <f>анкеты!D201</f>
        <v>27</v>
      </c>
      <c r="K203" s="107">
        <f>анкеты!G201</f>
        <v>26</v>
      </c>
      <c r="L203" s="107">
        <f>анкеты!F201</f>
        <v>26</v>
      </c>
      <c r="M203" s="107">
        <f t="shared" si="93"/>
        <v>100</v>
      </c>
      <c r="N203" s="107">
        <f t="shared" si="94"/>
        <v>83</v>
      </c>
      <c r="O203" s="107">
        <f t="shared" si="95"/>
        <v>100</v>
      </c>
      <c r="P203" s="107">
        <f t="shared" si="96"/>
        <v>100</v>
      </c>
      <c r="Q203" s="108">
        <f t="shared" si="97"/>
        <v>91</v>
      </c>
      <c r="R203" s="108">
        <f t="shared" si="98"/>
        <v>100</v>
      </c>
      <c r="S203" s="108">
        <f t="shared" si="99"/>
        <v>100</v>
      </c>
      <c r="T203" s="109">
        <f t="shared" si="100"/>
        <v>97.3</v>
      </c>
      <c r="U203" s="107">
        <f>SUM('бланки '!CT205:CX205)</f>
        <v>5</v>
      </c>
      <c r="V203" s="107"/>
      <c r="W203" s="107"/>
      <c r="X203" s="107">
        <f>анкеты!H201</f>
        <v>30</v>
      </c>
      <c r="Y203" s="107">
        <f t="shared" si="101"/>
        <v>31</v>
      </c>
      <c r="Z203" s="108">
        <f t="shared" si="102"/>
        <v>100</v>
      </c>
      <c r="AA203" s="108">
        <f t="shared" si="103"/>
        <v>98</v>
      </c>
      <c r="AB203" s="108">
        <f t="shared" si="104"/>
        <v>97</v>
      </c>
      <c r="AC203" s="110">
        <f t="shared" si="105"/>
        <v>98.5</v>
      </c>
      <c r="AD203" s="107">
        <f>IF('бланки '!G205=1,('бланки '!DB205+'бланки '!DD205)*3,SUM('бланки '!DA205:DE205))</f>
        <v>0</v>
      </c>
      <c r="AE203" s="107">
        <f>IF('бланки '!E205=2,SUM('бланки '!DI205:DK205)*2-1,SUM('бланки '!DF205:DK205))</f>
        <v>3</v>
      </c>
      <c r="AF203" s="107">
        <f>анкеты!J201</f>
        <v>12</v>
      </c>
      <c r="AG203" s="107">
        <f>анкеты!I201</f>
        <v>14</v>
      </c>
      <c r="AH203" s="108">
        <f t="shared" si="106"/>
        <v>0</v>
      </c>
      <c r="AI203" s="108">
        <f t="shared" si="107"/>
        <v>60</v>
      </c>
      <c r="AJ203" s="111">
        <f t="shared" si="108"/>
        <v>86</v>
      </c>
      <c r="AK203" s="110">
        <f t="shared" si="109"/>
        <v>49.8</v>
      </c>
      <c r="AL203" s="107">
        <f>анкеты!K201</f>
        <v>30</v>
      </c>
      <c r="AM203" s="107">
        <f t="shared" si="110"/>
        <v>31</v>
      </c>
      <c r="AN203" s="107">
        <f>анкеты!L201</f>
        <v>31</v>
      </c>
      <c r="AO203" s="107">
        <f t="shared" si="111"/>
        <v>31</v>
      </c>
      <c r="AP203" s="107">
        <f>анкеты!N201</f>
        <v>28</v>
      </c>
      <c r="AQ203" s="107">
        <f>анкеты!M201</f>
        <v>28</v>
      </c>
      <c r="AR203" s="108">
        <f t="shared" si="112"/>
        <v>97</v>
      </c>
      <c r="AS203" s="108">
        <f t="shared" si="113"/>
        <v>100</v>
      </c>
      <c r="AT203" s="108">
        <f t="shared" si="114"/>
        <v>100</v>
      </c>
      <c r="AU203" s="109">
        <f t="shared" si="115"/>
        <v>98.8</v>
      </c>
      <c r="AV203" s="107">
        <f>анкеты!O201</f>
        <v>30</v>
      </c>
      <c r="AW203" s="107">
        <f t="shared" si="116"/>
        <v>31</v>
      </c>
      <c r="AX203" s="107">
        <f>анкеты!P201</f>
        <v>31</v>
      </c>
      <c r="AY203" s="107">
        <f t="shared" si="117"/>
        <v>31</v>
      </c>
      <c r="AZ203" s="107">
        <f>анкеты!Q201</f>
        <v>31</v>
      </c>
      <c r="BA203" s="107">
        <f t="shared" si="118"/>
        <v>31</v>
      </c>
      <c r="BB203" s="108">
        <f t="shared" si="119"/>
        <v>97</v>
      </c>
      <c r="BC203" s="108">
        <f t="shared" si="120"/>
        <v>100</v>
      </c>
      <c r="BD203" s="108">
        <f t="shared" si="121"/>
        <v>100</v>
      </c>
      <c r="BE203" s="109">
        <f t="shared" si="122"/>
        <v>99.1</v>
      </c>
      <c r="BF203" s="107">
        <f t="shared" si="123"/>
        <v>88.7</v>
      </c>
      <c r="BG203" s="107"/>
      <c r="BH203" s="107"/>
      <c r="BI203" s="107"/>
      <c r="BJ203" s="107"/>
    </row>
    <row r="204" spans="1:62" ht="45">
      <c r="A204" s="107">
        <f>'бланки '!D206</f>
        <v>202</v>
      </c>
      <c r="B204" s="107" t="str">
        <f>'бланки '!C206</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4" s="107">
        <f>анкеты!C202</f>
        <v>63</v>
      </c>
      <c r="D204" s="107">
        <f>SUMIF('бланки '!K206:Y206,"&lt;2")</f>
        <v>14</v>
      </c>
      <c r="E204" s="107">
        <f>COUNTIF('бланки '!K206:Y206,"&lt;2")</f>
        <v>14</v>
      </c>
      <c r="F204" s="107">
        <f>SUMIF('бланки '!Z206:CM206,"&lt;2")</f>
        <v>55</v>
      </c>
      <c r="G204" s="107">
        <f>COUNTIF('бланки '!Z206:CM206,"&lt;2")</f>
        <v>56</v>
      </c>
      <c r="H204" s="107">
        <f>SUM('бланки '!CN206:CQ206)</f>
        <v>4</v>
      </c>
      <c r="I204" s="107">
        <f>анкеты!E202</f>
        <v>62</v>
      </c>
      <c r="J204" s="107">
        <f>анкеты!D202</f>
        <v>62</v>
      </c>
      <c r="K204" s="107">
        <f>анкеты!G202</f>
        <v>61</v>
      </c>
      <c r="L204" s="107">
        <f>анкеты!F202</f>
        <v>61</v>
      </c>
      <c r="M204" s="107">
        <f t="shared" si="93"/>
        <v>100</v>
      </c>
      <c r="N204" s="107">
        <f t="shared" si="94"/>
        <v>98</v>
      </c>
      <c r="O204" s="107">
        <f t="shared" si="95"/>
        <v>100</v>
      </c>
      <c r="P204" s="107">
        <f t="shared" si="96"/>
        <v>100</v>
      </c>
      <c r="Q204" s="108">
        <f t="shared" si="97"/>
        <v>99</v>
      </c>
      <c r="R204" s="108">
        <f t="shared" si="98"/>
        <v>100</v>
      </c>
      <c r="S204" s="108">
        <f t="shared" si="99"/>
        <v>100</v>
      </c>
      <c r="T204" s="109">
        <f t="shared" si="100"/>
        <v>99.7</v>
      </c>
      <c r="U204" s="107">
        <f>SUM('бланки '!CT206:CX206)</f>
        <v>5</v>
      </c>
      <c r="V204" s="107"/>
      <c r="W204" s="107"/>
      <c r="X204" s="107">
        <f>анкеты!H202</f>
        <v>63</v>
      </c>
      <c r="Y204" s="107">
        <f t="shared" si="101"/>
        <v>63</v>
      </c>
      <c r="Z204" s="108">
        <f t="shared" si="102"/>
        <v>100</v>
      </c>
      <c r="AA204" s="108">
        <f t="shared" si="103"/>
        <v>100</v>
      </c>
      <c r="AB204" s="108">
        <f t="shared" si="104"/>
        <v>100</v>
      </c>
      <c r="AC204" s="110">
        <f t="shared" si="105"/>
        <v>100</v>
      </c>
      <c r="AD204" s="107">
        <f>IF('бланки '!G206=1,('бланки '!DB206+'бланки '!DD206)*3,SUM('бланки '!DA206:DE206))</f>
        <v>2</v>
      </c>
      <c r="AE204" s="107">
        <f>IF('бланки '!E206=2,SUM('бланки '!DI206:DK206)*2-1,SUM('бланки '!DF206:DK206))</f>
        <v>5</v>
      </c>
      <c r="AF204" s="107">
        <f>анкеты!J202</f>
        <v>8</v>
      </c>
      <c r="AG204" s="107">
        <f>анкеты!I202</f>
        <v>8</v>
      </c>
      <c r="AH204" s="108">
        <f t="shared" si="106"/>
        <v>40</v>
      </c>
      <c r="AI204" s="108">
        <f t="shared" si="107"/>
        <v>100</v>
      </c>
      <c r="AJ204" s="111">
        <f t="shared" si="108"/>
        <v>100</v>
      </c>
      <c r="AK204" s="110">
        <f t="shared" si="109"/>
        <v>82</v>
      </c>
      <c r="AL204" s="107">
        <f>анкеты!K202</f>
        <v>63</v>
      </c>
      <c r="AM204" s="107">
        <f t="shared" si="110"/>
        <v>63</v>
      </c>
      <c r="AN204" s="107">
        <f>анкеты!L202</f>
        <v>63</v>
      </c>
      <c r="AO204" s="107">
        <f t="shared" si="111"/>
        <v>63</v>
      </c>
      <c r="AP204" s="107">
        <f>анкеты!N202</f>
        <v>62</v>
      </c>
      <c r="AQ204" s="107">
        <f>анкеты!M202</f>
        <v>62</v>
      </c>
      <c r="AR204" s="108">
        <f t="shared" si="112"/>
        <v>100</v>
      </c>
      <c r="AS204" s="108">
        <f t="shared" si="113"/>
        <v>100</v>
      </c>
      <c r="AT204" s="108">
        <f t="shared" si="114"/>
        <v>100</v>
      </c>
      <c r="AU204" s="109">
        <f t="shared" si="115"/>
        <v>100</v>
      </c>
      <c r="AV204" s="107">
        <f>анкеты!O202</f>
        <v>62</v>
      </c>
      <c r="AW204" s="107">
        <f t="shared" si="116"/>
        <v>63</v>
      </c>
      <c r="AX204" s="107">
        <f>анкеты!P202</f>
        <v>63</v>
      </c>
      <c r="AY204" s="107">
        <f t="shared" si="117"/>
        <v>63</v>
      </c>
      <c r="AZ204" s="107">
        <f>анкеты!Q202</f>
        <v>62</v>
      </c>
      <c r="BA204" s="107">
        <f t="shared" si="118"/>
        <v>63</v>
      </c>
      <c r="BB204" s="108">
        <f t="shared" si="119"/>
        <v>98</v>
      </c>
      <c r="BC204" s="108">
        <f t="shared" si="120"/>
        <v>100</v>
      </c>
      <c r="BD204" s="108">
        <f t="shared" si="121"/>
        <v>98</v>
      </c>
      <c r="BE204" s="109">
        <f t="shared" si="122"/>
        <v>98.4</v>
      </c>
      <c r="BF204" s="107">
        <f t="shared" si="123"/>
        <v>96.02000000000001</v>
      </c>
      <c r="BG204" s="107"/>
      <c r="BH204" s="107"/>
      <c r="BI204" s="107"/>
      <c r="BJ204" s="107"/>
    </row>
    <row r="205" spans="1:62" ht="45">
      <c r="A205" s="107">
        <f>'бланки '!D207</f>
        <v>203</v>
      </c>
      <c r="B205" s="107" t="str">
        <f>'бланки '!C207</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5" s="107">
        <f>анкеты!C203</f>
        <v>41</v>
      </c>
      <c r="D205" s="107">
        <f>SUMIF('бланки '!K207:Y207,"&lt;2")</f>
        <v>14</v>
      </c>
      <c r="E205" s="107">
        <f>COUNTIF('бланки '!K207:Y207,"&lt;2")</f>
        <v>14</v>
      </c>
      <c r="F205" s="107">
        <f>SUMIF('бланки '!Z207:CM207,"&lt;2")</f>
        <v>55</v>
      </c>
      <c r="G205" s="107">
        <f>COUNTIF('бланки '!Z207:CM207,"&lt;2")</f>
        <v>55</v>
      </c>
      <c r="H205" s="107">
        <f>SUM('бланки '!CN207:CQ207)</f>
        <v>4</v>
      </c>
      <c r="I205" s="107">
        <f>анкеты!E203</f>
        <v>41</v>
      </c>
      <c r="J205" s="107">
        <f>анкеты!D203</f>
        <v>41</v>
      </c>
      <c r="K205" s="107">
        <f>анкеты!G203</f>
        <v>36</v>
      </c>
      <c r="L205" s="107">
        <f>анкеты!F203</f>
        <v>37</v>
      </c>
      <c r="M205" s="107">
        <f t="shared" si="93"/>
        <v>100</v>
      </c>
      <c r="N205" s="107">
        <f t="shared" si="94"/>
        <v>100</v>
      </c>
      <c r="O205" s="107">
        <f t="shared" si="95"/>
        <v>100</v>
      </c>
      <c r="P205" s="107">
        <f t="shared" si="96"/>
        <v>97</v>
      </c>
      <c r="Q205" s="108">
        <f t="shared" si="97"/>
        <v>100</v>
      </c>
      <c r="R205" s="108">
        <f t="shared" si="98"/>
        <v>100</v>
      </c>
      <c r="S205" s="108">
        <f t="shared" si="99"/>
        <v>98</v>
      </c>
      <c r="T205" s="109">
        <f t="shared" si="100"/>
        <v>99.2</v>
      </c>
      <c r="U205" s="107">
        <f>SUM('бланки '!CT207:CX207)</f>
        <v>5</v>
      </c>
      <c r="V205" s="107"/>
      <c r="W205" s="107"/>
      <c r="X205" s="107">
        <f>анкеты!H203</f>
        <v>40</v>
      </c>
      <c r="Y205" s="107">
        <f t="shared" si="101"/>
        <v>41</v>
      </c>
      <c r="Z205" s="108">
        <f t="shared" si="102"/>
        <v>100</v>
      </c>
      <c r="AA205" s="108">
        <f t="shared" si="103"/>
        <v>99</v>
      </c>
      <c r="AB205" s="108">
        <f t="shared" si="104"/>
        <v>98</v>
      </c>
      <c r="AC205" s="110">
        <f t="shared" si="105"/>
        <v>99</v>
      </c>
      <c r="AD205" s="107">
        <f>IF('бланки '!G207=1,('бланки '!DB207+'бланки '!DD207)*3,SUM('бланки '!DA207:DE207))</f>
        <v>2</v>
      </c>
      <c r="AE205" s="107">
        <f>IF('бланки '!E207=2,SUM('бланки '!DI207:DK207)*2-1,SUM('бланки '!DF207:DK207))</f>
        <v>3</v>
      </c>
      <c r="AF205" s="107">
        <f>анкеты!J203</f>
        <v>4</v>
      </c>
      <c r="AG205" s="107">
        <f>анкеты!I203</f>
        <v>4</v>
      </c>
      <c r="AH205" s="108">
        <f t="shared" si="106"/>
        <v>40</v>
      </c>
      <c r="AI205" s="108">
        <f t="shared" si="107"/>
        <v>60</v>
      </c>
      <c r="AJ205" s="111">
        <f t="shared" si="108"/>
        <v>100</v>
      </c>
      <c r="AK205" s="110">
        <f t="shared" si="109"/>
        <v>66</v>
      </c>
      <c r="AL205" s="107">
        <f>анкеты!K203</f>
        <v>40</v>
      </c>
      <c r="AM205" s="107">
        <f t="shared" si="110"/>
        <v>41</v>
      </c>
      <c r="AN205" s="107">
        <f>анкеты!L203</f>
        <v>41</v>
      </c>
      <c r="AO205" s="107">
        <f t="shared" si="111"/>
        <v>41</v>
      </c>
      <c r="AP205" s="107">
        <f>анкеты!N203</f>
        <v>40</v>
      </c>
      <c r="AQ205" s="107">
        <f>анкеты!M203</f>
        <v>40</v>
      </c>
      <c r="AR205" s="108">
        <f t="shared" si="112"/>
        <v>98</v>
      </c>
      <c r="AS205" s="108">
        <f t="shared" si="113"/>
        <v>100</v>
      </c>
      <c r="AT205" s="108">
        <f t="shared" si="114"/>
        <v>100</v>
      </c>
      <c r="AU205" s="109">
        <f t="shared" si="115"/>
        <v>99.2</v>
      </c>
      <c r="AV205" s="107">
        <f>анкеты!O203</f>
        <v>41</v>
      </c>
      <c r="AW205" s="107">
        <f t="shared" si="116"/>
        <v>41</v>
      </c>
      <c r="AX205" s="107">
        <f>анкеты!P203</f>
        <v>40</v>
      </c>
      <c r="AY205" s="107">
        <f t="shared" si="117"/>
        <v>41</v>
      </c>
      <c r="AZ205" s="107">
        <f>анкеты!Q203</f>
        <v>41</v>
      </c>
      <c r="BA205" s="107">
        <f t="shared" si="118"/>
        <v>41</v>
      </c>
      <c r="BB205" s="108">
        <f t="shared" si="119"/>
        <v>100</v>
      </c>
      <c r="BC205" s="108">
        <f t="shared" si="120"/>
        <v>98</v>
      </c>
      <c r="BD205" s="108">
        <f t="shared" si="121"/>
        <v>100</v>
      </c>
      <c r="BE205" s="109">
        <f t="shared" si="122"/>
        <v>99.6</v>
      </c>
      <c r="BF205" s="107">
        <f t="shared" si="123"/>
        <v>92.6</v>
      </c>
      <c r="BG205" s="107"/>
      <c r="BH205" s="107"/>
      <c r="BI205" s="107"/>
      <c r="BJ205" s="107"/>
    </row>
    <row r="206" spans="1:62" ht="45">
      <c r="A206" s="107">
        <f>'бланки '!D208</f>
        <v>204</v>
      </c>
      <c r="B206" s="107" t="str">
        <f>'бланки '!C208</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6" s="107">
        <f>анкеты!C204</f>
        <v>104</v>
      </c>
      <c r="D206" s="107">
        <f>SUMIF('бланки '!K208:Y208,"&lt;2")</f>
        <v>13</v>
      </c>
      <c r="E206" s="107">
        <f>COUNTIF('бланки '!K208:Y208,"&lt;2")</f>
        <v>13</v>
      </c>
      <c r="F206" s="107">
        <f>SUMIF('бланки '!Z208:CM208,"&lt;2")</f>
        <v>53</v>
      </c>
      <c r="G206" s="107">
        <f>COUNTIF('бланки '!Z208:CM208,"&lt;2")</f>
        <v>53</v>
      </c>
      <c r="H206" s="107">
        <f>SUM('бланки '!CN208:CQ208)</f>
        <v>4</v>
      </c>
      <c r="I206" s="107">
        <f>анкеты!E204</f>
        <v>103</v>
      </c>
      <c r="J206" s="107">
        <f>анкеты!D204</f>
        <v>104</v>
      </c>
      <c r="K206" s="107">
        <f>анкеты!G204</f>
        <v>91</v>
      </c>
      <c r="L206" s="107">
        <f>анкеты!F204</f>
        <v>95</v>
      </c>
      <c r="M206" s="107">
        <f t="shared" si="93"/>
        <v>100</v>
      </c>
      <c r="N206" s="107">
        <f t="shared" si="94"/>
        <v>100</v>
      </c>
      <c r="O206" s="107">
        <f t="shared" si="95"/>
        <v>99</v>
      </c>
      <c r="P206" s="107">
        <f t="shared" si="96"/>
        <v>96</v>
      </c>
      <c r="Q206" s="108">
        <f t="shared" si="97"/>
        <v>100</v>
      </c>
      <c r="R206" s="108">
        <f t="shared" si="98"/>
        <v>100</v>
      </c>
      <c r="S206" s="108">
        <f t="shared" si="99"/>
        <v>97</v>
      </c>
      <c r="T206" s="109">
        <f t="shared" si="100"/>
        <v>98.8</v>
      </c>
      <c r="U206" s="107">
        <f>SUM('бланки '!CT208:CX208)</f>
        <v>5</v>
      </c>
      <c r="V206" s="107"/>
      <c r="W206" s="107"/>
      <c r="X206" s="107">
        <f>анкеты!H204</f>
        <v>99</v>
      </c>
      <c r="Y206" s="107">
        <f t="shared" si="101"/>
        <v>104</v>
      </c>
      <c r="Z206" s="108">
        <f t="shared" si="102"/>
        <v>100</v>
      </c>
      <c r="AA206" s="108">
        <f t="shared" si="103"/>
        <v>97</v>
      </c>
      <c r="AB206" s="108">
        <f t="shared" si="104"/>
        <v>95</v>
      </c>
      <c r="AC206" s="110">
        <f t="shared" si="105"/>
        <v>97.5</v>
      </c>
      <c r="AD206" s="107">
        <f>IF('бланки '!G208=1,('бланки '!DB208+'бланки '!DD208)*3,SUM('бланки '!DA208:DE208))</f>
        <v>4</v>
      </c>
      <c r="AE206" s="107">
        <f>IF('бланки '!E208=2,SUM('бланки '!DI208:DK208)*2-1,SUM('бланки '!DF208:DK208))</f>
        <v>5</v>
      </c>
      <c r="AF206" s="107">
        <f>анкеты!J204</f>
        <v>98</v>
      </c>
      <c r="AG206" s="107">
        <f>анкеты!I204</f>
        <v>102</v>
      </c>
      <c r="AH206" s="108">
        <f t="shared" si="106"/>
        <v>80</v>
      </c>
      <c r="AI206" s="108">
        <f t="shared" si="107"/>
        <v>100</v>
      </c>
      <c r="AJ206" s="111">
        <f t="shared" si="108"/>
        <v>96</v>
      </c>
      <c r="AK206" s="110">
        <f t="shared" si="109"/>
        <v>92.8</v>
      </c>
      <c r="AL206" s="107">
        <f>анкеты!K204</f>
        <v>103</v>
      </c>
      <c r="AM206" s="107">
        <f t="shared" si="110"/>
        <v>104</v>
      </c>
      <c r="AN206" s="107">
        <f>анкеты!L204</f>
        <v>104</v>
      </c>
      <c r="AO206" s="107">
        <f t="shared" si="111"/>
        <v>104</v>
      </c>
      <c r="AP206" s="107">
        <f>анкеты!N204</f>
        <v>94</v>
      </c>
      <c r="AQ206" s="107">
        <f>анкеты!M204</f>
        <v>95</v>
      </c>
      <c r="AR206" s="108">
        <f t="shared" si="112"/>
        <v>99</v>
      </c>
      <c r="AS206" s="108">
        <f t="shared" si="113"/>
        <v>100</v>
      </c>
      <c r="AT206" s="108">
        <f t="shared" si="114"/>
        <v>99</v>
      </c>
      <c r="AU206" s="109">
        <f t="shared" si="115"/>
        <v>99.4</v>
      </c>
      <c r="AV206" s="107">
        <f>анкеты!O204</f>
        <v>101</v>
      </c>
      <c r="AW206" s="107">
        <f t="shared" si="116"/>
        <v>104</v>
      </c>
      <c r="AX206" s="107">
        <f>анкеты!P204</f>
        <v>104</v>
      </c>
      <c r="AY206" s="107">
        <f t="shared" si="117"/>
        <v>104</v>
      </c>
      <c r="AZ206" s="107">
        <f>анкеты!Q204</f>
        <v>102</v>
      </c>
      <c r="BA206" s="107">
        <f t="shared" si="118"/>
        <v>104</v>
      </c>
      <c r="BB206" s="108">
        <f t="shared" si="119"/>
        <v>97</v>
      </c>
      <c r="BC206" s="108">
        <f t="shared" si="120"/>
        <v>100</v>
      </c>
      <c r="BD206" s="108">
        <f t="shared" si="121"/>
        <v>98</v>
      </c>
      <c r="BE206" s="109">
        <f t="shared" si="122"/>
        <v>98.1</v>
      </c>
      <c r="BF206" s="107">
        <f t="shared" si="123"/>
        <v>97.320000000000007</v>
      </c>
      <c r="BG206" s="107"/>
      <c r="BH206" s="107"/>
      <c r="BI206" s="107"/>
      <c r="BJ206" s="107"/>
    </row>
    <row r="207" spans="1:62" ht="45">
      <c r="A207" s="107">
        <f>'бланки '!D209</f>
        <v>205</v>
      </c>
      <c r="B207" s="107" t="str">
        <f>'бланки '!C209</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7" s="107">
        <f>анкеты!C205</f>
        <v>118</v>
      </c>
      <c r="D207" s="107">
        <f>SUMIF('бланки '!K209:Y209,"&lt;2")</f>
        <v>14</v>
      </c>
      <c r="E207" s="107">
        <f>COUNTIF('бланки '!K209:Y209,"&lt;2")</f>
        <v>14</v>
      </c>
      <c r="F207" s="107">
        <f>SUMIF('бланки '!Z209:CM209,"&lt;2")</f>
        <v>53</v>
      </c>
      <c r="G207" s="107">
        <f>COUNTIF('бланки '!Z209:CM209,"&lt;2")</f>
        <v>56</v>
      </c>
      <c r="H207" s="107">
        <f>SUM('бланки '!CN209:CQ209)</f>
        <v>4</v>
      </c>
      <c r="I207" s="107">
        <f>анкеты!E205</f>
        <v>112</v>
      </c>
      <c r="J207" s="107">
        <f>анкеты!D205</f>
        <v>113</v>
      </c>
      <c r="K207" s="107">
        <f>анкеты!G205</f>
        <v>110</v>
      </c>
      <c r="L207" s="107">
        <f>анкеты!F205</f>
        <v>110</v>
      </c>
      <c r="M207" s="107">
        <f t="shared" si="93"/>
        <v>100</v>
      </c>
      <c r="N207" s="107">
        <f t="shared" si="94"/>
        <v>95</v>
      </c>
      <c r="O207" s="107">
        <f t="shared" si="95"/>
        <v>99</v>
      </c>
      <c r="P207" s="107">
        <f t="shared" si="96"/>
        <v>100</v>
      </c>
      <c r="Q207" s="108">
        <f t="shared" si="97"/>
        <v>97</v>
      </c>
      <c r="R207" s="108">
        <f t="shared" si="98"/>
        <v>100</v>
      </c>
      <c r="S207" s="108">
        <f t="shared" si="99"/>
        <v>99</v>
      </c>
      <c r="T207" s="109">
        <f t="shared" si="100"/>
        <v>98.7</v>
      </c>
      <c r="U207" s="107">
        <f>SUM('бланки '!CT209:CX209)</f>
        <v>5</v>
      </c>
      <c r="V207" s="107"/>
      <c r="W207" s="107"/>
      <c r="X207" s="107">
        <f>анкеты!H205</f>
        <v>113</v>
      </c>
      <c r="Y207" s="107">
        <f t="shared" si="101"/>
        <v>118</v>
      </c>
      <c r="Z207" s="108">
        <f t="shared" si="102"/>
        <v>100</v>
      </c>
      <c r="AA207" s="108">
        <f t="shared" si="103"/>
        <v>98</v>
      </c>
      <c r="AB207" s="108">
        <f t="shared" si="104"/>
        <v>96</v>
      </c>
      <c r="AC207" s="110">
        <f t="shared" si="105"/>
        <v>98</v>
      </c>
      <c r="AD207" s="107">
        <f>IF('бланки '!G209=1,('бланки '!DB209+'бланки '!DD209)*3,SUM('бланки '!DA209:DE209))</f>
        <v>2</v>
      </c>
      <c r="AE207" s="107">
        <f>IF('бланки '!E209=2,SUM('бланки '!DI209:DK209)*2-1,SUM('бланки '!DF209:DK209))</f>
        <v>5</v>
      </c>
      <c r="AF207" s="107">
        <f>анкеты!J205</f>
        <v>65</v>
      </c>
      <c r="AG207" s="107">
        <f>анкеты!I205</f>
        <v>66</v>
      </c>
      <c r="AH207" s="108">
        <f t="shared" si="106"/>
        <v>40</v>
      </c>
      <c r="AI207" s="108">
        <f t="shared" si="107"/>
        <v>100</v>
      </c>
      <c r="AJ207" s="111">
        <f t="shared" si="108"/>
        <v>98</v>
      </c>
      <c r="AK207" s="110">
        <f t="shared" si="109"/>
        <v>81.400000000000006</v>
      </c>
      <c r="AL207" s="107">
        <f>анкеты!K205</f>
        <v>115</v>
      </c>
      <c r="AM207" s="107">
        <f t="shared" si="110"/>
        <v>118</v>
      </c>
      <c r="AN207" s="107">
        <f>анкеты!L205</f>
        <v>115</v>
      </c>
      <c r="AO207" s="107">
        <f t="shared" si="111"/>
        <v>118</v>
      </c>
      <c r="AP207" s="107">
        <f>анкеты!N205</f>
        <v>112</v>
      </c>
      <c r="AQ207" s="107">
        <f>анкеты!M205</f>
        <v>114</v>
      </c>
      <c r="AR207" s="108">
        <f t="shared" si="112"/>
        <v>97</v>
      </c>
      <c r="AS207" s="108">
        <f t="shared" si="113"/>
        <v>97</v>
      </c>
      <c r="AT207" s="108">
        <f t="shared" si="114"/>
        <v>98</v>
      </c>
      <c r="AU207" s="109">
        <f t="shared" si="115"/>
        <v>97.2</v>
      </c>
      <c r="AV207" s="107">
        <f>анкеты!O205</f>
        <v>118</v>
      </c>
      <c r="AW207" s="107">
        <f t="shared" si="116"/>
        <v>118</v>
      </c>
      <c r="AX207" s="107">
        <f>анкеты!P205</f>
        <v>116</v>
      </c>
      <c r="AY207" s="107">
        <f t="shared" si="117"/>
        <v>118</v>
      </c>
      <c r="AZ207" s="107">
        <f>анкеты!Q205</f>
        <v>117</v>
      </c>
      <c r="BA207" s="107">
        <f t="shared" si="118"/>
        <v>118</v>
      </c>
      <c r="BB207" s="108">
        <f t="shared" si="119"/>
        <v>100</v>
      </c>
      <c r="BC207" s="108">
        <f t="shared" si="120"/>
        <v>98</v>
      </c>
      <c r="BD207" s="108">
        <f t="shared" si="121"/>
        <v>99</v>
      </c>
      <c r="BE207" s="109">
        <f t="shared" si="122"/>
        <v>99.1</v>
      </c>
      <c r="BF207" s="107">
        <f t="shared" si="123"/>
        <v>94.88</v>
      </c>
      <c r="BG207" s="107"/>
      <c r="BH207" s="107"/>
      <c r="BI207" s="107"/>
      <c r="BJ207" s="107"/>
    </row>
    <row r="208" spans="1:62" ht="45">
      <c r="A208" s="107">
        <f>'бланки '!D210</f>
        <v>206</v>
      </c>
      <c r="B208" s="107" t="str">
        <f>'бланки '!C210</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8" s="107">
        <f>анкеты!C206</f>
        <v>162</v>
      </c>
      <c r="D208" s="107">
        <f>SUMIF('бланки '!K210:Y210,"&lt;2")</f>
        <v>14</v>
      </c>
      <c r="E208" s="107">
        <f>COUNTIF('бланки '!K210:Y210,"&lt;2")</f>
        <v>14</v>
      </c>
      <c r="F208" s="107">
        <f>SUMIF('бланки '!Z210:CM210,"&lt;2")</f>
        <v>53</v>
      </c>
      <c r="G208" s="107">
        <f>COUNTIF('бланки '!Z210:CM210,"&lt;2")</f>
        <v>56</v>
      </c>
      <c r="H208" s="107">
        <f>SUM('бланки '!CN210:CQ210)</f>
        <v>4</v>
      </c>
      <c r="I208" s="107">
        <f>анкеты!E206</f>
        <v>110</v>
      </c>
      <c r="J208" s="107">
        <f>анкеты!D206</f>
        <v>114</v>
      </c>
      <c r="K208" s="107">
        <f>анкеты!G206</f>
        <v>98</v>
      </c>
      <c r="L208" s="107">
        <f>анкеты!F206</f>
        <v>102</v>
      </c>
      <c r="M208" s="107">
        <f t="shared" si="93"/>
        <v>100</v>
      </c>
      <c r="N208" s="107">
        <f t="shared" si="94"/>
        <v>95</v>
      </c>
      <c r="O208" s="107">
        <f t="shared" si="95"/>
        <v>96</v>
      </c>
      <c r="P208" s="107">
        <f t="shared" si="96"/>
        <v>96</v>
      </c>
      <c r="Q208" s="108">
        <f t="shared" si="97"/>
        <v>97</v>
      </c>
      <c r="R208" s="108">
        <f t="shared" si="98"/>
        <v>100</v>
      </c>
      <c r="S208" s="108">
        <f t="shared" si="99"/>
        <v>96</v>
      </c>
      <c r="T208" s="109">
        <f t="shared" si="100"/>
        <v>97.5</v>
      </c>
      <c r="U208" s="107">
        <f>SUM('бланки '!CT210:CX210)</f>
        <v>5</v>
      </c>
      <c r="V208" s="107"/>
      <c r="W208" s="107"/>
      <c r="X208" s="107">
        <f>анкеты!H206</f>
        <v>161</v>
      </c>
      <c r="Y208" s="107">
        <f t="shared" si="101"/>
        <v>162</v>
      </c>
      <c r="Z208" s="108">
        <f t="shared" si="102"/>
        <v>100</v>
      </c>
      <c r="AA208" s="108">
        <f t="shared" si="103"/>
        <v>99</v>
      </c>
      <c r="AB208" s="108">
        <f t="shared" si="104"/>
        <v>99</v>
      </c>
      <c r="AC208" s="110">
        <f t="shared" si="105"/>
        <v>99.5</v>
      </c>
      <c r="AD208" s="107">
        <f>IF('бланки '!G210=1,('бланки '!DB210+'бланки '!DD210)*3,SUM('бланки '!DA210:DE210))</f>
        <v>1</v>
      </c>
      <c r="AE208" s="107">
        <f>IF('бланки '!E210=2,SUM('бланки '!DI210:DK210)*2-1,SUM('бланки '!DF210:DK210))</f>
        <v>4</v>
      </c>
      <c r="AF208" s="107">
        <f>анкеты!J206</f>
        <v>28</v>
      </c>
      <c r="AG208" s="107">
        <f>анкеты!I206</f>
        <v>28</v>
      </c>
      <c r="AH208" s="108">
        <f t="shared" si="106"/>
        <v>20</v>
      </c>
      <c r="AI208" s="108">
        <f t="shared" si="107"/>
        <v>80</v>
      </c>
      <c r="AJ208" s="111">
        <f t="shared" si="108"/>
        <v>100</v>
      </c>
      <c r="AK208" s="110">
        <f t="shared" si="109"/>
        <v>68</v>
      </c>
      <c r="AL208" s="107">
        <f>анкеты!K206</f>
        <v>156</v>
      </c>
      <c r="AM208" s="107">
        <f t="shared" si="110"/>
        <v>162</v>
      </c>
      <c r="AN208" s="107">
        <f>анкеты!L206</f>
        <v>162</v>
      </c>
      <c r="AO208" s="107">
        <f t="shared" si="111"/>
        <v>162</v>
      </c>
      <c r="AP208" s="107">
        <f>анкеты!N206</f>
        <v>127</v>
      </c>
      <c r="AQ208" s="107">
        <f>анкеты!M206</f>
        <v>129</v>
      </c>
      <c r="AR208" s="108">
        <f t="shared" si="112"/>
        <v>96</v>
      </c>
      <c r="AS208" s="108">
        <f t="shared" si="113"/>
        <v>100</v>
      </c>
      <c r="AT208" s="108">
        <f t="shared" si="114"/>
        <v>98</v>
      </c>
      <c r="AU208" s="109">
        <f t="shared" si="115"/>
        <v>98</v>
      </c>
      <c r="AV208" s="107">
        <f>анкеты!O206</f>
        <v>159</v>
      </c>
      <c r="AW208" s="107">
        <f t="shared" si="116"/>
        <v>162</v>
      </c>
      <c r="AX208" s="107">
        <f>анкеты!P206</f>
        <v>157</v>
      </c>
      <c r="AY208" s="107">
        <f t="shared" si="117"/>
        <v>162</v>
      </c>
      <c r="AZ208" s="107">
        <f>анкеты!Q206</f>
        <v>162</v>
      </c>
      <c r="BA208" s="107">
        <f t="shared" si="118"/>
        <v>162</v>
      </c>
      <c r="BB208" s="108">
        <f t="shared" si="119"/>
        <v>98</v>
      </c>
      <c r="BC208" s="108">
        <f t="shared" si="120"/>
        <v>97</v>
      </c>
      <c r="BD208" s="108">
        <f t="shared" si="121"/>
        <v>100</v>
      </c>
      <c r="BE208" s="109">
        <f t="shared" si="122"/>
        <v>98.8</v>
      </c>
      <c r="BF208" s="107">
        <f t="shared" si="123"/>
        <v>92.36</v>
      </c>
      <c r="BG208" s="107"/>
      <c r="BH208" s="107"/>
      <c r="BI208" s="107"/>
      <c r="BJ208" s="107"/>
    </row>
    <row r="209" spans="1:62" ht="45">
      <c r="A209" s="107">
        <f>'бланки '!D211</f>
        <v>207</v>
      </c>
      <c r="B209" s="107" t="str">
        <f>'бланки '!C211</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9" s="107">
        <f>анкеты!C207</f>
        <v>29</v>
      </c>
      <c r="D209" s="107">
        <f>SUMIF('бланки '!K211:Y211,"&lt;2")</f>
        <v>14</v>
      </c>
      <c r="E209" s="107">
        <f>COUNTIF('бланки '!K211:Y211,"&lt;2")</f>
        <v>14</v>
      </c>
      <c r="F209" s="107">
        <f>SUMIF('бланки '!Z211:CM211,"&lt;2")</f>
        <v>55</v>
      </c>
      <c r="G209" s="107">
        <f>COUNTIF('бланки '!Z211:CM211,"&lt;2")</f>
        <v>56</v>
      </c>
      <c r="H209" s="107">
        <f>SUM('бланки '!CN211:CQ211)</f>
        <v>4</v>
      </c>
      <c r="I209" s="107">
        <f>анкеты!E207</f>
        <v>27</v>
      </c>
      <c r="J209" s="107">
        <f>анкеты!D207</f>
        <v>27</v>
      </c>
      <c r="K209" s="107">
        <f>анкеты!G207</f>
        <v>26</v>
      </c>
      <c r="L209" s="107">
        <f>анкеты!F207</f>
        <v>26</v>
      </c>
      <c r="M209" s="107">
        <f t="shared" si="93"/>
        <v>100</v>
      </c>
      <c r="N209" s="107">
        <f t="shared" si="94"/>
        <v>98</v>
      </c>
      <c r="O209" s="107">
        <f t="shared" si="95"/>
        <v>100</v>
      </c>
      <c r="P209" s="107">
        <f t="shared" si="96"/>
        <v>100</v>
      </c>
      <c r="Q209" s="108">
        <f t="shared" si="97"/>
        <v>99</v>
      </c>
      <c r="R209" s="108">
        <f t="shared" si="98"/>
        <v>100</v>
      </c>
      <c r="S209" s="108">
        <f t="shared" si="99"/>
        <v>100</v>
      </c>
      <c r="T209" s="109">
        <f t="shared" si="100"/>
        <v>99.7</v>
      </c>
      <c r="U209" s="107">
        <f>SUM('бланки '!CT211:CX211)</f>
        <v>5</v>
      </c>
      <c r="V209" s="107"/>
      <c r="W209" s="107"/>
      <c r="X209" s="107">
        <f>анкеты!H207</f>
        <v>29</v>
      </c>
      <c r="Y209" s="107">
        <f t="shared" si="101"/>
        <v>29</v>
      </c>
      <c r="Z209" s="108">
        <f t="shared" si="102"/>
        <v>100</v>
      </c>
      <c r="AA209" s="108">
        <f t="shared" si="103"/>
        <v>100</v>
      </c>
      <c r="AB209" s="108">
        <f t="shared" si="104"/>
        <v>100</v>
      </c>
      <c r="AC209" s="110">
        <f t="shared" si="105"/>
        <v>100</v>
      </c>
      <c r="AD209" s="107">
        <f>IF('бланки '!G211=1,('бланки '!DB211+'бланки '!DD211)*3,SUM('бланки '!DA211:DE211))</f>
        <v>1</v>
      </c>
      <c r="AE209" s="107">
        <f>IF('бланки '!E211=2,SUM('бланки '!DI211:DK211)*2-1,SUM('бланки '!DF211:DK211))</f>
        <v>3</v>
      </c>
      <c r="AF209" s="107">
        <f>анкеты!J207</f>
        <v>1</v>
      </c>
      <c r="AG209" s="107">
        <f>анкеты!I207</f>
        <v>1</v>
      </c>
      <c r="AH209" s="108">
        <f t="shared" si="106"/>
        <v>20</v>
      </c>
      <c r="AI209" s="108">
        <f t="shared" si="107"/>
        <v>60</v>
      </c>
      <c r="AJ209" s="111">
        <f t="shared" si="108"/>
        <v>100</v>
      </c>
      <c r="AK209" s="110">
        <f t="shared" si="109"/>
        <v>60</v>
      </c>
      <c r="AL209" s="107">
        <f>анкеты!K207</f>
        <v>29</v>
      </c>
      <c r="AM209" s="107">
        <f t="shared" si="110"/>
        <v>29</v>
      </c>
      <c r="AN209" s="107">
        <f>анкеты!L207</f>
        <v>29</v>
      </c>
      <c r="AO209" s="107">
        <f t="shared" si="111"/>
        <v>29</v>
      </c>
      <c r="AP209" s="107">
        <f>анкеты!N207</f>
        <v>24</v>
      </c>
      <c r="AQ209" s="107">
        <f>анкеты!M207</f>
        <v>24</v>
      </c>
      <c r="AR209" s="108">
        <f t="shared" si="112"/>
        <v>100</v>
      </c>
      <c r="AS209" s="108">
        <f t="shared" si="113"/>
        <v>100</v>
      </c>
      <c r="AT209" s="108">
        <f t="shared" si="114"/>
        <v>100</v>
      </c>
      <c r="AU209" s="109">
        <f t="shared" si="115"/>
        <v>100</v>
      </c>
      <c r="AV209" s="107">
        <f>анкеты!O207</f>
        <v>29</v>
      </c>
      <c r="AW209" s="107">
        <f t="shared" si="116"/>
        <v>29</v>
      </c>
      <c r="AX209" s="107">
        <f>анкеты!P207</f>
        <v>29</v>
      </c>
      <c r="AY209" s="107">
        <f t="shared" si="117"/>
        <v>29</v>
      </c>
      <c r="AZ209" s="107">
        <f>анкеты!Q207</f>
        <v>29</v>
      </c>
      <c r="BA209" s="107">
        <f t="shared" si="118"/>
        <v>29</v>
      </c>
      <c r="BB209" s="108">
        <f t="shared" si="119"/>
        <v>100</v>
      </c>
      <c r="BC209" s="108">
        <f t="shared" si="120"/>
        <v>100</v>
      </c>
      <c r="BD209" s="108">
        <f t="shared" si="121"/>
        <v>100</v>
      </c>
      <c r="BE209" s="109">
        <f t="shared" si="122"/>
        <v>100</v>
      </c>
      <c r="BF209" s="107">
        <f t="shared" si="123"/>
        <v>91.94</v>
      </c>
      <c r="BG209" s="107"/>
      <c r="BH209" s="107"/>
      <c r="BI209" s="107"/>
      <c r="BJ209" s="107"/>
    </row>
    <row r="210" spans="1:62" ht="45">
      <c r="A210" s="107">
        <f>'бланки '!D212</f>
        <v>208</v>
      </c>
      <c r="B210" s="107" t="str">
        <f>'бланки '!C212</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10" s="107">
        <f>анкеты!C208</f>
        <v>197</v>
      </c>
      <c r="D210" s="107">
        <f>SUMIF('бланки '!K212:Y212,"&lt;2")</f>
        <v>14</v>
      </c>
      <c r="E210" s="107">
        <f>COUNTIF('бланки '!K212:Y212,"&lt;2")</f>
        <v>14</v>
      </c>
      <c r="F210" s="107">
        <f>SUMIF('бланки '!Z212:CM212,"&lt;2")</f>
        <v>52</v>
      </c>
      <c r="G210" s="107">
        <f>COUNTIF('бланки '!Z212:CM212,"&lt;2")</f>
        <v>56</v>
      </c>
      <c r="H210" s="107">
        <f>SUM('бланки '!CN212:CQ212)</f>
        <v>4</v>
      </c>
      <c r="I210" s="107">
        <f>анкеты!E208</f>
        <v>193</v>
      </c>
      <c r="J210" s="107">
        <f>анкеты!D208</f>
        <v>195</v>
      </c>
      <c r="K210" s="107">
        <f>анкеты!G208</f>
        <v>187</v>
      </c>
      <c r="L210" s="107">
        <f>анкеты!F208</f>
        <v>190</v>
      </c>
      <c r="M210" s="107">
        <f t="shared" si="93"/>
        <v>100</v>
      </c>
      <c r="N210" s="107">
        <f t="shared" si="94"/>
        <v>93</v>
      </c>
      <c r="O210" s="107">
        <f t="shared" si="95"/>
        <v>99</v>
      </c>
      <c r="P210" s="107">
        <f t="shared" si="96"/>
        <v>98</v>
      </c>
      <c r="Q210" s="108">
        <f t="shared" si="97"/>
        <v>96</v>
      </c>
      <c r="R210" s="108">
        <f t="shared" si="98"/>
        <v>100</v>
      </c>
      <c r="S210" s="108">
        <f t="shared" si="99"/>
        <v>98</v>
      </c>
      <c r="T210" s="109">
        <f t="shared" si="100"/>
        <v>98</v>
      </c>
      <c r="U210" s="107">
        <f>SUM('бланки '!CT212:CX212)</f>
        <v>5</v>
      </c>
      <c r="V210" s="107"/>
      <c r="W210" s="107"/>
      <c r="X210" s="107">
        <f>анкеты!H208</f>
        <v>189</v>
      </c>
      <c r="Y210" s="107">
        <f t="shared" si="101"/>
        <v>197</v>
      </c>
      <c r="Z210" s="108">
        <f t="shared" si="102"/>
        <v>100</v>
      </c>
      <c r="AA210" s="108">
        <f t="shared" si="103"/>
        <v>98</v>
      </c>
      <c r="AB210" s="108">
        <f t="shared" si="104"/>
        <v>96</v>
      </c>
      <c r="AC210" s="110">
        <f t="shared" si="105"/>
        <v>98</v>
      </c>
      <c r="AD210" s="107">
        <f>IF('бланки '!G212=1,('бланки '!DB212+'бланки '!DD212)*3,SUM('бланки '!DA212:DE212))</f>
        <v>0</v>
      </c>
      <c r="AE210" s="107">
        <f>IF('бланки '!E212=2,SUM('бланки '!DI212:DK212)*2-1,SUM('бланки '!DF212:DK212))</f>
        <v>3</v>
      </c>
      <c r="AF210" s="107">
        <f>анкеты!J208</f>
        <v>175</v>
      </c>
      <c r="AG210" s="107">
        <f>анкеты!I208</f>
        <v>190</v>
      </c>
      <c r="AH210" s="108">
        <f t="shared" si="106"/>
        <v>0</v>
      </c>
      <c r="AI210" s="108">
        <f t="shared" si="107"/>
        <v>60</v>
      </c>
      <c r="AJ210" s="111">
        <f t="shared" si="108"/>
        <v>92</v>
      </c>
      <c r="AK210" s="110">
        <f t="shared" si="109"/>
        <v>51.6</v>
      </c>
      <c r="AL210" s="107">
        <f>анкеты!K208</f>
        <v>194</v>
      </c>
      <c r="AM210" s="107">
        <f t="shared" si="110"/>
        <v>197</v>
      </c>
      <c r="AN210" s="107">
        <f>анкеты!L208</f>
        <v>194</v>
      </c>
      <c r="AO210" s="107">
        <f t="shared" si="111"/>
        <v>197</v>
      </c>
      <c r="AP210" s="107">
        <f>анкеты!N208</f>
        <v>185</v>
      </c>
      <c r="AQ210" s="107">
        <f>анкеты!M208</f>
        <v>186</v>
      </c>
      <c r="AR210" s="108">
        <f t="shared" si="112"/>
        <v>98</v>
      </c>
      <c r="AS210" s="108">
        <f t="shared" si="113"/>
        <v>98</v>
      </c>
      <c r="AT210" s="108">
        <f t="shared" si="114"/>
        <v>99</v>
      </c>
      <c r="AU210" s="109">
        <f t="shared" si="115"/>
        <v>98.2</v>
      </c>
      <c r="AV210" s="107">
        <f>анкеты!O208</f>
        <v>196</v>
      </c>
      <c r="AW210" s="107">
        <f t="shared" si="116"/>
        <v>197</v>
      </c>
      <c r="AX210" s="107">
        <f>анкеты!P208</f>
        <v>195</v>
      </c>
      <c r="AY210" s="107">
        <f t="shared" si="117"/>
        <v>197</v>
      </c>
      <c r="AZ210" s="107">
        <f>анкеты!Q208</f>
        <v>191</v>
      </c>
      <c r="BA210" s="107">
        <f t="shared" si="118"/>
        <v>197</v>
      </c>
      <c r="BB210" s="108">
        <f t="shared" si="119"/>
        <v>99</v>
      </c>
      <c r="BC210" s="108">
        <f t="shared" si="120"/>
        <v>99</v>
      </c>
      <c r="BD210" s="108">
        <f t="shared" si="121"/>
        <v>97</v>
      </c>
      <c r="BE210" s="109">
        <f t="shared" si="122"/>
        <v>98</v>
      </c>
      <c r="BF210" s="107">
        <f t="shared" si="123"/>
        <v>88.76</v>
      </c>
      <c r="BG210" s="107"/>
      <c r="BH210" s="107"/>
      <c r="BI210" s="107"/>
      <c r="BJ210" s="107"/>
    </row>
    <row r="211" spans="1:62" ht="45">
      <c r="A211" s="107">
        <f>'бланки '!D213</f>
        <v>209</v>
      </c>
      <c r="B211" s="107" t="str">
        <f>'бланки '!C213</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11" s="107">
        <f>анкеты!C209</f>
        <v>74</v>
      </c>
      <c r="D211" s="107">
        <f>SUMIF('бланки '!K213:Y213,"&lt;2")</f>
        <v>14</v>
      </c>
      <c r="E211" s="107">
        <f>COUNTIF('бланки '!K213:Y213,"&lt;2")</f>
        <v>14</v>
      </c>
      <c r="F211" s="107">
        <f>SUMIF('бланки '!Z213:CM213,"&lt;2")</f>
        <v>56</v>
      </c>
      <c r="G211" s="107">
        <f>COUNTIF('бланки '!Z213:CM213,"&lt;2")</f>
        <v>56</v>
      </c>
      <c r="H211" s="107">
        <f>SUM('бланки '!CN213:CQ213)</f>
        <v>4</v>
      </c>
      <c r="I211" s="107">
        <f>анкеты!E209</f>
        <v>65</v>
      </c>
      <c r="J211" s="107">
        <f>анкеты!D209</f>
        <v>65</v>
      </c>
      <c r="K211" s="107">
        <f>анкеты!G209</f>
        <v>63</v>
      </c>
      <c r="L211" s="107">
        <f>анкеты!F209</f>
        <v>63</v>
      </c>
      <c r="M211" s="107">
        <f t="shared" si="93"/>
        <v>100</v>
      </c>
      <c r="N211" s="107">
        <f t="shared" si="94"/>
        <v>100</v>
      </c>
      <c r="O211" s="107">
        <f t="shared" si="95"/>
        <v>100</v>
      </c>
      <c r="P211" s="107">
        <f t="shared" si="96"/>
        <v>100</v>
      </c>
      <c r="Q211" s="108">
        <f t="shared" si="97"/>
        <v>100</v>
      </c>
      <c r="R211" s="108">
        <f t="shared" si="98"/>
        <v>100</v>
      </c>
      <c r="S211" s="108">
        <f t="shared" si="99"/>
        <v>100</v>
      </c>
      <c r="T211" s="109">
        <f t="shared" si="100"/>
        <v>100</v>
      </c>
      <c r="U211" s="107">
        <f>SUM('бланки '!CT213:CX213)</f>
        <v>5</v>
      </c>
      <c r="V211" s="107"/>
      <c r="W211" s="107"/>
      <c r="X211" s="107">
        <f>анкеты!H209</f>
        <v>72</v>
      </c>
      <c r="Y211" s="107">
        <f t="shared" si="101"/>
        <v>74</v>
      </c>
      <c r="Z211" s="108">
        <f t="shared" si="102"/>
        <v>100</v>
      </c>
      <c r="AA211" s="108">
        <f t="shared" si="103"/>
        <v>98</v>
      </c>
      <c r="AB211" s="108">
        <f t="shared" si="104"/>
        <v>97</v>
      </c>
      <c r="AC211" s="110">
        <f t="shared" si="105"/>
        <v>98.5</v>
      </c>
      <c r="AD211" s="107">
        <f>IF('бланки '!G213=1,('бланки '!DB213+'бланки '!DD213)*3,SUM('бланки '!DA213:DE213))</f>
        <v>2</v>
      </c>
      <c r="AE211" s="107">
        <f>IF('бланки '!E213=2,SUM('бланки '!DI213:DK213)*2-1,SUM('бланки '!DF213:DK213))</f>
        <v>4</v>
      </c>
      <c r="AF211" s="107">
        <f>анкеты!J209</f>
        <v>10</v>
      </c>
      <c r="AG211" s="107">
        <f>анкеты!I209</f>
        <v>10</v>
      </c>
      <c r="AH211" s="108">
        <f t="shared" si="106"/>
        <v>40</v>
      </c>
      <c r="AI211" s="108">
        <f t="shared" si="107"/>
        <v>80</v>
      </c>
      <c r="AJ211" s="111">
        <f t="shared" si="108"/>
        <v>100</v>
      </c>
      <c r="AK211" s="110">
        <f t="shared" si="109"/>
        <v>74</v>
      </c>
      <c r="AL211" s="107">
        <f>анкеты!K209</f>
        <v>71</v>
      </c>
      <c r="AM211" s="107">
        <f t="shared" si="110"/>
        <v>74</v>
      </c>
      <c r="AN211" s="107">
        <f>анкеты!L209</f>
        <v>73</v>
      </c>
      <c r="AO211" s="107">
        <f t="shared" si="111"/>
        <v>74</v>
      </c>
      <c r="AP211" s="107">
        <f>анкеты!N209</f>
        <v>65</v>
      </c>
      <c r="AQ211" s="107">
        <f>анкеты!M209</f>
        <v>65</v>
      </c>
      <c r="AR211" s="108">
        <f t="shared" si="112"/>
        <v>96</v>
      </c>
      <c r="AS211" s="108">
        <f t="shared" si="113"/>
        <v>99</v>
      </c>
      <c r="AT211" s="108">
        <f t="shared" si="114"/>
        <v>100</v>
      </c>
      <c r="AU211" s="109">
        <f t="shared" si="115"/>
        <v>98</v>
      </c>
      <c r="AV211" s="107">
        <f>анкеты!O209</f>
        <v>72</v>
      </c>
      <c r="AW211" s="107">
        <f t="shared" si="116"/>
        <v>74</v>
      </c>
      <c r="AX211" s="107">
        <f>анкеты!P209</f>
        <v>72</v>
      </c>
      <c r="AY211" s="107">
        <f t="shared" si="117"/>
        <v>74</v>
      </c>
      <c r="AZ211" s="107">
        <f>анкеты!Q209</f>
        <v>72</v>
      </c>
      <c r="BA211" s="107">
        <f t="shared" si="118"/>
        <v>74</v>
      </c>
      <c r="BB211" s="108">
        <f t="shared" si="119"/>
        <v>97</v>
      </c>
      <c r="BC211" s="108">
        <f t="shared" si="120"/>
        <v>97</v>
      </c>
      <c r="BD211" s="108">
        <f t="shared" si="121"/>
        <v>97</v>
      </c>
      <c r="BE211" s="109">
        <f t="shared" si="122"/>
        <v>97</v>
      </c>
      <c r="BF211" s="107">
        <f t="shared" si="123"/>
        <v>93.5</v>
      </c>
      <c r="BG211" s="107"/>
      <c r="BH211" s="107"/>
      <c r="BI211" s="107"/>
      <c r="BJ211" s="107"/>
    </row>
    <row r="212" spans="1:62" ht="45">
      <c r="A212" s="107">
        <f>'бланки '!D214</f>
        <v>210</v>
      </c>
      <c r="B212" s="107" t="str">
        <f>'бланки '!C214</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2" s="107">
        <f>анкеты!C210</f>
        <v>23</v>
      </c>
      <c r="D212" s="107">
        <f>SUMIF('бланки '!K214:Y214,"&lt;2")</f>
        <v>13</v>
      </c>
      <c r="E212" s="107">
        <f>COUNTIF('бланки '!K214:Y214,"&lt;2")</f>
        <v>13</v>
      </c>
      <c r="F212" s="107">
        <f>SUMIF('бланки '!Z214:CM214,"&lt;2")</f>
        <v>54</v>
      </c>
      <c r="G212" s="107">
        <f>COUNTIF('бланки '!Z214:CM214,"&lt;2")</f>
        <v>54</v>
      </c>
      <c r="H212" s="107">
        <f>SUM('бланки '!CN214:CQ214)</f>
        <v>4</v>
      </c>
      <c r="I212" s="107">
        <f>анкеты!E210</f>
        <v>21</v>
      </c>
      <c r="J212" s="107">
        <f>анкеты!D210</f>
        <v>21</v>
      </c>
      <c r="K212" s="107">
        <f>анкеты!G210</f>
        <v>19</v>
      </c>
      <c r="L212" s="107">
        <f>анкеты!F210</f>
        <v>19</v>
      </c>
      <c r="M212" s="107">
        <f t="shared" si="93"/>
        <v>100</v>
      </c>
      <c r="N212" s="107">
        <f t="shared" si="94"/>
        <v>100</v>
      </c>
      <c r="O212" s="107">
        <f t="shared" si="95"/>
        <v>100</v>
      </c>
      <c r="P212" s="107">
        <f t="shared" si="96"/>
        <v>100</v>
      </c>
      <c r="Q212" s="108">
        <f t="shared" si="97"/>
        <v>100</v>
      </c>
      <c r="R212" s="108">
        <f t="shared" si="98"/>
        <v>100</v>
      </c>
      <c r="S212" s="108">
        <f t="shared" si="99"/>
        <v>100</v>
      </c>
      <c r="T212" s="109">
        <f t="shared" si="100"/>
        <v>100</v>
      </c>
      <c r="U212" s="107">
        <f>SUM('бланки '!CT214:CX214)</f>
        <v>5</v>
      </c>
      <c r="V212" s="107"/>
      <c r="W212" s="107"/>
      <c r="X212" s="107">
        <f>анкеты!H210</f>
        <v>22</v>
      </c>
      <c r="Y212" s="107">
        <f t="shared" si="101"/>
        <v>23</v>
      </c>
      <c r="Z212" s="108">
        <f t="shared" si="102"/>
        <v>100</v>
      </c>
      <c r="AA212" s="108">
        <f t="shared" si="103"/>
        <v>98</v>
      </c>
      <c r="AB212" s="108">
        <f t="shared" si="104"/>
        <v>96</v>
      </c>
      <c r="AC212" s="110">
        <f t="shared" si="105"/>
        <v>98</v>
      </c>
      <c r="AD212" s="107">
        <f>IF('бланки '!G214=1,('бланки '!DB214+'бланки '!DD214)*3,SUM('бланки '!DA214:DE214))</f>
        <v>1</v>
      </c>
      <c r="AE212" s="107">
        <f>IF('бланки '!E214=2,SUM('бланки '!DI214:DK214)*2-1,SUM('бланки '!DF214:DK214))</f>
        <v>3</v>
      </c>
      <c r="AF212" s="107">
        <f>анкеты!J210</f>
        <v>16</v>
      </c>
      <c r="AG212" s="107">
        <f>анкеты!I210</f>
        <v>16</v>
      </c>
      <c r="AH212" s="108">
        <f t="shared" si="106"/>
        <v>20</v>
      </c>
      <c r="AI212" s="108">
        <f t="shared" si="107"/>
        <v>60</v>
      </c>
      <c r="AJ212" s="111">
        <f t="shared" si="108"/>
        <v>100</v>
      </c>
      <c r="AK212" s="110">
        <f t="shared" si="109"/>
        <v>60</v>
      </c>
      <c r="AL212" s="107">
        <f>анкеты!K210</f>
        <v>23</v>
      </c>
      <c r="AM212" s="107">
        <f t="shared" si="110"/>
        <v>23</v>
      </c>
      <c r="AN212" s="107">
        <f>анкеты!L210</f>
        <v>23</v>
      </c>
      <c r="AO212" s="107">
        <f t="shared" si="111"/>
        <v>23</v>
      </c>
      <c r="AP212" s="107">
        <f>анкеты!N210</f>
        <v>20</v>
      </c>
      <c r="AQ212" s="107">
        <f>анкеты!M210</f>
        <v>20</v>
      </c>
      <c r="AR212" s="108">
        <f t="shared" si="112"/>
        <v>100</v>
      </c>
      <c r="AS212" s="108">
        <f t="shared" si="113"/>
        <v>100</v>
      </c>
      <c r="AT212" s="108">
        <f t="shared" si="114"/>
        <v>100</v>
      </c>
      <c r="AU212" s="109">
        <f t="shared" si="115"/>
        <v>100</v>
      </c>
      <c r="AV212" s="107">
        <f>анкеты!O210</f>
        <v>23</v>
      </c>
      <c r="AW212" s="107">
        <f t="shared" si="116"/>
        <v>23</v>
      </c>
      <c r="AX212" s="107">
        <f>анкеты!P210</f>
        <v>23</v>
      </c>
      <c r="AY212" s="107">
        <f t="shared" si="117"/>
        <v>23</v>
      </c>
      <c r="AZ212" s="107">
        <f>анкеты!Q210</f>
        <v>23</v>
      </c>
      <c r="BA212" s="107">
        <f t="shared" si="118"/>
        <v>23</v>
      </c>
      <c r="BB212" s="108">
        <f t="shared" si="119"/>
        <v>100</v>
      </c>
      <c r="BC212" s="108">
        <f t="shared" si="120"/>
        <v>100</v>
      </c>
      <c r="BD212" s="108">
        <f t="shared" si="121"/>
        <v>100</v>
      </c>
      <c r="BE212" s="109">
        <f t="shared" si="122"/>
        <v>100</v>
      </c>
      <c r="BF212" s="107">
        <f t="shared" si="123"/>
        <v>91.6</v>
      </c>
      <c r="BG212" s="107"/>
      <c r="BH212" s="107"/>
      <c r="BI212" s="107"/>
      <c r="BJ212" s="107"/>
    </row>
    <row r="213" spans="1:62" ht="45">
      <c r="A213" s="107">
        <f>'бланки '!D215</f>
        <v>211</v>
      </c>
      <c r="B213" s="107" t="str">
        <f>'бланки '!C215</f>
        <v>Муниципальное бюджетное общеобразовательное учреждение «Змиёвская средняя общеобразовательная школа» Свердловского района Орловской области</v>
      </c>
      <c r="C213" s="107">
        <f>анкеты!C211</f>
        <v>369</v>
      </c>
      <c r="D213" s="107">
        <f>SUMIF('бланки '!K215:Y215,"&lt;2")</f>
        <v>14</v>
      </c>
      <c r="E213" s="107">
        <f>COUNTIF('бланки '!K215:Y215,"&lt;2")</f>
        <v>14</v>
      </c>
      <c r="F213" s="107">
        <f>SUMIF('бланки '!Z215:CM215,"&lt;2")</f>
        <v>51</v>
      </c>
      <c r="G213" s="107">
        <f>COUNTIF('бланки '!Z215:CM215,"&lt;2")</f>
        <v>57</v>
      </c>
      <c r="H213" s="107">
        <f>SUM('бланки '!CN215:CQ215)</f>
        <v>3</v>
      </c>
      <c r="I213" s="107">
        <f>анкеты!E211</f>
        <v>305</v>
      </c>
      <c r="J213" s="107">
        <f>анкеты!D211</f>
        <v>308</v>
      </c>
      <c r="K213" s="107">
        <f>анкеты!G211</f>
        <v>298</v>
      </c>
      <c r="L213" s="107">
        <f>анкеты!F211</f>
        <v>298</v>
      </c>
      <c r="M213" s="107">
        <f t="shared" si="93"/>
        <v>100</v>
      </c>
      <c r="N213" s="107">
        <f t="shared" si="94"/>
        <v>89</v>
      </c>
      <c r="O213" s="107">
        <f t="shared" si="95"/>
        <v>99</v>
      </c>
      <c r="P213" s="107">
        <f t="shared" si="96"/>
        <v>100</v>
      </c>
      <c r="Q213" s="108">
        <f t="shared" si="97"/>
        <v>94</v>
      </c>
      <c r="R213" s="108">
        <f t="shared" si="98"/>
        <v>90</v>
      </c>
      <c r="S213" s="108">
        <f t="shared" si="99"/>
        <v>99</v>
      </c>
      <c r="T213" s="109">
        <f t="shared" si="100"/>
        <v>94.8</v>
      </c>
      <c r="U213" s="107">
        <f>SUM('бланки '!CT215:CX215)</f>
        <v>5</v>
      </c>
      <c r="V213" s="107"/>
      <c r="W213" s="107"/>
      <c r="X213" s="107">
        <f>анкеты!H211</f>
        <v>352</v>
      </c>
      <c r="Y213" s="107">
        <f t="shared" si="101"/>
        <v>369</v>
      </c>
      <c r="Z213" s="108">
        <f t="shared" si="102"/>
        <v>100</v>
      </c>
      <c r="AA213" s="108">
        <f t="shared" si="103"/>
        <v>97</v>
      </c>
      <c r="AB213" s="108">
        <f t="shared" si="104"/>
        <v>95</v>
      </c>
      <c r="AC213" s="110">
        <f t="shared" si="105"/>
        <v>97.5</v>
      </c>
      <c r="AD213" s="107">
        <f>IF('бланки '!G215=1,('бланки '!DB215+'бланки '!DD215)*3,SUM('бланки '!DA215:DE215))</f>
        <v>2</v>
      </c>
      <c r="AE213" s="107">
        <f>IF('бланки '!E215=2,SUM('бланки '!DI215:DK215)*2-1,SUM('бланки '!DF215:DK215))</f>
        <v>4</v>
      </c>
      <c r="AF213" s="107">
        <f>анкеты!J211</f>
        <v>135</v>
      </c>
      <c r="AG213" s="107">
        <f>анкеты!I211</f>
        <v>145</v>
      </c>
      <c r="AH213" s="108">
        <f t="shared" si="106"/>
        <v>40</v>
      </c>
      <c r="AI213" s="108">
        <f t="shared" si="107"/>
        <v>80</v>
      </c>
      <c r="AJ213" s="111">
        <f t="shared" si="108"/>
        <v>93</v>
      </c>
      <c r="AK213" s="110">
        <f t="shared" si="109"/>
        <v>71.900000000000006</v>
      </c>
      <c r="AL213" s="107">
        <f>анкеты!K211</f>
        <v>354</v>
      </c>
      <c r="AM213" s="107">
        <f t="shared" si="110"/>
        <v>369</v>
      </c>
      <c r="AN213" s="107">
        <f>анкеты!L211</f>
        <v>357</v>
      </c>
      <c r="AO213" s="107">
        <f t="shared" si="111"/>
        <v>369</v>
      </c>
      <c r="AP213" s="107">
        <f>анкеты!N211</f>
        <v>307</v>
      </c>
      <c r="AQ213" s="107">
        <f>анкеты!M211</f>
        <v>307</v>
      </c>
      <c r="AR213" s="108">
        <f t="shared" si="112"/>
        <v>96</v>
      </c>
      <c r="AS213" s="108">
        <f t="shared" si="113"/>
        <v>97</v>
      </c>
      <c r="AT213" s="108">
        <f t="shared" si="114"/>
        <v>100</v>
      </c>
      <c r="AU213" s="109">
        <f t="shared" si="115"/>
        <v>97.2</v>
      </c>
      <c r="AV213" s="107">
        <f>анкеты!O211</f>
        <v>361</v>
      </c>
      <c r="AW213" s="107">
        <f t="shared" si="116"/>
        <v>369</v>
      </c>
      <c r="AX213" s="107">
        <f>анкеты!P211</f>
        <v>353</v>
      </c>
      <c r="AY213" s="107">
        <f t="shared" si="117"/>
        <v>369</v>
      </c>
      <c r="AZ213" s="107">
        <f>анкеты!Q211</f>
        <v>368</v>
      </c>
      <c r="BA213" s="107">
        <f t="shared" si="118"/>
        <v>369</v>
      </c>
      <c r="BB213" s="108">
        <f t="shared" si="119"/>
        <v>98</v>
      </c>
      <c r="BC213" s="108">
        <f t="shared" si="120"/>
        <v>96</v>
      </c>
      <c r="BD213" s="108">
        <f t="shared" si="121"/>
        <v>100</v>
      </c>
      <c r="BE213" s="109">
        <f t="shared" si="122"/>
        <v>98.6</v>
      </c>
      <c r="BF213" s="107">
        <f t="shared" si="123"/>
        <v>92</v>
      </c>
      <c r="BG213" s="107"/>
      <c r="BH213" s="107"/>
      <c r="BI213" s="107"/>
      <c r="BJ213" s="107"/>
    </row>
    <row r="214" spans="1:62" ht="30">
      <c r="A214" s="107">
        <f>'бланки '!D216</f>
        <v>212</v>
      </c>
      <c r="B214" s="107" t="str">
        <f>'бланки '!C216</f>
        <v>Муниципальное бюджетное общеобразовательное учреждение «Змиёвский лицей» Свердловского района Орловской области</v>
      </c>
      <c r="C214" s="107">
        <f>анкеты!C212</f>
        <v>349</v>
      </c>
      <c r="D214" s="107">
        <f>SUMIF('бланки '!K216:Y216,"&lt;2")</f>
        <v>14</v>
      </c>
      <c r="E214" s="107">
        <f>COUNTIF('бланки '!K216:Y216,"&lt;2")</f>
        <v>14</v>
      </c>
      <c r="F214" s="107">
        <f>SUMIF('бланки '!Z216:CM216,"&lt;2")</f>
        <v>57</v>
      </c>
      <c r="G214" s="107">
        <f>COUNTIF('бланки '!Z216:CM216,"&lt;2")</f>
        <v>57</v>
      </c>
      <c r="H214" s="107">
        <f>SUM('бланки '!CN216:CQ216)</f>
        <v>4</v>
      </c>
      <c r="I214" s="107">
        <f>анкеты!E212</f>
        <v>335</v>
      </c>
      <c r="J214" s="107">
        <f>анкеты!D212</f>
        <v>335</v>
      </c>
      <c r="K214" s="107">
        <f>анкеты!G212</f>
        <v>332</v>
      </c>
      <c r="L214" s="107">
        <f>анкеты!F212</f>
        <v>332</v>
      </c>
      <c r="M214" s="107">
        <f t="shared" si="93"/>
        <v>100</v>
      </c>
      <c r="N214" s="107">
        <f t="shared" si="94"/>
        <v>100</v>
      </c>
      <c r="O214" s="107">
        <f t="shared" si="95"/>
        <v>100</v>
      </c>
      <c r="P214" s="107">
        <f t="shared" si="96"/>
        <v>100</v>
      </c>
      <c r="Q214" s="108">
        <f t="shared" si="97"/>
        <v>100</v>
      </c>
      <c r="R214" s="108">
        <f t="shared" si="98"/>
        <v>100</v>
      </c>
      <c r="S214" s="108">
        <f t="shared" si="99"/>
        <v>100</v>
      </c>
      <c r="T214" s="109">
        <f t="shared" si="100"/>
        <v>100</v>
      </c>
      <c r="U214" s="107">
        <f>SUM('бланки '!CT216:CX216)</f>
        <v>5</v>
      </c>
      <c r="V214" s="107"/>
      <c r="W214" s="107"/>
      <c r="X214" s="107">
        <f>анкеты!H212</f>
        <v>341</v>
      </c>
      <c r="Y214" s="107">
        <f t="shared" si="101"/>
        <v>349</v>
      </c>
      <c r="Z214" s="108">
        <f t="shared" si="102"/>
        <v>100</v>
      </c>
      <c r="AA214" s="108">
        <f t="shared" si="103"/>
        <v>99</v>
      </c>
      <c r="AB214" s="108">
        <f t="shared" si="104"/>
        <v>98</v>
      </c>
      <c r="AC214" s="110">
        <f t="shared" si="105"/>
        <v>99</v>
      </c>
      <c r="AD214" s="107">
        <f>IF('бланки '!G216=1,('бланки '!DB216+'бланки '!DD216)*3,SUM('бланки '!DA216:DE216))</f>
        <v>4</v>
      </c>
      <c r="AE214" s="107">
        <f>IF('бланки '!E216=2,SUM('бланки '!DI216:DK216)*2-1,SUM('бланки '!DF216:DK216))</f>
        <v>6</v>
      </c>
      <c r="AF214" s="107">
        <f>анкеты!J212</f>
        <v>73</v>
      </c>
      <c r="AG214" s="107">
        <f>анкеты!I212</f>
        <v>74</v>
      </c>
      <c r="AH214" s="108">
        <f t="shared" si="106"/>
        <v>80</v>
      </c>
      <c r="AI214" s="108">
        <f t="shared" si="107"/>
        <v>100</v>
      </c>
      <c r="AJ214" s="111">
        <f t="shared" si="108"/>
        <v>99</v>
      </c>
      <c r="AK214" s="110">
        <f t="shared" si="109"/>
        <v>93.7</v>
      </c>
      <c r="AL214" s="107">
        <f>анкеты!K212</f>
        <v>347</v>
      </c>
      <c r="AM214" s="107">
        <f t="shared" si="110"/>
        <v>349</v>
      </c>
      <c r="AN214" s="107">
        <f>анкеты!L212</f>
        <v>345</v>
      </c>
      <c r="AO214" s="107">
        <f t="shared" si="111"/>
        <v>349</v>
      </c>
      <c r="AP214" s="107">
        <f>анкеты!N212</f>
        <v>327</v>
      </c>
      <c r="AQ214" s="107">
        <f>анкеты!M212</f>
        <v>328</v>
      </c>
      <c r="AR214" s="108">
        <f t="shared" si="112"/>
        <v>99</v>
      </c>
      <c r="AS214" s="108">
        <f t="shared" si="113"/>
        <v>99</v>
      </c>
      <c r="AT214" s="108">
        <f t="shared" si="114"/>
        <v>100</v>
      </c>
      <c r="AU214" s="109">
        <f t="shared" si="115"/>
        <v>99.2</v>
      </c>
      <c r="AV214" s="107">
        <f>анкеты!O212</f>
        <v>346</v>
      </c>
      <c r="AW214" s="107">
        <f t="shared" si="116"/>
        <v>349</v>
      </c>
      <c r="AX214" s="107">
        <f>анкеты!P212</f>
        <v>349</v>
      </c>
      <c r="AY214" s="107">
        <f t="shared" si="117"/>
        <v>349</v>
      </c>
      <c r="AZ214" s="107">
        <f>анкеты!Q212</f>
        <v>347</v>
      </c>
      <c r="BA214" s="107">
        <f t="shared" si="118"/>
        <v>349</v>
      </c>
      <c r="BB214" s="108">
        <f t="shared" si="119"/>
        <v>99</v>
      </c>
      <c r="BC214" s="108">
        <f t="shared" si="120"/>
        <v>100</v>
      </c>
      <c r="BD214" s="108">
        <f t="shared" si="121"/>
        <v>99</v>
      </c>
      <c r="BE214" s="109">
        <f t="shared" si="122"/>
        <v>99.2</v>
      </c>
      <c r="BF214" s="107">
        <f t="shared" si="123"/>
        <v>98.22</v>
      </c>
      <c r="BG214" s="107"/>
      <c r="BH214" s="107"/>
      <c r="BI214" s="107"/>
      <c r="BJ214" s="107"/>
    </row>
    <row r="215" spans="1:62" ht="45">
      <c r="A215" s="107">
        <f>'бланки '!D217</f>
        <v>213</v>
      </c>
      <c r="B215" s="107" t="str">
        <f>'бланки '!C217</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5" s="107">
        <f>анкеты!C213</f>
        <v>77</v>
      </c>
      <c r="D215" s="107">
        <f>SUMIF('бланки '!K217:Y217,"&lt;2")</f>
        <v>14</v>
      </c>
      <c r="E215" s="107">
        <f>COUNTIF('бланки '!K217:Y217,"&lt;2")</f>
        <v>14</v>
      </c>
      <c r="F215" s="107">
        <f>SUMIF('бланки '!Z217:CM217,"&lt;2")</f>
        <v>53</v>
      </c>
      <c r="G215" s="107">
        <f>COUNTIF('бланки '!Z217:CM217,"&lt;2")</f>
        <v>56</v>
      </c>
      <c r="H215" s="107">
        <f>SUM('бланки '!CN217:CQ217)</f>
        <v>4</v>
      </c>
      <c r="I215" s="107">
        <f>анкеты!E213</f>
        <v>65</v>
      </c>
      <c r="J215" s="107">
        <f>анкеты!D213</f>
        <v>65</v>
      </c>
      <c r="K215" s="107">
        <f>анкеты!G213</f>
        <v>57</v>
      </c>
      <c r="L215" s="107">
        <f>анкеты!F213</f>
        <v>57</v>
      </c>
      <c r="M215" s="107">
        <f t="shared" si="93"/>
        <v>100</v>
      </c>
      <c r="N215" s="107">
        <f t="shared" si="94"/>
        <v>95</v>
      </c>
      <c r="O215" s="107">
        <f t="shared" si="95"/>
        <v>100</v>
      </c>
      <c r="P215" s="107">
        <f t="shared" si="96"/>
        <v>100</v>
      </c>
      <c r="Q215" s="108">
        <f t="shared" si="97"/>
        <v>97</v>
      </c>
      <c r="R215" s="108">
        <f t="shared" si="98"/>
        <v>100</v>
      </c>
      <c r="S215" s="108">
        <f t="shared" si="99"/>
        <v>100</v>
      </c>
      <c r="T215" s="109">
        <f t="shared" si="100"/>
        <v>99.1</v>
      </c>
      <c r="U215" s="107">
        <f>SUM('бланки '!CT217:CX217)</f>
        <v>5</v>
      </c>
      <c r="V215" s="107"/>
      <c r="W215" s="107"/>
      <c r="X215" s="107">
        <f>анкеты!H213</f>
        <v>77</v>
      </c>
      <c r="Y215" s="107">
        <f t="shared" si="101"/>
        <v>77</v>
      </c>
      <c r="Z215" s="108">
        <f t="shared" si="102"/>
        <v>100</v>
      </c>
      <c r="AA215" s="108">
        <f t="shared" si="103"/>
        <v>100</v>
      </c>
      <c r="AB215" s="108">
        <f t="shared" si="104"/>
        <v>100</v>
      </c>
      <c r="AC215" s="110">
        <f t="shared" si="105"/>
        <v>100</v>
      </c>
      <c r="AD215" s="107">
        <f>IF('бланки '!G217=1,('бланки '!DB217+'бланки '!DD217)*3,SUM('бланки '!DA217:DE217))</f>
        <v>0</v>
      </c>
      <c r="AE215" s="107">
        <f>IF('бланки '!E217=2,SUM('бланки '!DI217:DK217)*2-1,SUM('бланки '!DF217:DK217))</f>
        <v>3</v>
      </c>
      <c r="AF215" s="107">
        <f>анкеты!J213</f>
        <v>19</v>
      </c>
      <c r="AG215" s="107">
        <f>анкеты!I213</f>
        <v>20</v>
      </c>
      <c r="AH215" s="108">
        <f t="shared" si="106"/>
        <v>0</v>
      </c>
      <c r="AI215" s="108">
        <f t="shared" si="107"/>
        <v>60</v>
      </c>
      <c r="AJ215" s="111">
        <f t="shared" si="108"/>
        <v>95</v>
      </c>
      <c r="AK215" s="110">
        <f t="shared" si="109"/>
        <v>52.5</v>
      </c>
      <c r="AL215" s="107">
        <f>анкеты!K213</f>
        <v>74</v>
      </c>
      <c r="AM215" s="107">
        <f t="shared" si="110"/>
        <v>77</v>
      </c>
      <c r="AN215" s="107">
        <f>анкеты!L213</f>
        <v>74</v>
      </c>
      <c r="AO215" s="107">
        <f t="shared" si="111"/>
        <v>77</v>
      </c>
      <c r="AP215" s="107">
        <f>анкеты!N213</f>
        <v>71</v>
      </c>
      <c r="AQ215" s="107">
        <f>анкеты!M213</f>
        <v>72</v>
      </c>
      <c r="AR215" s="108">
        <f t="shared" si="112"/>
        <v>96</v>
      </c>
      <c r="AS215" s="108">
        <f t="shared" si="113"/>
        <v>96</v>
      </c>
      <c r="AT215" s="108">
        <f t="shared" si="114"/>
        <v>99</v>
      </c>
      <c r="AU215" s="109">
        <f t="shared" si="115"/>
        <v>96.6</v>
      </c>
      <c r="AV215" s="107">
        <f>анкеты!O213</f>
        <v>77</v>
      </c>
      <c r="AW215" s="107">
        <f t="shared" si="116"/>
        <v>77</v>
      </c>
      <c r="AX215" s="107">
        <f>анкеты!P213</f>
        <v>77</v>
      </c>
      <c r="AY215" s="107">
        <f t="shared" si="117"/>
        <v>77</v>
      </c>
      <c r="AZ215" s="107">
        <f>анкеты!Q213</f>
        <v>77</v>
      </c>
      <c r="BA215" s="107">
        <f t="shared" si="118"/>
        <v>77</v>
      </c>
      <c r="BB215" s="108">
        <f t="shared" si="119"/>
        <v>100</v>
      </c>
      <c r="BC215" s="108">
        <f t="shared" si="120"/>
        <v>100</v>
      </c>
      <c r="BD215" s="108">
        <f t="shared" si="121"/>
        <v>100</v>
      </c>
      <c r="BE215" s="109">
        <f t="shared" si="122"/>
        <v>100</v>
      </c>
      <c r="BF215" s="107">
        <f t="shared" si="123"/>
        <v>89.64</v>
      </c>
      <c r="BG215" s="107"/>
      <c r="BH215" s="107"/>
      <c r="BI215" s="107"/>
      <c r="BJ215" s="107"/>
    </row>
    <row r="216" spans="1:62" ht="45">
      <c r="A216" s="107">
        <f>'бланки '!D218</f>
        <v>214</v>
      </c>
      <c r="B216" s="107" t="str">
        <f>'бланки '!C218</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6" s="107">
        <f>анкеты!C214</f>
        <v>69</v>
      </c>
      <c r="D216" s="107">
        <f>SUMIF('бланки '!K218:Y218,"&lt;2")</f>
        <v>14</v>
      </c>
      <c r="E216" s="107">
        <f>COUNTIF('бланки '!K218:Y218,"&lt;2")</f>
        <v>14</v>
      </c>
      <c r="F216" s="107">
        <f>SUMIF('бланки '!Z218:CM218,"&lt;2")</f>
        <v>47</v>
      </c>
      <c r="G216" s="107">
        <f>COUNTIF('бланки '!Z218:CM218,"&lt;2")</f>
        <v>58</v>
      </c>
      <c r="H216" s="107">
        <f>SUM('бланки '!CN218:CQ218)</f>
        <v>4</v>
      </c>
      <c r="I216" s="107">
        <f>анкеты!E214</f>
        <v>64</v>
      </c>
      <c r="J216" s="107">
        <f>анкеты!D214</f>
        <v>64</v>
      </c>
      <c r="K216" s="107">
        <f>анкеты!G214</f>
        <v>66</v>
      </c>
      <c r="L216" s="107">
        <f>анкеты!F214</f>
        <v>66</v>
      </c>
      <c r="M216" s="107">
        <f t="shared" si="93"/>
        <v>100</v>
      </c>
      <c r="N216" s="107">
        <f t="shared" si="94"/>
        <v>81</v>
      </c>
      <c r="O216" s="107">
        <f t="shared" si="95"/>
        <v>100</v>
      </c>
      <c r="P216" s="107">
        <f t="shared" si="96"/>
        <v>100</v>
      </c>
      <c r="Q216" s="108">
        <f t="shared" si="97"/>
        <v>90</v>
      </c>
      <c r="R216" s="108">
        <f t="shared" si="98"/>
        <v>100</v>
      </c>
      <c r="S216" s="108">
        <f t="shared" si="99"/>
        <v>100</v>
      </c>
      <c r="T216" s="109">
        <f t="shared" si="100"/>
        <v>97</v>
      </c>
      <c r="U216" s="107">
        <f>SUM('бланки '!CT218:CX218)</f>
        <v>5</v>
      </c>
      <c r="V216" s="107"/>
      <c r="W216" s="107"/>
      <c r="X216" s="107">
        <f>анкеты!H214</f>
        <v>69</v>
      </c>
      <c r="Y216" s="107">
        <f t="shared" si="101"/>
        <v>69</v>
      </c>
      <c r="Z216" s="108">
        <f t="shared" si="102"/>
        <v>100</v>
      </c>
      <c r="AA216" s="108">
        <f t="shared" si="103"/>
        <v>100</v>
      </c>
      <c r="AB216" s="108">
        <f t="shared" si="104"/>
        <v>100</v>
      </c>
      <c r="AC216" s="110">
        <f t="shared" si="105"/>
        <v>100</v>
      </c>
      <c r="AD216" s="107">
        <f>IF('бланки '!G218=1,('бланки '!DB218+'бланки '!DD218)*3,SUM('бланки '!DA218:DE218))</f>
        <v>0</v>
      </c>
      <c r="AE216" s="107">
        <f>IF('бланки '!E218=2,SUM('бланки '!DI218:DK218)*2-1,SUM('бланки '!DF218:DK218))</f>
        <v>3</v>
      </c>
      <c r="AF216" s="107">
        <f>анкеты!J214</f>
        <v>15</v>
      </c>
      <c r="AG216" s="107">
        <f>анкеты!I214</f>
        <v>15</v>
      </c>
      <c r="AH216" s="108">
        <f t="shared" si="106"/>
        <v>0</v>
      </c>
      <c r="AI216" s="108">
        <f t="shared" si="107"/>
        <v>60</v>
      </c>
      <c r="AJ216" s="111">
        <f t="shared" si="108"/>
        <v>100</v>
      </c>
      <c r="AK216" s="110">
        <f t="shared" si="109"/>
        <v>54</v>
      </c>
      <c r="AL216" s="107">
        <f>анкеты!K214</f>
        <v>69</v>
      </c>
      <c r="AM216" s="107">
        <f t="shared" si="110"/>
        <v>69</v>
      </c>
      <c r="AN216" s="107">
        <f>анкеты!L214</f>
        <v>69</v>
      </c>
      <c r="AO216" s="107">
        <f t="shared" si="111"/>
        <v>69</v>
      </c>
      <c r="AP216" s="107">
        <f>анкеты!N214</f>
        <v>66</v>
      </c>
      <c r="AQ216" s="107">
        <f>анкеты!M214</f>
        <v>66</v>
      </c>
      <c r="AR216" s="108">
        <f t="shared" si="112"/>
        <v>100</v>
      </c>
      <c r="AS216" s="108">
        <f t="shared" si="113"/>
        <v>100</v>
      </c>
      <c r="AT216" s="108">
        <f t="shared" si="114"/>
        <v>100</v>
      </c>
      <c r="AU216" s="109">
        <f t="shared" si="115"/>
        <v>100</v>
      </c>
      <c r="AV216" s="107">
        <f>анкеты!O214</f>
        <v>69</v>
      </c>
      <c r="AW216" s="107">
        <f t="shared" si="116"/>
        <v>69</v>
      </c>
      <c r="AX216" s="107">
        <f>анкеты!P214</f>
        <v>69</v>
      </c>
      <c r="AY216" s="107">
        <f t="shared" si="117"/>
        <v>69</v>
      </c>
      <c r="AZ216" s="107">
        <f>анкеты!Q214</f>
        <v>69</v>
      </c>
      <c r="BA216" s="107">
        <f t="shared" si="118"/>
        <v>69</v>
      </c>
      <c r="BB216" s="108">
        <f t="shared" si="119"/>
        <v>100</v>
      </c>
      <c r="BC216" s="108">
        <f t="shared" si="120"/>
        <v>100</v>
      </c>
      <c r="BD216" s="108">
        <f t="shared" si="121"/>
        <v>100</v>
      </c>
      <c r="BE216" s="109">
        <f t="shared" si="122"/>
        <v>100</v>
      </c>
      <c r="BF216" s="107">
        <f t="shared" si="123"/>
        <v>90.2</v>
      </c>
      <c r="BG216" s="107"/>
      <c r="BH216" s="107"/>
      <c r="BI216" s="107"/>
      <c r="BJ216" s="107"/>
    </row>
    <row r="217" spans="1:62" ht="45">
      <c r="A217" s="107">
        <f>'бланки '!D219</f>
        <v>215</v>
      </c>
      <c r="B217" s="107" t="str">
        <f>'бланки '!C219</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7" s="107">
        <f>анкеты!C215</f>
        <v>42</v>
      </c>
      <c r="D217" s="107">
        <f>SUMIF('бланки '!K219:Y219,"&lt;2")</f>
        <v>13</v>
      </c>
      <c r="E217" s="107">
        <f>COUNTIF('бланки '!K219:Y219,"&lt;2")</f>
        <v>13</v>
      </c>
      <c r="F217" s="107">
        <f>SUMIF('бланки '!Z219:CM219,"&lt;2")</f>
        <v>53.5</v>
      </c>
      <c r="G217" s="107">
        <f>COUNTIF('бланки '!Z219:CM219,"&lt;2")</f>
        <v>55</v>
      </c>
      <c r="H217" s="107">
        <f>SUM('бланки '!CN219:CQ219)</f>
        <v>4</v>
      </c>
      <c r="I217" s="107">
        <f>анкеты!E215</f>
        <v>37</v>
      </c>
      <c r="J217" s="107">
        <f>анкеты!D215</f>
        <v>37</v>
      </c>
      <c r="K217" s="107">
        <f>анкеты!G215</f>
        <v>35</v>
      </c>
      <c r="L217" s="107">
        <f>анкеты!F215</f>
        <v>36</v>
      </c>
      <c r="M217" s="107">
        <f t="shared" si="93"/>
        <v>100</v>
      </c>
      <c r="N217" s="107">
        <f t="shared" si="94"/>
        <v>97</v>
      </c>
      <c r="O217" s="107">
        <f t="shared" si="95"/>
        <v>100</v>
      </c>
      <c r="P217" s="107">
        <f t="shared" si="96"/>
        <v>97</v>
      </c>
      <c r="Q217" s="108">
        <f t="shared" si="97"/>
        <v>98</v>
      </c>
      <c r="R217" s="108">
        <f t="shared" si="98"/>
        <v>100</v>
      </c>
      <c r="S217" s="108">
        <f t="shared" si="99"/>
        <v>98</v>
      </c>
      <c r="T217" s="109">
        <f t="shared" si="100"/>
        <v>98.6</v>
      </c>
      <c r="U217" s="107">
        <f>SUM('бланки '!CT219:CX219)</f>
        <v>5</v>
      </c>
      <c r="V217" s="107"/>
      <c r="W217" s="107"/>
      <c r="X217" s="107">
        <f>анкеты!H215</f>
        <v>42</v>
      </c>
      <c r="Y217" s="107">
        <f t="shared" si="101"/>
        <v>42</v>
      </c>
      <c r="Z217" s="108">
        <f t="shared" si="102"/>
        <v>100</v>
      </c>
      <c r="AA217" s="108">
        <f t="shared" si="103"/>
        <v>100</v>
      </c>
      <c r="AB217" s="108">
        <f t="shared" si="104"/>
        <v>100</v>
      </c>
      <c r="AC217" s="110">
        <f t="shared" si="105"/>
        <v>100</v>
      </c>
      <c r="AD217" s="107">
        <f>IF('бланки '!G219=1,('бланки '!DB219+'бланки '!DD219)*3,SUM('бланки '!DA219:DE219))</f>
        <v>0</v>
      </c>
      <c r="AE217" s="107">
        <f>IF('бланки '!E219=2,SUM('бланки '!DI219:DK219)*2-1,SUM('бланки '!DF219:DK219))</f>
        <v>3</v>
      </c>
      <c r="AF217" s="107">
        <f>анкеты!J215</f>
        <v>20</v>
      </c>
      <c r="AG217" s="107">
        <f>анкеты!I215</f>
        <v>20</v>
      </c>
      <c r="AH217" s="108">
        <f t="shared" si="106"/>
        <v>0</v>
      </c>
      <c r="AI217" s="108">
        <f t="shared" si="107"/>
        <v>60</v>
      </c>
      <c r="AJ217" s="111">
        <f t="shared" si="108"/>
        <v>100</v>
      </c>
      <c r="AK217" s="110">
        <f t="shared" si="109"/>
        <v>54</v>
      </c>
      <c r="AL217" s="107">
        <f>анкеты!K215</f>
        <v>41</v>
      </c>
      <c r="AM217" s="107">
        <f t="shared" si="110"/>
        <v>42</v>
      </c>
      <c r="AN217" s="107">
        <f>анкеты!L215</f>
        <v>40</v>
      </c>
      <c r="AO217" s="107">
        <f t="shared" si="111"/>
        <v>42</v>
      </c>
      <c r="AP217" s="107">
        <f>анкеты!N215</f>
        <v>33</v>
      </c>
      <c r="AQ217" s="107">
        <f>анкеты!M215</f>
        <v>36</v>
      </c>
      <c r="AR217" s="108">
        <f t="shared" si="112"/>
        <v>98</v>
      </c>
      <c r="AS217" s="108">
        <f t="shared" si="113"/>
        <v>95</v>
      </c>
      <c r="AT217" s="108">
        <f t="shared" si="114"/>
        <v>92</v>
      </c>
      <c r="AU217" s="109">
        <f t="shared" si="115"/>
        <v>95.6</v>
      </c>
      <c r="AV217" s="107">
        <f>анкеты!O215</f>
        <v>41</v>
      </c>
      <c r="AW217" s="107">
        <f t="shared" si="116"/>
        <v>42</v>
      </c>
      <c r="AX217" s="107">
        <f>анкеты!P215</f>
        <v>41</v>
      </c>
      <c r="AY217" s="107">
        <f t="shared" si="117"/>
        <v>42</v>
      </c>
      <c r="AZ217" s="107">
        <f>анкеты!Q215</f>
        <v>41</v>
      </c>
      <c r="BA217" s="107">
        <f t="shared" si="118"/>
        <v>42</v>
      </c>
      <c r="BB217" s="108">
        <f t="shared" si="119"/>
        <v>98</v>
      </c>
      <c r="BC217" s="108">
        <f t="shared" si="120"/>
        <v>98</v>
      </c>
      <c r="BD217" s="108">
        <f t="shared" si="121"/>
        <v>98</v>
      </c>
      <c r="BE217" s="109">
        <f t="shared" si="122"/>
        <v>98</v>
      </c>
      <c r="BF217" s="107">
        <f t="shared" si="123"/>
        <v>89.24</v>
      </c>
      <c r="BG217" s="107"/>
      <c r="BH217" s="107"/>
      <c r="BI217" s="107"/>
      <c r="BJ217" s="107"/>
    </row>
    <row r="218" spans="1:62" ht="45">
      <c r="A218" s="107">
        <f>'бланки '!D220</f>
        <v>216</v>
      </c>
      <c r="B218" s="107" t="str">
        <f>'бланки '!C220</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8" s="107">
        <f>анкеты!C216</f>
        <v>32</v>
      </c>
      <c r="D218" s="107">
        <f>SUMIF('бланки '!K220:Y220,"&lt;2")</f>
        <v>14</v>
      </c>
      <c r="E218" s="107">
        <f>COUNTIF('бланки '!K220:Y220,"&lt;2")</f>
        <v>14</v>
      </c>
      <c r="F218" s="107">
        <f>SUMIF('бланки '!Z220:CM220,"&lt;2")</f>
        <v>56</v>
      </c>
      <c r="G218" s="107">
        <f>COUNTIF('бланки '!Z220:CM220,"&lt;2")</f>
        <v>57</v>
      </c>
      <c r="H218" s="107">
        <f>SUM('бланки '!CN220:CQ220)</f>
        <v>4</v>
      </c>
      <c r="I218" s="107">
        <f>анкеты!E216</f>
        <v>31</v>
      </c>
      <c r="J218" s="107">
        <f>анкеты!D216</f>
        <v>31</v>
      </c>
      <c r="K218" s="107">
        <f>анкеты!G216</f>
        <v>30</v>
      </c>
      <c r="L218" s="107">
        <f>анкеты!F216</f>
        <v>30</v>
      </c>
      <c r="M218" s="107">
        <f t="shared" si="93"/>
        <v>100</v>
      </c>
      <c r="N218" s="107">
        <f t="shared" si="94"/>
        <v>98</v>
      </c>
      <c r="O218" s="107">
        <f t="shared" si="95"/>
        <v>100</v>
      </c>
      <c r="P218" s="107">
        <f t="shared" si="96"/>
        <v>100</v>
      </c>
      <c r="Q218" s="108">
        <f t="shared" si="97"/>
        <v>99</v>
      </c>
      <c r="R218" s="108">
        <f t="shared" si="98"/>
        <v>100</v>
      </c>
      <c r="S218" s="108">
        <f t="shared" si="99"/>
        <v>100</v>
      </c>
      <c r="T218" s="109">
        <f t="shared" si="100"/>
        <v>99.7</v>
      </c>
      <c r="U218" s="107">
        <f>SUM('бланки '!CT220:CX220)</f>
        <v>5</v>
      </c>
      <c r="V218" s="107"/>
      <c r="W218" s="107"/>
      <c r="X218" s="107">
        <f>анкеты!H216</f>
        <v>31</v>
      </c>
      <c r="Y218" s="107">
        <f t="shared" si="101"/>
        <v>32</v>
      </c>
      <c r="Z218" s="108">
        <f t="shared" si="102"/>
        <v>100</v>
      </c>
      <c r="AA218" s="108">
        <f t="shared" si="103"/>
        <v>98</v>
      </c>
      <c r="AB218" s="108">
        <f t="shared" si="104"/>
        <v>97</v>
      </c>
      <c r="AC218" s="110">
        <f t="shared" si="105"/>
        <v>98.5</v>
      </c>
      <c r="AD218" s="107">
        <f>IF('бланки '!G220=1,('бланки '!DB220+'бланки '!DD220)*3,SUM('бланки '!DA220:DE220))</f>
        <v>2</v>
      </c>
      <c r="AE218" s="107">
        <f>IF('бланки '!E220=2,SUM('бланки '!DI220:DK220)*2-1,SUM('бланки '!DF220:DK220))</f>
        <v>3</v>
      </c>
      <c r="AF218" s="107">
        <f>анкеты!J216</f>
        <v>1</v>
      </c>
      <c r="AG218" s="107">
        <f>анкеты!I216</f>
        <v>1</v>
      </c>
      <c r="AH218" s="108">
        <f t="shared" si="106"/>
        <v>40</v>
      </c>
      <c r="AI218" s="108">
        <f t="shared" si="107"/>
        <v>60</v>
      </c>
      <c r="AJ218" s="111">
        <f t="shared" si="108"/>
        <v>100</v>
      </c>
      <c r="AK218" s="110">
        <f t="shared" si="109"/>
        <v>66</v>
      </c>
      <c r="AL218" s="107">
        <f>анкеты!K216</f>
        <v>31</v>
      </c>
      <c r="AM218" s="107">
        <f t="shared" si="110"/>
        <v>32</v>
      </c>
      <c r="AN218" s="107">
        <f>анкеты!L216</f>
        <v>32</v>
      </c>
      <c r="AO218" s="107">
        <f t="shared" si="111"/>
        <v>32</v>
      </c>
      <c r="AP218" s="107">
        <f>анкеты!N216</f>
        <v>30</v>
      </c>
      <c r="AQ218" s="107">
        <f>анкеты!M216</f>
        <v>30</v>
      </c>
      <c r="AR218" s="108">
        <f t="shared" si="112"/>
        <v>97</v>
      </c>
      <c r="AS218" s="108">
        <f t="shared" si="113"/>
        <v>100</v>
      </c>
      <c r="AT218" s="108">
        <f t="shared" si="114"/>
        <v>100</v>
      </c>
      <c r="AU218" s="109">
        <f t="shared" si="115"/>
        <v>98.8</v>
      </c>
      <c r="AV218" s="107">
        <f>анкеты!O216</f>
        <v>32</v>
      </c>
      <c r="AW218" s="107">
        <f t="shared" si="116"/>
        <v>32</v>
      </c>
      <c r="AX218" s="107">
        <f>анкеты!P216</f>
        <v>32</v>
      </c>
      <c r="AY218" s="107">
        <f t="shared" si="117"/>
        <v>32</v>
      </c>
      <c r="AZ218" s="107">
        <f>анкеты!Q216</f>
        <v>32</v>
      </c>
      <c r="BA218" s="107">
        <f t="shared" si="118"/>
        <v>32</v>
      </c>
      <c r="BB218" s="108">
        <f t="shared" si="119"/>
        <v>100</v>
      </c>
      <c r="BC218" s="108">
        <f t="shared" si="120"/>
        <v>100</v>
      </c>
      <c r="BD218" s="108">
        <f t="shared" si="121"/>
        <v>100</v>
      </c>
      <c r="BE218" s="109">
        <f t="shared" si="122"/>
        <v>100</v>
      </c>
      <c r="BF218" s="107">
        <f t="shared" si="123"/>
        <v>92.6</v>
      </c>
      <c r="BG218" s="107"/>
      <c r="BH218" s="107"/>
      <c r="BI218" s="107"/>
      <c r="BJ218" s="107"/>
    </row>
    <row r="219" spans="1:62" ht="45">
      <c r="A219" s="107">
        <f>'бланки '!D221</f>
        <v>217</v>
      </c>
      <c r="B219" s="107" t="str">
        <f>'бланки '!C221</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9" s="107">
        <f>анкеты!C217</f>
        <v>54</v>
      </c>
      <c r="D219" s="107">
        <f>SUMIF('бланки '!K221:Y221,"&lt;2")</f>
        <v>12</v>
      </c>
      <c r="E219" s="107">
        <f>COUNTIF('бланки '!K221:Y221,"&lt;2")</f>
        <v>12</v>
      </c>
      <c r="F219" s="107">
        <f>SUMIF('бланки '!Z221:CM221,"&lt;2")</f>
        <v>49.5</v>
      </c>
      <c r="G219" s="107">
        <f>COUNTIF('бланки '!Z221:CM221,"&lt;2")</f>
        <v>53</v>
      </c>
      <c r="H219" s="107">
        <f>SUM('бланки '!CN221:CQ221)</f>
        <v>4</v>
      </c>
      <c r="I219" s="107">
        <f>анкеты!E217</f>
        <v>51</v>
      </c>
      <c r="J219" s="107">
        <f>анкеты!D217</f>
        <v>52</v>
      </c>
      <c r="K219" s="107">
        <f>анкеты!G217</f>
        <v>53</v>
      </c>
      <c r="L219" s="107">
        <f>анкеты!F217</f>
        <v>53</v>
      </c>
      <c r="M219" s="107">
        <f t="shared" si="93"/>
        <v>100</v>
      </c>
      <c r="N219" s="107">
        <f t="shared" si="94"/>
        <v>93</v>
      </c>
      <c r="O219" s="107">
        <f t="shared" si="95"/>
        <v>98</v>
      </c>
      <c r="P219" s="107">
        <f t="shared" si="96"/>
        <v>100</v>
      </c>
      <c r="Q219" s="108">
        <f t="shared" si="97"/>
        <v>96</v>
      </c>
      <c r="R219" s="108">
        <f t="shared" si="98"/>
        <v>100</v>
      </c>
      <c r="S219" s="108">
        <f t="shared" si="99"/>
        <v>99</v>
      </c>
      <c r="T219" s="109">
        <f t="shared" si="100"/>
        <v>98.4</v>
      </c>
      <c r="U219" s="107">
        <f>SUM('бланки '!CT221:CX221)</f>
        <v>5</v>
      </c>
      <c r="V219" s="107"/>
      <c r="W219" s="107"/>
      <c r="X219" s="107">
        <f>анкеты!H217</f>
        <v>52</v>
      </c>
      <c r="Y219" s="107">
        <f t="shared" si="101"/>
        <v>54</v>
      </c>
      <c r="Z219" s="108">
        <f t="shared" si="102"/>
        <v>100</v>
      </c>
      <c r="AA219" s="108">
        <f t="shared" si="103"/>
        <v>98</v>
      </c>
      <c r="AB219" s="108">
        <f t="shared" si="104"/>
        <v>96</v>
      </c>
      <c r="AC219" s="110">
        <f t="shared" si="105"/>
        <v>98</v>
      </c>
      <c r="AD219" s="107">
        <f>IF('бланки '!G221=1,('бланки '!DB221+'бланки '!DD221)*3,SUM('бланки '!DA221:DE221))</f>
        <v>2</v>
      </c>
      <c r="AE219" s="107">
        <f>IF('бланки '!E221=2,SUM('бланки '!DI221:DK221)*2-1,SUM('бланки '!DF221:DK221))</f>
        <v>3</v>
      </c>
      <c r="AF219" s="107">
        <f>анкеты!J217</f>
        <v>6</v>
      </c>
      <c r="AG219" s="107">
        <f>анкеты!I217</f>
        <v>7</v>
      </c>
      <c r="AH219" s="108">
        <f t="shared" si="106"/>
        <v>40</v>
      </c>
      <c r="AI219" s="108">
        <f t="shared" si="107"/>
        <v>60</v>
      </c>
      <c r="AJ219" s="111">
        <f t="shared" si="108"/>
        <v>86</v>
      </c>
      <c r="AK219" s="110">
        <f t="shared" si="109"/>
        <v>61.8</v>
      </c>
      <c r="AL219" s="107">
        <f>анкеты!K217</f>
        <v>54</v>
      </c>
      <c r="AM219" s="107">
        <f t="shared" si="110"/>
        <v>54</v>
      </c>
      <c r="AN219" s="107">
        <f>анкеты!L217</f>
        <v>54</v>
      </c>
      <c r="AO219" s="107">
        <f t="shared" si="111"/>
        <v>54</v>
      </c>
      <c r="AP219" s="107">
        <f>анкеты!N217</f>
        <v>49</v>
      </c>
      <c r="AQ219" s="107">
        <f>анкеты!M217</f>
        <v>49</v>
      </c>
      <c r="AR219" s="108">
        <f t="shared" si="112"/>
        <v>100</v>
      </c>
      <c r="AS219" s="108">
        <f t="shared" si="113"/>
        <v>100</v>
      </c>
      <c r="AT219" s="108">
        <f t="shared" si="114"/>
        <v>100</v>
      </c>
      <c r="AU219" s="109">
        <f t="shared" si="115"/>
        <v>100</v>
      </c>
      <c r="AV219" s="107">
        <f>анкеты!O217</f>
        <v>54</v>
      </c>
      <c r="AW219" s="107">
        <f t="shared" si="116"/>
        <v>54</v>
      </c>
      <c r="AX219" s="107">
        <f>анкеты!P217</f>
        <v>54</v>
      </c>
      <c r="AY219" s="107">
        <f t="shared" si="117"/>
        <v>54</v>
      </c>
      <c r="AZ219" s="107">
        <f>анкеты!Q217</f>
        <v>54</v>
      </c>
      <c r="BA219" s="107">
        <f t="shared" si="118"/>
        <v>54</v>
      </c>
      <c r="BB219" s="108">
        <f t="shared" si="119"/>
        <v>100</v>
      </c>
      <c r="BC219" s="108">
        <f t="shared" si="120"/>
        <v>100</v>
      </c>
      <c r="BD219" s="108">
        <f t="shared" si="121"/>
        <v>100</v>
      </c>
      <c r="BE219" s="109">
        <f t="shared" si="122"/>
        <v>100</v>
      </c>
      <c r="BF219" s="107">
        <f t="shared" si="123"/>
        <v>91.64</v>
      </c>
      <c r="BG219" s="107"/>
      <c r="BH219" s="107"/>
      <c r="BI219" s="107"/>
      <c r="BJ219" s="107"/>
    </row>
    <row r="220" spans="1:62" ht="45">
      <c r="A220" s="107">
        <f>'бланки '!D222</f>
        <v>218</v>
      </c>
      <c r="B220" s="107" t="str">
        <f>'бланки '!C222</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20" s="107">
        <f>анкеты!C218</f>
        <v>60</v>
      </c>
      <c r="D220" s="107">
        <f>SUMIF('бланки '!K222:Y222,"&lt;2")</f>
        <v>13</v>
      </c>
      <c r="E220" s="107">
        <f>COUNTIF('бланки '!K222:Y222,"&lt;2")</f>
        <v>13</v>
      </c>
      <c r="F220" s="107">
        <f>SUMIF('бланки '!Z222:CM222,"&lt;2")</f>
        <v>39.5</v>
      </c>
      <c r="G220" s="107">
        <f>COUNTIF('бланки '!Z222:CM222,"&lt;2")</f>
        <v>51</v>
      </c>
      <c r="H220" s="107">
        <f>SUM('бланки '!CN222:CQ222)</f>
        <v>3</v>
      </c>
      <c r="I220" s="107">
        <f>анкеты!E218</f>
        <v>46</v>
      </c>
      <c r="J220" s="107">
        <f>анкеты!D218</f>
        <v>48</v>
      </c>
      <c r="K220" s="107">
        <f>анкеты!G218</f>
        <v>38</v>
      </c>
      <c r="L220" s="107">
        <f>анкеты!F218</f>
        <v>38</v>
      </c>
      <c r="M220" s="107">
        <f t="shared" si="93"/>
        <v>100</v>
      </c>
      <c r="N220" s="107">
        <f t="shared" si="94"/>
        <v>77</v>
      </c>
      <c r="O220" s="107">
        <f t="shared" si="95"/>
        <v>96</v>
      </c>
      <c r="P220" s="107">
        <f t="shared" si="96"/>
        <v>100</v>
      </c>
      <c r="Q220" s="108">
        <f t="shared" si="97"/>
        <v>88</v>
      </c>
      <c r="R220" s="108">
        <f t="shared" si="98"/>
        <v>90</v>
      </c>
      <c r="S220" s="108">
        <f t="shared" si="99"/>
        <v>98</v>
      </c>
      <c r="T220" s="109">
        <f t="shared" si="100"/>
        <v>92.6</v>
      </c>
      <c r="U220" s="107">
        <f>SUM('бланки '!CT222:CX222)</f>
        <v>5</v>
      </c>
      <c r="V220" s="107"/>
      <c r="W220" s="107"/>
      <c r="X220" s="107">
        <f>анкеты!H218</f>
        <v>59</v>
      </c>
      <c r="Y220" s="107">
        <f t="shared" si="101"/>
        <v>60</v>
      </c>
      <c r="Z220" s="108">
        <f t="shared" si="102"/>
        <v>100</v>
      </c>
      <c r="AA220" s="108">
        <f t="shared" si="103"/>
        <v>99</v>
      </c>
      <c r="AB220" s="108">
        <f t="shared" si="104"/>
        <v>98</v>
      </c>
      <c r="AC220" s="110">
        <f t="shared" si="105"/>
        <v>99</v>
      </c>
      <c r="AD220" s="107">
        <f>IF('бланки '!G222=1,('бланки '!DB222+'бланки '!DD222)*3,SUM('бланки '!DA222:DE222))</f>
        <v>0</v>
      </c>
      <c r="AE220" s="107">
        <f>IF('бланки '!E222=2,SUM('бланки '!DI222:DK222)*2-1,SUM('бланки '!DF222:DK222))</f>
        <v>3</v>
      </c>
      <c r="AF220" s="107">
        <f>анкеты!J218</f>
        <v>7</v>
      </c>
      <c r="AG220" s="107">
        <f>анкеты!I218</f>
        <v>8</v>
      </c>
      <c r="AH220" s="108">
        <f t="shared" si="106"/>
        <v>0</v>
      </c>
      <c r="AI220" s="108">
        <f t="shared" si="107"/>
        <v>60</v>
      </c>
      <c r="AJ220" s="111">
        <f t="shared" si="108"/>
        <v>87</v>
      </c>
      <c r="AK220" s="110">
        <f t="shared" si="109"/>
        <v>50.1</v>
      </c>
      <c r="AL220" s="107">
        <f>анкеты!K218</f>
        <v>60</v>
      </c>
      <c r="AM220" s="107">
        <f t="shared" si="110"/>
        <v>60</v>
      </c>
      <c r="AN220" s="107">
        <f>анкеты!L218</f>
        <v>60</v>
      </c>
      <c r="AO220" s="107">
        <f t="shared" si="111"/>
        <v>60</v>
      </c>
      <c r="AP220" s="107">
        <f>анкеты!N218</f>
        <v>52</v>
      </c>
      <c r="AQ220" s="107">
        <f>анкеты!M218</f>
        <v>57</v>
      </c>
      <c r="AR220" s="108">
        <f t="shared" si="112"/>
        <v>100</v>
      </c>
      <c r="AS220" s="108">
        <f t="shared" si="113"/>
        <v>100</v>
      </c>
      <c r="AT220" s="108">
        <f t="shared" si="114"/>
        <v>91</v>
      </c>
      <c r="AU220" s="109">
        <f t="shared" si="115"/>
        <v>98.2</v>
      </c>
      <c r="AV220" s="107">
        <f>анкеты!O218</f>
        <v>59</v>
      </c>
      <c r="AW220" s="107">
        <f t="shared" si="116"/>
        <v>60</v>
      </c>
      <c r="AX220" s="107">
        <f>анкеты!P218</f>
        <v>57</v>
      </c>
      <c r="AY220" s="107">
        <f t="shared" si="117"/>
        <v>60</v>
      </c>
      <c r="AZ220" s="107">
        <f>анкеты!Q218</f>
        <v>58</v>
      </c>
      <c r="BA220" s="107">
        <f t="shared" si="118"/>
        <v>60</v>
      </c>
      <c r="BB220" s="108">
        <f t="shared" si="119"/>
        <v>98</v>
      </c>
      <c r="BC220" s="108">
        <f t="shared" si="120"/>
        <v>95</v>
      </c>
      <c r="BD220" s="108">
        <f t="shared" si="121"/>
        <v>97</v>
      </c>
      <c r="BE220" s="109">
        <f t="shared" si="122"/>
        <v>96.9</v>
      </c>
      <c r="BF220" s="107">
        <f t="shared" si="123"/>
        <v>87.359999999999985</v>
      </c>
      <c r="BG220" s="107"/>
      <c r="BH220" s="107"/>
      <c r="BI220" s="107"/>
      <c r="BJ220" s="107"/>
    </row>
    <row r="221" spans="1:62" ht="45">
      <c r="A221" s="107">
        <f>'бланки '!D223</f>
        <v>219</v>
      </c>
      <c r="B221" s="107" t="str">
        <f>'бланки '!C223</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21" s="107">
        <f>анкеты!C219</f>
        <v>26</v>
      </c>
      <c r="D221" s="107">
        <f>SUMIF('бланки '!K223:Y223,"&lt;2")</f>
        <v>13</v>
      </c>
      <c r="E221" s="107">
        <f>COUNTIF('бланки '!K223:Y223,"&lt;2")</f>
        <v>13</v>
      </c>
      <c r="F221" s="107">
        <f>SUMIF('бланки '!Z223:CM223,"&lt;2")</f>
        <v>49.5</v>
      </c>
      <c r="G221" s="107">
        <f>COUNTIF('бланки '!Z223:CM223,"&lt;2")</f>
        <v>56</v>
      </c>
      <c r="H221" s="107">
        <f>SUM('бланки '!CN223:CQ223)</f>
        <v>3</v>
      </c>
      <c r="I221" s="107">
        <f>анкеты!E219</f>
        <v>23</v>
      </c>
      <c r="J221" s="107">
        <f>анкеты!D219</f>
        <v>23</v>
      </c>
      <c r="K221" s="107">
        <f>анкеты!G219</f>
        <v>24</v>
      </c>
      <c r="L221" s="107">
        <f>анкеты!F219</f>
        <v>24</v>
      </c>
      <c r="M221" s="107">
        <f t="shared" si="93"/>
        <v>100</v>
      </c>
      <c r="N221" s="107">
        <f t="shared" si="94"/>
        <v>88</v>
      </c>
      <c r="O221" s="107">
        <f t="shared" si="95"/>
        <v>100</v>
      </c>
      <c r="P221" s="107">
        <f t="shared" si="96"/>
        <v>100</v>
      </c>
      <c r="Q221" s="108">
        <f t="shared" si="97"/>
        <v>94</v>
      </c>
      <c r="R221" s="108">
        <f t="shared" si="98"/>
        <v>90</v>
      </c>
      <c r="S221" s="108">
        <f t="shared" si="99"/>
        <v>100</v>
      </c>
      <c r="T221" s="109">
        <f t="shared" si="100"/>
        <v>95.2</v>
      </c>
      <c r="U221" s="107">
        <f>SUM('бланки '!CT223:CX223)</f>
        <v>5</v>
      </c>
      <c r="V221" s="107"/>
      <c r="W221" s="107"/>
      <c r="X221" s="107">
        <f>анкеты!H219</f>
        <v>26</v>
      </c>
      <c r="Y221" s="107">
        <f t="shared" si="101"/>
        <v>26</v>
      </c>
      <c r="Z221" s="108">
        <f t="shared" si="102"/>
        <v>100</v>
      </c>
      <c r="AA221" s="108">
        <f t="shared" si="103"/>
        <v>100</v>
      </c>
      <c r="AB221" s="108">
        <f t="shared" si="104"/>
        <v>100</v>
      </c>
      <c r="AC221" s="110">
        <f t="shared" si="105"/>
        <v>100</v>
      </c>
      <c r="AD221" s="107">
        <f>IF('бланки '!G223=1,('бланки '!DB223+'бланки '!DD223)*3,SUM('бланки '!DA223:DE223))</f>
        <v>0</v>
      </c>
      <c r="AE221" s="107">
        <f>IF('бланки '!E223=2,SUM('бланки '!DI223:DK223)*2-1,SUM('бланки '!DF223:DK223))</f>
        <v>3</v>
      </c>
      <c r="AF221" s="107">
        <f>анкеты!J219</f>
        <v>12</v>
      </c>
      <c r="AG221" s="107">
        <f>анкеты!I219</f>
        <v>13</v>
      </c>
      <c r="AH221" s="108">
        <f t="shared" si="106"/>
        <v>0</v>
      </c>
      <c r="AI221" s="108">
        <f t="shared" si="107"/>
        <v>60</v>
      </c>
      <c r="AJ221" s="111">
        <f t="shared" si="108"/>
        <v>92</v>
      </c>
      <c r="AK221" s="110">
        <f t="shared" si="109"/>
        <v>51.6</v>
      </c>
      <c r="AL221" s="107">
        <f>анкеты!K219</f>
        <v>25</v>
      </c>
      <c r="AM221" s="107">
        <f t="shared" si="110"/>
        <v>26</v>
      </c>
      <c r="AN221" s="107">
        <f>анкеты!L219</f>
        <v>26</v>
      </c>
      <c r="AO221" s="107">
        <f t="shared" si="111"/>
        <v>26</v>
      </c>
      <c r="AP221" s="107">
        <f>анкеты!N219</f>
        <v>20</v>
      </c>
      <c r="AQ221" s="107">
        <f>анкеты!M219</f>
        <v>21</v>
      </c>
      <c r="AR221" s="108">
        <f t="shared" si="112"/>
        <v>96</v>
      </c>
      <c r="AS221" s="108">
        <f t="shared" si="113"/>
        <v>100</v>
      </c>
      <c r="AT221" s="108">
        <f t="shared" si="114"/>
        <v>95</v>
      </c>
      <c r="AU221" s="109">
        <f t="shared" si="115"/>
        <v>97.4</v>
      </c>
      <c r="AV221" s="107">
        <f>анкеты!O219</f>
        <v>26</v>
      </c>
      <c r="AW221" s="107">
        <f t="shared" si="116"/>
        <v>26</v>
      </c>
      <c r="AX221" s="107">
        <f>анкеты!P219</f>
        <v>25</v>
      </c>
      <c r="AY221" s="107">
        <f t="shared" si="117"/>
        <v>26</v>
      </c>
      <c r="AZ221" s="107">
        <f>анкеты!Q219</f>
        <v>26</v>
      </c>
      <c r="BA221" s="107">
        <f t="shared" si="118"/>
        <v>26</v>
      </c>
      <c r="BB221" s="108">
        <f t="shared" si="119"/>
        <v>100</v>
      </c>
      <c r="BC221" s="108">
        <f t="shared" si="120"/>
        <v>96</v>
      </c>
      <c r="BD221" s="108">
        <f t="shared" si="121"/>
        <v>100</v>
      </c>
      <c r="BE221" s="109">
        <f t="shared" si="122"/>
        <v>99.2</v>
      </c>
      <c r="BF221" s="107">
        <f t="shared" si="123"/>
        <v>88.679999999999993</v>
      </c>
      <c r="BG221" s="107"/>
      <c r="BH221" s="107"/>
      <c r="BI221" s="107"/>
      <c r="BJ221" s="107"/>
    </row>
    <row r="222" spans="1:62" ht="45">
      <c r="A222" s="107">
        <f>'бланки '!D224</f>
        <v>220</v>
      </c>
      <c r="B222" s="107" t="str">
        <f>'бланки '!C224</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2" s="107">
        <f>анкеты!C220</f>
        <v>470</v>
      </c>
      <c r="D222" s="107">
        <f>SUMIF('бланки '!K224:Y224,"&lt;2")</f>
        <v>13</v>
      </c>
      <c r="E222" s="107">
        <f>COUNTIF('бланки '!K224:Y224,"&lt;2")</f>
        <v>13</v>
      </c>
      <c r="F222" s="107">
        <f>SUMIF('бланки '!Z224:CM224,"&lt;2")</f>
        <v>38</v>
      </c>
      <c r="G222" s="107">
        <f>COUNTIF('бланки '!Z224:CM224,"&lt;2")</f>
        <v>54</v>
      </c>
      <c r="H222" s="107">
        <f>SUM('бланки '!CN224:CQ224)</f>
        <v>4</v>
      </c>
      <c r="I222" s="107">
        <f>анкеты!E220</f>
        <v>361</v>
      </c>
      <c r="J222" s="107">
        <f>анкеты!D220</f>
        <v>363</v>
      </c>
      <c r="K222" s="107">
        <f>анкеты!G220</f>
        <v>351</v>
      </c>
      <c r="L222" s="107">
        <f>анкеты!F220</f>
        <v>353</v>
      </c>
      <c r="M222" s="107">
        <f t="shared" si="93"/>
        <v>100</v>
      </c>
      <c r="N222" s="107">
        <f t="shared" si="94"/>
        <v>70</v>
      </c>
      <c r="O222" s="107">
        <f t="shared" si="95"/>
        <v>99</v>
      </c>
      <c r="P222" s="107">
        <f t="shared" si="96"/>
        <v>99</v>
      </c>
      <c r="Q222" s="108">
        <f t="shared" si="97"/>
        <v>85</v>
      </c>
      <c r="R222" s="108">
        <f t="shared" si="98"/>
        <v>100</v>
      </c>
      <c r="S222" s="108">
        <f t="shared" si="99"/>
        <v>99</v>
      </c>
      <c r="T222" s="109">
        <f t="shared" si="100"/>
        <v>95.1</v>
      </c>
      <c r="U222" s="107">
        <f>SUM('бланки '!CT224:CX224)</f>
        <v>5</v>
      </c>
      <c r="V222" s="107"/>
      <c r="W222" s="107"/>
      <c r="X222" s="107">
        <f>анкеты!H220</f>
        <v>451</v>
      </c>
      <c r="Y222" s="107">
        <f t="shared" si="101"/>
        <v>470</v>
      </c>
      <c r="Z222" s="108">
        <f t="shared" si="102"/>
        <v>100</v>
      </c>
      <c r="AA222" s="108">
        <f t="shared" si="103"/>
        <v>98</v>
      </c>
      <c r="AB222" s="108">
        <f t="shared" si="104"/>
        <v>96</v>
      </c>
      <c r="AC222" s="110">
        <f t="shared" si="105"/>
        <v>98</v>
      </c>
      <c r="AD222" s="107">
        <f>IF('бланки '!G224=1,('бланки '!DB224+'бланки '!DD224)*3,SUM('бланки '!DA224:DE224))</f>
        <v>3</v>
      </c>
      <c r="AE222" s="107">
        <f>IF('бланки '!E224=2,SUM('бланки '!DI224:DK224)*2-1,SUM('бланки '!DF224:DK224))</f>
        <v>4</v>
      </c>
      <c r="AF222" s="107">
        <f>анкеты!J220</f>
        <v>113</v>
      </c>
      <c r="AG222" s="107">
        <f>анкеты!I220</f>
        <v>117</v>
      </c>
      <c r="AH222" s="108">
        <f t="shared" si="106"/>
        <v>60</v>
      </c>
      <c r="AI222" s="108">
        <f t="shared" si="107"/>
        <v>80</v>
      </c>
      <c r="AJ222" s="111">
        <f t="shared" si="108"/>
        <v>97</v>
      </c>
      <c r="AK222" s="110">
        <f t="shared" si="109"/>
        <v>79.099999999999994</v>
      </c>
      <c r="AL222" s="107">
        <f>анкеты!K220</f>
        <v>450</v>
      </c>
      <c r="AM222" s="107">
        <f t="shared" si="110"/>
        <v>470</v>
      </c>
      <c r="AN222" s="107">
        <f>анкеты!L220</f>
        <v>453</v>
      </c>
      <c r="AO222" s="107">
        <f t="shared" si="111"/>
        <v>470</v>
      </c>
      <c r="AP222" s="107">
        <f>анкеты!N220</f>
        <v>347</v>
      </c>
      <c r="AQ222" s="107">
        <f>анкеты!M220</f>
        <v>356</v>
      </c>
      <c r="AR222" s="108">
        <f t="shared" si="112"/>
        <v>96</v>
      </c>
      <c r="AS222" s="108">
        <f t="shared" si="113"/>
        <v>96</v>
      </c>
      <c r="AT222" s="108">
        <f t="shared" si="114"/>
        <v>97</v>
      </c>
      <c r="AU222" s="109">
        <f t="shared" si="115"/>
        <v>96.2</v>
      </c>
      <c r="AV222" s="107">
        <f>анкеты!O220</f>
        <v>469</v>
      </c>
      <c r="AW222" s="107">
        <f t="shared" si="116"/>
        <v>470</v>
      </c>
      <c r="AX222" s="107">
        <f>анкеты!P220</f>
        <v>469</v>
      </c>
      <c r="AY222" s="107">
        <f t="shared" si="117"/>
        <v>470</v>
      </c>
      <c r="AZ222" s="107">
        <f>анкеты!Q220</f>
        <v>457</v>
      </c>
      <c r="BA222" s="107">
        <f t="shared" si="118"/>
        <v>470</v>
      </c>
      <c r="BB222" s="108">
        <f t="shared" si="119"/>
        <v>100</v>
      </c>
      <c r="BC222" s="108">
        <f t="shared" si="120"/>
        <v>100</v>
      </c>
      <c r="BD222" s="108">
        <f t="shared" si="121"/>
        <v>97</v>
      </c>
      <c r="BE222" s="109">
        <f t="shared" si="122"/>
        <v>98.5</v>
      </c>
      <c r="BF222" s="107">
        <f t="shared" si="123"/>
        <v>93.38</v>
      </c>
      <c r="BG222" s="107"/>
      <c r="BH222" s="107"/>
      <c r="BI222" s="107"/>
      <c r="BJ222" s="107"/>
    </row>
    <row r="223" spans="1:62" ht="30">
      <c r="A223" s="107">
        <f>'бланки '!D225</f>
        <v>221</v>
      </c>
      <c r="B223" s="107" t="str">
        <f>'бланки '!C225</f>
        <v>Муниципальное бюджетное общеобразовательное учреждение Голунская средняя общеобразовательная школа Новосильского района</v>
      </c>
      <c r="C223" s="107">
        <f>анкеты!C221</f>
        <v>36</v>
      </c>
      <c r="D223" s="107">
        <f>SUMIF('бланки '!K225:Y225,"&lt;2")</f>
        <v>13</v>
      </c>
      <c r="E223" s="107">
        <f>COUNTIF('бланки '!K225:Y225,"&lt;2")</f>
        <v>13</v>
      </c>
      <c r="F223" s="107">
        <f>SUMIF('бланки '!Z225:CM225,"&lt;2")</f>
        <v>56</v>
      </c>
      <c r="G223" s="107">
        <f>COUNTIF('бланки '!Z225:CM225,"&lt;2")</f>
        <v>56</v>
      </c>
      <c r="H223" s="107">
        <f>SUM('бланки '!CN225:CQ225)</f>
        <v>4</v>
      </c>
      <c r="I223" s="107">
        <f>анкеты!E221</f>
        <v>35</v>
      </c>
      <c r="J223" s="107">
        <f>анкеты!D221</f>
        <v>36</v>
      </c>
      <c r="K223" s="107">
        <f>анкеты!G221</f>
        <v>34</v>
      </c>
      <c r="L223" s="107">
        <f>анкеты!F221</f>
        <v>35</v>
      </c>
      <c r="M223" s="107">
        <f t="shared" si="93"/>
        <v>100</v>
      </c>
      <c r="N223" s="107">
        <f t="shared" si="94"/>
        <v>100</v>
      </c>
      <c r="O223" s="107">
        <f t="shared" si="95"/>
        <v>97</v>
      </c>
      <c r="P223" s="107">
        <f t="shared" si="96"/>
        <v>97</v>
      </c>
      <c r="Q223" s="108">
        <f t="shared" si="97"/>
        <v>100</v>
      </c>
      <c r="R223" s="108">
        <f t="shared" si="98"/>
        <v>100</v>
      </c>
      <c r="S223" s="108">
        <f t="shared" si="99"/>
        <v>97</v>
      </c>
      <c r="T223" s="109">
        <f t="shared" si="100"/>
        <v>98.8</v>
      </c>
      <c r="U223" s="107">
        <f>SUM('бланки '!CT225:CX225)</f>
        <v>5</v>
      </c>
      <c r="V223" s="107"/>
      <c r="W223" s="107"/>
      <c r="X223" s="107">
        <f>анкеты!H221</f>
        <v>35</v>
      </c>
      <c r="Y223" s="107">
        <f t="shared" si="101"/>
        <v>36</v>
      </c>
      <c r="Z223" s="108">
        <f t="shared" si="102"/>
        <v>100</v>
      </c>
      <c r="AA223" s="108">
        <f t="shared" si="103"/>
        <v>98</v>
      </c>
      <c r="AB223" s="108">
        <f t="shared" si="104"/>
        <v>97</v>
      </c>
      <c r="AC223" s="110">
        <f t="shared" si="105"/>
        <v>98.5</v>
      </c>
      <c r="AD223" s="107">
        <f>IF('бланки '!G225=1,('бланки '!DB225+'бланки '!DD225)*3,SUM('бланки '!DA225:DE225))</f>
        <v>1</v>
      </c>
      <c r="AE223" s="107">
        <f>IF('бланки '!E225=2,SUM('бланки '!DI225:DK225)*2-1,SUM('бланки '!DF225:DK225))</f>
        <v>3</v>
      </c>
      <c r="AF223" s="107">
        <f>анкеты!J221</f>
        <v>18</v>
      </c>
      <c r="AG223" s="107">
        <f>анкеты!I221</f>
        <v>21</v>
      </c>
      <c r="AH223" s="108">
        <f t="shared" si="106"/>
        <v>20</v>
      </c>
      <c r="AI223" s="108">
        <f t="shared" si="107"/>
        <v>60</v>
      </c>
      <c r="AJ223" s="111">
        <f t="shared" si="108"/>
        <v>86</v>
      </c>
      <c r="AK223" s="110">
        <f t="shared" si="109"/>
        <v>55.8</v>
      </c>
      <c r="AL223" s="107">
        <f>анкеты!K221</f>
        <v>35</v>
      </c>
      <c r="AM223" s="107">
        <f t="shared" si="110"/>
        <v>36</v>
      </c>
      <c r="AN223" s="107">
        <f>анкеты!L221</f>
        <v>36</v>
      </c>
      <c r="AO223" s="107">
        <f t="shared" si="111"/>
        <v>36</v>
      </c>
      <c r="AP223" s="107">
        <f>анкеты!N221</f>
        <v>32</v>
      </c>
      <c r="AQ223" s="107">
        <f>анкеты!M221</f>
        <v>33</v>
      </c>
      <c r="AR223" s="108">
        <f t="shared" si="112"/>
        <v>97</v>
      </c>
      <c r="AS223" s="108">
        <f t="shared" si="113"/>
        <v>100</v>
      </c>
      <c r="AT223" s="108">
        <f t="shared" si="114"/>
        <v>97</v>
      </c>
      <c r="AU223" s="109">
        <f t="shared" si="115"/>
        <v>98.2</v>
      </c>
      <c r="AV223" s="107">
        <f>анкеты!O221</f>
        <v>36</v>
      </c>
      <c r="AW223" s="107">
        <f t="shared" si="116"/>
        <v>36</v>
      </c>
      <c r="AX223" s="107">
        <f>анкеты!P221</f>
        <v>36</v>
      </c>
      <c r="AY223" s="107">
        <f t="shared" si="117"/>
        <v>36</v>
      </c>
      <c r="AZ223" s="107">
        <f>анкеты!Q221</f>
        <v>35</v>
      </c>
      <c r="BA223" s="107">
        <f t="shared" si="118"/>
        <v>36</v>
      </c>
      <c r="BB223" s="108">
        <f t="shared" si="119"/>
        <v>100</v>
      </c>
      <c r="BC223" s="108">
        <f t="shared" si="120"/>
        <v>100</v>
      </c>
      <c r="BD223" s="108">
        <f t="shared" si="121"/>
        <v>97</v>
      </c>
      <c r="BE223" s="109">
        <f t="shared" si="122"/>
        <v>98.5</v>
      </c>
      <c r="BF223" s="107">
        <f t="shared" si="123"/>
        <v>89.960000000000008</v>
      </c>
      <c r="BG223" s="107"/>
      <c r="BH223" s="107"/>
      <c r="BI223" s="107"/>
      <c r="BJ223" s="107"/>
    </row>
    <row r="224" spans="1:62" ht="30">
      <c r="A224" s="107">
        <f>'бланки '!D226</f>
        <v>222</v>
      </c>
      <c r="B224" s="107" t="str">
        <f>'бланки '!C226</f>
        <v>Муниципальное бюджетное общеобразовательное учреждение Зареченская начальная общеобразовательная школа Новосильского района</v>
      </c>
      <c r="C224" s="107">
        <f>анкеты!C222</f>
        <v>7</v>
      </c>
      <c r="D224" s="107">
        <f>SUMIF('бланки '!K226:Y226,"&lt;2")</f>
        <v>13</v>
      </c>
      <c r="E224" s="107">
        <f>COUNTIF('бланки '!K226:Y226,"&lt;2")</f>
        <v>13</v>
      </c>
      <c r="F224" s="107">
        <f>SUMIF('бланки '!Z226:CM226,"&lt;2")</f>
        <v>38</v>
      </c>
      <c r="G224" s="107">
        <f>COUNTIF('бланки '!Z226:CM226,"&lt;2")</f>
        <v>53</v>
      </c>
      <c r="H224" s="107">
        <f>SUM('бланки '!CN226:CQ226)</f>
        <v>4</v>
      </c>
      <c r="I224" s="107">
        <f>анкеты!E222</f>
        <v>6</v>
      </c>
      <c r="J224" s="107">
        <f>анкеты!D222</f>
        <v>6</v>
      </c>
      <c r="K224" s="107">
        <f>анкеты!G222</f>
        <v>7</v>
      </c>
      <c r="L224" s="107">
        <f>анкеты!F222</f>
        <v>7</v>
      </c>
      <c r="M224" s="107">
        <f t="shared" si="93"/>
        <v>100</v>
      </c>
      <c r="N224" s="107">
        <f t="shared" si="94"/>
        <v>72</v>
      </c>
      <c r="O224" s="107">
        <f t="shared" si="95"/>
        <v>100</v>
      </c>
      <c r="P224" s="107">
        <f t="shared" si="96"/>
        <v>100</v>
      </c>
      <c r="Q224" s="108">
        <f t="shared" si="97"/>
        <v>86</v>
      </c>
      <c r="R224" s="108">
        <f t="shared" si="98"/>
        <v>100</v>
      </c>
      <c r="S224" s="108">
        <f t="shared" si="99"/>
        <v>100</v>
      </c>
      <c r="T224" s="109">
        <f t="shared" si="100"/>
        <v>95.8</v>
      </c>
      <c r="U224" s="107">
        <f>SUM('бланки '!CT226:CX226)</f>
        <v>5</v>
      </c>
      <c r="V224" s="107"/>
      <c r="W224" s="107"/>
      <c r="X224" s="107">
        <f>анкеты!H222</f>
        <v>7</v>
      </c>
      <c r="Y224" s="107">
        <f t="shared" si="101"/>
        <v>7</v>
      </c>
      <c r="Z224" s="108">
        <f t="shared" si="102"/>
        <v>100</v>
      </c>
      <c r="AA224" s="108">
        <f t="shared" si="103"/>
        <v>100</v>
      </c>
      <c r="AB224" s="108">
        <f t="shared" si="104"/>
        <v>100</v>
      </c>
      <c r="AC224" s="110">
        <f t="shared" si="105"/>
        <v>100</v>
      </c>
      <c r="AD224" s="107">
        <f>IF('бланки '!G226=1,('бланки '!DB226+'бланки '!DD226)*3,SUM('бланки '!DA226:DE226))</f>
        <v>0</v>
      </c>
      <c r="AE224" s="107">
        <f>IF('бланки '!E226=2,SUM('бланки '!DI226:DK226)*2-1,SUM('бланки '!DF226:DK226))</f>
        <v>2</v>
      </c>
      <c r="AF224" s="107">
        <f>анкеты!J222</f>
        <v>1</v>
      </c>
      <c r="AG224" s="107">
        <f>анкеты!I222</f>
        <v>1</v>
      </c>
      <c r="AH224" s="108">
        <f t="shared" si="106"/>
        <v>0</v>
      </c>
      <c r="AI224" s="108">
        <f t="shared" si="107"/>
        <v>40</v>
      </c>
      <c r="AJ224" s="111">
        <f t="shared" si="108"/>
        <v>100</v>
      </c>
      <c r="AK224" s="110">
        <f t="shared" si="109"/>
        <v>46</v>
      </c>
      <c r="AL224" s="107">
        <f>анкеты!K222</f>
        <v>7</v>
      </c>
      <c r="AM224" s="107">
        <f t="shared" si="110"/>
        <v>7</v>
      </c>
      <c r="AN224" s="107">
        <f>анкеты!L222</f>
        <v>7</v>
      </c>
      <c r="AO224" s="107">
        <f t="shared" si="111"/>
        <v>7</v>
      </c>
      <c r="AP224" s="107">
        <f>анкеты!N222</f>
        <v>7</v>
      </c>
      <c r="AQ224" s="107">
        <f>анкеты!M222</f>
        <v>7</v>
      </c>
      <c r="AR224" s="108">
        <f t="shared" si="112"/>
        <v>100</v>
      </c>
      <c r="AS224" s="108">
        <f t="shared" si="113"/>
        <v>100</v>
      </c>
      <c r="AT224" s="108">
        <f t="shared" si="114"/>
        <v>100</v>
      </c>
      <c r="AU224" s="109">
        <f t="shared" si="115"/>
        <v>100</v>
      </c>
      <c r="AV224" s="107">
        <f>анкеты!O222</f>
        <v>7</v>
      </c>
      <c r="AW224" s="107">
        <f t="shared" si="116"/>
        <v>7</v>
      </c>
      <c r="AX224" s="107">
        <f>анкеты!P222</f>
        <v>7</v>
      </c>
      <c r="AY224" s="107">
        <f t="shared" si="117"/>
        <v>7</v>
      </c>
      <c r="AZ224" s="107">
        <f>анкеты!Q222</f>
        <v>7</v>
      </c>
      <c r="BA224" s="107">
        <f t="shared" si="118"/>
        <v>7</v>
      </c>
      <c r="BB224" s="108">
        <f t="shared" si="119"/>
        <v>100</v>
      </c>
      <c r="BC224" s="108">
        <f t="shared" si="120"/>
        <v>100</v>
      </c>
      <c r="BD224" s="108">
        <f t="shared" si="121"/>
        <v>100</v>
      </c>
      <c r="BE224" s="109">
        <f t="shared" si="122"/>
        <v>100</v>
      </c>
      <c r="BF224" s="107">
        <f t="shared" si="123"/>
        <v>88.36</v>
      </c>
      <c r="BG224" s="107"/>
      <c r="BH224" s="107"/>
      <c r="BI224" s="107"/>
      <c r="BJ224" s="107"/>
    </row>
    <row r="225" spans="1:62" ht="30">
      <c r="A225" s="107">
        <f>'бланки '!D227</f>
        <v>223</v>
      </c>
      <c r="B225" s="107" t="str">
        <f>'бланки '!C227</f>
        <v>Муниципальное бюджетное общеобразовательное учреждение Вяжевская средняя общеобразовательная школа Новосильского района</v>
      </c>
      <c r="C225" s="107">
        <f>анкеты!C223</f>
        <v>15</v>
      </c>
      <c r="D225" s="107">
        <f>SUMIF('бланки '!K227:Y227,"&lt;2")</f>
        <v>13</v>
      </c>
      <c r="E225" s="107">
        <f>COUNTIF('бланки '!K227:Y227,"&lt;2")</f>
        <v>13</v>
      </c>
      <c r="F225" s="107">
        <f>SUMIF('бланки '!Z227:CM227,"&lt;2")</f>
        <v>46</v>
      </c>
      <c r="G225" s="107">
        <f>COUNTIF('бланки '!Z227:CM227,"&lt;2")</f>
        <v>53</v>
      </c>
      <c r="H225" s="107">
        <f>SUM('бланки '!CN227:CQ227)</f>
        <v>4</v>
      </c>
      <c r="I225" s="107">
        <f>анкеты!E223</f>
        <v>15</v>
      </c>
      <c r="J225" s="107">
        <f>анкеты!D223</f>
        <v>15</v>
      </c>
      <c r="K225" s="107">
        <f>анкеты!G223</f>
        <v>14</v>
      </c>
      <c r="L225" s="107">
        <f>анкеты!F223</f>
        <v>14</v>
      </c>
      <c r="M225" s="107">
        <f t="shared" si="93"/>
        <v>100</v>
      </c>
      <c r="N225" s="107">
        <f t="shared" si="94"/>
        <v>87</v>
      </c>
      <c r="O225" s="107">
        <f t="shared" si="95"/>
        <v>100</v>
      </c>
      <c r="P225" s="107">
        <f t="shared" si="96"/>
        <v>100</v>
      </c>
      <c r="Q225" s="108">
        <f t="shared" si="97"/>
        <v>93</v>
      </c>
      <c r="R225" s="108">
        <f t="shared" si="98"/>
        <v>100</v>
      </c>
      <c r="S225" s="108">
        <f t="shared" si="99"/>
        <v>100</v>
      </c>
      <c r="T225" s="109">
        <f t="shared" si="100"/>
        <v>97.9</v>
      </c>
      <c r="U225" s="107">
        <f>SUM('бланки '!CT227:CX227)</f>
        <v>5</v>
      </c>
      <c r="V225" s="107"/>
      <c r="W225" s="107"/>
      <c r="X225" s="107">
        <f>анкеты!H223</f>
        <v>15</v>
      </c>
      <c r="Y225" s="107">
        <f t="shared" si="101"/>
        <v>15</v>
      </c>
      <c r="Z225" s="108">
        <f t="shared" si="102"/>
        <v>100</v>
      </c>
      <c r="AA225" s="108">
        <f t="shared" si="103"/>
        <v>100</v>
      </c>
      <c r="AB225" s="108">
        <f t="shared" si="104"/>
        <v>100</v>
      </c>
      <c r="AC225" s="110">
        <f t="shared" si="105"/>
        <v>100</v>
      </c>
      <c r="AD225" s="107">
        <f>IF('бланки '!G227=1,('бланки '!DB227+'бланки '!DD227)*3,SUM('бланки '!DA227:DE227))</f>
        <v>0</v>
      </c>
      <c r="AE225" s="107">
        <f>IF('бланки '!E227=2,SUM('бланки '!DI227:DK227)*2-1,SUM('бланки '!DF227:DK227))</f>
        <v>4</v>
      </c>
      <c r="AF225" s="107">
        <f>анкеты!J223</f>
        <v>1</v>
      </c>
      <c r="AG225" s="107">
        <f>анкеты!I223</f>
        <v>1</v>
      </c>
      <c r="AH225" s="108">
        <f t="shared" si="106"/>
        <v>0</v>
      </c>
      <c r="AI225" s="108">
        <f t="shared" si="107"/>
        <v>80</v>
      </c>
      <c r="AJ225" s="111">
        <f t="shared" si="108"/>
        <v>100</v>
      </c>
      <c r="AK225" s="110">
        <f t="shared" si="109"/>
        <v>62</v>
      </c>
      <c r="AL225" s="107">
        <f>анкеты!K223</f>
        <v>15</v>
      </c>
      <c r="AM225" s="107">
        <f t="shared" si="110"/>
        <v>15</v>
      </c>
      <c r="AN225" s="107">
        <f>анкеты!L223</f>
        <v>15</v>
      </c>
      <c r="AO225" s="107">
        <f t="shared" si="111"/>
        <v>15</v>
      </c>
      <c r="AP225" s="107">
        <f>анкеты!N223</f>
        <v>14</v>
      </c>
      <c r="AQ225" s="107">
        <f>анкеты!M223</f>
        <v>14</v>
      </c>
      <c r="AR225" s="108">
        <f t="shared" si="112"/>
        <v>100</v>
      </c>
      <c r="AS225" s="108">
        <f t="shared" si="113"/>
        <v>100</v>
      </c>
      <c r="AT225" s="108">
        <f t="shared" si="114"/>
        <v>100</v>
      </c>
      <c r="AU225" s="109">
        <f t="shared" si="115"/>
        <v>100</v>
      </c>
      <c r="AV225" s="107">
        <f>анкеты!O223</f>
        <v>15</v>
      </c>
      <c r="AW225" s="107">
        <f t="shared" si="116"/>
        <v>15</v>
      </c>
      <c r="AX225" s="107">
        <f>анкеты!P223</f>
        <v>15</v>
      </c>
      <c r="AY225" s="107">
        <f t="shared" si="117"/>
        <v>15</v>
      </c>
      <c r="AZ225" s="107">
        <f>анкеты!Q223</f>
        <v>15</v>
      </c>
      <c r="BA225" s="107">
        <f t="shared" si="118"/>
        <v>15</v>
      </c>
      <c r="BB225" s="108">
        <f t="shared" si="119"/>
        <v>100</v>
      </c>
      <c r="BC225" s="108">
        <f t="shared" si="120"/>
        <v>100</v>
      </c>
      <c r="BD225" s="108">
        <f t="shared" si="121"/>
        <v>100</v>
      </c>
      <c r="BE225" s="109">
        <f t="shared" si="122"/>
        <v>100</v>
      </c>
      <c r="BF225" s="107">
        <f t="shared" si="123"/>
        <v>91.97999999999999</v>
      </c>
      <c r="BG225" s="107"/>
      <c r="BH225" s="107"/>
      <c r="BI225" s="107"/>
      <c r="BJ225" s="107"/>
    </row>
    <row r="226" spans="1:62" ht="30">
      <c r="A226" s="107">
        <f>'бланки '!D228</f>
        <v>224</v>
      </c>
      <c r="B226" s="107" t="str">
        <f>'бланки '!C228</f>
        <v>Муниципальное бюджетное общеобразовательное учреждение Глубковская средняя общеобразовательная школа Новосильского района</v>
      </c>
      <c r="C226" s="107">
        <f>анкеты!C224</f>
        <v>10</v>
      </c>
      <c r="D226" s="107">
        <f>SUMIF('бланки '!K228:Y228,"&lt;2")</f>
        <v>13</v>
      </c>
      <c r="E226" s="107">
        <f>COUNTIF('бланки '!K228:Y228,"&lt;2")</f>
        <v>13</v>
      </c>
      <c r="F226" s="107">
        <f>SUMIF('бланки '!Z228:CM228,"&lt;2")</f>
        <v>51</v>
      </c>
      <c r="G226" s="107">
        <f>COUNTIF('бланки '!Z228:CM228,"&lt;2")</f>
        <v>53</v>
      </c>
      <c r="H226" s="107">
        <f>SUM('бланки '!CN228:CQ228)</f>
        <v>4</v>
      </c>
      <c r="I226" s="107">
        <f>анкеты!E224</f>
        <v>9</v>
      </c>
      <c r="J226" s="107">
        <f>анкеты!D224</f>
        <v>9</v>
      </c>
      <c r="K226" s="107">
        <f>анкеты!G224</f>
        <v>9</v>
      </c>
      <c r="L226" s="107">
        <f>анкеты!F224</f>
        <v>9</v>
      </c>
      <c r="M226" s="107">
        <f t="shared" si="93"/>
        <v>100</v>
      </c>
      <c r="N226" s="107">
        <f t="shared" si="94"/>
        <v>96</v>
      </c>
      <c r="O226" s="107">
        <f t="shared" si="95"/>
        <v>100</v>
      </c>
      <c r="P226" s="107">
        <f t="shared" si="96"/>
        <v>100</v>
      </c>
      <c r="Q226" s="108">
        <f t="shared" si="97"/>
        <v>98</v>
      </c>
      <c r="R226" s="108">
        <f t="shared" si="98"/>
        <v>100</v>
      </c>
      <c r="S226" s="108">
        <f t="shared" si="99"/>
        <v>100</v>
      </c>
      <c r="T226" s="109">
        <f t="shared" si="100"/>
        <v>99.4</v>
      </c>
      <c r="U226" s="107">
        <f>SUM('бланки '!CT228:CX228)</f>
        <v>5</v>
      </c>
      <c r="V226" s="107"/>
      <c r="W226" s="107"/>
      <c r="X226" s="107">
        <f>анкеты!H224</f>
        <v>10</v>
      </c>
      <c r="Y226" s="107">
        <f t="shared" si="101"/>
        <v>10</v>
      </c>
      <c r="Z226" s="108">
        <f t="shared" si="102"/>
        <v>100</v>
      </c>
      <c r="AA226" s="108">
        <f t="shared" si="103"/>
        <v>100</v>
      </c>
      <c r="AB226" s="108">
        <f t="shared" si="104"/>
        <v>100</v>
      </c>
      <c r="AC226" s="110">
        <f t="shared" si="105"/>
        <v>100</v>
      </c>
      <c r="AD226" s="107">
        <f>IF('бланки '!G228=1,('бланки '!DB228+'бланки '!DD228)*3,SUM('бланки '!DA228:DE228))</f>
        <v>0</v>
      </c>
      <c r="AE226" s="107">
        <f>IF('бланки '!E228=2,SUM('бланки '!DI228:DK228)*2-1,SUM('бланки '!DF228:DK228))</f>
        <v>5</v>
      </c>
      <c r="AF226" s="107">
        <f>анкеты!J224</f>
        <v>1</v>
      </c>
      <c r="AG226" s="107">
        <f>анкеты!I224</f>
        <v>1</v>
      </c>
      <c r="AH226" s="108">
        <f t="shared" si="106"/>
        <v>0</v>
      </c>
      <c r="AI226" s="108">
        <f t="shared" si="107"/>
        <v>100</v>
      </c>
      <c r="AJ226" s="111">
        <f t="shared" si="108"/>
        <v>100</v>
      </c>
      <c r="AK226" s="110">
        <f t="shared" si="109"/>
        <v>70</v>
      </c>
      <c r="AL226" s="107">
        <f>анкеты!K224</f>
        <v>10</v>
      </c>
      <c r="AM226" s="107">
        <f t="shared" si="110"/>
        <v>10</v>
      </c>
      <c r="AN226" s="107">
        <f>анкеты!L224</f>
        <v>10</v>
      </c>
      <c r="AO226" s="107">
        <f t="shared" si="111"/>
        <v>10</v>
      </c>
      <c r="AP226" s="107">
        <f>анкеты!N224</f>
        <v>9</v>
      </c>
      <c r="AQ226" s="107">
        <f>анкеты!M224</f>
        <v>9</v>
      </c>
      <c r="AR226" s="108">
        <f t="shared" si="112"/>
        <v>100</v>
      </c>
      <c r="AS226" s="108">
        <f t="shared" si="113"/>
        <v>100</v>
      </c>
      <c r="AT226" s="108">
        <f t="shared" si="114"/>
        <v>100</v>
      </c>
      <c r="AU226" s="109">
        <f t="shared" si="115"/>
        <v>100</v>
      </c>
      <c r="AV226" s="107">
        <f>анкеты!O224</f>
        <v>10</v>
      </c>
      <c r="AW226" s="107">
        <f t="shared" si="116"/>
        <v>10</v>
      </c>
      <c r="AX226" s="107">
        <f>анкеты!P224</f>
        <v>10</v>
      </c>
      <c r="AY226" s="107">
        <f t="shared" si="117"/>
        <v>10</v>
      </c>
      <c r="AZ226" s="107">
        <f>анкеты!Q224</f>
        <v>10</v>
      </c>
      <c r="BA226" s="107">
        <f t="shared" si="118"/>
        <v>10</v>
      </c>
      <c r="BB226" s="108">
        <f t="shared" si="119"/>
        <v>100</v>
      </c>
      <c r="BC226" s="108">
        <f t="shared" si="120"/>
        <v>100</v>
      </c>
      <c r="BD226" s="108">
        <f t="shared" si="121"/>
        <v>100</v>
      </c>
      <c r="BE226" s="109">
        <f t="shared" si="122"/>
        <v>100</v>
      </c>
      <c r="BF226" s="107">
        <f t="shared" si="123"/>
        <v>93.88</v>
      </c>
      <c r="BG226" s="107"/>
      <c r="BH226" s="107"/>
      <c r="BI226" s="107"/>
      <c r="BJ226" s="107"/>
    </row>
    <row r="227" spans="1:62" ht="30">
      <c r="A227" s="107">
        <f>'бланки '!D229</f>
        <v>225</v>
      </c>
      <c r="B227" s="107" t="str">
        <f>'бланки '!C229</f>
        <v>Муниципальное бюджетное общеобразовательное учреждение Селезнёвская средняя общеобразовательная школа Новосильского района</v>
      </c>
      <c r="C227" s="107">
        <f>анкеты!C225</f>
        <v>27</v>
      </c>
      <c r="D227" s="107">
        <f>SUMIF('бланки '!K229:Y229,"&lt;2")</f>
        <v>13</v>
      </c>
      <c r="E227" s="107">
        <f>COUNTIF('бланки '!K229:Y229,"&lt;2")</f>
        <v>13</v>
      </c>
      <c r="F227" s="107">
        <f>SUMIF('бланки '!Z229:CM229,"&lt;2")</f>
        <v>54.5</v>
      </c>
      <c r="G227" s="107">
        <f>COUNTIF('бланки '!Z229:CM229,"&lt;2")</f>
        <v>55</v>
      </c>
      <c r="H227" s="107">
        <f>SUM('бланки '!CN229:CQ229)</f>
        <v>4</v>
      </c>
      <c r="I227" s="107">
        <f>анкеты!E225</f>
        <v>21</v>
      </c>
      <c r="J227" s="107">
        <f>анкеты!D225</f>
        <v>21</v>
      </c>
      <c r="K227" s="107">
        <f>анкеты!G225</f>
        <v>17</v>
      </c>
      <c r="L227" s="107">
        <f>анкеты!F225</f>
        <v>17</v>
      </c>
      <c r="M227" s="107">
        <f t="shared" si="93"/>
        <v>100</v>
      </c>
      <c r="N227" s="107">
        <f t="shared" si="94"/>
        <v>99</v>
      </c>
      <c r="O227" s="107">
        <f t="shared" si="95"/>
        <v>100</v>
      </c>
      <c r="P227" s="107">
        <f t="shared" si="96"/>
        <v>100</v>
      </c>
      <c r="Q227" s="108">
        <f t="shared" si="97"/>
        <v>99</v>
      </c>
      <c r="R227" s="108">
        <f t="shared" si="98"/>
        <v>100</v>
      </c>
      <c r="S227" s="108">
        <f t="shared" si="99"/>
        <v>100</v>
      </c>
      <c r="T227" s="109">
        <f t="shared" si="100"/>
        <v>99.7</v>
      </c>
      <c r="U227" s="107">
        <f>SUM('бланки '!CT229:CX229)</f>
        <v>5</v>
      </c>
      <c r="V227" s="107"/>
      <c r="W227" s="107"/>
      <c r="X227" s="107">
        <f>анкеты!H225</f>
        <v>26</v>
      </c>
      <c r="Y227" s="107">
        <f t="shared" si="101"/>
        <v>27</v>
      </c>
      <c r="Z227" s="108">
        <f t="shared" si="102"/>
        <v>100</v>
      </c>
      <c r="AA227" s="108">
        <f t="shared" si="103"/>
        <v>98</v>
      </c>
      <c r="AB227" s="108">
        <f t="shared" si="104"/>
        <v>96</v>
      </c>
      <c r="AC227" s="110">
        <f t="shared" si="105"/>
        <v>98</v>
      </c>
      <c r="AD227" s="107">
        <f>IF('бланки '!G229=1,('бланки '!DB229+'бланки '!DD229)*3,SUM('бланки '!DA229:DE229))</f>
        <v>3</v>
      </c>
      <c r="AE227" s="107">
        <f>IF('бланки '!E229=2,SUM('бланки '!DI229:DK229)*2-1,SUM('бланки '!DF229:DK229))</f>
        <v>5</v>
      </c>
      <c r="AF227" s="107">
        <f>анкеты!J225</f>
        <v>7</v>
      </c>
      <c r="AG227" s="107">
        <f>анкеты!I225</f>
        <v>8</v>
      </c>
      <c r="AH227" s="108">
        <f t="shared" si="106"/>
        <v>60</v>
      </c>
      <c r="AI227" s="108">
        <f t="shared" si="107"/>
        <v>100</v>
      </c>
      <c r="AJ227" s="111">
        <f t="shared" si="108"/>
        <v>87</v>
      </c>
      <c r="AK227" s="110">
        <f t="shared" si="109"/>
        <v>84.1</v>
      </c>
      <c r="AL227" s="107">
        <f>анкеты!K225</f>
        <v>27</v>
      </c>
      <c r="AM227" s="107">
        <f t="shared" si="110"/>
        <v>27</v>
      </c>
      <c r="AN227" s="107">
        <f>анкеты!L225</f>
        <v>27</v>
      </c>
      <c r="AO227" s="107">
        <f t="shared" si="111"/>
        <v>27</v>
      </c>
      <c r="AP227" s="107">
        <f>анкеты!N225</f>
        <v>24</v>
      </c>
      <c r="AQ227" s="107">
        <f>анкеты!M225</f>
        <v>24</v>
      </c>
      <c r="AR227" s="108">
        <f t="shared" si="112"/>
        <v>100</v>
      </c>
      <c r="AS227" s="108">
        <f t="shared" si="113"/>
        <v>100</v>
      </c>
      <c r="AT227" s="108">
        <f t="shared" si="114"/>
        <v>100</v>
      </c>
      <c r="AU227" s="109">
        <f t="shared" si="115"/>
        <v>100</v>
      </c>
      <c r="AV227" s="107">
        <f>анкеты!O225</f>
        <v>27</v>
      </c>
      <c r="AW227" s="107">
        <f t="shared" si="116"/>
        <v>27</v>
      </c>
      <c r="AX227" s="107">
        <f>анкеты!P225</f>
        <v>26</v>
      </c>
      <c r="AY227" s="107">
        <f t="shared" si="117"/>
        <v>27</v>
      </c>
      <c r="AZ227" s="107">
        <f>анкеты!Q225</f>
        <v>27</v>
      </c>
      <c r="BA227" s="107">
        <f t="shared" si="118"/>
        <v>27</v>
      </c>
      <c r="BB227" s="108">
        <f t="shared" si="119"/>
        <v>100</v>
      </c>
      <c r="BC227" s="108">
        <f t="shared" si="120"/>
        <v>96</v>
      </c>
      <c r="BD227" s="108">
        <f t="shared" si="121"/>
        <v>100</v>
      </c>
      <c r="BE227" s="109">
        <f t="shared" si="122"/>
        <v>99.2</v>
      </c>
      <c r="BF227" s="107">
        <f t="shared" si="123"/>
        <v>96.199999999999989</v>
      </c>
      <c r="BG227" s="107"/>
      <c r="BH227" s="107"/>
      <c r="BI227" s="107"/>
      <c r="BJ227" s="107"/>
    </row>
    <row r="228" spans="1:62" ht="45">
      <c r="A228" s="107">
        <f>'бланки '!D230</f>
        <v>226</v>
      </c>
      <c r="B228" s="107" t="str">
        <f>'бланки '!C230</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8" s="107">
        <f>анкеты!C226</f>
        <v>194</v>
      </c>
      <c r="D228" s="107">
        <f>SUMIF('бланки '!K230:Y230,"&lt;2")</f>
        <v>14</v>
      </c>
      <c r="E228" s="107">
        <f>COUNTIF('бланки '!K230:Y230,"&lt;2")</f>
        <v>14</v>
      </c>
      <c r="F228" s="107">
        <f>SUMIF('бланки '!Z230:CM230,"&lt;2")</f>
        <v>48</v>
      </c>
      <c r="G228" s="107">
        <f>COUNTIF('бланки '!Z230:CM230,"&lt;2")</f>
        <v>54</v>
      </c>
      <c r="H228" s="107">
        <f>SUM('бланки '!CN230:CQ230)</f>
        <v>4</v>
      </c>
      <c r="I228" s="107">
        <f>анкеты!E226</f>
        <v>187</v>
      </c>
      <c r="J228" s="107">
        <f>анкеты!D226</f>
        <v>188</v>
      </c>
      <c r="K228" s="107">
        <f>анкеты!G226</f>
        <v>179</v>
      </c>
      <c r="L228" s="107">
        <f>анкеты!F226</f>
        <v>181</v>
      </c>
      <c r="M228" s="107">
        <f t="shared" si="93"/>
        <v>100</v>
      </c>
      <c r="N228" s="107">
        <f t="shared" si="94"/>
        <v>89</v>
      </c>
      <c r="O228" s="107">
        <f t="shared" si="95"/>
        <v>99</v>
      </c>
      <c r="P228" s="107">
        <f t="shared" si="96"/>
        <v>99</v>
      </c>
      <c r="Q228" s="108">
        <f t="shared" si="97"/>
        <v>94</v>
      </c>
      <c r="R228" s="108">
        <f t="shared" si="98"/>
        <v>100</v>
      </c>
      <c r="S228" s="108">
        <f t="shared" si="99"/>
        <v>99</v>
      </c>
      <c r="T228" s="109">
        <f t="shared" si="100"/>
        <v>97.8</v>
      </c>
      <c r="U228" s="107">
        <f>SUM('бланки '!CT230:CX230)</f>
        <v>5</v>
      </c>
      <c r="V228" s="107"/>
      <c r="W228" s="107"/>
      <c r="X228" s="107">
        <f>анкеты!H226</f>
        <v>190</v>
      </c>
      <c r="Y228" s="107">
        <f t="shared" si="101"/>
        <v>194</v>
      </c>
      <c r="Z228" s="108">
        <f t="shared" si="102"/>
        <v>100</v>
      </c>
      <c r="AA228" s="108">
        <f t="shared" si="103"/>
        <v>99</v>
      </c>
      <c r="AB228" s="108">
        <f t="shared" si="104"/>
        <v>98</v>
      </c>
      <c r="AC228" s="110">
        <f t="shared" si="105"/>
        <v>99</v>
      </c>
      <c r="AD228" s="107">
        <f>IF('бланки '!G230=1,('бланки '!DB230+'бланки '!DD230)*3,SUM('бланки '!DA230:DE230))</f>
        <v>3</v>
      </c>
      <c r="AE228" s="107">
        <f>IF('бланки '!E230=2,SUM('бланки '!DI230:DK230)*2-1,SUM('бланки '!DF230:DK230))</f>
        <v>3</v>
      </c>
      <c r="AF228" s="107">
        <f>анкеты!J226</f>
        <v>97</v>
      </c>
      <c r="AG228" s="107">
        <f>анкеты!I226</f>
        <v>104</v>
      </c>
      <c r="AH228" s="108">
        <f t="shared" si="106"/>
        <v>60</v>
      </c>
      <c r="AI228" s="108">
        <f t="shared" si="107"/>
        <v>60</v>
      </c>
      <c r="AJ228" s="111">
        <f t="shared" si="108"/>
        <v>93</v>
      </c>
      <c r="AK228" s="110">
        <f t="shared" si="109"/>
        <v>69.900000000000006</v>
      </c>
      <c r="AL228" s="107">
        <f>анкеты!K226</f>
        <v>187</v>
      </c>
      <c r="AM228" s="107">
        <f t="shared" si="110"/>
        <v>194</v>
      </c>
      <c r="AN228" s="107">
        <f>анкеты!L226</f>
        <v>191</v>
      </c>
      <c r="AO228" s="107">
        <f t="shared" si="111"/>
        <v>194</v>
      </c>
      <c r="AP228" s="107">
        <f>анкеты!N226</f>
        <v>178</v>
      </c>
      <c r="AQ228" s="107">
        <f>анкеты!M226</f>
        <v>180</v>
      </c>
      <c r="AR228" s="108">
        <f t="shared" si="112"/>
        <v>96</v>
      </c>
      <c r="AS228" s="108">
        <f t="shared" si="113"/>
        <v>98</v>
      </c>
      <c r="AT228" s="108">
        <f t="shared" si="114"/>
        <v>99</v>
      </c>
      <c r="AU228" s="109">
        <f t="shared" si="115"/>
        <v>97.4</v>
      </c>
      <c r="AV228" s="107">
        <f>анкеты!O226</f>
        <v>192</v>
      </c>
      <c r="AW228" s="107">
        <f t="shared" si="116"/>
        <v>194</v>
      </c>
      <c r="AX228" s="107">
        <f>анкеты!P226</f>
        <v>192</v>
      </c>
      <c r="AY228" s="107">
        <f t="shared" si="117"/>
        <v>194</v>
      </c>
      <c r="AZ228" s="107">
        <f>анкеты!Q226</f>
        <v>191</v>
      </c>
      <c r="BA228" s="107">
        <f t="shared" si="118"/>
        <v>194</v>
      </c>
      <c r="BB228" s="108">
        <f t="shared" si="119"/>
        <v>99</v>
      </c>
      <c r="BC228" s="108">
        <f t="shared" si="120"/>
        <v>99</v>
      </c>
      <c r="BD228" s="108">
        <f t="shared" si="121"/>
        <v>98</v>
      </c>
      <c r="BE228" s="109">
        <f t="shared" si="122"/>
        <v>98.5</v>
      </c>
      <c r="BF228" s="107">
        <f t="shared" si="123"/>
        <v>92.52000000000001</v>
      </c>
      <c r="BG228" s="107"/>
      <c r="BH228" s="107"/>
      <c r="BI228" s="107"/>
      <c r="BJ228" s="107"/>
    </row>
    <row r="229" spans="1:62" ht="45">
      <c r="A229" s="107">
        <f>'бланки '!D231</f>
        <v>227</v>
      </c>
      <c r="B229" s="107" t="str">
        <f>'бланки '!C231</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9" s="107">
        <f>анкеты!C227</f>
        <v>46</v>
      </c>
      <c r="D229" s="107">
        <f>SUMIF('бланки '!K231:Y231,"&lt;2")</f>
        <v>13</v>
      </c>
      <c r="E229" s="107">
        <f>COUNTIF('бланки '!K231:Y231,"&lt;2")</f>
        <v>13</v>
      </c>
      <c r="F229" s="107">
        <f>SUMIF('бланки '!Z231:CM231,"&lt;2")</f>
        <v>52</v>
      </c>
      <c r="G229" s="107">
        <f>COUNTIF('бланки '!Z231:CM231,"&lt;2")</f>
        <v>54</v>
      </c>
      <c r="H229" s="107">
        <f>SUM('бланки '!CN231:CQ231)</f>
        <v>4</v>
      </c>
      <c r="I229" s="107">
        <f>анкеты!E227</f>
        <v>42</v>
      </c>
      <c r="J229" s="107">
        <f>анкеты!D227</f>
        <v>42</v>
      </c>
      <c r="K229" s="107">
        <f>анкеты!G227</f>
        <v>37</v>
      </c>
      <c r="L229" s="107">
        <f>анкеты!F227</f>
        <v>37</v>
      </c>
      <c r="M229" s="107">
        <f t="shared" si="93"/>
        <v>100</v>
      </c>
      <c r="N229" s="107">
        <f t="shared" si="94"/>
        <v>96</v>
      </c>
      <c r="O229" s="107">
        <f t="shared" si="95"/>
        <v>100</v>
      </c>
      <c r="P229" s="107">
        <f t="shared" si="96"/>
        <v>100</v>
      </c>
      <c r="Q229" s="108">
        <f t="shared" si="97"/>
        <v>98</v>
      </c>
      <c r="R229" s="108">
        <f t="shared" si="98"/>
        <v>100</v>
      </c>
      <c r="S229" s="108">
        <f t="shared" si="99"/>
        <v>100</v>
      </c>
      <c r="T229" s="109">
        <f t="shared" si="100"/>
        <v>99.4</v>
      </c>
      <c r="U229" s="107">
        <f>SUM('бланки '!CT231:CX231)</f>
        <v>5</v>
      </c>
      <c r="V229" s="107"/>
      <c r="W229" s="107"/>
      <c r="X229" s="107">
        <f>анкеты!H227</f>
        <v>46</v>
      </c>
      <c r="Y229" s="107">
        <f t="shared" si="101"/>
        <v>46</v>
      </c>
      <c r="Z229" s="108">
        <f t="shared" si="102"/>
        <v>100</v>
      </c>
      <c r="AA229" s="108">
        <f t="shared" si="103"/>
        <v>100</v>
      </c>
      <c r="AB229" s="108">
        <f t="shared" si="104"/>
        <v>100</v>
      </c>
      <c r="AC229" s="110">
        <f t="shared" si="105"/>
        <v>100</v>
      </c>
      <c r="AD229" s="107">
        <f>IF('бланки '!G231=1,('бланки '!DB231+'бланки '!DD231)*3,SUM('бланки '!DA231:DE231))</f>
        <v>3</v>
      </c>
      <c r="AE229" s="107">
        <f>IF('бланки '!E231=2,SUM('бланки '!DI231:DK231)*2-1,SUM('бланки '!DF231:DK231))</f>
        <v>5</v>
      </c>
      <c r="AF229" s="107">
        <f>анкеты!J227</f>
        <v>5</v>
      </c>
      <c r="AG229" s="107">
        <f>анкеты!I227</f>
        <v>6</v>
      </c>
      <c r="AH229" s="108">
        <f t="shared" si="106"/>
        <v>60</v>
      </c>
      <c r="AI229" s="108">
        <f t="shared" si="107"/>
        <v>100</v>
      </c>
      <c r="AJ229" s="111">
        <f t="shared" si="108"/>
        <v>83</v>
      </c>
      <c r="AK229" s="110">
        <f t="shared" si="109"/>
        <v>82.9</v>
      </c>
      <c r="AL229" s="107">
        <f>анкеты!K227</f>
        <v>46</v>
      </c>
      <c r="AM229" s="107">
        <f t="shared" si="110"/>
        <v>46</v>
      </c>
      <c r="AN229" s="107">
        <f>анкеты!L227</f>
        <v>46</v>
      </c>
      <c r="AO229" s="107">
        <f t="shared" si="111"/>
        <v>46</v>
      </c>
      <c r="AP229" s="107">
        <f>анкеты!N227</f>
        <v>43</v>
      </c>
      <c r="AQ229" s="107">
        <f>анкеты!M227</f>
        <v>43</v>
      </c>
      <c r="AR229" s="108">
        <f t="shared" si="112"/>
        <v>100</v>
      </c>
      <c r="AS229" s="108">
        <f t="shared" si="113"/>
        <v>100</v>
      </c>
      <c r="AT229" s="108">
        <f t="shared" si="114"/>
        <v>100</v>
      </c>
      <c r="AU229" s="109">
        <f t="shared" si="115"/>
        <v>100</v>
      </c>
      <c r="AV229" s="107">
        <f>анкеты!O227</f>
        <v>46</v>
      </c>
      <c r="AW229" s="107">
        <f t="shared" si="116"/>
        <v>46</v>
      </c>
      <c r="AX229" s="107">
        <f>анкеты!P227</f>
        <v>45</v>
      </c>
      <c r="AY229" s="107">
        <f t="shared" si="117"/>
        <v>46</v>
      </c>
      <c r="AZ229" s="107">
        <f>анкеты!Q227</f>
        <v>46</v>
      </c>
      <c r="BA229" s="107">
        <f t="shared" si="118"/>
        <v>46</v>
      </c>
      <c r="BB229" s="108">
        <f t="shared" si="119"/>
        <v>100</v>
      </c>
      <c r="BC229" s="108">
        <f t="shared" si="120"/>
        <v>98</v>
      </c>
      <c r="BD229" s="108">
        <f t="shared" si="121"/>
        <v>100</v>
      </c>
      <c r="BE229" s="109">
        <f t="shared" si="122"/>
        <v>99.6</v>
      </c>
      <c r="BF229" s="107">
        <f t="shared" si="123"/>
        <v>96.38</v>
      </c>
      <c r="BG229" s="107"/>
      <c r="BH229" s="107"/>
      <c r="BI229" s="107"/>
      <c r="BJ229" s="107"/>
    </row>
    <row r="230" spans="1:62" ht="45">
      <c r="A230" s="107">
        <f>'бланки '!D232</f>
        <v>228</v>
      </c>
      <c r="B230" s="107" t="str">
        <f>'бланки '!C232</f>
        <v>Муниципальное бюджетное общеобразовательное учреждение «Ждимирская средняя общеобразовательная школа» Знаменского района Орловской области</v>
      </c>
      <c r="C230" s="107">
        <f>анкеты!C228</f>
        <v>18</v>
      </c>
      <c r="D230" s="107">
        <f>SUMIF('бланки '!K232:Y232,"&lt;2")</f>
        <v>14</v>
      </c>
      <c r="E230" s="107">
        <f>COUNTIF('бланки '!K232:Y232,"&lt;2")</f>
        <v>14</v>
      </c>
      <c r="F230" s="107">
        <f>SUMIF('бланки '!Z232:CM232,"&lt;2")</f>
        <v>61</v>
      </c>
      <c r="G230" s="107">
        <f>COUNTIF('бланки '!Z232:CM232,"&lt;2")</f>
        <v>61</v>
      </c>
      <c r="H230" s="107">
        <f>SUM('бланки '!CN232:CQ232)</f>
        <v>4</v>
      </c>
      <c r="I230" s="107">
        <f>анкеты!E228</f>
        <v>17</v>
      </c>
      <c r="J230" s="107">
        <f>анкеты!D228</f>
        <v>17</v>
      </c>
      <c r="K230" s="107">
        <f>анкеты!G228</f>
        <v>13</v>
      </c>
      <c r="L230" s="107">
        <f>анкеты!F228</f>
        <v>13</v>
      </c>
      <c r="M230" s="107">
        <f t="shared" si="93"/>
        <v>100</v>
      </c>
      <c r="N230" s="107">
        <f t="shared" si="94"/>
        <v>100</v>
      </c>
      <c r="O230" s="107">
        <f t="shared" si="95"/>
        <v>100</v>
      </c>
      <c r="P230" s="107">
        <f t="shared" si="96"/>
        <v>100</v>
      </c>
      <c r="Q230" s="108">
        <f t="shared" si="97"/>
        <v>100</v>
      </c>
      <c r="R230" s="108">
        <f t="shared" si="98"/>
        <v>100</v>
      </c>
      <c r="S230" s="108">
        <f t="shared" si="99"/>
        <v>100</v>
      </c>
      <c r="T230" s="109">
        <f t="shared" si="100"/>
        <v>100</v>
      </c>
      <c r="U230" s="107">
        <f>SUM('бланки '!CT232:CX232)</f>
        <v>5</v>
      </c>
      <c r="V230" s="107"/>
      <c r="W230" s="107"/>
      <c r="X230" s="107">
        <f>анкеты!H228</f>
        <v>18</v>
      </c>
      <c r="Y230" s="107">
        <f t="shared" si="101"/>
        <v>18</v>
      </c>
      <c r="Z230" s="108">
        <f t="shared" si="102"/>
        <v>100</v>
      </c>
      <c r="AA230" s="108">
        <f t="shared" si="103"/>
        <v>100</v>
      </c>
      <c r="AB230" s="108">
        <f t="shared" si="104"/>
        <v>100</v>
      </c>
      <c r="AC230" s="110">
        <f t="shared" si="105"/>
        <v>100</v>
      </c>
      <c r="AD230" s="107">
        <f>IF('бланки '!G232=1,('бланки '!DB232+'бланки '!DD232)*3,SUM('бланки '!DA232:DE232))</f>
        <v>1</v>
      </c>
      <c r="AE230" s="107">
        <f>IF('бланки '!E232=2,SUM('бланки '!DI232:DK232)*2-1,SUM('бланки '!DF232:DK232))</f>
        <v>3</v>
      </c>
      <c r="AF230" s="107">
        <f>анкеты!J228</f>
        <v>4</v>
      </c>
      <c r="AG230" s="107">
        <f>анкеты!I228</f>
        <v>5</v>
      </c>
      <c r="AH230" s="108">
        <f t="shared" si="106"/>
        <v>20</v>
      </c>
      <c r="AI230" s="108">
        <f t="shared" si="107"/>
        <v>60</v>
      </c>
      <c r="AJ230" s="111">
        <f t="shared" si="108"/>
        <v>80</v>
      </c>
      <c r="AK230" s="110">
        <f t="shared" si="109"/>
        <v>54</v>
      </c>
      <c r="AL230" s="107">
        <f>анкеты!K228</f>
        <v>18</v>
      </c>
      <c r="AM230" s="107">
        <f t="shared" si="110"/>
        <v>18</v>
      </c>
      <c r="AN230" s="107">
        <f>анкеты!L228</f>
        <v>18</v>
      </c>
      <c r="AO230" s="107">
        <f t="shared" si="111"/>
        <v>18</v>
      </c>
      <c r="AP230" s="107">
        <f>анкеты!N228</f>
        <v>15</v>
      </c>
      <c r="AQ230" s="107">
        <f>анкеты!M228</f>
        <v>17</v>
      </c>
      <c r="AR230" s="108">
        <f t="shared" si="112"/>
        <v>100</v>
      </c>
      <c r="AS230" s="108">
        <f t="shared" si="113"/>
        <v>100</v>
      </c>
      <c r="AT230" s="108">
        <f t="shared" si="114"/>
        <v>88</v>
      </c>
      <c r="AU230" s="109">
        <f t="shared" si="115"/>
        <v>97.6</v>
      </c>
      <c r="AV230" s="107">
        <f>анкеты!O228</f>
        <v>18</v>
      </c>
      <c r="AW230" s="107">
        <f t="shared" si="116"/>
        <v>18</v>
      </c>
      <c r="AX230" s="107">
        <f>анкеты!P228</f>
        <v>18</v>
      </c>
      <c r="AY230" s="107">
        <f t="shared" si="117"/>
        <v>18</v>
      </c>
      <c r="AZ230" s="107">
        <f>анкеты!Q228</f>
        <v>18</v>
      </c>
      <c r="BA230" s="107">
        <f t="shared" si="118"/>
        <v>18</v>
      </c>
      <c r="BB230" s="108">
        <f t="shared" si="119"/>
        <v>100</v>
      </c>
      <c r="BC230" s="108">
        <f t="shared" si="120"/>
        <v>100</v>
      </c>
      <c r="BD230" s="108">
        <f t="shared" si="121"/>
        <v>100</v>
      </c>
      <c r="BE230" s="109">
        <f t="shared" si="122"/>
        <v>100</v>
      </c>
      <c r="BF230" s="107">
        <f t="shared" si="123"/>
        <v>90.320000000000007</v>
      </c>
      <c r="BG230" s="107"/>
      <c r="BH230" s="107"/>
      <c r="BI230" s="107"/>
      <c r="BJ230" s="107"/>
    </row>
    <row r="231" spans="1:62" ht="45">
      <c r="A231" s="107">
        <f>'бланки '!D233</f>
        <v>229</v>
      </c>
      <c r="B231" s="107" t="str">
        <f>'бланки '!C233</f>
        <v>Муниципальное бюджетное общеобразовательное учреждение «Локонская основная общеобразовательная школа» Знаменского района Орловской области</v>
      </c>
      <c r="C231" s="107">
        <f>анкеты!C229</f>
        <v>13</v>
      </c>
      <c r="D231" s="107">
        <f>SUMIF('бланки '!K233:Y233,"&lt;2")</f>
        <v>13</v>
      </c>
      <c r="E231" s="107">
        <f>COUNTIF('бланки '!K233:Y233,"&lt;2")</f>
        <v>13</v>
      </c>
      <c r="F231" s="107">
        <f>SUMIF('бланки '!Z233:CM233,"&lt;2")</f>
        <v>29</v>
      </c>
      <c r="G231" s="107">
        <f>COUNTIF('бланки '!Z233:CM233,"&lt;2")</f>
        <v>52</v>
      </c>
      <c r="H231" s="107">
        <f>SUM('бланки '!CN233:CQ233)</f>
        <v>3</v>
      </c>
      <c r="I231" s="107">
        <f>анкеты!E229</f>
        <v>8</v>
      </c>
      <c r="J231" s="107">
        <f>анкеты!D229</f>
        <v>8</v>
      </c>
      <c r="K231" s="107">
        <f>анкеты!G229</f>
        <v>9</v>
      </c>
      <c r="L231" s="107">
        <f>анкеты!F229</f>
        <v>9</v>
      </c>
      <c r="M231" s="107">
        <f t="shared" si="93"/>
        <v>100</v>
      </c>
      <c r="N231" s="107">
        <f t="shared" si="94"/>
        <v>56</v>
      </c>
      <c r="O231" s="107">
        <f t="shared" si="95"/>
        <v>100</v>
      </c>
      <c r="P231" s="107">
        <f t="shared" si="96"/>
        <v>100</v>
      </c>
      <c r="Q231" s="108">
        <f t="shared" si="97"/>
        <v>78</v>
      </c>
      <c r="R231" s="108">
        <f t="shared" si="98"/>
        <v>90</v>
      </c>
      <c r="S231" s="108">
        <f t="shared" si="99"/>
        <v>100</v>
      </c>
      <c r="T231" s="109">
        <f t="shared" si="100"/>
        <v>90.4</v>
      </c>
      <c r="U231" s="107">
        <f>SUM('бланки '!CT233:CX233)</f>
        <v>5</v>
      </c>
      <c r="V231" s="107"/>
      <c r="W231" s="107"/>
      <c r="X231" s="107">
        <f>анкеты!H229</f>
        <v>13</v>
      </c>
      <c r="Y231" s="107">
        <f t="shared" si="101"/>
        <v>13</v>
      </c>
      <c r="Z231" s="108">
        <f t="shared" si="102"/>
        <v>100</v>
      </c>
      <c r="AA231" s="108">
        <f t="shared" si="103"/>
        <v>100</v>
      </c>
      <c r="AB231" s="108">
        <f t="shared" si="104"/>
        <v>100</v>
      </c>
      <c r="AC231" s="110">
        <f t="shared" si="105"/>
        <v>100</v>
      </c>
      <c r="AD231" s="107">
        <f>IF('бланки '!G233=1,('бланки '!DB233+'бланки '!DD233)*3,SUM('бланки '!DA233:DE233))</f>
        <v>0</v>
      </c>
      <c r="AE231" s="107">
        <f>IF('бланки '!E233=2,SUM('бланки '!DI233:DK233)*2-1,SUM('бланки '!DF233:DK233))</f>
        <v>3</v>
      </c>
      <c r="AF231" s="107">
        <f>анкеты!J229</f>
        <v>3</v>
      </c>
      <c r="AG231" s="107">
        <f>анкеты!I229</f>
        <v>4</v>
      </c>
      <c r="AH231" s="108">
        <f t="shared" si="106"/>
        <v>0</v>
      </c>
      <c r="AI231" s="108">
        <f t="shared" si="107"/>
        <v>60</v>
      </c>
      <c r="AJ231" s="111">
        <f t="shared" si="108"/>
        <v>75</v>
      </c>
      <c r="AK231" s="110">
        <f t="shared" si="109"/>
        <v>46.5</v>
      </c>
      <c r="AL231" s="107">
        <f>анкеты!K229</f>
        <v>13</v>
      </c>
      <c r="AM231" s="107">
        <f t="shared" si="110"/>
        <v>13</v>
      </c>
      <c r="AN231" s="107">
        <f>анкеты!L229</f>
        <v>13</v>
      </c>
      <c r="AO231" s="107">
        <f t="shared" si="111"/>
        <v>13</v>
      </c>
      <c r="AP231" s="107">
        <f>анкеты!N229</f>
        <v>9</v>
      </c>
      <c r="AQ231" s="107">
        <f>анкеты!M229</f>
        <v>9</v>
      </c>
      <c r="AR231" s="108">
        <f t="shared" si="112"/>
        <v>100</v>
      </c>
      <c r="AS231" s="108">
        <f t="shared" si="113"/>
        <v>100</v>
      </c>
      <c r="AT231" s="108">
        <f t="shared" si="114"/>
        <v>100</v>
      </c>
      <c r="AU231" s="109">
        <f t="shared" si="115"/>
        <v>100</v>
      </c>
      <c r="AV231" s="107">
        <f>анкеты!O229</f>
        <v>13</v>
      </c>
      <c r="AW231" s="107">
        <f t="shared" si="116"/>
        <v>13</v>
      </c>
      <c r="AX231" s="107">
        <f>анкеты!P229</f>
        <v>13</v>
      </c>
      <c r="AY231" s="107">
        <f t="shared" si="117"/>
        <v>13</v>
      </c>
      <c r="AZ231" s="107">
        <f>анкеты!Q229</f>
        <v>13</v>
      </c>
      <c r="BA231" s="107">
        <f t="shared" si="118"/>
        <v>13</v>
      </c>
      <c r="BB231" s="108">
        <f t="shared" si="119"/>
        <v>100</v>
      </c>
      <c r="BC231" s="108">
        <f t="shared" si="120"/>
        <v>100</v>
      </c>
      <c r="BD231" s="108">
        <f t="shared" si="121"/>
        <v>100</v>
      </c>
      <c r="BE231" s="109">
        <f t="shared" si="122"/>
        <v>100</v>
      </c>
      <c r="BF231" s="107">
        <f t="shared" si="123"/>
        <v>87.38</v>
      </c>
      <c r="BG231" s="107"/>
      <c r="BH231" s="107"/>
      <c r="BI231" s="107"/>
      <c r="BJ231" s="107"/>
    </row>
    <row r="232" spans="1:62" ht="45">
      <c r="A232" s="107">
        <f>'бланки '!D234</f>
        <v>230</v>
      </c>
      <c r="B232" s="107" t="str">
        <f>'бланки '!C234</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2" s="107">
        <f>анкеты!C230</f>
        <v>14</v>
      </c>
      <c r="D232" s="107">
        <f>SUMIF('бланки '!K234:Y234,"&lt;2")</f>
        <v>14</v>
      </c>
      <c r="E232" s="107">
        <f>COUNTIF('бланки '!K234:Y234,"&lt;2")</f>
        <v>14</v>
      </c>
      <c r="F232" s="107">
        <f>SUMIF('бланки '!Z234:CM234,"&lt;2")</f>
        <v>58</v>
      </c>
      <c r="G232" s="107">
        <f>COUNTIF('бланки '!Z234:CM234,"&lt;2")</f>
        <v>58</v>
      </c>
      <c r="H232" s="107">
        <f>SUM('бланки '!CN234:CQ234)</f>
        <v>4</v>
      </c>
      <c r="I232" s="107">
        <f>анкеты!E230</f>
        <v>14</v>
      </c>
      <c r="J232" s="107">
        <f>анкеты!D230</f>
        <v>14</v>
      </c>
      <c r="K232" s="107">
        <f>анкеты!G230</f>
        <v>14</v>
      </c>
      <c r="L232" s="107">
        <f>анкеты!F230</f>
        <v>14</v>
      </c>
      <c r="M232" s="107">
        <f t="shared" si="93"/>
        <v>100</v>
      </c>
      <c r="N232" s="107">
        <f t="shared" si="94"/>
        <v>100</v>
      </c>
      <c r="O232" s="107">
        <f t="shared" si="95"/>
        <v>100</v>
      </c>
      <c r="P232" s="107">
        <f t="shared" si="96"/>
        <v>100</v>
      </c>
      <c r="Q232" s="108">
        <f t="shared" si="97"/>
        <v>100</v>
      </c>
      <c r="R232" s="108">
        <f t="shared" si="98"/>
        <v>100</v>
      </c>
      <c r="S232" s="108">
        <f t="shared" si="99"/>
        <v>100</v>
      </c>
      <c r="T232" s="109">
        <f t="shared" si="100"/>
        <v>100</v>
      </c>
      <c r="U232" s="107">
        <f>SUM('бланки '!CT234:CX234)</f>
        <v>5</v>
      </c>
      <c r="V232" s="107"/>
      <c r="W232" s="107"/>
      <c r="X232" s="107">
        <f>анкеты!H230</f>
        <v>14</v>
      </c>
      <c r="Y232" s="107">
        <f t="shared" si="101"/>
        <v>14</v>
      </c>
      <c r="Z232" s="108">
        <f t="shared" si="102"/>
        <v>100</v>
      </c>
      <c r="AA232" s="108">
        <f t="shared" si="103"/>
        <v>100</v>
      </c>
      <c r="AB232" s="108">
        <f t="shared" si="104"/>
        <v>100</v>
      </c>
      <c r="AC232" s="110">
        <f t="shared" si="105"/>
        <v>100</v>
      </c>
      <c r="AD232" s="107">
        <f>IF('бланки '!G234=1,('бланки '!DB234+'бланки '!DD234)*3,SUM('бланки '!DA234:DE234))</f>
        <v>2</v>
      </c>
      <c r="AE232" s="107">
        <f>IF('бланки '!E234=2,SUM('бланки '!DI234:DK234)*2-1,SUM('бланки '!DF234:DK234))</f>
        <v>3</v>
      </c>
      <c r="AF232" s="107">
        <f>анкеты!J230</f>
        <v>1</v>
      </c>
      <c r="AG232" s="107">
        <f>анкеты!I230</f>
        <v>1</v>
      </c>
      <c r="AH232" s="108">
        <f t="shared" si="106"/>
        <v>40</v>
      </c>
      <c r="AI232" s="108">
        <f t="shared" si="107"/>
        <v>60</v>
      </c>
      <c r="AJ232" s="111">
        <f t="shared" si="108"/>
        <v>100</v>
      </c>
      <c r="AK232" s="110">
        <f t="shared" si="109"/>
        <v>66</v>
      </c>
      <c r="AL232" s="107">
        <f>анкеты!K230</f>
        <v>14</v>
      </c>
      <c r="AM232" s="107">
        <f t="shared" si="110"/>
        <v>14</v>
      </c>
      <c r="AN232" s="107">
        <f>анкеты!L230</f>
        <v>14</v>
      </c>
      <c r="AO232" s="107">
        <f t="shared" si="111"/>
        <v>14</v>
      </c>
      <c r="AP232" s="107">
        <f>анкеты!N230</f>
        <v>14</v>
      </c>
      <c r="AQ232" s="107">
        <f>анкеты!M230</f>
        <v>14</v>
      </c>
      <c r="AR232" s="108">
        <f t="shared" si="112"/>
        <v>100</v>
      </c>
      <c r="AS232" s="108">
        <f t="shared" si="113"/>
        <v>100</v>
      </c>
      <c r="AT232" s="108">
        <f t="shared" si="114"/>
        <v>100</v>
      </c>
      <c r="AU232" s="109">
        <f t="shared" si="115"/>
        <v>100</v>
      </c>
      <c r="AV232" s="107">
        <f>анкеты!O230</f>
        <v>14</v>
      </c>
      <c r="AW232" s="107">
        <f t="shared" si="116"/>
        <v>14</v>
      </c>
      <c r="AX232" s="107">
        <f>анкеты!P230</f>
        <v>14</v>
      </c>
      <c r="AY232" s="107">
        <f t="shared" si="117"/>
        <v>14</v>
      </c>
      <c r="AZ232" s="107">
        <f>анкеты!Q230</f>
        <v>14</v>
      </c>
      <c r="BA232" s="107">
        <f t="shared" si="118"/>
        <v>14</v>
      </c>
      <c r="BB232" s="108">
        <f t="shared" si="119"/>
        <v>100</v>
      </c>
      <c r="BC232" s="108">
        <f t="shared" si="120"/>
        <v>100</v>
      </c>
      <c r="BD232" s="108">
        <f t="shared" si="121"/>
        <v>100</v>
      </c>
      <c r="BE232" s="109">
        <f t="shared" si="122"/>
        <v>100</v>
      </c>
      <c r="BF232" s="107">
        <f t="shared" si="123"/>
        <v>93.2</v>
      </c>
      <c r="BG232" s="107"/>
      <c r="BH232" s="107"/>
      <c r="BI232" s="107"/>
      <c r="BJ232" s="107"/>
    </row>
    <row r="233" spans="1:62" ht="45">
      <c r="A233" s="107">
        <f>'бланки '!D235</f>
        <v>231</v>
      </c>
      <c r="B233" s="107" t="str">
        <f>'бланки '!C235</f>
        <v>Муниципальное бюджетное общеобразовательное учреждение «Глотовская средняя общеобразовательная школа» Знаменского района Орловской области</v>
      </c>
      <c r="C233" s="107">
        <f>анкеты!C231</f>
        <v>17</v>
      </c>
      <c r="D233" s="107">
        <f>SUMIF('бланки '!K235:Y235,"&lt;2")</f>
        <v>13</v>
      </c>
      <c r="E233" s="107">
        <f>COUNTIF('бланки '!K235:Y235,"&lt;2")</f>
        <v>13</v>
      </c>
      <c r="F233" s="107">
        <f>SUMIF('бланки '!Z235:CM235,"&lt;2")</f>
        <v>47</v>
      </c>
      <c r="G233" s="107">
        <f>COUNTIF('бланки '!Z235:CM235,"&lt;2")</f>
        <v>52</v>
      </c>
      <c r="H233" s="107">
        <f>SUM('бланки '!CN235:CQ235)</f>
        <v>4</v>
      </c>
      <c r="I233" s="107">
        <f>анкеты!E231</f>
        <v>16</v>
      </c>
      <c r="J233" s="107">
        <f>анкеты!D231</f>
        <v>16</v>
      </c>
      <c r="K233" s="107">
        <f>анкеты!G231</f>
        <v>16</v>
      </c>
      <c r="L233" s="107">
        <f>анкеты!F231</f>
        <v>16</v>
      </c>
      <c r="M233" s="107">
        <f t="shared" si="93"/>
        <v>100</v>
      </c>
      <c r="N233" s="107">
        <f t="shared" si="94"/>
        <v>90</v>
      </c>
      <c r="O233" s="107">
        <f t="shared" si="95"/>
        <v>100</v>
      </c>
      <c r="P233" s="107">
        <f t="shared" si="96"/>
        <v>100</v>
      </c>
      <c r="Q233" s="108">
        <f t="shared" si="97"/>
        <v>95</v>
      </c>
      <c r="R233" s="108">
        <f t="shared" si="98"/>
        <v>100</v>
      </c>
      <c r="S233" s="108">
        <f t="shared" si="99"/>
        <v>100</v>
      </c>
      <c r="T233" s="109">
        <f t="shared" si="100"/>
        <v>98.5</v>
      </c>
      <c r="U233" s="107">
        <f>SUM('бланки '!CT235:CX235)</f>
        <v>5</v>
      </c>
      <c r="V233" s="107"/>
      <c r="W233" s="107"/>
      <c r="X233" s="107">
        <f>анкеты!H231</f>
        <v>17</v>
      </c>
      <c r="Y233" s="107">
        <f t="shared" si="101"/>
        <v>17</v>
      </c>
      <c r="Z233" s="108">
        <f t="shared" si="102"/>
        <v>100</v>
      </c>
      <c r="AA233" s="108">
        <f t="shared" si="103"/>
        <v>100</v>
      </c>
      <c r="AB233" s="108">
        <f t="shared" si="104"/>
        <v>100</v>
      </c>
      <c r="AC233" s="110">
        <f t="shared" si="105"/>
        <v>100</v>
      </c>
      <c r="AD233" s="107">
        <f>IF('бланки '!G235=1,('бланки '!DB235+'бланки '!DD235)*3,SUM('бланки '!DA235:DE235))</f>
        <v>0</v>
      </c>
      <c r="AE233" s="107">
        <f>IF('бланки '!E235=2,SUM('бланки '!DI235:DK235)*2-1,SUM('бланки '!DF235:DK235))</f>
        <v>3</v>
      </c>
      <c r="AF233" s="107">
        <f>анкеты!J231</f>
        <v>6</v>
      </c>
      <c r="AG233" s="107">
        <f>анкеты!I231</f>
        <v>6</v>
      </c>
      <c r="AH233" s="108">
        <f t="shared" si="106"/>
        <v>0</v>
      </c>
      <c r="AI233" s="108">
        <f t="shared" si="107"/>
        <v>60</v>
      </c>
      <c r="AJ233" s="111">
        <f t="shared" si="108"/>
        <v>100</v>
      </c>
      <c r="AK233" s="110">
        <f t="shared" si="109"/>
        <v>54</v>
      </c>
      <c r="AL233" s="107">
        <f>анкеты!K231</f>
        <v>17</v>
      </c>
      <c r="AM233" s="107">
        <f t="shared" si="110"/>
        <v>17</v>
      </c>
      <c r="AN233" s="107">
        <f>анкеты!L231</f>
        <v>17</v>
      </c>
      <c r="AO233" s="107">
        <f t="shared" si="111"/>
        <v>17</v>
      </c>
      <c r="AP233" s="107">
        <f>анкеты!N231</f>
        <v>16</v>
      </c>
      <c r="AQ233" s="107">
        <f>анкеты!M231</f>
        <v>16</v>
      </c>
      <c r="AR233" s="108">
        <f t="shared" si="112"/>
        <v>100</v>
      </c>
      <c r="AS233" s="108">
        <f t="shared" si="113"/>
        <v>100</v>
      </c>
      <c r="AT233" s="108">
        <f t="shared" si="114"/>
        <v>100</v>
      </c>
      <c r="AU233" s="109">
        <f t="shared" si="115"/>
        <v>100</v>
      </c>
      <c r="AV233" s="107">
        <f>анкеты!O231</f>
        <v>17</v>
      </c>
      <c r="AW233" s="107">
        <f t="shared" si="116"/>
        <v>17</v>
      </c>
      <c r="AX233" s="107">
        <f>анкеты!P231</f>
        <v>17</v>
      </c>
      <c r="AY233" s="107">
        <f t="shared" si="117"/>
        <v>17</v>
      </c>
      <c r="AZ233" s="107">
        <f>анкеты!Q231</f>
        <v>17</v>
      </c>
      <c r="BA233" s="107">
        <f t="shared" si="118"/>
        <v>17</v>
      </c>
      <c r="BB233" s="108">
        <f t="shared" si="119"/>
        <v>100</v>
      </c>
      <c r="BC233" s="108">
        <f t="shared" si="120"/>
        <v>100</v>
      </c>
      <c r="BD233" s="108">
        <f t="shared" si="121"/>
        <v>100</v>
      </c>
      <c r="BE233" s="109">
        <f t="shared" si="122"/>
        <v>100</v>
      </c>
      <c r="BF233" s="107">
        <f t="shared" si="123"/>
        <v>90.5</v>
      </c>
      <c r="BG233" s="107"/>
      <c r="BH233" s="107"/>
      <c r="BI233" s="107"/>
      <c r="BJ233" s="107"/>
    </row>
    <row r="234" spans="1:62" ht="45">
      <c r="A234" s="107">
        <f>'бланки '!D236</f>
        <v>232</v>
      </c>
      <c r="B234" s="107" t="str">
        <f>'бланки '!C236</f>
        <v>Муниципальное бюджетное общеобразовательное учреждение Кромского района Орловской области «Шаховская средняя общеобразовательная школа»</v>
      </c>
      <c r="C234" s="107">
        <f>анкеты!C232</f>
        <v>134</v>
      </c>
      <c r="D234" s="107">
        <f>SUMIF('бланки '!K236:Y236,"&lt;2")</f>
        <v>14</v>
      </c>
      <c r="E234" s="107">
        <f>COUNTIF('бланки '!K236:Y236,"&lt;2")</f>
        <v>14</v>
      </c>
      <c r="F234" s="107">
        <f>SUMIF('бланки '!Z236:CM236,"&lt;2")</f>
        <v>37.5</v>
      </c>
      <c r="G234" s="107">
        <f>COUNTIF('бланки '!Z236:CM236,"&lt;2")</f>
        <v>52</v>
      </c>
      <c r="H234" s="107">
        <f>SUM('бланки '!CN236:CQ236)</f>
        <v>4</v>
      </c>
      <c r="I234" s="107">
        <f>анкеты!E232</f>
        <v>132</v>
      </c>
      <c r="J234" s="107">
        <f>анкеты!D232</f>
        <v>132</v>
      </c>
      <c r="K234" s="107">
        <f>анкеты!G232</f>
        <v>130</v>
      </c>
      <c r="L234" s="107">
        <f>анкеты!F232</f>
        <v>131</v>
      </c>
      <c r="M234" s="107">
        <f t="shared" si="93"/>
        <v>100</v>
      </c>
      <c r="N234" s="107">
        <f t="shared" si="94"/>
        <v>72</v>
      </c>
      <c r="O234" s="107">
        <f t="shared" si="95"/>
        <v>100</v>
      </c>
      <c r="P234" s="107">
        <f t="shared" si="96"/>
        <v>99</v>
      </c>
      <c r="Q234" s="108">
        <f t="shared" si="97"/>
        <v>86</v>
      </c>
      <c r="R234" s="108">
        <f t="shared" si="98"/>
        <v>100</v>
      </c>
      <c r="S234" s="108">
        <f t="shared" si="99"/>
        <v>99</v>
      </c>
      <c r="T234" s="109">
        <f t="shared" si="100"/>
        <v>95.4</v>
      </c>
      <c r="U234" s="107">
        <f>SUM('бланки '!CT236:CX236)</f>
        <v>5</v>
      </c>
      <c r="V234" s="107"/>
      <c r="W234" s="107"/>
      <c r="X234" s="107">
        <f>анкеты!H232</f>
        <v>133</v>
      </c>
      <c r="Y234" s="107">
        <f t="shared" si="101"/>
        <v>134</v>
      </c>
      <c r="Z234" s="108">
        <f t="shared" si="102"/>
        <v>100</v>
      </c>
      <c r="AA234" s="108">
        <f t="shared" si="103"/>
        <v>99</v>
      </c>
      <c r="AB234" s="108">
        <f t="shared" si="104"/>
        <v>99</v>
      </c>
      <c r="AC234" s="110">
        <f t="shared" si="105"/>
        <v>99.5</v>
      </c>
      <c r="AD234" s="107">
        <f>IF('бланки '!G236=1,('бланки '!DB236+'бланки '!DD236)*3,SUM('бланки '!DA236:DE236))</f>
        <v>1</v>
      </c>
      <c r="AE234" s="107">
        <f>IF('бланки '!E236=2,SUM('бланки '!DI236:DK236)*2-1,SUM('бланки '!DF236:DK236))</f>
        <v>3</v>
      </c>
      <c r="AF234" s="107">
        <f>анкеты!J232</f>
        <v>30</v>
      </c>
      <c r="AG234" s="107">
        <f>анкеты!I232</f>
        <v>30</v>
      </c>
      <c r="AH234" s="108">
        <f t="shared" si="106"/>
        <v>20</v>
      </c>
      <c r="AI234" s="108">
        <f t="shared" si="107"/>
        <v>60</v>
      </c>
      <c r="AJ234" s="111">
        <f t="shared" si="108"/>
        <v>100</v>
      </c>
      <c r="AK234" s="110">
        <f t="shared" si="109"/>
        <v>60</v>
      </c>
      <c r="AL234" s="107">
        <f>анкеты!K232</f>
        <v>131</v>
      </c>
      <c r="AM234" s="107">
        <f t="shared" si="110"/>
        <v>134</v>
      </c>
      <c r="AN234" s="107">
        <f>анкеты!L232</f>
        <v>134</v>
      </c>
      <c r="AO234" s="107">
        <f t="shared" si="111"/>
        <v>134</v>
      </c>
      <c r="AP234" s="107">
        <f>анкеты!N232</f>
        <v>132</v>
      </c>
      <c r="AQ234" s="107">
        <f>анкеты!M232</f>
        <v>133</v>
      </c>
      <c r="AR234" s="108">
        <f t="shared" si="112"/>
        <v>98</v>
      </c>
      <c r="AS234" s="108">
        <f t="shared" si="113"/>
        <v>100</v>
      </c>
      <c r="AT234" s="108">
        <f t="shared" si="114"/>
        <v>99</v>
      </c>
      <c r="AU234" s="109">
        <f t="shared" si="115"/>
        <v>99</v>
      </c>
      <c r="AV234" s="107">
        <f>анкеты!O232</f>
        <v>133</v>
      </c>
      <c r="AW234" s="107">
        <f t="shared" si="116"/>
        <v>134</v>
      </c>
      <c r="AX234" s="107">
        <f>анкеты!P232</f>
        <v>133</v>
      </c>
      <c r="AY234" s="107">
        <f t="shared" si="117"/>
        <v>134</v>
      </c>
      <c r="AZ234" s="107">
        <f>анкеты!Q232</f>
        <v>132</v>
      </c>
      <c r="BA234" s="107">
        <f t="shared" si="118"/>
        <v>134</v>
      </c>
      <c r="BB234" s="108">
        <f t="shared" si="119"/>
        <v>99</v>
      </c>
      <c r="BC234" s="108">
        <f t="shared" si="120"/>
        <v>99</v>
      </c>
      <c r="BD234" s="108">
        <f t="shared" si="121"/>
        <v>98</v>
      </c>
      <c r="BE234" s="109">
        <f t="shared" si="122"/>
        <v>98.5</v>
      </c>
      <c r="BF234" s="107">
        <f t="shared" si="123"/>
        <v>90.47999999999999</v>
      </c>
      <c r="BG234" s="107"/>
      <c r="BH234" s="107"/>
      <c r="BI234" s="107"/>
      <c r="BJ234" s="107"/>
    </row>
    <row r="235" spans="1:62" ht="45">
      <c r="A235" s="107">
        <f>'бланки '!D237</f>
        <v>233</v>
      </c>
      <c r="B235" s="107" t="str">
        <f>'бланки '!C237</f>
        <v>Муниципальное бюджетное общеобразовательное учреждение Кромского района Орловской области «Черкасская средняя общеобразовательная школа»</v>
      </c>
      <c r="C235" s="107">
        <f>анкеты!C233</f>
        <v>239</v>
      </c>
      <c r="D235" s="107">
        <f>SUMIF('бланки '!K237:Y237,"&lt;2")</f>
        <v>13</v>
      </c>
      <c r="E235" s="107">
        <f>COUNTIF('бланки '!K237:Y237,"&lt;2")</f>
        <v>13</v>
      </c>
      <c r="F235" s="107">
        <f>SUMIF('бланки '!Z237:CM237,"&lt;2")</f>
        <v>50</v>
      </c>
      <c r="G235" s="107">
        <f>COUNTIF('бланки '!Z237:CM237,"&lt;2")</f>
        <v>54</v>
      </c>
      <c r="H235" s="107">
        <f>SUM('бланки '!CN237:CQ237)</f>
        <v>4</v>
      </c>
      <c r="I235" s="107">
        <f>анкеты!E233</f>
        <v>218</v>
      </c>
      <c r="J235" s="107">
        <f>анкеты!D233</f>
        <v>218</v>
      </c>
      <c r="K235" s="107">
        <f>анкеты!G233</f>
        <v>219</v>
      </c>
      <c r="L235" s="107">
        <f>анкеты!F233</f>
        <v>222</v>
      </c>
      <c r="M235" s="107">
        <f t="shared" si="93"/>
        <v>100</v>
      </c>
      <c r="N235" s="107">
        <f t="shared" si="94"/>
        <v>93</v>
      </c>
      <c r="O235" s="107">
        <f t="shared" si="95"/>
        <v>100</v>
      </c>
      <c r="P235" s="107">
        <f t="shared" si="96"/>
        <v>99</v>
      </c>
      <c r="Q235" s="108">
        <f t="shared" si="97"/>
        <v>96</v>
      </c>
      <c r="R235" s="108">
        <f t="shared" si="98"/>
        <v>100</v>
      </c>
      <c r="S235" s="108">
        <f t="shared" si="99"/>
        <v>99</v>
      </c>
      <c r="T235" s="109">
        <f t="shared" si="100"/>
        <v>98.4</v>
      </c>
      <c r="U235" s="107">
        <f>SUM('бланки '!CT237:CX237)</f>
        <v>5</v>
      </c>
      <c r="V235" s="107"/>
      <c r="W235" s="107"/>
      <c r="X235" s="107">
        <f>анкеты!H233</f>
        <v>231</v>
      </c>
      <c r="Y235" s="107">
        <f t="shared" si="101"/>
        <v>239</v>
      </c>
      <c r="Z235" s="108">
        <f t="shared" si="102"/>
        <v>100</v>
      </c>
      <c r="AA235" s="108">
        <f t="shared" si="103"/>
        <v>98</v>
      </c>
      <c r="AB235" s="108">
        <f t="shared" si="104"/>
        <v>97</v>
      </c>
      <c r="AC235" s="110">
        <f t="shared" si="105"/>
        <v>98.5</v>
      </c>
      <c r="AD235" s="107">
        <f>IF('бланки '!G237=1,('бланки '!DB237+'бланки '!DD237)*3,SUM('бланки '!DA237:DE237))</f>
        <v>0</v>
      </c>
      <c r="AE235" s="107">
        <f>IF('бланки '!E237=2,SUM('бланки '!DI237:DK237)*2-1,SUM('бланки '!DF237:DK237))</f>
        <v>3</v>
      </c>
      <c r="AF235" s="107">
        <f>анкеты!J233</f>
        <v>88</v>
      </c>
      <c r="AG235" s="107">
        <f>анкеты!I233</f>
        <v>93</v>
      </c>
      <c r="AH235" s="108">
        <f t="shared" si="106"/>
        <v>0</v>
      </c>
      <c r="AI235" s="108">
        <f t="shared" si="107"/>
        <v>60</v>
      </c>
      <c r="AJ235" s="111">
        <f t="shared" si="108"/>
        <v>95</v>
      </c>
      <c r="AK235" s="110">
        <f t="shared" si="109"/>
        <v>52.5</v>
      </c>
      <c r="AL235" s="107">
        <f>анкеты!K233</f>
        <v>234</v>
      </c>
      <c r="AM235" s="107">
        <f t="shared" si="110"/>
        <v>239</v>
      </c>
      <c r="AN235" s="107">
        <f>анкеты!L233</f>
        <v>237</v>
      </c>
      <c r="AO235" s="107">
        <f t="shared" si="111"/>
        <v>239</v>
      </c>
      <c r="AP235" s="107">
        <f>анкеты!N233</f>
        <v>228</v>
      </c>
      <c r="AQ235" s="107">
        <f>анкеты!M233</f>
        <v>229</v>
      </c>
      <c r="AR235" s="108">
        <f t="shared" si="112"/>
        <v>98</v>
      </c>
      <c r="AS235" s="108">
        <f t="shared" si="113"/>
        <v>99</v>
      </c>
      <c r="AT235" s="108">
        <f t="shared" si="114"/>
        <v>100</v>
      </c>
      <c r="AU235" s="109">
        <f t="shared" si="115"/>
        <v>98.8</v>
      </c>
      <c r="AV235" s="107">
        <f>анкеты!O233</f>
        <v>233</v>
      </c>
      <c r="AW235" s="107">
        <f t="shared" si="116"/>
        <v>239</v>
      </c>
      <c r="AX235" s="107">
        <f>анкеты!P233</f>
        <v>235</v>
      </c>
      <c r="AY235" s="107">
        <f t="shared" si="117"/>
        <v>239</v>
      </c>
      <c r="AZ235" s="107">
        <f>анкеты!Q233</f>
        <v>235</v>
      </c>
      <c r="BA235" s="107">
        <f t="shared" si="118"/>
        <v>239</v>
      </c>
      <c r="BB235" s="108">
        <f t="shared" si="119"/>
        <v>97</v>
      </c>
      <c r="BC235" s="108">
        <f t="shared" si="120"/>
        <v>98</v>
      </c>
      <c r="BD235" s="108">
        <f t="shared" si="121"/>
        <v>98</v>
      </c>
      <c r="BE235" s="109">
        <f t="shared" si="122"/>
        <v>97.7</v>
      </c>
      <c r="BF235" s="107">
        <f t="shared" si="123"/>
        <v>89.179999999999993</v>
      </c>
      <c r="BG235" s="107"/>
      <c r="BH235" s="107"/>
      <c r="BI235" s="107"/>
      <c r="BJ235" s="107"/>
    </row>
    <row r="236" spans="1:62" ht="45">
      <c r="A236" s="107">
        <f>'бланки '!D238</f>
        <v>234</v>
      </c>
      <c r="B236" s="107" t="str">
        <f>'бланки '!C238</f>
        <v>Муниципальное бюджетное общеобразовательное учреждение Кромского района Орловской области «Кромская начальная общеобразовательная школа»</v>
      </c>
      <c r="C236" s="107">
        <f>анкеты!C234</f>
        <v>287</v>
      </c>
      <c r="D236" s="107">
        <f>SUMIF('бланки '!K238:Y238,"&lt;2")</f>
        <v>13</v>
      </c>
      <c r="E236" s="107">
        <f>COUNTIF('бланки '!K238:Y238,"&lt;2")</f>
        <v>13</v>
      </c>
      <c r="F236" s="107">
        <f>SUMIF('бланки '!Z238:CM238,"&lt;2")</f>
        <v>45.5</v>
      </c>
      <c r="G236" s="107">
        <f>COUNTIF('бланки '!Z238:CM238,"&lt;2")</f>
        <v>52</v>
      </c>
      <c r="H236" s="107">
        <f>SUM('бланки '!CN238:CQ238)</f>
        <v>4</v>
      </c>
      <c r="I236" s="107">
        <f>анкеты!E234</f>
        <v>188</v>
      </c>
      <c r="J236" s="107">
        <f>анкеты!D234</f>
        <v>193</v>
      </c>
      <c r="K236" s="107">
        <f>анкеты!G234</f>
        <v>205</v>
      </c>
      <c r="L236" s="107">
        <f>анкеты!F234</f>
        <v>209</v>
      </c>
      <c r="M236" s="107">
        <f t="shared" si="93"/>
        <v>100</v>
      </c>
      <c r="N236" s="107">
        <f t="shared" si="94"/>
        <v>87</v>
      </c>
      <c r="O236" s="107">
        <f t="shared" si="95"/>
        <v>97</v>
      </c>
      <c r="P236" s="107">
        <f t="shared" si="96"/>
        <v>98</v>
      </c>
      <c r="Q236" s="108">
        <f t="shared" si="97"/>
        <v>93</v>
      </c>
      <c r="R236" s="108">
        <f t="shared" si="98"/>
        <v>100</v>
      </c>
      <c r="S236" s="108">
        <f t="shared" si="99"/>
        <v>97</v>
      </c>
      <c r="T236" s="109">
        <f t="shared" si="100"/>
        <v>96.7</v>
      </c>
      <c r="U236" s="107">
        <f>SUM('бланки '!CT238:CX238)</f>
        <v>5</v>
      </c>
      <c r="V236" s="107"/>
      <c r="W236" s="107"/>
      <c r="X236" s="107">
        <f>анкеты!H234</f>
        <v>282</v>
      </c>
      <c r="Y236" s="107">
        <f t="shared" si="101"/>
        <v>287</v>
      </c>
      <c r="Z236" s="108">
        <f t="shared" si="102"/>
        <v>100</v>
      </c>
      <c r="AA236" s="108">
        <f t="shared" si="103"/>
        <v>99</v>
      </c>
      <c r="AB236" s="108">
        <f t="shared" si="104"/>
        <v>98</v>
      </c>
      <c r="AC236" s="110">
        <f t="shared" si="105"/>
        <v>99</v>
      </c>
      <c r="AD236" s="107">
        <f>IF('бланки '!G238=1,('бланки '!DB238+'бланки '!DD238)*3,SUM('бланки '!DA238:DE238))</f>
        <v>2</v>
      </c>
      <c r="AE236" s="107">
        <f>IF('бланки '!E238=2,SUM('бланки '!DI238:DK238)*2-1,SUM('бланки '!DF238:DK238))</f>
        <v>4</v>
      </c>
      <c r="AF236" s="107">
        <f>анкеты!J234</f>
        <v>90</v>
      </c>
      <c r="AG236" s="107">
        <f>анкеты!I234</f>
        <v>94</v>
      </c>
      <c r="AH236" s="108">
        <f t="shared" si="106"/>
        <v>40</v>
      </c>
      <c r="AI236" s="108">
        <f t="shared" si="107"/>
        <v>80</v>
      </c>
      <c r="AJ236" s="111">
        <f t="shared" si="108"/>
        <v>96</v>
      </c>
      <c r="AK236" s="110">
        <f t="shared" si="109"/>
        <v>72.8</v>
      </c>
      <c r="AL236" s="107">
        <f>анкеты!K234</f>
        <v>286</v>
      </c>
      <c r="AM236" s="107">
        <f t="shared" si="110"/>
        <v>287</v>
      </c>
      <c r="AN236" s="107">
        <f>анкеты!L234</f>
        <v>280</v>
      </c>
      <c r="AO236" s="107">
        <f t="shared" si="111"/>
        <v>287</v>
      </c>
      <c r="AP236" s="107">
        <f>анкеты!N234</f>
        <v>223</v>
      </c>
      <c r="AQ236" s="107">
        <f>анкеты!M234</f>
        <v>226</v>
      </c>
      <c r="AR236" s="108">
        <f t="shared" si="112"/>
        <v>100</v>
      </c>
      <c r="AS236" s="108">
        <f t="shared" si="113"/>
        <v>98</v>
      </c>
      <c r="AT236" s="108">
        <f t="shared" si="114"/>
        <v>99</v>
      </c>
      <c r="AU236" s="109">
        <f t="shared" si="115"/>
        <v>99</v>
      </c>
      <c r="AV236" s="107">
        <f>анкеты!O234</f>
        <v>276</v>
      </c>
      <c r="AW236" s="107">
        <f t="shared" si="116"/>
        <v>287</v>
      </c>
      <c r="AX236" s="107">
        <f>анкеты!P234</f>
        <v>287</v>
      </c>
      <c r="AY236" s="107">
        <f t="shared" si="117"/>
        <v>287</v>
      </c>
      <c r="AZ236" s="107">
        <f>анкеты!Q234</f>
        <v>278</v>
      </c>
      <c r="BA236" s="107">
        <f t="shared" si="118"/>
        <v>287</v>
      </c>
      <c r="BB236" s="108">
        <f t="shared" si="119"/>
        <v>96</v>
      </c>
      <c r="BC236" s="108">
        <f t="shared" si="120"/>
        <v>100</v>
      </c>
      <c r="BD236" s="108">
        <f t="shared" si="121"/>
        <v>97</v>
      </c>
      <c r="BE236" s="109">
        <f t="shared" si="122"/>
        <v>97.3</v>
      </c>
      <c r="BF236" s="107">
        <f t="shared" si="123"/>
        <v>92.960000000000008</v>
      </c>
      <c r="BG236" s="107"/>
      <c r="BH236" s="107"/>
      <c r="BI236" s="107"/>
      <c r="BJ236" s="107"/>
    </row>
    <row r="237" spans="1:62" ht="45">
      <c r="A237" s="107">
        <f>'бланки '!D239</f>
        <v>235</v>
      </c>
      <c r="B237" s="107" t="str">
        <f>'бланки '!C239</f>
        <v>Муниципальное бюджетное общеобразовательное учреждение Кромского района Орловской области «Шаховская начальная общеобразовательная школа»</v>
      </c>
      <c r="C237" s="107">
        <f>анкеты!C235</f>
        <v>12</v>
      </c>
      <c r="D237" s="107">
        <f>SUMIF('бланки '!K239:Y239,"&lt;2")</f>
        <v>13</v>
      </c>
      <c r="E237" s="107">
        <f>COUNTIF('бланки '!K239:Y239,"&lt;2")</f>
        <v>13</v>
      </c>
      <c r="F237" s="107">
        <f>SUMIF('бланки '!Z239:CM239,"&lt;2")</f>
        <v>44.5</v>
      </c>
      <c r="G237" s="107">
        <f>COUNTIF('бланки '!Z239:CM239,"&lt;2")</f>
        <v>53</v>
      </c>
      <c r="H237" s="107">
        <f>SUM('бланки '!CN239:CQ239)</f>
        <v>4</v>
      </c>
      <c r="I237" s="107">
        <f>анкеты!E235</f>
        <v>12</v>
      </c>
      <c r="J237" s="107">
        <f>анкеты!D235</f>
        <v>12</v>
      </c>
      <c r="K237" s="107">
        <f>анкеты!G235</f>
        <v>8</v>
      </c>
      <c r="L237" s="107">
        <f>анкеты!F235</f>
        <v>8</v>
      </c>
      <c r="M237" s="107">
        <f t="shared" si="93"/>
        <v>100</v>
      </c>
      <c r="N237" s="107">
        <f t="shared" si="94"/>
        <v>84</v>
      </c>
      <c r="O237" s="107">
        <f t="shared" si="95"/>
        <v>100</v>
      </c>
      <c r="P237" s="107">
        <f t="shared" si="96"/>
        <v>100</v>
      </c>
      <c r="Q237" s="108">
        <f t="shared" si="97"/>
        <v>92</v>
      </c>
      <c r="R237" s="108">
        <f t="shared" si="98"/>
        <v>100</v>
      </c>
      <c r="S237" s="108">
        <f t="shared" si="99"/>
        <v>100</v>
      </c>
      <c r="T237" s="109">
        <f t="shared" si="100"/>
        <v>97.6</v>
      </c>
      <c r="U237" s="107">
        <f>SUM('бланки '!CT239:CX239)</f>
        <v>5</v>
      </c>
      <c r="V237" s="107"/>
      <c r="W237" s="107"/>
      <c r="X237" s="107">
        <f>анкеты!H235</f>
        <v>12</v>
      </c>
      <c r="Y237" s="107">
        <f t="shared" si="101"/>
        <v>12</v>
      </c>
      <c r="Z237" s="108">
        <f t="shared" si="102"/>
        <v>100</v>
      </c>
      <c r="AA237" s="108">
        <f t="shared" si="103"/>
        <v>100</v>
      </c>
      <c r="AB237" s="108">
        <f t="shared" si="104"/>
        <v>100</v>
      </c>
      <c r="AC237" s="110">
        <f t="shared" si="105"/>
        <v>100</v>
      </c>
      <c r="AD237" s="107">
        <f>IF('бланки '!G239=1,('бланки '!DB239+'бланки '!DD239)*3,SUM('бланки '!DA239:DE239))</f>
        <v>0</v>
      </c>
      <c r="AE237" s="107">
        <f>IF('бланки '!E239=2,SUM('бланки '!DI239:DK239)*2-1,SUM('бланки '!DF239:DK239))</f>
        <v>3</v>
      </c>
      <c r="AF237" s="107">
        <f>анкеты!J235</f>
        <v>1</v>
      </c>
      <c r="AG237" s="107">
        <f>анкеты!I235</f>
        <v>1</v>
      </c>
      <c r="AH237" s="108">
        <f t="shared" si="106"/>
        <v>0</v>
      </c>
      <c r="AI237" s="108">
        <f t="shared" si="107"/>
        <v>60</v>
      </c>
      <c r="AJ237" s="111">
        <f t="shared" si="108"/>
        <v>100</v>
      </c>
      <c r="AK237" s="110">
        <f t="shared" si="109"/>
        <v>54</v>
      </c>
      <c r="AL237" s="107">
        <f>анкеты!K235</f>
        <v>12</v>
      </c>
      <c r="AM237" s="107">
        <f t="shared" si="110"/>
        <v>12</v>
      </c>
      <c r="AN237" s="107">
        <f>анкеты!L235</f>
        <v>12</v>
      </c>
      <c r="AO237" s="107">
        <f t="shared" si="111"/>
        <v>12</v>
      </c>
      <c r="AP237" s="107">
        <f>анкеты!N235</f>
        <v>12</v>
      </c>
      <c r="AQ237" s="107">
        <f>анкеты!M235</f>
        <v>12</v>
      </c>
      <c r="AR237" s="108">
        <f t="shared" si="112"/>
        <v>100</v>
      </c>
      <c r="AS237" s="108">
        <f t="shared" si="113"/>
        <v>100</v>
      </c>
      <c r="AT237" s="108">
        <f t="shared" si="114"/>
        <v>100</v>
      </c>
      <c r="AU237" s="109">
        <f t="shared" si="115"/>
        <v>100</v>
      </c>
      <c r="AV237" s="107">
        <f>анкеты!O235</f>
        <v>12</v>
      </c>
      <c r="AW237" s="107">
        <f t="shared" si="116"/>
        <v>12</v>
      </c>
      <c r="AX237" s="107">
        <f>анкеты!P235</f>
        <v>12</v>
      </c>
      <c r="AY237" s="107">
        <f t="shared" si="117"/>
        <v>12</v>
      </c>
      <c r="AZ237" s="107">
        <f>анкеты!Q235</f>
        <v>12</v>
      </c>
      <c r="BA237" s="107">
        <f t="shared" si="118"/>
        <v>12</v>
      </c>
      <c r="BB237" s="108">
        <f t="shared" si="119"/>
        <v>100</v>
      </c>
      <c r="BC237" s="108">
        <f t="shared" si="120"/>
        <v>100</v>
      </c>
      <c r="BD237" s="108">
        <f t="shared" si="121"/>
        <v>100</v>
      </c>
      <c r="BE237" s="109">
        <f t="shared" si="122"/>
        <v>100</v>
      </c>
      <c r="BF237" s="107">
        <f t="shared" si="123"/>
        <v>90.320000000000007</v>
      </c>
      <c r="BG237" s="107"/>
      <c r="BH237" s="107"/>
      <c r="BI237" s="107"/>
      <c r="BJ237" s="107"/>
    </row>
    <row r="238" spans="1:62" ht="45">
      <c r="A238" s="107">
        <f>'бланки '!D240</f>
        <v>236</v>
      </c>
      <c r="B238" s="107" t="str">
        <f>'бланки '!C240</f>
        <v>Муниципальное бюджетное общеобразовательное учреждение Кромского района Орловской области «Кривчиковская средняя общеобразовательная школа»</v>
      </c>
      <c r="C238" s="107">
        <f>анкеты!C236</f>
        <v>39</v>
      </c>
      <c r="D238" s="107">
        <f>SUMIF('бланки '!K240:Y240,"&lt;2")</f>
        <v>14</v>
      </c>
      <c r="E238" s="107">
        <f>COUNTIF('бланки '!K240:Y240,"&lt;2")</f>
        <v>14</v>
      </c>
      <c r="F238" s="107">
        <f>SUMIF('бланки '!Z240:CM240,"&lt;2")</f>
        <v>49</v>
      </c>
      <c r="G238" s="107">
        <f>COUNTIF('бланки '!Z240:CM240,"&lt;2")</f>
        <v>54</v>
      </c>
      <c r="H238" s="107">
        <f>SUM('бланки '!CN240:CQ240)</f>
        <v>4</v>
      </c>
      <c r="I238" s="107">
        <f>анкеты!E236</f>
        <v>38</v>
      </c>
      <c r="J238" s="107">
        <f>анкеты!D236</f>
        <v>38</v>
      </c>
      <c r="K238" s="107">
        <f>анкеты!G236</f>
        <v>38</v>
      </c>
      <c r="L238" s="107">
        <f>анкеты!F236</f>
        <v>38</v>
      </c>
      <c r="M238" s="107">
        <f t="shared" si="93"/>
        <v>100</v>
      </c>
      <c r="N238" s="107">
        <f t="shared" si="94"/>
        <v>91</v>
      </c>
      <c r="O238" s="107">
        <f t="shared" si="95"/>
        <v>100</v>
      </c>
      <c r="P238" s="107">
        <f t="shared" si="96"/>
        <v>100</v>
      </c>
      <c r="Q238" s="108">
        <f t="shared" si="97"/>
        <v>95</v>
      </c>
      <c r="R238" s="108">
        <f t="shared" si="98"/>
        <v>100</v>
      </c>
      <c r="S238" s="108">
        <f t="shared" si="99"/>
        <v>100</v>
      </c>
      <c r="T238" s="109">
        <f t="shared" si="100"/>
        <v>98.5</v>
      </c>
      <c r="U238" s="107">
        <f>SUM('бланки '!CT240:CX240)</f>
        <v>5</v>
      </c>
      <c r="V238" s="107"/>
      <c r="W238" s="107"/>
      <c r="X238" s="107">
        <f>анкеты!H236</f>
        <v>38</v>
      </c>
      <c r="Y238" s="107">
        <f t="shared" si="101"/>
        <v>39</v>
      </c>
      <c r="Z238" s="108">
        <f t="shared" si="102"/>
        <v>100</v>
      </c>
      <c r="AA238" s="108">
        <f t="shared" si="103"/>
        <v>98</v>
      </c>
      <c r="AB238" s="108">
        <f t="shared" si="104"/>
        <v>97</v>
      </c>
      <c r="AC238" s="110">
        <f t="shared" si="105"/>
        <v>98.5</v>
      </c>
      <c r="AD238" s="107">
        <f>IF('бланки '!G240=1,('бланки '!DB240+'бланки '!DD240)*3,SUM('бланки '!DA240:DE240))</f>
        <v>2</v>
      </c>
      <c r="AE238" s="107">
        <f>IF('бланки '!E240=2,SUM('бланки '!DI240:DK240)*2-1,SUM('бланки '!DF240:DK240))</f>
        <v>3</v>
      </c>
      <c r="AF238" s="107">
        <f>анкеты!J236</f>
        <v>1</v>
      </c>
      <c r="AG238" s="107">
        <f>анкеты!I236</f>
        <v>1</v>
      </c>
      <c r="AH238" s="108">
        <f t="shared" si="106"/>
        <v>40</v>
      </c>
      <c r="AI238" s="108">
        <f t="shared" si="107"/>
        <v>60</v>
      </c>
      <c r="AJ238" s="111">
        <f t="shared" si="108"/>
        <v>100</v>
      </c>
      <c r="AK238" s="110">
        <f t="shared" si="109"/>
        <v>66</v>
      </c>
      <c r="AL238" s="107">
        <f>анкеты!K236</f>
        <v>38</v>
      </c>
      <c r="AM238" s="107">
        <f t="shared" si="110"/>
        <v>39</v>
      </c>
      <c r="AN238" s="107">
        <f>анкеты!L236</f>
        <v>39</v>
      </c>
      <c r="AO238" s="107">
        <f t="shared" si="111"/>
        <v>39</v>
      </c>
      <c r="AP238" s="107">
        <f>анкеты!N236</f>
        <v>37</v>
      </c>
      <c r="AQ238" s="107">
        <f>анкеты!M236</f>
        <v>37</v>
      </c>
      <c r="AR238" s="108">
        <f t="shared" si="112"/>
        <v>97</v>
      </c>
      <c r="AS238" s="108">
        <f t="shared" si="113"/>
        <v>100</v>
      </c>
      <c r="AT238" s="108">
        <f t="shared" si="114"/>
        <v>100</v>
      </c>
      <c r="AU238" s="109">
        <f t="shared" si="115"/>
        <v>98.8</v>
      </c>
      <c r="AV238" s="107">
        <f>анкеты!O236</f>
        <v>38</v>
      </c>
      <c r="AW238" s="107">
        <f t="shared" si="116"/>
        <v>39</v>
      </c>
      <c r="AX238" s="107">
        <f>анкеты!P236</f>
        <v>39</v>
      </c>
      <c r="AY238" s="107">
        <f t="shared" si="117"/>
        <v>39</v>
      </c>
      <c r="AZ238" s="107">
        <f>анкеты!Q236</f>
        <v>39</v>
      </c>
      <c r="BA238" s="107">
        <f t="shared" si="118"/>
        <v>39</v>
      </c>
      <c r="BB238" s="108">
        <f t="shared" si="119"/>
        <v>97</v>
      </c>
      <c r="BC238" s="108">
        <f t="shared" si="120"/>
        <v>100</v>
      </c>
      <c r="BD238" s="108">
        <f t="shared" si="121"/>
        <v>100</v>
      </c>
      <c r="BE238" s="109">
        <f t="shared" si="122"/>
        <v>99.1</v>
      </c>
      <c r="BF238" s="107">
        <f t="shared" si="123"/>
        <v>92.179999999999993</v>
      </c>
      <c r="BG238" s="107"/>
      <c r="BH238" s="107"/>
      <c r="BI238" s="107"/>
      <c r="BJ238" s="107"/>
    </row>
    <row r="239" spans="1:62" ht="45">
      <c r="A239" s="107">
        <f>'бланки '!D241</f>
        <v>237</v>
      </c>
      <c r="B239" s="107" t="str">
        <f>'бланки '!C241</f>
        <v>Муниципальное бюджетное общеобразовательное учреждение Кромского района Орловской области «Кромская средняя общеобразовательная школа»</v>
      </c>
      <c r="C239" s="107">
        <f>анкеты!C237</f>
        <v>437</v>
      </c>
      <c r="D239" s="107">
        <f>SUMIF('бланки '!K241:Y241,"&lt;2")</f>
        <v>14</v>
      </c>
      <c r="E239" s="107">
        <f>COUNTIF('бланки '!K241:Y241,"&lt;2")</f>
        <v>14</v>
      </c>
      <c r="F239" s="107">
        <f>SUMIF('бланки '!Z241:CM241,"&lt;2")</f>
        <v>51.5</v>
      </c>
      <c r="G239" s="107">
        <f>COUNTIF('бланки '!Z241:CM241,"&lt;2")</f>
        <v>54</v>
      </c>
      <c r="H239" s="107">
        <f>SUM('бланки '!CN241:CQ241)</f>
        <v>4</v>
      </c>
      <c r="I239" s="107">
        <f>анкеты!E237</f>
        <v>343</v>
      </c>
      <c r="J239" s="107">
        <f>анкеты!D237</f>
        <v>352</v>
      </c>
      <c r="K239" s="107">
        <f>анкеты!G237</f>
        <v>335</v>
      </c>
      <c r="L239" s="107">
        <f>анкеты!F237</f>
        <v>347</v>
      </c>
      <c r="M239" s="107">
        <f t="shared" si="93"/>
        <v>100</v>
      </c>
      <c r="N239" s="107">
        <f t="shared" si="94"/>
        <v>95</v>
      </c>
      <c r="O239" s="107">
        <f t="shared" si="95"/>
        <v>97</v>
      </c>
      <c r="P239" s="107">
        <f t="shared" si="96"/>
        <v>96</v>
      </c>
      <c r="Q239" s="108">
        <f t="shared" si="97"/>
        <v>97</v>
      </c>
      <c r="R239" s="108">
        <f t="shared" si="98"/>
        <v>100</v>
      </c>
      <c r="S239" s="108">
        <f t="shared" si="99"/>
        <v>96</v>
      </c>
      <c r="T239" s="109">
        <f t="shared" si="100"/>
        <v>97.5</v>
      </c>
      <c r="U239" s="107">
        <f>SUM('бланки '!CT241:CX241)</f>
        <v>5</v>
      </c>
      <c r="V239" s="107"/>
      <c r="W239" s="107"/>
      <c r="X239" s="107">
        <f>анкеты!H237</f>
        <v>426</v>
      </c>
      <c r="Y239" s="107">
        <f t="shared" si="101"/>
        <v>437</v>
      </c>
      <c r="Z239" s="108">
        <f t="shared" si="102"/>
        <v>100</v>
      </c>
      <c r="AA239" s="108">
        <f t="shared" si="103"/>
        <v>98</v>
      </c>
      <c r="AB239" s="108">
        <f t="shared" si="104"/>
        <v>97</v>
      </c>
      <c r="AC239" s="110">
        <f t="shared" si="105"/>
        <v>98.5</v>
      </c>
      <c r="AD239" s="107">
        <f>IF('бланки '!G241=1,('бланки '!DB241+'бланки '!DD241)*3,SUM('бланки '!DA241:DE241))</f>
        <v>3</v>
      </c>
      <c r="AE239" s="107">
        <f>IF('бланки '!E241=2,SUM('бланки '!DI241:DK241)*2-1,SUM('бланки '!DF241:DK241))</f>
        <v>5</v>
      </c>
      <c r="AF239" s="107">
        <f>анкеты!J237</f>
        <v>238</v>
      </c>
      <c r="AG239" s="107">
        <f>анкеты!I237</f>
        <v>250</v>
      </c>
      <c r="AH239" s="108">
        <f t="shared" si="106"/>
        <v>60</v>
      </c>
      <c r="AI239" s="108">
        <f t="shared" si="107"/>
        <v>100</v>
      </c>
      <c r="AJ239" s="111">
        <f t="shared" si="108"/>
        <v>95</v>
      </c>
      <c r="AK239" s="110">
        <f t="shared" si="109"/>
        <v>86.5</v>
      </c>
      <c r="AL239" s="107">
        <f>анкеты!K237</f>
        <v>436</v>
      </c>
      <c r="AM239" s="107">
        <f t="shared" si="110"/>
        <v>437</v>
      </c>
      <c r="AN239" s="107">
        <f>анкеты!L237</f>
        <v>425</v>
      </c>
      <c r="AO239" s="107">
        <f t="shared" si="111"/>
        <v>437</v>
      </c>
      <c r="AP239" s="107">
        <f>анкеты!N237</f>
        <v>360</v>
      </c>
      <c r="AQ239" s="107">
        <f>анкеты!M237</f>
        <v>367</v>
      </c>
      <c r="AR239" s="108">
        <f t="shared" si="112"/>
        <v>100</v>
      </c>
      <c r="AS239" s="108">
        <f t="shared" si="113"/>
        <v>97</v>
      </c>
      <c r="AT239" s="108">
        <f t="shared" si="114"/>
        <v>98</v>
      </c>
      <c r="AU239" s="109">
        <f t="shared" si="115"/>
        <v>98.4</v>
      </c>
      <c r="AV239" s="107">
        <f>анкеты!O237</f>
        <v>430</v>
      </c>
      <c r="AW239" s="107">
        <f t="shared" si="116"/>
        <v>437</v>
      </c>
      <c r="AX239" s="107">
        <f>анкеты!P237</f>
        <v>435</v>
      </c>
      <c r="AY239" s="107">
        <f t="shared" si="117"/>
        <v>437</v>
      </c>
      <c r="AZ239" s="107">
        <f>анкеты!Q237</f>
        <v>434</v>
      </c>
      <c r="BA239" s="107">
        <f t="shared" si="118"/>
        <v>437</v>
      </c>
      <c r="BB239" s="108">
        <f t="shared" si="119"/>
        <v>98</v>
      </c>
      <c r="BC239" s="108">
        <f t="shared" si="120"/>
        <v>99</v>
      </c>
      <c r="BD239" s="108">
        <f t="shared" si="121"/>
        <v>99</v>
      </c>
      <c r="BE239" s="109">
        <f t="shared" si="122"/>
        <v>98.7</v>
      </c>
      <c r="BF239" s="107">
        <f t="shared" si="123"/>
        <v>95.919999999999987</v>
      </c>
      <c r="BG239" s="107"/>
      <c r="BH239" s="107"/>
      <c r="BI239" s="107"/>
      <c r="BJ239" s="107"/>
    </row>
    <row r="240" spans="1:62" ht="45">
      <c r="A240" s="107">
        <f>'бланки '!D242</f>
        <v>238</v>
      </c>
      <c r="B240" s="107" t="str">
        <f>'бланки '!C242</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40" s="107">
        <f>анкеты!C238</f>
        <v>26</v>
      </c>
      <c r="D240" s="107">
        <f>SUMIF('бланки '!K242:Y242,"&lt;2")</f>
        <v>14</v>
      </c>
      <c r="E240" s="107">
        <f>COUNTIF('бланки '!K242:Y242,"&lt;2")</f>
        <v>14</v>
      </c>
      <c r="F240" s="107">
        <f>SUMIF('бланки '!Z242:CM242,"&lt;2")</f>
        <v>44</v>
      </c>
      <c r="G240" s="107">
        <f>COUNTIF('бланки '!Z242:CM242,"&lt;2")</f>
        <v>53</v>
      </c>
      <c r="H240" s="107">
        <f>SUM('бланки '!CN242:CQ242)</f>
        <v>4</v>
      </c>
      <c r="I240" s="107">
        <f>анкеты!E238</f>
        <v>24</v>
      </c>
      <c r="J240" s="107">
        <f>анкеты!D238</f>
        <v>24</v>
      </c>
      <c r="K240" s="107">
        <f>анкеты!G238</f>
        <v>23</v>
      </c>
      <c r="L240" s="107">
        <f>анкеты!F238</f>
        <v>23</v>
      </c>
      <c r="M240" s="107">
        <f t="shared" si="93"/>
        <v>100</v>
      </c>
      <c r="N240" s="107">
        <f t="shared" si="94"/>
        <v>83</v>
      </c>
      <c r="O240" s="107">
        <f t="shared" si="95"/>
        <v>100</v>
      </c>
      <c r="P240" s="107">
        <f t="shared" si="96"/>
        <v>100</v>
      </c>
      <c r="Q240" s="108">
        <f t="shared" si="97"/>
        <v>91</v>
      </c>
      <c r="R240" s="108">
        <f t="shared" si="98"/>
        <v>100</v>
      </c>
      <c r="S240" s="108">
        <f t="shared" si="99"/>
        <v>100</v>
      </c>
      <c r="T240" s="109">
        <f t="shared" si="100"/>
        <v>97.3</v>
      </c>
      <c r="U240" s="107">
        <f>SUM('бланки '!CT242:CX242)</f>
        <v>5</v>
      </c>
      <c r="V240" s="107"/>
      <c r="W240" s="107"/>
      <c r="X240" s="107">
        <f>анкеты!H238</f>
        <v>26</v>
      </c>
      <c r="Y240" s="107">
        <f t="shared" si="101"/>
        <v>26</v>
      </c>
      <c r="Z240" s="108">
        <f t="shared" si="102"/>
        <v>100</v>
      </c>
      <c r="AA240" s="108">
        <f t="shared" si="103"/>
        <v>100</v>
      </c>
      <c r="AB240" s="108">
        <f t="shared" si="104"/>
        <v>100</v>
      </c>
      <c r="AC240" s="110">
        <f t="shared" si="105"/>
        <v>100</v>
      </c>
      <c r="AD240" s="107">
        <f>IF('бланки '!G242=1,('бланки '!DB242+'бланки '!DD242)*3,SUM('бланки '!DA242:DE242))</f>
        <v>1</v>
      </c>
      <c r="AE240" s="107">
        <f>IF('бланки '!E242=2,SUM('бланки '!DI242:DK242)*2-1,SUM('бланки '!DF242:DK242))</f>
        <v>2</v>
      </c>
      <c r="AF240" s="107">
        <f>анкеты!J238</f>
        <v>1</v>
      </c>
      <c r="AG240" s="107">
        <f>анкеты!I238</f>
        <v>1</v>
      </c>
      <c r="AH240" s="108">
        <f t="shared" si="106"/>
        <v>20</v>
      </c>
      <c r="AI240" s="108">
        <f t="shared" si="107"/>
        <v>40</v>
      </c>
      <c r="AJ240" s="111">
        <f t="shared" si="108"/>
        <v>100</v>
      </c>
      <c r="AK240" s="110">
        <f t="shared" si="109"/>
        <v>52</v>
      </c>
      <c r="AL240" s="107">
        <f>анкеты!K238</f>
        <v>25</v>
      </c>
      <c r="AM240" s="107">
        <f t="shared" si="110"/>
        <v>26</v>
      </c>
      <c r="AN240" s="107">
        <f>анкеты!L238</f>
        <v>26</v>
      </c>
      <c r="AO240" s="107">
        <f t="shared" si="111"/>
        <v>26</v>
      </c>
      <c r="AP240" s="107">
        <f>анкеты!N238</f>
        <v>26</v>
      </c>
      <c r="AQ240" s="107">
        <f>анкеты!M238</f>
        <v>26</v>
      </c>
      <c r="AR240" s="108">
        <f t="shared" si="112"/>
        <v>96</v>
      </c>
      <c r="AS240" s="108">
        <f t="shared" si="113"/>
        <v>100</v>
      </c>
      <c r="AT240" s="108">
        <f t="shared" si="114"/>
        <v>100</v>
      </c>
      <c r="AU240" s="109">
        <f t="shared" si="115"/>
        <v>98.4</v>
      </c>
      <c r="AV240" s="107">
        <f>анкеты!O238</f>
        <v>25</v>
      </c>
      <c r="AW240" s="107">
        <f t="shared" si="116"/>
        <v>26</v>
      </c>
      <c r="AX240" s="107">
        <f>анкеты!P238</f>
        <v>25</v>
      </c>
      <c r="AY240" s="107">
        <f t="shared" si="117"/>
        <v>26</v>
      </c>
      <c r="AZ240" s="107">
        <f>анкеты!Q238</f>
        <v>26</v>
      </c>
      <c r="BA240" s="107">
        <f t="shared" si="118"/>
        <v>26</v>
      </c>
      <c r="BB240" s="108">
        <f t="shared" si="119"/>
        <v>96</v>
      </c>
      <c r="BC240" s="108">
        <f t="shared" si="120"/>
        <v>96</v>
      </c>
      <c r="BD240" s="108">
        <f t="shared" si="121"/>
        <v>100</v>
      </c>
      <c r="BE240" s="109">
        <f t="shared" si="122"/>
        <v>98</v>
      </c>
      <c r="BF240" s="107">
        <f t="shared" si="123"/>
        <v>89.140000000000015</v>
      </c>
      <c r="BG240" s="107"/>
      <c r="BH240" s="107"/>
      <c r="BI240" s="107"/>
      <c r="BJ240" s="107"/>
    </row>
    <row r="241" spans="1:62" ht="45">
      <c r="A241" s="107">
        <f>'бланки '!D243</f>
        <v>239</v>
      </c>
      <c r="B241" s="107" t="str">
        <f>'бланки '!C243</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41" s="107">
        <f>анкеты!C239</f>
        <v>30</v>
      </c>
      <c r="D241" s="107">
        <f>SUMIF('бланки '!K243:Y243,"&lt;2")</f>
        <v>13</v>
      </c>
      <c r="E241" s="107">
        <f>COUNTIF('бланки '!K243:Y243,"&lt;2")</f>
        <v>13</v>
      </c>
      <c r="F241" s="107">
        <f>SUMIF('бланки '!Z243:CM243,"&lt;2")</f>
        <v>38.5</v>
      </c>
      <c r="G241" s="107">
        <f>COUNTIF('бланки '!Z243:CM243,"&lt;2")</f>
        <v>52</v>
      </c>
      <c r="H241" s="107">
        <f>SUM('бланки '!CN243:CQ243)</f>
        <v>3</v>
      </c>
      <c r="I241" s="107">
        <f>анкеты!E239</f>
        <v>30</v>
      </c>
      <c r="J241" s="107">
        <f>анкеты!D239</f>
        <v>30</v>
      </c>
      <c r="K241" s="107">
        <f>анкеты!G239</f>
        <v>28</v>
      </c>
      <c r="L241" s="107">
        <f>анкеты!F239</f>
        <v>28</v>
      </c>
      <c r="M241" s="107">
        <f t="shared" si="93"/>
        <v>100</v>
      </c>
      <c r="N241" s="107">
        <f t="shared" si="94"/>
        <v>74</v>
      </c>
      <c r="O241" s="107">
        <f t="shared" si="95"/>
        <v>100</v>
      </c>
      <c r="P241" s="107">
        <f t="shared" si="96"/>
        <v>100</v>
      </c>
      <c r="Q241" s="108">
        <f t="shared" si="97"/>
        <v>87</v>
      </c>
      <c r="R241" s="108">
        <f t="shared" si="98"/>
        <v>90</v>
      </c>
      <c r="S241" s="108">
        <f t="shared" si="99"/>
        <v>100</v>
      </c>
      <c r="T241" s="109">
        <f t="shared" si="100"/>
        <v>93.1</v>
      </c>
      <c r="U241" s="107">
        <f>SUM('бланки '!CT243:CX243)</f>
        <v>5</v>
      </c>
      <c r="V241" s="107"/>
      <c r="W241" s="107"/>
      <c r="X241" s="107">
        <f>анкеты!H239</f>
        <v>30</v>
      </c>
      <c r="Y241" s="107">
        <f t="shared" si="101"/>
        <v>30</v>
      </c>
      <c r="Z241" s="108">
        <f t="shared" si="102"/>
        <v>100</v>
      </c>
      <c r="AA241" s="108">
        <f t="shared" si="103"/>
        <v>100</v>
      </c>
      <c r="AB241" s="108">
        <f t="shared" si="104"/>
        <v>100</v>
      </c>
      <c r="AC241" s="110">
        <f t="shared" si="105"/>
        <v>100</v>
      </c>
      <c r="AD241" s="107">
        <f>IF('бланки '!G243=1,('бланки '!DB243+'бланки '!DD243)*3,SUM('бланки '!DA243:DE243))</f>
        <v>1</v>
      </c>
      <c r="AE241" s="107">
        <f>IF('бланки '!E243=2,SUM('бланки '!DI243:DK243)*2-1,SUM('бланки '!DF243:DK243))</f>
        <v>2</v>
      </c>
      <c r="AF241" s="107">
        <f>анкеты!J239</f>
        <v>10</v>
      </c>
      <c r="AG241" s="107">
        <f>анкеты!I239</f>
        <v>11</v>
      </c>
      <c r="AH241" s="108">
        <f t="shared" si="106"/>
        <v>20</v>
      </c>
      <c r="AI241" s="108">
        <f t="shared" si="107"/>
        <v>40</v>
      </c>
      <c r="AJ241" s="111">
        <f t="shared" si="108"/>
        <v>91</v>
      </c>
      <c r="AK241" s="110">
        <f t="shared" si="109"/>
        <v>49.3</v>
      </c>
      <c r="AL241" s="107">
        <f>анкеты!K239</f>
        <v>30</v>
      </c>
      <c r="AM241" s="107">
        <f t="shared" si="110"/>
        <v>30</v>
      </c>
      <c r="AN241" s="107">
        <f>анкеты!L239</f>
        <v>30</v>
      </c>
      <c r="AO241" s="107">
        <f t="shared" si="111"/>
        <v>30</v>
      </c>
      <c r="AP241" s="107">
        <f>анкеты!N239</f>
        <v>29</v>
      </c>
      <c r="AQ241" s="107">
        <f>анкеты!M239</f>
        <v>29</v>
      </c>
      <c r="AR241" s="108">
        <f t="shared" si="112"/>
        <v>100</v>
      </c>
      <c r="AS241" s="108">
        <f t="shared" si="113"/>
        <v>100</v>
      </c>
      <c r="AT241" s="108">
        <f t="shared" si="114"/>
        <v>100</v>
      </c>
      <c r="AU241" s="109">
        <f t="shared" si="115"/>
        <v>100</v>
      </c>
      <c r="AV241" s="107">
        <f>анкеты!O239</f>
        <v>30</v>
      </c>
      <c r="AW241" s="107">
        <f t="shared" si="116"/>
        <v>30</v>
      </c>
      <c r="AX241" s="107">
        <f>анкеты!P239</f>
        <v>30</v>
      </c>
      <c r="AY241" s="107">
        <f t="shared" si="117"/>
        <v>30</v>
      </c>
      <c r="AZ241" s="107">
        <f>анкеты!Q239</f>
        <v>30</v>
      </c>
      <c r="BA241" s="107">
        <f t="shared" si="118"/>
        <v>30</v>
      </c>
      <c r="BB241" s="108">
        <f t="shared" si="119"/>
        <v>100</v>
      </c>
      <c r="BC241" s="108">
        <f t="shared" si="120"/>
        <v>100</v>
      </c>
      <c r="BD241" s="108">
        <f t="shared" si="121"/>
        <v>100</v>
      </c>
      <c r="BE241" s="109">
        <f t="shared" si="122"/>
        <v>100</v>
      </c>
      <c r="BF241" s="107">
        <f t="shared" si="123"/>
        <v>88.47999999999999</v>
      </c>
      <c r="BG241" s="107"/>
      <c r="BH241" s="107"/>
      <c r="BI241" s="107"/>
      <c r="BJ241" s="107"/>
    </row>
    <row r="242" spans="1:62" ht="45">
      <c r="A242" s="107">
        <f>'бланки '!D244</f>
        <v>240</v>
      </c>
      <c r="B242" s="107" t="str">
        <f>'бланки '!C244</f>
        <v>Муниципальное бюджетное общеобразовательное учреждение Кромского района Орловской области «Короськовская средняя общеобразовательная школа»</v>
      </c>
      <c r="C242" s="107">
        <f>анкеты!C240</f>
        <v>16</v>
      </c>
      <c r="D242" s="107">
        <f>SUMIF('бланки '!K244:Y244,"&lt;2")</f>
        <v>13</v>
      </c>
      <c r="E242" s="107">
        <f>COUNTIF('бланки '!K244:Y244,"&lt;2")</f>
        <v>13</v>
      </c>
      <c r="F242" s="107">
        <f>SUMIF('бланки '!Z244:CM244,"&lt;2")</f>
        <v>51</v>
      </c>
      <c r="G242" s="107">
        <f>COUNTIF('бланки '!Z244:CM244,"&lt;2")</f>
        <v>54</v>
      </c>
      <c r="H242" s="107">
        <f>SUM('бланки '!CN244:CQ244)</f>
        <v>4</v>
      </c>
      <c r="I242" s="107">
        <f>анкеты!E240</f>
        <v>16</v>
      </c>
      <c r="J242" s="107">
        <f>анкеты!D240</f>
        <v>16</v>
      </c>
      <c r="K242" s="107">
        <f>анкеты!G240</f>
        <v>14</v>
      </c>
      <c r="L242" s="107">
        <f>анкеты!F240</f>
        <v>14</v>
      </c>
      <c r="M242" s="107">
        <f t="shared" si="93"/>
        <v>100</v>
      </c>
      <c r="N242" s="107">
        <f t="shared" si="94"/>
        <v>94</v>
      </c>
      <c r="O242" s="107">
        <f t="shared" si="95"/>
        <v>100</v>
      </c>
      <c r="P242" s="107">
        <f t="shared" si="96"/>
        <v>100</v>
      </c>
      <c r="Q242" s="108">
        <f t="shared" si="97"/>
        <v>97</v>
      </c>
      <c r="R242" s="108">
        <f t="shared" si="98"/>
        <v>100</v>
      </c>
      <c r="S242" s="108">
        <f t="shared" si="99"/>
        <v>100</v>
      </c>
      <c r="T242" s="109">
        <f t="shared" si="100"/>
        <v>99.1</v>
      </c>
      <c r="U242" s="107">
        <f>SUM('бланки '!CT244:CX244)</f>
        <v>5</v>
      </c>
      <c r="V242" s="107"/>
      <c r="W242" s="107"/>
      <c r="X242" s="107">
        <f>анкеты!H240</f>
        <v>16</v>
      </c>
      <c r="Y242" s="107">
        <f t="shared" si="101"/>
        <v>16</v>
      </c>
      <c r="Z242" s="108">
        <f t="shared" si="102"/>
        <v>100</v>
      </c>
      <c r="AA242" s="108">
        <f t="shared" si="103"/>
        <v>100</v>
      </c>
      <c r="AB242" s="108">
        <f t="shared" si="104"/>
        <v>100</v>
      </c>
      <c r="AC242" s="110">
        <f t="shared" si="105"/>
        <v>100</v>
      </c>
      <c r="AD242" s="107">
        <f>IF('бланки '!G244=1,('бланки '!DB244+'бланки '!DD244)*3,SUM('бланки '!DA244:DE244))</f>
        <v>1</v>
      </c>
      <c r="AE242" s="107">
        <f>IF('бланки '!E244=2,SUM('бланки '!DI244:DK244)*2-1,SUM('бланки '!DF244:DK244))</f>
        <v>3</v>
      </c>
      <c r="AF242" s="107">
        <f>анкеты!J240</f>
        <v>1</v>
      </c>
      <c r="AG242" s="107">
        <f>анкеты!I240</f>
        <v>1</v>
      </c>
      <c r="AH242" s="108">
        <f t="shared" si="106"/>
        <v>20</v>
      </c>
      <c r="AI242" s="108">
        <f t="shared" si="107"/>
        <v>60</v>
      </c>
      <c r="AJ242" s="111">
        <f t="shared" si="108"/>
        <v>100</v>
      </c>
      <c r="AK242" s="110">
        <f t="shared" si="109"/>
        <v>60</v>
      </c>
      <c r="AL242" s="107">
        <f>анкеты!K240</f>
        <v>16</v>
      </c>
      <c r="AM242" s="107">
        <f t="shared" si="110"/>
        <v>16</v>
      </c>
      <c r="AN242" s="107">
        <f>анкеты!L240</f>
        <v>16</v>
      </c>
      <c r="AO242" s="107">
        <f t="shared" si="111"/>
        <v>16</v>
      </c>
      <c r="AP242" s="107">
        <f>анкеты!N240</f>
        <v>16</v>
      </c>
      <c r="AQ242" s="107">
        <f>анкеты!M240</f>
        <v>16</v>
      </c>
      <c r="AR242" s="108">
        <f t="shared" si="112"/>
        <v>100</v>
      </c>
      <c r="AS242" s="108">
        <f t="shared" si="113"/>
        <v>100</v>
      </c>
      <c r="AT242" s="108">
        <f t="shared" si="114"/>
        <v>100</v>
      </c>
      <c r="AU242" s="109">
        <f t="shared" si="115"/>
        <v>100</v>
      </c>
      <c r="AV242" s="107">
        <f>анкеты!O240</f>
        <v>16</v>
      </c>
      <c r="AW242" s="107">
        <f t="shared" si="116"/>
        <v>16</v>
      </c>
      <c r="AX242" s="107">
        <f>анкеты!P240</f>
        <v>16</v>
      </c>
      <c r="AY242" s="107">
        <f t="shared" si="117"/>
        <v>16</v>
      </c>
      <c r="AZ242" s="107">
        <f>анкеты!Q240</f>
        <v>16</v>
      </c>
      <c r="BA242" s="107">
        <f t="shared" si="118"/>
        <v>16</v>
      </c>
      <c r="BB242" s="108">
        <f t="shared" si="119"/>
        <v>100</v>
      </c>
      <c r="BC242" s="108">
        <f t="shared" si="120"/>
        <v>100</v>
      </c>
      <c r="BD242" s="108">
        <f t="shared" si="121"/>
        <v>100</v>
      </c>
      <c r="BE242" s="109">
        <f t="shared" si="122"/>
        <v>100</v>
      </c>
      <c r="BF242" s="107">
        <f t="shared" si="123"/>
        <v>91.820000000000007</v>
      </c>
      <c r="BG242" s="107"/>
      <c r="BH242" s="107"/>
      <c r="BI242" s="107"/>
      <c r="BJ242" s="107"/>
    </row>
    <row r="243" spans="1:62" ht="45">
      <c r="A243" s="107">
        <f>'бланки '!D245</f>
        <v>241</v>
      </c>
      <c r="B243" s="107" t="str">
        <f>'бланки '!C245</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3" s="107">
        <f>анкеты!C241</f>
        <v>16</v>
      </c>
      <c r="D243" s="107">
        <f>SUMIF('бланки '!K245:Y245,"&lt;2")</f>
        <v>12</v>
      </c>
      <c r="E243" s="107">
        <f>COUNTIF('бланки '!K245:Y245,"&lt;2")</f>
        <v>12</v>
      </c>
      <c r="F243" s="107">
        <f>SUMIF('бланки '!Z245:CM245,"&lt;2")</f>
        <v>48.5</v>
      </c>
      <c r="G243" s="107">
        <f>COUNTIF('бланки '!Z245:CM245,"&lt;2")</f>
        <v>54</v>
      </c>
      <c r="H243" s="107">
        <f>SUM('бланки '!CN245:CQ245)</f>
        <v>4</v>
      </c>
      <c r="I243" s="107">
        <f>анкеты!E241</f>
        <v>15</v>
      </c>
      <c r="J243" s="107">
        <f>анкеты!D241</f>
        <v>15</v>
      </c>
      <c r="K243" s="107">
        <f>анкеты!G241</f>
        <v>16</v>
      </c>
      <c r="L243" s="107">
        <f>анкеты!F241</f>
        <v>16</v>
      </c>
      <c r="M243" s="107">
        <f t="shared" si="93"/>
        <v>100</v>
      </c>
      <c r="N243" s="107">
        <f t="shared" si="94"/>
        <v>90</v>
      </c>
      <c r="O243" s="107">
        <f t="shared" si="95"/>
        <v>100</v>
      </c>
      <c r="P243" s="107">
        <f t="shared" si="96"/>
        <v>100</v>
      </c>
      <c r="Q243" s="108">
        <f t="shared" si="97"/>
        <v>95</v>
      </c>
      <c r="R243" s="108">
        <f t="shared" si="98"/>
        <v>100</v>
      </c>
      <c r="S243" s="108">
        <f t="shared" si="99"/>
        <v>100</v>
      </c>
      <c r="T243" s="109">
        <f t="shared" si="100"/>
        <v>98.5</v>
      </c>
      <c r="U243" s="107">
        <f>SUM('бланки '!CT245:CX245)</f>
        <v>5</v>
      </c>
      <c r="V243" s="107"/>
      <c r="W243" s="107"/>
      <c r="X243" s="107">
        <f>анкеты!H241</f>
        <v>16</v>
      </c>
      <c r="Y243" s="107">
        <f t="shared" si="101"/>
        <v>16</v>
      </c>
      <c r="Z243" s="108">
        <f t="shared" si="102"/>
        <v>100</v>
      </c>
      <c r="AA243" s="108">
        <f t="shared" si="103"/>
        <v>100</v>
      </c>
      <c r="AB243" s="108">
        <f t="shared" si="104"/>
        <v>100</v>
      </c>
      <c r="AC243" s="110">
        <f t="shared" si="105"/>
        <v>100</v>
      </c>
      <c r="AD243" s="107">
        <f>IF('бланки '!G245=1,('бланки '!DB245+'бланки '!DD245)*3,SUM('бланки '!DA245:DE245))</f>
        <v>1</v>
      </c>
      <c r="AE243" s="107">
        <f>IF('бланки '!E245=2,SUM('бланки '!DI245:DK245)*2-1,SUM('бланки '!DF245:DK245))</f>
        <v>3</v>
      </c>
      <c r="AF243" s="107">
        <f>анкеты!J241</f>
        <v>1</v>
      </c>
      <c r="AG243" s="107">
        <f>анкеты!I241</f>
        <v>1</v>
      </c>
      <c r="AH243" s="108">
        <f t="shared" si="106"/>
        <v>20</v>
      </c>
      <c r="AI243" s="108">
        <f t="shared" si="107"/>
        <v>60</v>
      </c>
      <c r="AJ243" s="111">
        <f t="shared" si="108"/>
        <v>100</v>
      </c>
      <c r="AK243" s="110">
        <f t="shared" si="109"/>
        <v>60</v>
      </c>
      <c r="AL243" s="107">
        <f>анкеты!K241</f>
        <v>16</v>
      </c>
      <c r="AM243" s="107">
        <f t="shared" si="110"/>
        <v>16</v>
      </c>
      <c r="AN243" s="107">
        <f>анкеты!L241</f>
        <v>16</v>
      </c>
      <c r="AO243" s="107">
        <f t="shared" si="111"/>
        <v>16</v>
      </c>
      <c r="AP243" s="107">
        <f>анкеты!N241</f>
        <v>16</v>
      </c>
      <c r="AQ243" s="107">
        <f>анкеты!M241</f>
        <v>16</v>
      </c>
      <c r="AR243" s="108">
        <f t="shared" si="112"/>
        <v>100</v>
      </c>
      <c r="AS243" s="108">
        <f t="shared" si="113"/>
        <v>100</v>
      </c>
      <c r="AT243" s="108">
        <f t="shared" si="114"/>
        <v>100</v>
      </c>
      <c r="AU243" s="109">
        <f t="shared" si="115"/>
        <v>100</v>
      </c>
      <c r="AV243" s="107">
        <f>анкеты!O241</f>
        <v>16</v>
      </c>
      <c r="AW243" s="107">
        <f t="shared" si="116"/>
        <v>16</v>
      </c>
      <c r="AX243" s="107">
        <f>анкеты!P241</f>
        <v>16</v>
      </c>
      <c r="AY243" s="107">
        <f t="shared" si="117"/>
        <v>16</v>
      </c>
      <c r="AZ243" s="107">
        <f>анкеты!Q241</f>
        <v>16</v>
      </c>
      <c r="BA243" s="107">
        <f t="shared" si="118"/>
        <v>16</v>
      </c>
      <c r="BB243" s="108">
        <f t="shared" si="119"/>
        <v>100</v>
      </c>
      <c r="BC243" s="108">
        <f t="shared" si="120"/>
        <v>100</v>
      </c>
      <c r="BD243" s="108">
        <f t="shared" si="121"/>
        <v>100</v>
      </c>
      <c r="BE243" s="109">
        <f t="shared" si="122"/>
        <v>100</v>
      </c>
      <c r="BF243" s="107">
        <f t="shared" si="123"/>
        <v>91.7</v>
      </c>
      <c r="BG243" s="107"/>
      <c r="BH243" s="107"/>
      <c r="BI243" s="107"/>
      <c r="BJ243" s="107"/>
    </row>
    <row r="244" spans="1:62" ht="45">
      <c r="A244" s="107">
        <f>'бланки '!D246</f>
        <v>242</v>
      </c>
      <c r="B244" s="107" t="str">
        <f>'бланки '!C246</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4" s="107">
        <f>анкеты!C242</f>
        <v>43</v>
      </c>
      <c r="D244" s="107">
        <f>SUMIF('бланки '!K246:Y246,"&lt;2")</f>
        <v>13</v>
      </c>
      <c r="E244" s="107">
        <f>COUNTIF('бланки '!K246:Y246,"&lt;2")</f>
        <v>13</v>
      </c>
      <c r="F244" s="107">
        <f>SUMIF('бланки '!Z246:CM246,"&lt;2")</f>
        <v>44</v>
      </c>
      <c r="G244" s="107">
        <f>COUNTIF('бланки '!Z246:CM246,"&lt;2")</f>
        <v>54</v>
      </c>
      <c r="H244" s="107">
        <f>SUM('бланки '!CN246:CQ246)</f>
        <v>4</v>
      </c>
      <c r="I244" s="107">
        <f>анкеты!E242</f>
        <v>39</v>
      </c>
      <c r="J244" s="107">
        <f>анкеты!D242</f>
        <v>39</v>
      </c>
      <c r="K244" s="107">
        <f>анкеты!G242</f>
        <v>39</v>
      </c>
      <c r="L244" s="107">
        <f>анкеты!F242</f>
        <v>39</v>
      </c>
      <c r="M244" s="107">
        <f t="shared" si="93"/>
        <v>100</v>
      </c>
      <c r="N244" s="107">
        <f t="shared" si="94"/>
        <v>81</v>
      </c>
      <c r="O244" s="107">
        <f t="shared" si="95"/>
        <v>100</v>
      </c>
      <c r="P244" s="107">
        <f t="shared" si="96"/>
        <v>100</v>
      </c>
      <c r="Q244" s="108">
        <f t="shared" si="97"/>
        <v>90</v>
      </c>
      <c r="R244" s="108">
        <f t="shared" si="98"/>
        <v>100</v>
      </c>
      <c r="S244" s="108">
        <f t="shared" si="99"/>
        <v>100</v>
      </c>
      <c r="T244" s="109">
        <f t="shared" si="100"/>
        <v>97</v>
      </c>
      <c r="U244" s="107">
        <f>SUM('бланки '!CT246:CX246)</f>
        <v>5</v>
      </c>
      <c r="V244" s="107"/>
      <c r="W244" s="107"/>
      <c r="X244" s="107">
        <f>анкеты!H242</f>
        <v>42</v>
      </c>
      <c r="Y244" s="107">
        <f t="shared" si="101"/>
        <v>43</v>
      </c>
      <c r="Z244" s="108">
        <f t="shared" si="102"/>
        <v>100</v>
      </c>
      <c r="AA244" s="108">
        <f t="shared" si="103"/>
        <v>99</v>
      </c>
      <c r="AB244" s="108">
        <f t="shared" si="104"/>
        <v>98</v>
      </c>
      <c r="AC244" s="110">
        <f t="shared" si="105"/>
        <v>99</v>
      </c>
      <c r="AD244" s="107">
        <f>IF('бланки '!G246=1,('бланки '!DB246+'бланки '!DD246)*3,SUM('бланки '!DA246:DE246))</f>
        <v>0</v>
      </c>
      <c r="AE244" s="107">
        <f>IF('бланки '!E246=2,SUM('бланки '!DI246:DK246)*2-1,SUM('бланки '!DF246:DK246))</f>
        <v>3</v>
      </c>
      <c r="AF244" s="107">
        <f>анкеты!J242</f>
        <v>6</v>
      </c>
      <c r="AG244" s="107">
        <f>анкеты!I242</f>
        <v>6</v>
      </c>
      <c r="AH244" s="108">
        <f t="shared" si="106"/>
        <v>0</v>
      </c>
      <c r="AI244" s="108">
        <f t="shared" si="107"/>
        <v>60</v>
      </c>
      <c r="AJ244" s="111">
        <f t="shared" si="108"/>
        <v>100</v>
      </c>
      <c r="AK244" s="110">
        <f t="shared" si="109"/>
        <v>54</v>
      </c>
      <c r="AL244" s="107">
        <f>анкеты!K242</f>
        <v>43</v>
      </c>
      <c r="AM244" s="107">
        <f t="shared" si="110"/>
        <v>43</v>
      </c>
      <c r="AN244" s="107">
        <f>анкеты!L242</f>
        <v>43</v>
      </c>
      <c r="AO244" s="107">
        <f t="shared" si="111"/>
        <v>43</v>
      </c>
      <c r="AP244" s="107">
        <f>анкеты!N242</f>
        <v>41</v>
      </c>
      <c r="AQ244" s="107">
        <f>анкеты!M242</f>
        <v>41</v>
      </c>
      <c r="AR244" s="108">
        <f t="shared" si="112"/>
        <v>100</v>
      </c>
      <c r="AS244" s="108">
        <f t="shared" si="113"/>
        <v>100</v>
      </c>
      <c r="AT244" s="108">
        <f t="shared" si="114"/>
        <v>100</v>
      </c>
      <c r="AU244" s="109">
        <f t="shared" si="115"/>
        <v>100</v>
      </c>
      <c r="AV244" s="107">
        <f>анкеты!O242</f>
        <v>42</v>
      </c>
      <c r="AW244" s="107">
        <f t="shared" si="116"/>
        <v>43</v>
      </c>
      <c r="AX244" s="107">
        <f>анкеты!P242</f>
        <v>43</v>
      </c>
      <c r="AY244" s="107">
        <f t="shared" si="117"/>
        <v>43</v>
      </c>
      <c r="AZ244" s="107">
        <f>анкеты!Q242</f>
        <v>43</v>
      </c>
      <c r="BA244" s="107">
        <f t="shared" si="118"/>
        <v>43</v>
      </c>
      <c r="BB244" s="108">
        <f t="shared" si="119"/>
        <v>98</v>
      </c>
      <c r="BC244" s="108">
        <f t="shared" si="120"/>
        <v>100</v>
      </c>
      <c r="BD244" s="108">
        <f t="shared" si="121"/>
        <v>100</v>
      </c>
      <c r="BE244" s="109">
        <f t="shared" si="122"/>
        <v>99.4</v>
      </c>
      <c r="BF244" s="107">
        <f t="shared" si="123"/>
        <v>89.88</v>
      </c>
      <c r="BG244" s="107"/>
      <c r="BH244" s="107"/>
      <c r="BI244" s="107"/>
      <c r="BJ244" s="107"/>
    </row>
    <row r="245" spans="1:62" ht="30">
      <c r="A245" s="107">
        <f>'бланки '!D247</f>
        <v>243</v>
      </c>
      <c r="B245" s="107" t="str">
        <f>'бланки '!C247</f>
        <v>Муниципальное бюджетное общеобразовательное учреждение Кромского района Орловской области «Глинская средняя общеобразовательная школа»</v>
      </c>
      <c r="C245" s="107">
        <f>анкеты!C243</f>
        <v>45</v>
      </c>
      <c r="D245" s="107">
        <f>SUMIF('бланки '!K247:Y247,"&lt;2")</f>
        <v>14</v>
      </c>
      <c r="E245" s="107">
        <f>COUNTIF('бланки '!K247:Y247,"&lt;2")</f>
        <v>14</v>
      </c>
      <c r="F245" s="107">
        <f>SUMIF('бланки '!Z247:CM247,"&lt;2")</f>
        <v>51.5</v>
      </c>
      <c r="G245" s="107">
        <f>COUNTIF('бланки '!Z247:CM247,"&lt;2")</f>
        <v>54</v>
      </c>
      <c r="H245" s="107">
        <f>SUM('бланки '!CN247:CQ247)</f>
        <v>4</v>
      </c>
      <c r="I245" s="107">
        <f>анкеты!E243</f>
        <v>45</v>
      </c>
      <c r="J245" s="107">
        <f>анкеты!D243</f>
        <v>45</v>
      </c>
      <c r="K245" s="107">
        <f>анкеты!G243</f>
        <v>44</v>
      </c>
      <c r="L245" s="107">
        <f>анкеты!F243</f>
        <v>44</v>
      </c>
      <c r="M245" s="107">
        <f t="shared" si="93"/>
        <v>100</v>
      </c>
      <c r="N245" s="107">
        <f t="shared" si="94"/>
        <v>95</v>
      </c>
      <c r="O245" s="107">
        <f t="shared" si="95"/>
        <v>100</v>
      </c>
      <c r="P245" s="107">
        <f t="shared" si="96"/>
        <v>100</v>
      </c>
      <c r="Q245" s="108">
        <f t="shared" si="97"/>
        <v>97</v>
      </c>
      <c r="R245" s="108">
        <f t="shared" si="98"/>
        <v>100</v>
      </c>
      <c r="S245" s="108">
        <f t="shared" si="99"/>
        <v>100</v>
      </c>
      <c r="T245" s="109">
        <f t="shared" si="100"/>
        <v>99.1</v>
      </c>
      <c r="U245" s="107">
        <f>SUM('бланки '!CT247:CX247)</f>
        <v>5</v>
      </c>
      <c r="V245" s="107"/>
      <c r="W245" s="107"/>
      <c r="X245" s="107">
        <f>анкеты!H243</f>
        <v>43</v>
      </c>
      <c r="Y245" s="107">
        <f t="shared" si="101"/>
        <v>45</v>
      </c>
      <c r="Z245" s="108">
        <f t="shared" si="102"/>
        <v>100</v>
      </c>
      <c r="AA245" s="108">
        <f t="shared" si="103"/>
        <v>98</v>
      </c>
      <c r="AB245" s="108">
        <f t="shared" si="104"/>
        <v>96</v>
      </c>
      <c r="AC245" s="110">
        <f t="shared" si="105"/>
        <v>98</v>
      </c>
      <c r="AD245" s="107">
        <f>IF('бланки '!G247=1,('бланки '!DB247+'бланки '!DD247)*3,SUM('бланки '!DA247:DE247))</f>
        <v>1</v>
      </c>
      <c r="AE245" s="107">
        <f>IF('бланки '!E247=2,SUM('бланки '!DI247:DK247)*2-1,SUM('бланки '!DF247:DK247))</f>
        <v>3</v>
      </c>
      <c r="AF245" s="107">
        <f>анкеты!J243</f>
        <v>38</v>
      </c>
      <c r="AG245" s="107">
        <f>анкеты!I243</f>
        <v>41</v>
      </c>
      <c r="AH245" s="108">
        <f t="shared" si="106"/>
        <v>20</v>
      </c>
      <c r="AI245" s="108">
        <f t="shared" si="107"/>
        <v>60</v>
      </c>
      <c r="AJ245" s="111">
        <f t="shared" si="108"/>
        <v>93</v>
      </c>
      <c r="AK245" s="110">
        <f t="shared" si="109"/>
        <v>57.9</v>
      </c>
      <c r="AL245" s="107">
        <f>анкеты!K243</f>
        <v>45</v>
      </c>
      <c r="AM245" s="107">
        <f t="shared" si="110"/>
        <v>45</v>
      </c>
      <c r="AN245" s="107">
        <f>анкеты!L243</f>
        <v>45</v>
      </c>
      <c r="AO245" s="107">
        <f t="shared" si="111"/>
        <v>45</v>
      </c>
      <c r="AP245" s="107">
        <f>анкеты!N243</f>
        <v>44</v>
      </c>
      <c r="AQ245" s="107">
        <f>анкеты!M243</f>
        <v>44</v>
      </c>
      <c r="AR245" s="108">
        <f t="shared" si="112"/>
        <v>100</v>
      </c>
      <c r="AS245" s="108">
        <f t="shared" si="113"/>
        <v>100</v>
      </c>
      <c r="AT245" s="108">
        <f t="shared" si="114"/>
        <v>100</v>
      </c>
      <c r="AU245" s="109">
        <f t="shared" si="115"/>
        <v>100</v>
      </c>
      <c r="AV245" s="107">
        <f>анкеты!O243</f>
        <v>44</v>
      </c>
      <c r="AW245" s="107">
        <f t="shared" si="116"/>
        <v>45</v>
      </c>
      <c r="AX245" s="107">
        <f>анкеты!P243</f>
        <v>45</v>
      </c>
      <c r="AY245" s="107">
        <f t="shared" si="117"/>
        <v>45</v>
      </c>
      <c r="AZ245" s="107">
        <f>анкеты!Q243</f>
        <v>44</v>
      </c>
      <c r="BA245" s="107">
        <f t="shared" si="118"/>
        <v>45</v>
      </c>
      <c r="BB245" s="108">
        <f t="shared" si="119"/>
        <v>98</v>
      </c>
      <c r="BC245" s="108">
        <f t="shared" si="120"/>
        <v>100</v>
      </c>
      <c r="BD245" s="108">
        <f t="shared" si="121"/>
        <v>98</v>
      </c>
      <c r="BE245" s="109">
        <f t="shared" si="122"/>
        <v>98.4</v>
      </c>
      <c r="BF245" s="107">
        <f t="shared" si="123"/>
        <v>90.679999999999993</v>
      </c>
      <c r="BG245" s="107"/>
      <c r="BH245" s="107"/>
      <c r="BI245" s="107"/>
      <c r="BJ245" s="107"/>
    </row>
    <row r="246" spans="1:62" ht="45">
      <c r="A246" s="107">
        <f>'бланки '!D248</f>
        <v>244</v>
      </c>
      <c r="B246" s="107" t="str">
        <f>'бланки '!C248</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6" s="107">
        <f>анкеты!C244</f>
        <v>90</v>
      </c>
      <c r="D246" s="107">
        <f>SUMIF('бланки '!K248:Y248,"&lt;2")</f>
        <v>14</v>
      </c>
      <c r="E246" s="107">
        <f>COUNTIF('бланки '!K248:Y248,"&lt;2")</f>
        <v>14</v>
      </c>
      <c r="F246" s="107">
        <f>SUMIF('бланки '!Z248:CM248,"&lt;2")</f>
        <v>44</v>
      </c>
      <c r="G246" s="107">
        <f>COUNTIF('бланки '!Z248:CM248,"&lt;2")</f>
        <v>54</v>
      </c>
      <c r="H246" s="107">
        <f>SUM('бланки '!CN248:CQ248)</f>
        <v>4</v>
      </c>
      <c r="I246" s="107">
        <f>анкеты!E244</f>
        <v>71</v>
      </c>
      <c r="J246" s="107">
        <f>анкеты!D244</f>
        <v>73</v>
      </c>
      <c r="K246" s="107">
        <f>анкеты!G244</f>
        <v>59</v>
      </c>
      <c r="L246" s="107">
        <f>анкеты!F244</f>
        <v>61</v>
      </c>
      <c r="M246" s="107">
        <f t="shared" si="93"/>
        <v>100</v>
      </c>
      <c r="N246" s="107">
        <f t="shared" si="94"/>
        <v>81</v>
      </c>
      <c r="O246" s="107">
        <f t="shared" si="95"/>
        <v>97</v>
      </c>
      <c r="P246" s="107">
        <f t="shared" si="96"/>
        <v>97</v>
      </c>
      <c r="Q246" s="108">
        <f t="shared" si="97"/>
        <v>90</v>
      </c>
      <c r="R246" s="108">
        <f t="shared" si="98"/>
        <v>100</v>
      </c>
      <c r="S246" s="108">
        <f t="shared" si="99"/>
        <v>97</v>
      </c>
      <c r="T246" s="109">
        <f t="shared" si="100"/>
        <v>95.8</v>
      </c>
      <c r="U246" s="107">
        <f>SUM('бланки '!CT248:CX248)</f>
        <v>5</v>
      </c>
      <c r="V246" s="107"/>
      <c r="W246" s="107"/>
      <c r="X246" s="107">
        <f>анкеты!H244</f>
        <v>90</v>
      </c>
      <c r="Y246" s="107">
        <f t="shared" si="101"/>
        <v>90</v>
      </c>
      <c r="Z246" s="108">
        <f t="shared" si="102"/>
        <v>100</v>
      </c>
      <c r="AA246" s="108">
        <f t="shared" si="103"/>
        <v>100</v>
      </c>
      <c r="AB246" s="108">
        <f t="shared" si="104"/>
        <v>100</v>
      </c>
      <c r="AC246" s="110">
        <f t="shared" si="105"/>
        <v>100</v>
      </c>
      <c r="AD246" s="107">
        <f>IF('бланки '!G248=1,('бланки '!DB248+'бланки '!DD248)*3,SUM('бланки '!DA248:DE248))</f>
        <v>0</v>
      </c>
      <c r="AE246" s="107">
        <f>IF('бланки '!E248=2,SUM('бланки '!DI248:DK248)*2-1,SUM('бланки '!DF248:DK248))</f>
        <v>3</v>
      </c>
      <c r="AF246" s="107">
        <f>анкеты!J244</f>
        <v>22</v>
      </c>
      <c r="AG246" s="107">
        <f>анкеты!I244</f>
        <v>25</v>
      </c>
      <c r="AH246" s="108">
        <f t="shared" si="106"/>
        <v>0</v>
      </c>
      <c r="AI246" s="108">
        <f t="shared" si="107"/>
        <v>60</v>
      </c>
      <c r="AJ246" s="111">
        <f t="shared" si="108"/>
        <v>88</v>
      </c>
      <c r="AK246" s="110">
        <f t="shared" si="109"/>
        <v>50.4</v>
      </c>
      <c r="AL246" s="107">
        <f>анкеты!K244</f>
        <v>89</v>
      </c>
      <c r="AM246" s="107">
        <f t="shared" si="110"/>
        <v>90</v>
      </c>
      <c r="AN246" s="107">
        <f>анкеты!L244</f>
        <v>90</v>
      </c>
      <c r="AO246" s="107">
        <f t="shared" si="111"/>
        <v>90</v>
      </c>
      <c r="AP246" s="107">
        <f>анкеты!N244</f>
        <v>70</v>
      </c>
      <c r="AQ246" s="107">
        <f>анкеты!M244</f>
        <v>71</v>
      </c>
      <c r="AR246" s="108">
        <f t="shared" si="112"/>
        <v>99</v>
      </c>
      <c r="AS246" s="108">
        <f t="shared" si="113"/>
        <v>100</v>
      </c>
      <c r="AT246" s="108">
        <f t="shared" si="114"/>
        <v>99</v>
      </c>
      <c r="AU246" s="109">
        <f t="shared" si="115"/>
        <v>99.4</v>
      </c>
      <c r="AV246" s="107">
        <f>анкеты!O244</f>
        <v>86</v>
      </c>
      <c r="AW246" s="107">
        <f t="shared" si="116"/>
        <v>90</v>
      </c>
      <c r="AX246" s="107">
        <f>анкеты!P244</f>
        <v>90</v>
      </c>
      <c r="AY246" s="107">
        <f t="shared" si="117"/>
        <v>90</v>
      </c>
      <c r="AZ246" s="107">
        <f>анкеты!Q244</f>
        <v>87</v>
      </c>
      <c r="BA246" s="107">
        <f t="shared" si="118"/>
        <v>90</v>
      </c>
      <c r="BB246" s="108">
        <f t="shared" si="119"/>
        <v>96</v>
      </c>
      <c r="BC246" s="108">
        <f t="shared" si="120"/>
        <v>100</v>
      </c>
      <c r="BD246" s="108">
        <f t="shared" si="121"/>
        <v>97</v>
      </c>
      <c r="BE246" s="109">
        <f t="shared" si="122"/>
        <v>97.3</v>
      </c>
      <c r="BF246" s="107">
        <f t="shared" si="123"/>
        <v>88.580000000000013</v>
      </c>
      <c r="BG246" s="107"/>
      <c r="BH246" s="107"/>
      <c r="BI246" s="107"/>
      <c r="BJ246" s="107"/>
    </row>
    <row r="247" spans="1:62" ht="45">
      <c r="A247" s="107">
        <f>'бланки '!D249</f>
        <v>245</v>
      </c>
      <c r="B247" s="107" t="str">
        <f>'бланки '!C249</f>
        <v>Муниципальное бюджетное общеобразовательное учреждение Кромского района Орловской области «Семенковская средняя общеобразовательная школа»</v>
      </c>
      <c r="C247" s="107">
        <f>анкеты!C245</f>
        <v>23</v>
      </c>
      <c r="D247" s="107">
        <f>SUMIF('бланки '!K249:Y249,"&lt;2")</f>
        <v>13</v>
      </c>
      <c r="E247" s="107">
        <f>COUNTIF('бланки '!K249:Y249,"&lt;2")</f>
        <v>13</v>
      </c>
      <c r="F247" s="107">
        <f>SUMIF('бланки '!Z249:CM249,"&lt;2")</f>
        <v>44</v>
      </c>
      <c r="G247" s="107">
        <f>COUNTIF('бланки '!Z249:CM249,"&lt;2")</f>
        <v>52</v>
      </c>
      <c r="H247" s="107">
        <f>SUM('бланки '!CN249:CQ249)</f>
        <v>4</v>
      </c>
      <c r="I247" s="107">
        <f>анкеты!E245</f>
        <v>23</v>
      </c>
      <c r="J247" s="107">
        <f>анкеты!D245</f>
        <v>23</v>
      </c>
      <c r="K247" s="107">
        <f>анкеты!G245</f>
        <v>23</v>
      </c>
      <c r="L247" s="107">
        <f>анкеты!F245</f>
        <v>23</v>
      </c>
      <c r="M247" s="107">
        <f t="shared" si="93"/>
        <v>100</v>
      </c>
      <c r="N247" s="107">
        <f t="shared" si="94"/>
        <v>85</v>
      </c>
      <c r="O247" s="107">
        <f t="shared" si="95"/>
        <v>100</v>
      </c>
      <c r="P247" s="107">
        <f t="shared" si="96"/>
        <v>100</v>
      </c>
      <c r="Q247" s="108">
        <f t="shared" si="97"/>
        <v>92</v>
      </c>
      <c r="R247" s="108">
        <f t="shared" si="98"/>
        <v>100</v>
      </c>
      <c r="S247" s="108">
        <f t="shared" si="99"/>
        <v>100</v>
      </c>
      <c r="T247" s="109">
        <f t="shared" si="100"/>
        <v>97.6</v>
      </c>
      <c r="U247" s="107">
        <f>SUM('бланки '!CT249:CX249)</f>
        <v>5</v>
      </c>
      <c r="V247" s="107"/>
      <c r="W247" s="107"/>
      <c r="X247" s="107">
        <f>анкеты!H245</f>
        <v>23</v>
      </c>
      <c r="Y247" s="107">
        <f t="shared" si="101"/>
        <v>23</v>
      </c>
      <c r="Z247" s="108">
        <f t="shared" si="102"/>
        <v>100</v>
      </c>
      <c r="AA247" s="108">
        <f t="shared" si="103"/>
        <v>100</v>
      </c>
      <c r="AB247" s="108">
        <f t="shared" si="104"/>
        <v>100</v>
      </c>
      <c r="AC247" s="110">
        <f t="shared" si="105"/>
        <v>100</v>
      </c>
      <c r="AD247" s="107">
        <f>IF('бланки '!G249=1,('бланки '!DB249+'бланки '!DD249)*3,SUM('бланки '!DA249:DE249))</f>
        <v>3</v>
      </c>
      <c r="AE247" s="107">
        <f>IF('бланки '!E249=2,SUM('бланки '!DI249:DK249)*2-1,SUM('бланки '!DF249:DK249))</f>
        <v>3</v>
      </c>
      <c r="AF247" s="107">
        <f>анкеты!J245</f>
        <v>2</v>
      </c>
      <c r="AG247" s="107">
        <f>анкеты!I245</f>
        <v>2</v>
      </c>
      <c r="AH247" s="108">
        <f t="shared" si="106"/>
        <v>60</v>
      </c>
      <c r="AI247" s="108">
        <f t="shared" si="107"/>
        <v>60</v>
      </c>
      <c r="AJ247" s="111">
        <f t="shared" si="108"/>
        <v>100</v>
      </c>
      <c r="AK247" s="110">
        <f t="shared" si="109"/>
        <v>72</v>
      </c>
      <c r="AL247" s="107">
        <f>анкеты!K245</f>
        <v>23</v>
      </c>
      <c r="AM247" s="107">
        <f t="shared" si="110"/>
        <v>23</v>
      </c>
      <c r="AN247" s="107">
        <f>анкеты!L245</f>
        <v>23</v>
      </c>
      <c r="AO247" s="107">
        <f t="shared" si="111"/>
        <v>23</v>
      </c>
      <c r="AP247" s="107">
        <f>анкеты!N245</f>
        <v>23</v>
      </c>
      <c r="AQ247" s="107">
        <f>анкеты!M245</f>
        <v>23</v>
      </c>
      <c r="AR247" s="108">
        <f t="shared" si="112"/>
        <v>100</v>
      </c>
      <c r="AS247" s="108">
        <f t="shared" si="113"/>
        <v>100</v>
      </c>
      <c r="AT247" s="108">
        <f t="shared" si="114"/>
        <v>100</v>
      </c>
      <c r="AU247" s="109">
        <f t="shared" si="115"/>
        <v>100</v>
      </c>
      <c r="AV247" s="107">
        <f>анкеты!O245</f>
        <v>23</v>
      </c>
      <c r="AW247" s="107">
        <f t="shared" si="116"/>
        <v>23</v>
      </c>
      <c r="AX247" s="107">
        <f>анкеты!P245</f>
        <v>23</v>
      </c>
      <c r="AY247" s="107">
        <f t="shared" si="117"/>
        <v>23</v>
      </c>
      <c r="AZ247" s="107">
        <f>анкеты!Q245</f>
        <v>23</v>
      </c>
      <c r="BA247" s="107">
        <f t="shared" si="118"/>
        <v>23</v>
      </c>
      <c r="BB247" s="108">
        <f t="shared" si="119"/>
        <v>100</v>
      </c>
      <c r="BC247" s="108">
        <f t="shared" si="120"/>
        <v>100</v>
      </c>
      <c r="BD247" s="108">
        <f t="shared" si="121"/>
        <v>100</v>
      </c>
      <c r="BE247" s="109">
        <f t="shared" si="122"/>
        <v>100</v>
      </c>
      <c r="BF247" s="107">
        <f t="shared" si="123"/>
        <v>93.92</v>
      </c>
      <c r="BG247" s="107"/>
      <c r="BH247" s="107"/>
      <c r="BI247" s="107"/>
      <c r="BJ247" s="107"/>
    </row>
    <row r="248" spans="1:62" ht="45">
      <c r="A248" s="107">
        <f>'бланки '!D250</f>
        <v>246</v>
      </c>
      <c r="B248" s="107" t="str">
        <f>'бланки '!C250</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8" s="107">
        <f>анкеты!C246</f>
        <v>56</v>
      </c>
      <c r="D248" s="107">
        <f>SUMIF('бланки '!K250:Y250,"&lt;2")</f>
        <v>14</v>
      </c>
      <c r="E248" s="107">
        <f>COUNTIF('бланки '!K250:Y250,"&lt;2")</f>
        <v>14</v>
      </c>
      <c r="F248" s="107">
        <f>SUMIF('бланки '!Z250:CM250,"&lt;2")</f>
        <v>53.5</v>
      </c>
      <c r="G248" s="107">
        <f>COUNTIF('бланки '!Z250:CM250,"&lt;2")</f>
        <v>54</v>
      </c>
      <c r="H248" s="107">
        <f>SUM('бланки '!CN250:CQ250)</f>
        <v>4</v>
      </c>
      <c r="I248" s="107">
        <f>анкеты!E246</f>
        <v>51</v>
      </c>
      <c r="J248" s="107">
        <f>анкеты!D246</f>
        <v>51</v>
      </c>
      <c r="K248" s="107">
        <f>анкеты!G246</f>
        <v>50</v>
      </c>
      <c r="L248" s="107">
        <f>анкеты!F246</f>
        <v>50</v>
      </c>
      <c r="M248" s="107">
        <f t="shared" si="93"/>
        <v>100</v>
      </c>
      <c r="N248" s="107">
        <f t="shared" si="94"/>
        <v>99</v>
      </c>
      <c r="O248" s="107">
        <f t="shared" si="95"/>
        <v>100</v>
      </c>
      <c r="P248" s="107">
        <f t="shared" si="96"/>
        <v>100</v>
      </c>
      <c r="Q248" s="108">
        <f t="shared" si="97"/>
        <v>99</v>
      </c>
      <c r="R248" s="108">
        <f t="shared" si="98"/>
        <v>100</v>
      </c>
      <c r="S248" s="108">
        <f t="shared" si="99"/>
        <v>100</v>
      </c>
      <c r="T248" s="109">
        <f t="shared" si="100"/>
        <v>99.7</v>
      </c>
      <c r="U248" s="107">
        <f>SUM('бланки '!CT250:CX250)</f>
        <v>5</v>
      </c>
      <c r="V248" s="107"/>
      <c r="W248" s="107"/>
      <c r="X248" s="107">
        <f>анкеты!H246</f>
        <v>55</v>
      </c>
      <c r="Y248" s="107">
        <f t="shared" si="101"/>
        <v>56</v>
      </c>
      <c r="Z248" s="108">
        <f t="shared" si="102"/>
        <v>100</v>
      </c>
      <c r="AA248" s="108">
        <f t="shared" si="103"/>
        <v>99</v>
      </c>
      <c r="AB248" s="108">
        <f t="shared" si="104"/>
        <v>98</v>
      </c>
      <c r="AC248" s="110">
        <f t="shared" si="105"/>
        <v>99</v>
      </c>
      <c r="AD248" s="107">
        <f>IF('бланки '!G250=1,('бланки '!DB250+'бланки '!DD250)*3,SUM('бланки '!DA250:DE250))</f>
        <v>3</v>
      </c>
      <c r="AE248" s="107">
        <f>IF('бланки '!E250=2,SUM('бланки '!DI250:DK250)*2-1,SUM('бланки '!DF250:DK250))</f>
        <v>3</v>
      </c>
      <c r="AF248" s="107">
        <f>анкеты!J246</f>
        <v>2</v>
      </c>
      <c r="AG248" s="107">
        <f>анкеты!I246</f>
        <v>2</v>
      </c>
      <c r="AH248" s="108">
        <f t="shared" si="106"/>
        <v>60</v>
      </c>
      <c r="AI248" s="108">
        <f t="shared" si="107"/>
        <v>60</v>
      </c>
      <c r="AJ248" s="111">
        <f t="shared" si="108"/>
        <v>100</v>
      </c>
      <c r="AK248" s="110">
        <f t="shared" si="109"/>
        <v>72</v>
      </c>
      <c r="AL248" s="107">
        <f>анкеты!K246</f>
        <v>55</v>
      </c>
      <c r="AM248" s="107">
        <f t="shared" si="110"/>
        <v>56</v>
      </c>
      <c r="AN248" s="107">
        <f>анкеты!L246</f>
        <v>56</v>
      </c>
      <c r="AO248" s="107">
        <f t="shared" si="111"/>
        <v>56</v>
      </c>
      <c r="AP248" s="107">
        <f>анкеты!N246</f>
        <v>54</v>
      </c>
      <c r="AQ248" s="107">
        <f>анкеты!M246</f>
        <v>54</v>
      </c>
      <c r="AR248" s="108">
        <f t="shared" si="112"/>
        <v>98</v>
      </c>
      <c r="AS248" s="108">
        <f t="shared" si="113"/>
        <v>100</v>
      </c>
      <c r="AT248" s="108">
        <f t="shared" si="114"/>
        <v>100</v>
      </c>
      <c r="AU248" s="109">
        <f t="shared" si="115"/>
        <v>99.2</v>
      </c>
      <c r="AV248" s="107">
        <f>анкеты!O246</f>
        <v>55</v>
      </c>
      <c r="AW248" s="107">
        <f t="shared" si="116"/>
        <v>56</v>
      </c>
      <c r="AX248" s="107">
        <f>анкеты!P246</f>
        <v>55</v>
      </c>
      <c r="AY248" s="107">
        <f t="shared" si="117"/>
        <v>56</v>
      </c>
      <c r="AZ248" s="107">
        <f>анкеты!Q246</f>
        <v>56</v>
      </c>
      <c r="BA248" s="107">
        <f t="shared" si="118"/>
        <v>56</v>
      </c>
      <c r="BB248" s="108">
        <f t="shared" si="119"/>
        <v>98</v>
      </c>
      <c r="BC248" s="108">
        <f t="shared" si="120"/>
        <v>98</v>
      </c>
      <c r="BD248" s="108">
        <f t="shared" si="121"/>
        <v>100</v>
      </c>
      <c r="BE248" s="109">
        <f t="shared" si="122"/>
        <v>99</v>
      </c>
      <c r="BF248" s="107">
        <f t="shared" si="123"/>
        <v>93.78</v>
      </c>
      <c r="BG248" s="107"/>
      <c r="BH248" s="107"/>
      <c r="BI248" s="107"/>
      <c r="BJ248" s="107"/>
    </row>
    <row r="249" spans="1:62" ht="45">
      <c r="A249" s="107">
        <f>'бланки '!D251</f>
        <v>247</v>
      </c>
      <c r="B249" s="107" t="str">
        <f>'бланки '!C251</f>
        <v>Муниципальное бюджетное общеобразовательное учреждение Кромского района Орловской области «Кутафинская средняя общеобразовательная школа»</v>
      </c>
      <c r="C249" s="107">
        <f>анкеты!C247</f>
        <v>22</v>
      </c>
      <c r="D249" s="107">
        <f>SUMIF('бланки '!K251:Y251,"&lt;2")</f>
        <v>13</v>
      </c>
      <c r="E249" s="107">
        <f>COUNTIF('бланки '!K251:Y251,"&lt;2")</f>
        <v>13</v>
      </c>
      <c r="F249" s="107">
        <f>SUMIF('бланки '!Z251:CM251,"&lt;2")</f>
        <v>33.5</v>
      </c>
      <c r="G249" s="107">
        <f>COUNTIF('бланки '!Z251:CM251,"&lt;2")</f>
        <v>51</v>
      </c>
      <c r="H249" s="107">
        <f>SUM('бланки '!CN251:CQ251)</f>
        <v>3</v>
      </c>
      <c r="I249" s="107">
        <f>анкеты!E247</f>
        <v>18</v>
      </c>
      <c r="J249" s="107">
        <f>анкеты!D247</f>
        <v>18</v>
      </c>
      <c r="K249" s="107">
        <f>анкеты!G247</f>
        <v>15</v>
      </c>
      <c r="L249" s="107">
        <f>анкеты!F247</f>
        <v>15</v>
      </c>
      <c r="M249" s="107">
        <f t="shared" si="93"/>
        <v>100</v>
      </c>
      <c r="N249" s="107">
        <f t="shared" si="94"/>
        <v>66</v>
      </c>
      <c r="O249" s="107">
        <f t="shared" si="95"/>
        <v>100</v>
      </c>
      <c r="P249" s="107">
        <f t="shared" si="96"/>
        <v>100</v>
      </c>
      <c r="Q249" s="108">
        <f t="shared" si="97"/>
        <v>83</v>
      </c>
      <c r="R249" s="108">
        <f t="shared" si="98"/>
        <v>90</v>
      </c>
      <c r="S249" s="108">
        <f t="shared" si="99"/>
        <v>100</v>
      </c>
      <c r="T249" s="109">
        <f t="shared" si="100"/>
        <v>91.9</v>
      </c>
      <c r="U249" s="107">
        <f>SUM('бланки '!CT251:CX251)</f>
        <v>5</v>
      </c>
      <c r="V249" s="107"/>
      <c r="W249" s="107"/>
      <c r="X249" s="107">
        <f>анкеты!H247</f>
        <v>22</v>
      </c>
      <c r="Y249" s="107">
        <f t="shared" si="101"/>
        <v>22</v>
      </c>
      <c r="Z249" s="108">
        <f t="shared" si="102"/>
        <v>100</v>
      </c>
      <c r="AA249" s="108">
        <f t="shared" si="103"/>
        <v>100</v>
      </c>
      <c r="AB249" s="108">
        <f t="shared" si="104"/>
        <v>100</v>
      </c>
      <c r="AC249" s="110">
        <f t="shared" si="105"/>
        <v>100</v>
      </c>
      <c r="AD249" s="107">
        <f>IF('бланки '!G251=1,('бланки '!DB251+'бланки '!DD251)*3,SUM('бланки '!DA251:DE251))</f>
        <v>2</v>
      </c>
      <c r="AE249" s="107">
        <f>IF('бланки '!E251=2,SUM('бланки '!DI251:DK251)*2-1,SUM('бланки '!DF251:DK251))</f>
        <v>3</v>
      </c>
      <c r="AF249" s="107">
        <f>анкеты!J247</f>
        <v>2</v>
      </c>
      <c r="AG249" s="107">
        <f>анкеты!I247</f>
        <v>2</v>
      </c>
      <c r="AH249" s="108">
        <f t="shared" si="106"/>
        <v>40</v>
      </c>
      <c r="AI249" s="108">
        <f t="shared" si="107"/>
        <v>60</v>
      </c>
      <c r="AJ249" s="111">
        <f t="shared" si="108"/>
        <v>100</v>
      </c>
      <c r="AK249" s="110">
        <f t="shared" si="109"/>
        <v>66</v>
      </c>
      <c r="AL249" s="107">
        <f>анкеты!K247</f>
        <v>22</v>
      </c>
      <c r="AM249" s="107">
        <f t="shared" si="110"/>
        <v>22</v>
      </c>
      <c r="AN249" s="107">
        <f>анкеты!L247</f>
        <v>22</v>
      </c>
      <c r="AO249" s="107">
        <f t="shared" si="111"/>
        <v>22</v>
      </c>
      <c r="AP249" s="107">
        <f>анкеты!N247</f>
        <v>19</v>
      </c>
      <c r="AQ249" s="107">
        <f>анкеты!M247</f>
        <v>20</v>
      </c>
      <c r="AR249" s="108">
        <f t="shared" si="112"/>
        <v>100</v>
      </c>
      <c r="AS249" s="108">
        <f t="shared" si="113"/>
        <v>100</v>
      </c>
      <c r="AT249" s="108">
        <f t="shared" si="114"/>
        <v>95</v>
      </c>
      <c r="AU249" s="109">
        <f t="shared" si="115"/>
        <v>99</v>
      </c>
      <c r="AV249" s="107">
        <f>анкеты!O247</f>
        <v>22</v>
      </c>
      <c r="AW249" s="107">
        <f t="shared" si="116"/>
        <v>22</v>
      </c>
      <c r="AX249" s="107">
        <f>анкеты!P247</f>
        <v>22</v>
      </c>
      <c r="AY249" s="107">
        <f t="shared" si="117"/>
        <v>22</v>
      </c>
      <c r="AZ249" s="107">
        <f>анкеты!Q247</f>
        <v>22</v>
      </c>
      <c r="BA249" s="107">
        <f t="shared" si="118"/>
        <v>22</v>
      </c>
      <c r="BB249" s="108">
        <f t="shared" si="119"/>
        <v>100</v>
      </c>
      <c r="BC249" s="108">
        <f t="shared" si="120"/>
        <v>100</v>
      </c>
      <c r="BD249" s="108">
        <f t="shared" si="121"/>
        <v>100</v>
      </c>
      <c r="BE249" s="109">
        <f t="shared" si="122"/>
        <v>100</v>
      </c>
      <c r="BF249" s="107">
        <f t="shared" si="123"/>
        <v>91.38</v>
      </c>
      <c r="BG249" s="107"/>
      <c r="BH249" s="107"/>
      <c r="BI249" s="107"/>
      <c r="BJ249" s="107"/>
    </row>
    <row r="250" spans="1:62" ht="30">
      <c r="A250" s="107">
        <f>'бланки '!D252</f>
        <v>248</v>
      </c>
      <c r="B250" s="107" t="str">
        <f>'бланки '!C252</f>
        <v>Муниципальное бюджетное общеобразовательное учреждение «Колпнянский лицей» Колпнянского района Орловской области</v>
      </c>
      <c r="C250" s="107">
        <f>анкеты!C248</f>
        <v>447</v>
      </c>
      <c r="D250" s="107">
        <f>SUMIF('бланки '!K252:Y252,"&lt;2")</f>
        <v>13</v>
      </c>
      <c r="E250" s="107">
        <f>COUNTIF('бланки '!K252:Y252,"&lt;2")</f>
        <v>13</v>
      </c>
      <c r="F250" s="107">
        <f>SUMIF('бланки '!Z252:CM252,"&lt;2")</f>
        <v>41</v>
      </c>
      <c r="G250" s="107">
        <f>COUNTIF('бланки '!Z252:CM252,"&lt;2")</f>
        <v>54</v>
      </c>
      <c r="H250" s="107">
        <f>SUM('бланки '!CN252:CQ252)</f>
        <v>4</v>
      </c>
      <c r="I250" s="107">
        <f>анкеты!E248</f>
        <v>339</v>
      </c>
      <c r="J250" s="107">
        <f>анкеты!D248</f>
        <v>340</v>
      </c>
      <c r="K250" s="107">
        <f>анкеты!G248</f>
        <v>363</v>
      </c>
      <c r="L250" s="107">
        <f>анкеты!F248</f>
        <v>376</v>
      </c>
      <c r="M250" s="107">
        <f t="shared" si="93"/>
        <v>100</v>
      </c>
      <c r="N250" s="107">
        <f t="shared" si="94"/>
        <v>76</v>
      </c>
      <c r="O250" s="107">
        <f t="shared" si="95"/>
        <v>100</v>
      </c>
      <c r="P250" s="107">
        <f t="shared" si="96"/>
        <v>96</v>
      </c>
      <c r="Q250" s="108">
        <f t="shared" si="97"/>
        <v>88</v>
      </c>
      <c r="R250" s="108">
        <f t="shared" si="98"/>
        <v>100</v>
      </c>
      <c r="S250" s="108">
        <f t="shared" si="99"/>
        <v>98</v>
      </c>
      <c r="T250" s="109">
        <f t="shared" si="100"/>
        <v>95.6</v>
      </c>
      <c r="U250" s="107">
        <f>SUM('бланки '!CT252:CX252)</f>
        <v>5</v>
      </c>
      <c r="V250" s="107"/>
      <c r="W250" s="107"/>
      <c r="X250" s="107">
        <f>анкеты!H248</f>
        <v>438</v>
      </c>
      <c r="Y250" s="107">
        <f t="shared" si="101"/>
        <v>447</v>
      </c>
      <c r="Z250" s="108">
        <f t="shared" si="102"/>
        <v>100</v>
      </c>
      <c r="AA250" s="108">
        <f t="shared" si="103"/>
        <v>99</v>
      </c>
      <c r="AB250" s="108">
        <f t="shared" si="104"/>
        <v>98</v>
      </c>
      <c r="AC250" s="110">
        <f t="shared" si="105"/>
        <v>99</v>
      </c>
      <c r="AD250" s="107">
        <f>IF('бланки '!G252=1,('бланки '!DB252+'бланки '!DD252)*3,SUM('бланки '!DA252:DE252))</f>
        <v>1</v>
      </c>
      <c r="AE250" s="107">
        <f>IF('бланки '!E252=2,SUM('бланки '!DI252:DK252)*2-1,SUM('бланки '!DF252:DK252))</f>
        <v>3</v>
      </c>
      <c r="AF250" s="107">
        <f>анкеты!J248</f>
        <v>39</v>
      </c>
      <c r="AG250" s="107">
        <f>анкеты!I248</f>
        <v>39</v>
      </c>
      <c r="AH250" s="108">
        <f t="shared" si="106"/>
        <v>20</v>
      </c>
      <c r="AI250" s="108">
        <f t="shared" si="107"/>
        <v>60</v>
      </c>
      <c r="AJ250" s="111">
        <f t="shared" si="108"/>
        <v>100</v>
      </c>
      <c r="AK250" s="110">
        <f t="shared" si="109"/>
        <v>60</v>
      </c>
      <c r="AL250" s="107">
        <f>анкеты!K248</f>
        <v>428</v>
      </c>
      <c r="AM250" s="107">
        <f t="shared" si="110"/>
        <v>447</v>
      </c>
      <c r="AN250" s="107">
        <f>анкеты!L248</f>
        <v>433</v>
      </c>
      <c r="AO250" s="107">
        <f t="shared" si="111"/>
        <v>447</v>
      </c>
      <c r="AP250" s="107">
        <f>анкеты!N248</f>
        <v>335</v>
      </c>
      <c r="AQ250" s="107">
        <f>анкеты!M248</f>
        <v>345</v>
      </c>
      <c r="AR250" s="108">
        <f t="shared" si="112"/>
        <v>96</v>
      </c>
      <c r="AS250" s="108">
        <f t="shared" si="113"/>
        <v>97</v>
      </c>
      <c r="AT250" s="108">
        <f t="shared" si="114"/>
        <v>97</v>
      </c>
      <c r="AU250" s="109">
        <f t="shared" si="115"/>
        <v>96.6</v>
      </c>
      <c r="AV250" s="107">
        <f>анкеты!O248</f>
        <v>430</v>
      </c>
      <c r="AW250" s="107">
        <f t="shared" si="116"/>
        <v>447</v>
      </c>
      <c r="AX250" s="107">
        <f>анкеты!P248</f>
        <v>439</v>
      </c>
      <c r="AY250" s="107">
        <f t="shared" si="117"/>
        <v>447</v>
      </c>
      <c r="AZ250" s="107">
        <f>анкеты!Q248</f>
        <v>441</v>
      </c>
      <c r="BA250" s="107">
        <f t="shared" si="118"/>
        <v>447</v>
      </c>
      <c r="BB250" s="108">
        <f t="shared" si="119"/>
        <v>96</v>
      </c>
      <c r="BC250" s="108">
        <f t="shared" si="120"/>
        <v>98</v>
      </c>
      <c r="BD250" s="108">
        <f t="shared" si="121"/>
        <v>99</v>
      </c>
      <c r="BE250" s="109">
        <f t="shared" si="122"/>
        <v>97.9</v>
      </c>
      <c r="BF250" s="107">
        <f t="shared" si="123"/>
        <v>89.820000000000007</v>
      </c>
      <c r="BG250" s="107"/>
      <c r="BH250" s="107"/>
      <c r="BI250" s="107"/>
      <c r="BJ250" s="107"/>
    </row>
    <row r="251" spans="1:62" ht="45">
      <c r="A251" s="107">
        <f>'бланки '!D253</f>
        <v>249</v>
      </c>
      <c r="B251" s="107" t="str">
        <f>'бланки '!C253</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51" s="107">
        <f>анкеты!C249</f>
        <v>80</v>
      </c>
      <c r="D251" s="107">
        <f>SUMIF('бланки '!K253:Y253,"&lt;2")</f>
        <v>13</v>
      </c>
      <c r="E251" s="107">
        <f>COUNTIF('бланки '!K253:Y253,"&lt;2")</f>
        <v>13</v>
      </c>
      <c r="F251" s="107">
        <f>SUMIF('бланки '!Z253:CM253,"&lt;2")</f>
        <v>56</v>
      </c>
      <c r="G251" s="107">
        <f>COUNTIF('бланки '!Z253:CM253,"&lt;2")</f>
        <v>56</v>
      </c>
      <c r="H251" s="107">
        <f>SUM('бланки '!CN253:CQ253)</f>
        <v>4</v>
      </c>
      <c r="I251" s="107">
        <f>анкеты!E249</f>
        <v>79</v>
      </c>
      <c r="J251" s="107">
        <f>анкеты!D249</f>
        <v>80</v>
      </c>
      <c r="K251" s="107">
        <f>анкеты!G249</f>
        <v>80</v>
      </c>
      <c r="L251" s="107">
        <f>анкеты!F249</f>
        <v>80</v>
      </c>
      <c r="M251" s="107">
        <f t="shared" si="93"/>
        <v>100</v>
      </c>
      <c r="N251" s="107">
        <f t="shared" si="94"/>
        <v>100</v>
      </c>
      <c r="O251" s="107">
        <f t="shared" si="95"/>
        <v>99</v>
      </c>
      <c r="P251" s="107">
        <f t="shared" si="96"/>
        <v>100</v>
      </c>
      <c r="Q251" s="108">
        <f t="shared" si="97"/>
        <v>100</v>
      </c>
      <c r="R251" s="108">
        <f t="shared" si="98"/>
        <v>100</v>
      </c>
      <c r="S251" s="108">
        <f t="shared" si="99"/>
        <v>99</v>
      </c>
      <c r="T251" s="109">
        <f t="shared" si="100"/>
        <v>99.6</v>
      </c>
      <c r="U251" s="107">
        <f>SUM('бланки '!CT253:CX253)</f>
        <v>5</v>
      </c>
      <c r="V251" s="107"/>
      <c r="W251" s="107"/>
      <c r="X251" s="107">
        <f>анкеты!H249</f>
        <v>80</v>
      </c>
      <c r="Y251" s="107">
        <f t="shared" si="101"/>
        <v>80</v>
      </c>
      <c r="Z251" s="108">
        <f t="shared" si="102"/>
        <v>100</v>
      </c>
      <c r="AA251" s="108">
        <f t="shared" si="103"/>
        <v>100</v>
      </c>
      <c r="AB251" s="108">
        <f t="shared" si="104"/>
        <v>100</v>
      </c>
      <c r="AC251" s="110">
        <f t="shared" si="105"/>
        <v>100</v>
      </c>
      <c r="AD251" s="107">
        <f>IF('бланки '!G253=1,('бланки '!DB253+'бланки '!DD253)*3,SUM('бланки '!DA253:DE253))</f>
        <v>1</v>
      </c>
      <c r="AE251" s="107">
        <f>IF('бланки '!E253=2,SUM('бланки '!DI253:DK253)*2-1,SUM('бланки '!DF253:DK253))</f>
        <v>4</v>
      </c>
      <c r="AF251" s="107">
        <f>анкеты!J249</f>
        <v>15</v>
      </c>
      <c r="AG251" s="107">
        <f>анкеты!I249</f>
        <v>15</v>
      </c>
      <c r="AH251" s="108">
        <f t="shared" si="106"/>
        <v>20</v>
      </c>
      <c r="AI251" s="108">
        <f t="shared" si="107"/>
        <v>80</v>
      </c>
      <c r="AJ251" s="111">
        <f t="shared" si="108"/>
        <v>100</v>
      </c>
      <c r="AK251" s="110">
        <f t="shared" si="109"/>
        <v>68</v>
      </c>
      <c r="AL251" s="107">
        <f>анкеты!K249</f>
        <v>80</v>
      </c>
      <c r="AM251" s="107">
        <f t="shared" si="110"/>
        <v>80</v>
      </c>
      <c r="AN251" s="107">
        <f>анкеты!L249</f>
        <v>80</v>
      </c>
      <c r="AO251" s="107">
        <f t="shared" si="111"/>
        <v>80</v>
      </c>
      <c r="AP251" s="107">
        <f>анкеты!N249</f>
        <v>70</v>
      </c>
      <c r="AQ251" s="107">
        <f>анкеты!M249</f>
        <v>70</v>
      </c>
      <c r="AR251" s="108">
        <f t="shared" si="112"/>
        <v>100</v>
      </c>
      <c r="AS251" s="108">
        <f t="shared" si="113"/>
        <v>100</v>
      </c>
      <c r="AT251" s="108">
        <f t="shared" si="114"/>
        <v>100</v>
      </c>
      <c r="AU251" s="109">
        <f t="shared" si="115"/>
        <v>100</v>
      </c>
      <c r="AV251" s="107">
        <f>анкеты!O249</f>
        <v>79</v>
      </c>
      <c r="AW251" s="107">
        <f t="shared" si="116"/>
        <v>80</v>
      </c>
      <c r="AX251" s="107">
        <f>анкеты!P249</f>
        <v>80</v>
      </c>
      <c r="AY251" s="107">
        <f t="shared" si="117"/>
        <v>80</v>
      </c>
      <c r="AZ251" s="107">
        <f>анкеты!Q249</f>
        <v>79</v>
      </c>
      <c r="BA251" s="107">
        <f t="shared" si="118"/>
        <v>80</v>
      </c>
      <c r="BB251" s="108">
        <f t="shared" si="119"/>
        <v>99</v>
      </c>
      <c r="BC251" s="108">
        <f t="shared" si="120"/>
        <v>100</v>
      </c>
      <c r="BD251" s="108">
        <f t="shared" si="121"/>
        <v>99</v>
      </c>
      <c r="BE251" s="109">
        <f t="shared" si="122"/>
        <v>99.2</v>
      </c>
      <c r="BF251" s="107">
        <f t="shared" si="123"/>
        <v>93.36</v>
      </c>
      <c r="BG251" s="107"/>
      <c r="BH251" s="107"/>
      <c r="BI251" s="107"/>
      <c r="BJ251" s="107"/>
    </row>
    <row r="252" spans="1:62" ht="45">
      <c r="A252" s="107">
        <f>'бланки '!D254</f>
        <v>250</v>
      </c>
      <c r="B252" s="107" t="str">
        <f>'бланки '!C254</f>
        <v>Муниципальное бюджетное общеобразовательное учреждение «Знаменская основная общеобразовательная школа» Колпнянского района Орловской области</v>
      </c>
      <c r="C252" s="107">
        <f>анкеты!C250</f>
        <v>30</v>
      </c>
      <c r="D252" s="107">
        <f>SUMIF('бланки '!K254:Y254,"&lt;2")</f>
        <v>14</v>
      </c>
      <c r="E252" s="107">
        <f>COUNTIF('бланки '!K254:Y254,"&lt;2")</f>
        <v>14</v>
      </c>
      <c r="F252" s="107">
        <f>SUMIF('бланки '!Z254:CM254,"&lt;2")</f>
        <v>56</v>
      </c>
      <c r="G252" s="107">
        <f>COUNTIF('бланки '!Z254:CM254,"&lt;2")</f>
        <v>56</v>
      </c>
      <c r="H252" s="107">
        <f>SUM('бланки '!CN254:CQ254)</f>
        <v>4</v>
      </c>
      <c r="I252" s="107">
        <f>анкеты!E250</f>
        <v>23</v>
      </c>
      <c r="J252" s="107">
        <f>анкеты!D250</f>
        <v>23</v>
      </c>
      <c r="K252" s="107">
        <f>анкеты!G250</f>
        <v>20</v>
      </c>
      <c r="L252" s="107">
        <f>анкеты!F250</f>
        <v>20</v>
      </c>
      <c r="M252" s="107">
        <f t="shared" si="93"/>
        <v>100</v>
      </c>
      <c r="N252" s="107">
        <f t="shared" si="94"/>
        <v>100</v>
      </c>
      <c r="O252" s="107">
        <f t="shared" si="95"/>
        <v>100</v>
      </c>
      <c r="P252" s="107">
        <f t="shared" si="96"/>
        <v>100</v>
      </c>
      <c r="Q252" s="108">
        <f t="shared" si="97"/>
        <v>100</v>
      </c>
      <c r="R252" s="108">
        <f t="shared" si="98"/>
        <v>100</v>
      </c>
      <c r="S252" s="108">
        <f t="shared" si="99"/>
        <v>100</v>
      </c>
      <c r="T252" s="109">
        <f t="shared" si="100"/>
        <v>100</v>
      </c>
      <c r="U252" s="107">
        <f>SUM('бланки '!CT254:CX254)</f>
        <v>5</v>
      </c>
      <c r="V252" s="107"/>
      <c r="W252" s="107"/>
      <c r="X252" s="107">
        <f>анкеты!H250</f>
        <v>30</v>
      </c>
      <c r="Y252" s="107">
        <f t="shared" si="101"/>
        <v>30</v>
      </c>
      <c r="Z252" s="108">
        <f t="shared" si="102"/>
        <v>100</v>
      </c>
      <c r="AA252" s="108">
        <f t="shared" si="103"/>
        <v>100</v>
      </c>
      <c r="AB252" s="108">
        <f t="shared" si="104"/>
        <v>100</v>
      </c>
      <c r="AC252" s="110">
        <f t="shared" si="105"/>
        <v>100</v>
      </c>
      <c r="AD252" s="107">
        <f>IF('бланки '!G254=1,('бланки '!DB254+'бланки '!DD254)*3,SUM('бланки '!DA254:DE254))</f>
        <v>1</v>
      </c>
      <c r="AE252" s="107">
        <f>IF('бланки '!E254=2,SUM('бланки '!DI254:DK254)*2-1,SUM('бланки '!DF254:DK254))</f>
        <v>5</v>
      </c>
      <c r="AF252" s="107">
        <f>анкеты!J250</f>
        <v>3</v>
      </c>
      <c r="AG252" s="107">
        <f>анкеты!I250</f>
        <v>3</v>
      </c>
      <c r="AH252" s="108">
        <f t="shared" si="106"/>
        <v>20</v>
      </c>
      <c r="AI252" s="108">
        <f t="shared" si="107"/>
        <v>100</v>
      </c>
      <c r="AJ252" s="111">
        <f t="shared" si="108"/>
        <v>100</v>
      </c>
      <c r="AK252" s="110">
        <f t="shared" si="109"/>
        <v>76</v>
      </c>
      <c r="AL252" s="107">
        <f>анкеты!K250</f>
        <v>29</v>
      </c>
      <c r="AM252" s="107">
        <f t="shared" si="110"/>
        <v>30</v>
      </c>
      <c r="AN252" s="107">
        <f>анкеты!L250</f>
        <v>30</v>
      </c>
      <c r="AO252" s="107">
        <f t="shared" si="111"/>
        <v>30</v>
      </c>
      <c r="AP252" s="107">
        <f>анкеты!N250</f>
        <v>24</v>
      </c>
      <c r="AQ252" s="107">
        <f>анкеты!M250</f>
        <v>24</v>
      </c>
      <c r="AR252" s="108">
        <f t="shared" si="112"/>
        <v>97</v>
      </c>
      <c r="AS252" s="108">
        <f t="shared" si="113"/>
        <v>100</v>
      </c>
      <c r="AT252" s="108">
        <f t="shared" si="114"/>
        <v>100</v>
      </c>
      <c r="AU252" s="109">
        <f t="shared" si="115"/>
        <v>98.8</v>
      </c>
      <c r="AV252" s="107">
        <f>анкеты!O250</f>
        <v>29</v>
      </c>
      <c r="AW252" s="107">
        <f t="shared" si="116"/>
        <v>30</v>
      </c>
      <c r="AX252" s="107">
        <f>анкеты!P250</f>
        <v>29</v>
      </c>
      <c r="AY252" s="107">
        <f t="shared" si="117"/>
        <v>30</v>
      </c>
      <c r="AZ252" s="107">
        <f>анкеты!Q250</f>
        <v>30</v>
      </c>
      <c r="BA252" s="107">
        <f t="shared" si="118"/>
        <v>30</v>
      </c>
      <c r="BB252" s="108">
        <f t="shared" si="119"/>
        <v>97</v>
      </c>
      <c r="BC252" s="108">
        <f t="shared" si="120"/>
        <v>97</v>
      </c>
      <c r="BD252" s="108">
        <f t="shared" si="121"/>
        <v>100</v>
      </c>
      <c r="BE252" s="109">
        <f t="shared" si="122"/>
        <v>98.5</v>
      </c>
      <c r="BF252" s="107">
        <f t="shared" si="123"/>
        <v>94.66</v>
      </c>
      <c r="BG252" s="107"/>
      <c r="BH252" s="107"/>
      <c r="BI252" s="107"/>
      <c r="BJ252" s="107"/>
    </row>
    <row r="253" spans="1:62" ht="45">
      <c r="A253" s="107">
        <f>'бланки '!D255</f>
        <v>251</v>
      </c>
      <c r="B253" s="107" t="str">
        <f>'бланки '!C255</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3" s="107">
        <f>анкеты!C251</f>
        <v>120</v>
      </c>
      <c r="D253" s="107">
        <f>SUMIF('бланки '!K255:Y255,"&lt;2")</f>
        <v>14</v>
      </c>
      <c r="E253" s="107">
        <f>COUNTIF('бланки '!K255:Y255,"&lt;2")</f>
        <v>14</v>
      </c>
      <c r="F253" s="107">
        <f>SUMIF('бланки '!Z255:CM255,"&lt;2")</f>
        <v>59</v>
      </c>
      <c r="G253" s="107">
        <f>COUNTIF('бланки '!Z255:CM255,"&lt;2")</f>
        <v>60</v>
      </c>
      <c r="H253" s="107">
        <f>SUM('бланки '!CN255:CQ255)</f>
        <v>4</v>
      </c>
      <c r="I253" s="107">
        <f>анкеты!E251</f>
        <v>101</v>
      </c>
      <c r="J253" s="107">
        <f>анкеты!D251</f>
        <v>102</v>
      </c>
      <c r="K253" s="107">
        <f>анкеты!G251</f>
        <v>83</v>
      </c>
      <c r="L253" s="107">
        <f>анкеты!F251</f>
        <v>84</v>
      </c>
      <c r="M253" s="107">
        <f t="shared" si="93"/>
        <v>100</v>
      </c>
      <c r="N253" s="107">
        <f t="shared" si="94"/>
        <v>98</v>
      </c>
      <c r="O253" s="107">
        <f t="shared" si="95"/>
        <v>99</v>
      </c>
      <c r="P253" s="107">
        <f t="shared" si="96"/>
        <v>99</v>
      </c>
      <c r="Q253" s="108">
        <f t="shared" si="97"/>
        <v>99</v>
      </c>
      <c r="R253" s="108">
        <f t="shared" si="98"/>
        <v>100</v>
      </c>
      <c r="S253" s="108">
        <f t="shared" si="99"/>
        <v>99</v>
      </c>
      <c r="T253" s="109">
        <f t="shared" si="100"/>
        <v>99.3</v>
      </c>
      <c r="U253" s="107">
        <f>SUM('бланки '!CT255:CX255)</f>
        <v>5</v>
      </c>
      <c r="V253" s="107"/>
      <c r="W253" s="107"/>
      <c r="X253" s="107">
        <f>анкеты!H251</f>
        <v>116</v>
      </c>
      <c r="Y253" s="107">
        <f t="shared" si="101"/>
        <v>120</v>
      </c>
      <c r="Z253" s="108">
        <f t="shared" si="102"/>
        <v>100</v>
      </c>
      <c r="AA253" s="108">
        <f t="shared" si="103"/>
        <v>98</v>
      </c>
      <c r="AB253" s="108">
        <f t="shared" si="104"/>
        <v>97</v>
      </c>
      <c r="AC253" s="110">
        <f t="shared" si="105"/>
        <v>98.5</v>
      </c>
      <c r="AD253" s="107">
        <f>IF('бланки '!G255=1,('бланки '!DB255+'бланки '!DD255)*3,SUM('бланки '!DA255:DE255))</f>
        <v>2</v>
      </c>
      <c r="AE253" s="107">
        <f>IF('бланки '!E255=2,SUM('бланки '!DI255:DK255)*2-1,SUM('бланки '!DF255:DK255))</f>
        <v>5</v>
      </c>
      <c r="AF253" s="107">
        <f>анкеты!J251</f>
        <v>11</v>
      </c>
      <c r="AG253" s="107">
        <f>анкеты!I251</f>
        <v>11</v>
      </c>
      <c r="AH253" s="108">
        <f t="shared" si="106"/>
        <v>40</v>
      </c>
      <c r="AI253" s="108">
        <f t="shared" si="107"/>
        <v>100</v>
      </c>
      <c r="AJ253" s="111">
        <f t="shared" si="108"/>
        <v>100</v>
      </c>
      <c r="AK253" s="110">
        <f t="shared" si="109"/>
        <v>82</v>
      </c>
      <c r="AL253" s="107">
        <f>анкеты!K251</f>
        <v>119</v>
      </c>
      <c r="AM253" s="107">
        <f t="shared" si="110"/>
        <v>120</v>
      </c>
      <c r="AN253" s="107">
        <f>анкеты!L251</f>
        <v>117</v>
      </c>
      <c r="AO253" s="107">
        <f t="shared" si="111"/>
        <v>120</v>
      </c>
      <c r="AP253" s="107">
        <f>анкеты!N251</f>
        <v>103</v>
      </c>
      <c r="AQ253" s="107">
        <f>анкеты!M251</f>
        <v>103</v>
      </c>
      <c r="AR253" s="108">
        <f t="shared" si="112"/>
        <v>99</v>
      </c>
      <c r="AS253" s="108">
        <f t="shared" si="113"/>
        <v>97</v>
      </c>
      <c r="AT253" s="108">
        <f t="shared" si="114"/>
        <v>100</v>
      </c>
      <c r="AU253" s="109">
        <f t="shared" si="115"/>
        <v>98.4</v>
      </c>
      <c r="AV253" s="107">
        <f>анкеты!O251</f>
        <v>117</v>
      </c>
      <c r="AW253" s="107">
        <f t="shared" si="116"/>
        <v>120</v>
      </c>
      <c r="AX253" s="107">
        <f>анкеты!P251</f>
        <v>117</v>
      </c>
      <c r="AY253" s="107">
        <f t="shared" si="117"/>
        <v>120</v>
      </c>
      <c r="AZ253" s="107">
        <f>анкеты!Q251</f>
        <v>119</v>
      </c>
      <c r="BA253" s="107">
        <f t="shared" si="118"/>
        <v>120</v>
      </c>
      <c r="BB253" s="108">
        <f t="shared" si="119"/>
        <v>97</v>
      </c>
      <c r="BC253" s="108">
        <f t="shared" si="120"/>
        <v>97</v>
      </c>
      <c r="BD253" s="108">
        <f t="shared" si="121"/>
        <v>99</v>
      </c>
      <c r="BE253" s="109">
        <f t="shared" si="122"/>
        <v>98</v>
      </c>
      <c r="BF253" s="107">
        <f t="shared" si="123"/>
        <v>95.240000000000009</v>
      </c>
      <c r="BG253" s="107"/>
      <c r="BH253" s="107"/>
      <c r="BI253" s="107"/>
      <c r="BJ253" s="107"/>
    </row>
    <row r="254" spans="1:62" ht="45">
      <c r="A254" s="107">
        <f>'бланки '!D256</f>
        <v>252</v>
      </c>
      <c r="B254" s="107" t="str">
        <f>'бланки '!C256</f>
        <v>Муниципальное бюджетное общеобразовательное учреждение «Карловская основная общеобразовательная школа» Колпнянского района Орловской области</v>
      </c>
      <c r="C254" s="107">
        <f>анкеты!C252</f>
        <v>28</v>
      </c>
      <c r="D254" s="107">
        <f>SUMIF('бланки '!K256:Y256,"&lt;2")</f>
        <v>12</v>
      </c>
      <c r="E254" s="107">
        <f>COUNTIF('бланки '!K256:Y256,"&lt;2")</f>
        <v>12</v>
      </c>
      <c r="F254" s="107">
        <f>SUMIF('бланки '!Z256:CM256,"&lt;2")</f>
        <v>48</v>
      </c>
      <c r="G254" s="107">
        <f>COUNTIF('бланки '!Z256:CM256,"&lt;2")</f>
        <v>53</v>
      </c>
      <c r="H254" s="107">
        <f>SUM('бланки '!CN256:CQ256)</f>
        <v>4</v>
      </c>
      <c r="I254" s="107">
        <f>анкеты!E252</f>
        <v>23</v>
      </c>
      <c r="J254" s="107">
        <f>анкеты!D252</f>
        <v>24</v>
      </c>
      <c r="K254" s="107">
        <f>анкеты!G252</f>
        <v>22</v>
      </c>
      <c r="L254" s="107">
        <f>анкеты!F252</f>
        <v>23</v>
      </c>
      <c r="M254" s="107">
        <f t="shared" si="93"/>
        <v>100</v>
      </c>
      <c r="N254" s="107">
        <f t="shared" si="94"/>
        <v>91</v>
      </c>
      <c r="O254" s="107">
        <f t="shared" si="95"/>
        <v>96</v>
      </c>
      <c r="P254" s="107">
        <f t="shared" si="96"/>
        <v>96</v>
      </c>
      <c r="Q254" s="108">
        <f t="shared" si="97"/>
        <v>95</v>
      </c>
      <c r="R254" s="108">
        <f t="shared" si="98"/>
        <v>100</v>
      </c>
      <c r="S254" s="108">
        <f t="shared" si="99"/>
        <v>96</v>
      </c>
      <c r="T254" s="109">
        <f t="shared" si="100"/>
        <v>96.9</v>
      </c>
      <c r="U254" s="107">
        <f>SUM('бланки '!CT256:CX256)</f>
        <v>5</v>
      </c>
      <c r="V254" s="107"/>
      <c r="W254" s="107"/>
      <c r="X254" s="107">
        <f>анкеты!H252</f>
        <v>28</v>
      </c>
      <c r="Y254" s="107">
        <f t="shared" si="101"/>
        <v>28</v>
      </c>
      <c r="Z254" s="108">
        <f t="shared" si="102"/>
        <v>100</v>
      </c>
      <c r="AA254" s="108">
        <f t="shared" si="103"/>
        <v>100</v>
      </c>
      <c r="AB254" s="108">
        <f t="shared" si="104"/>
        <v>100</v>
      </c>
      <c r="AC254" s="110">
        <f t="shared" si="105"/>
        <v>100</v>
      </c>
      <c r="AD254" s="107">
        <f>IF('бланки '!G256=1,('бланки '!DB256+'бланки '!DD256)*3,SUM('бланки '!DA256:DE256))</f>
        <v>2</v>
      </c>
      <c r="AE254" s="107">
        <f>IF('бланки '!E256=2,SUM('бланки '!DI256:DK256)*2-1,SUM('бланки '!DF256:DK256))</f>
        <v>4</v>
      </c>
      <c r="AF254" s="107">
        <f>анкеты!J252</f>
        <v>14</v>
      </c>
      <c r="AG254" s="107">
        <f>анкеты!I252</f>
        <v>16</v>
      </c>
      <c r="AH254" s="108">
        <f t="shared" si="106"/>
        <v>40</v>
      </c>
      <c r="AI254" s="108">
        <f t="shared" si="107"/>
        <v>80</v>
      </c>
      <c r="AJ254" s="111">
        <f t="shared" si="108"/>
        <v>87</v>
      </c>
      <c r="AK254" s="110">
        <f t="shared" si="109"/>
        <v>70.099999999999994</v>
      </c>
      <c r="AL254" s="107">
        <f>анкеты!K252</f>
        <v>28</v>
      </c>
      <c r="AM254" s="107">
        <f t="shared" si="110"/>
        <v>28</v>
      </c>
      <c r="AN254" s="107">
        <f>анкеты!L252</f>
        <v>27</v>
      </c>
      <c r="AO254" s="107">
        <f t="shared" si="111"/>
        <v>28</v>
      </c>
      <c r="AP254" s="107">
        <f>анкеты!N252</f>
        <v>27</v>
      </c>
      <c r="AQ254" s="107">
        <f>анкеты!M252</f>
        <v>27</v>
      </c>
      <c r="AR254" s="108">
        <f t="shared" si="112"/>
        <v>100</v>
      </c>
      <c r="AS254" s="108">
        <f t="shared" si="113"/>
        <v>96</v>
      </c>
      <c r="AT254" s="108">
        <f t="shared" si="114"/>
        <v>100</v>
      </c>
      <c r="AU254" s="109">
        <f t="shared" si="115"/>
        <v>98.4</v>
      </c>
      <c r="AV254" s="107">
        <f>анкеты!O252</f>
        <v>28</v>
      </c>
      <c r="AW254" s="107">
        <f t="shared" si="116"/>
        <v>28</v>
      </c>
      <c r="AX254" s="107">
        <f>анкеты!P252</f>
        <v>28</v>
      </c>
      <c r="AY254" s="107">
        <f t="shared" si="117"/>
        <v>28</v>
      </c>
      <c r="AZ254" s="107">
        <f>анкеты!Q252</f>
        <v>28</v>
      </c>
      <c r="BA254" s="107">
        <f t="shared" si="118"/>
        <v>28</v>
      </c>
      <c r="BB254" s="108">
        <f t="shared" si="119"/>
        <v>100</v>
      </c>
      <c r="BC254" s="108">
        <f t="shared" si="120"/>
        <v>100</v>
      </c>
      <c r="BD254" s="108">
        <f t="shared" si="121"/>
        <v>100</v>
      </c>
      <c r="BE254" s="109">
        <f t="shared" si="122"/>
        <v>100</v>
      </c>
      <c r="BF254" s="107">
        <f t="shared" si="123"/>
        <v>93.08</v>
      </c>
      <c r="BG254" s="107"/>
      <c r="BH254" s="107"/>
      <c r="BI254" s="107"/>
      <c r="BJ254" s="107"/>
    </row>
    <row r="255" spans="1:62" ht="45">
      <c r="A255" s="107">
        <f>'бланки '!D257</f>
        <v>253</v>
      </c>
      <c r="B255" s="107" t="str">
        <f>'бланки '!C257</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5" s="107">
        <f>анкеты!C253</f>
        <v>47</v>
      </c>
      <c r="D255" s="107">
        <f>SUMIF('бланки '!K257:Y257,"&lt;2")</f>
        <v>14</v>
      </c>
      <c r="E255" s="107">
        <f>COUNTIF('бланки '!K257:Y257,"&lt;2")</f>
        <v>14</v>
      </c>
      <c r="F255" s="107">
        <f>SUMIF('бланки '!Z257:CM257,"&lt;2")</f>
        <v>56</v>
      </c>
      <c r="G255" s="107">
        <f>COUNTIF('бланки '!Z257:CM257,"&lt;2")</f>
        <v>57</v>
      </c>
      <c r="H255" s="107">
        <f>SUM('бланки '!CN257:CQ257)</f>
        <v>4</v>
      </c>
      <c r="I255" s="107">
        <f>анкеты!E253</f>
        <v>43</v>
      </c>
      <c r="J255" s="107">
        <f>анкеты!D253</f>
        <v>43</v>
      </c>
      <c r="K255" s="107">
        <f>анкеты!G253</f>
        <v>42</v>
      </c>
      <c r="L255" s="107">
        <f>анкеты!F253</f>
        <v>42</v>
      </c>
      <c r="M255" s="107">
        <f t="shared" si="93"/>
        <v>100</v>
      </c>
      <c r="N255" s="107">
        <f t="shared" si="94"/>
        <v>98</v>
      </c>
      <c r="O255" s="107">
        <f t="shared" si="95"/>
        <v>100</v>
      </c>
      <c r="P255" s="107">
        <f t="shared" si="96"/>
        <v>100</v>
      </c>
      <c r="Q255" s="108">
        <f t="shared" si="97"/>
        <v>99</v>
      </c>
      <c r="R255" s="108">
        <f t="shared" si="98"/>
        <v>100</v>
      </c>
      <c r="S255" s="108">
        <f t="shared" si="99"/>
        <v>100</v>
      </c>
      <c r="T255" s="109">
        <f t="shared" si="100"/>
        <v>99.7</v>
      </c>
      <c r="U255" s="107">
        <f>SUM('бланки '!CT257:CX257)</f>
        <v>5</v>
      </c>
      <c r="V255" s="107"/>
      <c r="W255" s="107"/>
      <c r="X255" s="107">
        <f>анкеты!H253</f>
        <v>45</v>
      </c>
      <c r="Y255" s="107">
        <f t="shared" si="101"/>
        <v>47</v>
      </c>
      <c r="Z255" s="108">
        <f t="shared" si="102"/>
        <v>100</v>
      </c>
      <c r="AA255" s="108">
        <f t="shared" si="103"/>
        <v>98</v>
      </c>
      <c r="AB255" s="108">
        <f t="shared" si="104"/>
        <v>96</v>
      </c>
      <c r="AC255" s="110">
        <f t="shared" si="105"/>
        <v>98</v>
      </c>
      <c r="AD255" s="107">
        <f>IF('бланки '!G257=1,('бланки '!DB257+'бланки '!DD257)*3,SUM('бланки '!DA257:DE257))</f>
        <v>0</v>
      </c>
      <c r="AE255" s="107">
        <f>IF('бланки '!E257=2,SUM('бланки '!DI257:DK257)*2-1,SUM('бланки '!DF257:DK257))</f>
        <v>3</v>
      </c>
      <c r="AF255" s="107">
        <f>анкеты!J253</f>
        <v>3</v>
      </c>
      <c r="AG255" s="107">
        <f>анкеты!I253</f>
        <v>3</v>
      </c>
      <c r="AH255" s="108">
        <f t="shared" si="106"/>
        <v>0</v>
      </c>
      <c r="AI255" s="108">
        <f t="shared" si="107"/>
        <v>60</v>
      </c>
      <c r="AJ255" s="111">
        <f t="shared" si="108"/>
        <v>100</v>
      </c>
      <c r="AK255" s="110">
        <f t="shared" si="109"/>
        <v>54</v>
      </c>
      <c r="AL255" s="107">
        <f>анкеты!K253</f>
        <v>47</v>
      </c>
      <c r="AM255" s="107">
        <f t="shared" si="110"/>
        <v>47</v>
      </c>
      <c r="AN255" s="107">
        <f>анкеты!L253</f>
        <v>47</v>
      </c>
      <c r="AO255" s="107">
        <f t="shared" si="111"/>
        <v>47</v>
      </c>
      <c r="AP255" s="107">
        <f>анкеты!N253</f>
        <v>44</v>
      </c>
      <c r="AQ255" s="107">
        <f>анкеты!M253</f>
        <v>44</v>
      </c>
      <c r="AR255" s="108">
        <f t="shared" si="112"/>
        <v>100</v>
      </c>
      <c r="AS255" s="108">
        <f t="shared" si="113"/>
        <v>100</v>
      </c>
      <c r="AT255" s="108">
        <f t="shared" si="114"/>
        <v>100</v>
      </c>
      <c r="AU255" s="109">
        <f t="shared" si="115"/>
        <v>100</v>
      </c>
      <c r="AV255" s="107">
        <f>анкеты!O253</f>
        <v>46</v>
      </c>
      <c r="AW255" s="107">
        <f t="shared" si="116"/>
        <v>47</v>
      </c>
      <c r="AX255" s="107">
        <f>анкеты!P253</f>
        <v>46</v>
      </c>
      <c r="AY255" s="107">
        <f t="shared" si="117"/>
        <v>47</v>
      </c>
      <c r="AZ255" s="107">
        <f>анкеты!Q253</f>
        <v>47</v>
      </c>
      <c r="BA255" s="107">
        <f t="shared" si="118"/>
        <v>47</v>
      </c>
      <c r="BB255" s="108">
        <f t="shared" si="119"/>
        <v>98</v>
      </c>
      <c r="BC255" s="108">
        <f t="shared" si="120"/>
        <v>98</v>
      </c>
      <c r="BD255" s="108">
        <f t="shared" si="121"/>
        <v>100</v>
      </c>
      <c r="BE255" s="109">
        <f t="shared" si="122"/>
        <v>99</v>
      </c>
      <c r="BF255" s="107">
        <f t="shared" si="123"/>
        <v>90.14</v>
      </c>
      <c r="BG255" s="107"/>
      <c r="BH255" s="107"/>
      <c r="BI255" s="107"/>
      <c r="BJ255" s="107"/>
    </row>
    <row r="256" spans="1:62" ht="45">
      <c r="A256" s="107">
        <f>'бланки '!D258</f>
        <v>254</v>
      </c>
      <c r="B256" s="107" t="str">
        <f>'бланки '!C258</f>
        <v>Муниципальное бюджетное общеобразовательное учреждение «Дубовская средняя общеобразовательная школа» Колпнянского района Орловской области</v>
      </c>
      <c r="C256" s="107">
        <f>анкеты!C254</f>
        <v>39</v>
      </c>
      <c r="D256" s="107">
        <f>SUMIF('бланки '!K258:Y258,"&lt;2")</f>
        <v>13</v>
      </c>
      <c r="E256" s="107">
        <f>COUNTIF('бланки '!K258:Y258,"&lt;2")</f>
        <v>13</v>
      </c>
      <c r="F256" s="107">
        <f>SUMIF('бланки '!Z258:CM258,"&lt;2")</f>
        <v>53.5</v>
      </c>
      <c r="G256" s="107">
        <f>COUNTIF('бланки '!Z258:CM258,"&lt;2")</f>
        <v>54</v>
      </c>
      <c r="H256" s="107">
        <f>SUM('бланки '!CN258:CQ258)</f>
        <v>4</v>
      </c>
      <c r="I256" s="107">
        <f>анкеты!E254</f>
        <v>36</v>
      </c>
      <c r="J256" s="107">
        <f>анкеты!D254</f>
        <v>36</v>
      </c>
      <c r="K256" s="107">
        <f>анкеты!G254</f>
        <v>35</v>
      </c>
      <c r="L256" s="107">
        <f>анкеты!F254</f>
        <v>35</v>
      </c>
      <c r="M256" s="107">
        <f t="shared" si="93"/>
        <v>100</v>
      </c>
      <c r="N256" s="107">
        <f t="shared" si="94"/>
        <v>99</v>
      </c>
      <c r="O256" s="107">
        <f t="shared" si="95"/>
        <v>100</v>
      </c>
      <c r="P256" s="107">
        <f t="shared" si="96"/>
        <v>100</v>
      </c>
      <c r="Q256" s="108">
        <f t="shared" si="97"/>
        <v>99</v>
      </c>
      <c r="R256" s="108">
        <f t="shared" si="98"/>
        <v>100</v>
      </c>
      <c r="S256" s="108">
        <f t="shared" si="99"/>
        <v>100</v>
      </c>
      <c r="T256" s="109">
        <f t="shared" si="100"/>
        <v>99.7</v>
      </c>
      <c r="U256" s="107">
        <f>SUM('бланки '!CT258:CX258)</f>
        <v>5</v>
      </c>
      <c r="V256" s="107"/>
      <c r="W256" s="107"/>
      <c r="X256" s="107">
        <f>анкеты!H254</f>
        <v>39</v>
      </c>
      <c r="Y256" s="107">
        <f t="shared" si="101"/>
        <v>39</v>
      </c>
      <c r="Z256" s="108">
        <f t="shared" si="102"/>
        <v>100</v>
      </c>
      <c r="AA256" s="108">
        <f t="shared" si="103"/>
        <v>100</v>
      </c>
      <c r="AB256" s="108">
        <f t="shared" si="104"/>
        <v>100</v>
      </c>
      <c r="AC256" s="110">
        <f t="shared" si="105"/>
        <v>100</v>
      </c>
      <c r="AD256" s="107">
        <f>IF('бланки '!G258=1,('бланки '!DB258+'бланки '!DD258)*3,SUM('бланки '!DA258:DE258))</f>
        <v>0</v>
      </c>
      <c r="AE256" s="107">
        <f>IF('бланки '!E258=2,SUM('бланки '!DI258:DK258)*2-1,SUM('бланки '!DF258:DK258))</f>
        <v>3</v>
      </c>
      <c r="AF256" s="107">
        <f>анкеты!J254</f>
        <v>1</v>
      </c>
      <c r="AG256" s="107">
        <f>анкеты!I254</f>
        <v>1</v>
      </c>
      <c r="AH256" s="108">
        <f t="shared" si="106"/>
        <v>0</v>
      </c>
      <c r="AI256" s="108">
        <f t="shared" si="107"/>
        <v>60</v>
      </c>
      <c r="AJ256" s="111">
        <f t="shared" si="108"/>
        <v>100</v>
      </c>
      <c r="AK256" s="110">
        <f t="shared" si="109"/>
        <v>54</v>
      </c>
      <c r="AL256" s="107">
        <f>анкеты!K254</f>
        <v>39</v>
      </c>
      <c r="AM256" s="107">
        <f t="shared" si="110"/>
        <v>39</v>
      </c>
      <c r="AN256" s="107">
        <f>анкеты!L254</f>
        <v>39</v>
      </c>
      <c r="AO256" s="107">
        <f t="shared" si="111"/>
        <v>39</v>
      </c>
      <c r="AP256" s="107">
        <f>анкеты!N254</f>
        <v>38</v>
      </c>
      <c r="AQ256" s="107">
        <f>анкеты!M254</f>
        <v>38</v>
      </c>
      <c r="AR256" s="108">
        <f t="shared" si="112"/>
        <v>100</v>
      </c>
      <c r="AS256" s="108">
        <f t="shared" si="113"/>
        <v>100</v>
      </c>
      <c r="AT256" s="108">
        <f t="shared" si="114"/>
        <v>100</v>
      </c>
      <c r="AU256" s="109">
        <f t="shared" si="115"/>
        <v>100</v>
      </c>
      <c r="AV256" s="107">
        <f>анкеты!O254</f>
        <v>39</v>
      </c>
      <c r="AW256" s="107">
        <f t="shared" si="116"/>
        <v>39</v>
      </c>
      <c r="AX256" s="107">
        <f>анкеты!P254</f>
        <v>39</v>
      </c>
      <c r="AY256" s="107">
        <f t="shared" si="117"/>
        <v>39</v>
      </c>
      <c r="AZ256" s="107">
        <f>анкеты!Q254</f>
        <v>39</v>
      </c>
      <c r="BA256" s="107">
        <f t="shared" si="118"/>
        <v>39</v>
      </c>
      <c r="BB256" s="108">
        <f t="shared" si="119"/>
        <v>100</v>
      </c>
      <c r="BC256" s="108">
        <f t="shared" si="120"/>
        <v>100</v>
      </c>
      <c r="BD256" s="108">
        <f t="shared" si="121"/>
        <v>100</v>
      </c>
      <c r="BE256" s="109">
        <f t="shared" si="122"/>
        <v>100</v>
      </c>
      <c r="BF256" s="107">
        <f t="shared" si="123"/>
        <v>90.74</v>
      </c>
      <c r="BG256" s="107"/>
      <c r="BH256" s="107"/>
      <c r="BI256" s="107"/>
      <c r="BJ256" s="107"/>
    </row>
    <row r="257" spans="1:62" ht="45">
      <c r="A257" s="107">
        <f>'бланки '!D259</f>
        <v>255</v>
      </c>
      <c r="B257" s="107" t="str">
        <f>'бланки '!C259</f>
        <v>Муниципальное бюджетное общеобразовательное учреждение «Ярищенская средняя общеобразовательная школа» Колпнянского района Орловской области</v>
      </c>
      <c r="C257" s="107">
        <f>анкеты!C255</f>
        <v>36</v>
      </c>
      <c r="D257" s="107">
        <f>SUMIF('бланки '!K259:Y259,"&lt;2")</f>
        <v>14</v>
      </c>
      <c r="E257" s="107">
        <f>COUNTIF('бланки '!K259:Y259,"&lt;2")</f>
        <v>14</v>
      </c>
      <c r="F257" s="107">
        <f>SUMIF('бланки '!Z259:CM259,"&lt;2")</f>
        <v>56</v>
      </c>
      <c r="G257" s="107">
        <f>COUNTIF('бланки '!Z259:CM259,"&lt;2")</f>
        <v>56</v>
      </c>
      <c r="H257" s="107">
        <f>SUM('бланки '!CN259:CQ259)</f>
        <v>4</v>
      </c>
      <c r="I257" s="107">
        <f>анкеты!E255</f>
        <v>35</v>
      </c>
      <c r="J257" s="107">
        <f>анкеты!D255</f>
        <v>35</v>
      </c>
      <c r="K257" s="107">
        <f>анкеты!G255</f>
        <v>30</v>
      </c>
      <c r="L257" s="107">
        <f>анкеты!F255</f>
        <v>30</v>
      </c>
      <c r="M257" s="107">
        <f t="shared" si="93"/>
        <v>100</v>
      </c>
      <c r="N257" s="107">
        <f t="shared" si="94"/>
        <v>100</v>
      </c>
      <c r="O257" s="107">
        <f t="shared" si="95"/>
        <v>100</v>
      </c>
      <c r="P257" s="107">
        <f t="shared" si="96"/>
        <v>100</v>
      </c>
      <c r="Q257" s="108">
        <f t="shared" si="97"/>
        <v>100</v>
      </c>
      <c r="R257" s="108">
        <f t="shared" si="98"/>
        <v>100</v>
      </c>
      <c r="S257" s="108">
        <f t="shared" si="99"/>
        <v>100</v>
      </c>
      <c r="T257" s="109">
        <f t="shared" si="100"/>
        <v>100</v>
      </c>
      <c r="U257" s="107">
        <f>SUM('бланки '!CT259:CX259)</f>
        <v>5</v>
      </c>
      <c r="V257" s="107"/>
      <c r="W257" s="107"/>
      <c r="X257" s="107">
        <f>анкеты!H255</f>
        <v>36</v>
      </c>
      <c r="Y257" s="107">
        <f t="shared" si="101"/>
        <v>36</v>
      </c>
      <c r="Z257" s="108">
        <f t="shared" si="102"/>
        <v>100</v>
      </c>
      <c r="AA257" s="108">
        <f t="shared" si="103"/>
        <v>100</v>
      </c>
      <c r="AB257" s="108">
        <f t="shared" si="104"/>
        <v>100</v>
      </c>
      <c r="AC257" s="110">
        <f t="shared" si="105"/>
        <v>100</v>
      </c>
      <c r="AD257" s="107">
        <f>IF('бланки '!G259=1,('бланки '!DB259+'бланки '!DD259)*3,SUM('бланки '!DA259:DE259))</f>
        <v>0</v>
      </c>
      <c r="AE257" s="107">
        <f>IF('бланки '!E259=2,SUM('бланки '!DI259:DK259)*2-1,SUM('бланки '!DF259:DK259))</f>
        <v>4</v>
      </c>
      <c r="AF257" s="107">
        <f>анкеты!J255</f>
        <v>1</v>
      </c>
      <c r="AG257" s="107">
        <f>анкеты!I255</f>
        <v>1</v>
      </c>
      <c r="AH257" s="108">
        <f t="shared" si="106"/>
        <v>0</v>
      </c>
      <c r="AI257" s="108">
        <f t="shared" si="107"/>
        <v>80</v>
      </c>
      <c r="AJ257" s="111">
        <f t="shared" si="108"/>
        <v>100</v>
      </c>
      <c r="AK257" s="110">
        <f t="shared" si="109"/>
        <v>62</v>
      </c>
      <c r="AL257" s="107">
        <f>анкеты!K255</f>
        <v>35</v>
      </c>
      <c r="AM257" s="107">
        <f t="shared" si="110"/>
        <v>36</v>
      </c>
      <c r="AN257" s="107">
        <f>анкеты!L255</f>
        <v>36</v>
      </c>
      <c r="AO257" s="107">
        <f t="shared" si="111"/>
        <v>36</v>
      </c>
      <c r="AP257" s="107">
        <f>анкеты!N255</f>
        <v>33</v>
      </c>
      <c r="AQ257" s="107">
        <f>анкеты!M255</f>
        <v>33</v>
      </c>
      <c r="AR257" s="108">
        <f t="shared" si="112"/>
        <v>97</v>
      </c>
      <c r="AS257" s="108">
        <f t="shared" si="113"/>
        <v>100</v>
      </c>
      <c r="AT257" s="108">
        <f t="shared" si="114"/>
        <v>100</v>
      </c>
      <c r="AU257" s="109">
        <f t="shared" si="115"/>
        <v>98.8</v>
      </c>
      <c r="AV257" s="107">
        <f>анкеты!O255</f>
        <v>35</v>
      </c>
      <c r="AW257" s="107">
        <f t="shared" si="116"/>
        <v>36</v>
      </c>
      <c r="AX257" s="107">
        <f>анкеты!P255</f>
        <v>36</v>
      </c>
      <c r="AY257" s="107">
        <f t="shared" si="117"/>
        <v>36</v>
      </c>
      <c r="AZ257" s="107">
        <f>анкеты!Q255</f>
        <v>35</v>
      </c>
      <c r="BA257" s="107">
        <f t="shared" si="118"/>
        <v>36</v>
      </c>
      <c r="BB257" s="108">
        <f t="shared" si="119"/>
        <v>97</v>
      </c>
      <c r="BC257" s="108">
        <f t="shared" si="120"/>
        <v>100</v>
      </c>
      <c r="BD257" s="108">
        <f t="shared" si="121"/>
        <v>97</v>
      </c>
      <c r="BE257" s="109">
        <f t="shared" si="122"/>
        <v>97.6</v>
      </c>
      <c r="BF257" s="107">
        <f t="shared" si="123"/>
        <v>91.679999999999993</v>
      </c>
      <c r="BG257" s="107"/>
      <c r="BH257" s="107"/>
      <c r="BI257" s="107"/>
      <c r="BJ257" s="107"/>
    </row>
    <row r="258" spans="1:62" ht="45">
      <c r="A258" s="107">
        <f>'бланки '!D260</f>
        <v>256</v>
      </c>
      <c r="B258" s="107" t="str">
        <f>'бланки '!C260</f>
        <v>Муниципальное бюджетное общеобразовательное учреждение «Ахтырская основная общеобразовательная школа» Колпнянского района Орловской области</v>
      </c>
      <c r="C258" s="107">
        <f>анкеты!C256</f>
        <v>21</v>
      </c>
      <c r="D258" s="107">
        <f>SUMIF('бланки '!K260:Y260,"&lt;2")</f>
        <v>13</v>
      </c>
      <c r="E258" s="107">
        <f>COUNTIF('бланки '!K260:Y260,"&lt;2")</f>
        <v>13</v>
      </c>
      <c r="F258" s="107">
        <f>SUMIF('бланки '!Z260:CM260,"&lt;2")</f>
        <v>43.5</v>
      </c>
      <c r="G258" s="107">
        <f>COUNTIF('бланки '!Z260:CM260,"&lt;2")</f>
        <v>52</v>
      </c>
      <c r="H258" s="107">
        <f>SUM('бланки '!CN260:CQ260)</f>
        <v>4</v>
      </c>
      <c r="I258" s="107">
        <f>анкеты!E256</f>
        <v>17</v>
      </c>
      <c r="J258" s="107">
        <f>анкеты!D256</f>
        <v>17</v>
      </c>
      <c r="K258" s="107">
        <f>анкеты!G256</f>
        <v>16</v>
      </c>
      <c r="L258" s="107">
        <f>анкеты!F256</f>
        <v>16</v>
      </c>
      <c r="M258" s="107">
        <f t="shared" si="93"/>
        <v>100</v>
      </c>
      <c r="N258" s="107">
        <f t="shared" si="94"/>
        <v>84</v>
      </c>
      <c r="O258" s="107">
        <f t="shared" si="95"/>
        <v>100</v>
      </c>
      <c r="P258" s="107">
        <f t="shared" si="96"/>
        <v>100</v>
      </c>
      <c r="Q258" s="108">
        <f t="shared" si="97"/>
        <v>92</v>
      </c>
      <c r="R258" s="108">
        <f t="shared" si="98"/>
        <v>100</v>
      </c>
      <c r="S258" s="108">
        <f t="shared" si="99"/>
        <v>100</v>
      </c>
      <c r="T258" s="109">
        <f t="shared" si="100"/>
        <v>97.6</v>
      </c>
      <c r="U258" s="107">
        <f>SUM('бланки '!CT260:CX260)</f>
        <v>5</v>
      </c>
      <c r="V258" s="107"/>
      <c r="W258" s="107"/>
      <c r="X258" s="107">
        <f>анкеты!H256</f>
        <v>20</v>
      </c>
      <c r="Y258" s="107">
        <f t="shared" si="101"/>
        <v>21</v>
      </c>
      <c r="Z258" s="108">
        <f t="shared" si="102"/>
        <v>100</v>
      </c>
      <c r="AA258" s="108">
        <f t="shared" si="103"/>
        <v>97</v>
      </c>
      <c r="AB258" s="108">
        <f t="shared" si="104"/>
        <v>95</v>
      </c>
      <c r="AC258" s="110">
        <f t="shared" si="105"/>
        <v>97.5</v>
      </c>
      <c r="AD258" s="107">
        <f>IF('бланки '!G260=1,('бланки '!DB260+'бланки '!DD260)*3,SUM('бланки '!DA260:DE260))</f>
        <v>0</v>
      </c>
      <c r="AE258" s="107">
        <f>IF('бланки '!E260=2,SUM('бланки '!DI260:DK260)*2-1,SUM('бланки '!DF260:DK260))</f>
        <v>4</v>
      </c>
      <c r="AF258" s="107">
        <f>анкеты!J256</f>
        <v>7</v>
      </c>
      <c r="AG258" s="107">
        <f>анкеты!I256</f>
        <v>8</v>
      </c>
      <c r="AH258" s="108">
        <f t="shared" si="106"/>
        <v>0</v>
      </c>
      <c r="AI258" s="108">
        <f t="shared" si="107"/>
        <v>80</v>
      </c>
      <c r="AJ258" s="111">
        <f t="shared" si="108"/>
        <v>87</v>
      </c>
      <c r="AK258" s="110">
        <f t="shared" si="109"/>
        <v>58.1</v>
      </c>
      <c r="AL258" s="107">
        <f>анкеты!K256</f>
        <v>20</v>
      </c>
      <c r="AM258" s="107">
        <f t="shared" si="110"/>
        <v>21</v>
      </c>
      <c r="AN258" s="107">
        <f>анкеты!L256</f>
        <v>20</v>
      </c>
      <c r="AO258" s="107">
        <f t="shared" si="111"/>
        <v>21</v>
      </c>
      <c r="AP258" s="107">
        <f>анкеты!N256</f>
        <v>16</v>
      </c>
      <c r="AQ258" s="107">
        <f>анкеты!M256</f>
        <v>17</v>
      </c>
      <c r="AR258" s="108">
        <f t="shared" si="112"/>
        <v>95</v>
      </c>
      <c r="AS258" s="108">
        <f t="shared" si="113"/>
        <v>95</v>
      </c>
      <c r="AT258" s="108">
        <f t="shared" si="114"/>
        <v>94</v>
      </c>
      <c r="AU258" s="109">
        <f t="shared" si="115"/>
        <v>94.8</v>
      </c>
      <c r="AV258" s="107">
        <f>анкеты!O256</f>
        <v>20</v>
      </c>
      <c r="AW258" s="107">
        <f t="shared" si="116"/>
        <v>21</v>
      </c>
      <c r="AX258" s="107">
        <f>анкеты!P256</f>
        <v>20</v>
      </c>
      <c r="AY258" s="107">
        <f t="shared" si="117"/>
        <v>21</v>
      </c>
      <c r="AZ258" s="107">
        <f>анкеты!Q256</f>
        <v>21</v>
      </c>
      <c r="BA258" s="107">
        <f t="shared" si="118"/>
        <v>21</v>
      </c>
      <c r="BB258" s="108">
        <f t="shared" si="119"/>
        <v>95</v>
      </c>
      <c r="BC258" s="108">
        <f t="shared" si="120"/>
        <v>95</v>
      </c>
      <c r="BD258" s="108">
        <f t="shared" si="121"/>
        <v>100</v>
      </c>
      <c r="BE258" s="109">
        <f t="shared" si="122"/>
        <v>97.5</v>
      </c>
      <c r="BF258" s="107">
        <f t="shared" si="123"/>
        <v>89.1</v>
      </c>
      <c r="BG258" s="107"/>
      <c r="BH258" s="107"/>
      <c r="BI258" s="107"/>
      <c r="BJ258" s="107"/>
    </row>
    <row r="259" spans="1:62" ht="45">
      <c r="A259" s="107">
        <f>'бланки '!D261</f>
        <v>257</v>
      </c>
      <c r="B259" s="107" t="str">
        <f>'бланки '!C261</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9" s="107">
        <f>анкеты!C257</f>
        <v>13</v>
      </c>
      <c r="D259" s="107">
        <f>SUMIF('бланки '!K261:Y261,"&lt;2")</f>
        <v>14</v>
      </c>
      <c r="E259" s="107">
        <f>COUNTIF('бланки '!K261:Y261,"&lt;2")</f>
        <v>14</v>
      </c>
      <c r="F259" s="107">
        <f>SUMIF('бланки '!Z261:CM261,"&lt;2")</f>
        <v>50</v>
      </c>
      <c r="G259" s="107">
        <f>COUNTIF('бланки '!Z261:CM261,"&lt;2")</f>
        <v>55</v>
      </c>
      <c r="H259" s="107">
        <f>SUM('бланки '!CN261:CQ261)</f>
        <v>4</v>
      </c>
      <c r="I259" s="107">
        <f>анкеты!E257</f>
        <v>12</v>
      </c>
      <c r="J259" s="107">
        <f>анкеты!D257</f>
        <v>12</v>
      </c>
      <c r="K259" s="107">
        <f>анкеты!G257</f>
        <v>9</v>
      </c>
      <c r="L259" s="107">
        <f>анкеты!F257</f>
        <v>9</v>
      </c>
      <c r="M259" s="107">
        <f t="shared" ref="M259:M322" si="124">IF((MOD(D259/E259*100,1)&lt;0.55),ROUNDDOWN((D259/E259)*100,0),ROUNDUP((D259/E259)*100,0))</f>
        <v>100</v>
      </c>
      <c r="N259" s="107">
        <f t="shared" ref="N259:N322" si="125">IF((MOD(F259/G259*100,1)&lt;0.55),ROUNDDOWN((F259/G259)*100,0),ROUNDUP((F259/G259)*100,0))</f>
        <v>91</v>
      </c>
      <c r="O259" s="107">
        <f t="shared" ref="O259:O322" si="126">IF((MOD(I259/J259*100,1)&lt;0.55),ROUNDDOWN((I259/J259)*100,0),ROUNDUP((I259/J259)*100,0))</f>
        <v>100</v>
      </c>
      <c r="P259" s="107">
        <f t="shared" ref="P259:P322" si="127">IF((MOD(K259/L259*100,1)&lt;0.55),ROUNDDOWN((K259/L259)*100,0),ROUNDUP((K259/L259)*100,0))</f>
        <v>100</v>
      </c>
      <c r="Q259" s="108">
        <f t="shared" ref="Q259:Q322" si="128">ROUNDDOWN((M259+N259)/2,0)</f>
        <v>95</v>
      </c>
      <c r="R259" s="108">
        <f t="shared" ref="R259:R322" si="129">ROUND(MIN(H259*30,100),0)</f>
        <v>100</v>
      </c>
      <c r="S259" s="108">
        <f t="shared" ref="S259:S322" si="130">ROUNDDOWN((O259+P259)/2,0)</f>
        <v>100</v>
      </c>
      <c r="T259" s="109">
        <f t="shared" ref="T259:T322" si="131">IF((MOD(Q259*0.3+R259*0.3+S259*0.4,1.1)*50&lt;0.55),ROUNDDOWN(Q259*0.3+R259*0.3+S259*0.4,1),ROUNDUP(Q259*0.3+R259*0.3+S259*0.4,1))</f>
        <v>98.5</v>
      </c>
      <c r="U259" s="107">
        <f>SUM('бланки '!CT261:CX261)</f>
        <v>5</v>
      </c>
      <c r="V259" s="107"/>
      <c r="W259" s="107"/>
      <c r="X259" s="107">
        <f>анкеты!H257</f>
        <v>13</v>
      </c>
      <c r="Y259" s="107">
        <f t="shared" ref="Y259:Y322" si="132">C259</f>
        <v>13</v>
      </c>
      <c r="Z259" s="108">
        <f t="shared" ref="Z259:Z322" si="133">MIN(100,U259*20)</f>
        <v>100</v>
      </c>
      <c r="AA259" s="108">
        <f t="shared" ref="AA259:AA322" si="134">ROUNDDOWN((Z259+AB259)/2,0)</f>
        <v>100</v>
      </c>
      <c r="AB259" s="108">
        <f t="shared" ref="AB259:AB322" si="135">IF((MOD(X259*100/Y259,1)&lt;0.55),ROUNDDOWN(X259*100/Y259,0),ROUNDUP(X259*100/Y259,0))</f>
        <v>100</v>
      </c>
      <c r="AC259" s="110">
        <f t="shared" ref="AC259:AC322" si="136">IF((MOD(Z259*0.5+AB259*0.5,1.1)&lt;0.55),ROUNDDOWN(Z259*0.5+AB259*0.5,1),ROUNDUP(Z259*0.5+AB259*0.5,1))</f>
        <v>100</v>
      </c>
      <c r="AD259" s="107">
        <f>IF('бланки '!G261=1,('бланки '!DB261+'бланки '!DD261)*3,SUM('бланки '!DA261:DE261))</f>
        <v>0</v>
      </c>
      <c r="AE259" s="107">
        <f>IF('бланки '!E261=2,SUM('бланки '!DI261:DK261)*2-1,SUM('бланки '!DF261:DK261))</f>
        <v>2</v>
      </c>
      <c r="AF259" s="107">
        <f>анкеты!J257</f>
        <v>1</v>
      </c>
      <c r="AG259" s="107">
        <f>анкеты!I257</f>
        <v>1</v>
      </c>
      <c r="AH259" s="108">
        <f t="shared" ref="AH259:AH322" si="137">MIN(AD259*20,100)</f>
        <v>0</v>
      </c>
      <c r="AI259" s="108">
        <f t="shared" ref="AI259:AI322" si="138">MIN(AE259*20,100)</f>
        <v>40</v>
      </c>
      <c r="AJ259" s="111">
        <f t="shared" ref="AJ259:AJ322" si="139">IF((MOD(AF259*100/AG259,1)&lt;0.55),ROUNDDOWN(AF259*100/AG259,0),ROUNDUP(AF259*100/AG259,0))</f>
        <v>100</v>
      </c>
      <c r="AK259" s="110">
        <f t="shared" ref="AK259:AK322" si="140">IF((MOD(0.3*AH259+0.4*AI259+0.3*AJ259,1.1)&lt;0.55),ROUNDDOWN(0.3*AH259+0.4*AI259+0.3*AJ259,1),ROUNDUP(0.3*AH259+0.4*AI259+0.3*AJ259,1))</f>
        <v>46</v>
      </c>
      <c r="AL259" s="107">
        <f>анкеты!K257</f>
        <v>13</v>
      </c>
      <c r="AM259" s="107">
        <f t="shared" ref="AM259:AM322" si="141">C259</f>
        <v>13</v>
      </c>
      <c r="AN259" s="107">
        <f>анкеты!L257</f>
        <v>13</v>
      </c>
      <c r="AO259" s="107">
        <f t="shared" ref="AO259:AO322" si="142">C259</f>
        <v>13</v>
      </c>
      <c r="AP259" s="107">
        <f>анкеты!N257</f>
        <v>13</v>
      </c>
      <c r="AQ259" s="107">
        <f>анкеты!M257</f>
        <v>13</v>
      </c>
      <c r="AR259" s="108">
        <f t="shared" ref="AR259:AR322" si="143">IF((MOD(AL259*100/AM259,1)&lt;0.55),ROUNDDOWN(AL259*100/AM259,0),ROUNDUP(AL259*100/AM259,0))</f>
        <v>100</v>
      </c>
      <c r="AS259" s="108">
        <f t="shared" ref="AS259:AS322" si="144">IF((MOD(AN259*100/AO259,1)&lt;0.55),ROUNDDOWN(AN259*100/AO259,0),ROUNDUP(AN259*100/AO259,0))</f>
        <v>100</v>
      </c>
      <c r="AT259" s="108">
        <f t="shared" ref="AT259:AT322" si="145">IF((MOD(AP259*100/AQ259,1)&lt;0.55),ROUNDDOWN(AP259*100/AQ259,0),ROUNDUP(AP259*100/AQ259,0))</f>
        <v>100</v>
      </c>
      <c r="AU259" s="109">
        <f t="shared" ref="AU259:AU322" si="146">IF((MOD(0.4*AR259+0.4*AS259+0.2*AT259,1.1)&lt;0.55),ROUNDDOWN(0.4*AR259+0.4*AS259+0.2*AT259,1),ROUNDUP(0.4*AR259+0.4*AS259+0.2*AT259,1))</f>
        <v>100</v>
      </c>
      <c r="AV259" s="107">
        <f>анкеты!O257</f>
        <v>13</v>
      </c>
      <c r="AW259" s="107">
        <f t="shared" ref="AW259:AW322" si="147">C259</f>
        <v>13</v>
      </c>
      <c r="AX259" s="107">
        <f>анкеты!P257</f>
        <v>13</v>
      </c>
      <c r="AY259" s="107">
        <f t="shared" ref="AY259:AY322" si="148">C259</f>
        <v>13</v>
      </c>
      <c r="AZ259" s="107">
        <f>анкеты!Q257</f>
        <v>13</v>
      </c>
      <c r="BA259" s="107">
        <f t="shared" ref="BA259:BA322" si="149">C259</f>
        <v>13</v>
      </c>
      <c r="BB259" s="108">
        <f t="shared" ref="BB259:BB322" si="150">IF((MOD(AV259*100/AW259,1)&lt;0.55),ROUNDDOWN(AV259*100/AW259,0),ROUNDUP(AV259*100/AW259,0))</f>
        <v>100</v>
      </c>
      <c r="BC259" s="108">
        <f t="shared" ref="BC259:BC322" si="151">IF((MOD(AX259*100/AY259,1)&lt;0.55),ROUNDDOWN(AX259*100/AY259,0),ROUNDUP(AX259*100/AY259,0))</f>
        <v>100</v>
      </c>
      <c r="BD259" s="108">
        <f t="shared" ref="BD259:BD322" si="152">IF((MOD(AZ259*100/BA259,1)&lt;0.55),ROUNDDOWN(AZ259*100/BA259,0),ROUNDUP(AZ259*100/BA259,0))</f>
        <v>100</v>
      </c>
      <c r="BE259" s="109">
        <f t="shared" ref="BE259:BE322" si="153">IF((MOD(0.3*BB259+0.2*BC259+0.5*BD259,1.1)&lt;0.55),ROUNDDOWN(0.3*BB259+0.2*BC259+0.5*BD259,1),ROUNDUP(0.3*BB259+0.2*BC259+0.5*BD259,1))</f>
        <v>100</v>
      </c>
      <c r="BF259" s="107">
        <f t="shared" ref="BF259:BF322" si="154">(T259+AC259+AK259+AU259+BE259)/5</f>
        <v>88.9</v>
      </c>
      <c r="BG259" s="107"/>
      <c r="BH259" s="107"/>
      <c r="BI259" s="107"/>
      <c r="BJ259" s="107"/>
    </row>
    <row r="260" spans="1:62" ht="45">
      <c r="A260" s="107">
        <f>'бланки '!D262</f>
        <v>258</v>
      </c>
      <c r="B260" s="107" t="str">
        <f>'бланки '!C262</f>
        <v>Муниципальное бюджетное общеобразовательное учреждение «Краснянская средняя общеобразовательная школа» Колпнянского района Орловской области</v>
      </c>
      <c r="C260" s="107">
        <f>анкеты!C258</f>
        <v>14</v>
      </c>
      <c r="D260" s="107">
        <f>SUMIF('бланки '!K262:Y262,"&lt;2")</f>
        <v>14</v>
      </c>
      <c r="E260" s="107">
        <f>COUNTIF('бланки '!K262:Y262,"&lt;2")</f>
        <v>14</v>
      </c>
      <c r="F260" s="107">
        <f>SUMIF('бланки '!Z262:CM262,"&lt;2")</f>
        <v>46</v>
      </c>
      <c r="G260" s="107">
        <f>COUNTIF('бланки '!Z262:CM262,"&lt;2")</f>
        <v>54</v>
      </c>
      <c r="H260" s="107">
        <f>SUM('бланки '!CN262:CQ262)</f>
        <v>4</v>
      </c>
      <c r="I260" s="107">
        <f>анкеты!E258</f>
        <v>14</v>
      </c>
      <c r="J260" s="107">
        <f>анкеты!D258</f>
        <v>14</v>
      </c>
      <c r="K260" s="107">
        <f>анкеты!G258</f>
        <v>14</v>
      </c>
      <c r="L260" s="107">
        <f>анкеты!F258</f>
        <v>14</v>
      </c>
      <c r="M260" s="107">
        <f t="shared" si="124"/>
        <v>100</v>
      </c>
      <c r="N260" s="107">
        <f t="shared" si="125"/>
        <v>85</v>
      </c>
      <c r="O260" s="107">
        <f t="shared" si="126"/>
        <v>100</v>
      </c>
      <c r="P260" s="107">
        <f t="shared" si="127"/>
        <v>100</v>
      </c>
      <c r="Q260" s="108">
        <f t="shared" si="128"/>
        <v>92</v>
      </c>
      <c r="R260" s="108">
        <f t="shared" si="129"/>
        <v>100</v>
      </c>
      <c r="S260" s="108">
        <f t="shared" si="130"/>
        <v>100</v>
      </c>
      <c r="T260" s="109">
        <f t="shared" si="131"/>
        <v>97.6</v>
      </c>
      <c r="U260" s="107">
        <f>SUM('бланки '!CT262:CX262)</f>
        <v>5</v>
      </c>
      <c r="V260" s="107"/>
      <c r="W260" s="107"/>
      <c r="X260" s="107">
        <f>анкеты!H258</f>
        <v>14</v>
      </c>
      <c r="Y260" s="107">
        <f t="shared" si="132"/>
        <v>14</v>
      </c>
      <c r="Z260" s="108">
        <f t="shared" si="133"/>
        <v>100</v>
      </c>
      <c r="AA260" s="108">
        <f t="shared" si="134"/>
        <v>100</v>
      </c>
      <c r="AB260" s="108">
        <f t="shared" si="135"/>
        <v>100</v>
      </c>
      <c r="AC260" s="110">
        <f t="shared" si="136"/>
        <v>100</v>
      </c>
      <c r="AD260" s="107">
        <f>IF('бланки '!G262=1,('бланки '!DB262+'бланки '!DD262)*3,SUM('бланки '!DA262:DE262))</f>
        <v>0</v>
      </c>
      <c r="AE260" s="107">
        <f>IF('бланки '!E262=2,SUM('бланки '!DI262:DK262)*2-1,SUM('бланки '!DF262:DK262))</f>
        <v>4</v>
      </c>
      <c r="AF260" s="107">
        <f>анкеты!J258</f>
        <v>1</v>
      </c>
      <c r="AG260" s="107">
        <f>анкеты!I258</f>
        <v>1</v>
      </c>
      <c r="AH260" s="108">
        <f t="shared" si="137"/>
        <v>0</v>
      </c>
      <c r="AI260" s="108">
        <f t="shared" si="138"/>
        <v>80</v>
      </c>
      <c r="AJ260" s="111">
        <f t="shared" si="139"/>
        <v>100</v>
      </c>
      <c r="AK260" s="110">
        <f t="shared" si="140"/>
        <v>62</v>
      </c>
      <c r="AL260" s="107">
        <f>анкеты!K258</f>
        <v>14</v>
      </c>
      <c r="AM260" s="107">
        <f t="shared" si="141"/>
        <v>14</v>
      </c>
      <c r="AN260" s="107">
        <f>анкеты!L258</f>
        <v>14</v>
      </c>
      <c r="AO260" s="107">
        <f t="shared" si="142"/>
        <v>14</v>
      </c>
      <c r="AP260" s="107">
        <f>анкеты!N258</f>
        <v>14</v>
      </c>
      <c r="AQ260" s="107">
        <f>анкеты!M258</f>
        <v>14</v>
      </c>
      <c r="AR260" s="108">
        <f t="shared" si="143"/>
        <v>100</v>
      </c>
      <c r="AS260" s="108">
        <f t="shared" si="144"/>
        <v>100</v>
      </c>
      <c r="AT260" s="108">
        <f t="shared" si="145"/>
        <v>100</v>
      </c>
      <c r="AU260" s="109">
        <f t="shared" si="146"/>
        <v>100</v>
      </c>
      <c r="AV260" s="107">
        <f>анкеты!O258</f>
        <v>14</v>
      </c>
      <c r="AW260" s="107">
        <f t="shared" si="147"/>
        <v>14</v>
      </c>
      <c r="AX260" s="107">
        <f>анкеты!P258</f>
        <v>14</v>
      </c>
      <c r="AY260" s="107">
        <f t="shared" si="148"/>
        <v>14</v>
      </c>
      <c r="AZ260" s="107">
        <f>анкеты!Q258</f>
        <v>14</v>
      </c>
      <c r="BA260" s="107">
        <f t="shared" si="149"/>
        <v>14</v>
      </c>
      <c r="BB260" s="108">
        <f t="shared" si="150"/>
        <v>100</v>
      </c>
      <c r="BC260" s="108">
        <f t="shared" si="151"/>
        <v>100</v>
      </c>
      <c r="BD260" s="108">
        <f t="shared" si="152"/>
        <v>100</v>
      </c>
      <c r="BE260" s="109">
        <f t="shared" si="153"/>
        <v>100</v>
      </c>
      <c r="BF260" s="107">
        <f t="shared" si="154"/>
        <v>91.92</v>
      </c>
      <c r="BG260" s="107"/>
      <c r="BH260" s="107"/>
      <c r="BI260" s="107"/>
      <c r="BJ260" s="107"/>
    </row>
    <row r="261" spans="1:62" ht="45">
      <c r="A261" s="107">
        <f>'бланки '!D263</f>
        <v>259</v>
      </c>
      <c r="B261" s="107" t="str">
        <f>'бланки '!C263</f>
        <v>Муниципальное бюджетное общеобразовательное учреждение «Крутовская основная общеобразовательная школа» Колпнянского района Орловской области</v>
      </c>
      <c r="C261" s="107">
        <f>анкеты!C259</f>
        <v>30</v>
      </c>
      <c r="D261" s="107">
        <f>SUMIF('бланки '!K263:Y263,"&lt;2")</f>
        <v>13</v>
      </c>
      <c r="E261" s="107">
        <f>COUNTIF('бланки '!K263:Y263,"&lt;2")</f>
        <v>13</v>
      </c>
      <c r="F261" s="107">
        <f>SUMIF('бланки '!Z263:CM263,"&lt;2")</f>
        <v>53.5</v>
      </c>
      <c r="G261" s="107">
        <f>COUNTIF('бланки '!Z263:CM263,"&lt;2")</f>
        <v>58</v>
      </c>
      <c r="H261" s="107">
        <f>SUM('бланки '!CN263:CQ263)</f>
        <v>4</v>
      </c>
      <c r="I261" s="107">
        <f>анкеты!E259</f>
        <v>25</v>
      </c>
      <c r="J261" s="107">
        <f>анкеты!D259</f>
        <v>26</v>
      </c>
      <c r="K261" s="107">
        <f>анкеты!G259</f>
        <v>23</v>
      </c>
      <c r="L261" s="107">
        <f>анкеты!F259</f>
        <v>24</v>
      </c>
      <c r="M261" s="107">
        <f t="shared" si="124"/>
        <v>100</v>
      </c>
      <c r="N261" s="107">
        <f t="shared" si="125"/>
        <v>92</v>
      </c>
      <c r="O261" s="107">
        <f t="shared" si="126"/>
        <v>96</v>
      </c>
      <c r="P261" s="107">
        <f t="shared" si="127"/>
        <v>96</v>
      </c>
      <c r="Q261" s="108">
        <f t="shared" si="128"/>
        <v>96</v>
      </c>
      <c r="R261" s="108">
        <f t="shared" si="129"/>
        <v>100</v>
      </c>
      <c r="S261" s="108">
        <f t="shared" si="130"/>
        <v>96</v>
      </c>
      <c r="T261" s="109">
        <f t="shared" si="131"/>
        <v>97.2</v>
      </c>
      <c r="U261" s="107">
        <f>SUM('бланки '!CT263:CX263)</f>
        <v>5</v>
      </c>
      <c r="V261" s="107"/>
      <c r="W261" s="107"/>
      <c r="X261" s="107">
        <f>анкеты!H259</f>
        <v>30</v>
      </c>
      <c r="Y261" s="107">
        <f t="shared" si="132"/>
        <v>30</v>
      </c>
      <c r="Z261" s="108">
        <f t="shared" si="133"/>
        <v>100</v>
      </c>
      <c r="AA261" s="108">
        <f t="shared" si="134"/>
        <v>100</v>
      </c>
      <c r="AB261" s="108">
        <f t="shared" si="135"/>
        <v>100</v>
      </c>
      <c r="AC261" s="110">
        <f t="shared" si="136"/>
        <v>100</v>
      </c>
      <c r="AD261" s="107">
        <f>IF('бланки '!G263=1,('бланки '!DB263+'бланки '!DD263)*3,SUM('бланки '!DA263:DE263))</f>
        <v>1</v>
      </c>
      <c r="AE261" s="107">
        <f>IF('бланки '!E263=2,SUM('бланки '!DI263:DK263)*2-1,SUM('бланки '!DF263:DK263))</f>
        <v>4</v>
      </c>
      <c r="AF261" s="107">
        <f>анкеты!J259</f>
        <v>11</v>
      </c>
      <c r="AG261" s="107">
        <f>анкеты!I259</f>
        <v>11</v>
      </c>
      <c r="AH261" s="108">
        <f t="shared" si="137"/>
        <v>20</v>
      </c>
      <c r="AI261" s="108">
        <f t="shared" si="138"/>
        <v>80</v>
      </c>
      <c r="AJ261" s="111">
        <f t="shared" si="139"/>
        <v>100</v>
      </c>
      <c r="AK261" s="110">
        <f t="shared" si="140"/>
        <v>68</v>
      </c>
      <c r="AL261" s="107">
        <f>анкеты!K259</f>
        <v>29</v>
      </c>
      <c r="AM261" s="107">
        <f t="shared" si="141"/>
        <v>30</v>
      </c>
      <c r="AN261" s="107">
        <f>анкеты!L259</f>
        <v>30</v>
      </c>
      <c r="AO261" s="107">
        <f t="shared" si="142"/>
        <v>30</v>
      </c>
      <c r="AP261" s="107">
        <f>анкеты!N259</f>
        <v>29</v>
      </c>
      <c r="AQ261" s="107">
        <f>анкеты!M259</f>
        <v>29</v>
      </c>
      <c r="AR261" s="108">
        <f t="shared" si="143"/>
        <v>97</v>
      </c>
      <c r="AS261" s="108">
        <f t="shared" si="144"/>
        <v>100</v>
      </c>
      <c r="AT261" s="108">
        <f t="shared" si="145"/>
        <v>100</v>
      </c>
      <c r="AU261" s="109">
        <f t="shared" si="146"/>
        <v>98.8</v>
      </c>
      <c r="AV261" s="107">
        <f>анкеты!O259</f>
        <v>30</v>
      </c>
      <c r="AW261" s="107">
        <f t="shared" si="147"/>
        <v>30</v>
      </c>
      <c r="AX261" s="107">
        <f>анкеты!P259</f>
        <v>30</v>
      </c>
      <c r="AY261" s="107">
        <f t="shared" si="148"/>
        <v>30</v>
      </c>
      <c r="AZ261" s="107">
        <f>анкеты!Q259</f>
        <v>30</v>
      </c>
      <c r="BA261" s="107">
        <f t="shared" si="149"/>
        <v>30</v>
      </c>
      <c r="BB261" s="108">
        <f t="shared" si="150"/>
        <v>100</v>
      </c>
      <c r="BC261" s="108">
        <f t="shared" si="151"/>
        <v>100</v>
      </c>
      <c r="BD261" s="108">
        <f t="shared" si="152"/>
        <v>100</v>
      </c>
      <c r="BE261" s="109">
        <f t="shared" si="153"/>
        <v>100</v>
      </c>
      <c r="BF261" s="107">
        <f t="shared" si="154"/>
        <v>92.8</v>
      </c>
      <c r="BG261" s="107"/>
      <c r="BH261" s="107"/>
      <c r="BI261" s="107"/>
      <c r="BJ261" s="107"/>
    </row>
    <row r="262" spans="1:62" ht="45">
      <c r="A262" s="107">
        <f>'бланки '!D264</f>
        <v>260</v>
      </c>
      <c r="B262" s="107" t="str">
        <f>'бланки '!C264</f>
        <v>Муниципальное бюджетное общеобразовательное учреждение «Яковская средняя общеобразовательная школа» Колпнянского района Орловской области</v>
      </c>
      <c r="C262" s="107">
        <f>анкеты!C260</f>
        <v>28</v>
      </c>
      <c r="D262" s="107">
        <f>SUMIF('бланки '!K264:Y264,"&lt;2")</f>
        <v>13</v>
      </c>
      <c r="E262" s="107">
        <f>COUNTIF('бланки '!K264:Y264,"&lt;2")</f>
        <v>13</v>
      </c>
      <c r="F262" s="107">
        <f>SUMIF('бланки '!Z264:CM264,"&lt;2")</f>
        <v>54</v>
      </c>
      <c r="G262" s="107">
        <f>COUNTIF('бланки '!Z264:CM264,"&lt;2")</f>
        <v>54</v>
      </c>
      <c r="H262" s="107">
        <f>SUM('бланки '!CN264:CQ264)</f>
        <v>4</v>
      </c>
      <c r="I262" s="107">
        <f>анкеты!E260</f>
        <v>22</v>
      </c>
      <c r="J262" s="107">
        <f>анкеты!D260</f>
        <v>22</v>
      </c>
      <c r="K262" s="107">
        <f>анкеты!G260</f>
        <v>21</v>
      </c>
      <c r="L262" s="107">
        <f>анкеты!F260</f>
        <v>21</v>
      </c>
      <c r="M262" s="107">
        <f t="shared" si="124"/>
        <v>100</v>
      </c>
      <c r="N262" s="107">
        <f t="shared" si="125"/>
        <v>100</v>
      </c>
      <c r="O262" s="107">
        <f t="shared" si="126"/>
        <v>100</v>
      </c>
      <c r="P262" s="107">
        <f t="shared" si="127"/>
        <v>100</v>
      </c>
      <c r="Q262" s="108">
        <f t="shared" si="128"/>
        <v>100</v>
      </c>
      <c r="R262" s="108">
        <f t="shared" si="129"/>
        <v>100</v>
      </c>
      <c r="S262" s="108">
        <f t="shared" si="130"/>
        <v>100</v>
      </c>
      <c r="T262" s="109">
        <f t="shared" si="131"/>
        <v>100</v>
      </c>
      <c r="U262" s="107">
        <f>SUM('бланки '!CT264:CX264)</f>
        <v>5</v>
      </c>
      <c r="V262" s="107"/>
      <c r="W262" s="107"/>
      <c r="X262" s="107">
        <f>анкеты!H260</f>
        <v>27</v>
      </c>
      <c r="Y262" s="107">
        <f t="shared" si="132"/>
        <v>28</v>
      </c>
      <c r="Z262" s="108">
        <f t="shared" si="133"/>
        <v>100</v>
      </c>
      <c r="AA262" s="108">
        <f t="shared" si="134"/>
        <v>98</v>
      </c>
      <c r="AB262" s="108">
        <f t="shared" si="135"/>
        <v>96</v>
      </c>
      <c r="AC262" s="110">
        <f t="shared" si="136"/>
        <v>98</v>
      </c>
      <c r="AD262" s="107">
        <f>IF('бланки '!G264=1,('бланки '!DB264+'бланки '!DD264)*3,SUM('бланки '!DA264:DE264))</f>
        <v>0</v>
      </c>
      <c r="AE262" s="107">
        <f>IF('бланки '!E264=2,SUM('бланки '!DI264:DK264)*2-1,SUM('бланки '!DF264:DK264))</f>
        <v>2</v>
      </c>
      <c r="AF262" s="107">
        <f>анкеты!J260</f>
        <v>3</v>
      </c>
      <c r="AG262" s="107">
        <f>анкеты!I260</f>
        <v>3</v>
      </c>
      <c r="AH262" s="108">
        <f t="shared" si="137"/>
        <v>0</v>
      </c>
      <c r="AI262" s="108">
        <f t="shared" si="138"/>
        <v>40</v>
      </c>
      <c r="AJ262" s="111">
        <f t="shared" si="139"/>
        <v>100</v>
      </c>
      <c r="AK262" s="110">
        <f t="shared" si="140"/>
        <v>46</v>
      </c>
      <c r="AL262" s="107">
        <f>анкеты!K260</f>
        <v>28</v>
      </c>
      <c r="AM262" s="107">
        <f t="shared" si="141"/>
        <v>28</v>
      </c>
      <c r="AN262" s="107">
        <f>анкеты!L260</f>
        <v>28</v>
      </c>
      <c r="AO262" s="107">
        <f t="shared" si="142"/>
        <v>28</v>
      </c>
      <c r="AP262" s="107">
        <f>анкеты!N260</f>
        <v>25</v>
      </c>
      <c r="AQ262" s="107">
        <f>анкеты!M260</f>
        <v>25</v>
      </c>
      <c r="AR262" s="108">
        <f t="shared" si="143"/>
        <v>100</v>
      </c>
      <c r="AS262" s="108">
        <f t="shared" si="144"/>
        <v>100</v>
      </c>
      <c r="AT262" s="108">
        <f t="shared" si="145"/>
        <v>100</v>
      </c>
      <c r="AU262" s="109">
        <f t="shared" si="146"/>
        <v>100</v>
      </c>
      <c r="AV262" s="107">
        <f>анкеты!O260</f>
        <v>27</v>
      </c>
      <c r="AW262" s="107">
        <f t="shared" si="147"/>
        <v>28</v>
      </c>
      <c r="AX262" s="107">
        <f>анкеты!P260</f>
        <v>27</v>
      </c>
      <c r="AY262" s="107">
        <f t="shared" si="148"/>
        <v>28</v>
      </c>
      <c r="AZ262" s="107">
        <f>анкеты!Q260</f>
        <v>28</v>
      </c>
      <c r="BA262" s="107">
        <f t="shared" si="149"/>
        <v>28</v>
      </c>
      <c r="BB262" s="108">
        <f t="shared" si="150"/>
        <v>96</v>
      </c>
      <c r="BC262" s="108">
        <f t="shared" si="151"/>
        <v>96</v>
      </c>
      <c r="BD262" s="108">
        <f t="shared" si="152"/>
        <v>100</v>
      </c>
      <c r="BE262" s="109">
        <f t="shared" si="153"/>
        <v>98</v>
      </c>
      <c r="BF262" s="107">
        <f t="shared" si="154"/>
        <v>88.4</v>
      </c>
      <c r="BG262" s="107"/>
      <c r="BH262" s="107"/>
      <c r="BI262" s="107"/>
      <c r="BJ262" s="107"/>
    </row>
    <row r="263" spans="1:62" ht="45">
      <c r="A263" s="107">
        <f>'бланки '!D265</f>
        <v>261</v>
      </c>
      <c r="B263" s="107" t="str">
        <f>'бланки '!C265</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3" s="107">
        <f>анкеты!C261</f>
        <v>26</v>
      </c>
      <c r="D263" s="107">
        <f>SUMIF('бланки '!K265:Y265,"&lt;2")</f>
        <v>13</v>
      </c>
      <c r="E263" s="107">
        <f>COUNTIF('бланки '!K265:Y265,"&lt;2")</f>
        <v>13</v>
      </c>
      <c r="F263" s="107">
        <f>SUMIF('бланки '!Z265:CM265,"&lt;2")</f>
        <v>40.5</v>
      </c>
      <c r="G263" s="107">
        <f>COUNTIF('бланки '!Z265:CM265,"&lt;2")</f>
        <v>52</v>
      </c>
      <c r="H263" s="107">
        <f>SUM('бланки '!CN265:CQ265)</f>
        <v>4</v>
      </c>
      <c r="I263" s="107">
        <f>анкеты!E261</f>
        <v>25</v>
      </c>
      <c r="J263" s="107">
        <f>анкеты!D261</f>
        <v>25</v>
      </c>
      <c r="K263" s="107">
        <f>анкеты!G261</f>
        <v>26</v>
      </c>
      <c r="L263" s="107">
        <f>анкеты!F261</f>
        <v>26</v>
      </c>
      <c r="M263" s="107">
        <f t="shared" si="124"/>
        <v>100</v>
      </c>
      <c r="N263" s="107">
        <f t="shared" si="125"/>
        <v>78</v>
      </c>
      <c r="O263" s="107">
        <f t="shared" si="126"/>
        <v>100</v>
      </c>
      <c r="P263" s="107">
        <f t="shared" si="127"/>
        <v>100</v>
      </c>
      <c r="Q263" s="108">
        <f t="shared" si="128"/>
        <v>89</v>
      </c>
      <c r="R263" s="108">
        <f t="shared" si="129"/>
        <v>100</v>
      </c>
      <c r="S263" s="108">
        <f t="shared" si="130"/>
        <v>100</v>
      </c>
      <c r="T263" s="109">
        <f t="shared" si="131"/>
        <v>96.7</v>
      </c>
      <c r="U263" s="107">
        <f>SUM('бланки '!CT265:CX265)</f>
        <v>5</v>
      </c>
      <c r="V263" s="107"/>
      <c r="W263" s="107"/>
      <c r="X263" s="107">
        <f>анкеты!H261</f>
        <v>26</v>
      </c>
      <c r="Y263" s="107">
        <f t="shared" si="132"/>
        <v>26</v>
      </c>
      <c r="Z263" s="108">
        <f t="shared" si="133"/>
        <v>100</v>
      </c>
      <c r="AA263" s="108">
        <f t="shared" si="134"/>
        <v>100</v>
      </c>
      <c r="AB263" s="108">
        <f t="shared" si="135"/>
        <v>100</v>
      </c>
      <c r="AC263" s="110">
        <f t="shared" si="136"/>
        <v>100</v>
      </c>
      <c r="AD263" s="107">
        <f>IF('бланки '!G265=1,('бланки '!DB265+'бланки '!DD265)*3,SUM('бланки '!DA265:DE265))</f>
        <v>0</v>
      </c>
      <c r="AE263" s="107">
        <f>IF('бланки '!E265=2,SUM('бланки '!DI265:DK265)*2-1,SUM('бланки '!DF265:DK265))</f>
        <v>3</v>
      </c>
      <c r="AF263" s="107">
        <f>анкеты!J261</f>
        <v>6</v>
      </c>
      <c r="AG263" s="107">
        <f>анкеты!I261</f>
        <v>6</v>
      </c>
      <c r="AH263" s="108">
        <f t="shared" si="137"/>
        <v>0</v>
      </c>
      <c r="AI263" s="108">
        <f t="shared" si="138"/>
        <v>60</v>
      </c>
      <c r="AJ263" s="111">
        <f t="shared" si="139"/>
        <v>100</v>
      </c>
      <c r="AK263" s="110">
        <f t="shared" si="140"/>
        <v>54</v>
      </c>
      <c r="AL263" s="107">
        <f>анкеты!K261</f>
        <v>26</v>
      </c>
      <c r="AM263" s="107">
        <f t="shared" si="141"/>
        <v>26</v>
      </c>
      <c r="AN263" s="107">
        <f>анкеты!L261</f>
        <v>26</v>
      </c>
      <c r="AO263" s="107">
        <f t="shared" si="142"/>
        <v>26</v>
      </c>
      <c r="AP263" s="107">
        <f>анкеты!N261</f>
        <v>24</v>
      </c>
      <c r="AQ263" s="107">
        <f>анкеты!M261</f>
        <v>24</v>
      </c>
      <c r="AR263" s="108">
        <f t="shared" si="143"/>
        <v>100</v>
      </c>
      <c r="AS263" s="108">
        <f t="shared" si="144"/>
        <v>100</v>
      </c>
      <c r="AT263" s="108">
        <f t="shared" si="145"/>
        <v>100</v>
      </c>
      <c r="AU263" s="109">
        <f t="shared" si="146"/>
        <v>100</v>
      </c>
      <c r="AV263" s="107">
        <f>анкеты!O261</f>
        <v>26</v>
      </c>
      <c r="AW263" s="107">
        <f t="shared" si="147"/>
        <v>26</v>
      </c>
      <c r="AX263" s="107">
        <f>анкеты!P261</f>
        <v>26</v>
      </c>
      <c r="AY263" s="107">
        <f t="shared" si="148"/>
        <v>26</v>
      </c>
      <c r="AZ263" s="107">
        <f>анкеты!Q261</f>
        <v>26</v>
      </c>
      <c r="BA263" s="107">
        <f t="shared" si="149"/>
        <v>26</v>
      </c>
      <c r="BB263" s="108">
        <f t="shared" si="150"/>
        <v>100</v>
      </c>
      <c r="BC263" s="108">
        <f t="shared" si="151"/>
        <v>100</v>
      </c>
      <c r="BD263" s="108">
        <f t="shared" si="152"/>
        <v>100</v>
      </c>
      <c r="BE263" s="109">
        <f t="shared" si="153"/>
        <v>100</v>
      </c>
      <c r="BF263" s="107">
        <f t="shared" si="154"/>
        <v>90.14</v>
      </c>
      <c r="BG263" s="107"/>
      <c r="BH263" s="107"/>
      <c r="BI263" s="107"/>
      <c r="BJ263" s="107"/>
    </row>
    <row r="264" spans="1:62" ht="45">
      <c r="A264" s="107">
        <f>'бланки '!D266</f>
        <v>262</v>
      </c>
      <c r="B264" s="107" t="str">
        <f>'бланки '!C266</f>
        <v>Муниципальное бюджетное общеобразовательное учреждение «Отрадинская средняя общеобразовательная школа» Мценского района Орловской области</v>
      </c>
      <c r="C264" s="107">
        <f>анкеты!C262</f>
        <v>334</v>
      </c>
      <c r="D264" s="107">
        <f>SUMIF('бланки '!K266:Y266,"&lt;2")</f>
        <v>14</v>
      </c>
      <c r="E264" s="107">
        <f>COUNTIF('бланки '!K266:Y266,"&lt;2")</f>
        <v>14</v>
      </c>
      <c r="F264" s="107">
        <f>SUMIF('бланки '!Z266:CM266,"&lt;2")</f>
        <v>47.5</v>
      </c>
      <c r="G264" s="107">
        <f>COUNTIF('бланки '!Z266:CM266,"&lt;2")</f>
        <v>53</v>
      </c>
      <c r="H264" s="107">
        <f>SUM('бланки '!CN266:CQ266)</f>
        <v>3</v>
      </c>
      <c r="I264" s="107">
        <f>анкеты!E262</f>
        <v>230</v>
      </c>
      <c r="J264" s="107">
        <f>анкеты!D262</f>
        <v>235</v>
      </c>
      <c r="K264" s="107">
        <f>анкеты!G262</f>
        <v>202</v>
      </c>
      <c r="L264" s="107">
        <f>анкеты!F262</f>
        <v>203</v>
      </c>
      <c r="M264" s="107">
        <f t="shared" si="124"/>
        <v>100</v>
      </c>
      <c r="N264" s="107">
        <f t="shared" si="125"/>
        <v>90</v>
      </c>
      <c r="O264" s="107">
        <f t="shared" si="126"/>
        <v>98</v>
      </c>
      <c r="P264" s="107">
        <f t="shared" si="127"/>
        <v>99</v>
      </c>
      <c r="Q264" s="108">
        <f t="shared" si="128"/>
        <v>95</v>
      </c>
      <c r="R264" s="108">
        <f t="shared" si="129"/>
        <v>90</v>
      </c>
      <c r="S264" s="108">
        <f t="shared" si="130"/>
        <v>98</v>
      </c>
      <c r="T264" s="109">
        <f t="shared" si="131"/>
        <v>94.7</v>
      </c>
      <c r="U264" s="107">
        <f>SUM('бланки '!CT266:CX266)</f>
        <v>5</v>
      </c>
      <c r="V264" s="107"/>
      <c r="W264" s="107"/>
      <c r="X264" s="107">
        <f>анкеты!H262</f>
        <v>333</v>
      </c>
      <c r="Y264" s="107">
        <f t="shared" si="132"/>
        <v>334</v>
      </c>
      <c r="Z264" s="108">
        <f t="shared" si="133"/>
        <v>100</v>
      </c>
      <c r="AA264" s="108">
        <f t="shared" si="134"/>
        <v>100</v>
      </c>
      <c r="AB264" s="108">
        <f t="shared" si="135"/>
        <v>100</v>
      </c>
      <c r="AC264" s="110">
        <f t="shared" si="136"/>
        <v>100</v>
      </c>
      <c r="AD264" s="107">
        <f>IF('бланки '!G266=1,('бланки '!DB266+'бланки '!DD266)*3,SUM('бланки '!DA266:DE266))</f>
        <v>2</v>
      </c>
      <c r="AE264" s="107">
        <f>IF('бланки '!E266=2,SUM('бланки '!DI266:DK266)*2-1,SUM('бланки '!DF266:DK266))</f>
        <v>2</v>
      </c>
      <c r="AF264" s="107">
        <f>анкеты!J262</f>
        <v>48</v>
      </c>
      <c r="AG264" s="107">
        <f>анкеты!I262</f>
        <v>57</v>
      </c>
      <c r="AH264" s="108">
        <f t="shared" si="137"/>
        <v>40</v>
      </c>
      <c r="AI264" s="108">
        <f t="shared" si="138"/>
        <v>40</v>
      </c>
      <c r="AJ264" s="111">
        <f t="shared" si="139"/>
        <v>84</v>
      </c>
      <c r="AK264" s="110">
        <f t="shared" si="140"/>
        <v>53.2</v>
      </c>
      <c r="AL264" s="107">
        <f>анкеты!K262</f>
        <v>331</v>
      </c>
      <c r="AM264" s="107">
        <f t="shared" si="141"/>
        <v>334</v>
      </c>
      <c r="AN264" s="107">
        <f>анкеты!L262</f>
        <v>333</v>
      </c>
      <c r="AO264" s="107">
        <f t="shared" si="142"/>
        <v>334</v>
      </c>
      <c r="AP264" s="107">
        <f>анкеты!N262</f>
        <v>248</v>
      </c>
      <c r="AQ264" s="107">
        <f>анкеты!M262</f>
        <v>251</v>
      </c>
      <c r="AR264" s="108">
        <f t="shared" si="143"/>
        <v>99</v>
      </c>
      <c r="AS264" s="108">
        <f t="shared" si="144"/>
        <v>100</v>
      </c>
      <c r="AT264" s="108">
        <f t="shared" si="145"/>
        <v>99</v>
      </c>
      <c r="AU264" s="109">
        <f t="shared" si="146"/>
        <v>99.4</v>
      </c>
      <c r="AV264" s="107">
        <f>анкеты!O262</f>
        <v>331</v>
      </c>
      <c r="AW264" s="107">
        <f t="shared" si="147"/>
        <v>334</v>
      </c>
      <c r="AX264" s="107">
        <f>анкеты!P262</f>
        <v>325</v>
      </c>
      <c r="AY264" s="107">
        <f t="shared" si="148"/>
        <v>334</v>
      </c>
      <c r="AZ264" s="107">
        <f>анкеты!Q262</f>
        <v>323</v>
      </c>
      <c r="BA264" s="107">
        <f t="shared" si="149"/>
        <v>334</v>
      </c>
      <c r="BB264" s="108">
        <f t="shared" si="150"/>
        <v>99</v>
      </c>
      <c r="BC264" s="108">
        <f t="shared" si="151"/>
        <v>97</v>
      </c>
      <c r="BD264" s="108">
        <f t="shared" si="152"/>
        <v>97</v>
      </c>
      <c r="BE264" s="109">
        <f t="shared" si="153"/>
        <v>97.6</v>
      </c>
      <c r="BF264" s="107">
        <f t="shared" si="154"/>
        <v>88.97999999999999</v>
      </c>
      <c r="BG264" s="107"/>
      <c r="BH264" s="107"/>
      <c r="BI264" s="107"/>
      <c r="BJ264" s="107"/>
    </row>
    <row r="265" spans="1:62" ht="45">
      <c r="A265" s="107">
        <f>'бланки '!D267</f>
        <v>263</v>
      </c>
      <c r="B265" s="107" t="str">
        <f>'бланки '!C267</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5" s="107">
        <f>анкеты!C263</f>
        <v>90</v>
      </c>
      <c r="D265" s="107">
        <f>SUMIF('бланки '!K267:Y267,"&lt;2")</f>
        <v>13</v>
      </c>
      <c r="E265" s="107">
        <f>COUNTIF('бланки '!K267:Y267,"&lt;2")</f>
        <v>13</v>
      </c>
      <c r="F265" s="107">
        <f>SUMIF('бланки '!Z267:CM267,"&lt;2")</f>
        <v>51</v>
      </c>
      <c r="G265" s="107">
        <f>COUNTIF('бланки '!Z267:CM267,"&lt;2")</f>
        <v>54</v>
      </c>
      <c r="H265" s="107">
        <f>SUM('бланки '!CN267:CQ267)</f>
        <v>3</v>
      </c>
      <c r="I265" s="107">
        <f>анкеты!E263</f>
        <v>77</v>
      </c>
      <c r="J265" s="107">
        <f>анкеты!D263</f>
        <v>80</v>
      </c>
      <c r="K265" s="107">
        <f>анкеты!G263</f>
        <v>77</v>
      </c>
      <c r="L265" s="107">
        <f>анкеты!F263</f>
        <v>79</v>
      </c>
      <c r="M265" s="107">
        <f t="shared" si="124"/>
        <v>100</v>
      </c>
      <c r="N265" s="107">
        <f t="shared" si="125"/>
        <v>94</v>
      </c>
      <c r="O265" s="107">
        <f t="shared" si="126"/>
        <v>96</v>
      </c>
      <c r="P265" s="107">
        <f t="shared" si="127"/>
        <v>97</v>
      </c>
      <c r="Q265" s="108">
        <f t="shared" si="128"/>
        <v>97</v>
      </c>
      <c r="R265" s="108">
        <f t="shared" si="129"/>
        <v>90</v>
      </c>
      <c r="S265" s="108">
        <f t="shared" si="130"/>
        <v>96</v>
      </c>
      <c r="T265" s="109">
        <f t="shared" si="131"/>
        <v>94.5</v>
      </c>
      <c r="U265" s="107">
        <f>SUM('бланки '!CT267:CX267)</f>
        <v>5</v>
      </c>
      <c r="V265" s="107"/>
      <c r="W265" s="107"/>
      <c r="X265" s="107">
        <f>анкеты!H263</f>
        <v>90</v>
      </c>
      <c r="Y265" s="107">
        <f t="shared" si="132"/>
        <v>90</v>
      </c>
      <c r="Z265" s="108">
        <f t="shared" si="133"/>
        <v>100</v>
      </c>
      <c r="AA265" s="108">
        <f t="shared" si="134"/>
        <v>100</v>
      </c>
      <c r="AB265" s="108">
        <f t="shared" si="135"/>
        <v>100</v>
      </c>
      <c r="AC265" s="110">
        <f t="shared" si="136"/>
        <v>100</v>
      </c>
      <c r="AD265" s="107">
        <f>IF('бланки '!G267=1,('бланки '!DB267+'бланки '!DD267)*3,SUM('бланки '!DA267:DE267))</f>
        <v>2</v>
      </c>
      <c r="AE265" s="107">
        <f>IF('бланки '!E267=2,SUM('бланки '!DI267:DK267)*2-1,SUM('бланки '!DF267:DK267))</f>
        <v>3</v>
      </c>
      <c r="AF265" s="107">
        <f>анкеты!J263</f>
        <v>48</v>
      </c>
      <c r="AG265" s="107">
        <f>анкеты!I263</f>
        <v>55</v>
      </c>
      <c r="AH265" s="108">
        <f t="shared" si="137"/>
        <v>40</v>
      </c>
      <c r="AI265" s="108">
        <f t="shared" si="138"/>
        <v>60</v>
      </c>
      <c r="AJ265" s="111">
        <f t="shared" si="139"/>
        <v>87</v>
      </c>
      <c r="AK265" s="110">
        <f t="shared" si="140"/>
        <v>62.1</v>
      </c>
      <c r="AL265" s="107">
        <f>анкеты!K263</f>
        <v>89</v>
      </c>
      <c r="AM265" s="107">
        <f t="shared" si="141"/>
        <v>90</v>
      </c>
      <c r="AN265" s="107">
        <f>анкеты!L263</f>
        <v>88</v>
      </c>
      <c r="AO265" s="107">
        <f t="shared" si="142"/>
        <v>90</v>
      </c>
      <c r="AP265" s="107">
        <f>анкеты!N263</f>
        <v>78</v>
      </c>
      <c r="AQ265" s="107">
        <f>анкеты!M263</f>
        <v>79</v>
      </c>
      <c r="AR265" s="108">
        <f t="shared" si="143"/>
        <v>99</v>
      </c>
      <c r="AS265" s="108">
        <f t="shared" si="144"/>
        <v>98</v>
      </c>
      <c r="AT265" s="108">
        <f t="shared" si="145"/>
        <v>99</v>
      </c>
      <c r="AU265" s="109">
        <f t="shared" si="146"/>
        <v>98.6</v>
      </c>
      <c r="AV265" s="107">
        <f>анкеты!O263</f>
        <v>90</v>
      </c>
      <c r="AW265" s="107">
        <f t="shared" si="147"/>
        <v>90</v>
      </c>
      <c r="AX265" s="107">
        <f>анкеты!P263</f>
        <v>90</v>
      </c>
      <c r="AY265" s="107">
        <f t="shared" si="148"/>
        <v>90</v>
      </c>
      <c r="AZ265" s="107">
        <f>анкеты!Q263</f>
        <v>89</v>
      </c>
      <c r="BA265" s="107">
        <f t="shared" si="149"/>
        <v>90</v>
      </c>
      <c r="BB265" s="108">
        <f t="shared" si="150"/>
        <v>100</v>
      </c>
      <c r="BC265" s="108">
        <f t="shared" si="151"/>
        <v>100</v>
      </c>
      <c r="BD265" s="108">
        <f t="shared" si="152"/>
        <v>99</v>
      </c>
      <c r="BE265" s="109">
        <f t="shared" si="153"/>
        <v>99.5</v>
      </c>
      <c r="BF265" s="107">
        <f t="shared" si="154"/>
        <v>90.940000000000012</v>
      </c>
      <c r="BG265" s="107"/>
      <c r="BH265" s="107"/>
      <c r="BI265" s="107"/>
      <c r="BJ265" s="107"/>
    </row>
    <row r="266" spans="1:62" ht="45">
      <c r="A266" s="107">
        <f>'бланки '!D268</f>
        <v>264</v>
      </c>
      <c r="B266" s="107" t="str">
        <f>'бланки '!C268</f>
        <v>Муниципальное бюджетное общеобразовательное учреждение «Алябьевская средняя общеобразовательная школа» Мценского района Орловской области</v>
      </c>
      <c r="C266" s="107">
        <f>анкеты!C264</f>
        <v>38</v>
      </c>
      <c r="D266" s="107">
        <f>SUMIF('бланки '!K268:Y268,"&lt;2")</f>
        <v>13</v>
      </c>
      <c r="E266" s="107">
        <f>COUNTIF('бланки '!K268:Y268,"&lt;2")</f>
        <v>13</v>
      </c>
      <c r="F266" s="107">
        <f>SUMIF('бланки '!Z268:CM268,"&lt;2")</f>
        <v>40</v>
      </c>
      <c r="G266" s="107">
        <f>COUNTIF('бланки '!Z268:CM268,"&lt;2")</f>
        <v>54</v>
      </c>
      <c r="H266" s="107">
        <f>SUM('бланки '!CN268:CQ268)</f>
        <v>4</v>
      </c>
      <c r="I266" s="107">
        <f>анкеты!E264</f>
        <v>35</v>
      </c>
      <c r="J266" s="107">
        <f>анкеты!D264</f>
        <v>35</v>
      </c>
      <c r="K266" s="107">
        <f>анкеты!G264</f>
        <v>31</v>
      </c>
      <c r="L266" s="107">
        <f>анкеты!F264</f>
        <v>31</v>
      </c>
      <c r="M266" s="107">
        <f t="shared" si="124"/>
        <v>100</v>
      </c>
      <c r="N266" s="107">
        <f t="shared" si="125"/>
        <v>74</v>
      </c>
      <c r="O266" s="107">
        <f t="shared" si="126"/>
        <v>100</v>
      </c>
      <c r="P266" s="107">
        <f t="shared" si="127"/>
        <v>100</v>
      </c>
      <c r="Q266" s="108">
        <f t="shared" si="128"/>
        <v>87</v>
      </c>
      <c r="R266" s="108">
        <f t="shared" si="129"/>
        <v>100</v>
      </c>
      <c r="S266" s="108">
        <f t="shared" si="130"/>
        <v>100</v>
      </c>
      <c r="T266" s="109">
        <f t="shared" si="131"/>
        <v>96.1</v>
      </c>
      <c r="U266" s="107">
        <f>SUM('бланки '!CT268:CX268)</f>
        <v>5</v>
      </c>
      <c r="V266" s="107"/>
      <c r="W266" s="107"/>
      <c r="X266" s="107">
        <f>анкеты!H264</f>
        <v>38</v>
      </c>
      <c r="Y266" s="107">
        <f t="shared" si="132"/>
        <v>38</v>
      </c>
      <c r="Z266" s="108">
        <f t="shared" si="133"/>
        <v>100</v>
      </c>
      <c r="AA266" s="108">
        <f t="shared" si="134"/>
        <v>100</v>
      </c>
      <c r="AB266" s="108">
        <f t="shared" si="135"/>
        <v>100</v>
      </c>
      <c r="AC266" s="110">
        <f t="shared" si="136"/>
        <v>100</v>
      </c>
      <c r="AD266" s="107">
        <f>IF('бланки '!G268=1,('бланки '!DB268+'бланки '!DD268)*3,SUM('бланки '!DA268:DE268))</f>
        <v>0</v>
      </c>
      <c r="AE266" s="107">
        <f>IF('бланки '!E268=2,SUM('бланки '!DI268:DK268)*2-1,SUM('бланки '!DF268:DK268))</f>
        <v>3</v>
      </c>
      <c r="AF266" s="107">
        <f>анкеты!J264</f>
        <v>1</v>
      </c>
      <c r="AG266" s="107">
        <f>анкеты!I264</f>
        <v>1</v>
      </c>
      <c r="AH266" s="108">
        <f t="shared" si="137"/>
        <v>0</v>
      </c>
      <c r="AI266" s="108">
        <f t="shared" si="138"/>
        <v>60</v>
      </c>
      <c r="AJ266" s="111">
        <f t="shared" si="139"/>
        <v>100</v>
      </c>
      <c r="AK266" s="110">
        <f t="shared" si="140"/>
        <v>54</v>
      </c>
      <c r="AL266" s="107">
        <f>анкеты!K264</f>
        <v>38</v>
      </c>
      <c r="AM266" s="107">
        <f t="shared" si="141"/>
        <v>38</v>
      </c>
      <c r="AN266" s="107">
        <f>анкеты!L264</f>
        <v>38</v>
      </c>
      <c r="AO266" s="107">
        <f t="shared" si="142"/>
        <v>38</v>
      </c>
      <c r="AP266" s="107">
        <f>анкеты!N264</f>
        <v>35</v>
      </c>
      <c r="AQ266" s="107">
        <f>анкеты!M264</f>
        <v>35</v>
      </c>
      <c r="AR266" s="108">
        <f t="shared" si="143"/>
        <v>100</v>
      </c>
      <c r="AS266" s="108">
        <f t="shared" si="144"/>
        <v>100</v>
      </c>
      <c r="AT266" s="108">
        <f t="shared" si="145"/>
        <v>100</v>
      </c>
      <c r="AU266" s="109">
        <f t="shared" si="146"/>
        <v>100</v>
      </c>
      <c r="AV266" s="107">
        <f>анкеты!O264</f>
        <v>38</v>
      </c>
      <c r="AW266" s="107">
        <f t="shared" si="147"/>
        <v>38</v>
      </c>
      <c r="AX266" s="107">
        <f>анкеты!P264</f>
        <v>38</v>
      </c>
      <c r="AY266" s="107">
        <f t="shared" si="148"/>
        <v>38</v>
      </c>
      <c r="AZ266" s="107">
        <f>анкеты!Q264</f>
        <v>38</v>
      </c>
      <c r="BA266" s="107">
        <f t="shared" si="149"/>
        <v>38</v>
      </c>
      <c r="BB266" s="108">
        <f t="shared" si="150"/>
        <v>100</v>
      </c>
      <c r="BC266" s="108">
        <f t="shared" si="151"/>
        <v>100</v>
      </c>
      <c r="BD266" s="108">
        <f t="shared" si="152"/>
        <v>100</v>
      </c>
      <c r="BE266" s="109">
        <f t="shared" si="153"/>
        <v>100</v>
      </c>
      <c r="BF266" s="107">
        <f t="shared" si="154"/>
        <v>90.02000000000001</v>
      </c>
      <c r="BG266" s="107"/>
      <c r="BH266" s="107"/>
      <c r="BI266" s="107"/>
      <c r="BJ266" s="107"/>
    </row>
    <row r="267" spans="1:62" ht="45">
      <c r="A267" s="107">
        <f>'бланки '!D269</f>
        <v>265</v>
      </c>
      <c r="B267" s="107" t="str">
        <f>'бланки '!C269</f>
        <v>Муниципальное бюджетное общеобразовательное учреждение «Тельченская средняя общеобразовательная школа» Мценского района Орловской области</v>
      </c>
      <c r="C267" s="107">
        <f>анкеты!C265</f>
        <v>106</v>
      </c>
      <c r="D267" s="107">
        <f>SUMIF('бланки '!K269:Y269,"&lt;2")</f>
        <v>14</v>
      </c>
      <c r="E267" s="107">
        <f>COUNTIF('бланки '!K269:Y269,"&lt;2")</f>
        <v>14</v>
      </c>
      <c r="F267" s="107">
        <f>SUMIF('бланки '!Z269:CM269,"&lt;2")</f>
        <v>48.5</v>
      </c>
      <c r="G267" s="107">
        <f>COUNTIF('бланки '!Z269:CM269,"&lt;2")</f>
        <v>54</v>
      </c>
      <c r="H267" s="107">
        <f>SUM('бланки '!CN269:CQ269)</f>
        <v>4</v>
      </c>
      <c r="I267" s="107">
        <f>анкеты!E265</f>
        <v>80</v>
      </c>
      <c r="J267" s="107">
        <f>анкеты!D265</f>
        <v>81</v>
      </c>
      <c r="K267" s="107">
        <f>анкеты!G265</f>
        <v>62</v>
      </c>
      <c r="L267" s="107">
        <f>анкеты!F265</f>
        <v>63</v>
      </c>
      <c r="M267" s="107">
        <f t="shared" si="124"/>
        <v>100</v>
      </c>
      <c r="N267" s="107">
        <f t="shared" si="125"/>
        <v>90</v>
      </c>
      <c r="O267" s="107">
        <f t="shared" si="126"/>
        <v>99</v>
      </c>
      <c r="P267" s="107">
        <f t="shared" si="127"/>
        <v>98</v>
      </c>
      <c r="Q267" s="108">
        <f t="shared" si="128"/>
        <v>95</v>
      </c>
      <c r="R267" s="108">
        <f t="shared" si="129"/>
        <v>100</v>
      </c>
      <c r="S267" s="108">
        <f t="shared" si="130"/>
        <v>98</v>
      </c>
      <c r="T267" s="109">
        <f t="shared" si="131"/>
        <v>97.7</v>
      </c>
      <c r="U267" s="107">
        <f>SUM('бланки '!CT269:CX269)</f>
        <v>5</v>
      </c>
      <c r="V267" s="107"/>
      <c r="W267" s="107"/>
      <c r="X267" s="107">
        <f>анкеты!H265</f>
        <v>103</v>
      </c>
      <c r="Y267" s="107">
        <f t="shared" si="132"/>
        <v>106</v>
      </c>
      <c r="Z267" s="108">
        <f t="shared" si="133"/>
        <v>100</v>
      </c>
      <c r="AA267" s="108">
        <f t="shared" si="134"/>
        <v>98</v>
      </c>
      <c r="AB267" s="108">
        <f t="shared" si="135"/>
        <v>97</v>
      </c>
      <c r="AC267" s="110">
        <f t="shared" si="136"/>
        <v>98.5</v>
      </c>
      <c r="AD267" s="107">
        <f>IF('бланки '!G269=1,('бланки '!DB269+'бланки '!DD269)*3,SUM('бланки '!DA269:DE269))</f>
        <v>0</v>
      </c>
      <c r="AE267" s="107">
        <f>IF('бланки '!E269=2,SUM('бланки '!DI269:DK269)*2-1,SUM('бланки '!DF269:DK269))</f>
        <v>2</v>
      </c>
      <c r="AF267" s="107">
        <f>анкеты!J265</f>
        <v>15</v>
      </c>
      <c r="AG267" s="107">
        <f>анкеты!I265</f>
        <v>17</v>
      </c>
      <c r="AH267" s="108">
        <f t="shared" si="137"/>
        <v>0</v>
      </c>
      <c r="AI267" s="108">
        <f t="shared" si="138"/>
        <v>40</v>
      </c>
      <c r="AJ267" s="111">
        <f t="shared" si="139"/>
        <v>88</v>
      </c>
      <c r="AK267" s="110">
        <f t="shared" si="140"/>
        <v>42.4</v>
      </c>
      <c r="AL267" s="107">
        <f>анкеты!K265</f>
        <v>105</v>
      </c>
      <c r="AM267" s="107">
        <f t="shared" si="141"/>
        <v>106</v>
      </c>
      <c r="AN267" s="107">
        <f>анкеты!L265</f>
        <v>105</v>
      </c>
      <c r="AO267" s="107">
        <f t="shared" si="142"/>
        <v>106</v>
      </c>
      <c r="AP267" s="107">
        <f>анкеты!N265</f>
        <v>82</v>
      </c>
      <c r="AQ267" s="107">
        <f>анкеты!M265</f>
        <v>84</v>
      </c>
      <c r="AR267" s="108">
        <f t="shared" si="143"/>
        <v>99</v>
      </c>
      <c r="AS267" s="108">
        <f t="shared" si="144"/>
        <v>99</v>
      </c>
      <c r="AT267" s="108">
        <f t="shared" si="145"/>
        <v>98</v>
      </c>
      <c r="AU267" s="109">
        <f t="shared" si="146"/>
        <v>98.8</v>
      </c>
      <c r="AV267" s="107">
        <f>анкеты!O265</f>
        <v>103</v>
      </c>
      <c r="AW267" s="107">
        <f t="shared" si="147"/>
        <v>106</v>
      </c>
      <c r="AX267" s="107">
        <f>анкеты!P265</f>
        <v>102</v>
      </c>
      <c r="AY267" s="107">
        <f t="shared" si="148"/>
        <v>106</v>
      </c>
      <c r="AZ267" s="107">
        <f>анкеты!Q265</f>
        <v>105</v>
      </c>
      <c r="BA267" s="107">
        <f t="shared" si="149"/>
        <v>106</v>
      </c>
      <c r="BB267" s="108">
        <f t="shared" si="150"/>
        <v>97</v>
      </c>
      <c r="BC267" s="108">
        <f t="shared" si="151"/>
        <v>96</v>
      </c>
      <c r="BD267" s="108">
        <f t="shared" si="152"/>
        <v>99</v>
      </c>
      <c r="BE267" s="109">
        <f t="shared" si="153"/>
        <v>97.8</v>
      </c>
      <c r="BF267" s="107">
        <f t="shared" si="154"/>
        <v>87.039999999999992</v>
      </c>
      <c r="BG267" s="107"/>
      <c r="BH267" s="107"/>
      <c r="BI267" s="107"/>
      <c r="BJ267" s="107"/>
    </row>
    <row r="268" spans="1:62" ht="45">
      <c r="A268" s="107">
        <f>'бланки '!D270</f>
        <v>266</v>
      </c>
      <c r="B268" s="107" t="str">
        <f>'бланки '!C270</f>
        <v>Муниципальное бюджетное общеобразовательное учреждение «Жилинская средняя общеобразовательная школа» Мценского района Орловской области</v>
      </c>
      <c r="C268" s="107">
        <f>анкеты!C266</f>
        <v>50</v>
      </c>
      <c r="D268" s="107">
        <f>SUMIF('бланки '!K270:Y270,"&lt;2")</f>
        <v>14</v>
      </c>
      <c r="E268" s="107">
        <f>COUNTIF('бланки '!K270:Y270,"&lt;2")</f>
        <v>14</v>
      </c>
      <c r="F268" s="107">
        <f>SUMIF('бланки '!Z270:CM270,"&lt;2")</f>
        <v>49</v>
      </c>
      <c r="G268" s="107">
        <f>COUNTIF('бланки '!Z270:CM270,"&lt;2")</f>
        <v>53</v>
      </c>
      <c r="H268" s="107">
        <f>SUM('бланки '!CN270:CQ270)</f>
        <v>4</v>
      </c>
      <c r="I268" s="107">
        <f>анкеты!E266</f>
        <v>43</v>
      </c>
      <c r="J268" s="107">
        <f>анкеты!D266</f>
        <v>45</v>
      </c>
      <c r="K268" s="107">
        <f>анкеты!G266</f>
        <v>43</v>
      </c>
      <c r="L268" s="107">
        <f>анкеты!F266</f>
        <v>45</v>
      </c>
      <c r="M268" s="107">
        <f t="shared" si="124"/>
        <v>100</v>
      </c>
      <c r="N268" s="107">
        <f t="shared" si="125"/>
        <v>92</v>
      </c>
      <c r="O268" s="107">
        <f t="shared" si="126"/>
        <v>96</v>
      </c>
      <c r="P268" s="107">
        <f t="shared" si="127"/>
        <v>96</v>
      </c>
      <c r="Q268" s="108">
        <f t="shared" si="128"/>
        <v>96</v>
      </c>
      <c r="R268" s="108">
        <f t="shared" si="129"/>
        <v>100</v>
      </c>
      <c r="S268" s="108">
        <f t="shared" si="130"/>
        <v>96</v>
      </c>
      <c r="T268" s="109">
        <f t="shared" si="131"/>
        <v>97.2</v>
      </c>
      <c r="U268" s="107">
        <f>SUM('бланки '!CT270:CX270)</f>
        <v>5</v>
      </c>
      <c r="V268" s="107"/>
      <c r="W268" s="107"/>
      <c r="X268" s="107">
        <f>анкеты!H266</f>
        <v>50</v>
      </c>
      <c r="Y268" s="107">
        <f t="shared" si="132"/>
        <v>50</v>
      </c>
      <c r="Z268" s="108">
        <f t="shared" si="133"/>
        <v>100</v>
      </c>
      <c r="AA268" s="108">
        <f t="shared" si="134"/>
        <v>100</v>
      </c>
      <c r="AB268" s="108">
        <f t="shared" si="135"/>
        <v>100</v>
      </c>
      <c r="AC268" s="110">
        <f t="shared" si="136"/>
        <v>100</v>
      </c>
      <c r="AD268" s="107">
        <f>IF('бланки '!G270=1,('бланки '!DB270+'бланки '!DD270)*3,SUM('бланки '!DA270:DE270))</f>
        <v>1</v>
      </c>
      <c r="AE268" s="107">
        <f>IF('бланки '!E270=2,SUM('бланки '!DI270:DK270)*2-1,SUM('бланки '!DF270:DK270))</f>
        <v>3</v>
      </c>
      <c r="AF268" s="107">
        <f>анкеты!J266</f>
        <v>38</v>
      </c>
      <c r="AG268" s="107">
        <f>анкеты!I266</f>
        <v>39</v>
      </c>
      <c r="AH268" s="108">
        <f t="shared" si="137"/>
        <v>20</v>
      </c>
      <c r="AI268" s="108">
        <f t="shared" si="138"/>
        <v>60</v>
      </c>
      <c r="AJ268" s="111">
        <f t="shared" si="139"/>
        <v>97</v>
      </c>
      <c r="AK268" s="110">
        <f t="shared" si="140"/>
        <v>59.1</v>
      </c>
      <c r="AL268" s="107">
        <f>анкеты!K266</f>
        <v>50</v>
      </c>
      <c r="AM268" s="107">
        <f t="shared" si="141"/>
        <v>50</v>
      </c>
      <c r="AN268" s="107">
        <f>анкеты!L266</f>
        <v>50</v>
      </c>
      <c r="AO268" s="107">
        <f t="shared" si="142"/>
        <v>50</v>
      </c>
      <c r="AP268" s="107">
        <f>анкеты!N266</f>
        <v>46</v>
      </c>
      <c r="AQ268" s="107">
        <f>анкеты!M266</f>
        <v>46</v>
      </c>
      <c r="AR268" s="108">
        <f t="shared" si="143"/>
        <v>100</v>
      </c>
      <c r="AS268" s="108">
        <f t="shared" si="144"/>
        <v>100</v>
      </c>
      <c r="AT268" s="108">
        <f t="shared" si="145"/>
        <v>100</v>
      </c>
      <c r="AU268" s="109">
        <f t="shared" si="146"/>
        <v>100</v>
      </c>
      <c r="AV268" s="107">
        <f>анкеты!O266</f>
        <v>49</v>
      </c>
      <c r="AW268" s="107">
        <f t="shared" si="147"/>
        <v>50</v>
      </c>
      <c r="AX268" s="107">
        <f>анкеты!P266</f>
        <v>48</v>
      </c>
      <c r="AY268" s="107">
        <f t="shared" si="148"/>
        <v>50</v>
      </c>
      <c r="AZ268" s="107">
        <f>анкеты!Q266</f>
        <v>49</v>
      </c>
      <c r="BA268" s="107">
        <f t="shared" si="149"/>
        <v>50</v>
      </c>
      <c r="BB268" s="108">
        <f t="shared" si="150"/>
        <v>98</v>
      </c>
      <c r="BC268" s="108">
        <f t="shared" si="151"/>
        <v>96</v>
      </c>
      <c r="BD268" s="108">
        <f t="shared" si="152"/>
        <v>98</v>
      </c>
      <c r="BE268" s="109">
        <f t="shared" si="153"/>
        <v>97.6</v>
      </c>
      <c r="BF268" s="107">
        <f t="shared" si="154"/>
        <v>90.78</v>
      </c>
      <c r="BG268" s="107"/>
      <c r="BH268" s="107"/>
      <c r="BI268" s="107"/>
      <c r="BJ268" s="107"/>
    </row>
    <row r="269" spans="1:62" ht="45">
      <c r="A269" s="107">
        <f>'бланки '!D271</f>
        <v>267</v>
      </c>
      <c r="B269" s="107" t="str">
        <f>'бланки '!C271</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9" s="107">
        <f>анкеты!C267</f>
        <v>56</v>
      </c>
      <c r="D269" s="107">
        <f>SUMIF('бланки '!K271:Y271,"&lt;2")</f>
        <v>13</v>
      </c>
      <c r="E269" s="107">
        <f>COUNTIF('бланки '!K271:Y271,"&lt;2")</f>
        <v>13</v>
      </c>
      <c r="F269" s="107">
        <f>SUMIF('бланки '!Z271:CM271,"&lt;2")</f>
        <v>51.5</v>
      </c>
      <c r="G269" s="107">
        <f>COUNTIF('бланки '!Z271:CM271,"&lt;2")</f>
        <v>56</v>
      </c>
      <c r="H269" s="107">
        <f>SUM('бланки '!CN271:CQ271)</f>
        <v>4</v>
      </c>
      <c r="I269" s="107">
        <f>анкеты!E267</f>
        <v>54</v>
      </c>
      <c r="J269" s="107">
        <f>анкеты!D267</f>
        <v>54</v>
      </c>
      <c r="K269" s="107">
        <f>анкеты!G267</f>
        <v>47</v>
      </c>
      <c r="L269" s="107">
        <f>анкеты!F267</f>
        <v>47</v>
      </c>
      <c r="M269" s="107">
        <f t="shared" si="124"/>
        <v>100</v>
      </c>
      <c r="N269" s="107">
        <f t="shared" si="125"/>
        <v>92</v>
      </c>
      <c r="O269" s="107">
        <f t="shared" si="126"/>
        <v>100</v>
      </c>
      <c r="P269" s="107">
        <f t="shared" si="127"/>
        <v>100</v>
      </c>
      <c r="Q269" s="108">
        <f t="shared" si="128"/>
        <v>96</v>
      </c>
      <c r="R269" s="108">
        <f t="shared" si="129"/>
        <v>100</v>
      </c>
      <c r="S269" s="108">
        <f t="shared" si="130"/>
        <v>100</v>
      </c>
      <c r="T269" s="109">
        <f t="shared" si="131"/>
        <v>98.8</v>
      </c>
      <c r="U269" s="107">
        <f>SUM('бланки '!CT271:CX271)</f>
        <v>5</v>
      </c>
      <c r="V269" s="107"/>
      <c r="W269" s="107"/>
      <c r="X269" s="107">
        <f>анкеты!H267</f>
        <v>55</v>
      </c>
      <c r="Y269" s="107">
        <f t="shared" si="132"/>
        <v>56</v>
      </c>
      <c r="Z269" s="108">
        <f t="shared" si="133"/>
        <v>100</v>
      </c>
      <c r="AA269" s="108">
        <f t="shared" si="134"/>
        <v>99</v>
      </c>
      <c r="AB269" s="108">
        <f t="shared" si="135"/>
        <v>98</v>
      </c>
      <c r="AC269" s="110">
        <f t="shared" si="136"/>
        <v>99</v>
      </c>
      <c r="AD269" s="107">
        <f>IF('бланки '!G271=1,('бланки '!DB271+'бланки '!DD271)*3,SUM('бланки '!DA271:DE271))</f>
        <v>1</v>
      </c>
      <c r="AE269" s="107">
        <f>IF('бланки '!E271=2,SUM('бланки '!DI271:DK271)*2-1,SUM('бланки '!DF271:DK271))</f>
        <v>3</v>
      </c>
      <c r="AF269" s="107">
        <f>анкеты!J267</f>
        <v>29</v>
      </c>
      <c r="AG269" s="107">
        <f>анкеты!I267</f>
        <v>30</v>
      </c>
      <c r="AH269" s="108">
        <f t="shared" si="137"/>
        <v>20</v>
      </c>
      <c r="AI269" s="108">
        <f t="shared" si="138"/>
        <v>60</v>
      </c>
      <c r="AJ269" s="111">
        <f t="shared" si="139"/>
        <v>97</v>
      </c>
      <c r="AK269" s="110">
        <f t="shared" si="140"/>
        <v>59.1</v>
      </c>
      <c r="AL269" s="107">
        <f>анкеты!K267</f>
        <v>56</v>
      </c>
      <c r="AM269" s="107">
        <f t="shared" si="141"/>
        <v>56</v>
      </c>
      <c r="AN269" s="107">
        <f>анкеты!L267</f>
        <v>56</v>
      </c>
      <c r="AO269" s="107">
        <f t="shared" si="142"/>
        <v>56</v>
      </c>
      <c r="AP269" s="107">
        <f>анкеты!N267</f>
        <v>44</v>
      </c>
      <c r="AQ269" s="107">
        <f>анкеты!M267</f>
        <v>44</v>
      </c>
      <c r="AR269" s="108">
        <f t="shared" si="143"/>
        <v>100</v>
      </c>
      <c r="AS269" s="108">
        <f t="shared" si="144"/>
        <v>100</v>
      </c>
      <c r="AT269" s="108">
        <f t="shared" si="145"/>
        <v>100</v>
      </c>
      <c r="AU269" s="109">
        <f t="shared" si="146"/>
        <v>100</v>
      </c>
      <c r="AV269" s="107">
        <f>анкеты!O267</f>
        <v>56</v>
      </c>
      <c r="AW269" s="107">
        <f t="shared" si="147"/>
        <v>56</v>
      </c>
      <c r="AX269" s="107">
        <f>анкеты!P267</f>
        <v>56</v>
      </c>
      <c r="AY269" s="107">
        <f t="shared" si="148"/>
        <v>56</v>
      </c>
      <c r="AZ269" s="107">
        <f>анкеты!Q267</f>
        <v>56</v>
      </c>
      <c r="BA269" s="107">
        <f t="shared" si="149"/>
        <v>56</v>
      </c>
      <c r="BB269" s="108">
        <f t="shared" si="150"/>
        <v>100</v>
      </c>
      <c r="BC269" s="108">
        <f t="shared" si="151"/>
        <v>100</v>
      </c>
      <c r="BD269" s="108">
        <f t="shared" si="152"/>
        <v>100</v>
      </c>
      <c r="BE269" s="109">
        <f t="shared" si="153"/>
        <v>100</v>
      </c>
      <c r="BF269" s="107">
        <f t="shared" si="154"/>
        <v>91.38000000000001</v>
      </c>
      <c r="BG269" s="107"/>
      <c r="BH269" s="107"/>
      <c r="BI269" s="107"/>
      <c r="BJ269" s="107"/>
    </row>
    <row r="270" spans="1:62" ht="45">
      <c r="A270" s="107">
        <f>'бланки '!D272</f>
        <v>268</v>
      </c>
      <c r="B270" s="107" t="str">
        <f>'бланки '!C272</f>
        <v>Муниципальное бюджетное общеобразовательное учреждение «Черемошенская основная общеобразовательная школа» Мценского района Орловской области</v>
      </c>
      <c r="C270" s="107">
        <f>анкеты!C268</f>
        <v>34</v>
      </c>
      <c r="D270" s="107">
        <f>SUMIF('бланки '!K272:Y272,"&lt;2")</f>
        <v>14</v>
      </c>
      <c r="E270" s="107">
        <f>COUNTIF('бланки '!K272:Y272,"&lt;2")</f>
        <v>14</v>
      </c>
      <c r="F270" s="107">
        <f>SUMIF('бланки '!Z272:CM272,"&lt;2")</f>
        <v>60.5</v>
      </c>
      <c r="G270" s="107">
        <f>COUNTIF('бланки '!Z272:CM272,"&lt;2")</f>
        <v>61</v>
      </c>
      <c r="H270" s="107">
        <f>SUM('бланки '!CN272:CQ272)</f>
        <v>4</v>
      </c>
      <c r="I270" s="107">
        <f>анкеты!E268</f>
        <v>34</v>
      </c>
      <c r="J270" s="107">
        <f>анкеты!D268</f>
        <v>34</v>
      </c>
      <c r="K270" s="107">
        <f>анкеты!G268</f>
        <v>34</v>
      </c>
      <c r="L270" s="107">
        <f>анкеты!F268</f>
        <v>34</v>
      </c>
      <c r="M270" s="107">
        <f t="shared" si="124"/>
        <v>100</v>
      </c>
      <c r="N270" s="107">
        <f t="shared" si="125"/>
        <v>99</v>
      </c>
      <c r="O270" s="107">
        <f t="shared" si="126"/>
        <v>100</v>
      </c>
      <c r="P270" s="107">
        <f t="shared" si="127"/>
        <v>100</v>
      </c>
      <c r="Q270" s="108">
        <f t="shared" si="128"/>
        <v>99</v>
      </c>
      <c r="R270" s="108">
        <f t="shared" si="129"/>
        <v>100</v>
      </c>
      <c r="S270" s="108">
        <f t="shared" si="130"/>
        <v>100</v>
      </c>
      <c r="T270" s="109">
        <f t="shared" si="131"/>
        <v>99.7</v>
      </c>
      <c r="U270" s="107">
        <f>SUM('бланки '!CT272:CX272)</f>
        <v>5</v>
      </c>
      <c r="V270" s="107"/>
      <c r="W270" s="107"/>
      <c r="X270" s="107">
        <f>анкеты!H268</f>
        <v>34</v>
      </c>
      <c r="Y270" s="107">
        <f t="shared" si="132"/>
        <v>34</v>
      </c>
      <c r="Z270" s="108">
        <f t="shared" si="133"/>
        <v>100</v>
      </c>
      <c r="AA270" s="108">
        <f t="shared" si="134"/>
        <v>100</v>
      </c>
      <c r="AB270" s="108">
        <f t="shared" si="135"/>
        <v>100</v>
      </c>
      <c r="AC270" s="110">
        <f t="shared" si="136"/>
        <v>100</v>
      </c>
      <c r="AD270" s="107">
        <f>IF('бланки '!G272=1,('бланки '!DB272+'бланки '!DD272)*3,SUM('бланки '!DA272:DE272))</f>
        <v>0</v>
      </c>
      <c r="AE270" s="107">
        <f>IF('бланки '!E272=2,SUM('бланки '!DI272:DK272)*2-1,SUM('бланки '!DF272:DK272))</f>
        <v>3</v>
      </c>
      <c r="AF270" s="107">
        <f>анкеты!J268</f>
        <v>9</v>
      </c>
      <c r="AG270" s="107">
        <f>анкеты!I268</f>
        <v>9</v>
      </c>
      <c r="AH270" s="108">
        <f t="shared" si="137"/>
        <v>0</v>
      </c>
      <c r="AI270" s="108">
        <f t="shared" si="138"/>
        <v>60</v>
      </c>
      <c r="AJ270" s="111">
        <f t="shared" si="139"/>
        <v>100</v>
      </c>
      <c r="AK270" s="110">
        <f t="shared" si="140"/>
        <v>54</v>
      </c>
      <c r="AL270" s="107">
        <f>анкеты!K268</f>
        <v>34</v>
      </c>
      <c r="AM270" s="107">
        <f t="shared" si="141"/>
        <v>34</v>
      </c>
      <c r="AN270" s="107">
        <f>анкеты!L268</f>
        <v>34</v>
      </c>
      <c r="AO270" s="107">
        <f t="shared" si="142"/>
        <v>34</v>
      </c>
      <c r="AP270" s="107">
        <f>анкеты!N268</f>
        <v>34</v>
      </c>
      <c r="AQ270" s="107">
        <f>анкеты!M268</f>
        <v>34</v>
      </c>
      <c r="AR270" s="108">
        <f t="shared" si="143"/>
        <v>100</v>
      </c>
      <c r="AS270" s="108">
        <f t="shared" si="144"/>
        <v>100</v>
      </c>
      <c r="AT270" s="108">
        <f t="shared" si="145"/>
        <v>100</v>
      </c>
      <c r="AU270" s="109">
        <f t="shared" si="146"/>
        <v>100</v>
      </c>
      <c r="AV270" s="107">
        <f>анкеты!O268</f>
        <v>34</v>
      </c>
      <c r="AW270" s="107">
        <f t="shared" si="147"/>
        <v>34</v>
      </c>
      <c r="AX270" s="107">
        <f>анкеты!P268</f>
        <v>34</v>
      </c>
      <c r="AY270" s="107">
        <f t="shared" si="148"/>
        <v>34</v>
      </c>
      <c r="AZ270" s="107">
        <f>анкеты!Q268</f>
        <v>34</v>
      </c>
      <c r="BA270" s="107">
        <f t="shared" si="149"/>
        <v>34</v>
      </c>
      <c r="BB270" s="108">
        <f t="shared" si="150"/>
        <v>100</v>
      </c>
      <c r="BC270" s="108">
        <f t="shared" si="151"/>
        <v>100</v>
      </c>
      <c r="BD270" s="108">
        <f t="shared" si="152"/>
        <v>100</v>
      </c>
      <c r="BE270" s="109">
        <f t="shared" si="153"/>
        <v>100</v>
      </c>
      <c r="BF270" s="107">
        <f t="shared" si="154"/>
        <v>90.74</v>
      </c>
      <c r="BG270" s="107"/>
      <c r="BH270" s="107"/>
      <c r="BI270" s="107"/>
      <c r="BJ270" s="107"/>
    </row>
    <row r="271" spans="1:62" ht="45">
      <c r="A271" s="107">
        <f>'бланки '!D273</f>
        <v>269</v>
      </c>
      <c r="B271" s="107" t="str">
        <f>'бланки '!C273</f>
        <v>Муниципальное бюджетное общеобразовательное учреждение «Аникановская основная общеобразовательная школа» Мценского района Орловской области</v>
      </c>
      <c r="C271" s="107">
        <f>анкеты!C269</f>
        <v>19</v>
      </c>
      <c r="D271" s="107">
        <f>SUMIF('бланки '!K273:Y273,"&lt;2")</f>
        <v>13</v>
      </c>
      <c r="E271" s="107">
        <f>COUNTIF('бланки '!K273:Y273,"&lt;2")</f>
        <v>13</v>
      </c>
      <c r="F271" s="107">
        <f>SUMIF('бланки '!Z273:CM273,"&lt;2")</f>
        <v>47</v>
      </c>
      <c r="G271" s="107">
        <f>COUNTIF('бланки '!Z273:CM273,"&lt;2")</f>
        <v>54</v>
      </c>
      <c r="H271" s="107">
        <f>SUM('бланки '!CN273:CQ273)</f>
        <v>3</v>
      </c>
      <c r="I271" s="107">
        <f>анкеты!E269</f>
        <v>18</v>
      </c>
      <c r="J271" s="107">
        <f>анкеты!D269</f>
        <v>18</v>
      </c>
      <c r="K271" s="107">
        <f>анкеты!G269</f>
        <v>18</v>
      </c>
      <c r="L271" s="107">
        <f>анкеты!F269</f>
        <v>18</v>
      </c>
      <c r="M271" s="107">
        <f t="shared" si="124"/>
        <v>100</v>
      </c>
      <c r="N271" s="107">
        <f t="shared" si="125"/>
        <v>87</v>
      </c>
      <c r="O271" s="107">
        <f t="shared" si="126"/>
        <v>100</v>
      </c>
      <c r="P271" s="107">
        <f t="shared" si="127"/>
        <v>100</v>
      </c>
      <c r="Q271" s="108">
        <f t="shared" si="128"/>
        <v>93</v>
      </c>
      <c r="R271" s="108">
        <f t="shared" si="129"/>
        <v>90</v>
      </c>
      <c r="S271" s="108">
        <f t="shared" si="130"/>
        <v>100</v>
      </c>
      <c r="T271" s="109">
        <f t="shared" si="131"/>
        <v>94.9</v>
      </c>
      <c r="U271" s="107">
        <f>SUM('бланки '!CT273:CX273)</f>
        <v>5</v>
      </c>
      <c r="V271" s="107"/>
      <c r="W271" s="107"/>
      <c r="X271" s="107">
        <f>анкеты!H269</f>
        <v>19</v>
      </c>
      <c r="Y271" s="107">
        <f t="shared" si="132"/>
        <v>19</v>
      </c>
      <c r="Z271" s="108">
        <f t="shared" si="133"/>
        <v>100</v>
      </c>
      <c r="AA271" s="108">
        <f t="shared" si="134"/>
        <v>100</v>
      </c>
      <c r="AB271" s="108">
        <f t="shared" si="135"/>
        <v>100</v>
      </c>
      <c r="AC271" s="110">
        <f t="shared" si="136"/>
        <v>100</v>
      </c>
      <c r="AD271" s="107">
        <f>IF('бланки '!G273=1,('бланки '!DB273+'бланки '!DD273)*3,SUM('бланки '!DA273:DE273))</f>
        <v>1</v>
      </c>
      <c r="AE271" s="107">
        <f>IF('бланки '!E273=2,SUM('бланки '!DI273:DK273)*2-1,SUM('бланки '!DF273:DK273))</f>
        <v>3</v>
      </c>
      <c r="AF271" s="107">
        <f>анкеты!J269</f>
        <v>3</v>
      </c>
      <c r="AG271" s="107">
        <f>анкеты!I269</f>
        <v>3</v>
      </c>
      <c r="AH271" s="108">
        <f t="shared" si="137"/>
        <v>20</v>
      </c>
      <c r="AI271" s="108">
        <f t="shared" si="138"/>
        <v>60</v>
      </c>
      <c r="AJ271" s="111">
        <f t="shared" si="139"/>
        <v>100</v>
      </c>
      <c r="AK271" s="110">
        <f t="shared" si="140"/>
        <v>60</v>
      </c>
      <c r="AL271" s="107">
        <f>анкеты!K269</f>
        <v>19</v>
      </c>
      <c r="AM271" s="107">
        <f t="shared" si="141"/>
        <v>19</v>
      </c>
      <c r="AN271" s="107">
        <f>анкеты!L269</f>
        <v>19</v>
      </c>
      <c r="AO271" s="107">
        <f t="shared" si="142"/>
        <v>19</v>
      </c>
      <c r="AP271" s="107">
        <f>анкеты!N269</f>
        <v>17</v>
      </c>
      <c r="AQ271" s="107">
        <f>анкеты!M269</f>
        <v>17</v>
      </c>
      <c r="AR271" s="108">
        <f t="shared" si="143"/>
        <v>100</v>
      </c>
      <c r="AS271" s="108">
        <f t="shared" si="144"/>
        <v>100</v>
      </c>
      <c r="AT271" s="108">
        <f t="shared" si="145"/>
        <v>100</v>
      </c>
      <c r="AU271" s="109">
        <f t="shared" si="146"/>
        <v>100</v>
      </c>
      <c r="AV271" s="107">
        <f>анкеты!O269</f>
        <v>19</v>
      </c>
      <c r="AW271" s="107">
        <f t="shared" si="147"/>
        <v>19</v>
      </c>
      <c r="AX271" s="107">
        <f>анкеты!P269</f>
        <v>19</v>
      </c>
      <c r="AY271" s="107">
        <f t="shared" si="148"/>
        <v>19</v>
      </c>
      <c r="AZ271" s="107">
        <f>анкеты!Q269</f>
        <v>19</v>
      </c>
      <c r="BA271" s="107">
        <f t="shared" si="149"/>
        <v>19</v>
      </c>
      <c r="BB271" s="108">
        <f t="shared" si="150"/>
        <v>100</v>
      </c>
      <c r="BC271" s="108">
        <f t="shared" si="151"/>
        <v>100</v>
      </c>
      <c r="BD271" s="108">
        <f t="shared" si="152"/>
        <v>100</v>
      </c>
      <c r="BE271" s="109">
        <f t="shared" si="153"/>
        <v>100</v>
      </c>
      <c r="BF271" s="107">
        <f t="shared" si="154"/>
        <v>90.97999999999999</v>
      </c>
      <c r="BG271" s="107"/>
      <c r="BH271" s="107"/>
      <c r="BI271" s="107"/>
      <c r="BJ271" s="107"/>
    </row>
    <row r="272" spans="1:62" ht="45">
      <c r="A272" s="107">
        <f>'бланки '!D274</f>
        <v>271</v>
      </c>
      <c r="B272" s="107" t="str">
        <f>'бланки '!C274</f>
        <v>Муниципальное бюджетное общеобразовательное учреждение «Подбелевская средняя общеобразовательная школа» Мценского района Орловской области</v>
      </c>
      <c r="C272" s="107">
        <f>анкеты!C270</f>
        <v>34</v>
      </c>
      <c r="D272" s="107">
        <f>SUMIF('бланки '!K274:Y274,"&lt;2")</f>
        <v>13</v>
      </c>
      <c r="E272" s="107">
        <f>COUNTIF('бланки '!K274:Y274,"&lt;2")</f>
        <v>13</v>
      </c>
      <c r="F272" s="107">
        <f>SUMIF('бланки '!Z274:CM274,"&lt;2")</f>
        <v>34</v>
      </c>
      <c r="G272" s="107">
        <f>COUNTIF('бланки '!Z274:CM274,"&lt;2")</f>
        <v>53</v>
      </c>
      <c r="H272" s="107">
        <f>SUM('бланки '!CN274:CQ274)</f>
        <v>4</v>
      </c>
      <c r="I272" s="107">
        <f>анкеты!E270</f>
        <v>32</v>
      </c>
      <c r="J272" s="107">
        <f>анкеты!D270</f>
        <v>33</v>
      </c>
      <c r="K272" s="107">
        <f>анкеты!G270</f>
        <v>30</v>
      </c>
      <c r="L272" s="107">
        <f>анкеты!F270</f>
        <v>31</v>
      </c>
      <c r="M272" s="107">
        <f t="shared" si="124"/>
        <v>100</v>
      </c>
      <c r="N272" s="107">
        <f t="shared" si="125"/>
        <v>64</v>
      </c>
      <c r="O272" s="107">
        <f t="shared" si="126"/>
        <v>97</v>
      </c>
      <c r="P272" s="107">
        <f t="shared" si="127"/>
        <v>97</v>
      </c>
      <c r="Q272" s="108">
        <f t="shared" si="128"/>
        <v>82</v>
      </c>
      <c r="R272" s="108">
        <f t="shared" si="129"/>
        <v>100</v>
      </c>
      <c r="S272" s="108">
        <f t="shared" si="130"/>
        <v>97</v>
      </c>
      <c r="T272" s="109">
        <f t="shared" si="131"/>
        <v>93.4</v>
      </c>
      <c r="U272" s="107">
        <f>SUM('бланки '!CT274:CX274)</f>
        <v>5</v>
      </c>
      <c r="V272" s="107"/>
      <c r="W272" s="107"/>
      <c r="X272" s="107">
        <f>анкеты!H270</f>
        <v>34</v>
      </c>
      <c r="Y272" s="107">
        <f t="shared" si="132"/>
        <v>34</v>
      </c>
      <c r="Z272" s="108">
        <f t="shared" si="133"/>
        <v>100</v>
      </c>
      <c r="AA272" s="108">
        <f t="shared" si="134"/>
        <v>100</v>
      </c>
      <c r="AB272" s="108">
        <f t="shared" si="135"/>
        <v>100</v>
      </c>
      <c r="AC272" s="110">
        <f t="shared" si="136"/>
        <v>100</v>
      </c>
      <c r="AD272" s="107">
        <f>IF('бланки '!G274=1,('бланки '!DB274+'бланки '!DD274)*3,SUM('бланки '!DA274:DE274))</f>
        <v>2</v>
      </c>
      <c r="AE272" s="107">
        <f>IF('бланки '!E274=2,SUM('бланки '!DI274:DK274)*2-1,SUM('бланки '!DF274:DK274))</f>
        <v>3</v>
      </c>
      <c r="AF272" s="107">
        <f>анкеты!J270</f>
        <v>26</v>
      </c>
      <c r="AG272" s="107">
        <f>анкеты!I270</f>
        <v>26</v>
      </c>
      <c r="AH272" s="108">
        <f t="shared" si="137"/>
        <v>40</v>
      </c>
      <c r="AI272" s="108">
        <f t="shared" si="138"/>
        <v>60</v>
      </c>
      <c r="AJ272" s="111">
        <f t="shared" si="139"/>
        <v>100</v>
      </c>
      <c r="AK272" s="110">
        <f t="shared" si="140"/>
        <v>66</v>
      </c>
      <c r="AL272" s="107">
        <f>анкеты!K270</f>
        <v>34</v>
      </c>
      <c r="AM272" s="107">
        <f t="shared" si="141"/>
        <v>34</v>
      </c>
      <c r="AN272" s="107">
        <f>анкеты!L270</f>
        <v>33</v>
      </c>
      <c r="AO272" s="107">
        <f t="shared" si="142"/>
        <v>34</v>
      </c>
      <c r="AP272" s="107">
        <f>анкеты!N270</f>
        <v>32</v>
      </c>
      <c r="AQ272" s="107">
        <f>анкеты!M270</f>
        <v>33</v>
      </c>
      <c r="AR272" s="108">
        <f t="shared" si="143"/>
        <v>100</v>
      </c>
      <c r="AS272" s="108">
        <f t="shared" si="144"/>
        <v>97</v>
      </c>
      <c r="AT272" s="108">
        <f t="shared" si="145"/>
        <v>97</v>
      </c>
      <c r="AU272" s="109">
        <f t="shared" si="146"/>
        <v>98.2</v>
      </c>
      <c r="AV272" s="107">
        <f>анкеты!O270</f>
        <v>34</v>
      </c>
      <c r="AW272" s="107">
        <f t="shared" si="147"/>
        <v>34</v>
      </c>
      <c r="AX272" s="107">
        <f>анкеты!P270</f>
        <v>34</v>
      </c>
      <c r="AY272" s="107">
        <f t="shared" si="148"/>
        <v>34</v>
      </c>
      <c r="AZ272" s="107">
        <f>анкеты!Q270</f>
        <v>34</v>
      </c>
      <c r="BA272" s="107">
        <f t="shared" si="149"/>
        <v>34</v>
      </c>
      <c r="BB272" s="108">
        <f t="shared" si="150"/>
        <v>100</v>
      </c>
      <c r="BC272" s="108">
        <f t="shared" si="151"/>
        <v>100</v>
      </c>
      <c r="BD272" s="108">
        <f t="shared" si="152"/>
        <v>100</v>
      </c>
      <c r="BE272" s="109">
        <f t="shared" si="153"/>
        <v>100</v>
      </c>
      <c r="BF272" s="107">
        <f t="shared" si="154"/>
        <v>91.52</v>
      </c>
      <c r="BG272" s="107"/>
      <c r="BH272" s="107"/>
      <c r="BI272" s="107"/>
      <c r="BJ272" s="107"/>
    </row>
    <row r="273" spans="1:62" ht="45">
      <c r="A273" s="107">
        <f>'бланки '!D275</f>
        <v>272</v>
      </c>
      <c r="B273" s="107" t="str">
        <f>'бланки '!C275</f>
        <v>Муниципальное бюджетное общеобразовательное учреждение «Башкатовская средняя общеобразовательная школа» Мценского района Орловской области</v>
      </c>
      <c r="C273" s="107">
        <f>анкеты!C271</f>
        <v>20</v>
      </c>
      <c r="D273" s="107">
        <f>SUMIF('бланки '!K275:Y275,"&lt;2")</f>
        <v>13</v>
      </c>
      <c r="E273" s="107">
        <f>COUNTIF('бланки '!K275:Y275,"&lt;2")</f>
        <v>13</v>
      </c>
      <c r="F273" s="107">
        <f>SUMIF('бланки '!Z275:CM275,"&lt;2")</f>
        <v>40</v>
      </c>
      <c r="G273" s="107">
        <f>COUNTIF('бланки '!Z275:CM275,"&lt;2")</f>
        <v>55</v>
      </c>
      <c r="H273" s="107">
        <f>SUM('бланки '!CN275:CQ275)</f>
        <v>4</v>
      </c>
      <c r="I273" s="107">
        <f>анкеты!E271</f>
        <v>19</v>
      </c>
      <c r="J273" s="107">
        <f>анкеты!D271</f>
        <v>19</v>
      </c>
      <c r="K273" s="107">
        <f>анкеты!G271</f>
        <v>16</v>
      </c>
      <c r="L273" s="107">
        <f>анкеты!F271</f>
        <v>16</v>
      </c>
      <c r="M273" s="107">
        <f t="shared" si="124"/>
        <v>100</v>
      </c>
      <c r="N273" s="107">
        <f t="shared" si="125"/>
        <v>73</v>
      </c>
      <c r="O273" s="107">
        <f t="shared" si="126"/>
        <v>100</v>
      </c>
      <c r="P273" s="107">
        <f t="shared" si="127"/>
        <v>100</v>
      </c>
      <c r="Q273" s="108">
        <f t="shared" si="128"/>
        <v>86</v>
      </c>
      <c r="R273" s="108">
        <f t="shared" si="129"/>
        <v>100</v>
      </c>
      <c r="S273" s="108">
        <f t="shared" si="130"/>
        <v>100</v>
      </c>
      <c r="T273" s="109">
        <f t="shared" si="131"/>
        <v>95.8</v>
      </c>
      <c r="U273" s="107">
        <f>SUM('бланки '!CT275:CX275)</f>
        <v>5</v>
      </c>
      <c r="V273" s="107"/>
      <c r="W273" s="107"/>
      <c r="X273" s="107">
        <f>анкеты!H271</f>
        <v>19</v>
      </c>
      <c r="Y273" s="107">
        <f t="shared" si="132"/>
        <v>20</v>
      </c>
      <c r="Z273" s="108">
        <f t="shared" si="133"/>
        <v>100</v>
      </c>
      <c r="AA273" s="108">
        <f t="shared" si="134"/>
        <v>97</v>
      </c>
      <c r="AB273" s="108">
        <f t="shared" si="135"/>
        <v>95</v>
      </c>
      <c r="AC273" s="110">
        <f t="shared" si="136"/>
        <v>97.5</v>
      </c>
      <c r="AD273" s="107">
        <f>IF('бланки '!G275=1,('бланки '!DB275+'бланки '!DD275)*3,SUM('бланки '!DA275:DE275))</f>
        <v>0</v>
      </c>
      <c r="AE273" s="107">
        <f>IF('бланки '!E275=2,SUM('бланки '!DI275:DK275)*2-1,SUM('бланки '!DF275:DK275))</f>
        <v>3</v>
      </c>
      <c r="AF273" s="107">
        <f>анкеты!J271</f>
        <v>13</v>
      </c>
      <c r="AG273" s="107">
        <f>анкеты!I271</f>
        <v>15</v>
      </c>
      <c r="AH273" s="108">
        <f t="shared" si="137"/>
        <v>0</v>
      </c>
      <c r="AI273" s="108">
        <f t="shared" si="138"/>
        <v>60</v>
      </c>
      <c r="AJ273" s="111">
        <f t="shared" si="139"/>
        <v>87</v>
      </c>
      <c r="AK273" s="110">
        <f t="shared" si="140"/>
        <v>50.1</v>
      </c>
      <c r="AL273" s="107">
        <f>анкеты!K271</f>
        <v>20</v>
      </c>
      <c r="AM273" s="107">
        <f t="shared" si="141"/>
        <v>20</v>
      </c>
      <c r="AN273" s="107">
        <f>анкеты!L271</f>
        <v>20</v>
      </c>
      <c r="AO273" s="107">
        <f t="shared" si="142"/>
        <v>20</v>
      </c>
      <c r="AP273" s="107">
        <f>анкеты!N271</f>
        <v>17</v>
      </c>
      <c r="AQ273" s="107">
        <f>анкеты!M271</f>
        <v>17</v>
      </c>
      <c r="AR273" s="108">
        <f t="shared" si="143"/>
        <v>100</v>
      </c>
      <c r="AS273" s="108">
        <f t="shared" si="144"/>
        <v>100</v>
      </c>
      <c r="AT273" s="108">
        <f t="shared" si="145"/>
        <v>100</v>
      </c>
      <c r="AU273" s="109">
        <f t="shared" si="146"/>
        <v>100</v>
      </c>
      <c r="AV273" s="107">
        <f>анкеты!O271</f>
        <v>20</v>
      </c>
      <c r="AW273" s="107">
        <f t="shared" si="147"/>
        <v>20</v>
      </c>
      <c r="AX273" s="107">
        <f>анкеты!P271</f>
        <v>20</v>
      </c>
      <c r="AY273" s="107">
        <f t="shared" si="148"/>
        <v>20</v>
      </c>
      <c r="AZ273" s="107">
        <f>анкеты!Q271</f>
        <v>19</v>
      </c>
      <c r="BA273" s="107">
        <f t="shared" si="149"/>
        <v>20</v>
      </c>
      <c r="BB273" s="108">
        <f t="shared" si="150"/>
        <v>100</v>
      </c>
      <c r="BC273" s="108">
        <f t="shared" si="151"/>
        <v>100</v>
      </c>
      <c r="BD273" s="108">
        <f t="shared" si="152"/>
        <v>95</v>
      </c>
      <c r="BE273" s="109">
        <f t="shared" si="153"/>
        <v>97.5</v>
      </c>
      <c r="BF273" s="107">
        <f t="shared" si="154"/>
        <v>88.179999999999993</v>
      </c>
      <c r="BG273" s="107"/>
      <c r="BH273" s="107"/>
      <c r="BI273" s="107"/>
      <c r="BJ273" s="107"/>
    </row>
    <row r="274" spans="1:62" ht="45">
      <c r="A274" s="107">
        <f>'бланки '!D276</f>
        <v>273</v>
      </c>
      <c r="B274" s="107" t="str">
        <f>'бланки '!C276</f>
        <v>Муниципальное бюджетное общеобразовательное учреждение «Глазуновская основная общеобразовательная школа» Мценского района Орловской области</v>
      </c>
      <c r="C274" s="107">
        <f>анкеты!C272</f>
        <v>34</v>
      </c>
      <c r="D274" s="107">
        <f>SUMIF('бланки '!K276:Y276,"&lt;2")</f>
        <v>14</v>
      </c>
      <c r="E274" s="107">
        <f>COUNTIF('бланки '!K276:Y276,"&lt;2")</f>
        <v>14</v>
      </c>
      <c r="F274" s="107">
        <f>SUMIF('бланки '!Z276:CM276,"&lt;2")</f>
        <v>45.5</v>
      </c>
      <c r="G274" s="107">
        <f>COUNTIF('бланки '!Z276:CM276,"&lt;2")</f>
        <v>55</v>
      </c>
      <c r="H274" s="107">
        <f>SUM('бланки '!CN276:CQ276)</f>
        <v>4</v>
      </c>
      <c r="I274" s="107">
        <f>анкеты!E272</f>
        <v>24</v>
      </c>
      <c r="J274" s="107">
        <f>анкеты!D272</f>
        <v>24</v>
      </c>
      <c r="K274" s="107">
        <f>анкеты!G272</f>
        <v>19</v>
      </c>
      <c r="L274" s="107">
        <f>анкеты!F272</f>
        <v>19</v>
      </c>
      <c r="M274" s="107">
        <f t="shared" si="124"/>
        <v>100</v>
      </c>
      <c r="N274" s="107">
        <f t="shared" si="125"/>
        <v>83</v>
      </c>
      <c r="O274" s="107">
        <f t="shared" si="126"/>
        <v>100</v>
      </c>
      <c r="P274" s="107">
        <f t="shared" si="127"/>
        <v>100</v>
      </c>
      <c r="Q274" s="108">
        <f t="shared" si="128"/>
        <v>91</v>
      </c>
      <c r="R274" s="108">
        <f t="shared" si="129"/>
        <v>100</v>
      </c>
      <c r="S274" s="108">
        <f t="shared" si="130"/>
        <v>100</v>
      </c>
      <c r="T274" s="109">
        <f t="shared" si="131"/>
        <v>97.3</v>
      </c>
      <c r="U274" s="107">
        <f>SUM('бланки '!CT276:CX276)</f>
        <v>5</v>
      </c>
      <c r="V274" s="107"/>
      <c r="W274" s="107"/>
      <c r="X274" s="107">
        <f>анкеты!H272</f>
        <v>33</v>
      </c>
      <c r="Y274" s="107">
        <f t="shared" si="132"/>
        <v>34</v>
      </c>
      <c r="Z274" s="108">
        <f t="shared" si="133"/>
        <v>100</v>
      </c>
      <c r="AA274" s="108">
        <f t="shared" si="134"/>
        <v>98</v>
      </c>
      <c r="AB274" s="108">
        <f t="shared" si="135"/>
        <v>97</v>
      </c>
      <c r="AC274" s="110">
        <f t="shared" si="136"/>
        <v>98.5</v>
      </c>
      <c r="AD274" s="107">
        <f>IF('бланки '!G276=1,('бланки '!DB276+'бланки '!DD276)*3,SUM('бланки '!DA276:DE276))</f>
        <v>0</v>
      </c>
      <c r="AE274" s="107">
        <f>IF('бланки '!E276=2,SUM('бланки '!DI276:DK276)*2-1,SUM('бланки '!DF276:DK276))</f>
        <v>3</v>
      </c>
      <c r="AF274" s="107">
        <f>анкеты!J272</f>
        <v>6</v>
      </c>
      <c r="AG274" s="107">
        <f>анкеты!I272</f>
        <v>6</v>
      </c>
      <c r="AH274" s="108">
        <f t="shared" si="137"/>
        <v>0</v>
      </c>
      <c r="AI274" s="108">
        <f t="shared" si="138"/>
        <v>60</v>
      </c>
      <c r="AJ274" s="111">
        <f t="shared" si="139"/>
        <v>100</v>
      </c>
      <c r="AK274" s="110">
        <f t="shared" si="140"/>
        <v>54</v>
      </c>
      <c r="AL274" s="107">
        <f>анкеты!K272</f>
        <v>34</v>
      </c>
      <c r="AM274" s="107">
        <f t="shared" si="141"/>
        <v>34</v>
      </c>
      <c r="AN274" s="107">
        <f>анкеты!L272</f>
        <v>34</v>
      </c>
      <c r="AO274" s="107">
        <f t="shared" si="142"/>
        <v>34</v>
      </c>
      <c r="AP274" s="107">
        <f>анкеты!N272</f>
        <v>27</v>
      </c>
      <c r="AQ274" s="107">
        <f>анкеты!M272</f>
        <v>28</v>
      </c>
      <c r="AR274" s="108">
        <f t="shared" si="143"/>
        <v>100</v>
      </c>
      <c r="AS274" s="108">
        <f t="shared" si="144"/>
        <v>100</v>
      </c>
      <c r="AT274" s="108">
        <f t="shared" si="145"/>
        <v>96</v>
      </c>
      <c r="AU274" s="109">
        <f t="shared" si="146"/>
        <v>99.2</v>
      </c>
      <c r="AV274" s="107">
        <f>анкеты!O272</f>
        <v>33</v>
      </c>
      <c r="AW274" s="107">
        <f t="shared" si="147"/>
        <v>34</v>
      </c>
      <c r="AX274" s="107">
        <f>анкеты!P272</f>
        <v>33</v>
      </c>
      <c r="AY274" s="107">
        <f t="shared" si="148"/>
        <v>34</v>
      </c>
      <c r="AZ274" s="107">
        <f>анкеты!Q272</f>
        <v>34</v>
      </c>
      <c r="BA274" s="107">
        <f t="shared" si="149"/>
        <v>34</v>
      </c>
      <c r="BB274" s="108">
        <f t="shared" si="150"/>
        <v>97</v>
      </c>
      <c r="BC274" s="108">
        <f t="shared" si="151"/>
        <v>97</v>
      </c>
      <c r="BD274" s="108">
        <f t="shared" si="152"/>
        <v>100</v>
      </c>
      <c r="BE274" s="109">
        <f t="shared" si="153"/>
        <v>98.5</v>
      </c>
      <c r="BF274" s="107">
        <f t="shared" si="154"/>
        <v>89.5</v>
      </c>
      <c r="BG274" s="107"/>
      <c r="BH274" s="107"/>
      <c r="BI274" s="107"/>
      <c r="BJ274" s="107"/>
    </row>
    <row r="275" spans="1:62" ht="45">
      <c r="A275" s="107">
        <f>'бланки '!D277</f>
        <v>274</v>
      </c>
      <c r="B275" s="107" t="str">
        <f>'бланки '!C277</f>
        <v>Муниципальное бюджетное общеобразовательное учреждение «Алмазовская средняя общеобразовательная школа» Сосковского района Орловской области</v>
      </c>
      <c r="C275" s="107">
        <f>анкеты!C273</f>
        <v>52</v>
      </c>
      <c r="D275" s="107">
        <f>SUMIF('бланки '!K277:Y277,"&lt;2")</f>
        <v>13</v>
      </c>
      <c r="E275" s="107">
        <f>COUNTIF('бланки '!K277:Y277,"&lt;2")</f>
        <v>13</v>
      </c>
      <c r="F275" s="107">
        <f>SUMIF('бланки '!Z277:CM277,"&lt;2")</f>
        <v>54</v>
      </c>
      <c r="G275" s="107">
        <f>COUNTIF('бланки '!Z277:CM277,"&lt;2")</f>
        <v>55</v>
      </c>
      <c r="H275" s="107">
        <f>SUM('бланки '!CN277:CQ277)</f>
        <v>4</v>
      </c>
      <c r="I275" s="107">
        <f>анкеты!E273</f>
        <v>41</v>
      </c>
      <c r="J275" s="107">
        <f>анкеты!D273</f>
        <v>41</v>
      </c>
      <c r="K275" s="107">
        <f>анкеты!G273</f>
        <v>34</v>
      </c>
      <c r="L275" s="107">
        <f>анкеты!F273</f>
        <v>34</v>
      </c>
      <c r="M275" s="107">
        <f t="shared" si="124"/>
        <v>100</v>
      </c>
      <c r="N275" s="107">
        <f t="shared" si="125"/>
        <v>98</v>
      </c>
      <c r="O275" s="107">
        <f t="shared" si="126"/>
        <v>100</v>
      </c>
      <c r="P275" s="107">
        <f t="shared" si="127"/>
        <v>100</v>
      </c>
      <c r="Q275" s="108">
        <f t="shared" si="128"/>
        <v>99</v>
      </c>
      <c r="R275" s="108">
        <f t="shared" si="129"/>
        <v>100</v>
      </c>
      <c r="S275" s="108">
        <f t="shared" si="130"/>
        <v>100</v>
      </c>
      <c r="T275" s="109">
        <f t="shared" si="131"/>
        <v>99.7</v>
      </c>
      <c r="U275" s="107">
        <f>SUM('бланки '!CT277:CX277)</f>
        <v>5</v>
      </c>
      <c r="V275" s="107"/>
      <c r="W275" s="107"/>
      <c r="X275" s="107">
        <f>анкеты!H273</f>
        <v>51</v>
      </c>
      <c r="Y275" s="107">
        <f t="shared" si="132"/>
        <v>52</v>
      </c>
      <c r="Z275" s="108">
        <f t="shared" si="133"/>
        <v>100</v>
      </c>
      <c r="AA275" s="108">
        <f t="shared" si="134"/>
        <v>99</v>
      </c>
      <c r="AB275" s="108">
        <f t="shared" si="135"/>
        <v>98</v>
      </c>
      <c r="AC275" s="110">
        <f t="shared" si="136"/>
        <v>99</v>
      </c>
      <c r="AD275" s="107">
        <f>IF('бланки '!G277=1,('бланки '!DB277+'бланки '!DD277)*3,SUM('бланки '!DA277:DE277))</f>
        <v>0</v>
      </c>
      <c r="AE275" s="107">
        <f>IF('бланки '!E277=2,SUM('бланки '!DI277:DK277)*2-1,SUM('бланки '!DF277:DK277))</f>
        <v>3</v>
      </c>
      <c r="AF275" s="107">
        <f>анкеты!J273</f>
        <v>7</v>
      </c>
      <c r="AG275" s="107">
        <f>анкеты!I273</f>
        <v>8</v>
      </c>
      <c r="AH275" s="108">
        <f t="shared" si="137"/>
        <v>0</v>
      </c>
      <c r="AI275" s="108">
        <f t="shared" si="138"/>
        <v>60</v>
      </c>
      <c r="AJ275" s="111">
        <f t="shared" si="139"/>
        <v>87</v>
      </c>
      <c r="AK275" s="110">
        <f t="shared" si="140"/>
        <v>50.1</v>
      </c>
      <c r="AL275" s="107">
        <f>анкеты!K273</f>
        <v>50</v>
      </c>
      <c r="AM275" s="107">
        <f t="shared" si="141"/>
        <v>52</v>
      </c>
      <c r="AN275" s="107">
        <f>анкеты!L273</f>
        <v>51</v>
      </c>
      <c r="AO275" s="107">
        <f t="shared" si="142"/>
        <v>52</v>
      </c>
      <c r="AP275" s="107">
        <f>анкеты!N273</f>
        <v>45</v>
      </c>
      <c r="AQ275" s="107">
        <f>анкеты!M273</f>
        <v>45</v>
      </c>
      <c r="AR275" s="108">
        <f t="shared" si="143"/>
        <v>96</v>
      </c>
      <c r="AS275" s="108">
        <f t="shared" si="144"/>
        <v>98</v>
      </c>
      <c r="AT275" s="108">
        <f t="shared" si="145"/>
        <v>100</v>
      </c>
      <c r="AU275" s="109">
        <f t="shared" si="146"/>
        <v>97.6</v>
      </c>
      <c r="AV275" s="107">
        <f>анкеты!O273</f>
        <v>51</v>
      </c>
      <c r="AW275" s="107">
        <f t="shared" si="147"/>
        <v>52</v>
      </c>
      <c r="AX275" s="107">
        <f>анкеты!P273</f>
        <v>51</v>
      </c>
      <c r="AY275" s="107">
        <f t="shared" si="148"/>
        <v>52</v>
      </c>
      <c r="AZ275" s="107">
        <f>анкеты!Q273</f>
        <v>52</v>
      </c>
      <c r="BA275" s="107">
        <f t="shared" si="149"/>
        <v>52</v>
      </c>
      <c r="BB275" s="108">
        <f t="shared" si="150"/>
        <v>98</v>
      </c>
      <c r="BC275" s="108">
        <f t="shared" si="151"/>
        <v>98</v>
      </c>
      <c r="BD275" s="108">
        <f t="shared" si="152"/>
        <v>100</v>
      </c>
      <c r="BE275" s="109">
        <f t="shared" si="153"/>
        <v>99</v>
      </c>
      <c r="BF275" s="107">
        <f t="shared" si="154"/>
        <v>89.08</v>
      </c>
      <c r="BG275" s="107"/>
      <c r="BH275" s="107"/>
      <c r="BI275" s="107"/>
      <c r="BJ275" s="107"/>
    </row>
    <row r="276" spans="1:62" ht="45">
      <c r="A276" s="107">
        <f>'бланки '!D278</f>
        <v>275</v>
      </c>
      <c r="B276" s="107" t="str">
        <f>'бланки '!C278</f>
        <v>Муниципальное бюджетное общеобразовательное учреждение «Сосковская средняя общеобразовательная школа» Сосковского района Орловской области</v>
      </c>
      <c r="C276" s="107">
        <f>анкеты!C274</f>
        <v>150</v>
      </c>
      <c r="D276" s="107">
        <f>SUMIF('бланки '!K278:Y278,"&lt;2")</f>
        <v>13</v>
      </c>
      <c r="E276" s="107">
        <f>COUNTIF('бланки '!K278:Y278,"&lt;2")</f>
        <v>13</v>
      </c>
      <c r="F276" s="107">
        <f>SUMIF('бланки '!Z278:CM278,"&lt;2")</f>
        <v>49</v>
      </c>
      <c r="G276" s="107">
        <f>COUNTIF('бланки '!Z278:CM278,"&lt;2")</f>
        <v>54</v>
      </c>
      <c r="H276" s="107">
        <f>SUM('бланки '!CN278:CQ278)</f>
        <v>4</v>
      </c>
      <c r="I276" s="107">
        <f>анкеты!E274</f>
        <v>119</v>
      </c>
      <c r="J276" s="107">
        <f>анкеты!D274</f>
        <v>120</v>
      </c>
      <c r="K276" s="107">
        <f>анкеты!G274</f>
        <v>113</v>
      </c>
      <c r="L276" s="107">
        <f>анкеты!F274</f>
        <v>113</v>
      </c>
      <c r="M276" s="107">
        <f t="shared" si="124"/>
        <v>100</v>
      </c>
      <c r="N276" s="107">
        <f t="shared" si="125"/>
        <v>91</v>
      </c>
      <c r="O276" s="107">
        <f t="shared" si="126"/>
        <v>99</v>
      </c>
      <c r="P276" s="107">
        <f t="shared" si="127"/>
        <v>100</v>
      </c>
      <c r="Q276" s="108">
        <f t="shared" si="128"/>
        <v>95</v>
      </c>
      <c r="R276" s="108">
        <f t="shared" si="129"/>
        <v>100</v>
      </c>
      <c r="S276" s="108">
        <f t="shared" si="130"/>
        <v>99</v>
      </c>
      <c r="T276" s="109">
        <f t="shared" si="131"/>
        <v>98.1</v>
      </c>
      <c r="U276" s="107">
        <f>SUM('бланки '!CT278:CX278)</f>
        <v>5</v>
      </c>
      <c r="V276" s="107"/>
      <c r="W276" s="107"/>
      <c r="X276" s="107">
        <f>анкеты!H274</f>
        <v>145</v>
      </c>
      <c r="Y276" s="107">
        <f t="shared" si="132"/>
        <v>150</v>
      </c>
      <c r="Z276" s="108">
        <f t="shared" si="133"/>
        <v>100</v>
      </c>
      <c r="AA276" s="108">
        <f t="shared" si="134"/>
        <v>98</v>
      </c>
      <c r="AB276" s="108">
        <f t="shared" si="135"/>
        <v>97</v>
      </c>
      <c r="AC276" s="110">
        <f t="shared" si="136"/>
        <v>98.5</v>
      </c>
      <c r="AD276" s="107">
        <f>IF('бланки '!G278=1,('бланки '!DB278+'бланки '!DD278)*3,SUM('бланки '!DA278:DE278))</f>
        <v>3</v>
      </c>
      <c r="AE276" s="107">
        <f>IF('бланки '!E278=2,SUM('бланки '!DI278:DK278)*2-1,SUM('бланки '!DF278:DK278))</f>
        <v>5</v>
      </c>
      <c r="AF276" s="107">
        <f>анкеты!J274</f>
        <v>42</v>
      </c>
      <c r="AG276" s="107">
        <f>анкеты!I274</f>
        <v>43</v>
      </c>
      <c r="AH276" s="108">
        <f t="shared" si="137"/>
        <v>60</v>
      </c>
      <c r="AI276" s="108">
        <f t="shared" si="138"/>
        <v>100</v>
      </c>
      <c r="AJ276" s="111">
        <f t="shared" si="139"/>
        <v>98</v>
      </c>
      <c r="AK276" s="110">
        <f t="shared" si="140"/>
        <v>87.4</v>
      </c>
      <c r="AL276" s="107">
        <f>анкеты!K274</f>
        <v>146</v>
      </c>
      <c r="AM276" s="107">
        <f t="shared" si="141"/>
        <v>150</v>
      </c>
      <c r="AN276" s="107">
        <f>анкеты!L274</f>
        <v>147</v>
      </c>
      <c r="AO276" s="107">
        <f t="shared" si="142"/>
        <v>150</v>
      </c>
      <c r="AP276" s="107">
        <f>анкеты!N274</f>
        <v>133</v>
      </c>
      <c r="AQ276" s="107">
        <f>анкеты!M274</f>
        <v>134</v>
      </c>
      <c r="AR276" s="108">
        <f t="shared" si="143"/>
        <v>97</v>
      </c>
      <c r="AS276" s="108">
        <f t="shared" si="144"/>
        <v>98</v>
      </c>
      <c r="AT276" s="108">
        <f t="shared" si="145"/>
        <v>99</v>
      </c>
      <c r="AU276" s="109">
        <f t="shared" si="146"/>
        <v>97.8</v>
      </c>
      <c r="AV276" s="107">
        <f>анкеты!O274</f>
        <v>148</v>
      </c>
      <c r="AW276" s="107">
        <f t="shared" si="147"/>
        <v>150</v>
      </c>
      <c r="AX276" s="107">
        <f>анкеты!P274</f>
        <v>149</v>
      </c>
      <c r="AY276" s="107">
        <f t="shared" si="148"/>
        <v>150</v>
      </c>
      <c r="AZ276" s="107">
        <f>анкеты!Q274</f>
        <v>147</v>
      </c>
      <c r="BA276" s="107">
        <f t="shared" si="149"/>
        <v>150</v>
      </c>
      <c r="BB276" s="108">
        <f t="shared" si="150"/>
        <v>99</v>
      </c>
      <c r="BC276" s="108">
        <f t="shared" si="151"/>
        <v>99</v>
      </c>
      <c r="BD276" s="108">
        <f t="shared" si="152"/>
        <v>98</v>
      </c>
      <c r="BE276" s="109">
        <f t="shared" si="153"/>
        <v>98.5</v>
      </c>
      <c r="BF276" s="107">
        <f t="shared" si="154"/>
        <v>96.06</v>
      </c>
      <c r="BG276" s="107"/>
      <c r="BH276" s="107"/>
      <c r="BI276" s="107"/>
      <c r="BJ276" s="107"/>
    </row>
    <row r="277" spans="1:62" ht="45">
      <c r="A277" s="107">
        <f>'бланки '!D279</f>
        <v>276</v>
      </c>
      <c r="B277" s="107" t="str">
        <f>'бланки '!C279</f>
        <v>Муниципальное бюджетное общеобразовательное учреждение «Прилепская средняя общеобразовательная школа» Сосковского района Орловской области</v>
      </c>
      <c r="C277" s="107">
        <f>анкеты!C275</f>
        <v>37</v>
      </c>
      <c r="D277" s="107">
        <f>SUMIF('бланки '!K279:Y279,"&lt;2")</f>
        <v>14</v>
      </c>
      <c r="E277" s="107">
        <f>COUNTIF('бланки '!K279:Y279,"&lt;2")</f>
        <v>14</v>
      </c>
      <c r="F277" s="107">
        <f>SUMIF('бланки '!Z279:CM279,"&lt;2")</f>
        <v>46</v>
      </c>
      <c r="G277" s="107">
        <f>COUNTIF('бланки '!Z279:CM279,"&lt;2")</f>
        <v>53</v>
      </c>
      <c r="H277" s="107">
        <f>SUM('бланки '!CN279:CQ279)</f>
        <v>4</v>
      </c>
      <c r="I277" s="107">
        <f>анкеты!E275</f>
        <v>37</v>
      </c>
      <c r="J277" s="107">
        <f>анкеты!D275</f>
        <v>37</v>
      </c>
      <c r="K277" s="107">
        <f>анкеты!G275</f>
        <v>32</v>
      </c>
      <c r="L277" s="107">
        <f>анкеты!F275</f>
        <v>32</v>
      </c>
      <c r="M277" s="107">
        <f t="shared" si="124"/>
        <v>100</v>
      </c>
      <c r="N277" s="107">
        <f t="shared" si="125"/>
        <v>87</v>
      </c>
      <c r="O277" s="107">
        <f t="shared" si="126"/>
        <v>100</v>
      </c>
      <c r="P277" s="107">
        <f t="shared" si="127"/>
        <v>100</v>
      </c>
      <c r="Q277" s="108">
        <f t="shared" si="128"/>
        <v>93</v>
      </c>
      <c r="R277" s="108">
        <f t="shared" si="129"/>
        <v>100</v>
      </c>
      <c r="S277" s="108">
        <f t="shared" si="130"/>
        <v>100</v>
      </c>
      <c r="T277" s="109">
        <f t="shared" si="131"/>
        <v>97.9</v>
      </c>
      <c r="U277" s="107">
        <f>SUM('бланки '!CT279:CX279)</f>
        <v>5</v>
      </c>
      <c r="V277" s="107"/>
      <c r="W277" s="107"/>
      <c r="X277" s="107">
        <f>анкеты!H275</f>
        <v>37</v>
      </c>
      <c r="Y277" s="107">
        <f t="shared" si="132"/>
        <v>37</v>
      </c>
      <c r="Z277" s="108">
        <f t="shared" si="133"/>
        <v>100</v>
      </c>
      <c r="AA277" s="108">
        <f t="shared" si="134"/>
        <v>100</v>
      </c>
      <c r="AB277" s="108">
        <f t="shared" si="135"/>
        <v>100</v>
      </c>
      <c r="AC277" s="110">
        <f t="shared" si="136"/>
        <v>100</v>
      </c>
      <c r="AD277" s="107">
        <f>IF('бланки '!G279=1,('бланки '!DB279+'бланки '!DD279)*3,SUM('бланки '!DA279:DE279))</f>
        <v>1</v>
      </c>
      <c r="AE277" s="107">
        <f>IF('бланки '!E279=2,SUM('бланки '!DI279:DK279)*2-1,SUM('бланки '!DF279:DK279))</f>
        <v>2</v>
      </c>
      <c r="AF277" s="107">
        <f>анкеты!J275</f>
        <v>34</v>
      </c>
      <c r="AG277" s="107">
        <f>анкеты!I275</f>
        <v>36</v>
      </c>
      <c r="AH277" s="108">
        <f t="shared" si="137"/>
        <v>20</v>
      </c>
      <c r="AI277" s="108">
        <f t="shared" si="138"/>
        <v>40</v>
      </c>
      <c r="AJ277" s="111">
        <f t="shared" si="139"/>
        <v>94</v>
      </c>
      <c r="AK277" s="110">
        <f t="shared" si="140"/>
        <v>50.2</v>
      </c>
      <c r="AL277" s="107">
        <f>анкеты!K275</f>
        <v>37</v>
      </c>
      <c r="AM277" s="107">
        <f t="shared" si="141"/>
        <v>37</v>
      </c>
      <c r="AN277" s="107">
        <f>анкеты!L275</f>
        <v>37</v>
      </c>
      <c r="AO277" s="107">
        <f t="shared" si="142"/>
        <v>37</v>
      </c>
      <c r="AP277" s="107">
        <f>анкеты!N275</f>
        <v>34</v>
      </c>
      <c r="AQ277" s="107">
        <f>анкеты!M275</f>
        <v>34</v>
      </c>
      <c r="AR277" s="108">
        <f t="shared" si="143"/>
        <v>100</v>
      </c>
      <c r="AS277" s="108">
        <f t="shared" si="144"/>
        <v>100</v>
      </c>
      <c r="AT277" s="108">
        <f t="shared" si="145"/>
        <v>100</v>
      </c>
      <c r="AU277" s="109">
        <f t="shared" si="146"/>
        <v>100</v>
      </c>
      <c r="AV277" s="107">
        <f>анкеты!O275</f>
        <v>36</v>
      </c>
      <c r="AW277" s="107">
        <f t="shared" si="147"/>
        <v>37</v>
      </c>
      <c r="AX277" s="107">
        <f>анкеты!P275</f>
        <v>37</v>
      </c>
      <c r="AY277" s="107">
        <f t="shared" si="148"/>
        <v>37</v>
      </c>
      <c r="AZ277" s="107">
        <f>анкеты!Q275</f>
        <v>36</v>
      </c>
      <c r="BA277" s="107">
        <f t="shared" si="149"/>
        <v>37</v>
      </c>
      <c r="BB277" s="108">
        <f t="shared" si="150"/>
        <v>97</v>
      </c>
      <c r="BC277" s="108">
        <f t="shared" si="151"/>
        <v>100</v>
      </c>
      <c r="BD277" s="108">
        <f t="shared" si="152"/>
        <v>97</v>
      </c>
      <c r="BE277" s="109">
        <f t="shared" si="153"/>
        <v>97.6</v>
      </c>
      <c r="BF277" s="107">
        <f t="shared" si="154"/>
        <v>89.140000000000015</v>
      </c>
      <c r="BG277" s="107"/>
      <c r="BH277" s="107"/>
      <c r="BI277" s="107"/>
      <c r="BJ277" s="107"/>
    </row>
    <row r="278" spans="1:62" ht="45">
      <c r="A278" s="107">
        <f>'бланки '!D280</f>
        <v>277</v>
      </c>
      <c r="B278" s="107" t="str">
        <f>'бланки '!C280</f>
        <v>Муниципальное бюджетное общеобразовательное учреждение «Рыжковская средняя общеобразовательная школа» Сосковского района Орловской области</v>
      </c>
      <c r="C278" s="107">
        <f>анкеты!C276</f>
        <v>32</v>
      </c>
      <c r="D278" s="107">
        <f>SUMIF('бланки '!K280:Y280,"&lt;2")</f>
        <v>13</v>
      </c>
      <c r="E278" s="107">
        <f>COUNTIF('бланки '!K280:Y280,"&lt;2")</f>
        <v>13</v>
      </c>
      <c r="F278" s="107">
        <f>SUMIF('бланки '!Z280:CM280,"&lt;2")</f>
        <v>51</v>
      </c>
      <c r="G278" s="107">
        <f>COUNTIF('бланки '!Z280:CM280,"&lt;2")</f>
        <v>54</v>
      </c>
      <c r="H278" s="107">
        <f>SUM('бланки '!CN280:CQ280)</f>
        <v>4</v>
      </c>
      <c r="I278" s="107">
        <f>анкеты!E276</f>
        <v>32</v>
      </c>
      <c r="J278" s="107">
        <f>анкеты!D276</f>
        <v>32</v>
      </c>
      <c r="K278" s="107">
        <f>анкеты!G276</f>
        <v>32</v>
      </c>
      <c r="L278" s="107">
        <f>анкеты!F276</f>
        <v>32</v>
      </c>
      <c r="M278" s="107">
        <f t="shared" si="124"/>
        <v>100</v>
      </c>
      <c r="N278" s="107">
        <f t="shared" si="125"/>
        <v>94</v>
      </c>
      <c r="O278" s="107">
        <f t="shared" si="126"/>
        <v>100</v>
      </c>
      <c r="P278" s="107">
        <f t="shared" si="127"/>
        <v>100</v>
      </c>
      <c r="Q278" s="108">
        <f t="shared" si="128"/>
        <v>97</v>
      </c>
      <c r="R278" s="108">
        <f t="shared" si="129"/>
        <v>100</v>
      </c>
      <c r="S278" s="108">
        <f t="shared" si="130"/>
        <v>100</v>
      </c>
      <c r="T278" s="109">
        <f t="shared" si="131"/>
        <v>99.1</v>
      </c>
      <c r="U278" s="107">
        <f>SUM('бланки '!CT280:CX280)</f>
        <v>5</v>
      </c>
      <c r="V278" s="107"/>
      <c r="W278" s="107"/>
      <c r="X278" s="107">
        <f>анкеты!H276</f>
        <v>32</v>
      </c>
      <c r="Y278" s="107">
        <f t="shared" si="132"/>
        <v>32</v>
      </c>
      <c r="Z278" s="108">
        <f t="shared" si="133"/>
        <v>100</v>
      </c>
      <c r="AA278" s="108">
        <f t="shared" si="134"/>
        <v>100</v>
      </c>
      <c r="AB278" s="108">
        <f t="shared" si="135"/>
        <v>100</v>
      </c>
      <c r="AC278" s="110">
        <f t="shared" si="136"/>
        <v>100</v>
      </c>
      <c r="AD278" s="107">
        <f>IF('бланки '!G280=1,('бланки '!DB280+'бланки '!DD280)*3,SUM('бланки '!DA280:DE280))</f>
        <v>0</v>
      </c>
      <c r="AE278" s="107">
        <f>IF('бланки '!E280=2,SUM('бланки '!DI280:DK280)*2-1,SUM('бланки '!DF280:DK280))</f>
        <v>3</v>
      </c>
      <c r="AF278" s="107">
        <f>анкеты!J276</f>
        <v>12</v>
      </c>
      <c r="AG278" s="107">
        <f>анкеты!I276</f>
        <v>12</v>
      </c>
      <c r="AH278" s="108">
        <f t="shared" si="137"/>
        <v>0</v>
      </c>
      <c r="AI278" s="108">
        <f t="shared" si="138"/>
        <v>60</v>
      </c>
      <c r="AJ278" s="111">
        <f t="shared" si="139"/>
        <v>100</v>
      </c>
      <c r="AK278" s="110">
        <f t="shared" si="140"/>
        <v>54</v>
      </c>
      <c r="AL278" s="107">
        <f>анкеты!K276</f>
        <v>32</v>
      </c>
      <c r="AM278" s="107">
        <f t="shared" si="141"/>
        <v>32</v>
      </c>
      <c r="AN278" s="107">
        <f>анкеты!L276</f>
        <v>32</v>
      </c>
      <c r="AO278" s="107">
        <f t="shared" si="142"/>
        <v>32</v>
      </c>
      <c r="AP278" s="107">
        <f>анкеты!N276</f>
        <v>31</v>
      </c>
      <c r="AQ278" s="107">
        <f>анкеты!M276</f>
        <v>31</v>
      </c>
      <c r="AR278" s="108">
        <f t="shared" si="143"/>
        <v>100</v>
      </c>
      <c r="AS278" s="108">
        <f t="shared" si="144"/>
        <v>100</v>
      </c>
      <c r="AT278" s="108">
        <f t="shared" si="145"/>
        <v>100</v>
      </c>
      <c r="AU278" s="109">
        <f t="shared" si="146"/>
        <v>100</v>
      </c>
      <c r="AV278" s="107">
        <f>анкеты!O276</f>
        <v>32</v>
      </c>
      <c r="AW278" s="107">
        <f t="shared" si="147"/>
        <v>32</v>
      </c>
      <c r="AX278" s="107">
        <f>анкеты!P276</f>
        <v>32</v>
      </c>
      <c r="AY278" s="107">
        <f t="shared" si="148"/>
        <v>32</v>
      </c>
      <c r="AZ278" s="107">
        <f>анкеты!Q276</f>
        <v>32</v>
      </c>
      <c r="BA278" s="107">
        <f t="shared" si="149"/>
        <v>32</v>
      </c>
      <c r="BB278" s="108">
        <f t="shared" si="150"/>
        <v>100</v>
      </c>
      <c r="BC278" s="108">
        <f t="shared" si="151"/>
        <v>100</v>
      </c>
      <c r="BD278" s="108">
        <f t="shared" si="152"/>
        <v>100</v>
      </c>
      <c r="BE278" s="109">
        <f t="shared" si="153"/>
        <v>100</v>
      </c>
      <c r="BF278" s="107">
        <f t="shared" si="154"/>
        <v>90.62</v>
      </c>
      <c r="BG278" s="107"/>
      <c r="BH278" s="107"/>
      <c r="BI278" s="107"/>
      <c r="BJ278" s="107"/>
    </row>
    <row r="279" spans="1:62" ht="45">
      <c r="A279" s="107">
        <f>'бланки '!D281</f>
        <v>278</v>
      </c>
      <c r="B279" s="107" t="str">
        <f>'бланки '!C281</f>
        <v>Муниципальное бюджетное общеобразовательное учреждение «Цвеленевская средняя общеобразовательная школа» Сосковского района Орловской области</v>
      </c>
      <c r="C279" s="107">
        <f>анкеты!C277</f>
        <v>21</v>
      </c>
      <c r="D279" s="107">
        <f>SUMIF('бланки '!K281:Y281,"&lt;2")</f>
        <v>13</v>
      </c>
      <c r="E279" s="107">
        <f>COUNTIF('бланки '!K281:Y281,"&lt;2")</f>
        <v>13</v>
      </c>
      <c r="F279" s="107">
        <f>SUMIF('бланки '!Z281:CM281,"&lt;2")</f>
        <v>38</v>
      </c>
      <c r="G279" s="107">
        <f>COUNTIF('бланки '!Z281:CM281,"&lt;2")</f>
        <v>53</v>
      </c>
      <c r="H279" s="107">
        <f>SUM('бланки '!CN281:CQ281)</f>
        <v>3</v>
      </c>
      <c r="I279" s="107">
        <f>анкеты!E277</f>
        <v>20</v>
      </c>
      <c r="J279" s="107">
        <f>анкеты!D277</f>
        <v>20</v>
      </c>
      <c r="K279" s="107">
        <f>анкеты!G277</f>
        <v>17</v>
      </c>
      <c r="L279" s="107">
        <f>анкеты!F277</f>
        <v>17</v>
      </c>
      <c r="M279" s="107">
        <f t="shared" si="124"/>
        <v>100</v>
      </c>
      <c r="N279" s="107">
        <f t="shared" si="125"/>
        <v>72</v>
      </c>
      <c r="O279" s="107">
        <f t="shared" si="126"/>
        <v>100</v>
      </c>
      <c r="P279" s="107">
        <f t="shared" si="127"/>
        <v>100</v>
      </c>
      <c r="Q279" s="108">
        <f t="shared" si="128"/>
        <v>86</v>
      </c>
      <c r="R279" s="108">
        <f t="shared" si="129"/>
        <v>90</v>
      </c>
      <c r="S279" s="108">
        <f t="shared" si="130"/>
        <v>100</v>
      </c>
      <c r="T279" s="109">
        <f t="shared" si="131"/>
        <v>92.8</v>
      </c>
      <c r="U279" s="107">
        <f>SUM('бланки '!CT281:CX281)</f>
        <v>5</v>
      </c>
      <c r="V279" s="107"/>
      <c r="W279" s="107"/>
      <c r="X279" s="107">
        <f>анкеты!H277</f>
        <v>21</v>
      </c>
      <c r="Y279" s="107">
        <f t="shared" si="132"/>
        <v>21</v>
      </c>
      <c r="Z279" s="108">
        <f t="shared" si="133"/>
        <v>100</v>
      </c>
      <c r="AA279" s="108">
        <f t="shared" si="134"/>
        <v>100</v>
      </c>
      <c r="AB279" s="108">
        <f t="shared" si="135"/>
        <v>100</v>
      </c>
      <c r="AC279" s="110">
        <f t="shared" si="136"/>
        <v>100</v>
      </c>
      <c r="AD279" s="107">
        <f>IF('бланки '!G281=1,('бланки '!DB281+'бланки '!DD281)*3,SUM('бланки '!DA281:DE281))</f>
        <v>0</v>
      </c>
      <c r="AE279" s="107">
        <f>IF('бланки '!E281=2,SUM('бланки '!DI281:DK281)*2-1,SUM('бланки '!DF281:DK281))</f>
        <v>3</v>
      </c>
      <c r="AF279" s="107">
        <f>анкеты!J277</f>
        <v>6</v>
      </c>
      <c r="AG279" s="107">
        <f>анкеты!I277</f>
        <v>7</v>
      </c>
      <c r="AH279" s="108">
        <f t="shared" si="137"/>
        <v>0</v>
      </c>
      <c r="AI279" s="108">
        <f t="shared" si="138"/>
        <v>60</v>
      </c>
      <c r="AJ279" s="111">
        <f t="shared" si="139"/>
        <v>86</v>
      </c>
      <c r="AK279" s="110">
        <f t="shared" si="140"/>
        <v>49.8</v>
      </c>
      <c r="AL279" s="107">
        <f>анкеты!K277</f>
        <v>21</v>
      </c>
      <c r="AM279" s="107">
        <f t="shared" si="141"/>
        <v>21</v>
      </c>
      <c r="AN279" s="107">
        <f>анкеты!L277</f>
        <v>21</v>
      </c>
      <c r="AO279" s="107">
        <f t="shared" si="142"/>
        <v>21</v>
      </c>
      <c r="AP279" s="107">
        <f>анкеты!N277</f>
        <v>20</v>
      </c>
      <c r="AQ279" s="107">
        <f>анкеты!M277</f>
        <v>20</v>
      </c>
      <c r="AR279" s="108">
        <f t="shared" si="143"/>
        <v>100</v>
      </c>
      <c r="AS279" s="108">
        <f t="shared" si="144"/>
        <v>100</v>
      </c>
      <c r="AT279" s="108">
        <f t="shared" si="145"/>
        <v>100</v>
      </c>
      <c r="AU279" s="109">
        <f t="shared" si="146"/>
        <v>100</v>
      </c>
      <c r="AV279" s="107">
        <f>анкеты!O277</f>
        <v>21</v>
      </c>
      <c r="AW279" s="107">
        <f t="shared" si="147"/>
        <v>21</v>
      </c>
      <c r="AX279" s="107">
        <f>анкеты!P277</f>
        <v>21</v>
      </c>
      <c r="AY279" s="107">
        <f t="shared" si="148"/>
        <v>21</v>
      </c>
      <c r="AZ279" s="107">
        <f>анкеты!Q277</f>
        <v>21</v>
      </c>
      <c r="BA279" s="107">
        <f t="shared" si="149"/>
        <v>21</v>
      </c>
      <c r="BB279" s="108">
        <f t="shared" si="150"/>
        <v>100</v>
      </c>
      <c r="BC279" s="108">
        <f t="shared" si="151"/>
        <v>100</v>
      </c>
      <c r="BD279" s="108">
        <f t="shared" si="152"/>
        <v>100</v>
      </c>
      <c r="BE279" s="109">
        <f t="shared" si="153"/>
        <v>100</v>
      </c>
      <c r="BF279" s="107">
        <f t="shared" si="154"/>
        <v>88.52000000000001</v>
      </c>
      <c r="BG279" s="107"/>
      <c r="BH279" s="107"/>
      <c r="BI279" s="107"/>
      <c r="BJ279" s="107"/>
    </row>
    <row r="280" spans="1:62" ht="45">
      <c r="A280" s="107">
        <f>'бланки '!D282</f>
        <v>279</v>
      </c>
      <c r="B280" s="107" t="str">
        <f>'бланки '!C282</f>
        <v>Муниципальное бюджетное общеобразовательное учреждение «Дросковская средняя общеобразовательная школа» Покровского района Орловской области</v>
      </c>
      <c r="C280" s="107">
        <f>анкеты!C278</f>
        <v>191</v>
      </c>
      <c r="D280" s="107">
        <f>SUMIF('бланки '!K282:Y282,"&lt;2")</f>
        <v>13</v>
      </c>
      <c r="E280" s="107">
        <f>COUNTIF('бланки '!K282:Y282,"&lt;2")</f>
        <v>13</v>
      </c>
      <c r="F280" s="107">
        <f>SUMIF('бланки '!Z282:CM282,"&lt;2")</f>
        <v>54</v>
      </c>
      <c r="G280" s="107">
        <f>COUNTIF('бланки '!Z282:CM282,"&lt;2")</f>
        <v>56</v>
      </c>
      <c r="H280" s="107">
        <f>SUM('бланки '!CN282:CQ282)</f>
        <v>4</v>
      </c>
      <c r="I280" s="107">
        <f>анкеты!E278</f>
        <v>143</v>
      </c>
      <c r="J280" s="107">
        <f>анкеты!D278</f>
        <v>144</v>
      </c>
      <c r="K280" s="107">
        <f>анкеты!G278</f>
        <v>124</v>
      </c>
      <c r="L280" s="107">
        <f>анкеты!F278</f>
        <v>125</v>
      </c>
      <c r="M280" s="107">
        <f t="shared" si="124"/>
        <v>100</v>
      </c>
      <c r="N280" s="107">
        <f t="shared" si="125"/>
        <v>96</v>
      </c>
      <c r="O280" s="107">
        <f t="shared" si="126"/>
        <v>99</v>
      </c>
      <c r="P280" s="107">
        <f t="shared" si="127"/>
        <v>99</v>
      </c>
      <c r="Q280" s="108">
        <f t="shared" si="128"/>
        <v>98</v>
      </c>
      <c r="R280" s="108">
        <f t="shared" si="129"/>
        <v>100</v>
      </c>
      <c r="S280" s="108">
        <f t="shared" si="130"/>
        <v>99</v>
      </c>
      <c r="T280" s="109">
        <f t="shared" si="131"/>
        <v>99</v>
      </c>
      <c r="U280" s="107">
        <f>SUM('бланки '!CT282:CX282)</f>
        <v>5</v>
      </c>
      <c r="V280" s="107"/>
      <c r="W280" s="107"/>
      <c r="X280" s="107">
        <f>анкеты!H278</f>
        <v>182</v>
      </c>
      <c r="Y280" s="107">
        <f t="shared" si="132"/>
        <v>191</v>
      </c>
      <c r="Z280" s="108">
        <f t="shared" si="133"/>
        <v>100</v>
      </c>
      <c r="AA280" s="108">
        <f t="shared" si="134"/>
        <v>97</v>
      </c>
      <c r="AB280" s="108">
        <f t="shared" si="135"/>
        <v>95</v>
      </c>
      <c r="AC280" s="110">
        <f t="shared" si="136"/>
        <v>97.5</v>
      </c>
      <c r="AD280" s="107">
        <f>IF('бланки '!G282=1,('бланки '!DB282+'бланки '!DD282)*3,SUM('бланки '!DA282:DE282))</f>
        <v>2</v>
      </c>
      <c r="AE280" s="107">
        <f>IF('бланки '!E282=2,SUM('бланки '!DI282:DK282)*2-1,SUM('бланки '!DF282:DK282))</f>
        <v>4</v>
      </c>
      <c r="AF280" s="107">
        <f>анкеты!J278</f>
        <v>12</v>
      </c>
      <c r="AG280" s="107">
        <f>анкеты!I278</f>
        <v>15</v>
      </c>
      <c r="AH280" s="108">
        <f t="shared" si="137"/>
        <v>40</v>
      </c>
      <c r="AI280" s="108">
        <f t="shared" si="138"/>
        <v>80</v>
      </c>
      <c r="AJ280" s="111">
        <f t="shared" si="139"/>
        <v>80</v>
      </c>
      <c r="AK280" s="110">
        <f t="shared" si="140"/>
        <v>68</v>
      </c>
      <c r="AL280" s="107">
        <f>анкеты!K278</f>
        <v>188</v>
      </c>
      <c r="AM280" s="107">
        <f t="shared" si="141"/>
        <v>191</v>
      </c>
      <c r="AN280" s="107">
        <f>анкеты!L278</f>
        <v>186</v>
      </c>
      <c r="AO280" s="107">
        <f t="shared" si="142"/>
        <v>191</v>
      </c>
      <c r="AP280" s="107">
        <f>анкеты!N278</f>
        <v>166</v>
      </c>
      <c r="AQ280" s="107">
        <f>анкеты!M278</f>
        <v>167</v>
      </c>
      <c r="AR280" s="108">
        <f t="shared" si="143"/>
        <v>98</v>
      </c>
      <c r="AS280" s="108">
        <f t="shared" si="144"/>
        <v>97</v>
      </c>
      <c r="AT280" s="108">
        <f t="shared" si="145"/>
        <v>99</v>
      </c>
      <c r="AU280" s="109">
        <f t="shared" si="146"/>
        <v>97.8</v>
      </c>
      <c r="AV280" s="107">
        <f>анкеты!O278</f>
        <v>190</v>
      </c>
      <c r="AW280" s="107">
        <f t="shared" si="147"/>
        <v>191</v>
      </c>
      <c r="AX280" s="107">
        <f>анкеты!P278</f>
        <v>190</v>
      </c>
      <c r="AY280" s="107">
        <f t="shared" si="148"/>
        <v>191</v>
      </c>
      <c r="AZ280" s="107">
        <f>анкеты!Q278</f>
        <v>185</v>
      </c>
      <c r="BA280" s="107">
        <f t="shared" si="149"/>
        <v>191</v>
      </c>
      <c r="BB280" s="108">
        <f t="shared" si="150"/>
        <v>99</v>
      </c>
      <c r="BC280" s="108">
        <f t="shared" si="151"/>
        <v>99</v>
      </c>
      <c r="BD280" s="108">
        <f t="shared" si="152"/>
        <v>97</v>
      </c>
      <c r="BE280" s="109">
        <f t="shared" si="153"/>
        <v>98</v>
      </c>
      <c r="BF280" s="107">
        <f t="shared" si="154"/>
        <v>92.06</v>
      </c>
      <c r="BG280" s="107"/>
      <c r="BH280" s="107"/>
      <c r="BI280" s="107"/>
      <c r="BJ280" s="107"/>
    </row>
    <row r="281" spans="1:62" ht="45">
      <c r="A281" s="107">
        <f>'бланки '!D283</f>
        <v>280</v>
      </c>
      <c r="B281" s="107" t="str">
        <f>'бланки '!C283</f>
        <v>Муниципальное бюджетное общеобразовательное учреждение «Покровская средняя общеобразовательная школа» Покровского района Орловской области</v>
      </c>
      <c r="C281" s="107">
        <f>анкеты!C279</f>
        <v>278</v>
      </c>
      <c r="D281" s="107">
        <f>SUMIF('бланки '!K283:Y283,"&lt;2")</f>
        <v>13</v>
      </c>
      <c r="E281" s="107">
        <f>COUNTIF('бланки '!K283:Y283,"&lt;2")</f>
        <v>13</v>
      </c>
      <c r="F281" s="107">
        <f>SUMIF('бланки '!Z283:CM283,"&lt;2")</f>
        <v>46.5</v>
      </c>
      <c r="G281" s="107">
        <f>COUNTIF('бланки '!Z283:CM283,"&lt;2")</f>
        <v>53</v>
      </c>
      <c r="H281" s="107">
        <f>SUM('бланки '!CN283:CQ283)</f>
        <v>4</v>
      </c>
      <c r="I281" s="107">
        <f>анкеты!E279</f>
        <v>267</v>
      </c>
      <c r="J281" s="107">
        <f>анкеты!D279</f>
        <v>273</v>
      </c>
      <c r="K281" s="107">
        <f>анкеты!G279</f>
        <v>252</v>
      </c>
      <c r="L281" s="107">
        <f>анкеты!F279</f>
        <v>252</v>
      </c>
      <c r="M281" s="107">
        <f t="shared" si="124"/>
        <v>100</v>
      </c>
      <c r="N281" s="107">
        <f t="shared" si="125"/>
        <v>88</v>
      </c>
      <c r="O281" s="107">
        <f t="shared" si="126"/>
        <v>98</v>
      </c>
      <c r="P281" s="107">
        <f t="shared" si="127"/>
        <v>100</v>
      </c>
      <c r="Q281" s="108">
        <f t="shared" si="128"/>
        <v>94</v>
      </c>
      <c r="R281" s="108">
        <f t="shared" si="129"/>
        <v>100</v>
      </c>
      <c r="S281" s="108">
        <f t="shared" si="130"/>
        <v>99</v>
      </c>
      <c r="T281" s="109">
        <f t="shared" si="131"/>
        <v>97.8</v>
      </c>
      <c r="U281" s="107">
        <f>SUM('бланки '!CT283:CX283)</f>
        <v>5</v>
      </c>
      <c r="V281" s="107"/>
      <c r="W281" s="107"/>
      <c r="X281" s="107">
        <f>анкеты!H279</f>
        <v>276</v>
      </c>
      <c r="Y281" s="107">
        <f t="shared" si="132"/>
        <v>278</v>
      </c>
      <c r="Z281" s="108">
        <f t="shared" si="133"/>
        <v>100</v>
      </c>
      <c r="AA281" s="108">
        <f t="shared" si="134"/>
        <v>99</v>
      </c>
      <c r="AB281" s="108">
        <f t="shared" si="135"/>
        <v>99</v>
      </c>
      <c r="AC281" s="110">
        <f t="shared" si="136"/>
        <v>99.5</v>
      </c>
      <c r="AD281" s="107">
        <f>IF('бланки '!G283=1,('бланки '!DB283+'бланки '!DD283)*3,SUM('бланки '!DA283:DE283))</f>
        <v>3</v>
      </c>
      <c r="AE281" s="107">
        <f>IF('бланки '!E283=2,SUM('бланки '!DI283:DK283)*2-1,SUM('бланки '!DF283:DK283))</f>
        <v>3</v>
      </c>
      <c r="AF281" s="107">
        <f>анкеты!J279</f>
        <v>214</v>
      </c>
      <c r="AG281" s="107">
        <f>анкеты!I279</f>
        <v>223</v>
      </c>
      <c r="AH281" s="108">
        <f t="shared" si="137"/>
        <v>60</v>
      </c>
      <c r="AI281" s="108">
        <f t="shared" si="138"/>
        <v>60</v>
      </c>
      <c r="AJ281" s="111">
        <f t="shared" si="139"/>
        <v>96</v>
      </c>
      <c r="AK281" s="110">
        <f t="shared" si="140"/>
        <v>70.8</v>
      </c>
      <c r="AL281" s="107">
        <f>анкеты!K279</f>
        <v>272</v>
      </c>
      <c r="AM281" s="107">
        <f t="shared" si="141"/>
        <v>278</v>
      </c>
      <c r="AN281" s="107">
        <f>анкеты!L279</f>
        <v>273</v>
      </c>
      <c r="AO281" s="107">
        <f t="shared" si="142"/>
        <v>278</v>
      </c>
      <c r="AP281" s="107">
        <f>анкеты!N279</f>
        <v>234</v>
      </c>
      <c r="AQ281" s="107">
        <f>анкеты!M279</f>
        <v>239</v>
      </c>
      <c r="AR281" s="108">
        <f t="shared" si="143"/>
        <v>98</v>
      </c>
      <c r="AS281" s="108">
        <f t="shared" si="144"/>
        <v>98</v>
      </c>
      <c r="AT281" s="108">
        <f t="shared" si="145"/>
        <v>98</v>
      </c>
      <c r="AU281" s="109">
        <f t="shared" si="146"/>
        <v>98</v>
      </c>
      <c r="AV281" s="107">
        <f>анкеты!O279</f>
        <v>270</v>
      </c>
      <c r="AW281" s="107">
        <f t="shared" si="147"/>
        <v>278</v>
      </c>
      <c r="AX281" s="107">
        <f>анкеты!P279</f>
        <v>274</v>
      </c>
      <c r="AY281" s="107">
        <f t="shared" si="148"/>
        <v>278</v>
      </c>
      <c r="AZ281" s="107">
        <f>анкеты!Q279</f>
        <v>271</v>
      </c>
      <c r="BA281" s="107">
        <f t="shared" si="149"/>
        <v>278</v>
      </c>
      <c r="BB281" s="108">
        <f t="shared" si="150"/>
        <v>97</v>
      </c>
      <c r="BC281" s="108">
        <f t="shared" si="151"/>
        <v>99</v>
      </c>
      <c r="BD281" s="108">
        <f t="shared" si="152"/>
        <v>97</v>
      </c>
      <c r="BE281" s="109">
        <f t="shared" si="153"/>
        <v>97.4</v>
      </c>
      <c r="BF281" s="107">
        <f t="shared" si="154"/>
        <v>92.7</v>
      </c>
      <c r="BG281" s="107"/>
      <c r="BH281" s="107"/>
      <c r="BI281" s="107"/>
      <c r="BJ281" s="107"/>
    </row>
    <row r="282" spans="1:62" ht="30">
      <c r="A282" s="107">
        <f>'бланки '!D284</f>
        <v>281</v>
      </c>
      <c r="B282" s="107" t="str">
        <f>'бланки '!C284</f>
        <v>Муниципальное бюджетное общеобразовательное учреждение «Покровский лицей» Покровского района Орловской области</v>
      </c>
      <c r="C282" s="107">
        <f>анкеты!C280</f>
        <v>207</v>
      </c>
      <c r="D282" s="107">
        <f>SUMIF('бланки '!K284:Y284,"&lt;2")</f>
        <v>13</v>
      </c>
      <c r="E282" s="107">
        <f>COUNTIF('бланки '!K284:Y284,"&lt;2")</f>
        <v>13</v>
      </c>
      <c r="F282" s="107">
        <f>SUMIF('бланки '!Z284:CM284,"&lt;2")</f>
        <v>40.5</v>
      </c>
      <c r="G282" s="107">
        <f>COUNTIF('бланки '!Z284:CM284,"&lt;2")</f>
        <v>52</v>
      </c>
      <c r="H282" s="107">
        <f>SUM('бланки '!CN284:CQ284)</f>
        <v>4</v>
      </c>
      <c r="I282" s="107">
        <f>анкеты!E280</f>
        <v>205</v>
      </c>
      <c r="J282" s="107">
        <f>анкеты!D280</f>
        <v>206</v>
      </c>
      <c r="K282" s="107">
        <f>анкеты!G280</f>
        <v>198</v>
      </c>
      <c r="L282" s="107">
        <f>анкеты!F280</f>
        <v>199</v>
      </c>
      <c r="M282" s="107">
        <f t="shared" si="124"/>
        <v>100</v>
      </c>
      <c r="N282" s="107">
        <f t="shared" si="125"/>
        <v>78</v>
      </c>
      <c r="O282" s="107">
        <f t="shared" si="126"/>
        <v>99</v>
      </c>
      <c r="P282" s="107">
        <f t="shared" si="127"/>
        <v>99</v>
      </c>
      <c r="Q282" s="108">
        <f t="shared" si="128"/>
        <v>89</v>
      </c>
      <c r="R282" s="108">
        <f t="shared" si="129"/>
        <v>100</v>
      </c>
      <c r="S282" s="108">
        <f t="shared" si="130"/>
        <v>99</v>
      </c>
      <c r="T282" s="109">
        <f t="shared" si="131"/>
        <v>96.3</v>
      </c>
      <c r="U282" s="107">
        <f>SUM('бланки '!CT284:CX284)</f>
        <v>5</v>
      </c>
      <c r="V282" s="107"/>
      <c r="W282" s="107"/>
      <c r="X282" s="107">
        <f>анкеты!H280</f>
        <v>200</v>
      </c>
      <c r="Y282" s="107">
        <f t="shared" si="132"/>
        <v>207</v>
      </c>
      <c r="Z282" s="108">
        <f t="shared" si="133"/>
        <v>100</v>
      </c>
      <c r="AA282" s="108">
        <f t="shared" si="134"/>
        <v>98</v>
      </c>
      <c r="AB282" s="108">
        <f t="shared" si="135"/>
        <v>97</v>
      </c>
      <c r="AC282" s="110">
        <f t="shared" si="136"/>
        <v>98.5</v>
      </c>
      <c r="AD282" s="107">
        <f>IF('бланки '!G284=1,('бланки '!DB284+'бланки '!DD284)*3,SUM('бланки '!DA284:DE284))</f>
        <v>4</v>
      </c>
      <c r="AE282" s="107">
        <f>IF('бланки '!E284=2,SUM('бланки '!DI284:DK284)*2-1,SUM('бланки '!DF284:DK284))</f>
        <v>5</v>
      </c>
      <c r="AF282" s="107">
        <f>анкеты!J280</f>
        <v>191</v>
      </c>
      <c r="AG282" s="107">
        <f>анкеты!I280</f>
        <v>197</v>
      </c>
      <c r="AH282" s="108">
        <f t="shared" si="137"/>
        <v>80</v>
      </c>
      <c r="AI282" s="108">
        <f t="shared" si="138"/>
        <v>100</v>
      </c>
      <c r="AJ282" s="111">
        <f t="shared" si="139"/>
        <v>97</v>
      </c>
      <c r="AK282" s="110">
        <f t="shared" si="140"/>
        <v>93.1</v>
      </c>
      <c r="AL282" s="107">
        <f>анкеты!K280</f>
        <v>205</v>
      </c>
      <c r="AM282" s="107">
        <f t="shared" si="141"/>
        <v>207</v>
      </c>
      <c r="AN282" s="107">
        <f>анкеты!L280</f>
        <v>205</v>
      </c>
      <c r="AO282" s="107">
        <f t="shared" si="142"/>
        <v>207</v>
      </c>
      <c r="AP282" s="107">
        <f>анкеты!N280</f>
        <v>200</v>
      </c>
      <c r="AQ282" s="107">
        <f>анкеты!M280</f>
        <v>201</v>
      </c>
      <c r="AR282" s="108">
        <f t="shared" si="143"/>
        <v>99</v>
      </c>
      <c r="AS282" s="108">
        <f t="shared" si="144"/>
        <v>99</v>
      </c>
      <c r="AT282" s="108">
        <f t="shared" si="145"/>
        <v>99</v>
      </c>
      <c r="AU282" s="109">
        <f t="shared" si="146"/>
        <v>99</v>
      </c>
      <c r="AV282" s="107">
        <f>анкеты!O280</f>
        <v>205</v>
      </c>
      <c r="AW282" s="107">
        <f t="shared" si="147"/>
        <v>207</v>
      </c>
      <c r="AX282" s="107">
        <f>анкеты!P280</f>
        <v>206</v>
      </c>
      <c r="AY282" s="107">
        <f t="shared" si="148"/>
        <v>207</v>
      </c>
      <c r="AZ282" s="107">
        <f>анкеты!Q280</f>
        <v>207</v>
      </c>
      <c r="BA282" s="107">
        <f t="shared" si="149"/>
        <v>207</v>
      </c>
      <c r="BB282" s="108">
        <f t="shared" si="150"/>
        <v>99</v>
      </c>
      <c r="BC282" s="108">
        <f t="shared" si="151"/>
        <v>99</v>
      </c>
      <c r="BD282" s="108">
        <f t="shared" si="152"/>
        <v>100</v>
      </c>
      <c r="BE282" s="109">
        <f t="shared" si="153"/>
        <v>99.5</v>
      </c>
      <c r="BF282" s="107">
        <f t="shared" si="154"/>
        <v>97.28</v>
      </c>
      <c r="BG282" s="107"/>
      <c r="BH282" s="107"/>
      <c r="BI282" s="107"/>
      <c r="BJ282" s="107"/>
    </row>
    <row r="283" spans="1:62" ht="45">
      <c r="A283" s="107">
        <f>'бланки '!D285</f>
        <v>282</v>
      </c>
      <c r="B283" s="107" t="str">
        <f>'бланки '!C285</f>
        <v>Муниципальное бюджетное общеобразовательное учреждение «Фёдоровская средняя общеобразовательная школа» Покровского района Орловской области</v>
      </c>
      <c r="C283" s="107">
        <f>анкеты!C281</f>
        <v>43</v>
      </c>
      <c r="D283" s="107">
        <f>SUMIF('бланки '!K285:Y285,"&lt;2")</f>
        <v>13</v>
      </c>
      <c r="E283" s="107">
        <f>COUNTIF('бланки '!K285:Y285,"&lt;2")</f>
        <v>13</v>
      </c>
      <c r="F283" s="107">
        <f>SUMIF('бланки '!Z285:CM285,"&lt;2")</f>
        <v>56</v>
      </c>
      <c r="G283" s="107">
        <f>COUNTIF('бланки '!Z285:CM285,"&lt;2")</f>
        <v>56</v>
      </c>
      <c r="H283" s="107">
        <f>SUM('бланки '!CN285:CQ285)</f>
        <v>4</v>
      </c>
      <c r="I283" s="107">
        <f>анкеты!E281</f>
        <v>36</v>
      </c>
      <c r="J283" s="107">
        <f>анкеты!D281</f>
        <v>36</v>
      </c>
      <c r="K283" s="107">
        <f>анкеты!G281</f>
        <v>35</v>
      </c>
      <c r="L283" s="107">
        <f>анкеты!F281</f>
        <v>36</v>
      </c>
      <c r="M283" s="107">
        <f t="shared" si="124"/>
        <v>100</v>
      </c>
      <c r="N283" s="107">
        <f t="shared" si="125"/>
        <v>100</v>
      </c>
      <c r="O283" s="107">
        <f t="shared" si="126"/>
        <v>100</v>
      </c>
      <c r="P283" s="107">
        <f t="shared" si="127"/>
        <v>97</v>
      </c>
      <c r="Q283" s="108">
        <f t="shared" si="128"/>
        <v>100</v>
      </c>
      <c r="R283" s="108">
        <f t="shared" si="129"/>
        <v>100</v>
      </c>
      <c r="S283" s="108">
        <f t="shared" si="130"/>
        <v>98</v>
      </c>
      <c r="T283" s="109">
        <f t="shared" si="131"/>
        <v>99.2</v>
      </c>
      <c r="U283" s="107">
        <f>SUM('бланки '!CT285:CX285)</f>
        <v>5</v>
      </c>
      <c r="V283" s="107"/>
      <c r="W283" s="107"/>
      <c r="X283" s="107">
        <f>анкеты!H281</f>
        <v>43</v>
      </c>
      <c r="Y283" s="107">
        <f t="shared" si="132"/>
        <v>43</v>
      </c>
      <c r="Z283" s="108">
        <f t="shared" si="133"/>
        <v>100</v>
      </c>
      <c r="AA283" s="108">
        <f t="shared" si="134"/>
        <v>100</v>
      </c>
      <c r="AB283" s="108">
        <f t="shared" si="135"/>
        <v>100</v>
      </c>
      <c r="AC283" s="110">
        <f t="shared" si="136"/>
        <v>100</v>
      </c>
      <c r="AD283" s="107">
        <f>IF('бланки '!G285=1,('бланки '!DB285+'бланки '!DD285)*3,SUM('бланки '!DA285:DE285))</f>
        <v>0</v>
      </c>
      <c r="AE283" s="107">
        <f>IF('бланки '!E285=2,SUM('бланки '!DI285:DK285)*2-1,SUM('бланки '!DF285:DK285))</f>
        <v>3</v>
      </c>
      <c r="AF283" s="107">
        <f>анкеты!J281</f>
        <v>4</v>
      </c>
      <c r="AG283" s="107">
        <f>анкеты!I281</f>
        <v>5</v>
      </c>
      <c r="AH283" s="108">
        <f t="shared" si="137"/>
        <v>0</v>
      </c>
      <c r="AI283" s="108">
        <f t="shared" si="138"/>
        <v>60</v>
      </c>
      <c r="AJ283" s="111">
        <f t="shared" si="139"/>
        <v>80</v>
      </c>
      <c r="AK283" s="110">
        <f t="shared" si="140"/>
        <v>48</v>
      </c>
      <c r="AL283" s="107">
        <f>анкеты!K281</f>
        <v>42</v>
      </c>
      <c r="AM283" s="107">
        <f t="shared" si="141"/>
        <v>43</v>
      </c>
      <c r="AN283" s="107">
        <f>анкеты!L281</f>
        <v>43</v>
      </c>
      <c r="AO283" s="107">
        <f t="shared" si="142"/>
        <v>43</v>
      </c>
      <c r="AP283" s="107">
        <f>анкеты!N281</f>
        <v>38</v>
      </c>
      <c r="AQ283" s="107">
        <f>анкеты!M281</f>
        <v>39</v>
      </c>
      <c r="AR283" s="108">
        <f t="shared" si="143"/>
        <v>98</v>
      </c>
      <c r="AS283" s="108">
        <f t="shared" si="144"/>
        <v>100</v>
      </c>
      <c r="AT283" s="108">
        <f t="shared" si="145"/>
        <v>97</v>
      </c>
      <c r="AU283" s="109">
        <f t="shared" si="146"/>
        <v>98.6</v>
      </c>
      <c r="AV283" s="107">
        <f>анкеты!O281</f>
        <v>43</v>
      </c>
      <c r="AW283" s="107">
        <f t="shared" si="147"/>
        <v>43</v>
      </c>
      <c r="AX283" s="107">
        <f>анкеты!P281</f>
        <v>42</v>
      </c>
      <c r="AY283" s="107">
        <f t="shared" si="148"/>
        <v>43</v>
      </c>
      <c r="AZ283" s="107">
        <f>анкеты!Q281</f>
        <v>42</v>
      </c>
      <c r="BA283" s="107">
        <f t="shared" si="149"/>
        <v>43</v>
      </c>
      <c r="BB283" s="108">
        <f t="shared" si="150"/>
        <v>100</v>
      </c>
      <c r="BC283" s="108">
        <f t="shared" si="151"/>
        <v>98</v>
      </c>
      <c r="BD283" s="108">
        <f t="shared" si="152"/>
        <v>98</v>
      </c>
      <c r="BE283" s="109">
        <f t="shared" si="153"/>
        <v>98.6</v>
      </c>
      <c r="BF283" s="107">
        <f t="shared" si="154"/>
        <v>88.88</v>
      </c>
      <c r="BG283" s="107"/>
      <c r="BH283" s="107"/>
      <c r="BI283" s="107"/>
      <c r="BJ283" s="107"/>
    </row>
    <row r="284" spans="1:62" ht="45">
      <c r="A284" s="107">
        <f>'бланки '!D286</f>
        <v>283</v>
      </c>
      <c r="B284" s="107" t="str">
        <f>'бланки '!C286</f>
        <v>Муниципальное бюджетное общеобразовательное учреждение «Березовская средняя общеобразовательная школа» Покровского района Орловской области</v>
      </c>
      <c r="C284" s="107">
        <f>анкеты!C282</f>
        <v>27</v>
      </c>
      <c r="D284" s="107">
        <f>SUMIF('бланки '!K286:Y286,"&lt;2")</f>
        <v>14</v>
      </c>
      <c r="E284" s="107">
        <f>COUNTIF('бланки '!K286:Y286,"&lt;2")</f>
        <v>14</v>
      </c>
      <c r="F284" s="107">
        <f>SUMIF('бланки '!Z286:CM286,"&lt;2")</f>
        <v>51.5</v>
      </c>
      <c r="G284" s="107">
        <f>COUNTIF('бланки '!Z286:CM286,"&lt;2")</f>
        <v>56</v>
      </c>
      <c r="H284" s="107">
        <f>SUM('бланки '!CN286:CQ286)</f>
        <v>4</v>
      </c>
      <c r="I284" s="107">
        <f>анкеты!E282</f>
        <v>27</v>
      </c>
      <c r="J284" s="107">
        <f>анкеты!D282</f>
        <v>27</v>
      </c>
      <c r="K284" s="107">
        <f>анкеты!G282</f>
        <v>26</v>
      </c>
      <c r="L284" s="107">
        <f>анкеты!F282</f>
        <v>26</v>
      </c>
      <c r="M284" s="107">
        <f t="shared" si="124"/>
        <v>100</v>
      </c>
      <c r="N284" s="107">
        <f t="shared" si="125"/>
        <v>92</v>
      </c>
      <c r="O284" s="107">
        <f t="shared" si="126"/>
        <v>100</v>
      </c>
      <c r="P284" s="107">
        <f t="shared" si="127"/>
        <v>100</v>
      </c>
      <c r="Q284" s="108">
        <f t="shared" si="128"/>
        <v>96</v>
      </c>
      <c r="R284" s="108">
        <f t="shared" si="129"/>
        <v>100</v>
      </c>
      <c r="S284" s="108">
        <f t="shared" si="130"/>
        <v>100</v>
      </c>
      <c r="T284" s="109">
        <f t="shared" si="131"/>
        <v>98.8</v>
      </c>
      <c r="U284" s="107">
        <f>SUM('бланки '!CT286:CX286)</f>
        <v>5</v>
      </c>
      <c r="V284" s="107"/>
      <c r="W284" s="107"/>
      <c r="X284" s="107">
        <f>анкеты!H282</f>
        <v>27</v>
      </c>
      <c r="Y284" s="107">
        <f t="shared" si="132"/>
        <v>27</v>
      </c>
      <c r="Z284" s="108">
        <f t="shared" si="133"/>
        <v>100</v>
      </c>
      <c r="AA284" s="108">
        <f t="shared" si="134"/>
        <v>100</v>
      </c>
      <c r="AB284" s="108">
        <f t="shared" si="135"/>
        <v>100</v>
      </c>
      <c r="AC284" s="110">
        <f t="shared" si="136"/>
        <v>100</v>
      </c>
      <c r="AD284" s="107">
        <f>IF('бланки '!G286=1,('бланки '!DB286+'бланки '!DD286)*3,SUM('бланки '!DA286:DE286))</f>
        <v>2</v>
      </c>
      <c r="AE284" s="107">
        <f>IF('бланки '!E286=2,SUM('бланки '!DI286:DK286)*2-1,SUM('бланки '!DF286:DK286))</f>
        <v>3</v>
      </c>
      <c r="AF284" s="107">
        <f>анкеты!J282</f>
        <v>2</v>
      </c>
      <c r="AG284" s="107">
        <f>анкеты!I282</f>
        <v>2</v>
      </c>
      <c r="AH284" s="108">
        <f t="shared" si="137"/>
        <v>40</v>
      </c>
      <c r="AI284" s="108">
        <f t="shared" si="138"/>
        <v>60</v>
      </c>
      <c r="AJ284" s="111">
        <f t="shared" si="139"/>
        <v>100</v>
      </c>
      <c r="AK284" s="110">
        <f t="shared" si="140"/>
        <v>66</v>
      </c>
      <c r="AL284" s="107">
        <f>анкеты!K282</f>
        <v>27</v>
      </c>
      <c r="AM284" s="107">
        <f t="shared" si="141"/>
        <v>27</v>
      </c>
      <c r="AN284" s="107">
        <f>анкеты!L282</f>
        <v>27</v>
      </c>
      <c r="AO284" s="107">
        <f t="shared" si="142"/>
        <v>27</v>
      </c>
      <c r="AP284" s="107">
        <f>анкеты!N282</f>
        <v>27</v>
      </c>
      <c r="AQ284" s="107">
        <f>анкеты!M282</f>
        <v>27</v>
      </c>
      <c r="AR284" s="108">
        <f t="shared" si="143"/>
        <v>100</v>
      </c>
      <c r="AS284" s="108">
        <f t="shared" si="144"/>
        <v>100</v>
      </c>
      <c r="AT284" s="108">
        <f t="shared" si="145"/>
        <v>100</v>
      </c>
      <c r="AU284" s="109">
        <f t="shared" si="146"/>
        <v>100</v>
      </c>
      <c r="AV284" s="107">
        <f>анкеты!O282</f>
        <v>27</v>
      </c>
      <c r="AW284" s="107">
        <f t="shared" si="147"/>
        <v>27</v>
      </c>
      <c r="AX284" s="107">
        <f>анкеты!P282</f>
        <v>27</v>
      </c>
      <c r="AY284" s="107">
        <f t="shared" si="148"/>
        <v>27</v>
      </c>
      <c r="AZ284" s="107">
        <f>анкеты!Q282</f>
        <v>27</v>
      </c>
      <c r="BA284" s="107">
        <f t="shared" si="149"/>
        <v>27</v>
      </c>
      <c r="BB284" s="108">
        <f t="shared" si="150"/>
        <v>100</v>
      </c>
      <c r="BC284" s="108">
        <f t="shared" si="151"/>
        <v>100</v>
      </c>
      <c r="BD284" s="108">
        <f t="shared" si="152"/>
        <v>100</v>
      </c>
      <c r="BE284" s="109">
        <f t="shared" si="153"/>
        <v>100</v>
      </c>
      <c r="BF284" s="107">
        <f t="shared" si="154"/>
        <v>92.960000000000008</v>
      </c>
      <c r="BG284" s="107"/>
      <c r="BH284" s="107"/>
      <c r="BI284" s="107"/>
      <c r="BJ284" s="107"/>
    </row>
    <row r="285" spans="1:62" ht="45">
      <c r="A285" s="107">
        <f>'бланки '!D287</f>
        <v>284</v>
      </c>
      <c r="B285" s="107" t="str">
        <f>'бланки '!C287</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5" s="107">
        <f>анкеты!C283</f>
        <v>33</v>
      </c>
      <c r="D285" s="107">
        <f>SUMIF('бланки '!K287:Y287,"&lt;2")</f>
        <v>14</v>
      </c>
      <c r="E285" s="107">
        <f>COUNTIF('бланки '!K287:Y287,"&lt;2")</f>
        <v>14</v>
      </c>
      <c r="F285" s="107">
        <f>SUMIF('бланки '!Z287:CM287,"&lt;2")</f>
        <v>49</v>
      </c>
      <c r="G285" s="107">
        <f>COUNTIF('бланки '!Z287:CM287,"&lt;2")</f>
        <v>56</v>
      </c>
      <c r="H285" s="107">
        <f>SUM('бланки '!CN287:CQ287)</f>
        <v>4</v>
      </c>
      <c r="I285" s="107">
        <f>анкеты!E283</f>
        <v>31</v>
      </c>
      <c r="J285" s="107">
        <f>анкеты!D283</f>
        <v>31</v>
      </c>
      <c r="K285" s="107">
        <f>анкеты!G283</f>
        <v>25</v>
      </c>
      <c r="L285" s="107">
        <f>анкеты!F283</f>
        <v>25</v>
      </c>
      <c r="M285" s="107">
        <f t="shared" si="124"/>
        <v>100</v>
      </c>
      <c r="N285" s="107">
        <f t="shared" si="125"/>
        <v>87</v>
      </c>
      <c r="O285" s="107">
        <f t="shared" si="126"/>
        <v>100</v>
      </c>
      <c r="P285" s="107">
        <f t="shared" si="127"/>
        <v>100</v>
      </c>
      <c r="Q285" s="108">
        <f t="shared" si="128"/>
        <v>93</v>
      </c>
      <c r="R285" s="108">
        <f t="shared" si="129"/>
        <v>100</v>
      </c>
      <c r="S285" s="108">
        <f t="shared" si="130"/>
        <v>100</v>
      </c>
      <c r="T285" s="109">
        <f t="shared" si="131"/>
        <v>97.9</v>
      </c>
      <c r="U285" s="107">
        <f>SUM('бланки '!CT287:CX287)</f>
        <v>5</v>
      </c>
      <c r="V285" s="107"/>
      <c r="W285" s="107"/>
      <c r="X285" s="107">
        <f>анкеты!H283</f>
        <v>33</v>
      </c>
      <c r="Y285" s="107">
        <f t="shared" si="132"/>
        <v>33</v>
      </c>
      <c r="Z285" s="108">
        <f t="shared" si="133"/>
        <v>100</v>
      </c>
      <c r="AA285" s="108">
        <f t="shared" si="134"/>
        <v>100</v>
      </c>
      <c r="AB285" s="108">
        <f t="shared" si="135"/>
        <v>100</v>
      </c>
      <c r="AC285" s="110">
        <f t="shared" si="136"/>
        <v>100</v>
      </c>
      <c r="AD285" s="107">
        <f>IF('бланки '!G287=1,('бланки '!DB287+'бланки '!DD287)*3,SUM('бланки '!DA287:DE287))</f>
        <v>0</v>
      </c>
      <c r="AE285" s="107">
        <f>IF('бланки '!E287=2,SUM('бланки '!DI287:DK287)*2-1,SUM('бланки '!DF287:DK287))</f>
        <v>2</v>
      </c>
      <c r="AF285" s="107">
        <f>анкеты!J283</f>
        <v>6</v>
      </c>
      <c r="AG285" s="107">
        <f>анкеты!I283</f>
        <v>6</v>
      </c>
      <c r="AH285" s="108">
        <f t="shared" si="137"/>
        <v>0</v>
      </c>
      <c r="AI285" s="108">
        <f t="shared" si="138"/>
        <v>40</v>
      </c>
      <c r="AJ285" s="111">
        <f t="shared" si="139"/>
        <v>100</v>
      </c>
      <c r="AK285" s="110">
        <f t="shared" si="140"/>
        <v>46</v>
      </c>
      <c r="AL285" s="107">
        <f>анкеты!K283</f>
        <v>33</v>
      </c>
      <c r="AM285" s="107">
        <f t="shared" si="141"/>
        <v>33</v>
      </c>
      <c r="AN285" s="107">
        <f>анкеты!L283</f>
        <v>33</v>
      </c>
      <c r="AO285" s="107">
        <f t="shared" si="142"/>
        <v>33</v>
      </c>
      <c r="AP285" s="107">
        <f>анкеты!N283</f>
        <v>22</v>
      </c>
      <c r="AQ285" s="107">
        <f>анкеты!M283</f>
        <v>22</v>
      </c>
      <c r="AR285" s="108">
        <f t="shared" si="143"/>
        <v>100</v>
      </c>
      <c r="AS285" s="108">
        <f t="shared" si="144"/>
        <v>100</v>
      </c>
      <c r="AT285" s="108">
        <f t="shared" si="145"/>
        <v>100</v>
      </c>
      <c r="AU285" s="109">
        <f t="shared" si="146"/>
        <v>100</v>
      </c>
      <c r="AV285" s="107">
        <f>анкеты!O283</f>
        <v>32</v>
      </c>
      <c r="AW285" s="107">
        <f t="shared" si="147"/>
        <v>33</v>
      </c>
      <c r="AX285" s="107">
        <f>анкеты!P283</f>
        <v>33</v>
      </c>
      <c r="AY285" s="107">
        <f t="shared" si="148"/>
        <v>33</v>
      </c>
      <c r="AZ285" s="107">
        <f>анкеты!Q283</f>
        <v>33</v>
      </c>
      <c r="BA285" s="107">
        <f t="shared" si="149"/>
        <v>33</v>
      </c>
      <c r="BB285" s="108">
        <f t="shared" si="150"/>
        <v>97</v>
      </c>
      <c r="BC285" s="108">
        <f t="shared" si="151"/>
        <v>100</v>
      </c>
      <c r="BD285" s="108">
        <f t="shared" si="152"/>
        <v>100</v>
      </c>
      <c r="BE285" s="109">
        <f t="shared" si="153"/>
        <v>99.1</v>
      </c>
      <c r="BF285" s="107">
        <f t="shared" si="154"/>
        <v>88.6</v>
      </c>
      <c r="BG285" s="107"/>
      <c r="BH285" s="107"/>
      <c r="BI285" s="107"/>
      <c r="BJ285" s="107"/>
    </row>
    <row r="286" spans="1:62" ht="45">
      <c r="A286" s="107">
        <f>'бланки '!D288</f>
        <v>285</v>
      </c>
      <c r="B286" s="107" t="str">
        <f>'бланки '!C288</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6" s="107">
        <f>анкеты!C284</f>
        <v>29</v>
      </c>
      <c r="D286" s="107">
        <f>SUMIF('бланки '!K288:Y288,"&lt;2")</f>
        <v>14</v>
      </c>
      <c r="E286" s="107">
        <f>COUNTIF('бланки '!K288:Y288,"&lt;2")</f>
        <v>14</v>
      </c>
      <c r="F286" s="107">
        <f>SUMIF('бланки '!Z288:CM288,"&lt;2")</f>
        <v>54</v>
      </c>
      <c r="G286" s="107">
        <f>COUNTIF('бланки '!Z288:CM288,"&lt;2")</f>
        <v>54</v>
      </c>
      <c r="H286" s="107">
        <f>SUM('бланки '!CN288:CQ288)</f>
        <v>4</v>
      </c>
      <c r="I286" s="107">
        <f>анкеты!E284</f>
        <v>20</v>
      </c>
      <c r="J286" s="107">
        <f>анкеты!D284</f>
        <v>20</v>
      </c>
      <c r="K286" s="107">
        <f>анкеты!G284</f>
        <v>22</v>
      </c>
      <c r="L286" s="107">
        <f>анкеты!F284</f>
        <v>22</v>
      </c>
      <c r="M286" s="107">
        <f t="shared" si="124"/>
        <v>100</v>
      </c>
      <c r="N286" s="107">
        <f t="shared" si="125"/>
        <v>100</v>
      </c>
      <c r="O286" s="107">
        <f t="shared" si="126"/>
        <v>100</v>
      </c>
      <c r="P286" s="107">
        <f t="shared" si="127"/>
        <v>100</v>
      </c>
      <c r="Q286" s="108">
        <f t="shared" si="128"/>
        <v>100</v>
      </c>
      <c r="R286" s="108">
        <f t="shared" si="129"/>
        <v>100</v>
      </c>
      <c r="S286" s="108">
        <f t="shared" si="130"/>
        <v>100</v>
      </c>
      <c r="T286" s="109">
        <f t="shared" si="131"/>
        <v>100</v>
      </c>
      <c r="U286" s="107">
        <f>SUM('бланки '!CT288:CX288)</f>
        <v>5</v>
      </c>
      <c r="V286" s="107"/>
      <c r="W286" s="107"/>
      <c r="X286" s="107">
        <f>анкеты!H284</f>
        <v>28</v>
      </c>
      <c r="Y286" s="107">
        <f t="shared" si="132"/>
        <v>29</v>
      </c>
      <c r="Z286" s="108">
        <f t="shared" si="133"/>
        <v>100</v>
      </c>
      <c r="AA286" s="108">
        <f t="shared" si="134"/>
        <v>98</v>
      </c>
      <c r="AB286" s="108">
        <f t="shared" si="135"/>
        <v>97</v>
      </c>
      <c r="AC286" s="110">
        <f t="shared" si="136"/>
        <v>98.5</v>
      </c>
      <c r="AD286" s="107">
        <f>IF('бланки '!G288=1,('бланки '!DB288+'бланки '!DD288)*3,SUM('бланки '!DA288:DE288))</f>
        <v>0</v>
      </c>
      <c r="AE286" s="107">
        <f>IF('бланки '!E288=2,SUM('бланки '!DI288:DK288)*2-1,SUM('бланки '!DF288:DK288))</f>
        <v>3</v>
      </c>
      <c r="AF286" s="107">
        <f>анкеты!J284</f>
        <v>2</v>
      </c>
      <c r="AG286" s="107">
        <f>анкеты!I284</f>
        <v>2</v>
      </c>
      <c r="AH286" s="108">
        <f t="shared" si="137"/>
        <v>0</v>
      </c>
      <c r="AI286" s="108">
        <f t="shared" si="138"/>
        <v>60</v>
      </c>
      <c r="AJ286" s="111">
        <f t="shared" si="139"/>
        <v>100</v>
      </c>
      <c r="AK286" s="110">
        <f t="shared" si="140"/>
        <v>54</v>
      </c>
      <c r="AL286" s="107">
        <f>анкеты!K284</f>
        <v>28</v>
      </c>
      <c r="AM286" s="107">
        <f t="shared" si="141"/>
        <v>29</v>
      </c>
      <c r="AN286" s="107">
        <f>анкеты!L284</f>
        <v>29</v>
      </c>
      <c r="AO286" s="107">
        <f t="shared" si="142"/>
        <v>29</v>
      </c>
      <c r="AP286" s="107">
        <f>анкеты!N284</f>
        <v>26</v>
      </c>
      <c r="AQ286" s="107">
        <f>анкеты!M284</f>
        <v>26</v>
      </c>
      <c r="AR286" s="108">
        <f t="shared" si="143"/>
        <v>97</v>
      </c>
      <c r="AS286" s="108">
        <f t="shared" si="144"/>
        <v>100</v>
      </c>
      <c r="AT286" s="108">
        <f t="shared" si="145"/>
        <v>100</v>
      </c>
      <c r="AU286" s="109">
        <f t="shared" si="146"/>
        <v>98.8</v>
      </c>
      <c r="AV286" s="107">
        <f>анкеты!O284</f>
        <v>29</v>
      </c>
      <c r="AW286" s="107">
        <f t="shared" si="147"/>
        <v>29</v>
      </c>
      <c r="AX286" s="107">
        <f>анкеты!P284</f>
        <v>29</v>
      </c>
      <c r="AY286" s="107">
        <f t="shared" si="148"/>
        <v>29</v>
      </c>
      <c r="AZ286" s="107">
        <f>анкеты!Q284</f>
        <v>29</v>
      </c>
      <c r="BA286" s="107">
        <f t="shared" si="149"/>
        <v>29</v>
      </c>
      <c r="BB286" s="108">
        <f t="shared" si="150"/>
        <v>100</v>
      </c>
      <c r="BC286" s="108">
        <f t="shared" si="151"/>
        <v>100</v>
      </c>
      <c r="BD286" s="108">
        <f t="shared" si="152"/>
        <v>100</v>
      </c>
      <c r="BE286" s="109">
        <f t="shared" si="153"/>
        <v>100</v>
      </c>
      <c r="BF286" s="107">
        <f t="shared" si="154"/>
        <v>90.26</v>
      </c>
      <c r="BG286" s="107"/>
      <c r="BH286" s="107"/>
      <c r="BI286" s="107"/>
      <c r="BJ286" s="107"/>
    </row>
    <row r="287" spans="1:62" ht="45">
      <c r="A287" s="107">
        <f>'бланки '!D289</f>
        <v>286</v>
      </c>
      <c r="B287" s="107" t="str">
        <f>'бланки '!C289</f>
        <v>Муниципальное бюджетное общеобразовательное учреждение «Успенская основная общеобразовательная школа» Покровского района Орловской области</v>
      </c>
      <c r="C287" s="107">
        <f>анкеты!C285</f>
        <v>11</v>
      </c>
      <c r="D287" s="107">
        <f>SUMIF('бланки '!K289:Y289,"&lt;2")</f>
        <v>14</v>
      </c>
      <c r="E287" s="107">
        <f>COUNTIF('бланки '!K289:Y289,"&lt;2")</f>
        <v>14</v>
      </c>
      <c r="F287" s="107">
        <f>SUMIF('бланки '!Z289:CM289,"&lt;2")</f>
        <v>53</v>
      </c>
      <c r="G287" s="107">
        <f>COUNTIF('бланки '!Z289:CM289,"&lt;2")</f>
        <v>57</v>
      </c>
      <c r="H287" s="107">
        <f>SUM('бланки '!CN289:CQ289)</f>
        <v>4</v>
      </c>
      <c r="I287" s="107">
        <f>анкеты!E285</f>
        <v>11</v>
      </c>
      <c r="J287" s="107">
        <f>анкеты!D285</f>
        <v>11</v>
      </c>
      <c r="K287" s="107">
        <f>анкеты!G285</f>
        <v>10</v>
      </c>
      <c r="L287" s="107">
        <f>анкеты!F285</f>
        <v>10</v>
      </c>
      <c r="M287" s="107">
        <f t="shared" si="124"/>
        <v>100</v>
      </c>
      <c r="N287" s="107">
        <f t="shared" si="125"/>
        <v>93</v>
      </c>
      <c r="O287" s="107">
        <f t="shared" si="126"/>
        <v>100</v>
      </c>
      <c r="P287" s="107">
        <f t="shared" si="127"/>
        <v>100</v>
      </c>
      <c r="Q287" s="108">
        <f t="shared" si="128"/>
        <v>96</v>
      </c>
      <c r="R287" s="108">
        <f t="shared" si="129"/>
        <v>100</v>
      </c>
      <c r="S287" s="108">
        <f t="shared" si="130"/>
        <v>100</v>
      </c>
      <c r="T287" s="109">
        <f t="shared" si="131"/>
        <v>98.8</v>
      </c>
      <c r="U287" s="107">
        <f>SUM('бланки '!CT289:CX289)</f>
        <v>5</v>
      </c>
      <c r="V287" s="107"/>
      <c r="W287" s="107"/>
      <c r="X287" s="107">
        <f>анкеты!H285</f>
        <v>11</v>
      </c>
      <c r="Y287" s="107">
        <f t="shared" si="132"/>
        <v>11</v>
      </c>
      <c r="Z287" s="108">
        <f t="shared" si="133"/>
        <v>100</v>
      </c>
      <c r="AA287" s="108">
        <f t="shared" si="134"/>
        <v>100</v>
      </c>
      <c r="AB287" s="108">
        <f t="shared" si="135"/>
        <v>100</v>
      </c>
      <c r="AC287" s="110">
        <f t="shared" si="136"/>
        <v>100</v>
      </c>
      <c r="AD287" s="107">
        <f>IF('бланки '!G289=1,('бланки '!DB289+'бланки '!DD289)*3,SUM('бланки '!DA289:DE289))</f>
        <v>0</v>
      </c>
      <c r="AE287" s="107">
        <f>IF('бланки '!E289=2,SUM('бланки '!DI289:DK289)*2-1,SUM('бланки '!DF289:DK289))</f>
        <v>3</v>
      </c>
      <c r="AF287" s="107">
        <f>анкеты!J285</f>
        <v>1</v>
      </c>
      <c r="AG287" s="107">
        <f>анкеты!I285</f>
        <v>1</v>
      </c>
      <c r="AH287" s="108">
        <f t="shared" si="137"/>
        <v>0</v>
      </c>
      <c r="AI287" s="108">
        <f t="shared" si="138"/>
        <v>60</v>
      </c>
      <c r="AJ287" s="111">
        <f t="shared" si="139"/>
        <v>100</v>
      </c>
      <c r="AK287" s="110">
        <f t="shared" si="140"/>
        <v>54</v>
      </c>
      <c r="AL287" s="107">
        <f>анкеты!K285</f>
        <v>11</v>
      </c>
      <c r="AM287" s="107">
        <f t="shared" si="141"/>
        <v>11</v>
      </c>
      <c r="AN287" s="107">
        <f>анкеты!L285</f>
        <v>11</v>
      </c>
      <c r="AO287" s="107">
        <f t="shared" si="142"/>
        <v>11</v>
      </c>
      <c r="AP287" s="107">
        <f>анкеты!N285</f>
        <v>10</v>
      </c>
      <c r="AQ287" s="107">
        <f>анкеты!M285</f>
        <v>10</v>
      </c>
      <c r="AR287" s="108">
        <f t="shared" si="143"/>
        <v>100</v>
      </c>
      <c r="AS287" s="108">
        <f t="shared" si="144"/>
        <v>100</v>
      </c>
      <c r="AT287" s="108">
        <f t="shared" si="145"/>
        <v>100</v>
      </c>
      <c r="AU287" s="109">
        <f t="shared" si="146"/>
        <v>100</v>
      </c>
      <c r="AV287" s="107">
        <f>анкеты!O285</f>
        <v>11</v>
      </c>
      <c r="AW287" s="107">
        <f t="shared" si="147"/>
        <v>11</v>
      </c>
      <c r="AX287" s="107">
        <f>анкеты!P285</f>
        <v>11</v>
      </c>
      <c r="AY287" s="107">
        <f t="shared" si="148"/>
        <v>11</v>
      </c>
      <c r="AZ287" s="107">
        <f>анкеты!Q285</f>
        <v>11</v>
      </c>
      <c r="BA287" s="107">
        <f t="shared" si="149"/>
        <v>11</v>
      </c>
      <c r="BB287" s="108">
        <f t="shared" si="150"/>
        <v>100</v>
      </c>
      <c r="BC287" s="108">
        <f t="shared" si="151"/>
        <v>100</v>
      </c>
      <c r="BD287" s="108">
        <f t="shared" si="152"/>
        <v>100</v>
      </c>
      <c r="BE287" s="109">
        <f t="shared" si="153"/>
        <v>100</v>
      </c>
      <c r="BF287" s="107">
        <f t="shared" si="154"/>
        <v>90.56</v>
      </c>
      <c r="BG287" s="107"/>
      <c r="BH287" s="107"/>
      <c r="BI287" s="107"/>
      <c r="BJ287" s="107"/>
    </row>
    <row r="288" spans="1:62" ht="45">
      <c r="A288" s="107">
        <f>'бланки '!D290</f>
        <v>287</v>
      </c>
      <c r="B288" s="107" t="str">
        <f>'бланки '!C290</f>
        <v>Муниципальное бюджетное общеобразовательное учреждение «Грачёвская основная общеобразовательная школа» Покровского района Орловской области</v>
      </c>
      <c r="C288" s="107">
        <f>анкеты!C286</f>
        <v>19</v>
      </c>
      <c r="D288" s="107">
        <f>SUMIF('бланки '!K290:Y290,"&lt;2")</f>
        <v>14</v>
      </c>
      <c r="E288" s="107">
        <f>COUNTIF('бланки '!K290:Y290,"&lt;2")</f>
        <v>14</v>
      </c>
      <c r="F288" s="107">
        <f>SUMIF('бланки '!Z290:CM290,"&lt;2")</f>
        <v>40.5</v>
      </c>
      <c r="G288" s="107">
        <f>COUNTIF('бланки '!Z290:CM290,"&lt;2")</f>
        <v>53</v>
      </c>
      <c r="H288" s="107">
        <f>SUM('бланки '!CN290:CQ290)</f>
        <v>4</v>
      </c>
      <c r="I288" s="107">
        <f>анкеты!E286</f>
        <v>19</v>
      </c>
      <c r="J288" s="107">
        <f>анкеты!D286</f>
        <v>19</v>
      </c>
      <c r="K288" s="107">
        <f>анкеты!G286</f>
        <v>19</v>
      </c>
      <c r="L288" s="107">
        <f>анкеты!F286</f>
        <v>19</v>
      </c>
      <c r="M288" s="107">
        <f t="shared" si="124"/>
        <v>100</v>
      </c>
      <c r="N288" s="107">
        <f t="shared" si="125"/>
        <v>76</v>
      </c>
      <c r="O288" s="107">
        <f t="shared" si="126"/>
        <v>100</v>
      </c>
      <c r="P288" s="107">
        <f t="shared" si="127"/>
        <v>100</v>
      </c>
      <c r="Q288" s="108">
        <f t="shared" si="128"/>
        <v>88</v>
      </c>
      <c r="R288" s="108">
        <f t="shared" si="129"/>
        <v>100</v>
      </c>
      <c r="S288" s="108">
        <f t="shared" si="130"/>
        <v>100</v>
      </c>
      <c r="T288" s="109">
        <f t="shared" si="131"/>
        <v>96.4</v>
      </c>
      <c r="U288" s="107">
        <f>SUM('бланки '!CT290:CX290)</f>
        <v>5</v>
      </c>
      <c r="V288" s="107"/>
      <c r="W288" s="107"/>
      <c r="X288" s="107">
        <f>анкеты!H286</f>
        <v>19</v>
      </c>
      <c r="Y288" s="107">
        <f t="shared" si="132"/>
        <v>19</v>
      </c>
      <c r="Z288" s="108">
        <f t="shared" si="133"/>
        <v>100</v>
      </c>
      <c r="AA288" s="108">
        <f t="shared" si="134"/>
        <v>100</v>
      </c>
      <c r="AB288" s="108">
        <f t="shared" si="135"/>
        <v>100</v>
      </c>
      <c r="AC288" s="110">
        <f t="shared" si="136"/>
        <v>100</v>
      </c>
      <c r="AD288" s="107">
        <f>IF('бланки '!G290=1,('бланки '!DB290+'бланки '!DD290)*3,SUM('бланки '!DA290:DE290))</f>
        <v>1</v>
      </c>
      <c r="AE288" s="107">
        <f>IF('бланки '!E290=2,SUM('бланки '!DI290:DK290)*2-1,SUM('бланки '!DF290:DK290))</f>
        <v>3</v>
      </c>
      <c r="AF288" s="107">
        <f>анкеты!J286</f>
        <v>1</v>
      </c>
      <c r="AG288" s="107">
        <f>анкеты!I286</f>
        <v>1</v>
      </c>
      <c r="AH288" s="108">
        <f t="shared" si="137"/>
        <v>20</v>
      </c>
      <c r="AI288" s="108">
        <f t="shared" si="138"/>
        <v>60</v>
      </c>
      <c r="AJ288" s="111">
        <f t="shared" si="139"/>
        <v>100</v>
      </c>
      <c r="AK288" s="110">
        <f t="shared" si="140"/>
        <v>60</v>
      </c>
      <c r="AL288" s="107">
        <f>анкеты!K286</f>
        <v>19</v>
      </c>
      <c r="AM288" s="107">
        <f t="shared" si="141"/>
        <v>19</v>
      </c>
      <c r="AN288" s="107">
        <f>анкеты!L286</f>
        <v>19</v>
      </c>
      <c r="AO288" s="107">
        <f t="shared" si="142"/>
        <v>19</v>
      </c>
      <c r="AP288" s="107">
        <f>анкеты!N286</f>
        <v>19</v>
      </c>
      <c r="AQ288" s="107">
        <f>анкеты!M286</f>
        <v>19</v>
      </c>
      <c r="AR288" s="108">
        <f t="shared" si="143"/>
        <v>100</v>
      </c>
      <c r="AS288" s="108">
        <f t="shared" si="144"/>
        <v>100</v>
      </c>
      <c r="AT288" s="108">
        <f t="shared" si="145"/>
        <v>100</v>
      </c>
      <c r="AU288" s="109">
        <f t="shared" si="146"/>
        <v>100</v>
      </c>
      <c r="AV288" s="107">
        <f>анкеты!O286</f>
        <v>19</v>
      </c>
      <c r="AW288" s="107">
        <f t="shared" si="147"/>
        <v>19</v>
      </c>
      <c r="AX288" s="107">
        <f>анкеты!P286</f>
        <v>19</v>
      </c>
      <c r="AY288" s="107">
        <f t="shared" si="148"/>
        <v>19</v>
      </c>
      <c r="AZ288" s="107">
        <f>анкеты!Q286</f>
        <v>19</v>
      </c>
      <c r="BA288" s="107">
        <f t="shared" si="149"/>
        <v>19</v>
      </c>
      <c r="BB288" s="108">
        <f t="shared" si="150"/>
        <v>100</v>
      </c>
      <c r="BC288" s="108">
        <f t="shared" si="151"/>
        <v>100</v>
      </c>
      <c r="BD288" s="108">
        <f t="shared" si="152"/>
        <v>100</v>
      </c>
      <c r="BE288" s="109">
        <f t="shared" si="153"/>
        <v>100</v>
      </c>
      <c r="BF288" s="107">
        <f t="shared" si="154"/>
        <v>91.28</v>
      </c>
      <c r="BG288" s="107"/>
      <c r="BH288" s="107"/>
      <c r="BI288" s="107"/>
      <c r="BJ288" s="107"/>
    </row>
    <row r="289" spans="1:62" ht="45">
      <c r="A289" s="107">
        <f>'бланки '!D291</f>
        <v>288</v>
      </c>
      <c r="B289" s="107" t="str">
        <f>'бланки '!C291</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9" s="107">
        <f>анкеты!C287</f>
        <v>22</v>
      </c>
      <c r="D289" s="107">
        <f>SUMIF('бланки '!K291:Y291,"&lt;2")</f>
        <v>13</v>
      </c>
      <c r="E289" s="107">
        <f>COUNTIF('бланки '!K291:Y291,"&lt;2")</f>
        <v>13</v>
      </c>
      <c r="F289" s="107">
        <f>SUMIF('бланки '!Z291:CM291,"&lt;2")</f>
        <v>56.5</v>
      </c>
      <c r="G289" s="107">
        <f>COUNTIF('бланки '!Z291:CM291,"&lt;2")</f>
        <v>57</v>
      </c>
      <c r="H289" s="107">
        <f>SUM('бланки '!CN291:CQ291)</f>
        <v>4</v>
      </c>
      <c r="I289" s="107">
        <f>анкеты!E287</f>
        <v>21</v>
      </c>
      <c r="J289" s="107">
        <f>анкеты!D287</f>
        <v>21</v>
      </c>
      <c r="K289" s="107">
        <f>анкеты!G287</f>
        <v>20</v>
      </c>
      <c r="L289" s="107">
        <f>анкеты!F287</f>
        <v>21</v>
      </c>
      <c r="M289" s="107">
        <f t="shared" si="124"/>
        <v>100</v>
      </c>
      <c r="N289" s="107">
        <f t="shared" si="125"/>
        <v>99</v>
      </c>
      <c r="O289" s="107">
        <f t="shared" si="126"/>
        <v>100</v>
      </c>
      <c r="P289" s="107">
        <f t="shared" si="127"/>
        <v>95</v>
      </c>
      <c r="Q289" s="108">
        <f t="shared" si="128"/>
        <v>99</v>
      </c>
      <c r="R289" s="108">
        <f t="shared" si="129"/>
        <v>100</v>
      </c>
      <c r="S289" s="108">
        <f t="shared" si="130"/>
        <v>97</v>
      </c>
      <c r="T289" s="109">
        <f t="shared" si="131"/>
        <v>98.5</v>
      </c>
      <c r="U289" s="107">
        <f>SUM('бланки '!CT291:CX291)</f>
        <v>5</v>
      </c>
      <c r="V289" s="107"/>
      <c r="W289" s="107"/>
      <c r="X289" s="107">
        <f>анкеты!H287</f>
        <v>22</v>
      </c>
      <c r="Y289" s="107">
        <f t="shared" si="132"/>
        <v>22</v>
      </c>
      <c r="Z289" s="108">
        <f t="shared" si="133"/>
        <v>100</v>
      </c>
      <c r="AA289" s="108">
        <f t="shared" si="134"/>
        <v>100</v>
      </c>
      <c r="AB289" s="108">
        <f t="shared" si="135"/>
        <v>100</v>
      </c>
      <c r="AC289" s="110">
        <f t="shared" si="136"/>
        <v>100</v>
      </c>
      <c r="AD289" s="107">
        <f>IF('бланки '!G291=1,('бланки '!DB291+'бланки '!DD291)*3,SUM('бланки '!DA291:DE291))</f>
        <v>2</v>
      </c>
      <c r="AE289" s="107">
        <f>IF('бланки '!E291=2,SUM('бланки '!DI291:DK291)*2-1,SUM('бланки '!DF291:DK291))</f>
        <v>3</v>
      </c>
      <c r="AF289" s="107">
        <f>анкеты!J287</f>
        <v>8</v>
      </c>
      <c r="AG289" s="107">
        <f>анкеты!I287</f>
        <v>8</v>
      </c>
      <c r="AH289" s="108">
        <f t="shared" si="137"/>
        <v>40</v>
      </c>
      <c r="AI289" s="108">
        <f t="shared" si="138"/>
        <v>60</v>
      </c>
      <c r="AJ289" s="111">
        <f t="shared" si="139"/>
        <v>100</v>
      </c>
      <c r="AK289" s="110">
        <f t="shared" si="140"/>
        <v>66</v>
      </c>
      <c r="AL289" s="107">
        <f>анкеты!K287</f>
        <v>22</v>
      </c>
      <c r="AM289" s="107">
        <f t="shared" si="141"/>
        <v>22</v>
      </c>
      <c r="AN289" s="107">
        <f>анкеты!L287</f>
        <v>22</v>
      </c>
      <c r="AO289" s="107">
        <f t="shared" si="142"/>
        <v>22</v>
      </c>
      <c r="AP289" s="107">
        <f>анкеты!N287</f>
        <v>20</v>
      </c>
      <c r="AQ289" s="107">
        <f>анкеты!M287</f>
        <v>20</v>
      </c>
      <c r="AR289" s="108">
        <f t="shared" si="143"/>
        <v>100</v>
      </c>
      <c r="AS289" s="108">
        <f t="shared" si="144"/>
        <v>100</v>
      </c>
      <c r="AT289" s="108">
        <f t="shared" si="145"/>
        <v>100</v>
      </c>
      <c r="AU289" s="109">
        <f t="shared" si="146"/>
        <v>100</v>
      </c>
      <c r="AV289" s="107">
        <f>анкеты!O287</f>
        <v>22</v>
      </c>
      <c r="AW289" s="107">
        <f t="shared" si="147"/>
        <v>22</v>
      </c>
      <c r="AX289" s="107">
        <f>анкеты!P287</f>
        <v>21</v>
      </c>
      <c r="AY289" s="107">
        <f t="shared" si="148"/>
        <v>22</v>
      </c>
      <c r="AZ289" s="107">
        <f>анкеты!Q287</f>
        <v>22</v>
      </c>
      <c r="BA289" s="107">
        <f t="shared" si="149"/>
        <v>22</v>
      </c>
      <c r="BB289" s="108">
        <f t="shared" si="150"/>
        <v>100</v>
      </c>
      <c r="BC289" s="108">
        <f t="shared" si="151"/>
        <v>95</v>
      </c>
      <c r="BD289" s="108">
        <f t="shared" si="152"/>
        <v>100</v>
      </c>
      <c r="BE289" s="109">
        <f t="shared" si="153"/>
        <v>99</v>
      </c>
      <c r="BF289" s="107">
        <f t="shared" si="154"/>
        <v>92.7</v>
      </c>
      <c r="BG289" s="107"/>
      <c r="BH289" s="107"/>
      <c r="BI289" s="107"/>
      <c r="BJ289" s="107"/>
    </row>
    <row r="290" spans="1:62" ht="45">
      <c r="A290" s="107">
        <f>'бланки '!D292</f>
        <v>289</v>
      </c>
      <c r="B290" s="107" t="str">
        <f>'бланки '!C292</f>
        <v>Муниципальное бюджетное общеобразовательное учреждение «Моховская средняя общеобразовательная школа» Покровского района Орловской области</v>
      </c>
      <c r="C290" s="107">
        <f>анкеты!C288</f>
        <v>45</v>
      </c>
      <c r="D290" s="107">
        <f>SUMIF('бланки '!K292:Y292,"&lt;2")</f>
        <v>14</v>
      </c>
      <c r="E290" s="107">
        <f>COUNTIF('бланки '!K292:Y292,"&lt;2")</f>
        <v>14</v>
      </c>
      <c r="F290" s="107">
        <f>SUMIF('бланки '!Z292:CM292,"&lt;2")</f>
        <v>52</v>
      </c>
      <c r="G290" s="107">
        <f>COUNTIF('бланки '!Z292:CM292,"&lt;2")</f>
        <v>55</v>
      </c>
      <c r="H290" s="107">
        <f>SUM('бланки '!CN292:CQ292)</f>
        <v>4</v>
      </c>
      <c r="I290" s="107">
        <f>анкеты!E288</f>
        <v>32</v>
      </c>
      <c r="J290" s="107">
        <f>анкеты!D288</f>
        <v>32</v>
      </c>
      <c r="K290" s="107">
        <f>анкеты!G288</f>
        <v>27</v>
      </c>
      <c r="L290" s="107">
        <f>анкеты!F288</f>
        <v>27</v>
      </c>
      <c r="M290" s="107">
        <f t="shared" si="124"/>
        <v>100</v>
      </c>
      <c r="N290" s="107">
        <f t="shared" si="125"/>
        <v>94</v>
      </c>
      <c r="O290" s="107">
        <f t="shared" si="126"/>
        <v>100</v>
      </c>
      <c r="P290" s="107">
        <f t="shared" si="127"/>
        <v>100</v>
      </c>
      <c r="Q290" s="108">
        <f t="shared" si="128"/>
        <v>97</v>
      </c>
      <c r="R290" s="108">
        <f t="shared" si="129"/>
        <v>100</v>
      </c>
      <c r="S290" s="108">
        <f t="shared" si="130"/>
        <v>100</v>
      </c>
      <c r="T290" s="109">
        <f t="shared" si="131"/>
        <v>99.1</v>
      </c>
      <c r="U290" s="107">
        <f>SUM('бланки '!CT292:CX292)</f>
        <v>5</v>
      </c>
      <c r="V290" s="107"/>
      <c r="W290" s="107"/>
      <c r="X290" s="107">
        <f>анкеты!H288</f>
        <v>45</v>
      </c>
      <c r="Y290" s="107">
        <f t="shared" si="132"/>
        <v>45</v>
      </c>
      <c r="Z290" s="108">
        <f t="shared" si="133"/>
        <v>100</v>
      </c>
      <c r="AA290" s="108">
        <f t="shared" si="134"/>
        <v>100</v>
      </c>
      <c r="AB290" s="108">
        <f t="shared" si="135"/>
        <v>100</v>
      </c>
      <c r="AC290" s="110">
        <f t="shared" si="136"/>
        <v>100</v>
      </c>
      <c r="AD290" s="107">
        <f>IF('бланки '!G292=1,('бланки '!DB292+'бланки '!DD292)*3,SUM('бланки '!DA292:DE292))</f>
        <v>0</v>
      </c>
      <c r="AE290" s="107">
        <f>IF('бланки '!E292=2,SUM('бланки '!DI292:DK292)*2-1,SUM('бланки '!DF292:DK292))</f>
        <v>4</v>
      </c>
      <c r="AF290" s="107">
        <f>анкеты!J288</f>
        <v>1</v>
      </c>
      <c r="AG290" s="107">
        <f>анкеты!I288</f>
        <v>1</v>
      </c>
      <c r="AH290" s="108">
        <f t="shared" si="137"/>
        <v>0</v>
      </c>
      <c r="AI290" s="108">
        <f t="shared" si="138"/>
        <v>80</v>
      </c>
      <c r="AJ290" s="111">
        <f t="shared" si="139"/>
        <v>100</v>
      </c>
      <c r="AK290" s="110">
        <f t="shared" si="140"/>
        <v>62</v>
      </c>
      <c r="AL290" s="107">
        <f>анкеты!K288</f>
        <v>45</v>
      </c>
      <c r="AM290" s="107">
        <f t="shared" si="141"/>
        <v>45</v>
      </c>
      <c r="AN290" s="107">
        <f>анкеты!L288</f>
        <v>44</v>
      </c>
      <c r="AO290" s="107">
        <f t="shared" si="142"/>
        <v>45</v>
      </c>
      <c r="AP290" s="107">
        <f>анкеты!N288</f>
        <v>39</v>
      </c>
      <c r="AQ290" s="107">
        <f>анкеты!M288</f>
        <v>39</v>
      </c>
      <c r="AR290" s="108">
        <f t="shared" si="143"/>
        <v>100</v>
      </c>
      <c r="AS290" s="108">
        <f t="shared" si="144"/>
        <v>98</v>
      </c>
      <c r="AT290" s="108">
        <f t="shared" si="145"/>
        <v>100</v>
      </c>
      <c r="AU290" s="109">
        <f t="shared" si="146"/>
        <v>99.2</v>
      </c>
      <c r="AV290" s="107">
        <f>анкеты!O288</f>
        <v>43</v>
      </c>
      <c r="AW290" s="107">
        <f t="shared" si="147"/>
        <v>45</v>
      </c>
      <c r="AX290" s="107">
        <f>анкеты!P288</f>
        <v>44</v>
      </c>
      <c r="AY290" s="107">
        <f t="shared" si="148"/>
        <v>45</v>
      </c>
      <c r="AZ290" s="107">
        <f>анкеты!Q288</f>
        <v>43</v>
      </c>
      <c r="BA290" s="107">
        <f t="shared" si="149"/>
        <v>45</v>
      </c>
      <c r="BB290" s="108">
        <f t="shared" si="150"/>
        <v>96</v>
      </c>
      <c r="BC290" s="108">
        <f t="shared" si="151"/>
        <v>98</v>
      </c>
      <c r="BD290" s="108">
        <f t="shared" si="152"/>
        <v>96</v>
      </c>
      <c r="BE290" s="109">
        <f t="shared" si="153"/>
        <v>96.4</v>
      </c>
      <c r="BF290" s="107">
        <f t="shared" si="154"/>
        <v>91.34</v>
      </c>
      <c r="BG290" s="107"/>
      <c r="BH290" s="107"/>
      <c r="BI290" s="107"/>
      <c r="BJ290" s="107"/>
    </row>
    <row r="291" spans="1:62" ht="45">
      <c r="A291" s="107">
        <f>'бланки '!D293</f>
        <v>290</v>
      </c>
      <c r="B291" s="107" t="str">
        <f>'бланки '!C293</f>
        <v>Муниципальное бюджетное общеобразовательное учреждение «Протасовская основная общеобразовательная школа» Покровского района Орловской области</v>
      </c>
      <c r="C291" s="107">
        <f>анкеты!C289</f>
        <v>13</v>
      </c>
      <c r="D291" s="107">
        <f>SUMIF('бланки '!K293:Y293,"&lt;2")</f>
        <v>13</v>
      </c>
      <c r="E291" s="107">
        <f>COUNTIF('бланки '!K293:Y293,"&lt;2")</f>
        <v>13</v>
      </c>
      <c r="F291" s="107">
        <f>SUMIF('бланки '!Z293:CM293,"&lt;2")</f>
        <v>39.5</v>
      </c>
      <c r="G291" s="107">
        <f>COUNTIF('бланки '!Z293:CM293,"&lt;2")</f>
        <v>54</v>
      </c>
      <c r="H291" s="107">
        <f>SUM('бланки '!CN293:CQ293)</f>
        <v>4</v>
      </c>
      <c r="I291" s="107">
        <f>анкеты!E289</f>
        <v>11</v>
      </c>
      <c r="J291" s="107">
        <f>анкеты!D289</f>
        <v>11</v>
      </c>
      <c r="K291" s="107">
        <f>анкеты!G289</f>
        <v>3</v>
      </c>
      <c r="L291" s="107">
        <f>анкеты!F289</f>
        <v>3</v>
      </c>
      <c r="M291" s="107">
        <f t="shared" si="124"/>
        <v>100</v>
      </c>
      <c r="N291" s="107">
        <f t="shared" si="125"/>
        <v>73</v>
      </c>
      <c r="O291" s="107">
        <f t="shared" si="126"/>
        <v>100</v>
      </c>
      <c r="P291" s="107">
        <f t="shared" si="127"/>
        <v>100</v>
      </c>
      <c r="Q291" s="108">
        <f t="shared" si="128"/>
        <v>86</v>
      </c>
      <c r="R291" s="108">
        <f t="shared" si="129"/>
        <v>100</v>
      </c>
      <c r="S291" s="108">
        <f t="shared" si="130"/>
        <v>100</v>
      </c>
      <c r="T291" s="109">
        <f t="shared" si="131"/>
        <v>95.8</v>
      </c>
      <c r="U291" s="107">
        <f>SUM('бланки '!CT293:CX293)</f>
        <v>5</v>
      </c>
      <c r="V291" s="107"/>
      <c r="W291" s="107"/>
      <c r="X291" s="107">
        <f>анкеты!H289</f>
        <v>13</v>
      </c>
      <c r="Y291" s="107">
        <f t="shared" si="132"/>
        <v>13</v>
      </c>
      <c r="Z291" s="108">
        <f t="shared" si="133"/>
        <v>100</v>
      </c>
      <c r="AA291" s="108">
        <f t="shared" si="134"/>
        <v>100</v>
      </c>
      <c r="AB291" s="108">
        <f t="shared" si="135"/>
        <v>100</v>
      </c>
      <c r="AC291" s="110">
        <f t="shared" si="136"/>
        <v>100</v>
      </c>
      <c r="AD291" s="107">
        <f>IF('бланки '!G293=1,('бланки '!DB293+'бланки '!DD293)*3,SUM('бланки '!DA293:DE293))</f>
        <v>0</v>
      </c>
      <c r="AE291" s="107">
        <f>IF('бланки '!E293=2,SUM('бланки '!DI293:DK293)*2-1,SUM('бланки '!DF293:DK293))</f>
        <v>2</v>
      </c>
      <c r="AF291" s="107">
        <f>анкеты!J289</f>
        <v>1</v>
      </c>
      <c r="AG291" s="107">
        <f>анкеты!I289</f>
        <v>1</v>
      </c>
      <c r="AH291" s="108">
        <f t="shared" si="137"/>
        <v>0</v>
      </c>
      <c r="AI291" s="108">
        <f t="shared" si="138"/>
        <v>40</v>
      </c>
      <c r="AJ291" s="111">
        <f t="shared" si="139"/>
        <v>100</v>
      </c>
      <c r="AK291" s="110">
        <f t="shared" si="140"/>
        <v>46</v>
      </c>
      <c r="AL291" s="107">
        <f>анкеты!K289</f>
        <v>13</v>
      </c>
      <c r="AM291" s="107">
        <f t="shared" si="141"/>
        <v>13</v>
      </c>
      <c r="AN291" s="107">
        <f>анкеты!L289</f>
        <v>13</v>
      </c>
      <c r="AO291" s="107">
        <f t="shared" si="142"/>
        <v>13</v>
      </c>
      <c r="AP291" s="107">
        <f>анкеты!N289</f>
        <v>11</v>
      </c>
      <c r="AQ291" s="107">
        <f>анкеты!M289</f>
        <v>11</v>
      </c>
      <c r="AR291" s="108">
        <f t="shared" si="143"/>
        <v>100</v>
      </c>
      <c r="AS291" s="108">
        <f t="shared" si="144"/>
        <v>100</v>
      </c>
      <c r="AT291" s="108">
        <f t="shared" si="145"/>
        <v>100</v>
      </c>
      <c r="AU291" s="109">
        <f t="shared" si="146"/>
        <v>100</v>
      </c>
      <c r="AV291" s="107">
        <f>анкеты!O289</f>
        <v>13</v>
      </c>
      <c r="AW291" s="107">
        <f t="shared" si="147"/>
        <v>13</v>
      </c>
      <c r="AX291" s="107">
        <f>анкеты!P289</f>
        <v>13</v>
      </c>
      <c r="AY291" s="107">
        <f t="shared" si="148"/>
        <v>13</v>
      </c>
      <c r="AZ291" s="107">
        <f>анкеты!Q289</f>
        <v>13</v>
      </c>
      <c r="BA291" s="107">
        <f t="shared" si="149"/>
        <v>13</v>
      </c>
      <c r="BB291" s="108">
        <f t="shared" si="150"/>
        <v>100</v>
      </c>
      <c r="BC291" s="108">
        <f t="shared" si="151"/>
        <v>100</v>
      </c>
      <c r="BD291" s="108">
        <f t="shared" si="152"/>
        <v>100</v>
      </c>
      <c r="BE291" s="109">
        <f t="shared" si="153"/>
        <v>100</v>
      </c>
      <c r="BF291" s="107">
        <f t="shared" si="154"/>
        <v>88.36</v>
      </c>
      <c r="BG291" s="107"/>
      <c r="BH291" s="107"/>
      <c r="BI291" s="107"/>
      <c r="BJ291" s="107"/>
    </row>
    <row r="292" spans="1:62" ht="45">
      <c r="A292" s="107">
        <f>'бланки '!D294</f>
        <v>291</v>
      </c>
      <c r="B292" s="107" t="str">
        <f>'бланки '!C294</f>
        <v>Муниципальное бюджетное общеобразовательное учреждение «Вепринецкая основная общеобразовательная школа» Покровского района Орловской области</v>
      </c>
      <c r="C292" s="107">
        <f>анкеты!C290</f>
        <v>22</v>
      </c>
      <c r="D292" s="107">
        <f>SUMIF('бланки '!K294:Y294,"&lt;2")</f>
        <v>14</v>
      </c>
      <c r="E292" s="107">
        <f>COUNTIF('бланки '!K294:Y294,"&lt;2")</f>
        <v>14</v>
      </c>
      <c r="F292" s="107">
        <f>SUMIF('бланки '!Z294:CM294,"&lt;2")</f>
        <v>40</v>
      </c>
      <c r="G292" s="107">
        <f>COUNTIF('бланки '!Z294:CM294,"&lt;2")</f>
        <v>55</v>
      </c>
      <c r="H292" s="107">
        <f>SUM('бланки '!CN294:CQ294)</f>
        <v>3</v>
      </c>
      <c r="I292" s="107">
        <f>анкеты!E290</f>
        <v>21</v>
      </c>
      <c r="J292" s="107">
        <f>анкеты!D290</f>
        <v>21</v>
      </c>
      <c r="K292" s="107">
        <f>анкеты!G290</f>
        <v>21</v>
      </c>
      <c r="L292" s="107">
        <f>анкеты!F290</f>
        <v>21</v>
      </c>
      <c r="M292" s="107">
        <f t="shared" si="124"/>
        <v>100</v>
      </c>
      <c r="N292" s="107">
        <f t="shared" si="125"/>
        <v>73</v>
      </c>
      <c r="O292" s="107">
        <f t="shared" si="126"/>
        <v>100</v>
      </c>
      <c r="P292" s="107">
        <f t="shared" si="127"/>
        <v>100</v>
      </c>
      <c r="Q292" s="108">
        <f t="shared" si="128"/>
        <v>86</v>
      </c>
      <c r="R292" s="108">
        <f t="shared" si="129"/>
        <v>90</v>
      </c>
      <c r="S292" s="108">
        <f t="shared" si="130"/>
        <v>100</v>
      </c>
      <c r="T292" s="109">
        <f t="shared" si="131"/>
        <v>92.8</v>
      </c>
      <c r="U292" s="107">
        <f>SUM('бланки '!CT294:CX294)</f>
        <v>5</v>
      </c>
      <c r="V292" s="107"/>
      <c r="W292" s="107"/>
      <c r="X292" s="107">
        <f>анкеты!H290</f>
        <v>22</v>
      </c>
      <c r="Y292" s="107">
        <f t="shared" si="132"/>
        <v>22</v>
      </c>
      <c r="Z292" s="108">
        <f t="shared" si="133"/>
        <v>100</v>
      </c>
      <c r="AA292" s="108">
        <f t="shared" si="134"/>
        <v>100</v>
      </c>
      <c r="AB292" s="108">
        <f t="shared" si="135"/>
        <v>100</v>
      </c>
      <c r="AC292" s="110">
        <f t="shared" si="136"/>
        <v>100</v>
      </c>
      <c r="AD292" s="107">
        <f>IF('бланки '!G294=1,('бланки '!DB294+'бланки '!DD294)*3,SUM('бланки '!DA294:DE294))</f>
        <v>0</v>
      </c>
      <c r="AE292" s="107">
        <f>IF('бланки '!E294=2,SUM('бланки '!DI294:DK294)*2-1,SUM('бланки '!DF294:DK294))</f>
        <v>2</v>
      </c>
      <c r="AF292" s="107">
        <f>анкеты!J290</f>
        <v>1</v>
      </c>
      <c r="AG292" s="107">
        <f>анкеты!I290</f>
        <v>1</v>
      </c>
      <c r="AH292" s="108">
        <f t="shared" si="137"/>
        <v>0</v>
      </c>
      <c r="AI292" s="108">
        <f t="shared" si="138"/>
        <v>40</v>
      </c>
      <c r="AJ292" s="111">
        <f t="shared" si="139"/>
        <v>100</v>
      </c>
      <c r="AK292" s="110">
        <f t="shared" si="140"/>
        <v>46</v>
      </c>
      <c r="AL292" s="107">
        <f>анкеты!K290</f>
        <v>22</v>
      </c>
      <c r="AM292" s="107">
        <f t="shared" si="141"/>
        <v>22</v>
      </c>
      <c r="AN292" s="107">
        <f>анкеты!L290</f>
        <v>22</v>
      </c>
      <c r="AO292" s="107">
        <f t="shared" si="142"/>
        <v>22</v>
      </c>
      <c r="AP292" s="107">
        <f>анкеты!N290</f>
        <v>22</v>
      </c>
      <c r="AQ292" s="107">
        <f>анкеты!M290</f>
        <v>22</v>
      </c>
      <c r="AR292" s="108">
        <f t="shared" si="143"/>
        <v>100</v>
      </c>
      <c r="AS292" s="108">
        <f t="shared" si="144"/>
        <v>100</v>
      </c>
      <c r="AT292" s="108">
        <f t="shared" si="145"/>
        <v>100</v>
      </c>
      <c r="AU292" s="109">
        <f t="shared" si="146"/>
        <v>100</v>
      </c>
      <c r="AV292" s="107">
        <f>анкеты!O290</f>
        <v>22</v>
      </c>
      <c r="AW292" s="107">
        <f t="shared" si="147"/>
        <v>22</v>
      </c>
      <c r="AX292" s="107">
        <f>анкеты!P290</f>
        <v>22</v>
      </c>
      <c r="AY292" s="107">
        <f t="shared" si="148"/>
        <v>22</v>
      </c>
      <c r="AZ292" s="107">
        <f>анкеты!Q290</f>
        <v>22</v>
      </c>
      <c r="BA292" s="107">
        <f t="shared" si="149"/>
        <v>22</v>
      </c>
      <c r="BB292" s="108">
        <f t="shared" si="150"/>
        <v>100</v>
      </c>
      <c r="BC292" s="108">
        <f t="shared" si="151"/>
        <v>100</v>
      </c>
      <c r="BD292" s="108">
        <f t="shared" si="152"/>
        <v>100</v>
      </c>
      <c r="BE292" s="109">
        <f t="shared" si="153"/>
        <v>100</v>
      </c>
      <c r="BF292" s="107">
        <f t="shared" si="154"/>
        <v>87.76</v>
      </c>
      <c r="BG292" s="107"/>
      <c r="BH292" s="107"/>
      <c r="BI292" s="107"/>
      <c r="BJ292" s="107"/>
    </row>
    <row r="293" spans="1:62" ht="45">
      <c r="A293" s="107">
        <f>'бланки '!D295</f>
        <v>292</v>
      </c>
      <c r="B293" s="107" t="str">
        <f>'бланки '!C295</f>
        <v>Муниципальное бюджетное общеобразовательное учреждение «Никольская основная общеобразовательная школа» Покровского района Орловской области</v>
      </c>
      <c r="C293" s="107">
        <f>анкеты!C291</f>
        <v>18</v>
      </c>
      <c r="D293" s="107">
        <f>SUMIF('бланки '!K295:Y295,"&lt;2")</f>
        <v>13</v>
      </c>
      <c r="E293" s="107">
        <f>COUNTIF('бланки '!K295:Y295,"&lt;2")</f>
        <v>13</v>
      </c>
      <c r="F293" s="107">
        <f>SUMIF('бланки '!Z295:CM295,"&lt;2")</f>
        <v>45.5</v>
      </c>
      <c r="G293" s="107">
        <f>COUNTIF('бланки '!Z295:CM295,"&lt;2")</f>
        <v>51</v>
      </c>
      <c r="H293" s="107">
        <f>SUM('бланки '!CN295:CQ295)</f>
        <v>4</v>
      </c>
      <c r="I293" s="107">
        <f>анкеты!E291</f>
        <v>17</v>
      </c>
      <c r="J293" s="107">
        <f>анкеты!D291</f>
        <v>17</v>
      </c>
      <c r="K293" s="107">
        <f>анкеты!G291</f>
        <v>18</v>
      </c>
      <c r="L293" s="107">
        <f>анкеты!F291</f>
        <v>18</v>
      </c>
      <c r="M293" s="107">
        <f t="shared" si="124"/>
        <v>100</v>
      </c>
      <c r="N293" s="107">
        <f t="shared" si="125"/>
        <v>89</v>
      </c>
      <c r="O293" s="107">
        <f t="shared" si="126"/>
        <v>100</v>
      </c>
      <c r="P293" s="107">
        <f t="shared" si="127"/>
        <v>100</v>
      </c>
      <c r="Q293" s="108">
        <f t="shared" si="128"/>
        <v>94</v>
      </c>
      <c r="R293" s="108">
        <f t="shared" si="129"/>
        <v>100</v>
      </c>
      <c r="S293" s="108">
        <f t="shared" si="130"/>
        <v>100</v>
      </c>
      <c r="T293" s="109">
        <f t="shared" si="131"/>
        <v>98.2</v>
      </c>
      <c r="U293" s="107">
        <f>SUM('бланки '!CT295:CX295)</f>
        <v>5</v>
      </c>
      <c r="V293" s="107"/>
      <c r="W293" s="107"/>
      <c r="X293" s="107">
        <f>анкеты!H291</f>
        <v>18</v>
      </c>
      <c r="Y293" s="107">
        <f t="shared" si="132"/>
        <v>18</v>
      </c>
      <c r="Z293" s="108">
        <f t="shared" si="133"/>
        <v>100</v>
      </c>
      <c r="AA293" s="108">
        <f t="shared" si="134"/>
        <v>100</v>
      </c>
      <c r="AB293" s="108">
        <f t="shared" si="135"/>
        <v>100</v>
      </c>
      <c r="AC293" s="110">
        <f t="shared" si="136"/>
        <v>100</v>
      </c>
      <c r="AD293" s="107">
        <f>IF('бланки '!G295=1,('бланки '!DB295+'бланки '!DD295)*3,SUM('бланки '!DA295:DE295))</f>
        <v>1</v>
      </c>
      <c r="AE293" s="107">
        <f>IF('бланки '!E295=2,SUM('бланки '!DI295:DK295)*2-1,SUM('бланки '!DF295:DK295))</f>
        <v>3</v>
      </c>
      <c r="AF293" s="107">
        <f>анкеты!J291</f>
        <v>9</v>
      </c>
      <c r="AG293" s="107">
        <f>анкеты!I291</f>
        <v>9</v>
      </c>
      <c r="AH293" s="108">
        <f t="shared" si="137"/>
        <v>20</v>
      </c>
      <c r="AI293" s="108">
        <f t="shared" si="138"/>
        <v>60</v>
      </c>
      <c r="AJ293" s="111">
        <f t="shared" si="139"/>
        <v>100</v>
      </c>
      <c r="AK293" s="110">
        <f t="shared" si="140"/>
        <v>60</v>
      </c>
      <c r="AL293" s="107">
        <f>анкеты!K291</f>
        <v>18</v>
      </c>
      <c r="AM293" s="107">
        <f t="shared" si="141"/>
        <v>18</v>
      </c>
      <c r="AN293" s="107">
        <f>анкеты!L291</f>
        <v>18</v>
      </c>
      <c r="AO293" s="107">
        <f t="shared" si="142"/>
        <v>18</v>
      </c>
      <c r="AP293" s="107">
        <f>анкеты!N291</f>
        <v>18</v>
      </c>
      <c r="AQ293" s="107">
        <f>анкеты!M291</f>
        <v>18</v>
      </c>
      <c r="AR293" s="108">
        <f t="shared" si="143"/>
        <v>100</v>
      </c>
      <c r="AS293" s="108">
        <f t="shared" si="144"/>
        <v>100</v>
      </c>
      <c r="AT293" s="108">
        <f t="shared" si="145"/>
        <v>100</v>
      </c>
      <c r="AU293" s="109">
        <f t="shared" si="146"/>
        <v>100</v>
      </c>
      <c r="AV293" s="107">
        <f>анкеты!O291</f>
        <v>18</v>
      </c>
      <c r="AW293" s="107">
        <f t="shared" si="147"/>
        <v>18</v>
      </c>
      <c r="AX293" s="107">
        <f>анкеты!P291</f>
        <v>18</v>
      </c>
      <c r="AY293" s="107">
        <f t="shared" si="148"/>
        <v>18</v>
      </c>
      <c r="AZ293" s="107">
        <f>анкеты!Q291</f>
        <v>18</v>
      </c>
      <c r="BA293" s="107">
        <f t="shared" si="149"/>
        <v>18</v>
      </c>
      <c r="BB293" s="108">
        <f t="shared" si="150"/>
        <v>100</v>
      </c>
      <c r="BC293" s="108">
        <f t="shared" si="151"/>
        <v>100</v>
      </c>
      <c r="BD293" s="108">
        <f t="shared" si="152"/>
        <v>100</v>
      </c>
      <c r="BE293" s="109">
        <f t="shared" si="153"/>
        <v>100</v>
      </c>
      <c r="BF293" s="107">
        <f t="shared" si="154"/>
        <v>91.64</v>
      </c>
      <c r="BG293" s="107"/>
      <c r="BH293" s="107"/>
      <c r="BI293" s="107"/>
      <c r="BJ293" s="107"/>
    </row>
    <row r="294" spans="1:62" ht="45">
      <c r="A294" s="107">
        <f>'бланки '!D296</f>
        <v>293</v>
      </c>
      <c r="B294" s="107" t="str">
        <f>'бланки '!C296</f>
        <v>Муниципальное бюджетное общеобразовательное учреждение «Трудкинская средняя общеобразовательная школа» Покровского района Орловской области</v>
      </c>
      <c r="C294" s="107">
        <f>анкеты!C292</f>
        <v>20</v>
      </c>
      <c r="D294" s="107">
        <f>SUMIF('бланки '!K296:Y296,"&lt;2")</f>
        <v>14</v>
      </c>
      <c r="E294" s="107">
        <f>COUNTIF('бланки '!K296:Y296,"&lt;2")</f>
        <v>14</v>
      </c>
      <c r="F294" s="107">
        <f>SUMIF('бланки '!Z296:CM296,"&lt;2")</f>
        <v>55.5</v>
      </c>
      <c r="G294" s="107">
        <f>COUNTIF('бланки '!Z296:CM296,"&lt;2")</f>
        <v>57</v>
      </c>
      <c r="H294" s="107">
        <f>SUM('бланки '!CN296:CQ296)</f>
        <v>4</v>
      </c>
      <c r="I294" s="107">
        <f>анкеты!E292</f>
        <v>20</v>
      </c>
      <c r="J294" s="107">
        <f>анкеты!D292</f>
        <v>20</v>
      </c>
      <c r="K294" s="107">
        <f>анкеты!G292</f>
        <v>14</v>
      </c>
      <c r="L294" s="107">
        <f>анкеты!F292</f>
        <v>14</v>
      </c>
      <c r="M294" s="107">
        <f t="shared" si="124"/>
        <v>100</v>
      </c>
      <c r="N294" s="107">
        <f t="shared" si="125"/>
        <v>97</v>
      </c>
      <c r="O294" s="107">
        <f t="shared" si="126"/>
        <v>100</v>
      </c>
      <c r="P294" s="107">
        <f t="shared" si="127"/>
        <v>100</v>
      </c>
      <c r="Q294" s="108">
        <f t="shared" si="128"/>
        <v>98</v>
      </c>
      <c r="R294" s="108">
        <f t="shared" si="129"/>
        <v>100</v>
      </c>
      <c r="S294" s="108">
        <f t="shared" si="130"/>
        <v>100</v>
      </c>
      <c r="T294" s="109">
        <f t="shared" si="131"/>
        <v>99.4</v>
      </c>
      <c r="U294" s="107">
        <f>SUM('бланки '!CT296:CX296)</f>
        <v>5</v>
      </c>
      <c r="V294" s="107"/>
      <c r="W294" s="107"/>
      <c r="X294" s="107">
        <f>анкеты!H292</f>
        <v>19</v>
      </c>
      <c r="Y294" s="107">
        <f t="shared" si="132"/>
        <v>20</v>
      </c>
      <c r="Z294" s="108">
        <f t="shared" si="133"/>
        <v>100</v>
      </c>
      <c r="AA294" s="108">
        <f t="shared" si="134"/>
        <v>97</v>
      </c>
      <c r="AB294" s="108">
        <f t="shared" si="135"/>
        <v>95</v>
      </c>
      <c r="AC294" s="110">
        <f t="shared" si="136"/>
        <v>97.5</v>
      </c>
      <c r="AD294" s="107">
        <f>IF('бланки '!G296=1,('бланки '!DB296+'бланки '!DD296)*3,SUM('бланки '!DA296:DE296))</f>
        <v>0</v>
      </c>
      <c r="AE294" s="107">
        <f>IF('бланки '!E296=2,SUM('бланки '!DI296:DK296)*2-1,SUM('бланки '!DF296:DK296))</f>
        <v>2</v>
      </c>
      <c r="AF294" s="107">
        <f>анкеты!J292</f>
        <v>1</v>
      </c>
      <c r="AG294" s="107">
        <f>анкеты!I292</f>
        <v>1</v>
      </c>
      <c r="AH294" s="108">
        <f t="shared" si="137"/>
        <v>0</v>
      </c>
      <c r="AI294" s="108">
        <f t="shared" si="138"/>
        <v>40</v>
      </c>
      <c r="AJ294" s="111">
        <f t="shared" si="139"/>
        <v>100</v>
      </c>
      <c r="AK294" s="110">
        <f t="shared" si="140"/>
        <v>46</v>
      </c>
      <c r="AL294" s="107">
        <f>анкеты!K292</f>
        <v>20</v>
      </c>
      <c r="AM294" s="107">
        <f t="shared" si="141"/>
        <v>20</v>
      </c>
      <c r="AN294" s="107">
        <f>анкеты!L292</f>
        <v>20</v>
      </c>
      <c r="AO294" s="107">
        <f t="shared" si="142"/>
        <v>20</v>
      </c>
      <c r="AP294" s="107">
        <f>анкеты!N292</f>
        <v>17</v>
      </c>
      <c r="AQ294" s="107">
        <f>анкеты!M292</f>
        <v>17</v>
      </c>
      <c r="AR294" s="108">
        <f t="shared" si="143"/>
        <v>100</v>
      </c>
      <c r="AS294" s="108">
        <f t="shared" si="144"/>
        <v>100</v>
      </c>
      <c r="AT294" s="108">
        <f t="shared" si="145"/>
        <v>100</v>
      </c>
      <c r="AU294" s="109">
        <f t="shared" si="146"/>
        <v>100</v>
      </c>
      <c r="AV294" s="107">
        <f>анкеты!O292</f>
        <v>20</v>
      </c>
      <c r="AW294" s="107">
        <f t="shared" si="147"/>
        <v>20</v>
      </c>
      <c r="AX294" s="107">
        <f>анкеты!P292</f>
        <v>20</v>
      </c>
      <c r="AY294" s="107">
        <f t="shared" si="148"/>
        <v>20</v>
      </c>
      <c r="AZ294" s="107">
        <f>анкеты!Q292</f>
        <v>19</v>
      </c>
      <c r="BA294" s="107">
        <f t="shared" si="149"/>
        <v>20</v>
      </c>
      <c r="BB294" s="108">
        <f t="shared" si="150"/>
        <v>100</v>
      </c>
      <c r="BC294" s="108">
        <f t="shared" si="151"/>
        <v>100</v>
      </c>
      <c r="BD294" s="108">
        <f t="shared" si="152"/>
        <v>95</v>
      </c>
      <c r="BE294" s="109">
        <f t="shared" si="153"/>
        <v>97.5</v>
      </c>
      <c r="BF294" s="107">
        <f t="shared" si="154"/>
        <v>88.08</v>
      </c>
      <c r="BG294" s="107"/>
      <c r="BH294" s="107"/>
      <c r="BI294" s="107"/>
      <c r="BJ294" s="107"/>
    </row>
    <row r="295" spans="1:62" ht="45">
      <c r="A295" s="107">
        <f>'бланки '!D297</f>
        <v>294</v>
      </c>
      <c r="B295" s="107" t="str">
        <f>'бланки '!C297</f>
        <v>Муниципальное бюджетное общеобразовательное учреждение «Внуковская основная общеобразовательная школа» Покровского района Орловской области</v>
      </c>
      <c r="C295" s="107">
        <f>анкеты!C293</f>
        <v>14</v>
      </c>
      <c r="D295" s="107">
        <f>SUMIF('бланки '!K297:Y297,"&lt;2")</f>
        <v>14</v>
      </c>
      <c r="E295" s="107">
        <f>COUNTIF('бланки '!K297:Y297,"&lt;2")</f>
        <v>14</v>
      </c>
      <c r="F295" s="107">
        <f>SUMIF('бланки '!Z297:CM297,"&lt;2")</f>
        <v>48</v>
      </c>
      <c r="G295" s="107">
        <f>COUNTIF('бланки '!Z297:CM297,"&lt;2")</f>
        <v>54</v>
      </c>
      <c r="H295" s="107">
        <f>SUM('бланки '!CN297:CQ297)</f>
        <v>4</v>
      </c>
      <c r="I295" s="107">
        <f>анкеты!E293</f>
        <v>14</v>
      </c>
      <c r="J295" s="107">
        <f>анкеты!D293</f>
        <v>14</v>
      </c>
      <c r="K295" s="107">
        <f>анкеты!G293</f>
        <v>11</v>
      </c>
      <c r="L295" s="107">
        <f>анкеты!F293</f>
        <v>11</v>
      </c>
      <c r="M295" s="107">
        <f t="shared" si="124"/>
        <v>100</v>
      </c>
      <c r="N295" s="107">
        <f t="shared" si="125"/>
        <v>89</v>
      </c>
      <c r="O295" s="107">
        <f t="shared" si="126"/>
        <v>100</v>
      </c>
      <c r="P295" s="107">
        <f t="shared" si="127"/>
        <v>100</v>
      </c>
      <c r="Q295" s="108">
        <f t="shared" si="128"/>
        <v>94</v>
      </c>
      <c r="R295" s="108">
        <f t="shared" si="129"/>
        <v>100</v>
      </c>
      <c r="S295" s="108">
        <f t="shared" si="130"/>
        <v>100</v>
      </c>
      <c r="T295" s="109">
        <f t="shared" si="131"/>
        <v>98.2</v>
      </c>
      <c r="U295" s="107">
        <f>SUM('бланки '!CT297:CX297)</f>
        <v>5</v>
      </c>
      <c r="V295" s="107"/>
      <c r="W295" s="107"/>
      <c r="X295" s="107">
        <f>анкеты!H293</f>
        <v>14</v>
      </c>
      <c r="Y295" s="107">
        <f t="shared" si="132"/>
        <v>14</v>
      </c>
      <c r="Z295" s="108">
        <f t="shared" si="133"/>
        <v>100</v>
      </c>
      <c r="AA295" s="108">
        <f t="shared" si="134"/>
        <v>100</v>
      </c>
      <c r="AB295" s="108">
        <f t="shared" si="135"/>
        <v>100</v>
      </c>
      <c r="AC295" s="110">
        <f t="shared" si="136"/>
        <v>100</v>
      </c>
      <c r="AD295" s="107">
        <f>IF('бланки '!G297=1,('бланки '!DB297+'бланки '!DD297)*3,SUM('бланки '!DA297:DE297))</f>
        <v>0</v>
      </c>
      <c r="AE295" s="107">
        <f>IF('бланки '!E297=2,SUM('бланки '!DI297:DK297)*2-1,SUM('бланки '!DF297:DK297))</f>
        <v>3</v>
      </c>
      <c r="AF295" s="107">
        <f>анкеты!J293</f>
        <v>1</v>
      </c>
      <c r="AG295" s="107">
        <f>анкеты!I293</f>
        <v>1</v>
      </c>
      <c r="AH295" s="108">
        <f t="shared" si="137"/>
        <v>0</v>
      </c>
      <c r="AI295" s="108">
        <f t="shared" si="138"/>
        <v>60</v>
      </c>
      <c r="AJ295" s="111">
        <f t="shared" si="139"/>
        <v>100</v>
      </c>
      <c r="AK295" s="110">
        <f t="shared" si="140"/>
        <v>54</v>
      </c>
      <c r="AL295" s="107">
        <f>анкеты!K293</f>
        <v>14</v>
      </c>
      <c r="AM295" s="107">
        <f t="shared" si="141"/>
        <v>14</v>
      </c>
      <c r="AN295" s="107">
        <f>анкеты!L293</f>
        <v>14</v>
      </c>
      <c r="AO295" s="107">
        <f t="shared" si="142"/>
        <v>14</v>
      </c>
      <c r="AP295" s="107">
        <f>анкеты!N293</f>
        <v>14</v>
      </c>
      <c r="AQ295" s="107">
        <f>анкеты!M293</f>
        <v>14</v>
      </c>
      <c r="AR295" s="108">
        <f t="shared" si="143"/>
        <v>100</v>
      </c>
      <c r="AS295" s="108">
        <f t="shared" si="144"/>
        <v>100</v>
      </c>
      <c r="AT295" s="108">
        <f t="shared" si="145"/>
        <v>100</v>
      </c>
      <c r="AU295" s="109">
        <f t="shared" si="146"/>
        <v>100</v>
      </c>
      <c r="AV295" s="107">
        <f>анкеты!O293</f>
        <v>14</v>
      </c>
      <c r="AW295" s="107">
        <f t="shared" si="147"/>
        <v>14</v>
      </c>
      <c r="AX295" s="107">
        <f>анкеты!P293</f>
        <v>14</v>
      </c>
      <c r="AY295" s="107">
        <f t="shared" si="148"/>
        <v>14</v>
      </c>
      <c r="AZ295" s="107">
        <f>анкеты!Q293</f>
        <v>14</v>
      </c>
      <c r="BA295" s="107">
        <f t="shared" si="149"/>
        <v>14</v>
      </c>
      <c r="BB295" s="108">
        <f t="shared" si="150"/>
        <v>100</v>
      </c>
      <c r="BC295" s="108">
        <f t="shared" si="151"/>
        <v>100</v>
      </c>
      <c r="BD295" s="108">
        <f t="shared" si="152"/>
        <v>100</v>
      </c>
      <c r="BE295" s="109">
        <f t="shared" si="153"/>
        <v>100</v>
      </c>
      <c r="BF295" s="107">
        <f t="shared" si="154"/>
        <v>90.44</v>
      </c>
      <c r="BG295" s="107"/>
      <c r="BH295" s="107"/>
      <c r="BI295" s="107"/>
      <c r="BJ295" s="107"/>
    </row>
    <row r="296" spans="1:62" ht="45">
      <c r="A296" s="107">
        <f>'бланки '!D298</f>
        <v>295</v>
      </c>
      <c r="B296" s="107" t="str">
        <f>'бланки '!C298</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6" s="107">
        <f>анкеты!C294</f>
        <v>19</v>
      </c>
      <c r="D296" s="107">
        <f>SUMIF('бланки '!K298:Y298,"&lt;2")</f>
        <v>13</v>
      </c>
      <c r="E296" s="107">
        <f>COUNTIF('бланки '!K298:Y298,"&lt;2")</f>
        <v>13</v>
      </c>
      <c r="F296" s="107">
        <f>SUMIF('бланки '!Z298:CM298,"&lt;2")</f>
        <v>45.5</v>
      </c>
      <c r="G296" s="107">
        <f>COUNTIF('бланки '!Z298:CM298,"&lt;2")</f>
        <v>54</v>
      </c>
      <c r="H296" s="107">
        <f>SUM('бланки '!CN298:CQ298)</f>
        <v>3</v>
      </c>
      <c r="I296" s="107">
        <f>анкеты!E294</f>
        <v>19</v>
      </c>
      <c r="J296" s="107">
        <f>анкеты!D294</f>
        <v>19</v>
      </c>
      <c r="K296" s="107">
        <f>анкеты!G294</f>
        <v>17</v>
      </c>
      <c r="L296" s="107">
        <f>анкеты!F294</f>
        <v>17</v>
      </c>
      <c r="M296" s="107">
        <f t="shared" si="124"/>
        <v>100</v>
      </c>
      <c r="N296" s="107">
        <f t="shared" si="125"/>
        <v>84</v>
      </c>
      <c r="O296" s="107">
        <f t="shared" si="126"/>
        <v>100</v>
      </c>
      <c r="P296" s="107">
        <f t="shared" si="127"/>
        <v>100</v>
      </c>
      <c r="Q296" s="108">
        <f t="shared" si="128"/>
        <v>92</v>
      </c>
      <c r="R296" s="108">
        <f t="shared" si="129"/>
        <v>90</v>
      </c>
      <c r="S296" s="108">
        <f t="shared" si="130"/>
        <v>100</v>
      </c>
      <c r="T296" s="109">
        <f t="shared" si="131"/>
        <v>94.6</v>
      </c>
      <c r="U296" s="107">
        <f>SUM('бланки '!CT298:CX298)</f>
        <v>5</v>
      </c>
      <c r="V296" s="107"/>
      <c r="W296" s="107"/>
      <c r="X296" s="107">
        <f>анкеты!H294</f>
        <v>19</v>
      </c>
      <c r="Y296" s="107">
        <f t="shared" si="132"/>
        <v>19</v>
      </c>
      <c r="Z296" s="108">
        <f t="shared" si="133"/>
        <v>100</v>
      </c>
      <c r="AA296" s="108">
        <f t="shared" si="134"/>
        <v>100</v>
      </c>
      <c r="AB296" s="108">
        <f t="shared" si="135"/>
        <v>100</v>
      </c>
      <c r="AC296" s="110">
        <f t="shared" si="136"/>
        <v>100</v>
      </c>
      <c r="AD296" s="107">
        <f>IF('бланки '!G298=1,('бланки '!DB298+'бланки '!DD298)*3,SUM('бланки '!DA298:DE298))</f>
        <v>0</v>
      </c>
      <c r="AE296" s="107">
        <f>IF('бланки '!E298=2,SUM('бланки '!DI298:DK298)*2-1,SUM('бланки '!DF298:DK298))</f>
        <v>2</v>
      </c>
      <c r="AF296" s="107">
        <f>анкеты!J294</f>
        <v>5</v>
      </c>
      <c r="AG296" s="107">
        <f>анкеты!I294</f>
        <v>6</v>
      </c>
      <c r="AH296" s="108">
        <f t="shared" si="137"/>
        <v>0</v>
      </c>
      <c r="AI296" s="108">
        <f t="shared" si="138"/>
        <v>40</v>
      </c>
      <c r="AJ296" s="111">
        <f t="shared" si="139"/>
        <v>83</v>
      </c>
      <c r="AK296" s="110">
        <f t="shared" si="140"/>
        <v>40.9</v>
      </c>
      <c r="AL296" s="107">
        <f>анкеты!K294</f>
        <v>19</v>
      </c>
      <c r="AM296" s="107">
        <f t="shared" si="141"/>
        <v>19</v>
      </c>
      <c r="AN296" s="107">
        <f>анкеты!L294</f>
        <v>19</v>
      </c>
      <c r="AO296" s="107">
        <f t="shared" si="142"/>
        <v>19</v>
      </c>
      <c r="AP296" s="107">
        <f>анкеты!N294</f>
        <v>19</v>
      </c>
      <c r="AQ296" s="107">
        <f>анкеты!M294</f>
        <v>19</v>
      </c>
      <c r="AR296" s="108">
        <f t="shared" si="143"/>
        <v>100</v>
      </c>
      <c r="AS296" s="108">
        <f t="shared" si="144"/>
        <v>100</v>
      </c>
      <c r="AT296" s="108">
        <f t="shared" si="145"/>
        <v>100</v>
      </c>
      <c r="AU296" s="109">
        <f t="shared" si="146"/>
        <v>100</v>
      </c>
      <c r="AV296" s="107">
        <f>анкеты!O294</f>
        <v>19</v>
      </c>
      <c r="AW296" s="107">
        <f t="shared" si="147"/>
        <v>19</v>
      </c>
      <c r="AX296" s="107">
        <f>анкеты!P294</f>
        <v>19</v>
      </c>
      <c r="AY296" s="107">
        <f t="shared" si="148"/>
        <v>19</v>
      </c>
      <c r="AZ296" s="107">
        <f>анкеты!Q294</f>
        <v>19</v>
      </c>
      <c r="BA296" s="107">
        <f t="shared" si="149"/>
        <v>19</v>
      </c>
      <c r="BB296" s="108">
        <f t="shared" si="150"/>
        <v>100</v>
      </c>
      <c r="BC296" s="108">
        <f t="shared" si="151"/>
        <v>100</v>
      </c>
      <c r="BD296" s="108">
        <f t="shared" si="152"/>
        <v>100</v>
      </c>
      <c r="BE296" s="109">
        <f t="shared" si="153"/>
        <v>100</v>
      </c>
      <c r="BF296" s="107">
        <f t="shared" si="154"/>
        <v>87.1</v>
      </c>
      <c r="BG296" s="107"/>
      <c r="BH296" s="107"/>
      <c r="BI296" s="107"/>
      <c r="BJ296" s="107"/>
    </row>
    <row r="297" spans="1:62" ht="45">
      <c r="A297" s="107">
        <f>'бланки '!D299</f>
        <v>296</v>
      </c>
      <c r="B297" s="107" t="str">
        <f>'бланки '!C299</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7" s="107">
        <f>анкеты!C295</f>
        <v>574</v>
      </c>
      <c r="D297" s="107">
        <f>SUMIF('бланки '!K299:Y299,"&lt;2")</f>
        <v>13</v>
      </c>
      <c r="E297" s="107">
        <f>COUNTIF('бланки '!K299:Y299,"&lt;2")</f>
        <v>13</v>
      </c>
      <c r="F297" s="107">
        <f>SUMIF('бланки '!Z299:CM299,"&lt;2")</f>
        <v>54</v>
      </c>
      <c r="G297" s="107">
        <f>COUNTIF('бланки '!Z299:CM299,"&lt;2")</f>
        <v>54</v>
      </c>
      <c r="H297" s="107">
        <f>SUM('бланки '!CN299:CQ299)</f>
        <v>4</v>
      </c>
      <c r="I297" s="107">
        <f>анкеты!E295</f>
        <v>479</v>
      </c>
      <c r="J297" s="107">
        <f>анкеты!D295</f>
        <v>488</v>
      </c>
      <c r="K297" s="107">
        <f>анкеты!G295</f>
        <v>483</v>
      </c>
      <c r="L297" s="107">
        <f>анкеты!F295</f>
        <v>495</v>
      </c>
      <c r="M297" s="107">
        <f t="shared" si="124"/>
        <v>100</v>
      </c>
      <c r="N297" s="107">
        <f t="shared" si="125"/>
        <v>100</v>
      </c>
      <c r="O297" s="107">
        <f t="shared" si="126"/>
        <v>98</v>
      </c>
      <c r="P297" s="107">
        <f t="shared" si="127"/>
        <v>98</v>
      </c>
      <c r="Q297" s="108">
        <f t="shared" si="128"/>
        <v>100</v>
      </c>
      <c r="R297" s="108">
        <f t="shared" si="129"/>
        <v>100</v>
      </c>
      <c r="S297" s="108">
        <f t="shared" si="130"/>
        <v>98</v>
      </c>
      <c r="T297" s="109">
        <f t="shared" si="131"/>
        <v>99.2</v>
      </c>
      <c r="U297" s="107">
        <f>SUM('бланки '!CT299:CX299)</f>
        <v>5</v>
      </c>
      <c r="V297" s="107"/>
      <c r="W297" s="107"/>
      <c r="X297" s="107">
        <f>анкеты!H295</f>
        <v>551</v>
      </c>
      <c r="Y297" s="107">
        <f t="shared" si="132"/>
        <v>574</v>
      </c>
      <c r="Z297" s="108">
        <f t="shared" si="133"/>
        <v>100</v>
      </c>
      <c r="AA297" s="108">
        <f t="shared" si="134"/>
        <v>98</v>
      </c>
      <c r="AB297" s="108">
        <f t="shared" si="135"/>
        <v>96</v>
      </c>
      <c r="AC297" s="110">
        <f t="shared" si="136"/>
        <v>98</v>
      </c>
      <c r="AD297" s="107">
        <f>IF('бланки '!G299=1,('бланки '!DB299+'бланки '!DD299)*3,SUM('бланки '!DA299:DE299))</f>
        <v>4</v>
      </c>
      <c r="AE297" s="107">
        <f>IF('бланки '!E299=2,SUM('бланки '!DI299:DK299)*2-1,SUM('бланки '!DF299:DK299))</f>
        <v>5</v>
      </c>
      <c r="AF297" s="107">
        <f>анкеты!J295</f>
        <v>321</v>
      </c>
      <c r="AG297" s="107">
        <f>анкеты!I295</f>
        <v>339</v>
      </c>
      <c r="AH297" s="108">
        <f t="shared" si="137"/>
        <v>80</v>
      </c>
      <c r="AI297" s="108">
        <f t="shared" si="138"/>
        <v>100</v>
      </c>
      <c r="AJ297" s="111">
        <f t="shared" si="139"/>
        <v>95</v>
      </c>
      <c r="AK297" s="110">
        <f t="shared" si="140"/>
        <v>92.5</v>
      </c>
      <c r="AL297" s="107">
        <f>анкеты!K295</f>
        <v>574</v>
      </c>
      <c r="AM297" s="107">
        <f t="shared" si="141"/>
        <v>574</v>
      </c>
      <c r="AN297" s="107">
        <f>анкеты!L295</f>
        <v>572</v>
      </c>
      <c r="AO297" s="107">
        <f t="shared" si="142"/>
        <v>574</v>
      </c>
      <c r="AP297" s="107">
        <f>анкеты!N295</f>
        <v>462</v>
      </c>
      <c r="AQ297" s="107">
        <f>анкеты!M295</f>
        <v>481</v>
      </c>
      <c r="AR297" s="108">
        <f t="shared" si="143"/>
        <v>100</v>
      </c>
      <c r="AS297" s="108">
        <f t="shared" si="144"/>
        <v>100</v>
      </c>
      <c r="AT297" s="108">
        <f t="shared" si="145"/>
        <v>96</v>
      </c>
      <c r="AU297" s="109">
        <f t="shared" si="146"/>
        <v>99.2</v>
      </c>
      <c r="AV297" s="107">
        <f>анкеты!O295</f>
        <v>563</v>
      </c>
      <c r="AW297" s="107">
        <f t="shared" si="147"/>
        <v>574</v>
      </c>
      <c r="AX297" s="107">
        <f>анкеты!P295</f>
        <v>559</v>
      </c>
      <c r="AY297" s="107">
        <f t="shared" si="148"/>
        <v>574</v>
      </c>
      <c r="AZ297" s="107">
        <f>анкеты!Q295</f>
        <v>571</v>
      </c>
      <c r="BA297" s="107">
        <f t="shared" si="149"/>
        <v>574</v>
      </c>
      <c r="BB297" s="108">
        <f t="shared" si="150"/>
        <v>98</v>
      </c>
      <c r="BC297" s="108">
        <f t="shared" si="151"/>
        <v>97</v>
      </c>
      <c r="BD297" s="108">
        <f t="shared" si="152"/>
        <v>99</v>
      </c>
      <c r="BE297" s="109">
        <f t="shared" si="153"/>
        <v>98.3</v>
      </c>
      <c r="BF297" s="107">
        <f t="shared" si="154"/>
        <v>97.44</v>
      </c>
      <c r="BG297" s="107"/>
      <c r="BH297" s="107"/>
      <c r="BI297" s="107"/>
      <c r="BJ297" s="107"/>
    </row>
    <row r="298" spans="1:62" ht="45">
      <c r="A298" s="107">
        <f>'бланки '!D300</f>
        <v>297</v>
      </c>
      <c r="B298" s="107" t="str">
        <f>'бланки '!C300</f>
        <v>Муниципальное бюджетное общеобразовательное учреждение «Очкинская основная общеобразовательная школа» Глазуновского района Орловской области</v>
      </c>
      <c r="C298" s="107">
        <f>анкеты!C296</f>
        <v>59</v>
      </c>
      <c r="D298" s="107">
        <f>SUMIF('бланки '!K300:Y300,"&lt;2")</f>
        <v>14</v>
      </c>
      <c r="E298" s="107">
        <f>COUNTIF('бланки '!K300:Y300,"&lt;2")</f>
        <v>14</v>
      </c>
      <c r="F298" s="107">
        <f>SUMIF('бланки '!Z300:CM300,"&lt;2")</f>
        <v>46</v>
      </c>
      <c r="G298" s="107">
        <f>COUNTIF('бланки '!Z300:CM300,"&lt;2")</f>
        <v>55</v>
      </c>
      <c r="H298" s="107">
        <f>SUM('бланки '!CN300:CQ300)</f>
        <v>4</v>
      </c>
      <c r="I298" s="107">
        <f>анкеты!E296</f>
        <v>55</v>
      </c>
      <c r="J298" s="107">
        <f>анкеты!D296</f>
        <v>55</v>
      </c>
      <c r="K298" s="107">
        <f>анкеты!G296</f>
        <v>52</v>
      </c>
      <c r="L298" s="107">
        <f>анкеты!F296</f>
        <v>52</v>
      </c>
      <c r="M298" s="107">
        <f t="shared" si="124"/>
        <v>100</v>
      </c>
      <c r="N298" s="107">
        <f t="shared" si="125"/>
        <v>84</v>
      </c>
      <c r="O298" s="107">
        <f t="shared" si="126"/>
        <v>100</v>
      </c>
      <c r="P298" s="107">
        <f t="shared" si="127"/>
        <v>100</v>
      </c>
      <c r="Q298" s="108">
        <f t="shared" si="128"/>
        <v>92</v>
      </c>
      <c r="R298" s="108">
        <f t="shared" si="129"/>
        <v>100</v>
      </c>
      <c r="S298" s="108">
        <f t="shared" si="130"/>
        <v>100</v>
      </c>
      <c r="T298" s="109">
        <f t="shared" si="131"/>
        <v>97.6</v>
      </c>
      <c r="U298" s="107">
        <f>SUM('бланки '!CT300:CX300)</f>
        <v>5</v>
      </c>
      <c r="V298" s="107"/>
      <c r="W298" s="107"/>
      <c r="X298" s="107">
        <f>анкеты!H296</f>
        <v>58</v>
      </c>
      <c r="Y298" s="107">
        <f t="shared" si="132"/>
        <v>59</v>
      </c>
      <c r="Z298" s="108">
        <f t="shared" si="133"/>
        <v>100</v>
      </c>
      <c r="AA298" s="108">
        <f t="shared" si="134"/>
        <v>99</v>
      </c>
      <c r="AB298" s="108">
        <f t="shared" si="135"/>
        <v>98</v>
      </c>
      <c r="AC298" s="110">
        <f t="shared" si="136"/>
        <v>99</v>
      </c>
      <c r="AD298" s="107">
        <f>IF('бланки '!G300=1,('бланки '!DB300+'бланки '!DD300)*3,SUM('бланки '!DA300:DE300))</f>
        <v>0</v>
      </c>
      <c r="AE298" s="107">
        <f>IF('бланки '!E300=2,SUM('бланки '!DI300:DK300)*2-1,SUM('бланки '!DF300:DK300))</f>
        <v>3</v>
      </c>
      <c r="AF298" s="107">
        <f>анкеты!J296</f>
        <v>9</v>
      </c>
      <c r="AG298" s="107">
        <f>анкеты!I296</f>
        <v>9</v>
      </c>
      <c r="AH298" s="108">
        <f t="shared" si="137"/>
        <v>0</v>
      </c>
      <c r="AI298" s="108">
        <f t="shared" si="138"/>
        <v>60</v>
      </c>
      <c r="AJ298" s="111">
        <f t="shared" si="139"/>
        <v>100</v>
      </c>
      <c r="AK298" s="110">
        <f t="shared" si="140"/>
        <v>54</v>
      </c>
      <c r="AL298" s="107">
        <f>анкеты!K296</f>
        <v>59</v>
      </c>
      <c r="AM298" s="107">
        <f t="shared" si="141"/>
        <v>59</v>
      </c>
      <c r="AN298" s="107">
        <f>анкеты!L296</f>
        <v>59</v>
      </c>
      <c r="AO298" s="107">
        <f t="shared" si="142"/>
        <v>59</v>
      </c>
      <c r="AP298" s="107">
        <f>анкеты!N296</f>
        <v>57</v>
      </c>
      <c r="AQ298" s="107">
        <f>анкеты!M296</f>
        <v>57</v>
      </c>
      <c r="AR298" s="108">
        <f t="shared" si="143"/>
        <v>100</v>
      </c>
      <c r="AS298" s="108">
        <f t="shared" si="144"/>
        <v>100</v>
      </c>
      <c r="AT298" s="108">
        <f t="shared" si="145"/>
        <v>100</v>
      </c>
      <c r="AU298" s="109">
        <f t="shared" si="146"/>
        <v>100</v>
      </c>
      <c r="AV298" s="107">
        <f>анкеты!O296</f>
        <v>59</v>
      </c>
      <c r="AW298" s="107">
        <f t="shared" si="147"/>
        <v>59</v>
      </c>
      <c r="AX298" s="107">
        <f>анкеты!P296</f>
        <v>59</v>
      </c>
      <c r="AY298" s="107">
        <f t="shared" si="148"/>
        <v>59</v>
      </c>
      <c r="AZ298" s="107">
        <f>анкеты!Q296</f>
        <v>59</v>
      </c>
      <c r="BA298" s="107">
        <f t="shared" si="149"/>
        <v>59</v>
      </c>
      <c r="BB298" s="108">
        <f t="shared" si="150"/>
        <v>100</v>
      </c>
      <c r="BC298" s="108">
        <f t="shared" si="151"/>
        <v>100</v>
      </c>
      <c r="BD298" s="108">
        <f t="shared" si="152"/>
        <v>100</v>
      </c>
      <c r="BE298" s="109">
        <f t="shared" si="153"/>
        <v>100</v>
      </c>
      <c r="BF298" s="107">
        <f t="shared" si="154"/>
        <v>90.12</v>
      </c>
      <c r="BG298" s="107"/>
      <c r="BH298" s="107"/>
      <c r="BI298" s="107"/>
      <c r="BJ298" s="107"/>
    </row>
    <row r="299" spans="1:62" ht="45">
      <c r="A299" s="107">
        <f>'бланки '!D301</f>
        <v>298</v>
      </c>
      <c r="B299" s="107" t="str">
        <f>'бланки '!C301</f>
        <v>Муниципальное бюджетное общеобразовательное учреждение «Тагинская средняя общеобразовательная школа» Глазуновского района Орловской области</v>
      </c>
      <c r="C299" s="107">
        <f>анкеты!C297</f>
        <v>63</v>
      </c>
      <c r="D299" s="107">
        <f>SUMIF('бланки '!K301:Y301,"&lt;2")</f>
        <v>14</v>
      </c>
      <c r="E299" s="107">
        <f>COUNTIF('бланки '!K301:Y301,"&lt;2")</f>
        <v>14</v>
      </c>
      <c r="F299" s="107">
        <f>SUMIF('бланки '!Z301:CM301,"&lt;2")</f>
        <v>49.5</v>
      </c>
      <c r="G299" s="107">
        <f>COUNTIF('бланки '!Z301:CM301,"&lt;2")</f>
        <v>53</v>
      </c>
      <c r="H299" s="107">
        <f>SUM('бланки '!CN301:CQ301)</f>
        <v>4</v>
      </c>
      <c r="I299" s="107">
        <f>анкеты!E297</f>
        <v>59</v>
      </c>
      <c r="J299" s="107">
        <f>анкеты!D297</f>
        <v>59</v>
      </c>
      <c r="K299" s="107">
        <f>анкеты!G297</f>
        <v>61</v>
      </c>
      <c r="L299" s="107">
        <f>анкеты!F297</f>
        <v>61</v>
      </c>
      <c r="M299" s="107">
        <f t="shared" si="124"/>
        <v>100</v>
      </c>
      <c r="N299" s="107">
        <f t="shared" si="125"/>
        <v>93</v>
      </c>
      <c r="O299" s="107">
        <f t="shared" si="126"/>
        <v>100</v>
      </c>
      <c r="P299" s="107">
        <f t="shared" si="127"/>
        <v>100</v>
      </c>
      <c r="Q299" s="108">
        <f t="shared" si="128"/>
        <v>96</v>
      </c>
      <c r="R299" s="108">
        <f t="shared" si="129"/>
        <v>100</v>
      </c>
      <c r="S299" s="108">
        <f t="shared" si="130"/>
        <v>100</v>
      </c>
      <c r="T299" s="109">
        <f t="shared" si="131"/>
        <v>98.8</v>
      </c>
      <c r="U299" s="107">
        <f>SUM('бланки '!CT301:CX301)</f>
        <v>5</v>
      </c>
      <c r="V299" s="107"/>
      <c r="W299" s="107"/>
      <c r="X299" s="107">
        <f>анкеты!H297</f>
        <v>63</v>
      </c>
      <c r="Y299" s="107">
        <f t="shared" si="132"/>
        <v>63</v>
      </c>
      <c r="Z299" s="108">
        <f t="shared" si="133"/>
        <v>100</v>
      </c>
      <c r="AA299" s="108">
        <f t="shared" si="134"/>
        <v>100</v>
      </c>
      <c r="AB299" s="108">
        <f t="shared" si="135"/>
        <v>100</v>
      </c>
      <c r="AC299" s="110">
        <f t="shared" si="136"/>
        <v>100</v>
      </c>
      <c r="AD299" s="107">
        <f>IF('бланки '!G301=1,('бланки '!DB301+'бланки '!DD301)*3,SUM('бланки '!DA301:DE301))</f>
        <v>3</v>
      </c>
      <c r="AE299" s="107">
        <f>IF('бланки '!E301=2,SUM('бланки '!DI301:DK301)*2-1,SUM('бланки '!DF301:DK301))</f>
        <v>4</v>
      </c>
      <c r="AF299" s="107">
        <f>анкеты!J297</f>
        <v>11</v>
      </c>
      <c r="AG299" s="107">
        <f>анкеты!I297</f>
        <v>11</v>
      </c>
      <c r="AH299" s="108">
        <f t="shared" si="137"/>
        <v>60</v>
      </c>
      <c r="AI299" s="108">
        <f t="shared" si="138"/>
        <v>80</v>
      </c>
      <c r="AJ299" s="111">
        <f t="shared" si="139"/>
        <v>100</v>
      </c>
      <c r="AK299" s="110">
        <f t="shared" si="140"/>
        <v>80</v>
      </c>
      <c r="AL299" s="107">
        <f>анкеты!K297</f>
        <v>63</v>
      </c>
      <c r="AM299" s="107">
        <f t="shared" si="141"/>
        <v>63</v>
      </c>
      <c r="AN299" s="107">
        <f>анкеты!L297</f>
        <v>63</v>
      </c>
      <c r="AO299" s="107">
        <f t="shared" si="142"/>
        <v>63</v>
      </c>
      <c r="AP299" s="107">
        <f>анкеты!N297</f>
        <v>61</v>
      </c>
      <c r="AQ299" s="107">
        <f>анкеты!M297</f>
        <v>61</v>
      </c>
      <c r="AR299" s="108">
        <f t="shared" si="143"/>
        <v>100</v>
      </c>
      <c r="AS299" s="108">
        <f t="shared" si="144"/>
        <v>100</v>
      </c>
      <c r="AT299" s="108">
        <f t="shared" si="145"/>
        <v>100</v>
      </c>
      <c r="AU299" s="109">
        <f t="shared" si="146"/>
        <v>100</v>
      </c>
      <c r="AV299" s="107">
        <f>анкеты!O297</f>
        <v>63</v>
      </c>
      <c r="AW299" s="107">
        <f t="shared" si="147"/>
        <v>63</v>
      </c>
      <c r="AX299" s="107">
        <f>анкеты!P297</f>
        <v>63</v>
      </c>
      <c r="AY299" s="107">
        <f t="shared" si="148"/>
        <v>63</v>
      </c>
      <c r="AZ299" s="107">
        <f>анкеты!Q297</f>
        <v>63</v>
      </c>
      <c r="BA299" s="107">
        <f t="shared" si="149"/>
        <v>63</v>
      </c>
      <c r="BB299" s="108">
        <f t="shared" si="150"/>
        <v>100</v>
      </c>
      <c r="BC299" s="108">
        <f t="shared" si="151"/>
        <v>100</v>
      </c>
      <c r="BD299" s="108">
        <f t="shared" si="152"/>
        <v>100</v>
      </c>
      <c r="BE299" s="109">
        <f t="shared" si="153"/>
        <v>100</v>
      </c>
      <c r="BF299" s="107">
        <f t="shared" si="154"/>
        <v>95.76</v>
      </c>
      <c r="BG299" s="107"/>
      <c r="BH299" s="107"/>
      <c r="BI299" s="107"/>
      <c r="BJ299" s="107"/>
    </row>
    <row r="300" spans="1:62" ht="45">
      <c r="A300" s="107">
        <f>'бланки '!D302</f>
        <v>299</v>
      </c>
      <c r="B300" s="107" t="str">
        <f>'бланки '!C302</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300" s="107">
        <f>анкеты!C298</f>
        <v>63</v>
      </c>
      <c r="D300" s="107">
        <f>SUMIF('бланки '!K302:Y302,"&lt;2")</f>
        <v>13</v>
      </c>
      <c r="E300" s="107">
        <f>COUNTIF('бланки '!K302:Y302,"&lt;2")</f>
        <v>13</v>
      </c>
      <c r="F300" s="107">
        <f>SUMIF('бланки '!Z302:CM302,"&lt;2")</f>
        <v>50.5</v>
      </c>
      <c r="G300" s="107">
        <f>COUNTIF('бланки '!Z302:CM302,"&lt;2")</f>
        <v>55</v>
      </c>
      <c r="H300" s="107">
        <f>SUM('бланки '!CN302:CQ302)</f>
        <v>4</v>
      </c>
      <c r="I300" s="107">
        <f>анкеты!E298</f>
        <v>61</v>
      </c>
      <c r="J300" s="107">
        <f>анкеты!D298</f>
        <v>61</v>
      </c>
      <c r="K300" s="107">
        <f>анкеты!G298</f>
        <v>61</v>
      </c>
      <c r="L300" s="107">
        <f>анкеты!F298</f>
        <v>61</v>
      </c>
      <c r="M300" s="107">
        <f t="shared" si="124"/>
        <v>100</v>
      </c>
      <c r="N300" s="107">
        <f t="shared" si="125"/>
        <v>92</v>
      </c>
      <c r="O300" s="107">
        <f t="shared" si="126"/>
        <v>100</v>
      </c>
      <c r="P300" s="107">
        <f t="shared" si="127"/>
        <v>100</v>
      </c>
      <c r="Q300" s="108">
        <f t="shared" si="128"/>
        <v>96</v>
      </c>
      <c r="R300" s="108">
        <f t="shared" si="129"/>
        <v>100</v>
      </c>
      <c r="S300" s="108">
        <f t="shared" si="130"/>
        <v>100</v>
      </c>
      <c r="T300" s="109">
        <f t="shared" si="131"/>
        <v>98.8</v>
      </c>
      <c r="U300" s="107">
        <f>SUM('бланки '!CT302:CX302)</f>
        <v>5</v>
      </c>
      <c r="V300" s="107"/>
      <c r="W300" s="107"/>
      <c r="X300" s="107">
        <f>анкеты!H298</f>
        <v>63</v>
      </c>
      <c r="Y300" s="107">
        <f t="shared" si="132"/>
        <v>63</v>
      </c>
      <c r="Z300" s="108">
        <f t="shared" si="133"/>
        <v>100</v>
      </c>
      <c r="AA300" s="108">
        <f t="shared" si="134"/>
        <v>100</v>
      </c>
      <c r="AB300" s="108">
        <f t="shared" si="135"/>
        <v>100</v>
      </c>
      <c r="AC300" s="110">
        <f t="shared" si="136"/>
        <v>100</v>
      </c>
      <c r="AD300" s="107">
        <f>IF('бланки '!G302=1,('бланки '!DB302+'бланки '!DD302)*3,SUM('бланки '!DA302:DE302))</f>
        <v>0</v>
      </c>
      <c r="AE300" s="107">
        <f>IF('бланки '!E302=2,SUM('бланки '!DI302:DK302)*2-1,SUM('бланки '!DF302:DK302))</f>
        <v>3</v>
      </c>
      <c r="AF300" s="107">
        <f>анкеты!J298</f>
        <v>5</v>
      </c>
      <c r="AG300" s="107">
        <f>анкеты!I298</f>
        <v>6</v>
      </c>
      <c r="AH300" s="108">
        <f t="shared" si="137"/>
        <v>0</v>
      </c>
      <c r="AI300" s="108">
        <f t="shared" si="138"/>
        <v>60</v>
      </c>
      <c r="AJ300" s="111">
        <f t="shared" si="139"/>
        <v>83</v>
      </c>
      <c r="AK300" s="110">
        <f t="shared" si="140"/>
        <v>48.9</v>
      </c>
      <c r="AL300" s="107">
        <f>анкеты!K298</f>
        <v>63</v>
      </c>
      <c r="AM300" s="107">
        <f t="shared" si="141"/>
        <v>63</v>
      </c>
      <c r="AN300" s="107">
        <f>анкеты!L298</f>
        <v>62</v>
      </c>
      <c r="AO300" s="107">
        <f t="shared" si="142"/>
        <v>63</v>
      </c>
      <c r="AP300" s="107">
        <f>анкеты!N298</f>
        <v>62</v>
      </c>
      <c r="AQ300" s="107">
        <f>анкеты!M298</f>
        <v>62</v>
      </c>
      <c r="AR300" s="108">
        <f t="shared" si="143"/>
        <v>100</v>
      </c>
      <c r="AS300" s="108">
        <f t="shared" si="144"/>
        <v>98</v>
      </c>
      <c r="AT300" s="108">
        <f t="shared" si="145"/>
        <v>100</v>
      </c>
      <c r="AU300" s="109">
        <f t="shared" si="146"/>
        <v>99.2</v>
      </c>
      <c r="AV300" s="107">
        <f>анкеты!O298</f>
        <v>61</v>
      </c>
      <c r="AW300" s="107">
        <f t="shared" si="147"/>
        <v>63</v>
      </c>
      <c r="AX300" s="107">
        <f>анкеты!P298</f>
        <v>63</v>
      </c>
      <c r="AY300" s="107">
        <f t="shared" si="148"/>
        <v>63</v>
      </c>
      <c r="AZ300" s="107">
        <f>анкеты!Q298</f>
        <v>63</v>
      </c>
      <c r="BA300" s="107">
        <f t="shared" si="149"/>
        <v>63</v>
      </c>
      <c r="BB300" s="108">
        <f t="shared" si="150"/>
        <v>97</v>
      </c>
      <c r="BC300" s="108">
        <f t="shared" si="151"/>
        <v>100</v>
      </c>
      <c r="BD300" s="108">
        <f t="shared" si="152"/>
        <v>100</v>
      </c>
      <c r="BE300" s="109">
        <f t="shared" si="153"/>
        <v>99.1</v>
      </c>
      <c r="BF300" s="107">
        <f t="shared" si="154"/>
        <v>89.2</v>
      </c>
      <c r="BG300" s="107"/>
      <c r="BH300" s="107"/>
      <c r="BI300" s="107"/>
      <c r="BJ300" s="107"/>
    </row>
    <row r="301" spans="1:62" ht="45">
      <c r="A301" s="107">
        <f>'бланки '!D303</f>
        <v>300</v>
      </c>
      <c r="B301" s="107" t="str">
        <f>'бланки '!C303</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301" s="107">
        <f>анкеты!C299</f>
        <v>40</v>
      </c>
      <c r="D301" s="107">
        <f>SUMIF('бланки '!K303:Y303,"&lt;2")</f>
        <v>13</v>
      </c>
      <c r="E301" s="107">
        <f>COUNTIF('бланки '!K303:Y303,"&lt;2")</f>
        <v>13</v>
      </c>
      <c r="F301" s="107">
        <f>SUMIF('бланки '!Z303:CM303,"&lt;2")</f>
        <v>33</v>
      </c>
      <c r="G301" s="107">
        <f>COUNTIF('бланки '!Z303:CM303,"&lt;2")</f>
        <v>51</v>
      </c>
      <c r="H301" s="107">
        <f>SUM('бланки '!CN303:CQ303)</f>
        <v>3</v>
      </c>
      <c r="I301" s="107">
        <f>анкеты!E299</f>
        <v>37</v>
      </c>
      <c r="J301" s="107">
        <f>анкеты!D299</f>
        <v>38</v>
      </c>
      <c r="K301" s="107">
        <f>анкеты!G299</f>
        <v>35</v>
      </c>
      <c r="L301" s="107">
        <f>анкеты!F299</f>
        <v>35</v>
      </c>
      <c r="M301" s="107">
        <f t="shared" si="124"/>
        <v>100</v>
      </c>
      <c r="N301" s="107">
        <f t="shared" si="125"/>
        <v>65</v>
      </c>
      <c r="O301" s="107">
        <f t="shared" si="126"/>
        <v>97</v>
      </c>
      <c r="P301" s="107">
        <f t="shared" si="127"/>
        <v>100</v>
      </c>
      <c r="Q301" s="108">
        <f t="shared" si="128"/>
        <v>82</v>
      </c>
      <c r="R301" s="108">
        <f t="shared" si="129"/>
        <v>90</v>
      </c>
      <c r="S301" s="108">
        <f t="shared" si="130"/>
        <v>98</v>
      </c>
      <c r="T301" s="109">
        <f t="shared" si="131"/>
        <v>90.8</v>
      </c>
      <c r="U301" s="107">
        <f>SUM('бланки '!CT303:CX303)</f>
        <v>5</v>
      </c>
      <c r="V301" s="107"/>
      <c r="W301" s="107"/>
      <c r="X301" s="107">
        <f>анкеты!H299</f>
        <v>40</v>
      </c>
      <c r="Y301" s="107">
        <f t="shared" si="132"/>
        <v>40</v>
      </c>
      <c r="Z301" s="108">
        <f t="shared" si="133"/>
        <v>100</v>
      </c>
      <c r="AA301" s="108">
        <f t="shared" si="134"/>
        <v>100</v>
      </c>
      <c r="AB301" s="108">
        <f t="shared" si="135"/>
        <v>100</v>
      </c>
      <c r="AC301" s="110">
        <f t="shared" si="136"/>
        <v>100</v>
      </c>
      <c r="AD301" s="107">
        <f>IF('бланки '!G303=1,('бланки '!DB303+'бланки '!DD303)*3,SUM('бланки '!DA303:DE303))</f>
        <v>0</v>
      </c>
      <c r="AE301" s="107">
        <f>IF('бланки '!E303=2,SUM('бланки '!DI303:DK303)*2-1,SUM('бланки '!DF303:DK303))</f>
        <v>3</v>
      </c>
      <c r="AF301" s="107">
        <f>анкеты!J299</f>
        <v>14</v>
      </c>
      <c r="AG301" s="107">
        <f>анкеты!I299</f>
        <v>15</v>
      </c>
      <c r="AH301" s="108">
        <f t="shared" si="137"/>
        <v>0</v>
      </c>
      <c r="AI301" s="108">
        <f t="shared" si="138"/>
        <v>60</v>
      </c>
      <c r="AJ301" s="111">
        <f t="shared" si="139"/>
        <v>93</v>
      </c>
      <c r="AK301" s="110">
        <f t="shared" si="140"/>
        <v>51.9</v>
      </c>
      <c r="AL301" s="107">
        <f>анкеты!K299</f>
        <v>40</v>
      </c>
      <c r="AM301" s="107">
        <f t="shared" si="141"/>
        <v>40</v>
      </c>
      <c r="AN301" s="107">
        <f>анкеты!L299</f>
        <v>38</v>
      </c>
      <c r="AO301" s="107">
        <f t="shared" si="142"/>
        <v>40</v>
      </c>
      <c r="AP301" s="107">
        <f>анкеты!N299</f>
        <v>34</v>
      </c>
      <c r="AQ301" s="107">
        <f>анкеты!M299</f>
        <v>35</v>
      </c>
      <c r="AR301" s="108">
        <f t="shared" si="143"/>
        <v>100</v>
      </c>
      <c r="AS301" s="108">
        <f t="shared" si="144"/>
        <v>95</v>
      </c>
      <c r="AT301" s="108">
        <f t="shared" si="145"/>
        <v>97</v>
      </c>
      <c r="AU301" s="109">
        <f t="shared" si="146"/>
        <v>97.4</v>
      </c>
      <c r="AV301" s="107">
        <f>анкеты!O299</f>
        <v>39</v>
      </c>
      <c r="AW301" s="107">
        <f t="shared" si="147"/>
        <v>40</v>
      </c>
      <c r="AX301" s="107">
        <f>анкеты!P299</f>
        <v>40</v>
      </c>
      <c r="AY301" s="107">
        <f t="shared" si="148"/>
        <v>40</v>
      </c>
      <c r="AZ301" s="107">
        <f>анкеты!Q299</f>
        <v>38</v>
      </c>
      <c r="BA301" s="107">
        <f t="shared" si="149"/>
        <v>40</v>
      </c>
      <c r="BB301" s="108">
        <f t="shared" si="150"/>
        <v>97</v>
      </c>
      <c r="BC301" s="108">
        <f t="shared" si="151"/>
        <v>100</v>
      </c>
      <c r="BD301" s="108">
        <f t="shared" si="152"/>
        <v>95</v>
      </c>
      <c r="BE301" s="109">
        <f t="shared" si="153"/>
        <v>96.6</v>
      </c>
      <c r="BF301" s="107">
        <f t="shared" si="154"/>
        <v>87.34</v>
      </c>
      <c r="BG301" s="107"/>
      <c r="BH301" s="107"/>
      <c r="BI301" s="107"/>
      <c r="BJ301" s="107"/>
    </row>
    <row r="302" spans="1:62" ht="45">
      <c r="A302" s="107">
        <f>'бланки '!D304</f>
        <v>301</v>
      </c>
      <c r="B302" s="107" t="str">
        <f>'бланки '!C304</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2" s="107">
        <f>анкеты!C300</f>
        <v>22</v>
      </c>
      <c r="D302" s="107">
        <f>SUMIF('бланки '!K304:Y304,"&lt;2")</f>
        <v>13</v>
      </c>
      <c r="E302" s="107">
        <f>COUNTIF('бланки '!K304:Y304,"&lt;2")</f>
        <v>13</v>
      </c>
      <c r="F302" s="107">
        <f>SUMIF('бланки '!Z304:CM304,"&lt;2")</f>
        <v>51.5</v>
      </c>
      <c r="G302" s="107">
        <f>COUNTIF('бланки '!Z304:CM304,"&lt;2")</f>
        <v>54</v>
      </c>
      <c r="H302" s="107">
        <f>SUM('бланки '!CN304:CQ304)</f>
        <v>4</v>
      </c>
      <c r="I302" s="107">
        <f>анкеты!E300</f>
        <v>20</v>
      </c>
      <c r="J302" s="107">
        <f>анкеты!D300</f>
        <v>20</v>
      </c>
      <c r="K302" s="107">
        <f>анкеты!G300</f>
        <v>20</v>
      </c>
      <c r="L302" s="107">
        <f>анкеты!F300</f>
        <v>21</v>
      </c>
      <c r="M302" s="107">
        <f t="shared" si="124"/>
        <v>100</v>
      </c>
      <c r="N302" s="107">
        <f t="shared" si="125"/>
        <v>95</v>
      </c>
      <c r="O302" s="107">
        <f t="shared" si="126"/>
        <v>100</v>
      </c>
      <c r="P302" s="107">
        <f t="shared" si="127"/>
        <v>95</v>
      </c>
      <c r="Q302" s="108">
        <f t="shared" si="128"/>
        <v>97</v>
      </c>
      <c r="R302" s="108">
        <f t="shared" si="129"/>
        <v>100</v>
      </c>
      <c r="S302" s="108">
        <f t="shared" si="130"/>
        <v>97</v>
      </c>
      <c r="T302" s="109">
        <f t="shared" si="131"/>
        <v>97.9</v>
      </c>
      <c r="U302" s="107">
        <f>SUM('бланки '!CT304:CX304)</f>
        <v>5</v>
      </c>
      <c r="V302" s="107"/>
      <c r="W302" s="107"/>
      <c r="X302" s="107">
        <f>анкеты!H300</f>
        <v>22</v>
      </c>
      <c r="Y302" s="107">
        <f t="shared" si="132"/>
        <v>22</v>
      </c>
      <c r="Z302" s="108">
        <f t="shared" si="133"/>
        <v>100</v>
      </c>
      <c r="AA302" s="108">
        <f t="shared" si="134"/>
        <v>100</v>
      </c>
      <c r="AB302" s="108">
        <f t="shared" si="135"/>
        <v>100</v>
      </c>
      <c r="AC302" s="110">
        <f t="shared" si="136"/>
        <v>100</v>
      </c>
      <c r="AD302" s="107">
        <f>IF('бланки '!G304=1,('бланки '!DB304+'бланки '!DD304)*3,SUM('бланки '!DA304:DE304))</f>
        <v>1</v>
      </c>
      <c r="AE302" s="107">
        <f>IF('бланки '!E304=2,SUM('бланки '!DI304:DK304)*2-1,SUM('бланки '!DF304:DK304))</f>
        <v>3</v>
      </c>
      <c r="AF302" s="107">
        <f>анкеты!J300</f>
        <v>2</v>
      </c>
      <c r="AG302" s="107">
        <f>анкеты!I300</f>
        <v>2</v>
      </c>
      <c r="AH302" s="108">
        <f t="shared" si="137"/>
        <v>20</v>
      </c>
      <c r="AI302" s="108">
        <f t="shared" si="138"/>
        <v>60</v>
      </c>
      <c r="AJ302" s="111">
        <f t="shared" si="139"/>
        <v>100</v>
      </c>
      <c r="AK302" s="110">
        <f t="shared" si="140"/>
        <v>60</v>
      </c>
      <c r="AL302" s="107">
        <f>анкеты!K300</f>
        <v>22</v>
      </c>
      <c r="AM302" s="107">
        <f t="shared" si="141"/>
        <v>22</v>
      </c>
      <c r="AN302" s="107">
        <f>анкеты!L300</f>
        <v>22</v>
      </c>
      <c r="AO302" s="107">
        <f t="shared" si="142"/>
        <v>22</v>
      </c>
      <c r="AP302" s="107">
        <f>анкеты!N300</f>
        <v>20</v>
      </c>
      <c r="AQ302" s="107">
        <f>анкеты!M300</f>
        <v>20</v>
      </c>
      <c r="AR302" s="108">
        <f t="shared" si="143"/>
        <v>100</v>
      </c>
      <c r="AS302" s="108">
        <f t="shared" si="144"/>
        <v>100</v>
      </c>
      <c r="AT302" s="108">
        <f t="shared" si="145"/>
        <v>100</v>
      </c>
      <c r="AU302" s="109">
        <f t="shared" si="146"/>
        <v>100</v>
      </c>
      <c r="AV302" s="107">
        <f>анкеты!O300</f>
        <v>22</v>
      </c>
      <c r="AW302" s="107">
        <f t="shared" si="147"/>
        <v>22</v>
      </c>
      <c r="AX302" s="107">
        <f>анкеты!P300</f>
        <v>22</v>
      </c>
      <c r="AY302" s="107">
        <f t="shared" si="148"/>
        <v>22</v>
      </c>
      <c r="AZ302" s="107">
        <f>анкеты!Q300</f>
        <v>22</v>
      </c>
      <c r="BA302" s="107">
        <f t="shared" si="149"/>
        <v>22</v>
      </c>
      <c r="BB302" s="108">
        <f t="shared" si="150"/>
        <v>100</v>
      </c>
      <c r="BC302" s="108">
        <f t="shared" si="151"/>
        <v>100</v>
      </c>
      <c r="BD302" s="108">
        <f t="shared" si="152"/>
        <v>100</v>
      </c>
      <c r="BE302" s="109">
        <f t="shared" si="153"/>
        <v>100</v>
      </c>
      <c r="BF302" s="107">
        <f t="shared" si="154"/>
        <v>91.58</v>
      </c>
      <c r="BG302" s="107"/>
      <c r="BH302" s="107"/>
      <c r="BI302" s="107"/>
      <c r="BJ302" s="107"/>
    </row>
    <row r="303" spans="1:62" ht="45">
      <c r="A303" s="107">
        <f>'бланки '!D305</f>
        <v>302</v>
      </c>
      <c r="B303" s="107" t="str">
        <f>'бланки '!C305</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3" s="107">
        <f>анкеты!C301</f>
        <v>44</v>
      </c>
      <c r="D303" s="107">
        <f>SUMIF('бланки '!K305:Y305,"&lt;2")</f>
        <v>13</v>
      </c>
      <c r="E303" s="107">
        <f>COUNTIF('бланки '!K305:Y305,"&lt;2")</f>
        <v>13</v>
      </c>
      <c r="F303" s="107">
        <f>SUMIF('бланки '!Z305:CM305,"&lt;2")</f>
        <v>50.5</v>
      </c>
      <c r="G303" s="107">
        <f>COUNTIF('бланки '!Z305:CM305,"&lt;2")</f>
        <v>55</v>
      </c>
      <c r="H303" s="107">
        <f>SUM('бланки '!CN305:CQ305)</f>
        <v>4</v>
      </c>
      <c r="I303" s="107">
        <f>анкеты!E301</f>
        <v>43</v>
      </c>
      <c r="J303" s="107">
        <f>анкеты!D301</f>
        <v>43</v>
      </c>
      <c r="K303" s="107">
        <f>анкеты!G301</f>
        <v>33</v>
      </c>
      <c r="L303" s="107">
        <f>анкеты!F301</f>
        <v>34</v>
      </c>
      <c r="M303" s="107">
        <f t="shared" si="124"/>
        <v>100</v>
      </c>
      <c r="N303" s="107">
        <f t="shared" si="125"/>
        <v>92</v>
      </c>
      <c r="O303" s="107">
        <f t="shared" si="126"/>
        <v>100</v>
      </c>
      <c r="P303" s="107">
        <f t="shared" si="127"/>
        <v>97</v>
      </c>
      <c r="Q303" s="108">
        <f t="shared" si="128"/>
        <v>96</v>
      </c>
      <c r="R303" s="108">
        <f t="shared" si="129"/>
        <v>100</v>
      </c>
      <c r="S303" s="108">
        <f t="shared" si="130"/>
        <v>98</v>
      </c>
      <c r="T303" s="109">
        <f t="shared" si="131"/>
        <v>98</v>
      </c>
      <c r="U303" s="107">
        <f>SUM('бланки '!CT305:CX305)</f>
        <v>5</v>
      </c>
      <c r="V303" s="107"/>
      <c r="W303" s="107"/>
      <c r="X303" s="107">
        <f>анкеты!H301</f>
        <v>42</v>
      </c>
      <c r="Y303" s="107">
        <f t="shared" si="132"/>
        <v>44</v>
      </c>
      <c r="Z303" s="108">
        <f t="shared" si="133"/>
        <v>100</v>
      </c>
      <c r="AA303" s="108">
        <f t="shared" si="134"/>
        <v>97</v>
      </c>
      <c r="AB303" s="108">
        <f t="shared" si="135"/>
        <v>95</v>
      </c>
      <c r="AC303" s="110">
        <f t="shared" si="136"/>
        <v>97.5</v>
      </c>
      <c r="AD303" s="107">
        <f>IF('бланки '!G305=1,('бланки '!DB305+'бланки '!DD305)*3,SUM('бланки '!DA305:DE305))</f>
        <v>0</v>
      </c>
      <c r="AE303" s="107">
        <f>IF('бланки '!E305=2,SUM('бланки '!DI305:DK305)*2-1,SUM('бланки '!DF305:DK305))</f>
        <v>3</v>
      </c>
      <c r="AF303" s="107">
        <f>анкеты!J301</f>
        <v>15</v>
      </c>
      <c r="AG303" s="107">
        <f>анкеты!I301</f>
        <v>16</v>
      </c>
      <c r="AH303" s="108">
        <f t="shared" si="137"/>
        <v>0</v>
      </c>
      <c r="AI303" s="108">
        <f t="shared" si="138"/>
        <v>60</v>
      </c>
      <c r="AJ303" s="111">
        <f t="shared" si="139"/>
        <v>94</v>
      </c>
      <c r="AK303" s="110">
        <f t="shared" si="140"/>
        <v>52.2</v>
      </c>
      <c r="AL303" s="107">
        <f>анкеты!K301</f>
        <v>44</v>
      </c>
      <c r="AM303" s="107">
        <f t="shared" si="141"/>
        <v>44</v>
      </c>
      <c r="AN303" s="107">
        <f>анкеты!L301</f>
        <v>43</v>
      </c>
      <c r="AO303" s="107">
        <f t="shared" si="142"/>
        <v>44</v>
      </c>
      <c r="AP303" s="107">
        <f>анкеты!N301</f>
        <v>35</v>
      </c>
      <c r="AQ303" s="107">
        <f>анкеты!M301</f>
        <v>35</v>
      </c>
      <c r="AR303" s="108">
        <f t="shared" si="143"/>
        <v>100</v>
      </c>
      <c r="AS303" s="108">
        <f t="shared" si="144"/>
        <v>98</v>
      </c>
      <c r="AT303" s="108">
        <f t="shared" si="145"/>
        <v>100</v>
      </c>
      <c r="AU303" s="109">
        <f t="shared" si="146"/>
        <v>99.2</v>
      </c>
      <c r="AV303" s="107">
        <f>анкеты!O301</f>
        <v>44</v>
      </c>
      <c r="AW303" s="107">
        <f t="shared" si="147"/>
        <v>44</v>
      </c>
      <c r="AX303" s="107">
        <f>анкеты!P301</f>
        <v>43</v>
      </c>
      <c r="AY303" s="107">
        <f t="shared" si="148"/>
        <v>44</v>
      </c>
      <c r="AZ303" s="107">
        <f>анкеты!Q301</f>
        <v>44</v>
      </c>
      <c r="BA303" s="107">
        <f t="shared" si="149"/>
        <v>44</v>
      </c>
      <c r="BB303" s="108">
        <f t="shared" si="150"/>
        <v>100</v>
      </c>
      <c r="BC303" s="108">
        <f t="shared" si="151"/>
        <v>98</v>
      </c>
      <c r="BD303" s="108">
        <f t="shared" si="152"/>
        <v>100</v>
      </c>
      <c r="BE303" s="109">
        <f t="shared" si="153"/>
        <v>99.6</v>
      </c>
      <c r="BF303" s="107">
        <f t="shared" si="154"/>
        <v>89.3</v>
      </c>
      <c r="BG303" s="107"/>
      <c r="BH303" s="107"/>
      <c r="BI303" s="107"/>
      <c r="BJ303" s="107"/>
    </row>
    <row r="304" spans="1:62" ht="45">
      <c r="A304" s="107">
        <f>'бланки '!D306</f>
        <v>303</v>
      </c>
      <c r="B304" s="107" t="str">
        <f>'бланки '!C306</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4" s="107">
        <f>анкеты!C302</f>
        <v>440</v>
      </c>
      <c r="D304" s="107">
        <f>SUMIF('бланки '!K306:Y306,"&lt;2")</f>
        <v>14</v>
      </c>
      <c r="E304" s="107">
        <f>COUNTIF('бланки '!K306:Y306,"&lt;2")</f>
        <v>14</v>
      </c>
      <c r="F304" s="107">
        <f>SUMIF('бланки '!Z306:CM306,"&lt;2")</f>
        <v>55</v>
      </c>
      <c r="G304" s="107">
        <f>COUNTIF('бланки '!Z306:CM306,"&lt;2")</f>
        <v>55</v>
      </c>
      <c r="H304" s="107">
        <f>SUM('бланки '!CN306:CQ306)</f>
        <v>4</v>
      </c>
      <c r="I304" s="107">
        <f>анкеты!E302</f>
        <v>351</v>
      </c>
      <c r="J304" s="107">
        <f>анкеты!D302</f>
        <v>351</v>
      </c>
      <c r="K304" s="107">
        <f>анкеты!G302</f>
        <v>333</v>
      </c>
      <c r="L304" s="107">
        <f>анкеты!F302</f>
        <v>346</v>
      </c>
      <c r="M304" s="107">
        <f t="shared" si="124"/>
        <v>100</v>
      </c>
      <c r="N304" s="107">
        <f t="shared" si="125"/>
        <v>100</v>
      </c>
      <c r="O304" s="107">
        <f t="shared" si="126"/>
        <v>100</v>
      </c>
      <c r="P304" s="107">
        <f t="shared" si="127"/>
        <v>96</v>
      </c>
      <c r="Q304" s="108">
        <f t="shared" si="128"/>
        <v>100</v>
      </c>
      <c r="R304" s="108">
        <f t="shared" si="129"/>
        <v>100</v>
      </c>
      <c r="S304" s="108">
        <f t="shared" si="130"/>
        <v>98</v>
      </c>
      <c r="T304" s="109">
        <f t="shared" si="131"/>
        <v>99.2</v>
      </c>
      <c r="U304" s="107">
        <f>SUM('бланки '!CT306:CX306)</f>
        <v>5</v>
      </c>
      <c r="V304" s="107"/>
      <c r="W304" s="107"/>
      <c r="X304" s="107">
        <f>анкеты!H302</f>
        <v>432</v>
      </c>
      <c r="Y304" s="107">
        <f t="shared" si="132"/>
        <v>440</v>
      </c>
      <c r="Z304" s="108">
        <f t="shared" si="133"/>
        <v>100</v>
      </c>
      <c r="AA304" s="108">
        <f t="shared" si="134"/>
        <v>99</v>
      </c>
      <c r="AB304" s="108">
        <f t="shared" si="135"/>
        <v>98</v>
      </c>
      <c r="AC304" s="110">
        <f t="shared" si="136"/>
        <v>99</v>
      </c>
      <c r="AD304" s="107">
        <f>IF('бланки '!G306=1,('бланки '!DB306+'бланки '!DD306)*3,SUM('бланки '!DA306:DE306))</f>
        <v>4</v>
      </c>
      <c r="AE304" s="107">
        <f>IF('бланки '!E306=2,SUM('бланки '!DI306:DK306)*2-1,SUM('бланки '!DF306:DK306))</f>
        <v>5</v>
      </c>
      <c r="AF304" s="107">
        <f>анкеты!J302</f>
        <v>229</v>
      </c>
      <c r="AG304" s="107">
        <f>анкеты!I302</f>
        <v>237</v>
      </c>
      <c r="AH304" s="108">
        <f t="shared" si="137"/>
        <v>80</v>
      </c>
      <c r="AI304" s="108">
        <f t="shared" si="138"/>
        <v>100</v>
      </c>
      <c r="AJ304" s="111">
        <f t="shared" si="139"/>
        <v>97</v>
      </c>
      <c r="AK304" s="110">
        <f t="shared" si="140"/>
        <v>93.1</v>
      </c>
      <c r="AL304" s="107">
        <f>анкеты!K302</f>
        <v>437</v>
      </c>
      <c r="AM304" s="107">
        <f t="shared" si="141"/>
        <v>440</v>
      </c>
      <c r="AN304" s="107">
        <f>анкеты!L302</f>
        <v>434</v>
      </c>
      <c r="AO304" s="107">
        <f t="shared" si="142"/>
        <v>440</v>
      </c>
      <c r="AP304" s="107">
        <f>анкеты!N302</f>
        <v>374</v>
      </c>
      <c r="AQ304" s="107">
        <f>анкеты!M302</f>
        <v>386</v>
      </c>
      <c r="AR304" s="108">
        <f t="shared" si="143"/>
        <v>99</v>
      </c>
      <c r="AS304" s="108">
        <f t="shared" si="144"/>
        <v>99</v>
      </c>
      <c r="AT304" s="108">
        <f t="shared" si="145"/>
        <v>97</v>
      </c>
      <c r="AU304" s="109">
        <f t="shared" si="146"/>
        <v>98.6</v>
      </c>
      <c r="AV304" s="107">
        <f>анкеты!O302</f>
        <v>431</v>
      </c>
      <c r="AW304" s="107">
        <f t="shared" si="147"/>
        <v>440</v>
      </c>
      <c r="AX304" s="107">
        <f>анкеты!P302</f>
        <v>421</v>
      </c>
      <c r="AY304" s="107">
        <f t="shared" si="148"/>
        <v>440</v>
      </c>
      <c r="AZ304" s="107">
        <f>анкеты!Q302</f>
        <v>435</v>
      </c>
      <c r="BA304" s="107">
        <f t="shared" si="149"/>
        <v>440</v>
      </c>
      <c r="BB304" s="108">
        <f t="shared" si="150"/>
        <v>98</v>
      </c>
      <c r="BC304" s="108">
        <f t="shared" si="151"/>
        <v>96</v>
      </c>
      <c r="BD304" s="108">
        <f t="shared" si="152"/>
        <v>99</v>
      </c>
      <c r="BE304" s="109">
        <f t="shared" si="153"/>
        <v>98.1</v>
      </c>
      <c r="BF304" s="107">
        <f t="shared" si="154"/>
        <v>97.6</v>
      </c>
      <c r="BG304" s="107"/>
      <c r="BH304" s="107"/>
      <c r="BI304" s="107"/>
      <c r="BJ304" s="107"/>
    </row>
    <row r="305" spans="1:62" ht="45">
      <c r="A305" s="107">
        <f>'бланки '!D307</f>
        <v>304</v>
      </c>
      <c r="B305" s="107" t="str">
        <f>'бланки '!C307</f>
        <v>Муниципальное бюджетное общеобразовательное учреждение - Богородицкая средняя общеобразовательная школа Хотынецкого района Орловской области</v>
      </c>
      <c r="C305" s="107">
        <f>анкеты!C303</f>
        <v>100</v>
      </c>
      <c r="D305" s="107">
        <f>SUMIF('бланки '!K307:Y307,"&lt;2")</f>
        <v>13</v>
      </c>
      <c r="E305" s="107">
        <f>COUNTIF('бланки '!K307:Y307,"&lt;2")</f>
        <v>13</v>
      </c>
      <c r="F305" s="107">
        <f>SUMIF('бланки '!Z307:CM307,"&lt;2")</f>
        <v>52.5</v>
      </c>
      <c r="G305" s="107">
        <f>COUNTIF('бланки '!Z307:CM307,"&lt;2")</f>
        <v>56</v>
      </c>
      <c r="H305" s="107">
        <f>SUM('бланки '!CN307:CQ307)</f>
        <v>4</v>
      </c>
      <c r="I305" s="107">
        <f>анкеты!E303</f>
        <v>70</v>
      </c>
      <c r="J305" s="107">
        <f>анкеты!D303</f>
        <v>71</v>
      </c>
      <c r="K305" s="107">
        <f>анкеты!G303</f>
        <v>67</v>
      </c>
      <c r="L305" s="107">
        <f>анкеты!F303</f>
        <v>67</v>
      </c>
      <c r="M305" s="107">
        <f t="shared" si="124"/>
        <v>100</v>
      </c>
      <c r="N305" s="107">
        <f t="shared" si="125"/>
        <v>94</v>
      </c>
      <c r="O305" s="107">
        <f t="shared" si="126"/>
        <v>99</v>
      </c>
      <c r="P305" s="107">
        <f t="shared" si="127"/>
        <v>100</v>
      </c>
      <c r="Q305" s="108">
        <f t="shared" si="128"/>
        <v>97</v>
      </c>
      <c r="R305" s="108">
        <f t="shared" si="129"/>
        <v>100</v>
      </c>
      <c r="S305" s="108">
        <f t="shared" si="130"/>
        <v>99</v>
      </c>
      <c r="T305" s="109">
        <f t="shared" si="131"/>
        <v>98.7</v>
      </c>
      <c r="U305" s="107">
        <f>SUM('бланки '!CT307:CX307)</f>
        <v>5</v>
      </c>
      <c r="V305" s="107"/>
      <c r="W305" s="107"/>
      <c r="X305" s="107">
        <f>анкеты!H303</f>
        <v>96</v>
      </c>
      <c r="Y305" s="107">
        <f t="shared" si="132"/>
        <v>100</v>
      </c>
      <c r="Z305" s="108">
        <f t="shared" si="133"/>
        <v>100</v>
      </c>
      <c r="AA305" s="108">
        <f t="shared" si="134"/>
        <v>98</v>
      </c>
      <c r="AB305" s="108">
        <f t="shared" si="135"/>
        <v>96</v>
      </c>
      <c r="AC305" s="110">
        <f t="shared" si="136"/>
        <v>98</v>
      </c>
      <c r="AD305" s="107">
        <f>IF('бланки '!G307=1,('бланки '!DB307+'бланки '!DD307)*3,SUM('бланки '!DA307:DE307))</f>
        <v>2</v>
      </c>
      <c r="AE305" s="107">
        <f>IF('бланки '!E307=2,SUM('бланки '!DI307:DK307)*2-1,SUM('бланки '!DF307:DK307))</f>
        <v>3</v>
      </c>
      <c r="AF305" s="107">
        <f>анкеты!J303</f>
        <v>10</v>
      </c>
      <c r="AG305" s="107">
        <f>анкеты!I303</f>
        <v>11</v>
      </c>
      <c r="AH305" s="108">
        <f t="shared" si="137"/>
        <v>40</v>
      </c>
      <c r="AI305" s="108">
        <f t="shared" si="138"/>
        <v>60</v>
      </c>
      <c r="AJ305" s="111">
        <f t="shared" si="139"/>
        <v>91</v>
      </c>
      <c r="AK305" s="110">
        <f t="shared" si="140"/>
        <v>63.3</v>
      </c>
      <c r="AL305" s="107">
        <f>анкеты!K303</f>
        <v>95</v>
      </c>
      <c r="AM305" s="107">
        <f t="shared" si="141"/>
        <v>100</v>
      </c>
      <c r="AN305" s="107">
        <f>анкеты!L303</f>
        <v>100</v>
      </c>
      <c r="AO305" s="107">
        <f t="shared" si="142"/>
        <v>100</v>
      </c>
      <c r="AP305" s="107">
        <f>анкеты!N303</f>
        <v>78</v>
      </c>
      <c r="AQ305" s="107">
        <f>анкеты!M303</f>
        <v>81</v>
      </c>
      <c r="AR305" s="108">
        <f t="shared" si="143"/>
        <v>95</v>
      </c>
      <c r="AS305" s="108">
        <f t="shared" si="144"/>
        <v>100</v>
      </c>
      <c r="AT305" s="108">
        <f t="shared" si="145"/>
        <v>96</v>
      </c>
      <c r="AU305" s="109">
        <f t="shared" si="146"/>
        <v>97.2</v>
      </c>
      <c r="AV305" s="107">
        <f>анкеты!O303</f>
        <v>98</v>
      </c>
      <c r="AW305" s="107">
        <f t="shared" si="147"/>
        <v>100</v>
      </c>
      <c r="AX305" s="107">
        <f>анкеты!P303</f>
        <v>99</v>
      </c>
      <c r="AY305" s="107">
        <f t="shared" si="148"/>
        <v>100</v>
      </c>
      <c r="AZ305" s="107">
        <f>анкеты!Q303</f>
        <v>98</v>
      </c>
      <c r="BA305" s="107">
        <f t="shared" si="149"/>
        <v>100</v>
      </c>
      <c r="BB305" s="108">
        <f t="shared" si="150"/>
        <v>98</v>
      </c>
      <c r="BC305" s="108">
        <f t="shared" si="151"/>
        <v>99</v>
      </c>
      <c r="BD305" s="108">
        <f t="shared" si="152"/>
        <v>98</v>
      </c>
      <c r="BE305" s="109">
        <f t="shared" si="153"/>
        <v>98.2</v>
      </c>
      <c r="BF305" s="107">
        <f t="shared" si="154"/>
        <v>91.08</v>
      </c>
      <c r="BG305" s="107"/>
      <c r="BH305" s="107"/>
      <c r="BI305" s="107"/>
      <c r="BJ305" s="107"/>
    </row>
    <row r="306" spans="1:62" ht="60">
      <c r="A306" s="107">
        <f>'бланки '!D308</f>
        <v>305</v>
      </c>
      <c r="B306" s="107" t="str">
        <f>'бланки '!C308</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6" s="107">
        <f>анкеты!C304</f>
        <v>49</v>
      </c>
      <c r="D306" s="107">
        <f>SUMIF('бланки '!K308:Y308,"&lt;2")</f>
        <v>14</v>
      </c>
      <c r="E306" s="107">
        <f>COUNTIF('бланки '!K308:Y308,"&lt;2")</f>
        <v>14</v>
      </c>
      <c r="F306" s="107">
        <f>SUMIF('бланки '!Z308:CM308,"&lt;2")</f>
        <v>45</v>
      </c>
      <c r="G306" s="107">
        <f>COUNTIF('бланки '!Z308:CM308,"&lt;2")</f>
        <v>57</v>
      </c>
      <c r="H306" s="107">
        <f>SUM('бланки '!CN308:CQ308)</f>
        <v>3</v>
      </c>
      <c r="I306" s="107">
        <f>анкеты!E304</f>
        <v>36</v>
      </c>
      <c r="J306" s="107">
        <f>анкеты!D304</f>
        <v>36</v>
      </c>
      <c r="K306" s="107">
        <f>анкеты!G304</f>
        <v>32</v>
      </c>
      <c r="L306" s="107">
        <f>анкеты!F304</f>
        <v>33</v>
      </c>
      <c r="M306" s="107">
        <f t="shared" si="124"/>
        <v>100</v>
      </c>
      <c r="N306" s="107">
        <f t="shared" si="125"/>
        <v>79</v>
      </c>
      <c r="O306" s="107">
        <f t="shared" si="126"/>
        <v>100</v>
      </c>
      <c r="P306" s="107">
        <f t="shared" si="127"/>
        <v>97</v>
      </c>
      <c r="Q306" s="108">
        <f t="shared" si="128"/>
        <v>89</v>
      </c>
      <c r="R306" s="108">
        <f t="shared" si="129"/>
        <v>90</v>
      </c>
      <c r="S306" s="108">
        <f t="shared" si="130"/>
        <v>98</v>
      </c>
      <c r="T306" s="109">
        <f t="shared" si="131"/>
        <v>92.9</v>
      </c>
      <c r="U306" s="107">
        <f>SUM('бланки '!CT308:CX308)</f>
        <v>5</v>
      </c>
      <c r="V306" s="107"/>
      <c r="W306" s="107"/>
      <c r="X306" s="107">
        <f>анкеты!H304</f>
        <v>48</v>
      </c>
      <c r="Y306" s="107">
        <f t="shared" si="132"/>
        <v>49</v>
      </c>
      <c r="Z306" s="108">
        <f t="shared" si="133"/>
        <v>100</v>
      </c>
      <c r="AA306" s="108">
        <f t="shared" si="134"/>
        <v>99</v>
      </c>
      <c r="AB306" s="108">
        <f t="shared" si="135"/>
        <v>98</v>
      </c>
      <c r="AC306" s="110">
        <f t="shared" si="136"/>
        <v>99</v>
      </c>
      <c r="AD306" s="107">
        <f>IF('бланки '!G308=1,('бланки '!DB308+'бланки '!DD308)*3,SUM('бланки '!DA308:DE308))</f>
        <v>0</v>
      </c>
      <c r="AE306" s="107">
        <f>IF('бланки '!E308=2,SUM('бланки '!DI308:DK308)*2-1,SUM('бланки '!DF308:DK308))</f>
        <v>3</v>
      </c>
      <c r="AF306" s="107">
        <f>анкеты!J304</f>
        <v>5</v>
      </c>
      <c r="AG306" s="107">
        <f>анкеты!I304</f>
        <v>6</v>
      </c>
      <c r="AH306" s="108">
        <f t="shared" si="137"/>
        <v>0</v>
      </c>
      <c r="AI306" s="108">
        <f t="shared" si="138"/>
        <v>60</v>
      </c>
      <c r="AJ306" s="111">
        <f t="shared" si="139"/>
        <v>83</v>
      </c>
      <c r="AK306" s="110">
        <f t="shared" si="140"/>
        <v>48.9</v>
      </c>
      <c r="AL306" s="107">
        <f>анкеты!K304</f>
        <v>49</v>
      </c>
      <c r="AM306" s="107">
        <f t="shared" si="141"/>
        <v>49</v>
      </c>
      <c r="AN306" s="107">
        <f>анкеты!L304</f>
        <v>49</v>
      </c>
      <c r="AO306" s="107">
        <f t="shared" si="142"/>
        <v>49</v>
      </c>
      <c r="AP306" s="107">
        <f>анкеты!N304</f>
        <v>35</v>
      </c>
      <c r="AQ306" s="107">
        <f>анкеты!M304</f>
        <v>36</v>
      </c>
      <c r="AR306" s="108">
        <f t="shared" si="143"/>
        <v>100</v>
      </c>
      <c r="AS306" s="108">
        <f t="shared" si="144"/>
        <v>100</v>
      </c>
      <c r="AT306" s="108">
        <f t="shared" si="145"/>
        <v>97</v>
      </c>
      <c r="AU306" s="109">
        <f t="shared" si="146"/>
        <v>99.4</v>
      </c>
      <c r="AV306" s="107">
        <f>анкеты!O304</f>
        <v>48</v>
      </c>
      <c r="AW306" s="107">
        <f t="shared" si="147"/>
        <v>49</v>
      </c>
      <c r="AX306" s="107">
        <f>анкеты!P304</f>
        <v>48</v>
      </c>
      <c r="AY306" s="107">
        <f t="shared" si="148"/>
        <v>49</v>
      </c>
      <c r="AZ306" s="107">
        <f>анкеты!Q304</f>
        <v>49</v>
      </c>
      <c r="BA306" s="107">
        <f t="shared" si="149"/>
        <v>49</v>
      </c>
      <c r="BB306" s="108">
        <f t="shared" si="150"/>
        <v>98</v>
      </c>
      <c r="BC306" s="108">
        <f t="shared" si="151"/>
        <v>98</v>
      </c>
      <c r="BD306" s="108">
        <f t="shared" si="152"/>
        <v>100</v>
      </c>
      <c r="BE306" s="109">
        <f t="shared" si="153"/>
        <v>99</v>
      </c>
      <c r="BF306" s="107">
        <f t="shared" si="154"/>
        <v>87.84</v>
      </c>
      <c r="BG306" s="107"/>
      <c r="BH306" s="107"/>
      <c r="BI306" s="107"/>
      <c r="BJ306" s="107"/>
    </row>
    <row r="307" spans="1:62" ht="45">
      <c r="A307" s="107">
        <f>'бланки '!D309</f>
        <v>306</v>
      </c>
      <c r="B307" s="107" t="str">
        <f>'бланки '!C309</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7" s="107">
        <f>анкеты!C305</f>
        <v>39</v>
      </c>
      <c r="D307" s="107">
        <f>SUMIF('бланки '!K309:Y309,"&lt;2")</f>
        <v>14</v>
      </c>
      <c r="E307" s="107">
        <f>COUNTIF('бланки '!K309:Y309,"&lt;2")</f>
        <v>14</v>
      </c>
      <c r="F307" s="107">
        <f>SUMIF('бланки '!Z309:CM309,"&lt;2")</f>
        <v>56</v>
      </c>
      <c r="G307" s="107">
        <f>COUNTIF('бланки '!Z309:CM309,"&lt;2")</f>
        <v>56</v>
      </c>
      <c r="H307" s="107">
        <f>SUM('бланки '!CN309:CQ309)</f>
        <v>3</v>
      </c>
      <c r="I307" s="107">
        <f>анкеты!E305</f>
        <v>39</v>
      </c>
      <c r="J307" s="107">
        <f>анкеты!D305</f>
        <v>39</v>
      </c>
      <c r="K307" s="107">
        <f>анкеты!G305</f>
        <v>38</v>
      </c>
      <c r="L307" s="107">
        <f>анкеты!F305</f>
        <v>38</v>
      </c>
      <c r="M307" s="107">
        <f t="shared" si="124"/>
        <v>100</v>
      </c>
      <c r="N307" s="107">
        <f t="shared" si="125"/>
        <v>100</v>
      </c>
      <c r="O307" s="107">
        <f t="shared" si="126"/>
        <v>100</v>
      </c>
      <c r="P307" s="107">
        <f t="shared" si="127"/>
        <v>100</v>
      </c>
      <c r="Q307" s="108">
        <f t="shared" si="128"/>
        <v>100</v>
      </c>
      <c r="R307" s="108">
        <f t="shared" si="129"/>
        <v>90</v>
      </c>
      <c r="S307" s="108">
        <f t="shared" si="130"/>
        <v>100</v>
      </c>
      <c r="T307" s="109">
        <f t="shared" si="131"/>
        <v>97</v>
      </c>
      <c r="U307" s="107">
        <f>SUM('бланки '!CT309:CX309)</f>
        <v>5</v>
      </c>
      <c r="V307" s="107"/>
      <c r="W307" s="107"/>
      <c r="X307" s="107">
        <f>анкеты!H305</f>
        <v>38</v>
      </c>
      <c r="Y307" s="107">
        <f t="shared" si="132"/>
        <v>39</v>
      </c>
      <c r="Z307" s="108">
        <f t="shared" si="133"/>
        <v>100</v>
      </c>
      <c r="AA307" s="108">
        <f t="shared" si="134"/>
        <v>98</v>
      </c>
      <c r="AB307" s="108">
        <f t="shared" si="135"/>
        <v>97</v>
      </c>
      <c r="AC307" s="110">
        <f t="shared" si="136"/>
        <v>98.5</v>
      </c>
      <c r="AD307" s="107">
        <f>IF('бланки '!G309=1,('бланки '!DB309+'бланки '!DD309)*3,SUM('бланки '!DA309:DE309))</f>
        <v>0</v>
      </c>
      <c r="AE307" s="107">
        <f>IF('бланки '!E309=2,SUM('бланки '!DI309:DK309)*2-1,SUM('бланки '!DF309:DK309))</f>
        <v>4</v>
      </c>
      <c r="AF307" s="107">
        <f>анкеты!J305</f>
        <v>4</v>
      </c>
      <c r="AG307" s="107">
        <f>анкеты!I305</f>
        <v>4</v>
      </c>
      <c r="AH307" s="108">
        <f t="shared" si="137"/>
        <v>0</v>
      </c>
      <c r="AI307" s="108">
        <f t="shared" si="138"/>
        <v>80</v>
      </c>
      <c r="AJ307" s="111">
        <f t="shared" si="139"/>
        <v>100</v>
      </c>
      <c r="AK307" s="110">
        <f t="shared" si="140"/>
        <v>62</v>
      </c>
      <c r="AL307" s="107">
        <f>анкеты!K305</f>
        <v>39</v>
      </c>
      <c r="AM307" s="107">
        <f t="shared" si="141"/>
        <v>39</v>
      </c>
      <c r="AN307" s="107">
        <f>анкеты!L305</f>
        <v>39</v>
      </c>
      <c r="AO307" s="107">
        <f t="shared" si="142"/>
        <v>39</v>
      </c>
      <c r="AP307" s="107">
        <f>анкеты!N305</f>
        <v>31</v>
      </c>
      <c r="AQ307" s="107">
        <f>анкеты!M305</f>
        <v>31</v>
      </c>
      <c r="AR307" s="108">
        <f t="shared" si="143"/>
        <v>100</v>
      </c>
      <c r="AS307" s="108">
        <f t="shared" si="144"/>
        <v>100</v>
      </c>
      <c r="AT307" s="108">
        <f t="shared" si="145"/>
        <v>100</v>
      </c>
      <c r="AU307" s="109">
        <f t="shared" si="146"/>
        <v>100</v>
      </c>
      <c r="AV307" s="107">
        <f>анкеты!O305</f>
        <v>39</v>
      </c>
      <c r="AW307" s="107">
        <f t="shared" si="147"/>
        <v>39</v>
      </c>
      <c r="AX307" s="107">
        <f>анкеты!P305</f>
        <v>39</v>
      </c>
      <c r="AY307" s="107">
        <f t="shared" si="148"/>
        <v>39</v>
      </c>
      <c r="AZ307" s="107">
        <f>анкеты!Q305</f>
        <v>39</v>
      </c>
      <c r="BA307" s="107">
        <f t="shared" si="149"/>
        <v>39</v>
      </c>
      <c r="BB307" s="108">
        <f t="shared" si="150"/>
        <v>100</v>
      </c>
      <c r="BC307" s="108">
        <f t="shared" si="151"/>
        <v>100</v>
      </c>
      <c r="BD307" s="108">
        <f t="shared" si="152"/>
        <v>100</v>
      </c>
      <c r="BE307" s="109">
        <f t="shared" si="153"/>
        <v>100</v>
      </c>
      <c r="BF307" s="107">
        <f t="shared" si="154"/>
        <v>91.5</v>
      </c>
      <c r="BG307" s="107"/>
      <c r="BH307" s="107"/>
      <c r="BI307" s="107"/>
      <c r="BJ307" s="107"/>
    </row>
    <row r="308" spans="1:62" ht="45">
      <c r="A308" s="107">
        <f>'бланки '!D310</f>
        <v>307</v>
      </c>
      <c r="B308" s="107" t="str">
        <f>'бланки '!C310</f>
        <v>Муниципальное бюджетное общеобразовательное учреждение - Ильинская средняя общеобразовательная школа Хотынецкого района Орловской области</v>
      </c>
      <c r="C308" s="107">
        <f>анкеты!C306</f>
        <v>73</v>
      </c>
      <c r="D308" s="107">
        <f>SUMIF('бланки '!K310:Y310,"&lt;2")</f>
        <v>13</v>
      </c>
      <c r="E308" s="107">
        <f>COUNTIF('бланки '!K310:Y310,"&lt;2")</f>
        <v>13</v>
      </c>
      <c r="F308" s="107">
        <f>SUMIF('бланки '!Z310:CM310,"&lt;2")</f>
        <v>52</v>
      </c>
      <c r="G308" s="107">
        <f>COUNTIF('бланки '!Z310:CM310,"&lt;2")</f>
        <v>57</v>
      </c>
      <c r="H308" s="107">
        <f>SUM('бланки '!CN310:CQ310)</f>
        <v>4</v>
      </c>
      <c r="I308" s="107">
        <f>анкеты!E306</f>
        <v>72</v>
      </c>
      <c r="J308" s="107">
        <f>анкеты!D306</f>
        <v>72</v>
      </c>
      <c r="K308" s="107">
        <f>анкеты!G306</f>
        <v>72</v>
      </c>
      <c r="L308" s="107">
        <f>анкеты!F306</f>
        <v>72</v>
      </c>
      <c r="M308" s="107">
        <f t="shared" si="124"/>
        <v>100</v>
      </c>
      <c r="N308" s="107">
        <f t="shared" si="125"/>
        <v>91</v>
      </c>
      <c r="O308" s="107">
        <f t="shared" si="126"/>
        <v>100</v>
      </c>
      <c r="P308" s="107">
        <f t="shared" si="127"/>
        <v>100</v>
      </c>
      <c r="Q308" s="108">
        <f t="shared" si="128"/>
        <v>95</v>
      </c>
      <c r="R308" s="108">
        <f t="shared" si="129"/>
        <v>100</v>
      </c>
      <c r="S308" s="108">
        <f t="shared" si="130"/>
        <v>100</v>
      </c>
      <c r="T308" s="109">
        <f t="shared" si="131"/>
        <v>98.5</v>
      </c>
      <c r="U308" s="107">
        <f>SUM('бланки '!CT310:CX310)</f>
        <v>5</v>
      </c>
      <c r="V308" s="107"/>
      <c r="W308" s="107"/>
      <c r="X308" s="107">
        <f>анкеты!H306</f>
        <v>73</v>
      </c>
      <c r="Y308" s="107">
        <f t="shared" si="132"/>
        <v>73</v>
      </c>
      <c r="Z308" s="108">
        <f t="shared" si="133"/>
        <v>100</v>
      </c>
      <c r="AA308" s="108">
        <f t="shared" si="134"/>
        <v>100</v>
      </c>
      <c r="AB308" s="108">
        <f t="shared" si="135"/>
        <v>100</v>
      </c>
      <c r="AC308" s="110">
        <f t="shared" si="136"/>
        <v>100</v>
      </c>
      <c r="AD308" s="107">
        <f>IF('бланки '!G310=1,('бланки '!DB310+'бланки '!DD310)*3,SUM('бланки '!DA310:DE310))</f>
        <v>0</v>
      </c>
      <c r="AE308" s="107">
        <f>IF('бланки '!E310=2,SUM('бланки '!DI310:DK310)*2-1,SUM('бланки '!DF310:DK310))</f>
        <v>4</v>
      </c>
      <c r="AF308" s="107">
        <f>анкеты!J306</f>
        <v>12</v>
      </c>
      <c r="AG308" s="107">
        <f>анкеты!I306</f>
        <v>12</v>
      </c>
      <c r="AH308" s="108">
        <f t="shared" si="137"/>
        <v>0</v>
      </c>
      <c r="AI308" s="108">
        <f t="shared" si="138"/>
        <v>80</v>
      </c>
      <c r="AJ308" s="111">
        <f t="shared" si="139"/>
        <v>100</v>
      </c>
      <c r="AK308" s="110">
        <f t="shared" si="140"/>
        <v>62</v>
      </c>
      <c r="AL308" s="107">
        <f>анкеты!K306</f>
        <v>73</v>
      </c>
      <c r="AM308" s="107">
        <f t="shared" si="141"/>
        <v>73</v>
      </c>
      <c r="AN308" s="107">
        <f>анкеты!L306</f>
        <v>73</v>
      </c>
      <c r="AO308" s="107">
        <f t="shared" si="142"/>
        <v>73</v>
      </c>
      <c r="AP308" s="107">
        <f>анкеты!N306</f>
        <v>72</v>
      </c>
      <c r="AQ308" s="107">
        <f>анкеты!M306</f>
        <v>72</v>
      </c>
      <c r="AR308" s="108">
        <f t="shared" si="143"/>
        <v>100</v>
      </c>
      <c r="AS308" s="108">
        <f t="shared" si="144"/>
        <v>100</v>
      </c>
      <c r="AT308" s="108">
        <f t="shared" si="145"/>
        <v>100</v>
      </c>
      <c r="AU308" s="109">
        <f t="shared" si="146"/>
        <v>100</v>
      </c>
      <c r="AV308" s="107">
        <f>анкеты!O306</f>
        <v>73</v>
      </c>
      <c r="AW308" s="107">
        <f t="shared" si="147"/>
        <v>73</v>
      </c>
      <c r="AX308" s="107">
        <f>анкеты!P306</f>
        <v>73</v>
      </c>
      <c r="AY308" s="107">
        <f t="shared" si="148"/>
        <v>73</v>
      </c>
      <c r="AZ308" s="107">
        <f>анкеты!Q306</f>
        <v>73</v>
      </c>
      <c r="BA308" s="107">
        <f t="shared" si="149"/>
        <v>73</v>
      </c>
      <c r="BB308" s="108">
        <f t="shared" si="150"/>
        <v>100</v>
      </c>
      <c r="BC308" s="108">
        <f t="shared" si="151"/>
        <v>100</v>
      </c>
      <c r="BD308" s="108">
        <f t="shared" si="152"/>
        <v>100</v>
      </c>
      <c r="BE308" s="109">
        <f t="shared" si="153"/>
        <v>100</v>
      </c>
      <c r="BF308" s="107">
        <f t="shared" si="154"/>
        <v>92.1</v>
      </c>
      <c r="BG308" s="107"/>
      <c r="BH308" s="107"/>
      <c r="BI308" s="107"/>
      <c r="BJ308" s="107"/>
    </row>
    <row r="309" spans="1:62" ht="45">
      <c r="A309" s="107">
        <f>'бланки '!D311</f>
        <v>308</v>
      </c>
      <c r="B309" s="107" t="str">
        <f>'бланки '!C311</f>
        <v>Муниципальное бюджетное общеобразовательное учреждение - Жудерская средняя общеобразовательная школа Хотынецкого района Орловской области</v>
      </c>
      <c r="C309" s="107">
        <f>анкеты!C307</f>
        <v>41</v>
      </c>
      <c r="D309" s="107">
        <f>SUMIF('бланки '!K311:Y311,"&lt;2")</f>
        <v>14</v>
      </c>
      <c r="E309" s="107">
        <f>COUNTIF('бланки '!K311:Y311,"&lt;2")</f>
        <v>14</v>
      </c>
      <c r="F309" s="107">
        <f>SUMIF('бланки '!Z311:CM311,"&lt;2")</f>
        <v>55</v>
      </c>
      <c r="G309" s="107">
        <f>COUNTIF('бланки '!Z311:CM311,"&lt;2")</f>
        <v>55</v>
      </c>
      <c r="H309" s="107">
        <f>SUM('бланки '!CN311:CQ311)</f>
        <v>4</v>
      </c>
      <c r="I309" s="107">
        <f>анкеты!E307</f>
        <v>29</v>
      </c>
      <c r="J309" s="107">
        <f>анкеты!D307</f>
        <v>29</v>
      </c>
      <c r="K309" s="107">
        <f>анкеты!G307</f>
        <v>30</v>
      </c>
      <c r="L309" s="107">
        <f>анкеты!F307</f>
        <v>30</v>
      </c>
      <c r="M309" s="107">
        <f t="shared" si="124"/>
        <v>100</v>
      </c>
      <c r="N309" s="107">
        <f t="shared" si="125"/>
        <v>100</v>
      </c>
      <c r="O309" s="107">
        <f t="shared" si="126"/>
        <v>100</v>
      </c>
      <c r="P309" s="107">
        <f t="shared" si="127"/>
        <v>100</v>
      </c>
      <c r="Q309" s="108">
        <f t="shared" si="128"/>
        <v>100</v>
      </c>
      <c r="R309" s="108">
        <f t="shared" si="129"/>
        <v>100</v>
      </c>
      <c r="S309" s="108">
        <f t="shared" si="130"/>
        <v>100</v>
      </c>
      <c r="T309" s="109">
        <f t="shared" si="131"/>
        <v>100</v>
      </c>
      <c r="U309" s="107">
        <f>SUM('бланки '!CT311:CX311)</f>
        <v>5</v>
      </c>
      <c r="V309" s="107"/>
      <c r="W309" s="107"/>
      <c r="X309" s="107">
        <f>анкеты!H307</f>
        <v>39</v>
      </c>
      <c r="Y309" s="107">
        <f t="shared" si="132"/>
        <v>41</v>
      </c>
      <c r="Z309" s="108">
        <f t="shared" si="133"/>
        <v>100</v>
      </c>
      <c r="AA309" s="108">
        <f t="shared" si="134"/>
        <v>97</v>
      </c>
      <c r="AB309" s="108">
        <f t="shared" si="135"/>
        <v>95</v>
      </c>
      <c r="AC309" s="110">
        <f t="shared" si="136"/>
        <v>97.5</v>
      </c>
      <c r="AD309" s="107">
        <f>IF('бланки '!G311=1,('бланки '!DB311+'бланки '!DD311)*3,SUM('бланки '!DA311:DE311))</f>
        <v>1</v>
      </c>
      <c r="AE309" s="107">
        <f>IF('бланки '!E311=2,SUM('бланки '!DI311:DK311)*2-1,SUM('бланки '!DF311:DK311))</f>
        <v>4</v>
      </c>
      <c r="AF309" s="107">
        <f>анкеты!J307</f>
        <v>4</v>
      </c>
      <c r="AG309" s="107">
        <f>анкеты!I307</f>
        <v>4</v>
      </c>
      <c r="AH309" s="108">
        <f t="shared" si="137"/>
        <v>20</v>
      </c>
      <c r="AI309" s="108">
        <f t="shared" si="138"/>
        <v>80</v>
      </c>
      <c r="AJ309" s="111">
        <f t="shared" si="139"/>
        <v>100</v>
      </c>
      <c r="AK309" s="110">
        <f t="shared" si="140"/>
        <v>68</v>
      </c>
      <c r="AL309" s="107">
        <f>анкеты!K307</f>
        <v>39</v>
      </c>
      <c r="AM309" s="107">
        <f t="shared" si="141"/>
        <v>41</v>
      </c>
      <c r="AN309" s="107">
        <f>анкеты!L307</f>
        <v>39</v>
      </c>
      <c r="AO309" s="107">
        <f t="shared" si="142"/>
        <v>41</v>
      </c>
      <c r="AP309" s="107">
        <f>анкеты!N307</f>
        <v>34</v>
      </c>
      <c r="AQ309" s="107">
        <f>анкеты!M307</f>
        <v>36</v>
      </c>
      <c r="AR309" s="108">
        <f t="shared" si="143"/>
        <v>95</v>
      </c>
      <c r="AS309" s="108">
        <f t="shared" si="144"/>
        <v>95</v>
      </c>
      <c r="AT309" s="108">
        <f t="shared" si="145"/>
        <v>94</v>
      </c>
      <c r="AU309" s="109">
        <f t="shared" si="146"/>
        <v>94.8</v>
      </c>
      <c r="AV309" s="107">
        <f>анкеты!O307</f>
        <v>41</v>
      </c>
      <c r="AW309" s="107">
        <f t="shared" si="147"/>
        <v>41</v>
      </c>
      <c r="AX309" s="107">
        <f>анкеты!P307</f>
        <v>41</v>
      </c>
      <c r="AY309" s="107">
        <f t="shared" si="148"/>
        <v>41</v>
      </c>
      <c r="AZ309" s="107">
        <f>анкеты!Q307</f>
        <v>41</v>
      </c>
      <c r="BA309" s="107">
        <f t="shared" si="149"/>
        <v>41</v>
      </c>
      <c r="BB309" s="108">
        <f t="shared" si="150"/>
        <v>100</v>
      </c>
      <c r="BC309" s="108">
        <f t="shared" si="151"/>
        <v>100</v>
      </c>
      <c r="BD309" s="108">
        <f t="shared" si="152"/>
        <v>100</v>
      </c>
      <c r="BE309" s="109">
        <f t="shared" si="153"/>
        <v>100</v>
      </c>
      <c r="BF309" s="107">
        <f t="shared" si="154"/>
        <v>92.06</v>
      </c>
      <c r="BG309" s="107"/>
      <c r="BH309" s="107"/>
      <c r="BI309" s="107"/>
      <c r="BJ309" s="107"/>
    </row>
    <row r="310" spans="1:62" ht="45">
      <c r="A310" s="107">
        <f>'бланки '!D312</f>
        <v>309</v>
      </c>
      <c r="B310" s="107" t="str">
        <f>'бланки '!C312</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10" s="107">
        <f>анкеты!C308</f>
        <v>7</v>
      </c>
      <c r="D310" s="107">
        <f>SUMIF('бланки '!K312:Y312,"&lt;2")</f>
        <v>14</v>
      </c>
      <c r="E310" s="107">
        <f>COUNTIF('бланки '!K312:Y312,"&lt;2")</f>
        <v>14</v>
      </c>
      <c r="F310" s="107">
        <f>SUMIF('бланки '!Z312:CM312,"&lt;2")</f>
        <v>45</v>
      </c>
      <c r="G310" s="107">
        <f>COUNTIF('бланки '!Z312:CM312,"&lt;2")</f>
        <v>53</v>
      </c>
      <c r="H310" s="107">
        <f>SUM('бланки '!CN312:CQ312)</f>
        <v>4</v>
      </c>
      <c r="I310" s="107">
        <f>анкеты!E308</f>
        <v>7</v>
      </c>
      <c r="J310" s="107">
        <f>анкеты!D308</f>
        <v>7</v>
      </c>
      <c r="K310" s="107">
        <f>анкеты!G308</f>
        <v>6</v>
      </c>
      <c r="L310" s="107">
        <f>анкеты!F308</f>
        <v>6</v>
      </c>
      <c r="M310" s="107">
        <f t="shared" si="124"/>
        <v>100</v>
      </c>
      <c r="N310" s="107">
        <f t="shared" si="125"/>
        <v>85</v>
      </c>
      <c r="O310" s="107">
        <f t="shared" si="126"/>
        <v>100</v>
      </c>
      <c r="P310" s="107">
        <f t="shared" si="127"/>
        <v>100</v>
      </c>
      <c r="Q310" s="108">
        <f t="shared" si="128"/>
        <v>92</v>
      </c>
      <c r="R310" s="108">
        <f t="shared" si="129"/>
        <v>100</v>
      </c>
      <c r="S310" s="108">
        <f t="shared" si="130"/>
        <v>100</v>
      </c>
      <c r="T310" s="109">
        <f t="shared" si="131"/>
        <v>97.6</v>
      </c>
      <c r="U310" s="107">
        <f>SUM('бланки '!CT312:CX312)</f>
        <v>5</v>
      </c>
      <c r="V310" s="107"/>
      <c r="W310" s="107"/>
      <c r="X310" s="107">
        <f>анкеты!H308</f>
        <v>7</v>
      </c>
      <c r="Y310" s="107">
        <f t="shared" si="132"/>
        <v>7</v>
      </c>
      <c r="Z310" s="108">
        <f t="shared" si="133"/>
        <v>100</v>
      </c>
      <c r="AA310" s="108">
        <f t="shared" si="134"/>
        <v>100</v>
      </c>
      <c r="AB310" s="108">
        <f t="shared" si="135"/>
        <v>100</v>
      </c>
      <c r="AC310" s="110">
        <f t="shared" si="136"/>
        <v>100</v>
      </c>
      <c r="AD310" s="107">
        <f>IF('бланки '!G312=1,('бланки '!DB312+'бланки '!DD312)*3,SUM('бланки '!DA312:DE312))</f>
        <v>0</v>
      </c>
      <c r="AE310" s="107">
        <f>IF('бланки '!E312=2,SUM('бланки '!DI312:DK312)*2-1,SUM('бланки '!DF312:DK312))</f>
        <v>3</v>
      </c>
      <c r="AF310" s="107">
        <f>анкеты!J308</f>
        <v>1</v>
      </c>
      <c r="AG310" s="107">
        <f>анкеты!I308</f>
        <v>1</v>
      </c>
      <c r="AH310" s="108">
        <f t="shared" si="137"/>
        <v>0</v>
      </c>
      <c r="AI310" s="108">
        <f t="shared" si="138"/>
        <v>60</v>
      </c>
      <c r="AJ310" s="111">
        <f t="shared" si="139"/>
        <v>100</v>
      </c>
      <c r="AK310" s="110">
        <f t="shared" si="140"/>
        <v>54</v>
      </c>
      <c r="AL310" s="107">
        <f>анкеты!K308</f>
        <v>7</v>
      </c>
      <c r="AM310" s="107">
        <f t="shared" si="141"/>
        <v>7</v>
      </c>
      <c r="AN310" s="107">
        <f>анкеты!L308</f>
        <v>7</v>
      </c>
      <c r="AO310" s="107">
        <f t="shared" si="142"/>
        <v>7</v>
      </c>
      <c r="AP310" s="107">
        <f>анкеты!N308</f>
        <v>7</v>
      </c>
      <c r="AQ310" s="107">
        <f>анкеты!M308</f>
        <v>7</v>
      </c>
      <c r="AR310" s="108">
        <f t="shared" si="143"/>
        <v>100</v>
      </c>
      <c r="AS310" s="108">
        <f t="shared" si="144"/>
        <v>100</v>
      </c>
      <c r="AT310" s="108">
        <f t="shared" si="145"/>
        <v>100</v>
      </c>
      <c r="AU310" s="109">
        <f t="shared" si="146"/>
        <v>100</v>
      </c>
      <c r="AV310" s="107">
        <f>анкеты!O308</f>
        <v>7</v>
      </c>
      <c r="AW310" s="107">
        <f t="shared" si="147"/>
        <v>7</v>
      </c>
      <c r="AX310" s="107">
        <f>анкеты!P308</f>
        <v>7</v>
      </c>
      <c r="AY310" s="107">
        <f t="shared" si="148"/>
        <v>7</v>
      </c>
      <c r="AZ310" s="107">
        <f>анкеты!Q308</f>
        <v>7</v>
      </c>
      <c r="BA310" s="107">
        <f t="shared" si="149"/>
        <v>7</v>
      </c>
      <c r="BB310" s="108">
        <f t="shared" si="150"/>
        <v>100</v>
      </c>
      <c r="BC310" s="108">
        <f t="shared" si="151"/>
        <v>100</v>
      </c>
      <c r="BD310" s="108">
        <f t="shared" si="152"/>
        <v>100</v>
      </c>
      <c r="BE310" s="109">
        <f t="shared" si="153"/>
        <v>100</v>
      </c>
      <c r="BF310" s="107">
        <f t="shared" si="154"/>
        <v>90.320000000000007</v>
      </c>
      <c r="BG310" s="107"/>
      <c r="BH310" s="107"/>
      <c r="BI310" s="107"/>
      <c r="BJ310" s="107"/>
    </row>
    <row r="311" spans="1:62" ht="45">
      <c r="A311" s="107">
        <f>'бланки '!D313</f>
        <v>310</v>
      </c>
      <c r="B311" s="107" t="str">
        <f>'бланки '!C313</f>
        <v>Муниципальное бюджетное общеобразовательное учреждение - Юрьевская средняя общеобразовательная школа Хотынецкого района Орловской области</v>
      </c>
      <c r="C311" s="107">
        <f>анкеты!C309</f>
        <v>43</v>
      </c>
      <c r="D311" s="107">
        <f>SUMIF('бланки '!K313:Y313,"&lt;2")</f>
        <v>14</v>
      </c>
      <c r="E311" s="107">
        <f>COUNTIF('бланки '!K313:Y313,"&lt;2")</f>
        <v>14</v>
      </c>
      <c r="F311" s="107">
        <f>SUMIF('бланки '!Z313:CM313,"&lt;2")</f>
        <v>40</v>
      </c>
      <c r="G311" s="107">
        <f>COUNTIF('бланки '!Z313:CM313,"&lt;2")</f>
        <v>55</v>
      </c>
      <c r="H311" s="107">
        <f>SUM('бланки '!CN313:CQ313)</f>
        <v>4</v>
      </c>
      <c r="I311" s="107">
        <f>анкеты!E309</f>
        <v>28</v>
      </c>
      <c r="J311" s="107">
        <f>анкеты!D309</f>
        <v>28</v>
      </c>
      <c r="K311" s="107">
        <f>анкеты!G309</f>
        <v>29</v>
      </c>
      <c r="L311" s="107">
        <f>анкеты!F309</f>
        <v>30</v>
      </c>
      <c r="M311" s="107">
        <f t="shared" si="124"/>
        <v>100</v>
      </c>
      <c r="N311" s="107">
        <f t="shared" si="125"/>
        <v>73</v>
      </c>
      <c r="O311" s="107">
        <f t="shared" si="126"/>
        <v>100</v>
      </c>
      <c r="P311" s="107">
        <f t="shared" si="127"/>
        <v>97</v>
      </c>
      <c r="Q311" s="108">
        <f t="shared" si="128"/>
        <v>86</v>
      </c>
      <c r="R311" s="108">
        <f t="shared" si="129"/>
        <v>100</v>
      </c>
      <c r="S311" s="108">
        <f t="shared" si="130"/>
        <v>98</v>
      </c>
      <c r="T311" s="109">
        <f t="shared" si="131"/>
        <v>95</v>
      </c>
      <c r="U311" s="107">
        <f>SUM('бланки '!CT313:CX313)</f>
        <v>5</v>
      </c>
      <c r="V311" s="107"/>
      <c r="W311" s="107"/>
      <c r="X311" s="107">
        <f>анкеты!H309</f>
        <v>42</v>
      </c>
      <c r="Y311" s="107">
        <f t="shared" si="132"/>
        <v>43</v>
      </c>
      <c r="Z311" s="108">
        <f t="shared" si="133"/>
        <v>100</v>
      </c>
      <c r="AA311" s="108">
        <f t="shared" si="134"/>
        <v>99</v>
      </c>
      <c r="AB311" s="108">
        <f t="shared" si="135"/>
        <v>98</v>
      </c>
      <c r="AC311" s="110">
        <f t="shared" si="136"/>
        <v>99</v>
      </c>
      <c r="AD311" s="107">
        <f>IF('бланки '!G313=1,('бланки '!DB313+'бланки '!DD313)*3,SUM('бланки '!DA313:DE313))</f>
        <v>0</v>
      </c>
      <c r="AE311" s="107">
        <f>IF('бланки '!E313=2,SUM('бланки '!DI313:DK313)*2-1,SUM('бланки '!DF313:DK313))</f>
        <v>3</v>
      </c>
      <c r="AF311" s="107">
        <f>анкеты!J309</f>
        <v>14</v>
      </c>
      <c r="AG311" s="107">
        <f>анкеты!I309</f>
        <v>15</v>
      </c>
      <c r="AH311" s="108">
        <f t="shared" si="137"/>
        <v>0</v>
      </c>
      <c r="AI311" s="108">
        <f t="shared" si="138"/>
        <v>60</v>
      </c>
      <c r="AJ311" s="111">
        <f t="shared" si="139"/>
        <v>93</v>
      </c>
      <c r="AK311" s="110">
        <f t="shared" si="140"/>
        <v>51.9</v>
      </c>
      <c r="AL311" s="107">
        <f>анкеты!K309</f>
        <v>41</v>
      </c>
      <c r="AM311" s="107">
        <f t="shared" si="141"/>
        <v>43</v>
      </c>
      <c r="AN311" s="107">
        <f>анкеты!L309</f>
        <v>42</v>
      </c>
      <c r="AO311" s="107">
        <f t="shared" si="142"/>
        <v>43</v>
      </c>
      <c r="AP311" s="107">
        <f>анкеты!N309</f>
        <v>34</v>
      </c>
      <c r="AQ311" s="107">
        <f>анкеты!M309</f>
        <v>36</v>
      </c>
      <c r="AR311" s="108">
        <f t="shared" si="143"/>
        <v>95</v>
      </c>
      <c r="AS311" s="108">
        <f t="shared" si="144"/>
        <v>98</v>
      </c>
      <c r="AT311" s="108">
        <f t="shared" si="145"/>
        <v>94</v>
      </c>
      <c r="AU311" s="109">
        <f t="shared" si="146"/>
        <v>96</v>
      </c>
      <c r="AV311" s="107">
        <f>анкеты!O309</f>
        <v>43</v>
      </c>
      <c r="AW311" s="107">
        <f t="shared" si="147"/>
        <v>43</v>
      </c>
      <c r="AX311" s="107">
        <f>анкеты!P309</f>
        <v>41</v>
      </c>
      <c r="AY311" s="107">
        <f t="shared" si="148"/>
        <v>43</v>
      </c>
      <c r="AZ311" s="107">
        <f>анкеты!Q309</f>
        <v>41</v>
      </c>
      <c r="BA311" s="107">
        <f t="shared" si="149"/>
        <v>43</v>
      </c>
      <c r="BB311" s="108">
        <f t="shared" si="150"/>
        <v>100</v>
      </c>
      <c r="BC311" s="108">
        <f t="shared" si="151"/>
        <v>95</v>
      </c>
      <c r="BD311" s="108">
        <f t="shared" si="152"/>
        <v>95</v>
      </c>
      <c r="BE311" s="109">
        <f t="shared" si="153"/>
        <v>96.5</v>
      </c>
      <c r="BF311" s="107">
        <f t="shared" si="154"/>
        <v>87.679999999999993</v>
      </c>
      <c r="BG311" s="107"/>
      <c r="BH311" s="107"/>
      <c r="BI311" s="107"/>
      <c r="BJ311" s="107"/>
    </row>
    <row r="312" spans="1:62" ht="45">
      <c r="A312" s="107">
        <f>'бланки '!D314</f>
        <v>311</v>
      </c>
      <c r="B312" s="107" t="str">
        <f>'бланки '!C314</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2" s="107">
        <f>анкеты!C310</f>
        <v>65</v>
      </c>
      <c r="D312" s="107">
        <f>SUMIF('бланки '!K314:Y314,"&lt;2")</f>
        <v>13</v>
      </c>
      <c r="E312" s="107">
        <f>COUNTIF('бланки '!K314:Y314,"&lt;2")</f>
        <v>13</v>
      </c>
      <c r="F312" s="107">
        <f>SUMIF('бланки '!Z314:CM314,"&lt;2")</f>
        <v>35</v>
      </c>
      <c r="G312" s="107">
        <f>COUNTIF('бланки '!Z314:CM314,"&lt;2")</f>
        <v>52</v>
      </c>
      <c r="H312" s="107">
        <f>SUM('бланки '!CN314:CQ314)</f>
        <v>4</v>
      </c>
      <c r="I312" s="107">
        <f>анкеты!E310</f>
        <v>45</v>
      </c>
      <c r="J312" s="107">
        <f>анкеты!D310</f>
        <v>47</v>
      </c>
      <c r="K312" s="107">
        <f>анкеты!G310</f>
        <v>35</v>
      </c>
      <c r="L312" s="107">
        <f>анкеты!F310</f>
        <v>36</v>
      </c>
      <c r="M312" s="107">
        <f t="shared" si="124"/>
        <v>100</v>
      </c>
      <c r="N312" s="107">
        <f t="shared" si="125"/>
        <v>67</v>
      </c>
      <c r="O312" s="107">
        <f t="shared" si="126"/>
        <v>96</v>
      </c>
      <c r="P312" s="107">
        <f t="shared" si="127"/>
        <v>97</v>
      </c>
      <c r="Q312" s="108">
        <f t="shared" si="128"/>
        <v>83</v>
      </c>
      <c r="R312" s="108">
        <f t="shared" si="129"/>
        <v>100</v>
      </c>
      <c r="S312" s="108">
        <f t="shared" si="130"/>
        <v>96</v>
      </c>
      <c r="T312" s="109">
        <f t="shared" si="131"/>
        <v>93.3</v>
      </c>
      <c r="U312" s="107">
        <f>SUM('бланки '!CT314:CX314)</f>
        <v>5</v>
      </c>
      <c r="V312" s="107"/>
      <c r="W312" s="107"/>
      <c r="X312" s="107">
        <f>анкеты!H310</f>
        <v>64</v>
      </c>
      <c r="Y312" s="107">
        <f t="shared" si="132"/>
        <v>65</v>
      </c>
      <c r="Z312" s="108">
        <f t="shared" si="133"/>
        <v>100</v>
      </c>
      <c r="AA312" s="108">
        <f t="shared" si="134"/>
        <v>99</v>
      </c>
      <c r="AB312" s="108">
        <f t="shared" si="135"/>
        <v>98</v>
      </c>
      <c r="AC312" s="110">
        <f t="shared" si="136"/>
        <v>99</v>
      </c>
      <c r="AD312" s="107">
        <f>IF('бланки '!G314=1,('бланки '!DB314+'бланки '!DD314)*3,SUM('бланки '!DA314:DE314))</f>
        <v>2</v>
      </c>
      <c r="AE312" s="107">
        <f>IF('бланки '!E314=2,SUM('бланки '!DI314:DK314)*2-1,SUM('бланки '!DF314:DK314))</f>
        <v>3</v>
      </c>
      <c r="AF312" s="107">
        <f>анкеты!J310</f>
        <v>6</v>
      </c>
      <c r="AG312" s="107">
        <f>анкеты!I310</f>
        <v>7</v>
      </c>
      <c r="AH312" s="108">
        <f t="shared" si="137"/>
        <v>40</v>
      </c>
      <c r="AI312" s="108">
        <f t="shared" si="138"/>
        <v>60</v>
      </c>
      <c r="AJ312" s="111">
        <f t="shared" si="139"/>
        <v>86</v>
      </c>
      <c r="AK312" s="110">
        <f t="shared" si="140"/>
        <v>61.8</v>
      </c>
      <c r="AL312" s="107">
        <f>анкеты!K310</f>
        <v>64</v>
      </c>
      <c r="AM312" s="107">
        <f t="shared" si="141"/>
        <v>65</v>
      </c>
      <c r="AN312" s="107">
        <f>анкеты!L310</f>
        <v>64</v>
      </c>
      <c r="AO312" s="107">
        <f t="shared" si="142"/>
        <v>65</v>
      </c>
      <c r="AP312" s="107">
        <f>анкеты!N310</f>
        <v>46</v>
      </c>
      <c r="AQ312" s="107">
        <f>анкеты!M310</f>
        <v>47</v>
      </c>
      <c r="AR312" s="108">
        <f t="shared" si="143"/>
        <v>98</v>
      </c>
      <c r="AS312" s="108">
        <f t="shared" si="144"/>
        <v>98</v>
      </c>
      <c r="AT312" s="108">
        <f t="shared" si="145"/>
        <v>98</v>
      </c>
      <c r="AU312" s="109">
        <f t="shared" si="146"/>
        <v>98</v>
      </c>
      <c r="AV312" s="107">
        <f>анкеты!O310</f>
        <v>62</v>
      </c>
      <c r="AW312" s="107">
        <f t="shared" si="147"/>
        <v>65</v>
      </c>
      <c r="AX312" s="107">
        <f>анкеты!P310</f>
        <v>65</v>
      </c>
      <c r="AY312" s="107">
        <f t="shared" si="148"/>
        <v>65</v>
      </c>
      <c r="AZ312" s="107">
        <f>анкеты!Q310</f>
        <v>62</v>
      </c>
      <c r="BA312" s="107">
        <f t="shared" si="149"/>
        <v>65</v>
      </c>
      <c r="BB312" s="108">
        <f t="shared" si="150"/>
        <v>95</v>
      </c>
      <c r="BC312" s="108">
        <f t="shared" si="151"/>
        <v>100</v>
      </c>
      <c r="BD312" s="108">
        <f t="shared" si="152"/>
        <v>95</v>
      </c>
      <c r="BE312" s="109">
        <f t="shared" si="153"/>
        <v>96</v>
      </c>
      <c r="BF312" s="107">
        <f t="shared" si="154"/>
        <v>89.62</v>
      </c>
      <c r="BG312" s="107"/>
      <c r="BH312" s="107"/>
      <c r="BI312" s="107"/>
      <c r="BJ312" s="107"/>
    </row>
    <row r="313" spans="1:62" ht="45">
      <c r="A313" s="107">
        <f>'бланки '!D315</f>
        <v>312</v>
      </c>
      <c r="B313" s="107" t="str">
        <f>'бланки '!C315</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3" s="107">
        <f>анкеты!C311</f>
        <v>299</v>
      </c>
      <c r="D313" s="107">
        <f>SUMIF('бланки '!K315:Y315,"&lt;2")</f>
        <v>13</v>
      </c>
      <c r="E313" s="107">
        <f>COUNTIF('бланки '!K315:Y315,"&lt;2")</f>
        <v>13</v>
      </c>
      <c r="F313" s="107">
        <f>SUMIF('бланки '!Z315:CM315,"&lt;2")</f>
        <v>56</v>
      </c>
      <c r="G313" s="107">
        <f>COUNTIF('бланки '!Z315:CM315,"&lt;2")</f>
        <v>56</v>
      </c>
      <c r="H313" s="107">
        <f>SUM('бланки '!CN315:CQ315)</f>
        <v>4</v>
      </c>
      <c r="I313" s="107">
        <f>анкеты!E311</f>
        <v>266</v>
      </c>
      <c r="J313" s="107">
        <f>анкеты!D311</f>
        <v>272</v>
      </c>
      <c r="K313" s="107">
        <f>анкеты!G311</f>
        <v>251</v>
      </c>
      <c r="L313" s="107">
        <f>анкеты!F311</f>
        <v>256</v>
      </c>
      <c r="M313" s="107">
        <f t="shared" si="124"/>
        <v>100</v>
      </c>
      <c r="N313" s="107">
        <f t="shared" si="125"/>
        <v>100</v>
      </c>
      <c r="O313" s="107">
        <f t="shared" si="126"/>
        <v>98</v>
      </c>
      <c r="P313" s="107">
        <f t="shared" si="127"/>
        <v>98</v>
      </c>
      <c r="Q313" s="108">
        <f t="shared" si="128"/>
        <v>100</v>
      </c>
      <c r="R313" s="108">
        <f t="shared" si="129"/>
        <v>100</v>
      </c>
      <c r="S313" s="108">
        <f t="shared" si="130"/>
        <v>98</v>
      </c>
      <c r="T313" s="109">
        <f t="shared" si="131"/>
        <v>99.2</v>
      </c>
      <c r="U313" s="107">
        <f>SUM('бланки '!CT315:CX315)</f>
        <v>5</v>
      </c>
      <c r="V313" s="107"/>
      <c r="W313" s="107"/>
      <c r="X313" s="107">
        <f>анкеты!H311</f>
        <v>287</v>
      </c>
      <c r="Y313" s="107">
        <f t="shared" si="132"/>
        <v>299</v>
      </c>
      <c r="Z313" s="108">
        <f t="shared" si="133"/>
        <v>100</v>
      </c>
      <c r="AA313" s="108">
        <f t="shared" si="134"/>
        <v>98</v>
      </c>
      <c r="AB313" s="108">
        <f t="shared" si="135"/>
        <v>96</v>
      </c>
      <c r="AC313" s="110">
        <f t="shared" si="136"/>
        <v>98</v>
      </c>
      <c r="AD313" s="107">
        <f>IF('бланки '!G315=1,('бланки '!DB315+'бланки '!DD315)*3,SUM('бланки '!DA315:DE315))</f>
        <v>3</v>
      </c>
      <c r="AE313" s="107">
        <f>IF('бланки '!E315=2,SUM('бланки '!DI315:DK315)*2-1,SUM('бланки '!DF315:DK315))</f>
        <v>5</v>
      </c>
      <c r="AF313" s="107">
        <f>анкеты!J311</f>
        <v>127</v>
      </c>
      <c r="AG313" s="107">
        <f>анкеты!I311</f>
        <v>133</v>
      </c>
      <c r="AH313" s="108">
        <f t="shared" si="137"/>
        <v>60</v>
      </c>
      <c r="AI313" s="108">
        <f t="shared" si="138"/>
        <v>100</v>
      </c>
      <c r="AJ313" s="111">
        <f t="shared" si="139"/>
        <v>95</v>
      </c>
      <c r="AK313" s="110">
        <f t="shared" si="140"/>
        <v>86.5</v>
      </c>
      <c r="AL313" s="107">
        <f>анкеты!K311</f>
        <v>286</v>
      </c>
      <c r="AM313" s="107">
        <f t="shared" si="141"/>
        <v>299</v>
      </c>
      <c r="AN313" s="107">
        <f>анкеты!L311</f>
        <v>290</v>
      </c>
      <c r="AO313" s="107">
        <f t="shared" si="142"/>
        <v>299</v>
      </c>
      <c r="AP313" s="107">
        <f>анкеты!N311</f>
        <v>249</v>
      </c>
      <c r="AQ313" s="107">
        <f>анкеты!M311</f>
        <v>256</v>
      </c>
      <c r="AR313" s="108">
        <f t="shared" si="143"/>
        <v>96</v>
      </c>
      <c r="AS313" s="108">
        <f t="shared" si="144"/>
        <v>97</v>
      </c>
      <c r="AT313" s="108">
        <f t="shared" si="145"/>
        <v>97</v>
      </c>
      <c r="AU313" s="109">
        <f t="shared" si="146"/>
        <v>96.6</v>
      </c>
      <c r="AV313" s="107">
        <f>анкеты!O311</f>
        <v>289</v>
      </c>
      <c r="AW313" s="107">
        <f t="shared" si="147"/>
        <v>299</v>
      </c>
      <c r="AX313" s="107">
        <f>анкеты!P311</f>
        <v>289</v>
      </c>
      <c r="AY313" s="107">
        <f t="shared" si="148"/>
        <v>299</v>
      </c>
      <c r="AZ313" s="107">
        <f>анкеты!Q311</f>
        <v>292</v>
      </c>
      <c r="BA313" s="107">
        <f t="shared" si="149"/>
        <v>299</v>
      </c>
      <c r="BB313" s="108">
        <f t="shared" si="150"/>
        <v>97</v>
      </c>
      <c r="BC313" s="108">
        <f t="shared" si="151"/>
        <v>97</v>
      </c>
      <c r="BD313" s="108">
        <f t="shared" si="152"/>
        <v>98</v>
      </c>
      <c r="BE313" s="109">
        <f t="shared" si="153"/>
        <v>97.5</v>
      </c>
      <c r="BF313" s="107">
        <f t="shared" si="154"/>
        <v>95.559999999999988</v>
      </c>
      <c r="BG313" s="107"/>
      <c r="BH313" s="107"/>
      <c r="BI313" s="107"/>
      <c r="BJ313" s="107"/>
    </row>
    <row r="314" spans="1:62" ht="45">
      <c r="A314" s="107">
        <f>'бланки '!D316</f>
        <v>313</v>
      </c>
      <c r="B314" s="107" t="str">
        <f>'бланки '!C316</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4" s="107">
        <f>анкеты!C312</f>
        <v>24</v>
      </c>
      <c r="D314" s="107">
        <f>SUMIF('бланки '!K316:Y316,"&lt;2")</f>
        <v>14</v>
      </c>
      <c r="E314" s="107">
        <f>COUNTIF('бланки '!K316:Y316,"&lt;2")</f>
        <v>14</v>
      </c>
      <c r="F314" s="107">
        <f>SUMIF('бланки '!Z316:CM316,"&lt;2")</f>
        <v>50</v>
      </c>
      <c r="G314" s="107">
        <f>COUNTIF('бланки '!Z316:CM316,"&lt;2")</f>
        <v>53</v>
      </c>
      <c r="H314" s="107">
        <f>SUM('бланки '!CN316:CQ316)</f>
        <v>4</v>
      </c>
      <c r="I314" s="107">
        <f>анкеты!E312</f>
        <v>24</v>
      </c>
      <c r="J314" s="107">
        <f>анкеты!D312</f>
        <v>24</v>
      </c>
      <c r="K314" s="107">
        <f>анкеты!G312</f>
        <v>24</v>
      </c>
      <c r="L314" s="107">
        <f>анкеты!F312</f>
        <v>24</v>
      </c>
      <c r="M314" s="107">
        <f t="shared" si="124"/>
        <v>100</v>
      </c>
      <c r="N314" s="107">
        <f t="shared" si="125"/>
        <v>94</v>
      </c>
      <c r="O314" s="107">
        <f t="shared" si="126"/>
        <v>100</v>
      </c>
      <c r="P314" s="107">
        <f t="shared" si="127"/>
        <v>100</v>
      </c>
      <c r="Q314" s="108">
        <f t="shared" si="128"/>
        <v>97</v>
      </c>
      <c r="R314" s="108">
        <f t="shared" si="129"/>
        <v>100</v>
      </c>
      <c r="S314" s="108">
        <f t="shared" si="130"/>
        <v>100</v>
      </c>
      <c r="T314" s="109">
        <f t="shared" si="131"/>
        <v>99.1</v>
      </c>
      <c r="U314" s="107">
        <f>SUM('бланки '!CT316:CX316)</f>
        <v>5</v>
      </c>
      <c r="V314" s="107"/>
      <c r="W314" s="107"/>
      <c r="X314" s="107">
        <f>анкеты!H312</f>
        <v>24</v>
      </c>
      <c r="Y314" s="107">
        <f t="shared" si="132"/>
        <v>24</v>
      </c>
      <c r="Z314" s="108">
        <f t="shared" si="133"/>
        <v>100</v>
      </c>
      <c r="AA314" s="108">
        <f t="shared" si="134"/>
        <v>100</v>
      </c>
      <c r="AB314" s="108">
        <f t="shared" si="135"/>
        <v>100</v>
      </c>
      <c r="AC314" s="110">
        <f t="shared" si="136"/>
        <v>100</v>
      </c>
      <c r="AD314" s="107">
        <f>IF('бланки '!G316=1,('бланки '!DB316+'бланки '!DD316)*3,SUM('бланки '!DA316:DE316))</f>
        <v>1</v>
      </c>
      <c r="AE314" s="107">
        <f>IF('бланки '!E316=2,SUM('бланки '!DI316:DK316)*2-1,SUM('бланки '!DF316:DK316))</f>
        <v>3</v>
      </c>
      <c r="AF314" s="107">
        <f>анкеты!J312</f>
        <v>2</v>
      </c>
      <c r="AG314" s="107">
        <f>анкеты!I312</f>
        <v>2</v>
      </c>
      <c r="AH314" s="108">
        <f t="shared" si="137"/>
        <v>20</v>
      </c>
      <c r="AI314" s="108">
        <f t="shared" si="138"/>
        <v>60</v>
      </c>
      <c r="AJ314" s="111">
        <f t="shared" si="139"/>
        <v>100</v>
      </c>
      <c r="AK314" s="110">
        <f t="shared" si="140"/>
        <v>60</v>
      </c>
      <c r="AL314" s="107">
        <f>анкеты!K312</f>
        <v>24</v>
      </c>
      <c r="AM314" s="107">
        <f t="shared" si="141"/>
        <v>24</v>
      </c>
      <c r="AN314" s="107">
        <f>анкеты!L312</f>
        <v>24</v>
      </c>
      <c r="AO314" s="107">
        <f t="shared" si="142"/>
        <v>24</v>
      </c>
      <c r="AP314" s="107">
        <f>анкеты!N312</f>
        <v>24</v>
      </c>
      <c r="AQ314" s="107">
        <f>анкеты!M312</f>
        <v>24</v>
      </c>
      <c r="AR314" s="108">
        <f t="shared" si="143"/>
        <v>100</v>
      </c>
      <c r="AS314" s="108">
        <f t="shared" si="144"/>
        <v>100</v>
      </c>
      <c r="AT314" s="108">
        <f t="shared" si="145"/>
        <v>100</v>
      </c>
      <c r="AU314" s="109">
        <f t="shared" si="146"/>
        <v>100</v>
      </c>
      <c r="AV314" s="107">
        <f>анкеты!O312</f>
        <v>24</v>
      </c>
      <c r="AW314" s="107">
        <f t="shared" si="147"/>
        <v>24</v>
      </c>
      <c r="AX314" s="107">
        <f>анкеты!P312</f>
        <v>24</v>
      </c>
      <c r="AY314" s="107">
        <f t="shared" si="148"/>
        <v>24</v>
      </c>
      <c r="AZ314" s="107">
        <f>анкеты!Q312</f>
        <v>24</v>
      </c>
      <c r="BA314" s="107">
        <f t="shared" si="149"/>
        <v>24</v>
      </c>
      <c r="BB314" s="108">
        <f t="shared" si="150"/>
        <v>100</v>
      </c>
      <c r="BC314" s="108">
        <f t="shared" si="151"/>
        <v>100</v>
      </c>
      <c r="BD314" s="108">
        <f t="shared" si="152"/>
        <v>100</v>
      </c>
      <c r="BE314" s="109">
        <f t="shared" si="153"/>
        <v>100</v>
      </c>
      <c r="BF314" s="107">
        <f t="shared" si="154"/>
        <v>91.820000000000007</v>
      </c>
      <c r="BG314" s="107"/>
      <c r="BH314" s="107"/>
      <c r="BI314" s="107"/>
      <c r="BJ314" s="107"/>
    </row>
    <row r="315" spans="1:62" ht="45">
      <c r="A315" s="107">
        <f>'бланки '!D317</f>
        <v>314</v>
      </c>
      <c r="B315" s="107" t="str">
        <f>'бланки '!C317</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5" s="107">
        <f>анкеты!C313</f>
        <v>50</v>
      </c>
      <c r="D315" s="107">
        <f>SUMIF('бланки '!K317:Y317,"&lt;2")</f>
        <v>13</v>
      </c>
      <c r="E315" s="107">
        <f>COUNTIF('бланки '!K317:Y317,"&lt;2")</f>
        <v>13</v>
      </c>
      <c r="F315" s="107">
        <f>SUMIF('бланки '!Z317:CM317,"&lt;2")</f>
        <v>49</v>
      </c>
      <c r="G315" s="107">
        <f>COUNTIF('бланки '!Z317:CM317,"&lt;2")</f>
        <v>54</v>
      </c>
      <c r="H315" s="107">
        <f>SUM('бланки '!CN317:CQ317)</f>
        <v>4</v>
      </c>
      <c r="I315" s="107">
        <f>анкеты!E313</f>
        <v>50</v>
      </c>
      <c r="J315" s="107">
        <f>анкеты!D313</f>
        <v>50</v>
      </c>
      <c r="K315" s="107">
        <f>анкеты!G313</f>
        <v>48</v>
      </c>
      <c r="L315" s="107">
        <f>анкеты!F313</f>
        <v>48</v>
      </c>
      <c r="M315" s="107">
        <f t="shared" si="124"/>
        <v>100</v>
      </c>
      <c r="N315" s="107">
        <f t="shared" si="125"/>
        <v>91</v>
      </c>
      <c r="O315" s="107">
        <f t="shared" si="126"/>
        <v>100</v>
      </c>
      <c r="P315" s="107">
        <f t="shared" si="127"/>
        <v>100</v>
      </c>
      <c r="Q315" s="108">
        <f t="shared" si="128"/>
        <v>95</v>
      </c>
      <c r="R315" s="108">
        <f t="shared" si="129"/>
        <v>100</v>
      </c>
      <c r="S315" s="108">
        <f t="shared" si="130"/>
        <v>100</v>
      </c>
      <c r="T315" s="109">
        <f t="shared" si="131"/>
        <v>98.5</v>
      </c>
      <c r="U315" s="107">
        <f>SUM('бланки '!CT317:CX317)</f>
        <v>5</v>
      </c>
      <c r="V315" s="107"/>
      <c r="W315" s="107"/>
      <c r="X315" s="107">
        <f>анкеты!H313</f>
        <v>50</v>
      </c>
      <c r="Y315" s="107">
        <f t="shared" si="132"/>
        <v>50</v>
      </c>
      <c r="Z315" s="108">
        <f t="shared" si="133"/>
        <v>100</v>
      </c>
      <c r="AA315" s="108">
        <f t="shared" si="134"/>
        <v>100</v>
      </c>
      <c r="AB315" s="108">
        <f t="shared" si="135"/>
        <v>100</v>
      </c>
      <c r="AC315" s="110">
        <f t="shared" si="136"/>
        <v>100</v>
      </c>
      <c r="AD315" s="107">
        <f>IF('бланки '!G317=1,('бланки '!DB317+'бланки '!DD317)*3,SUM('бланки '!DA317:DE317))</f>
        <v>1</v>
      </c>
      <c r="AE315" s="107">
        <f>IF('бланки '!E317=2,SUM('бланки '!DI317:DK317)*2-1,SUM('бланки '!DF317:DK317))</f>
        <v>2</v>
      </c>
      <c r="AF315" s="107">
        <f>анкеты!J313</f>
        <v>3</v>
      </c>
      <c r="AG315" s="107">
        <f>анкеты!I313</f>
        <v>3</v>
      </c>
      <c r="AH315" s="108">
        <f t="shared" si="137"/>
        <v>20</v>
      </c>
      <c r="AI315" s="108">
        <f t="shared" si="138"/>
        <v>40</v>
      </c>
      <c r="AJ315" s="111">
        <f t="shared" si="139"/>
        <v>100</v>
      </c>
      <c r="AK315" s="110">
        <f t="shared" si="140"/>
        <v>52</v>
      </c>
      <c r="AL315" s="107">
        <f>анкеты!K313</f>
        <v>50</v>
      </c>
      <c r="AM315" s="107">
        <f t="shared" si="141"/>
        <v>50</v>
      </c>
      <c r="AN315" s="107">
        <f>анкеты!L313</f>
        <v>50</v>
      </c>
      <c r="AO315" s="107">
        <f t="shared" si="142"/>
        <v>50</v>
      </c>
      <c r="AP315" s="107">
        <f>анкеты!N313</f>
        <v>47</v>
      </c>
      <c r="AQ315" s="107">
        <f>анкеты!M313</f>
        <v>47</v>
      </c>
      <c r="AR315" s="108">
        <f t="shared" si="143"/>
        <v>100</v>
      </c>
      <c r="AS315" s="108">
        <f t="shared" si="144"/>
        <v>100</v>
      </c>
      <c r="AT315" s="108">
        <f t="shared" si="145"/>
        <v>100</v>
      </c>
      <c r="AU315" s="109">
        <f t="shared" si="146"/>
        <v>100</v>
      </c>
      <c r="AV315" s="107">
        <f>анкеты!O313</f>
        <v>50</v>
      </c>
      <c r="AW315" s="107">
        <f t="shared" si="147"/>
        <v>50</v>
      </c>
      <c r="AX315" s="107">
        <f>анкеты!P313</f>
        <v>50</v>
      </c>
      <c r="AY315" s="107">
        <f t="shared" si="148"/>
        <v>50</v>
      </c>
      <c r="AZ315" s="107">
        <f>анкеты!Q313</f>
        <v>50</v>
      </c>
      <c r="BA315" s="107">
        <f t="shared" si="149"/>
        <v>50</v>
      </c>
      <c r="BB315" s="108">
        <f t="shared" si="150"/>
        <v>100</v>
      </c>
      <c r="BC315" s="108">
        <f t="shared" si="151"/>
        <v>100</v>
      </c>
      <c r="BD315" s="108">
        <f t="shared" si="152"/>
        <v>100</v>
      </c>
      <c r="BE315" s="109">
        <f t="shared" si="153"/>
        <v>100</v>
      </c>
      <c r="BF315" s="107">
        <f t="shared" si="154"/>
        <v>90.1</v>
      </c>
      <c r="BG315" s="107"/>
      <c r="BH315" s="107"/>
      <c r="BI315" s="107"/>
      <c r="BJ315" s="107"/>
    </row>
    <row r="316" spans="1:62" ht="45">
      <c r="A316" s="107">
        <f>'бланки '!D318</f>
        <v>315</v>
      </c>
      <c r="B316" s="107" t="str">
        <f>'бланки '!C318</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6" s="107">
        <f>анкеты!C314</f>
        <v>65</v>
      </c>
      <c r="D316" s="107">
        <f>SUMIF('бланки '!K318:Y318,"&lt;2")</f>
        <v>14</v>
      </c>
      <c r="E316" s="107">
        <f>COUNTIF('бланки '!K318:Y318,"&lt;2")</f>
        <v>14</v>
      </c>
      <c r="F316" s="107">
        <f>SUMIF('бланки '!Z318:CM318,"&lt;2")</f>
        <v>54</v>
      </c>
      <c r="G316" s="107">
        <f>COUNTIF('бланки '!Z318:CM318,"&lt;2")</f>
        <v>56</v>
      </c>
      <c r="H316" s="107">
        <f>SUM('бланки '!CN318:CQ318)</f>
        <v>4</v>
      </c>
      <c r="I316" s="107">
        <f>анкеты!E314</f>
        <v>61</v>
      </c>
      <c r="J316" s="107">
        <f>анкеты!D314</f>
        <v>61</v>
      </c>
      <c r="K316" s="107">
        <f>анкеты!G314</f>
        <v>54</v>
      </c>
      <c r="L316" s="107">
        <f>анкеты!F314</f>
        <v>54</v>
      </c>
      <c r="M316" s="107">
        <f t="shared" si="124"/>
        <v>100</v>
      </c>
      <c r="N316" s="107">
        <f t="shared" si="125"/>
        <v>96</v>
      </c>
      <c r="O316" s="107">
        <f t="shared" si="126"/>
        <v>100</v>
      </c>
      <c r="P316" s="107">
        <f t="shared" si="127"/>
        <v>100</v>
      </c>
      <c r="Q316" s="108">
        <f t="shared" si="128"/>
        <v>98</v>
      </c>
      <c r="R316" s="108">
        <f t="shared" si="129"/>
        <v>100</v>
      </c>
      <c r="S316" s="108">
        <f t="shared" si="130"/>
        <v>100</v>
      </c>
      <c r="T316" s="109">
        <f t="shared" si="131"/>
        <v>99.4</v>
      </c>
      <c r="U316" s="107">
        <f>SUM('бланки '!CT318:CX318)</f>
        <v>5</v>
      </c>
      <c r="V316" s="107"/>
      <c r="W316" s="107"/>
      <c r="X316" s="107">
        <f>анкеты!H314</f>
        <v>63</v>
      </c>
      <c r="Y316" s="107">
        <f t="shared" si="132"/>
        <v>65</v>
      </c>
      <c r="Z316" s="108">
        <f t="shared" si="133"/>
        <v>100</v>
      </c>
      <c r="AA316" s="108">
        <f t="shared" si="134"/>
        <v>98</v>
      </c>
      <c r="AB316" s="108">
        <f t="shared" si="135"/>
        <v>97</v>
      </c>
      <c r="AC316" s="110">
        <f t="shared" si="136"/>
        <v>98.5</v>
      </c>
      <c r="AD316" s="107">
        <f>IF('бланки '!G318=1,('бланки '!DB318+'бланки '!DD318)*3,SUM('бланки '!DA318:DE318))</f>
        <v>1</v>
      </c>
      <c r="AE316" s="107">
        <f>IF('бланки '!E318=2,SUM('бланки '!DI318:DK318)*2-1,SUM('бланки '!DF318:DK318))</f>
        <v>3</v>
      </c>
      <c r="AF316" s="107">
        <f>анкеты!J314</f>
        <v>7</v>
      </c>
      <c r="AG316" s="107">
        <f>анкеты!I314</f>
        <v>8</v>
      </c>
      <c r="AH316" s="108">
        <f t="shared" si="137"/>
        <v>20</v>
      </c>
      <c r="AI316" s="108">
        <f t="shared" si="138"/>
        <v>60</v>
      </c>
      <c r="AJ316" s="111">
        <f t="shared" si="139"/>
        <v>87</v>
      </c>
      <c r="AK316" s="110">
        <f t="shared" si="140"/>
        <v>56.1</v>
      </c>
      <c r="AL316" s="107">
        <f>анкеты!K314</f>
        <v>63</v>
      </c>
      <c r="AM316" s="107">
        <f t="shared" si="141"/>
        <v>65</v>
      </c>
      <c r="AN316" s="107">
        <f>анкеты!L314</f>
        <v>65</v>
      </c>
      <c r="AO316" s="107">
        <f t="shared" si="142"/>
        <v>65</v>
      </c>
      <c r="AP316" s="107">
        <f>анкеты!N314</f>
        <v>61</v>
      </c>
      <c r="AQ316" s="107">
        <f>анкеты!M314</f>
        <v>63</v>
      </c>
      <c r="AR316" s="108">
        <f t="shared" si="143"/>
        <v>97</v>
      </c>
      <c r="AS316" s="108">
        <f t="shared" si="144"/>
        <v>100</v>
      </c>
      <c r="AT316" s="108">
        <f t="shared" si="145"/>
        <v>97</v>
      </c>
      <c r="AU316" s="109">
        <f t="shared" si="146"/>
        <v>98.2</v>
      </c>
      <c r="AV316" s="107">
        <f>анкеты!O314</f>
        <v>64</v>
      </c>
      <c r="AW316" s="107">
        <f t="shared" si="147"/>
        <v>65</v>
      </c>
      <c r="AX316" s="107">
        <f>анкеты!P314</f>
        <v>65</v>
      </c>
      <c r="AY316" s="107">
        <f t="shared" si="148"/>
        <v>65</v>
      </c>
      <c r="AZ316" s="107">
        <f>анкеты!Q314</f>
        <v>64</v>
      </c>
      <c r="BA316" s="107">
        <f t="shared" si="149"/>
        <v>65</v>
      </c>
      <c r="BB316" s="108">
        <f t="shared" si="150"/>
        <v>98</v>
      </c>
      <c r="BC316" s="108">
        <f t="shared" si="151"/>
        <v>100</v>
      </c>
      <c r="BD316" s="108">
        <f t="shared" si="152"/>
        <v>98</v>
      </c>
      <c r="BE316" s="109">
        <f t="shared" si="153"/>
        <v>98.4</v>
      </c>
      <c r="BF316" s="107">
        <f t="shared" si="154"/>
        <v>90.12</v>
      </c>
      <c r="BG316" s="107"/>
      <c r="BH316" s="107"/>
      <c r="BI316" s="107"/>
      <c r="BJ316" s="107"/>
    </row>
    <row r="317" spans="1:62" ht="45">
      <c r="A317" s="107">
        <f>'бланки '!D319</f>
        <v>316</v>
      </c>
      <c r="B317" s="107" t="str">
        <f>'бланки '!C319</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7" s="107">
        <f>анкеты!C315</f>
        <v>48</v>
      </c>
      <c r="D317" s="107">
        <f>SUMIF('бланки '!K319:Y319,"&lt;2")</f>
        <v>13</v>
      </c>
      <c r="E317" s="107">
        <f>COUNTIF('бланки '!K319:Y319,"&lt;2")</f>
        <v>13</v>
      </c>
      <c r="F317" s="107">
        <f>SUMIF('бланки '!Z319:CM319,"&lt;2")</f>
        <v>51</v>
      </c>
      <c r="G317" s="107">
        <f>COUNTIF('бланки '!Z319:CM319,"&lt;2")</f>
        <v>61</v>
      </c>
      <c r="H317" s="107">
        <f>SUM('бланки '!CN319:CQ319)</f>
        <v>4</v>
      </c>
      <c r="I317" s="107">
        <f>анкеты!E315</f>
        <v>38</v>
      </c>
      <c r="J317" s="107">
        <f>анкеты!D315</f>
        <v>38</v>
      </c>
      <c r="K317" s="107">
        <f>анкеты!G315</f>
        <v>29</v>
      </c>
      <c r="L317" s="107">
        <f>анкеты!F315</f>
        <v>30</v>
      </c>
      <c r="M317" s="107">
        <f t="shared" si="124"/>
        <v>100</v>
      </c>
      <c r="N317" s="107">
        <f t="shared" si="125"/>
        <v>84</v>
      </c>
      <c r="O317" s="107">
        <f t="shared" si="126"/>
        <v>100</v>
      </c>
      <c r="P317" s="107">
        <f t="shared" si="127"/>
        <v>97</v>
      </c>
      <c r="Q317" s="108">
        <f t="shared" si="128"/>
        <v>92</v>
      </c>
      <c r="R317" s="108">
        <f t="shared" si="129"/>
        <v>100</v>
      </c>
      <c r="S317" s="108">
        <f t="shared" si="130"/>
        <v>98</v>
      </c>
      <c r="T317" s="109">
        <f t="shared" si="131"/>
        <v>96.8</v>
      </c>
      <c r="U317" s="107">
        <f>SUM('бланки '!CT319:CX319)</f>
        <v>5</v>
      </c>
      <c r="V317" s="107"/>
      <c r="W317" s="107"/>
      <c r="X317" s="107">
        <f>анкеты!H315</f>
        <v>46</v>
      </c>
      <c r="Y317" s="107">
        <f t="shared" si="132"/>
        <v>48</v>
      </c>
      <c r="Z317" s="108">
        <f t="shared" si="133"/>
        <v>100</v>
      </c>
      <c r="AA317" s="108">
        <f t="shared" si="134"/>
        <v>98</v>
      </c>
      <c r="AB317" s="108">
        <f t="shared" si="135"/>
        <v>96</v>
      </c>
      <c r="AC317" s="110">
        <f t="shared" si="136"/>
        <v>98</v>
      </c>
      <c r="AD317" s="107">
        <f>IF('бланки '!G319=1,('бланки '!DB319+'бланки '!DD319)*3,SUM('бланки '!DA319:DE319))</f>
        <v>0</v>
      </c>
      <c r="AE317" s="107">
        <f>IF('бланки '!E319=2,SUM('бланки '!DI319:DK319)*2-1,SUM('бланки '!DF319:DK319))</f>
        <v>3</v>
      </c>
      <c r="AF317" s="107">
        <f>анкеты!J315</f>
        <v>1</v>
      </c>
      <c r="AG317" s="107">
        <f>анкеты!I315</f>
        <v>1</v>
      </c>
      <c r="AH317" s="108">
        <f t="shared" si="137"/>
        <v>0</v>
      </c>
      <c r="AI317" s="108">
        <f t="shared" si="138"/>
        <v>60</v>
      </c>
      <c r="AJ317" s="111">
        <f t="shared" si="139"/>
        <v>100</v>
      </c>
      <c r="AK317" s="110">
        <f t="shared" si="140"/>
        <v>54</v>
      </c>
      <c r="AL317" s="107">
        <f>анкеты!K315</f>
        <v>46</v>
      </c>
      <c r="AM317" s="107">
        <f t="shared" si="141"/>
        <v>48</v>
      </c>
      <c r="AN317" s="107">
        <f>анкеты!L315</f>
        <v>48</v>
      </c>
      <c r="AO317" s="107">
        <f t="shared" si="142"/>
        <v>48</v>
      </c>
      <c r="AP317" s="107">
        <f>анкеты!N315</f>
        <v>45</v>
      </c>
      <c r="AQ317" s="107">
        <f>анкеты!M315</f>
        <v>45</v>
      </c>
      <c r="AR317" s="108">
        <f t="shared" si="143"/>
        <v>96</v>
      </c>
      <c r="AS317" s="108">
        <f t="shared" si="144"/>
        <v>100</v>
      </c>
      <c r="AT317" s="108">
        <f t="shared" si="145"/>
        <v>100</v>
      </c>
      <c r="AU317" s="109">
        <f t="shared" si="146"/>
        <v>98.4</v>
      </c>
      <c r="AV317" s="107">
        <f>анкеты!O315</f>
        <v>47</v>
      </c>
      <c r="AW317" s="107">
        <f t="shared" si="147"/>
        <v>48</v>
      </c>
      <c r="AX317" s="107">
        <f>анкеты!P315</f>
        <v>47</v>
      </c>
      <c r="AY317" s="107">
        <f t="shared" si="148"/>
        <v>48</v>
      </c>
      <c r="AZ317" s="107">
        <f>анкеты!Q315</f>
        <v>47</v>
      </c>
      <c r="BA317" s="107">
        <f t="shared" si="149"/>
        <v>48</v>
      </c>
      <c r="BB317" s="108">
        <f t="shared" si="150"/>
        <v>98</v>
      </c>
      <c r="BC317" s="108">
        <f t="shared" si="151"/>
        <v>98</v>
      </c>
      <c r="BD317" s="108">
        <f t="shared" si="152"/>
        <v>98</v>
      </c>
      <c r="BE317" s="109">
        <f t="shared" si="153"/>
        <v>98</v>
      </c>
      <c r="BF317" s="107">
        <f t="shared" si="154"/>
        <v>89.04</v>
      </c>
      <c r="BG317" s="107"/>
      <c r="BH317" s="107"/>
      <c r="BI317" s="107"/>
      <c r="BJ317" s="107"/>
    </row>
    <row r="318" spans="1:62" ht="30">
      <c r="A318" s="107">
        <f>'бланки '!D320</f>
        <v>317</v>
      </c>
      <c r="B318" s="107" t="str">
        <f>'бланки '!C320</f>
        <v>Муниципальное бюджетное общеобразовательное учреждение-Шатиловский лицей Новодеревеньковского района Орловской области</v>
      </c>
      <c r="C318" s="107">
        <f>анкеты!C316</f>
        <v>139</v>
      </c>
      <c r="D318" s="107">
        <f>SUMIF('бланки '!K320:Y320,"&lt;2")</f>
        <v>13</v>
      </c>
      <c r="E318" s="107">
        <f>COUNTIF('бланки '!K320:Y320,"&lt;2")</f>
        <v>13</v>
      </c>
      <c r="F318" s="107">
        <f>SUMIF('бланки '!Z320:CM320,"&lt;2")</f>
        <v>51</v>
      </c>
      <c r="G318" s="107">
        <f>COUNTIF('бланки '!Z320:CM320,"&lt;2")</f>
        <v>55</v>
      </c>
      <c r="H318" s="107">
        <f>SUM('бланки '!CN320:CQ320)</f>
        <v>4</v>
      </c>
      <c r="I318" s="107">
        <f>анкеты!E316</f>
        <v>131</v>
      </c>
      <c r="J318" s="107">
        <f>анкеты!D316</f>
        <v>131</v>
      </c>
      <c r="K318" s="107">
        <f>анкеты!G316</f>
        <v>127</v>
      </c>
      <c r="L318" s="107">
        <f>анкеты!F316</f>
        <v>128</v>
      </c>
      <c r="M318" s="107">
        <f t="shared" si="124"/>
        <v>100</v>
      </c>
      <c r="N318" s="107">
        <f t="shared" si="125"/>
        <v>93</v>
      </c>
      <c r="O318" s="107">
        <f t="shared" si="126"/>
        <v>100</v>
      </c>
      <c r="P318" s="107">
        <f t="shared" si="127"/>
        <v>99</v>
      </c>
      <c r="Q318" s="108">
        <f t="shared" si="128"/>
        <v>96</v>
      </c>
      <c r="R318" s="108">
        <f t="shared" si="129"/>
        <v>100</v>
      </c>
      <c r="S318" s="108">
        <f t="shared" si="130"/>
        <v>99</v>
      </c>
      <c r="T318" s="109">
        <f t="shared" si="131"/>
        <v>98.4</v>
      </c>
      <c r="U318" s="107">
        <f>SUM('бланки '!CT320:CX320)</f>
        <v>5</v>
      </c>
      <c r="V318" s="107"/>
      <c r="W318" s="107"/>
      <c r="X318" s="107">
        <f>анкеты!H316</f>
        <v>138</v>
      </c>
      <c r="Y318" s="107">
        <f t="shared" si="132"/>
        <v>139</v>
      </c>
      <c r="Z318" s="108">
        <f t="shared" si="133"/>
        <v>100</v>
      </c>
      <c r="AA318" s="108">
        <f t="shared" si="134"/>
        <v>99</v>
      </c>
      <c r="AB318" s="108">
        <f t="shared" si="135"/>
        <v>99</v>
      </c>
      <c r="AC318" s="110">
        <f t="shared" si="136"/>
        <v>99.5</v>
      </c>
      <c r="AD318" s="107">
        <f>IF('бланки '!G320=1,('бланки '!DB320+'бланки '!DD320)*3,SUM('бланки '!DA320:DE320))</f>
        <v>4</v>
      </c>
      <c r="AE318" s="107">
        <f>IF('бланки '!E320=2,SUM('бланки '!DI320:DK320)*2-1,SUM('бланки '!DF320:DK320))</f>
        <v>5</v>
      </c>
      <c r="AF318" s="107">
        <f>анкеты!J316</f>
        <v>17</v>
      </c>
      <c r="AG318" s="107">
        <f>анкеты!I316</f>
        <v>17</v>
      </c>
      <c r="AH318" s="108">
        <f t="shared" si="137"/>
        <v>80</v>
      </c>
      <c r="AI318" s="108">
        <f t="shared" si="138"/>
        <v>100</v>
      </c>
      <c r="AJ318" s="111">
        <f t="shared" si="139"/>
        <v>100</v>
      </c>
      <c r="AK318" s="110">
        <f t="shared" si="140"/>
        <v>94</v>
      </c>
      <c r="AL318" s="107">
        <f>анкеты!K316</f>
        <v>139</v>
      </c>
      <c r="AM318" s="107">
        <f t="shared" si="141"/>
        <v>139</v>
      </c>
      <c r="AN318" s="107">
        <f>анкеты!L316</f>
        <v>139</v>
      </c>
      <c r="AO318" s="107">
        <f t="shared" si="142"/>
        <v>139</v>
      </c>
      <c r="AP318" s="107">
        <f>анкеты!N316</f>
        <v>137</v>
      </c>
      <c r="AQ318" s="107">
        <f>анкеты!M316</f>
        <v>137</v>
      </c>
      <c r="AR318" s="108">
        <f t="shared" si="143"/>
        <v>100</v>
      </c>
      <c r="AS318" s="108">
        <f t="shared" si="144"/>
        <v>100</v>
      </c>
      <c r="AT318" s="108">
        <f t="shared" si="145"/>
        <v>100</v>
      </c>
      <c r="AU318" s="109">
        <f t="shared" si="146"/>
        <v>100</v>
      </c>
      <c r="AV318" s="107">
        <f>анкеты!O316</f>
        <v>138</v>
      </c>
      <c r="AW318" s="107">
        <f t="shared" si="147"/>
        <v>139</v>
      </c>
      <c r="AX318" s="107">
        <f>анкеты!P316</f>
        <v>137</v>
      </c>
      <c r="AY318" s="107">
        <f t="shared" si="148"/>
        <v>139</v>
      </c>
      <c r="AZ318" s="107">
        <f>анкеты!Q316</f>
        <v>139</v>
      </c>
      <c r="BA318" s="107">
        <f t="shared" si="149"/>
        <v>139</v>
      </c>
      <c r="BB318" s="108">
        <f t="shared" si="150"/>
        <v>99</v>
      </c>
      <c r="BC318" s="108">
        <f t="shared" si="151"/>
        <v>99</v>
      </c>
      <c r="BD318" s="108">
        <f t="shared" si="152"/>
        <v>100</v>
      </c>
      <c r="BE318" s="109">
        <f t="shared" si="153"/>
        <v>99.5</v>
      </c>
      <c r="BF318" s="107">
        <f t="shared" si="154"/>
        <v>98.28</v>
      </c>
      <c r="BG318" s="107"/>
      <c r="BH318" s="107"/>
      <c r="BI318" s="107"/>
      <c r="BJ318" s="107"/>
    </row>
    <row r="319" spans="1:62" ht="45">
      <c r="A319" s="107">
        <f>'бланки '!D321</f>
        <v>318</v>
      </c>
      <c r="B319" s="107" t="str">
        <f>'бланки '!C321</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9" s="107">
        <f>анкеты!C317</f>
        <v>56</v>
      </c>
      <c r="D319" s="107">
        <f>SUMIF('бланки '!K321:Y321,"&lt;2")</f>
        <v>12</v>
      </c>
      <c r="E319" s="107">
        <f>COUNTIF('бланки '!K321:Y321,"&lt;2")</f>
        <v>12</v>
      </c>
      <c r="F319" s="107">
        <f>SUMIF('бланки '!Z321:CM321,"&lt;2")</f>
        <v>49</v>
      </c>
      <c r="G319" s="107">
        <f>COUNTIF('бланки '!Z321:CM321,"&lt;2")</f>
        <v>55</v>
      </c>
      <c r="H319" s="107">
        <f>SUM('бланки '!CN321:CQ321)</f>
        <v>3</v>
      </c>
      <c r="I319" s="107">
        <f>анкеты!E317</f>
        <v>49</v>
      </c>
      <c r="J319" s="107">
        <f>анкеты!D317</f>
        <v>49</v>
      </c>
      <c r="K319" s="107">
        <f>анкеты!G317</f>
        <v>42</v>
      </c>
      <c r="L319" s="107">
        <f>анкеты!F317</f>
        <v>42</v>
      </c>
      <c r="M319" s="107">
        <f t="shared" si="124"/>
        <v>100</v>
      </c>
      <c r="N319" s="107">
        <f t="shared" si="125"/>
        <v>89</v>
      </c>
      <c r="O319" s="107">
        <f t="shared" si="126"/>
        <v>100</v>
      </c>
      <c r="P319" s="107">
        <f t="shared" si="127"/>
        <v>100</v>
      </c>
      <c r="Q319" s="108">
        <f t="shared" si="128"/>
        <v>94</v>
      </c>
      <c r="R319" s="108">
        <f t="shared" si="129"/>
        <v>90</v>
      </c>
      <c r="S319" s="108">
        <f t="shared" si="130"/>
        <v>100</v>
      </c>
      <c r="T319" s="109">
        <f t="shared" si="131"/>
        <v>95.2</v>
      </c>
      <c r="U319" s="107">
        <f>SUM('бланки '!CT321:CX321)</f>
        <v>5</v>
      </c>
      <c r="V319" s="107"/>
      <c r="W319" s="107"/>
      <c r="X319" s="107">
        <f>анкеты!H317</f>
        <v>56</v>
      </c>
      <c r="Y319" s="107">
        <f t="shared" si="132"/>
        <v>56</v>
      </c>
      <c r="Z319" s="108">
        <f t="shared" si="133"/>
        <v>100</v>
      </c>
      <c r="AA319" s="108">
        <f t="shared" si="134"/>
        <v>100</v>
      </c>
      <c r="AB319" s="108">
        <f t="shared" si="135"/>
        <v>100</v>
      </c>
      <c r="AC319" s="110">
        <f t="shared" si="136"/>
        <v>100</v>
      </c>
      <c r="AD319" s="107">
        <f>IF('бланки '!G321=1,('бланки '!DB321+'бланки '!DD321)*3,SUM('бланки '!DA321:DE321))</f>
        <v>0</v>
      </c>
      <c r="AE319" s="107">
        <f>IF('бланки '!E321=2,SUM('бланки '!DI321:DK321)*2-1,SUM('бланки '!DF321:DK321))</f>
        <v>3</v>
      </c>
      <c r="AF319" s="107">
        <f>анкеты!J317</f>
        <v>2</v>
      </c>
      <c r="AG319" s="107">
        <f>анкеты!I317</f>
        <v>2</v>
      </c>
      <c r="AH319" s="108">
        <f t="shared" si="137"/>
        <v>0</v>
      </c>
      <c r="AI319" s="108">
        <f t="shared" si="138"/>
        <v>60</v>
      </c>
      <c r="AJ319" s="111">
        <f t="shared" si="139"/>
        <v>100</v>
      </c>
      <c r="AK319" s="110">
        <f t="shared" si="140"/>
        <v>54</v>
      </c>
      <c r="AL319" s="107">
        <f>анкеты!K317</f>
        <v>56</v>
      </c>
      <c r="AM319" s="107">
        <f t="shared" si="141"/>
        <v>56</v>
      </c>
      <c r="AN319" s="107">
        <f>анкеты!L317</f>
        <v>56</v>
      </c>
      <c r="AO319" s="107">
        <f t="shared" si="142"/>
        <v>56</v>
      </c>
      <c r="AP319" s="107">
        <f>анкеты!N317</f>
        <v>51</v>
      </c>
      <c r="AQ319" s="107">
        <f>анкеты!M317</f>
        <v>51</v>
      </c>
      <c r="AR319" s="108">
        <f t="shared" si="143"/>
        <v>100</v>
      </c>
      <c r="AS319" s="108">
        <f t="shared" si="144"/>
        <v>100</v>
      </c>
      <c r="AT319" s="108">
        <f t="shared" si="145"/>
        <v>100</v>
      </c>
      <c r="AU319" s="109">
        <f t="shared" si="146"/>
        <v>100</v>
      </c>
      <c r="AV319" s="107">
        <f>анкеты!O317</f>
        <v>56</v>
      </c>
      <c r="AW319" s="107">
        <f t="shared" si="147"/>
        <v>56</v>
      </c>
      <c r="AX319" s="107">
        <f>анкеты!P317</f>
        <v>56</v>
      </c>
      <c r="AY319" s="107">
        <f t="shared" si="148"/>
        <v>56</v>
      </c>
      <c r="AZ319" s="107">
        <f>анкеты!Q317</f>
        <v>56</v>
      </c>
      <c r="BA319" s="107">
        <f t="shared" si="149"/>
        <v>56</v>
      </c>
      <c r="BB319" s="108">
        <f t="shared" si="150"/>
        <v>100</v>
      </c>
      <c r="BC319" s="108">
        <f t="shared" si="151"/>
        <v>100</v>
      </c>
      <c r="BD319" s="108">
        <f t="shared" si="152"/>
        <v>100</v>
      </c>
      <c r="BE319" s="109">
        <f t="shared" si="153"/>
        <v>100</v>
      </c>
      <c r="BF319" s="107">
        <f t="shared" si="154"/>
        <v>89.84</v>
      </c>
      <c r="BG319" s="107"/>
      <c r="BH319" s="107"/>
      <c r="BI319" s="107"/>
      <c r="BJ319" s="107"/>
    </row>
    <row r="320" spans="1:62" ht="45">
      <c r="A320" s="107">
        <f>'бланки '!D322</f>
        <v>319</v>
      </c>
      <c r="B320" s="107" t="str">
        <f>'бланки '!C322</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20" s="107">
        <f>анкеты!C318</f>
        <v>36</v>
      </c>
      <c r="D320" s="107">
        <f>SUMIF('бланки '!K322:Y322,"&lt;2")</f>
        <v>13</v>
      </c>
      <c r="E320" s="107">
        <f>COUNTIF('бланки '!K322:Y322,"&lt;2")</f>
        <v>13</v>
      </c>
      <c r="F320" s="107">
        <f>SUMIF('бланки '!Z322:CM322,"&lt;2")</f>
        <v>54</v>
      </c>
      <c r="G320" s="107">
        <f>COUNTIF('бланки '!Z322:CM322,"&lt;2")</f>
        <v>55</v>
      </c>
      <c r="H320" s="107">
        <f>SUM('бланки '!CN322:CQ322)</f>
        <v>4</v>
      </c>
      <c r="I320" s="107">
        <f>анкеты!E318</f>
        <v>36</v>
      </c>
      <c r="J320" s="107">
        <f>анкеты!D318</f>
        <v>36</v>
      </c>
      <c r="K320" s="107">
        <f>анкеты!G318</f>
        <v>34</v>
      </c>
      <c r="L320" s="107">
        <f>анкеты!F318</f>
        <v>34</v>
      </c>
      <c r="M320" s="107">
        <f t="shared" si="124"/>
        <v>100</v>
      </c>
      <c r="N320" s="107">
        <f t="shared" si="125"/>
        <v>98</v>
      </c>
      <c r="O320" s="107">
        <f t="shared" si="126"/>
        <v>100</v>
      </c>
      <c r="P320" s="107">
        <f t="shared" si="127"/>
        <v>100</v>
      </c>
      <c r="Q320" s="108">
        <f t="shared" si="128"/>
        <v>99</v>
      </c>
      <c r="R320" s="108">
        <f t="shared" si="129"/>
        <v>100</v>
      </c>
      <c r="S320" s="108">
        <f t="shared" si="130"/>
        <v>100</v>
      </c>
      <c r="T320" s="109">
        <f t="shared" si="131"/>
        <v>99.7</v>
      </c>
      <c r="U320" s="107">
        <f>SUM('бланки '!CT322:CX322)</f>
        <v>5</v>
      </c>
      <c r="V320" s="107"/>
      <c r="W320" s="107"/>
      <c r="X320" s="107">
        <f>анкеты!H318</f>
        <v>35</v>
      </c>
      <c r="Y320" s="107">
        <f t="shared" si="132"/>
        <v>36</v>
      </c>
      <c r="Z320" s="108">
        <f t="shared" si="133"/>
        <v>100</v>
      </c>
      <c r="AA320" s="108">
        <f t="shared" si="134"/>
        <v>98</v>
      </c>
      <c r="AB320" s="108">
        <f t="shared" si="135"/>
        <v>97</v>
      </c>
      <c r="AC320" s="110">
        <f t="shared" si="136"/>
        <v>98.5</v>
      </c>
      <c r="AD320" s="107">
        <f>IF('бланки '!G322=1,('бланки '!DB322+'бланки '!DD322)*3,SUM('бланки '!DA322:DE322))</f>
        <v>0</v>
      </c>
      <c r="AE320" s="107">
        <f>IF('бланки '!E322=2,SUM('бланки '!DI322:DK322)*2-1,SUM('бланки '!DF322:DK322))</f>
        <v>3</v>
      </c>
      <c r="AF320" s="107">
        <f>анкеты!J318</f>
        <v>23</v>
      </c>
      <c r="AG320" s="107">
        <f>анкеты!I318</f>
        <v>25</v>
      </c>
      <c r="AH320" s="108">
        <f t="shared" si="137"/>
        <v>0</v>
      </c>
      <c r="AI320" s="108">
        <f t="shared" si="138"/>
        <v>60</v>
      </c>
      <c r="AJ320" s="111">
        <f t="shared" si="139"/>
        <v>92</v>
      </c>
      <c r="AK320" s="110">
        <f t="shared" si="140"/>
        <v>51.6</v>
      </c>
      <c r="AL320" s="107">
        <f>анкеты!K318</f>
        <v>36</v>
      </c>
      <c r="AM320" s="107">
        <f t="shared" si="141"/>
        <v>36</v>
      </c>
      <c r="AN320" s="107">
        <f>анкеты!L318</f>
        <v>36</v>
      </c>
      <c r="AO320" s="107">
        <f t="shared" si="142"/>
        <v>36</v>
      </c>
      <c r="AP320" s="107">
        <f>анкеты!N318</f>
        <v>34</v>
      </c>
      <c r="AQ320" s="107">
        <f>анкеты!M318</f>
        <v>35</v>
      </c>
      <c r="AR320" s="108">
        <f t="shared" si="143"/>
        <v>100</v>
      </c>
      <c r="AS320" s="108">
        <f t="shared" si="144"/>
        <v>100</v>
      </c>
      <c r="AT320" s="108">
        <f t="shared" si="145"/>
        <v>97</v>
      </c>
      <c r="AU320" s="109">
        <f t="shared" si="146"/>
        <v>99.4</v>
      </c>
      <c r="AV320" s="107">
        <f>анкеты!O318</f>
        <v>35</v>
      </c>
      <c r="AW320" s="107">
        <f t="shared" si="147"/>
        <v>36</v>
      </c>
      <c r="AX320" s="107">
        <f>анкеты!P318</f>
        <v>36</v>
      </c>
      <c r="AY320" s="107">
        <f t="shared" si="148"/>
        <v>36</v>
      </c>
      <c r="AZ320" s="107">
        <f>анкеты!Q318</f>
        <v>36</v>
      </c>
      <c r="BA320" s="107">
        <f t="shared" si="149"/>
        <v>36</v>
      </c>
      <c r="BB320" s="108">
        <f t="shared" si="150"/>
        <v>97</v>
      </c>
      <c r="BC320" s="108">
        <f t="shared" si="151"/>
        <v>100</v>
      </c>
      <c r="BD320" s="108">
        <f t="shared" si="152"/>
        <v>100</v>
      </c>
      <c r="BE320" s="109">
        <f t="shared" si="153"/>
        <v>99.1</v>
      </c>
      <c r="BF320" s="107">
        <f t="shared" si="154"/>
        <v>89.66</v>
      </c>
      <c r="BG320" s="107"/>
      <c r="BH320" s="107"/>
      <c r="BI320" s="107"/>
      <c r="BJ320" s="107"/>
    </row>
    <row r="321" spans="1:62" ht="45">
      <c r="A321" s="107">
        <f>'бланки '!D323</f>
        <v>320</v>
      </c>
      <c r="B321" s="107" t="str">
        <f>'бланки '!C323</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21" s="107">
        <f>анкеты!C319</f>
        <v>318</v>
      </c>
      <c r="D321" s="107">
        <f>SUMIF('бланки '!K323:Y323,"&lt;2")</f>
        <v>13</v>
      </c>
      <c r="E321" s="107">
        <f>COUNTIF('бланки '!K323:Y323,"&lt;2")</f>
        <v>13</v>
      </c>
      <c r="F321" s="107">
        <f>SUMIF('бланки '!Z323:CM323,"&lt;2")</f>
        <v>55</v>
      </c>
      <c r="G321" s="107">
        <f>COUNTIF('бланки '!Z323:CM323,"&lt;2")</f>
        <v>55</v>
      </c>
      <c r="H321" s="107">
        <f>SUM('бланки '!CN323:CQ323)</f>
        <v>4</v>
      </c>
      <c r="I321" s="107">
        <f>анкеты!E319</f>
        <v>239</v>
      </c>
      <c r="J321" s="107">
        <f>анкеты!D319</f>
        <v>241</v>
      </c>
      <c r="K321" s="107">
        <f>анкеты!G319</f>
        <v>227</v>
      </c>
      <c r="L321" s="107">
        <f>анкеты!F319</f>
        <v>233</v>
      </c>
      <c r="M321" s="107">
        <f t="shared" si="124"/>
        <v>100</v>
      </c>
      <c r="N321" s="107">
        <f t="shared" si="125"/>
        <v>100</v>
      </c>
      <c r="O321" s="107">
        <f t="shared" si="126"/>
        <v>99</v>
      </c>
      <c r="P321" s="107">
        <f t="shared" si="127"/>
        <v>97</v>
      </c>
      <c r="Q321" s="108">
        <f t="shared" si="128"/>
        <v>100</v>
      </c>
      <c r="R321" s="108">
        <f t="shared" si="129"/>
        <v>100</v>
      </c>
      <c r="S321" s="108">
        <f t="shared" si="130"/>
        <v>98</v>
      </c>
      <c r="T321" s="109">
        <f t="shared" si="131"/>
        <v>99.2</v>
      </c>
      <c r="U321" s="107">
        <f>SUM('бланки '!CT323:CX323)</f>
        <v>5</v>
      </c>
      <c r="V321" s="107"/>
      <c r="W321" s="107"/>
      <c r="X321" s="107">
        <f>анкеты!H319</f>
        <v>313</v>
      </c>
      <c r="Y321" s="107">
        <f t="shared" si="132"/>
        <v>318</v>
      </c>
      <c r="Z321" s="108">
        <f t="shared" si="133"/>
        <v>100</v>
      </c>
      <c r="AA321" s="108">
        <f t="shared" si="134"/>
        <v>99</v>
      </c>
      <c r="AB321" s="108">
        <f t="shared" si="135"/>
        <v>98</v>
      </c>
      <c r="AC321" s="110">
        <f t="shared" si="136"/>
        <v>99</v>
      </c>
      <c r="AD321" s="107">
        <f>IF('бланки '!G323=1,('бланки '!DB323+'бланки '!DD323)*3,SUM('бланки '!DA323:DE323))</f>
        <v>5</v>
      </c>
      <c r="AE321" s="107">
        <f>IF('бланки '!E323=2,SUM('бланки '!DI323:DK323)*2-1,SUM('бланки '!DF323:DK323))</f>
        <v>3</v>
      </c>
      <c r="AF321" s="107">
        <f>анкеты!J319</f>
        <v>22</v>
      </c>
      <c r="AG321" s="107">
        <f>анкеты!I319</f>
        <v>23</v>
      </c>
      <c r="AH321" s="108">
        <f t="shared" si="137"/>
        <v>100</v>
      </c>
      <c r="AI321" s="108">
        <f t="shared" si="138"/>
        <v>60</v>
      </c>
      <c r="AJ321" s="111">
        <f t="shared" si="139"/>
        <v>96</v>
      </c>
      <c r="AK321" s="110">
        <f t="shared" si="140"/>
        <v>82.8</v>
      </c>
      <c r="AL321" s="107">
        <f>анкеты!K319</f>
        <v>318</v>
      </c>
      <c r="AM321" s="107">
        <f t="shared" si="141"/>
        <v>318</v>
      </c>
      <c r="AN321" s="107">
        <f>анкеты!L319</f>
        <v>310</v>
      </c>
      <c r="AO321" s="107">
        <f t="shared" si="142"/>
        <v>318</v>
      </c>
      <c r="AP321" s="107">
        <f>анкеты!N319</f>
        <v>228</v>
      </c>
      <c r="AQ321" s="107">
        <f>анкеты!M319</f>
        <v>230</v>
      </c>
      <c r="AR321" s="108">
        <f t="shared" si="143"/>
        <v>100</v>
      </c>
      <c r="AS321" s="108">
        <f t="shared" si="144"/>
        <v>97</v>
      </c>
      <c r="AT321" s="108">
        <f t="shared" si="145"/>
        <v>99</v>
      </c>
      <c r="AU321" s="109">
        <f t="shared" si="146"/>
        <v>98.6</v>
      </c>
      <c r="AV321" s="107">
        <f>анкеты!O319</f>
        <v>305</v>
      </c>
      <c r="AW321" s="107">
        <f t="shared" si="147"/>
        <v>318</v>
      </c>
      <c r="AX321" s="107">
        <f>анкеты!P319</f>
        <v>312</v>
      </c>
      <c r="AY321" s="107">
        <f t="shared" si="148"/>
        <v>318</v>
      </c>
      <c r="AZ321" s="107">
        <f>анкеты!Q319</f>
        <v>309</v>
      </c>
      <c r="BA321" s="107">
        <f t="shared" si="149"/>
        <v>318</v>
      </c>
      <c r="BB321" s="108">
        <f t="shared" si="150"/>
        <v>96</v>
      </c>
      <c r="BC321" s="108">
        <f t="shared" si="151"/>
        <v>98</v>
      </c>
      <c r="BD321" s="108">
        <f t="shared" si="152"/>
        <v>97</v>
      </c>
      <c r="BE321" s="109">
        <f t="shared" si="153"/>
        <v>96.9</v>
      </c>
      <c r="BF321" s="107">
        <f t="shared" si="154"/>
        <v>95.3</v>
      </c>
      <c r="BG321" s="107"/>
      <c r="BH321" s="107"/>
      <c r="BI321" s="107"/>
      <c r="BJ321" s="107"/>
    </row>
    <row r="322" spans="1:62" ht="45">
      <c r="A322" s="107">
        <f>'бланки '!D324</f>
        <v>321</v>
      </c>
      <c r="B322" s="107" t="str">
        <f>'бланки '!C324</f>
        <v>Муниципальное бюджетное общеобразовательное учреждение «Навлинская средняя общеобразовательная школа» Шаблыкинского района Орловской области</v>
      </c>
      <c r="C322" s="107">
        <f>анкеты!C320</f>
        <v>77</v>
      </c>
      <c r="D322" s="107">
        <f>SUMIF('бланки '!K324:Y324,"&lt;2")</f>
        <v>13</v>
      </c>
      <c r="E322" s="107">
        <f>COUNTIF('бланки '!K324:Y324,"&lt;2")</f>
        <v>13</v>
      </c>
      <c r="F322" s="107">
        <f>SUMIF('бланки '!Z324:CM324,"&lt;2")</f>
        <v>40</v>
      </c>
      <c r="G322" s="107">
        <f>COUNTIF('бланки '!Z324:CM324,"&lt;2")</f>
        <v>52</v>
      </c>
      <c r="H322" s="107">
        <f>SUM('бланки '!CN324:CQ324)</f>
        <v>3</v>
      </c>
      <c r="I322" s="107">
        <f>анкеты!E320</f>
        <v>73</v>
      </c>
      <c r="J322" s="107">
        <f>анкеты!D320</f>
        <v>73</v>
      </c>
      <c r="K322" s="107">
        <f>анкеты!G320</f>
        <v>71</v>
      </c>
      <c r="L322" s="107">
        <f>анкеты!F320</f>
        <v>71</v>
      </c>
      <c r="M322" s="107">
        <f t="shared" si="124"/>
        <v>100</v>
      </c>
      <c r="N322" s="107">
        <f t="shared" si="125"/>
        <v>77</v>
      </c>
      <c r="O322" s="107">
        <f t="shared" si="126"/>
        <v>100</v>
      </c>
      <c r="P322" s="107">
        <f t="shared" si="127"/>
        <v>100</v>
      </c>
      <c r="Q322" s="108">
        <f t="shared" si="128"/>
        <v>88</v>
      </c>
      <c r="R322" s="108">
        <f t="shared" si="129"/>
        <v>90</v>
      </c>
      <c r="S322" s="108">
        <f t="shared" si="130"/>
        <v>100</v>
      </c>
      <c r="T322" s="109">
        <f t="shared" si="131"/>
        <v>93.4</v>
      </c>
      <c r="U322" s="107">
        <f>SUM('бланки '!CT324:CX324)</f>
        <v>5</v>
      </c>
      <c r="V322" s="107"/>
      <c r="W322" s="107"/>
      <c r="X322" s="107">
        <f>анкеты!H320</f>
        <v>76</v>
      </c>
      <c r="Y322" s="107">
        <f t="shared" si="132"/>
        <v>77</v>
      </c>
      <c r="Z322" s="108">
        <f t="shared" si="133"/>
        <v>100</v>
      </c>
      <c r="AA322" s="108">
        <f t="shared" si="134"/>
        <v>99</v>
      </c>
      <c r="AB322" s="108">
        <f t="shared" si="135"/>
        <v>99</v>
      </c>
      <c r="AC322" s="110">
        <f t="shared" si="136"/>
        <v>99.5</v>
      </c>
      <c r="AD322" s="107">
        <f>IF('бланки '!G324=1,('бланки '!DB324+'бланки '!DD324)*3,SUM('бланки '!DA324:DE324))</f>
        <v>0</v>
      </c>
      <c r="AE322" s="107">
        <f>IF('бланки '!E324=2,SUM('бланки '!DI324:DK324)*2-1,SUM('бланки '!DF324:DK324))</f>
        <v>3</v>
      </c>
      <c r="AF322" s="107">
        <f>анкеты!J320</f>
        <v>2</v>
      </c>
      <c r="AG322" s="107">
        <f>анкеты!I320</f>
        <v>2</v>
      </c>
      <c r="AH322" s="108">
        <f t="shared" si="137"/>
        <v>0</v>
      </c>
      <c r="AI322" s="108">
        <f t="shared" si="138"/>
        <v>60</v>
      </c>
      <c r="AJ322" s="111">
        <f t="shared" si="139"/>
        <v>100</v>
      </c>
      <c r="AK322" s="110">
        <f t="shared" si="140"/>
        <v>54</v>
      </c>
      <c r="AL322" s="107">
        <f>анкеты!K320</f>
        <v>76</v>
      </c>
      <c r="AM322" s="107">
        <f t="shared" si="141"/>
        <v>77</v>
      </c>
      <c r="AN322" s="107">
        <f>анкеты!L320</f>
        <v>75</v>
      </c>
      <c r="AO322" s="107">
        <f t="shared" si="142"/>
        <v>77</v>
      </c>
      <c r="AP322" s="107">
        <f>анкеты!N320</f>
        <v>73</v>
      </c>
      <c r="AQ322" s="107">
        <f>анкеты!M320</f>
        <v>73</v>
      </c>
      <c r="AR322" s="108">
        <f t="shared" si="143"/>
        <v>99</v>
      </c>
      <c r="AS322" s="108">
        <f t="shared" si="144"/>
        <v>97</v>
      </c>
      <c r="AT322" s="108">
        <f t="shared" si="145"/>
        <v>100</v>
      </c>
      <c r="AU322" s="109">
        <f t="shared" si="146"/>
        <v>98.4</v>
      </c>
      <c r="AV322" s="107">
        <f>анкеты!O320</f>
        <v>76</v>
      </c>
      <c r="AW322" s="107">
        <f t="shared" si="147"/>
        <v>77</v>
      </c>
      <c r="AX322" s="107">
        <f>анкеты!P320</f>
        <v>77</v>
      </c>
      <c r="AY322" s="107">
        <f t="shared" si="148"/>
        <v>77</v>
      </c>
      <c r="AZ322" s="107">
        <f>анкеты!Q320</f>
        <v>77</v>
      </c>
      <c r="BA322" s="107">
        <f t="shared" si="149"/>
        <v>77</v>
      </c>
      <c r="BB322" s="108">
        <f t="shared" si="150"/>
        <v>99</v>
      </c>
      <c r="BC322" s="108">
        <f t="shared" si="151"/>
        <v>100</v>
      </c>
      <c r="BD322" s="108">
        <f t="shared" si="152"/>
        <v>100</v>
      </c>
      <c r="BE322" s="109">
        <f t="shared" si="153"/>
        <v>99.7</v>
      </c>
      <c r="BF322" s="107">
        <f t="shared" si="154"/>
        <v>89</v>
      </c>
      <c r="BG322" s="107"/>
      <c r="BH322" s="107"/>
      <c r="BI322" s="107"/>
      <c r="BJ322" s="107"/>
    </row>
    <row r="323" spans="1:62" ht="45">
      <c r="A323" s="107">
        <f>'бланки '!D325</f>
        <v>322</v>
      </c>
      <c r="B323" s="107" t="str">
        <f>'бланки '!C325</f>
        <v>Муниципальное бюджетное общеобразовательное учреждение «Титовская основная общеобразовательная школа» Шаблыкинского района Орловской области</v>
      </c>
      <c r="C323" s="107">
        <f>анкеты!C321</f>
        <v>8</v>
      </c>
      <c r="D323" s="107">
        <f>SUMIF('бланки '!K325:Y325,"&lt;2")</f>
        <v>14</v>
      </c>
      <c r="E323" s="107">
        <f>COUNTIF('бланки '!K325:Y325,"&lt;2")</f>
        <v>14</v>
      </c>
      <c r="F323" s="107">
        <f>SUMIF('бланки '!Z325:CM325,"&lt;2")</f>
        <v>40</v>
      </c>
      <c r="G323" s="107">
        <f>COUNTIF('бланки '!Z325:CM325,"&lt;2")</f>
        <v>52</v>
      </c>
      <c r="H323" s="107">
        <f>SUM('бланки '!CN325:CQ325)</f>
        <v>3</v>
      </c>
      <c r="I323" s="107">
        <f>анкеты!E321</f>
        <v>7</v>
      </c>
      <c r="J323" s="107">
        <f>анкеты!D321</f>
        <v>7</v>
      </c>
      <c r="K323" s="107">
        <f>анкеты!G321</f>
        <v>7</v>
      </c>
      <c r="L323" s="107">
        <f>анкеты!F321</f>
        <v>7</v>
      </c>
      <c r="M323" s="107">
        <f t="shared" ref="M323:M333" si="155">IF((MOD(D323/E323*100,1)&lt;0.55),ROUNDDOWN((D323/E323)*100,0),ROUNDUP((D323/E323)*100,0))</f>
        <v>100</v>
      </c>
      <c r="N323" s="107">
        <f t="shared" ref="N323:N333" si="156">IF((MOD(F323/G323*100,1)&lt;0.55),ROUNDDOWN((F323/G323)*100,0),ROUNDUP((F323/G323)*100,0))</f>
        <v>77</v>
      </c>
      <c r="O323" s="107">
        <f t="shared" ref="O323:O333" si="157">IF((MOD(I323/J323*100,1)&lt;0.55),ROUNDDOWN((I323/J323)*100,0),ROUNDUP((I323/J323)*100,0))</f>
        <v>100</v>
      </c>
      <c r="P323" s="107">
        <f t="shared" ref="P323:P333" si="158">IF((MOD(K323/L323*100,1)&lt;0.55),ROUNDDOWN((K323/L323)*100,0),ROUNDUP((K323/L323)*100,0))</f>
        <v>100</v>
      </c>
      <c r="Q323" s="108">
        <f t="shared" ref="Q323:Q333" si="159">ROUNDDOWN((M323+N323)/2,0)</f>
        <v>88</v>
      </c>
      <c r="R323" s="108">
        <f t="shared" ref="R323:R333" si="160">ROUND(MIN(H323*30,100),0)</f>
        <v>90</v>
      </c>
      <c r="S323" s="108">
        <f t="shared" ref="S323:S333" si="161">ROUNDDOWN((O323+P323)/2,0)</f>
        <v>100</v>
      </c>
      <c r="T323" s="109">
        <f t="shared" ref="T323:T333" si="162">IF((MOD(Q323*0.3+R323*0.3+S323*0.4,1.1)*50&lt;0.55),ROUNDDOWN(Q323*0.3+R323*0.3+S323*0.4,1),ROUNDUP(Q323*0.3+R323*0.3+S323*0.4,1))</f>
        <v>93.4</v>
      </c>
      <c r="U323" s="107">
        <f>SUM('бланки '!CT325:CX325)</f>
        <v>5</v>
      </c>
      <c r="V323" s="107"/>
      <c r="W323" s="107"/>
      <c r="X323" s="107">
        <f>анкеты!H321</f>
        <v>8</v>
      </c>
      <c r="Y323" s="107">
        <f t="shared" ref="Y323:Y333" si="163">C323</f>
        <v>8</v>
      </c>
      <c r="Z323" s="108">
        <f t="shared" ref="Z323:Z333" si="164">MIN(100,U323*20)</f>
        <v>100</v>
      </c>
      <c r="AA323" s="108">
        <f t="shared" ref="AA323:AA333" si="165">ROUNDDOWN((Z323+AB323)/2,0)</f>
        <v>100</v>
      </c>
      <c r="AB323" s="108">
        <f t="shared" ref="AB323:AB333" si="166">IF((MOD(X323*100/Y323,1)&lt;0.55),ROUNDDOWN(X323*100/Y323,0),ROUNDUP(X323*100/Y323,0))</f>
        <v>100</v>
      </c>
      <c r="AC323" s="110">
        <f t="shared" ref="AC323:AC333" si="167">IF((MOD(Z323*0.5+AB323*0.5,1.1)&lt;0.55),ROUNDDOWN(Z323*0.5+AB323*0.5,1),ROUNDUP(Z323*0.5+AB323*0.5,1))</f>
        <v>100</v>
      </c>
      <c r="AD323" s="107">
        <f>IF('бланки '!G325=1,('бланки '!DB325+'бланки '!DD325)*3,SUM('бланки '!DA325:DE325))</f>
        <v>0</v>
      </c>
      <c r="AE323" s="107">
        <f>IF('бланки '!E325=2,SUM('бланки '!DI325:DK325)*2-1,SUM('бланки '!DF325:DK325))</f>
        <v>2</v>
      </c>
      <c r="AF323" s="107">
        <f>анкеты!J321</f>
        <v>1</v>
      </c>
      <c r="AG323" s="107">
        <f>анкеты!I321</f>
        <v>1</v>
      </c>
      <c r="AH323" s="108">
        <f t="shared" ref="AH323:AH333" si="168">MIN(AD323*20,100)</f>
        <v>0</v>
      </c>
      <c r="AI323" s="108">
        <f t="shared" ref="AI323:AI333" si="169">MIN(AE323*20,100)</f>
        <v>40</v>
      </c>
      <c r="AJ323" s="111">
        <f t="shared" ref="AJ323:AJ333" si="170">IF((MOD(AF323*100/AG323,1)&lt;0.55),ROUNDDOWN(AF323*100/AG323,0),ROUNDUP(AF323*100/AG323,0))</f>
        <v>100</v>
      </c>
      <c r="AK323" s="110">
        <f t="shared" ref="AK323:AK333" si="171">IF((MOD(0.3*AH323+0.4*AI323+0.3*AJ323,1.1)&lt;0.55),ROUNDDOWN(0.3*AH323+0.4*AI323+0.3*AJ323,1),ROUNDUP(0.3*AH323+0.4*AI323+0.3*AJ323,1))</f>
        <v>46</v>
      </c>
      <c r="AL323" s="107">
        <f>анкеты!K321</f>
        <v>8</v>
      </c>
      <c r="AM323" s="107">
        <f t="shared" ref="AM323:AM333" si="172">C323</f>
        <v>8</v>
      </c>
      <c r="AN323" s="107">
        <f>анкеты!L321</f>
        <v>8</v>
      </c>
      <c r="AO323" s="107">
        <f t="shared" ref="AO323:AO333" si="173">C323</f>
        <v>8</v>
      </c>
      <c r="AP323" s="107">
        <f>анкеты!N321</f>
        <v>7</v>
      </c>
      <c r="AQ323" s="107">
        <f>анкеты!M321</f>
        <v>7</v>
      </c>
      <c r="AR323" s="108">
        <f t="shared" ref="AR323:AR333" si="174">IF((MOD(AL323*100/AM323,1)&lt;0.55),ROUNDDOWN(AL323*100/AM323,0),ROUNDUP(AL323*100/AM323,0))</f>
        <v>100</v>
      </c>
      <c r="AS323" s="108">
        <f t="shared" ref="AS323:AS333" si="175">IF((MOD(AN323*100/AO323,1)&lt;0.55),ROUNDDOWN(AN323*100/AO323,0),ROUNDUP(AN323*100/AO323,0))</f>
        <v>100</v>
      </c>
      <c r="AT323" s="108">
        <f t="shared" ref="AT323:AT333" si="176">IF((MOD(AP323*100/AQ323,1)&lt;0.55),ROUNDDOWN(AP323*100/AQ323,0),ROUNDUP(AP323*100/AQ323,0))</f>
        <v>100</v>
      </c>
      <c r="AU323" s="109">
        <f t="shared" ref="AU323:AU333" si="177">IF((MOD(0.4*AR323+0.4*AS323+0.2*AT323,1.1)&lt;0.55),ROUNDDOWN(0.4*AR323+0.4*AS323+0.2*AT323,1),ROUNDUP(0.4*AR323+0.4*AS323+0.2*AT323,1))</f>
        <v>100</v>
      </c>
      <c r="AV323" s="107">
        <f>анкеты!O321</f>
        <v>8</v>
      </c>
      <c r="AW323" s="107">
        <f t="shared" ref="AW323:AW333" si="178">C323</f>
        <v>8</v>
      </c>
      <c r="AX323" s="107">
        <f>анкеты!P321</f>
        <v>8</v>
      </c>
      <c r="AY323" s="107">
        <f t="shared" ref="AY323:AY333" si="179">C323</f>
        <v>8</v>
      </c>
      <c r="AZ323" s="107">
        <f>анкеты!Q321</f>
        <v>8</v>
      </c>
      <c r="BA323" s="107">
        <f t="shared" ref="BA323:BA333" si="180">C323</f>
        <v>8</v>
      </c>
      <c r="BB323" s="108">
        <f t="shared" ref="BB323:BB333" si="181">IF((MOD(AV323*100/AW323,1)&lt;0.55),ROUNDDOWN(AV323*100/AW323,0),ROUNDUP(AV323*100/AW323,0))</f>
        <v>100</v>
      </c>
      <c r="BC323" s="108">
        <f t="shared" ref="BC323:BC333" si="182">IF((MOD(AX323*100/AY323,1)&lt;0.55),ROUNDDOWN(AX323*100/AY323,0),ROUNDUP(AX323*100/AY323,0))</f>
        <v>100</v>
      </c>
      <c r="BD323" s="108">
        <f t="shared" ref="BD323:BD333" si="183">IF((MOD(AZ323*100/BA323,1)&lt;0.55),ROUNDDOWN(AZ323*100/BA323,0),ROUNDUP(AZ323*100/BA323,0))</f>
        <v>100</v>
      </c>
      <c r="BE323" s="109">
        <f t="shared" ref="BE323:BE333" si="184">IF((MOD(0.3*BB323+0.2*BC323+0.5*BD323,1.1)&lt;0.55),ROUNDDOWN(0.3*BB323+0.2*BC323+0.5*BD323,1),ROUNDUP(0.3*BB323+0.2*BC323+0.5*BD323,1))</f>
        <v>100</v>
      </c>
      <c r="BF323" s="107">
        <f t="shared" ref="BF323:BF333" si="185">(T323+AC323+AK323+AU323+BE323)/5</f>
        <v>87.88</v>
      </c>
      <c r="BG323" s="107"/>
      <c r="BH323" s="107"/>
      <c r="BI323" s="107"/>
      <c r="BJ323" s="107"/>
    </row>
    <row r="324" spans="1:62" ht="45">
      <c r="A324" s="107">
        <f>'бланки '!D326</f>
        <v>323</v>
      </c>
      <c r="B324" s="107" t="str">
        <f>'бланки '!C326</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4" s="107">
        <f>анкеты!C322</f>
        <v>39</v>
      </c>
      <c r="D324" s="107">
        <f>SUMIF('бланки '!K326:Y326,"&lt;2")</f>
        <v>13</v>
      </c>
      <c r="E324" s="107">
        <f>COUNTIF('бланки '!K326:Y326,"&lt;2")</f>
        <v>13</v>
      </c>
      <c r="F324" s="107">
        <f>SUMIF('бланки '!Z326:CM326,"&lt;2")</f>
        <v>54</v>
      </c>
      <c r="G324" s="107">
        <f>COUNTIF('бланки '!Z326:CM326,"&lt;2")</f>
        <v>54</v>
      </c>
      <c r="H324" s="107">
        <f>SUM('бланки '!CN326:CQ326)</f>
        <v>4</v>
      </c>
      <c r="I324" s="107">
        <f>анкеты!E322</f>
        <v>37</v>
      </c>
      <c r="J324" s="107">
        <f>анкеты!D322</f>
        <v>37</v>
      </c>
      <c r="K324" s="107">
        <f>анкеты!G322</f>
        <v>34</v>
      </c>
      <c r="L324" s="107">
        <f>анкеты!F322</f>
        <v>34</v>
      </c>
      <c r="M324" s="107">
        <f t="shared" si="155"/>
        <v>100</v>
      </c>
      <c r="N324" s="107">
        <f t="shared" si="156"/>
        <v>100</v>
      </c>
      <c r="O324" s="107">
        <f t="shared" si="157"/>
        <v>100</v>
      </c>
      <c r="P324" s="107">
        <f t="shared" si="158"/>
        <v>100</v>
      </c>
      <c r="Q324" s="108">
        <f t="shared" si="159"/>
        <v>100</v>
      </c>
      <c r="R324" s="108">
        <f t="shared" si="160"/>
        <v>100</v>
      </c>
      <c r="S324" s="108">
        <f t="shared" si="161"/>
        <v>100</v>
      </c>
      <c r="T324" s="109">
        <f t="shared" si="162"/>
        <v>100</v>
      </c>
      <c r="U324" s="107">
        <f>SUM('бланки '!CT326:CX326)</f>
        <v>5</v>
      </c>
      <c r="V324" s="107"/>
      <c r="W324" s="107"/>
      <c r="X324" s="107">
        <f>анкеты!H322</f>
        <v>38</v>
      </c>
      <c r="Y324" s="107">
        <f t="shared" si="163"/>
        <v>39</v>
      </c>
      <c r="Z324" s="108">
        <f t="shared" si="164"/>
        <v>100</v>
      </c>
      <c r="AA324" s="108">
        <f t="shared" si="165"/>
        <v>98</v>
      </c>
      <c r="AB324" s="108">
        <f t="shared" si="166"/>
        <v>97</v>
      </c>
      <c r="AC324" s="110">
        <f t="shared" si="167"/>
        <v>98.5</v>
      </c>
      <c r="AD324" s="107">
        <f>IF('бланки '!G326=1,('бланки '!DB326+'бланки '!DD326)*3,SUM('бланки '!DA326:DE326))</f>
        <v>1</v>
      </c>
      <c r="AE324" s="107">
        <f>IF('бланки '!E326=2,SUM('бланки '!DI326:DK326)*2-1,SUM('бланки '!DF326:DK326))</f>
        <v>3</v>
      </c>
      <c r="AF324" s="107">
        <f>анкеты!J322</f>
        <v>6</v>
      </c>
      <c r="AG324" s="107">
        <f>анкеты!I322</f>
        <v>7</v>
      </c>
      <c r="AH324" s="108">
        <f t="shared" si="168"/>
        <v>20</v>
      </c>
      <c r="AI324" s="108">
        <f t="shared" si="169"/>
        <v>60</v>
      </c>
      <c r="AJ324" s="111">
        <f t="shared" si="170"/>
        <v>86</v>
      </c>
      <c r="AK324" s="110">
        <f t="shared" si="171"/>
        <v>55.8</v>
      </c>
      <c r="AL324" s="107">
        <f>анкеты!K322</f>
        <v>39</v>
      </c>
      <c r="AM324" s="107">
        <f t="shared" si="172"/>
        <v>39</v>
      </c>
      <c r="AN324" s="107">
        <f>анкеты!L322</f>
        <v>38</v>
      </c>
      <c r="AO324" s="107">
        <f t="shared" si="173"/>
        <v>39</v>
      </c>
      <c r="AP324" s="107">
        <f>анкеты!N322</f>
        <v>33</v>
      </c>
      <c r="AQ324" s="107">
        <f>анкеты!M322</f>
        <v>33</v>
      </c>
      <c r="AR324" s="108">
        <f t="shared" si="174"/>
        <v>100</v>
      </c>
      <c r="AS324" s="108">
        <f t="shared" si="175"/>
        <v>97</v>
      </c>
      <c r="AT324" s="108">
        <f t="shared" si="176"/>
        <v>100</v>
      </c>
      <c r="AU324" s="109">
        <f t="shared" si="177"/>
        <v>98.8</v>
      </c>
      <c r="AV324" s="107">
        <f>анкеты!O322</f>
        <v>39</v>
      </c>
      <c r="AW324" s="107">
        <f t="shared" si="178"/>
        <v>39</v>
      </c>
      <c r="AX324" s="107">
        <f>анкеты!P322</f>
        <v>38</v>
      </c>
      <c r="AY324" s="107">
        <f t="shared" si="179"/>
        <v>39</v>
      </c>
      <c r="AZ324" s="107">
        <f>анкеты!Q322</f>
        <v>38</v>
      </c>
      <c r="BA324" s="107">
        <f t="shared" si="180"/>
        <v>39</v>
      </c>
      <c r="BB324" s="108">
        <f t="shared" si="181"/>
        <v>100</v>
      </c>
      <c r="BC324" s="108">
        <f t="shared" si="182"/>
        <v>97</v>
      </c>
      <c r="BD324" s="108">
        <f t="shared" si="183"/>
        <v>97</v>
      </c>
      <c r="BE324" s="109">
        <f t="shared" si="184"/>
        <v>97.9</v>
      </c>
      <c r="BF324" s="107">
        <f t="shared" si="185"/>
        <v>90.2</v>
      </c>
      <c r="BG324" s="107"/>
      <c r="BH324" s="107"/>
      <c r="BI324" s="107"/>
      <c r="BJ324" s="107"/>
    </row>
    <row r="325" spans="1:62" ht="45">
      <c r="A325" s="107">
        <f>'бланки '!D327</f>
        <v>324</v>
      </c>
      <c r="B325" s="107" t="str">
        <f>'бланки '!C327</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5" s="107">
        <f>анкеты!C323</f>
        <v>9</v>
      </c>
      <c r="D325" s="107">
        <f>SUMIF('бланки '!K327:Y327,"&lt;2")</f>
        <v>13</v>
      </c>
      <c r="E325" s="107">
        <f>COUNTIF('бланки '!K327:Y327,"&lt;2")</f>
        <v>13</v>
      </c>
      <c r="F325" s="107">
        <f>SUMIF('бланки '!Z327:CM327,"&lt;2")</f>
        <v>42.5</v>
      </c>
      <c r="G325" s="107">
        <f>COUNTIF('бланки '!Z327:CM327,"&lt;2")</f>
        <v>52</v>
      </c>
      <c r="H325" s="107">
        <f>SUM('бланки '!CN327:CQ327)</f>
        <v>4</v>
      </c>
      <c r="I325" s="107">
        <f>анкеты!E323</f>
        <v>8</v>
      </c>
      <c r="J325" s="107">
        <f>анкеты!D323</f>
        <v>8</v>
      </c>
      <c r="K325" s="107">
        <f>анкеты!G323</f>
        <v>8</v>
      </c>
      <c r="L325" s="107">
        <f>анкеты!F323</f>
        <v>8</v>
      </c>
      <c r="M325" s="107">
        <f t="shared" si="155"/>
        <v>100</v>
      </c>
      <c r="N325" s="107">
        <f t="shared" si="156"/>
        <v>82</v>
      </c>
      <c r="O325" s="107">
        <f t="shared" si="157"/>
        <v>100</v>
      </c>
      <c r="P325" s="107">
        <f t="shared" si="158"/>
        <v>100</v>
      </c>
      <c r="Q325" s="108">
        <f t="shared" si="159"/>
        <v>91</v>
      </c>
      <c r="R325" s="108">
        <f t="shared" si="160"/>
        <v>100</v>
      </c>
      <c r="S325" s="108">
        <f t="shared" si="161"/>
        <v>100</v>
      </c>
      <c r="T325" s="109">
        <f t="shared" si="162"/>
        <v>97.3</v>
      </c>
      <c r="U325" s="107">
        <f>SUM('бланки '!CT327:CX327)</f>
        <v>5</v>
      </c>
      <c r="V325" s="107"/>
      <c r="W325" s="107"/>
      <c r="X325" s="107">
        <f>анкеты!H323</f>
        <v>9</v>
      </c>
      <c r="Y325" s="107">
        <f t="shared" si="163"/>
        <v>9</v>
      </c>
      <c r="Z325" s="108">
        <f t="shared" si="164"/>
        <v>100</v>
      </c>
      <c r="AA325" s="108">
        <f t="shared" si="165"/>
        <v>100</v>
      </c>
      <c r="AB325" s="108">
        <f t="shared" si="166"/>
        <v>100</v>
      </c>
      <c r="AC325" s="110">
        <f t="shared" si="167"/>
        <v>100</v>
      </c>
      <c r="AD325" s="107">
        <f>IF('бланки '!G327=1,('бланки '!DB327+'бланки '!DD327)*3,SUM('бланки '!DA327:DE327))</f>
        <v>1</v>
      </c>
      <c r="AE325" s="107">
        <f>IF('бланки '!E327=2,SUM('бланки '!DI327:DK327)*2-1,SUM('бланки '!DF327:DK327))</f>
        <v>3</v>
      </c>
      <c r="AF325" s="107">
        <f>анкеты!J323</f>
        <v>2</v>
      </c>
      <c r="AG325" s="107">
        <f>анкеты!I323</f>
        <v>2</v>
      </c>
      <c r="AH325" s="108">
        <f t="shared" si="168"/>
        <v>20</v>
      </c>
      <c r="AI325" s="108">
        <f t="shared" si="169"/>
        <v>60</v>
      </c>
      <c r="AJ325" s="111">
        <f t="shared" si="170"/>
        <v>100</v>
      </c>
      <c r="AK325" s="110">
        <f t="shared" si="171"/>
        <v>60</v>
      </c>
      <c r="AL325" s="107">
        <f>анкеты!K323</f>
        <v>9</v>
      </c>
      <c r="AM325" s="107">
        <f t="shared" si="172"/>
        <v>9</v>
      </c>
      <c r="AN325" s="107">
        <f>анкеты!L323</f>
        <v>9</v>
      </c>
      <c r="AO325" s="107">
        <f t="shared" si="173"/>
        <v>9</v>
      </c>
      <c r="AP325" s="107">
        <f>анкеты!N323</f>
        <v>8</v>
      </c>
      <c r="AQ325" s="107">
        <f>анкеты!M323</f>
        <v>8</v>
      </c>
      <c r="AR325" s="108">
        <f t="shared" si="174"/>
        <v>100</v>
      </c>
      <c r="AS325" s="108">
        <f t="shared" si="175"/>
        <v>100</v>
      </c>
      <c r="AT325" s="108">
        <f t="shared" si="176"/>
        <v>100</v>
      </c>
      <c r="AU325" s="109">
        <f t="shared" si="177"/>
        <v>100</v>
      </c>
      <c r="AV325" s="107">
        <f>анкеты!O323</f>
        <v>9</v>
      </c>
      <c r="AW325" s="107">
        <f t="shared" si="178"/>
        <v>9</v>
      </c>
      <c r="AX325" s="107">
        <f>анкеты!P323</f>
        <v>9</v>
      </c>
      <c r="AY325" s="107">
        <f t="shared" si="179"/>
        <v>9</v>
      </c>
      <c r="AZ325" s="107">
        <f>анкеты!Q323</f>
        <v>9</v>
      </c>
      <c r="BA325" s="107">
        <f t="shared" si="180"/>
        <v>9</v>
      </c>
      <c r="BB325" s="108">
        <f t="shared" si="181"/>
        <v>100</v>
      </c>
      <c r="BC325" s="108">
        <f t="shared" si="182"/>
        <v>100</v>
      </c>
      <c r="BD325" s="108">
        <f t="shared" si="183"/>
        <v>100</v>
      </c>
      <c r="BE325" s="109">
        <f t="shared" si="184"/>
        <v>100</v>
      </c>
      <c r="BF325" s="107">
        <f t="shared" si="185"/>
        <v>91.460000000000008</v>
      </c>
      <c r="BG325" s="107"/>
      <c r="BH325" s="107"/>
      <c r="BI325" s="107"/>
      <c r="BJ325" s="107"/>
    </row>
    <row r="326" spans="1:62" ht="45">
      <c r="A326" s="107">
        <f>'бланки '!D328</f>
        <v>325</v>
      </c>
      <c r="B326" s="107" t="str">
        <f>'бланки '!C328</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6" s="107">
        <f>анкеты!C324</f>
        <v>222</v>
      </c>
      <c r="D326" s="107">
        <f>SUMIF('бланки '!K328:Y328,"&lt;2")</f>
        <v>14</v>
      </c>
      <c r="E326" s="107">
        <f>COUNTIF('бланки '!K328:Y328,"&lt;2")</f>
        <v>14</v>
      </c>
      <c r="F326" s="107">
        <f>SUMIF('бланки '!Z328:CM328,"&lt;2")</f>
        <v>52.5</v>
      </c>
      <c r="G326" s="107">
        <f>COUNTIF('бланки '!Z328:CM328,"&lt;2")</f>
        <v>54</v>
      </c>
      <c r="H326" s="107">
        <f>SUM('бланки '!CN328:CQ328)</f>
        <v>4</v>
      </c>
      <c r="I326" s="107">
        <f>анкеты!E324</f>
        <v>122</v>
      </c>
      <c r="J326" s="107">
        <f>анкеты!D324</f>
        <v>126</v>
      </c>
      <c r="K326" s="107">
        <f>анкеты!G324</f>
        <v>157</v>
      </c>
      <c r="L326" s="107">
        <f>анкеты!F324</f>
        <v>158</v>
      </c>
      <c r="M326" s="107">
        <f t="shared" si="155"/>
        <v>100</v>
      </c>
      <c r="N326" s="107">
        <f t="shared" si="156"/>
        <v>97</v>
      </c>
      <c r="O326" s="107">
        <f t="shared" si="157"/>
        <v>97</v>
      </c>
      <c r="P326" s="107">
        <f t="shared" si="158"/>
        <v>99</v>
      </c>
      <c r="Q326" s="108">
        <f t="shared" si="159"/>
        <v>98</v>
      </c>
      <c r="R326" s="108">
        <f t="shared" si="160"/>
        <v>100</v>
      </c>
      <c r="S326" s="108">
        <f t="shared" si="161"/>
        <v>98</v>
      </c>
      <c r="T326" s="109">
        <f t="shared" si="162"/>
        <v>98.6</v>
      </c>
      <c r="U326" s="107">
        <f>SUM('бланки '!CT328:CX328)</f>
        <v>5</v>
      </c>
      <c r="V326" s="107"/>
      <c r="W326" s="107"/>
      <c r="X326" s="107">
        <f>анкеты!H324</f>
        <v>222</v>
      </c>
      <c r="Y326" s="107">
        <f t="shared" si="163"/>
        <v>222</v>
      </c>
      <c r="Z326" s="108">
        <f t="shared" si="164"/>
        <v>100</v>
      </c>
      <c r="AA326" s="108">
        <f t="shared" si="165"/>
        <v>100</v>
      </c>
      <c r="AB326" s="108">
        <f t="shared" si="166"/>
        <v>100</v>
      </c>
      <c r="AC326" s="110">
        <f t="shared" si="167"/>
        <v>100</v>
      </c>
      <c r="AD326" s="107">
        <f>IF('бланки '!G328=1,('бланки '!DB328+'бланки '!DD328)*3,SUM('бланки '!DA328:DE328))</f>
        <v>2</v>
      </c>
      <c r="AE326" s="107">
        <f>IF('бланки '!E328=2,SUM('бланки '!DI328:DK328)*2-1,SUM('бланки '!DF328:DK328))</f>
        <v>3</v>
      </c>
      <c r="AF326" s="107">
        <f>анкеты!J324</f>
        <v>16</v>
      </c>
      <c r="AG326" s="107">
        <f>анкеты!I324</f>
        <v>16</v>
      </c>
      <c r="AH326" s="108">
        <f t="shared" si="168"/>
        <v>40</v>
      </c>
      <c r="AI326" s="108">
        <f t="shared" si="169"/>
        <v>60</v>
      </c>
      <c r="AJ326" s="111">
        <f t="shared" si="170"/>
        <v>100</v>
      </c>
      <c r="AK326" s="110">
        <f t="shared" si="171"/>
        <v>66</v>
      </c>
      <c r="AL326" s="107">
        <f>анкеты!K324</f>
        <v>220</v>
      </c>
      <c r="AM326" s="107">
        <f t="shared" si="172"/>
        <v>222</v>
      </c>
      <c r="AN326" s="107">
        <f>анкеты!L324</f>
        <v>222</v>
      </c>
      <c r="AO326" s="107">
        <f t="shared" si="173"/>
        <v>222</v>
      </c>
      <c r="AP326" s="107">
        <f>анкеты!N324</f>
        <v>184</v>
      </c>
      <c r="AQ326" s="107">
        <f>анкеты!M324</f>
        <v>189</v>
      </c>
      <c r="AR326" s="108">
        <f t="shared" si="174"/>
        <v>99</v>
      </c>
      <c r="AS326" s="108">
        <f t="shared" si="175"/>
        <v>100</v>
      </c>
      <c r="AT326" s="108">
        <f t="shared" si="176"/>
        <v>97</v>
      </c>
      <c r="AU326" s="109">
        <f t="shared" si="177"/>
        <v>99</v>
      </c>
      <c r="AV326" s="107">
        <f>анкеты!O324</f>
        <v>221</v>
      </c>
      <c r="AW326" s="107">
        <f t="shared" si="178"/>
        <v>222</v>
      </c>
      <c r="AX326" s="107">
        <f>анкеты!P324</f>
        <v>215</v>
      </c>
      <c r="AY326" s="107">
        <f t="shared" si="179"/>
        <v>222</v>
      </c>
      <c r="AZ326" s="107">
        <f>анкеты!Q324</f>
        <v>221</v>
      </c>
      <c r="BA326" s="107">
        <f t="shared" si="180"/>
        <v>222</v>
      </c>
      <c r="BB326" s="108">
        <f t="shared" si="181"/>
        <v>99</v>
      </c>
      <c r="BC326" s="108">
        <f t="shared" si="182"/>
        <v>97</v>
      </c>
      <c r="BD326" s="108">
        <f t="shared" si="183"/>
        <v>99</v>
      </c>
      <c r="BE326" s="109">
        <f t="shared" si="184"/>
        <v>98.6</v>
      </c>
      <c r="BF326" s="107">
        <f t="shared" si="185"/>
        <v>92.440000000000012</v>
      </c>
      <c r="BG326" s="107"/>
      <c r="BH326" s="107"/>
      <c r="BI326" s="107"/>
      <c r="BJ326" s="107"/>
    </row>
    <row r="327" spans="1:62" ht="45">
      <c r="A327" s="107">
        <f>'бланки '!D329</f>
        <v>326</v>
      </c>
      <c r="B327" s="107" t="str">
        <f>'бланки '!C329</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7" s="107">
        <f>анкеты!C325</f>
        <v>41</v>
      </c>
      <c r="D327" s="107">
        <f>SUMIF('бланки '!K329:Y329,"&lt;2")</f>
        <v>14</v>
      </c>
      <c r="E327" s="107">
        <f>COUNTIF('бланки '!K329:Y329,"&lt;2")</f>
        <v>14</v>
      </c>
      <c r="F327" s="107">
        <f>SUMIF('бланки '!Z329:CM329,"&lt;2")</f>
        <v>51.5</v>
      </c>
      <c r="G327" s="107">
        <f>COUNTIF('бланки '!Z329:CM329,"&lt;2")</f>
        <v>55</v>
      </c>
      <c r="H327" s="107">
        <f>SUM('бланки '!CN329:CQ329)</f>
        <v>4</v>
      </c>
      <c r="I327" s="107">
        <f>анкеты!E325</f>
        <v>36</v>
      </c>
      <c r="J327" s="107">
        <f>анкеты!D325</f>
        <v>36</v>
      </c>
      <c r="K327" s="107">
        <f>анкеты!G325</f>
        <v>35</v>
      </c>
      <c r="L327" s="107">
        <f>анкеты!F325</f>
        <v>36</v>
      </c>
      <c r="M327" s="107">
        <f t="shared" si="155"/>
        <v>100</v>
      </c>
      <c r="N327" s="107">
        <f t="shared" si="156"/>
        <v>94</v>
      </c>
      <c r="O327" s="107">
        <f t="shared" si="157"/>
        <v>100</v>
      </c>
      <c r="P327" s="107">
        <f t="shared" si="158"/>
        <v>97</v>
      </c>
      <c r="Q327" s="108">
        <f t="shared" si="159"/>
        <v>97</v>
      </c>
      <c r="R327" s="108">
        <f t="shared" si="160"/>
        <v>100</v>
      </c>
      <c r="S327" s="108">
        <f t="shared" si="161"/>
        <v>98</v>
      </c>
      <c r="T327" s="109">
        <f t="shared" si="162"/>
        <v>98.3</v>
      </c>
      <c r="U327" s="107">
        <f>SUM('бланки '!CT329:CX329)</f>
        <v>5</v>
      </c>
      <c r="V327" s="107"/>
      <c r="W327" s="107"/>
      <c r="X327" s="107">
        <f>анкеты!H325</f>
        <v>41</v>
      </c>
      <c r="Y327" s="107">
        <f t="shared" si="163"/>
        <v>41</v>
      </c>
      <c r="Z327" s="108">
        <f t="shared" si="164"/>
        <v>100</v>
      </c>
      <c r="AA327" s="108">
        <f t="shared" si="165"/>
        <v>100</v>
      </c>
      <c r="AB327" s="108">
        <f t="shared" si="166"/>
        <v>100</v>
      </c>
      <c r="AC327" s="110">
        <f t="shared" si="167"/>
        <v>100</v>
      </c>
      <c r="AD327" s="107">
        <f>IF('бланки '!G329=1,('бланки '!DB329+'бланки '!DD329)*3,SUM('бланки '!DA329:DE329))</f>
        <v>1</v>
      </c>
      <c r="AE327" s="107">
        <f>IF('бланки '!E329=2,SUM('бланки '!DI329:DK329)*2-1,SUM('бланки '!DF329:DK329))</f>
        <v>3</v>
      </c>
      <c r="AF327" s="107">
        <f>анкеты!J325</f>
        <v>3</v>
      </c>
      <c r="AG327" s="107">
        <f>анкеты!I325</f>
        <v>3</v>
      </c>
      <c r="AH327" s="108">
        <f t="shared" si="168"/>
        <v>20</v>
      </c>
      <c r="AI327" s="108">
        <f t="shared" si="169"/>
        <v>60</v>
      </c>
      <c r="AJ327" s="111">
        <f t="shared" si="170"/>
        <v>100</v>
      </c>
      <c r="AK327" s="110">
        <f t="shared" si="171"/>
        <v>60</v>
      </c>
      <c r="AL327" s="107">
        <f>анкеты!K325</f>
        <v>41</v>
      </c>
      <c r="AM327" s="107">
        <f t="shared" si="172"/>
        <v>41</v>
      </c>
      <c r="AN327" s="107">
        <f>анкеты!L325</f>
        <v>41</v>
      </c>
      <c r="AO327" s="107">
        <f t="shared" si="173"/>
        <v>41</v>
      </c>
      <c r="AP327" s="107">
        <f>анкеты!N325</f>
        <v>39</v>
      </c>
      <c r="AQ327" s="107">
        <f>анкеты!M325</f>
        <v>39</v>
      </c>
      <c r="AR327" s="108">
        <f t="shared" si="174"/>
        <v>100</v>
      </c>
      <c r="AS327" s="108">
        <f t="shared" si="175"/>
        <v>100</v>
      </c>
      <c r="AT327" s="108">
        <f t="shared" si="176"/>
        <v>100</v>
      </c>
      <c r="AU327" s="109">
        <f t="shared" si="177"/>
        <v>100</v>
      </c>
      <c r="AV327" s="107">
        <f>анкеты!O325</f>
        <v>40</v>
      </c>
      <c r="AW327" s="107">
        <f t="shared" si="178"/>
        <v>41</v>
      </c>
      <c r="AX327" s="107">
        <f>анкеты!P325</f>
        <v>41</v>
      </c>
      <c r="AY327" s="107">
        <f t="shared" si="179"/>
        <v>41</v>
      </c>
      <c r="AZ327" s="107">
        <f>анкеты!Q325</f>
        <v>40</v>
      </c>
      <c r="BA327" s="107">
        <f t="shared" si="180"/>
        <v>41</v>
      </c>
      <c r="BB327" s="108">
        <f t="shared" si="181"/>
        <v>98</v>
      </c>
      <c r="BC327" s="108">
        <f t="shared" si="182"/>
        <v>100</v>
      </c>
      <c r="BD327" s="108">
        <f t="shared" si="183"/>
        <v>98</v>
      </c>
      <c r="BE327" s="109">
        <f t="shared" si="184"/>
        <v>98.4</v>
      </c>
      <c r="BF327" s="107">
        <f t="shared" si="185"/>
        <v>91.34</v>
      </c>
      <c r="BG327" s="107"/>
      <c r="BH327" s="107"/>
      <c r="BI327" s="107"/>
      <c r="BJ327" s="107"/>
    </row>
    <row r="328" spans="1:62" ht="45">
      <c r="A328" s="107">
        <f>'бланки '!D330</f>
        <v>327</v>
      </c>
      <c r="B328" s="107" t="str">
        <f>'бланки '!C330</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8" s="107">
        <f>анкеты!C326</f>
        <v>46</v>
      </c>
      <c r="D328" s="107">
        <f>SUMIF('бланки '!K330:Y330,"&lt;2")</f>
        <v>13</v>
      </c>
      <c r="E328" s="107">
        <f>COUNTIF('бланки '!K330:Y330,"&lt;2")</f>
        <v>13</v>
      </c>
      <c r="F328" s="107">
        <f>SUMIF('бланки '!Z330:CM330,"&lt;2")</f>
        <v>55</v>
      </c>
      <c r="G328" s="107">
        <f>COUNTIF('бланки '!Z330:CM330,"&lt;2")</f>
        <v>56</v>
      </c>
      <c r="H328" s="107">
        <f>SUM('бланки '!CN330:CQ330)</f>
        <v>4</v>
      </c>
      <c r="I328" s="107">
        <f>анкеты!E326</f>
        <v>45</v>
      </c>
      <c r="J328" s="107">
        <f>анкеты!D326</f>
        <v>45</v>
      </c>
      <c r="K328" s="107">
        <f>анкеты!G326</f>
        <v>41</v>
      </c>
      <c r="L328" s="107">
        <f>анкеты!F326</f>
        <v>41</v>
      </c>
      <c r="M328" s="107">
        <f t="shared" si="155"/>
        <v>100</v>
      </c>
      <c r="N328" s="107">
        <f t="shared" si="156"/>
        <v>98</v>
      </c>
      <c r="O328" s="107">
        <f t="shared" si="157"/>
        <v>100</v>
      </c>
      <c r="P328" s="107">
        <f t="shared" si="158"/>
        <v>100</v>
      </c>
      <c r="Q328" s="108">
        <f t="shared" si="159"/>
        <v>99</v>
      </c>
      <c r="R328" s="108">
        <f t="shared" si="160"/>
        <v>100</v>
      </c>
      <c r="S328" s="108">
        <f t="shared" si="161"/>
        <v>100</v>
      </c>
      <c r="T328" s="109">
        <f t="shared" si="162"/>
        <v>99.7</v>
      </c>
      <c r="U328" s="107">
        <f>SUM('бланки '!CT330:CX330)</f>
        <v>5</v>
      </c>
      <c r="V328" s="107"/>
      <c r="W328" s="107"/>
      <c r="X328" s="107">
        <f>анкеты!H326</f>
        <v>44</v>
      </c>
      <c r="Y328" s="107">
        <f t="shared" si="163"/>
        <v>46</v>
      </c>
      <c r="Z328" s="108">
        <f t="shared" si="164"/>
        <v>100</v>
      </c>
      <c r="AA328" s="108">
        <f t="shared" si="165"/>
        <v>98</v>
      </c>
      <c r="AB328" s="108">
        <f t="shared" si="166"/>
        <v>96</v>
      </c>
      <c r="AC328" s="110">
        <f t="shared" si="167"/>
        <v>98</v>
      </c>
      <c r="AD328" s="107">
        <f>IF('бланки '!G330=1,('бланки '!DB330+'бланки '!DD330)*3,SUM('бланки '!DA330:DE330))</f>
        <v>3</v>
      </c>
      <c r="AE328" s="107">
        <f>IF('бланки '!E330=2,SUM('бланки '!DI330:DK330)*2-1,SUM('бланки '!DF330:DK330))</f>
        <v>3</v>
      </c>
      <c r="AF328" s="107">
        <f>анкеты!J326</f>
        <v>23</v>
      </c>
      <c r="AG328" s="107">
        <f>анкеты!I326</f>
        <v>24</v>
      </c>
      <c r="AH328" s="108">
        <f t="shared" si="168"/>
        <v>60</v>
      </c>
      <c r="AI328" s="108">
        <f t="shared" si="169"/>
        <v>60</v>
      </c>
      <c r="AJ328" s="111">
        <f t="shared" si="170"/>
        <v>96</v>
      </c>
      <c r="AK328" s="110">
        <f t="shared" si="171"/>
        <v>70.8</v>
      </c>
      <c r="AL328" s="107">
        <f>анкеты!K326</f>
        <v>45</v>
      </c>
      <c r="AM328" s="107">
        <f t="shared" si="172"/>
        <v>46</v>
      </c>
      <c r="AN328" s="107">
        <f>анкеты!L326</f>
        <v>46</v>
      </c>
      <c r="AO328" s="107">
        <f t="shared" si="173"/>
        <v>46</v>
      </c>
      <c r="AP328" s="107">
        <f>анкеты!N326</f>
        <v>43</v>
      </c>
      <c r="AQ328" s="107">
        <f>анкеты!M326</f>
        <v>43</v>
      </c>
      <c r="AR328" s="108">
        <f t="shared" si="174"/>
        <v>98</v>
      </c>
      <c r="AS328" s="108">
        <f t="shared" si="175"/>
        <v>100</v>
      </c>
      <c r="AT328" s="108">
        <f t="shared" si="176"/>
        <v>100</v>
      </c>
      <c r="AU328" s="109">
        <f t="shared" si="177"/>
        <v>99.2</v>
      </c>
      <c r="AV328" s="107">
        <f>анкеты!O326</f>
        <v>45</v>
      </c>
      <c r="AW328" s="107">
        <f t="shared" si="178"/>
        <v>46</v>
      </c>
      <c r="AX328" s="107">
        <f>анкеты!P326</f>
        <v>46</v>
      </c>
      <c r="AY328" s="107">
        <f t="shared" si="179"/>
        <v>46</v>
      </c>
      <c r="AZ328" s="107">
        <f>анкеты!Q326</f>
        <v>45</v>
      </c>
      <c r="BA328" s="107">
        <f t="shared" si="180"/>
        <v>46</v>
      </c>
      <c r="BB328" s="108">
        <f t="shared" si="181"/>
        <v>98</v>
      </c>
      <c r="BC328" s="108">
        <f t="shared" si="182"/>
        <v>100</v>
      </c>
      <c r="BD328" s="108">
        <f t="shared" si="183"/>
        <v>98</v>
      </c>
      <c r="BE328" s="109">
        <f t="shared" si="184"/>
        <v>98.4</v>
      </c>
      <c r="BF328" s="107">
        <f t="shared" si="185"/>
        <v>93.22</v>
      </c>
      <c r="BG328" s="107"/>
      <c r="BH328" s="107"/>
      <c r="BI328" s="107"/>
      <c r="BJ328" s="107"/>
    </row>
    <row r="329" spans="1:62" ht="45">
      <c r="A329" s="107">
        <f>'бланки '!D331</f>
        <v>328</v>
      </c>
      <c r="B329" s="107" t="str">
        <f>'бланки '!C331</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9" s="107">
        <f>анкеты!C327</f>
        <v>6</v>
      </c>
      <c r="D329" s="107">
        <f>SUMIF('бланки '!K331:Y331,"&lt;2")</f>
        <v>14</v>
      </c>
      <c r="E329" s="107">
        <f>COUNTIF('бланки '!K331:Y331,"&lt;2")</f>
        <v>14</v>
      </c>
      <c r="F329" s="107">
        <f>SUMIF('бланки '!Z331:CM331,"&lt;2")</f>
        <v>55</v>
      </c>
      <c r="G329" s="107">
        <f>COUNTIF('бланки '!Z331:CM331,"&lt;2")</f>
        <v>56</v>
      </c>
      <c r="H329" s="107">
        <f>SUM('бланки '!CN331:CQ331)</f>
        <v>4</v>
      </c>
      <c r="I329" s="107">
        <f>анкеты!E327</f>
        <v>5</v>
      </c>
      <c r="J329" s="107">
        <f>анкеты!D327</f>
        <v>5</v>
      </c>
      <c r="K329" s="107">
        <f>анкеты!G327</f>
        <v>4</v>
      </c>
      <c r="L329" s="107">
        <f>анкеты!F327</f>
        <v>4</v>
      </c>
      <c r="M329" s="107">
        <f t="shared" si="155"/>
        <v>100</v>
      </c>
      <c r="N329" s="107">
        <f t="shared" si="156"/>
        <v>98</v>
      </c>
      <c r="O329" s="107">
        <f t="shared" si="157"/>
        <v>100</v>
      </c>
      <c r="P329" s="107">
        <f t="shared" si="158"/>
        <v>100</v>
      </c>
      <c r="Q329" s="108">
        <f t="shared" si="159"/>
        <v>99</v>
      </c>
      <c r="R329" s="108">
        <f t="shared" si="160"/>
        <v>100</v>
      </c>
      <c r="S329" s="108">
        <f t="shared" si="161"/>
        <v>100</v>
      </c>
      <c r="T329" s="109">
        <f t="shared" si="162"/>
        <v>99.7</v>
      </c>
      <c r="U329" s="107">
        <f>SUM('бланки '!CT331:CX331)</f>
        <v>5</v>
      </c>
      <c r="V329" s="107"/>
      <c r="W329" s="107"/>
      <c r="X329" s="107">
        <f>анкеты!H327</f>
        <v>6</v>
      </c>
      <c r="Y329" s="107">
        <f t="shared" si="163"/>
        <v>6</v>
      </c>
      <c r="Z329" s="108">
        <f t="shared" si="164"/>
        <v>100</v>
      </c>
      <c r="AA329" s="108">
        <f t="shared" si="165"/>
        <v>100</v>
      </c>
      <c r="AB329" s="108">
        <f t="shared" si="166"/>
        <v>100</v>
      </c>
      <c r="AC329" s="110">
        <f t="shared" si="167"/>
        <v>100</v>
      </c>
      <c r="AD329" s="107">
        <f>IF('бланки '!G331=1,('бланки '!DB331+'бланки '!DD331)*3,SUM('бланки '!DA331:DE331))</f>
        <v>0</v>
      </c>
      <c r="AE329" s="107">
        <f>IF('бланки '!E331=2,SUM('бланки '!DI331:DK331)*2-1,SUM('бланки '!DF331:DK331))</f>
        <v>3</v>
      </c>
      <c r="AF329" s="107">
        <f>анкеты!J327</f>
        <v>1</v>
      </c>
      <c r="AG329" s="107">
        <f>анкеты!I327</f>
        <v>1</v>
      </c>
      <c r="AH329" s="108">
        <f t="shared" si="168"/>
        <v>0</v>
      </c>
      <c r="AI329" s="108">
        <f t="shared" si="169"/>
        <v>60</v>
      </c>
      <c r="AJ329" s="111">
        <f t="shared" si="170"/>
        <v>100</v>
      </c>
      <c r="AK329" s="110">
        <f t="shared" si="171"/>
        <v>54</v>
      </c>
      <c r="AL329" s="107">
        <f>анкеты!K327</f>
        <v>6</v>
      </c>
      <c r="AM329" s="107">
        <f t="shared" si="172"/>
        <v>6</v>
      </c>
      <c r="AN329" s="107">
        <f>анкеты!L327</f>
        <v>6</v>
      </c>
      <c r="AO329" s="107">
        <f t="shared" si="173"/>
        <v>6</v>
      </c>
      <c r="AP329" s="107">
        <f>анкеты!N327</f>
        <v>3</v>
      </c>
      <c r="AQ329" s="107">
        <f>анкеты!M327</f>
        <v>3</v>
      </c>
      <c r="AR329" s="108">
        <f t="shared" si="174"/>
        <v>100</v>
      </c>
      <c r="AS329" s="108">
        <f t="shared" si="175"/>
        <v>100</v>
      </c>
      <c r="AT329" s="108">
        <f t="shared" si="176"/>
        <v>100</v>
      </c>
      <c r="AU329" s="109">
        <f t="shared" si="177"/>
        <v>100</v>
      </c>
      <c r="AV329" s="107">
        <f>анкеты!O327</f>
        <v>6</v>
      </c>
      <c r="AW329" s="107">
        <f t="shared" si="178"/>
        <v>6</v>
      </c>
      <c r="AX329" s="107">
        <f>анкеты!P327</f>
        <v>6</v>
      </c>
      <c r="AY329" s="107">
        <f t="shared" si="179"/>
        <v>6</v>
      </c>
      <c r="AZ329" s="107">
        <f>анкеты!Q327</f>
        <v>6</v>
      </c>
      <c r="BA329" s="107">
        <f t="shared" si="180"/>
        <v>6</v>
      </c>
      <c r="BB329" s="108">
        <f t="shared" si="181"/>
        <v>100</v>
      </c>
      <c r="BC329" s="108">
        <f t="shared" si="182"/>
        <v>100</v>
      </c>
      <c r="BD329" s="108">
        <f t="shared" si="183"/>
        <v>100</v>
      </c>
      <c r="BE329" s="109">
        <f t="shared" si="184"/>
        <v>100</v>
      </c>
      <c r="BF329" s="107">
        <f t="shared" si="185"/>
        <v>90.74</v>
      </c>
      <c r="BG329" s="107"/>
      <c r="BH329" s="107"/>
      <c r="BI329" s="107"/>
      <c r="BJ329" s="107"/>
    </row>
    <row r="330" spans="1:62" ht="60">
      <c r="A330" s="107">
        <f>'бланки '!D332</f>
        <v>329</v>
      </c>
      <c r="B330" s="107" t="str">
        <f>'бланки '!C332</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30" s="107">
        <f>анкеты!C328</f>
        <v>14</v>
      </c>
      <c r="D330" s="107">
        <f>SUMIF('бланки '!K332:Y332,"&lt;2")</f>
        <v>13</v>
      </c>
      <c r="E330" s="107">
        <f>COUNTIF('бланки '!K332:Y332,"&lt;2")</f>
        <v>13</v>
      </c>
      <c r="F330" s="107">
        <f>SUMIF('бланки '!Z332:CM332,"&lt;2")</f>
        <v>38.5</v>
      </c>
      <c r="G330" s="107">
        <f>COUNTIF('бланки '!Z332:CM332,"&lt;2")</f>
        <v>52</v>
      </c>
      <c r="H330" s="107">
        <f>SUM('бланки '!CN332:CQ332)</f>
        <v>4</v>
      </c>
      <c r="I330" s="107">
        <f>анкеты!E328</f>
        <v>14</v>
      </c>
      <c r="J330" s="107">
        <f>анкеты!D328</f>
        <v>14</v>
      </c>
      <c r="K330" s="107">
        <f>анкеты!G328</f>
        <v>13</v>
      </c>
      <c r="L330" s="107">
        <f>анкеты!F328</f>
        <v>13</v>
      </c>
      <c r="M330" s="107">
        <f t="shared" si="155"/>
        <v>100</v>
      </c>
      <c r="N330" s="107">
        <f t="shared" si="156"/>
        <v>74</v>
      </c>
      <c r="O330" s="107">
        <f t="shared" si="157"/>
        <v>100</v>
      </c>
      <c r="P330" s="107">
        <f t="shared" si="158"/>
        <v>100</v>
      </c>
      <c r="Q330" s="108">
        <f t="shared" si="159"/>
        <v>87</v>
      </c>
      <c r="R330" s="108">
        <f t="shared" si="160"/>
        <v>100</v>
      </c>
      <c r="S330" s="108">
        <f t="shared" si="161"/>
        <v>100</v>
      </c>
      <c r="T330" s="109">
        <f t="shared" si="162"/>
        <v>96.1</v>
      </c>
      <c r="U330" s="107">
        <f>SUM('бланки '!CT332:CX332)</f>
        <v>5</v>
      </c>
      <c r="V330" s="107"/>
      <c r="W330" s="107"/>
      <c r="X330" s="107">
        <f>анкеты!H328</f>
        <v>14</v>
      </c>
      <c r="Y330" s="107">
        <f t="shared" si="163"/>
        <v>14</v>
      </c>
      <c r="Z330" s="108">
        <f t="shared" si="164"/>
        <v>100</v>
      </c>
      <c r="AA330" s="108">
        <f t="shared" si="165"/>
        <v>100</v>
      </c>
      <c r="AB330" s="108">
        <f t="shared" si="166"/>
        <v>100</v>
      </c>
      <c r="AC330" s="110">
        <f t="shared" si="167"/>
        <v>100</v>
      </c>
      <c r="AD330" s="107">
        <f>IF('бланки '!G332=1,('бланки '!DB332+'бланки '!DD332)*3,SUM('бланки '!DA332:DE332))</f>
        <v>0</v>
      </c>
      <c r="AE330" s="107">
        <f>IF('бланки '!E332=2,SUM('бланки '!DI332:DK332)*2-1,SUM('бланки '!DF332:DK332))</f>
        <v>2</v>
      </c>
      <c r="AF330" s="107">
        <f>анкеты!J328</f>
        <v>7</v>
      </c>
      <c r="AG330" s="107">
        <f>анкеты!I328</f>
        <v>8</v>
      </c>
      <c r="AH330" s="108">
        <f t="shared" si="168"/>
        <v>0</v>
      </c>
      <c r="AI330" s="108">
        <f t="shared" si="169"/>
        <v>40</v>
      </c>
      <c r="AJ330" s="111">
        <f t="shared" si="170"/>
        <v>87</v>
      </c>
      <c r="AK330" s="110">
        <f t="shared" si="171"/>
        <v>42.1</v>
      </c>
      <c r="AL330" s="107">
        <f>анкеты!K328</f>
        <v>14</v>
      </c>
      <c r="AM330" s="107">
        <f t="shared" si="172"/>
        <v>14</v>
      </c>
      <c r="AN330" s="107">
        <f>анкеты!L328</f>
        <v>14</v>
      </c>
      <c r="AO330" s="107">
        <f t="shared" si="173"/>
        <v>14</v>
      </c>
      <c r="AP330" s="107">
        <f>анкеты!N328</f>
        <v>12</v>
      </c>
      <c r="AQ330" s="107">
        <f>анкеты!M328</f>
        <v>12</v>
      </c>
      <c r="AR330" s="108">
        <f t="shared" si="174"/>
        <v>100</v>
      </c>
      <c r="AS330" s="108">
        <f t="shared" si="175"/>
        <v>100</v>
      </c>
      <c r="AT330" s="108">
        <f t="shared" si="176"/>
        <v>100</v>
      </c>
      <c r="AU330" s="109">
        <f t="shared" si="177"/>
        <v>100</v>
      </c>
      <c r="AV330" s="107">
        <f>анкеты!O328</f>
        <v>14</v>
      </c>
      <c r="AW330" s="107">
        <f t="shared" si="178"/>
        <v>14</v>
      </c>
      <c r="AX330" s="107">
        <f>анкеты!P328</f>
        <v>14</v>
      </c>
      <c r="AY330" s="107">
        <f t="shared" si="179"/>
        <v>14</v>
      </c>
      <c r="AZ330" s="107">
        <f>анкеты!Q328</f>
        <v>14</v>
      </c>
      <c r="BA330" s="107">
        <f t="shared" si="180"/>
        <v>14</v>
      </c>
      <c r="BB330" s="108">
        <f t="shared" si="181"/>
        <v>100</v>
      </c>
      <c r="BC330" s="108">
        <f t="shared" si="182"/>
        <v>100</v>
      </c>
      <c r="BD330" s="108">
        <f t="shared" si="183"/>
        <v>100</v>
      </c>
      <c r="BE330" s="109">
        <f t="shared" si="184"/>
        <v>100</v>
      </c>
      <c r="BF330" s="107">
        <f t="shared" si="185"/>
        <v>87.64</v>
      </c>
      <c r="BG330" s="107"/>
      <c r="BH330" s="107"/>
      <c r="BI330" s="107"/>
      <c r="BJ330" s="107"/>
    </row>
    <row r="331" spans="1:62" ht="45">
      <c r="A331" s="107">
        <f>'бланки '!D333</f>
        <v>330</v>
      </c>
      <c r="B331" s="107" t="str">
        <f>'бланки '!C333</f>
        <v>Муниципальное бюджетное общеобразовательное учреждение «Оревская средняя общеобразовательная школа» Краснозоренского района Орловской области</v>
      </c>
      <c r="C331" s="107">
        <f>анкеты!C329</f>
        <v>36</v>
      </c>
      <c r="D331" s="107">
        <f>SUMIF('бланки '!K333:Y333,"&lt;2")</f>
        <v>13</v>
      </c>
      <c r="E331" s="107">
        <f>COUNTIF('бланки '!K333:Y333,"&lt;2")</f>
        <v>13</v>
      </c>
      <c r="F331" s="107">
        <f>SUMIF('бланки '!Z333:CM333,"&lt;2")</f>
        <v>52</v>
      </c>
      <c r="G331" s="107">
        <f>COUNTIF('бланки '!Z333:CM333,"&lt;2")</f>
        <v>56</v>
      </c>
      <c r="H331" s="107">
        <f>SUM('бланки '!CN333:CQ333)</f>
        <v>4</v>
      </c>
      <c r="I331" s="107">
        <f>анкеты!E329</f>
        <v>31</v>
      </c>
      <c r="J331" s="107">
        <f>анкеты!D329</f>
        <v>31</v>
      </c>
      <c r="K331" s="107">
        <f>анкеты!G329</f>
        <v>31</v>
      </c>
      <c r="L331" s="107">
        <f>анкеты!F329</f>
        <v>31</v>
      </c>
      <c r="M331" s="107">
        <f t="shared" si="155"/>
        <v>100</v>
      </c>
      <c r="N331" s="107">
        <f t="shared" si="156"/>
        <v>93</v>
      </c>
      <c r="O331" s="107">
        <f t="shared" si="157"/>
        <v>100</v>
      </c>
      <c r="P331" s="107">
        <f t="shared" si="158"/>
        <v>100</v>
      </c>
      <c r="Q331" s="108">
        <f t="shared" si="159"/>
        <v>96</v>
      </c>
      <c r="R331" s="108">
        <f t="shared" si="160"/>
        <v>100</v>
      </c>
      <c r="S331" s="108">
        <f t="shared" si="161"/>
        <v>100</v>
      </c>
      <c r="T331" s="109">
        <f t="shared" si="162"/>
        <v>98.8</v>
      </c>
      <c r="U331" s="107">
        <f>SUM('бланки '!CT333:CX333)</f>
        <v>5</v>
      </c>
      <c r="V331" s="107"/>
      <c r="W331" s="107"/>
      <c r="X331" s="107">
        <f>анкеты!H329</f>
        <v>36</v>
      </c>
      <c r="Y331" s="107">
        <f t="shared" si="163"/>
        <v>36</v>
      </c>
      <c r="Z331" s="108">
        <f t="shared" si="164"/>
        <v>100</v>
      </c>
      <c r="AA331" s="108">
        <f t="shared" si="165"/>
        <v>100</v>
      </c>
      <c r="AB331" s="108">
        <f t="shared" si="166"/>
        <v>100</v>
      </c>
      <c r="AC331" s="110">
        <f t="shared" si="167"/>
        <v>100</v>
      </c>
      <c r="AD331" s="107">
        <f>IF('бланки '!G333=1,('бланки '!DB333+'бланки '!DD333)*3,SUM('бланки '!DA333:DE333))</f>
        <v>2</v>
      </c>
      <c r="AE331" s="107">
        <f>IF('бланки '!E333=2,SUM('бланки '!DI333:DK333)*2-1,SUM('бланки '!DF333:DK333))</f>
        <v>3</v>
      </c>
      <c r="AF331" s="107">
        <f>анкеты!J329</f>
        <v>5</v>
      </c>
      <c r="AG331" s="107">
        <f>анкеты!I329</f>
        <v>5</v>
      </c>
      <c r="AH331" s="108">
        <f t="shared" si="168"/>
        <v>40</v>
      </c>
      <c r="AI331" s="108">
        <f t="shared" si="169"/>
        <v>60</v>
      </c>
      <c r="AJ331" s="111">
        <f t="shared" si="170"/>
        <v>100</v>
      </c>
      <c r="AK331" s="110">
        <f t="shared" si="171"/>
        <v>66</v>
      </c>
      <c r="AL331" s="107">
        <f>анкеты!K329</f>
        <v>36</v>
      </c>
      <c r="AM331" s="107">
        <f t="shared" si="172"/>
        <v>36</v>
      </c>
      <c r="AN331" s="107">
        <f>анкеты!L329</f>
        <v>35</v>
      </c>
      <c r="AO331" s="107">
        <f t="shared" si="173"/>
        <v>36</v>
      </c>
      <c r="AP331" s="107">
        <f>анкеты!N329</f>
        <v>34</v>
      </c>
      <c r="AQ331" s="107">
        <f>анкеты!M329</f>
        <v>35</v>
      </c>
      <c r="AR331" s="108">
        <f t="shared" si="174"/>
        <v>100</v>
      </c>
      <c r="AS331" s="108">
        <f t="shared" si="175"/>
        <v>97</v>
      </c>
      <c r="AT331" s="108">
        <f t="shared" si="176"/>
        <v>97</v>
      </c>
      <c r="AU331" s="109">
        <f t="shared" si="177"/>
        <v>98.2</v>
      </c>
      <c r="AV331" s="107">
        <f>анкеты!O329</f>
        <v>36</v>
      </c>
      <c r="AW331" s="107">
        <f t="shared" si="178"/>
        <v>36</v>
      </c>
      <c r="AX331" s="107">
        <f>анкеты!P329</f>
        <v>35</v>
      </c>
      <c r="AY331" s="107">
        <f t="shared" si="179"/>
        <v>36</v>
      </c>
      <c r="AZ331" s="107">
        <f>анкеты!Q329</f>
        <v>36</v>
      </c>
      <c r="BA331" s="107">
        <f t="shared" si="180"/>
        <v>36</v>
      </c>
      <c r="BB331" s="108">
        <f t="shared" si="181"/>
        <v>100</v>
      </c>
      <c r="BC331" s="108">
        <f t="shared" si="182"/>
        <v>97</v>
      </c>
      <c r="BD331" s="108">
        <f t="shared" si="183"/>
        <v>100</v>
      </c>
      <c r="BE331" s="109">
        <f t="shared" si="184"/>
        <v>99.4</v>
      </c>
      <c r="BF331" s="107">
        <f t="shared" si="185"/>
        <v>92.47999999999999</v>
      </c>
      <c r="BG331" s="107"/>
      <c r="BH331" s="107"/>
      <c r="BI331" s="107"/>
      <c r="BJ331" s="107"/>
    </row>
    <row r="332" spans="1:62" ht="45">
      <c r="A332" s="107">
        <f>'бланки '!D334</f>
        <v>331</v>
      </c>
      <c r="B332" s="107" t="str">
        <f>'бланки '!C334</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2" s="107">
        <f>анкеты!C330</f>
        <v>31</v>
      </c>
      <c r="D332" s="107">
        <f>SUMIF('бланки '!K334:Y334,"&lt;2")</f>
        <v>13</v>
      </c>
      <c r="E332" s="107">
        <f>COUNTIF('бланки '!K334:Y334,"&lt;2")</f>
        <v>13</v>
      </c>
      <c r="F332" s="107">
        <f>SUMIF('бланки '!Z334:CM334,"&lt;2")</f>
        <v>48.5</v>
      </c>
      <c r="G332" s="107">
        <f>COUNTIF('бланки '!Z334:CM334,"&lt;2")</f>
        <v>54</v>
      </c>
      <c r="H332" s="107">
        <f>SUM('бланки '!CN334:CQ334)</f>
        <v>4</v>
      </c>
      <c r="I332" s="107">
        <f>анкеты!E330</f>
        <v>28</v>
      </c>
      <c r="J332" s="107">
        <f>анкеты!D330</f>
        <v>29</v>
      </c>
      <c r="K332" s="107">
        <f>анкеты!G330</f>
        <v>24</v>
      </c>
      <c r="L332" s="107">
        <f>анкеты!F330</f>
        <v>24</v>
      </c>
      <c r="M332" s="107">
        <f t="shared" si="155"/>
        <v>100</v>
      </c>
      <c r="N332" s="107">
        <f t="shared" si="156"/>
        <v>90</v>
      </c>
      <c r="O332" s="107">
        <f t="shared" si="157"/>
        <v>97</v>
      </c>
      <c r="P332" s="107">
        <f t="shared" si="158"/>
        <v>100</v>
      </c>
      <c r="Q332" s="108">
        <f t="shared" si="159"/>
        <v>95</v>
      </c>
      <c r="R332" s="108">
        <f t="shared" si="160"/>
        <v>100</v>
      </c>
      <c r="S332" s="108">
        <f t="shared" si="161"/>
        <v>98</v>
      </c>
      <c r="T332" s="109">
        <f t="shared" si="162"/>
        <v>97.7</v>
      </c>
      <c r="U332" s="107">
        <f>SUM('бланки '!CT334:CX334)</f>
        <v>5</v>
      </c>
      <c r="V332" s="107"/>
      <c r="W332" s="107"/>
      <c r="X332" s="107">
        <f>анкеты!H330</f>
        <v>31</v>
      </c>
      <c r="Y332" s="107">
        <f t="shared" si="163"/>
        <v>31</v>
      </c>
      <c r="Z332" s="108">
        <f t="shared" si="164"/>
        <v>100</v>
      </c>
      <c r="AA332" s="108">
        <f t="shared" si="165"/>
        <v>100</v>
      </c>
      <c r="AB332" s="108">
        <f t="shared" si="166"/>
        <v>100</v>
      </c>
      <c r="AC332" s="110">
        <f t="shared" si="167"/>
        <v>100</v>
      </c>
      <c r="AD332" s="107">
        <f>IF('бланки '!G334=1,('бланки '!DB334+'бланки '!DD334)*3,SUM('бланки '!DA334:DE334))</f>
        <v>1</v>
      </c>
      <c r="AE332" s="107">
        <f>IF('бланки '!E334=2,SUM('бланки '!DI334:DK334)*2-1,SUM('бланки '!DF334:DK334))</f>
        <v>3</v>
      </c>
      <c r="AF332" s="107">
        <f>анкеты!J330</f>
        <v>10</v>
      </c>
      <c r="AG332" s="107">
        <f>анкеты!I330</f>
        <v>11</v>
      </c>
      <c r="AH332" s="108">
        <f t="shared" si="168"/>
        <v>20</v>
      </c>
      <c r="AI332" s="108">
        <f t="shared" si="169"/>
        <v>60</v>
      </c>
      <c r="AJ332" s="111">
        <f t="shared" si="170"/>
        <v>91</v>
      </c>
      <c r="AK332" s="110">
        <f t="shared" si="171"/>
        <v>57.3</v>
      </c>
      <c r="AL332" s="107">
        <f>анкеты!K330</f>
        <v>30</v>
      </c>
      <c r="AM332" s="107">
        <f t="shared" si="172"/>
        <v>31</v>
      </c>
      <c r="AN332" s="107">
        <f>анкеты!L330</f>
        <v>30</v>
      </c>
      <c r="AO332" s="107">
        <f t="shared" si="173"/>
        <v>31</v>
      </c>
      <c r="AP332" s="107">
        <f>анкеты!N330</f>
        <v>26</v>
      </c>
      <c r="AQ332" s="107">
        <f>анкеты!M330</f>
        <v>27</v>
      </c>
      <c r="AR332" s="108">
        <f t="shared" si="174"/>
        <v>97</v>
      </c>
      <c r="AS332" s="108">
        <f t="shared" si="175"/>
        <v>97</v>
      </c>
      <c r="AT332" s="108">
        <f t="shared" si="176"/>
        <v>96</v>
      </c>
      <c r="AU332" s="109">
        <f t="shared" si="177"/>
        <v>96.8</v>
      </c>
      <c r="AV332" s="107">
        <f>анкеты!O330</f>
        <v>31</v>
      </c>
      <c r="AW332" s="107">
        <f t="shared" si="178"/>
        <v>31</v>
      </c>
      <c r="AX332" s="107">
        <f>анкеты!P330</f>
        <v>31</v>
      </c>
      <c r="AY332" s="107">
        <f t="shared" si="179"/>
        <v>31</v>
      </c>
      <c r="AZ332" s="107">
        <f>анкеты!Q330</f>
        <v>31</v>
      </c>
      <c r="BA332" s="107">
        <f t="shared" si="180"/>
        <v>31</v>
      </c>
      <c r="BB332" s="108">
        <f t="shared" si="181"/>
        <v>100</v>
      </c>
      <c r="BC332" s="108">
        <f t="shared" si="182"/>
        <v>100</v>
      </c>
      <c r="BD332" s="108">
        <f t="shared" si="183"/>
        <v>100</v>
      </c>
      <c r="BE332" s="109">
        <f t="shared" si="184"/>
        <v>100</v>
      </c>
      <c r="BF332" s="107">
        <f t="shared" si="185"/>
        <v>90.36</v>
      </c>
      <c r="BG332" s="107"/>
      <c r="BH332" s="107"/>
      <c r="BI332" s="107"/>
      <c r="BJ332" s="107"/>
    </row>
    <row r="333" spans="1:62" ht="30">
      <c r="A333" s="107">
        <f>'бланки '!D335</f>
        <v>332</v>
      </c>
      <c r="B333" s="107" t="str">
        <f>'бланки '!C335</f>
        <v>Бюджетное общеобразовательное учреждение Орловской области «Мезенский лицей»</v>
      </c>
      <c r="C333" s="107">
        <f>анкеты!C331</f>
        <v>164</v>
      </c>
      <c r="D333" s="107">
        <f>SUMIF('бланки '!K335:Y335,"&lt;2")</f>
        <v>13</v>
      </c>
      <c r="E333" s="107">
        <f>COUNTIF('бланки '!K335:Y335,"&lt;2")</f>
        <v>13</v>
      </c>
      <c r="F333" s="107">
        <f>SUMIF('бланки '!Z335:CM335,"&lt;2")</f>
        <v>54</v>
      </c>
      <c r="G333" s="107">
        <f>COUNTIF('бланки '!Z335:CM335,"&lt;2")</f>
        <v>54</v>
      </c>
      <c r="H333" s="107">
        <f>SUM('бланки '!CN335:CQ335)</f>
        <v>3</v>
      </c>
      <c r="I333" s="107">
        <f>анкеты!E331</f>
        <v>160</v>
      </c>
      <c r="J333" s="107">
        <f>анкеты!D331</f>
        <v>160</v>
      </c>
      <c r="K333" s="107">
        <f>анкеты!G331</f>
        <v>152</v>
      </c>
      <c r="L333" s="107">
        <f>анкеты!F331</f>
        <v>155</v>
      </c>
      <c r="M333" s="107">
        <f t="shared" si="155"/>
        <v>100</v>
      </c>
      <c r="N333" s="107">
        <f t="shared" si="156"/>
        <v>100</v>
      </c>
      <c r="O333" s="107">
        <f t="shared" si="157"/>
        <v>100</v>
      </c>
      <c r="P333" s="107">
        <f t="shared" si="158"/>
        <v>98</v>
      </c>
      <c r="Q333" s="108">
        <f t="shared" si="159"/>
        <v>100</v>
      </c>
      <c r="R333" s="108">
        <f t="shared" si="160"/>
        <v>90</v>
      </c>
      <c r="S333" s="108">
        <f t="shared" si="161"/>
        <v>99</v>
      </c>
      <c r="T333" s="109">
        <f t="shared" si="162"/>
        <v>96.6</v>
      </c>
      <c r="U333" s="107">
        <f>SUM('бланки '!CT335:CX335)</f>
        <v>5</v>
      </c>
      <c r="V333" s="107"/>
      <c r="W333" s="107"/>
      <c r="X333" s="107">
        <f>анкеты!H331</f>
        <v>164</v>
      </c>
      <c r="Y333" s="107">
        <f t="shared" si="163"/>
        <v>164</v>
      </c>
      <c r="Z333" s="108">
        <f t="shared" si="164"/>
        <v>100</v>
      </c>
      <c r="AA333" s="108">
        <f t="shared" si="165"/>
        <v>100</v>
      </c>
      <c r="AB333" s="108">
        <f t="shared" si="166"/>
        <v>100</v>
      </c>
      <c r="AC333" s="110">
        <f t="shared" si="167"/>
        <v>100</v>
      </c>
      <c r="AD333" s="107">
        <f>IF('бланки '!G335=1,('бланки '!DB335+'бланки '!DD335)*3,SUM('бланки '!DA335:DE335))</f>
        <v>2</v>
      </c>
      <c r="AE333" s="107">
        <f>IF('бланки '!E335=2,SUM('бланки '!DI335:DK335)*2-1,SUM('бланки '!DF335:DK335))</f>
        <v>3</v>
      </c>
      <c r="AF333" s="107">
        <f>анкеты!J331</f>
        <v>143</v>
      </c>
      <c r="AG333" s="107">
        <f>анкеты!I331</f>
        <v>150</v>
      </c>
      <c r="AH333" s="108">
        <f t="shared" si="168"/>
        <v>40</v>
      </c>
      <c r="AI333" s="108">
        <f t="shared" si="169"/>
        <v>60</v>
      </c>
      <c r="AJ333" s="111">
        <f t="shared" si="170"/>
        <v>95</v>
      </c>
      <c r="AK333" s="110">
        <f t="shared" si="171"/>
        <v>64.5</v>
      </c>
      <c r="AL333" s="107">
        <f>анкеты!K331</f>
        <v>162</v>
      </c>
      <c r="AM333" s="107">
        <f t="shared" si="172"/>
        <v>164</v>
      </c>
      <c r="AN333" s="107">
        <f>анкеты!L331</f>
        <v>162</v>
      </c>
      <c r="AO333" s="107">
        <f t="shared" si="173"/>
        <v>164</v>
      </c>
      <c r="AP333" s="107">
        <f>анкеты!N331</f>
        <v>153</v>
      </c>
      <c r="AQ333" s="107">
        <f>анкеты!M331</f>
        <v>157</v>
      </c>
      <c r="AR333" s="108">
        <f t="shared" si="174"/>
        <v>99</v>
      </c>
      <c r="AS333" s="108">
        <f t="shared" si="175"/>
        <v>99</v>
      </c>
      <c r="AT333" s="108">
        <f t="shared" si="176"/>
        <v>97</v>
      </c>
      <c r="AU333" s="109">
        <f t="shared" si="177"/>
        <v>98.6</v>
      </c>
      <c r="AV333" s="107">
        <f>анкеты!O331</f>
        <v>161</v>
      </c>
      <c r="AW333" s="107">
        <f t="shared" si="178"/>
        <v>164</v>
      </c>
      <c r="AX333" s="107">
        <f>анкеты!P331</f>
        <v>163</v>
      </c>
      <c r="AY333" s="107">
        <f t="shared" si="179"/>
        <v>164</v>
      </c>
      <c r="AZ333" s="107">
        <f>анкеты!Q331</f>
        <v>163</v>
      </c>
      <c r="BA333" s="107">
        <f t="shared" si="180"/>
        <v>164</v>
      </c>
      <c r="BB333" s="108">
        <f t="shared" si="181"/>
        <v>98</v>
      </c>
      <c r="BC333" s="108">
        <f t="shared" si="182"/>
        <v>99</v>
      </c>
      <c r="BD333" s="108">
        <f t="shared" si="183"/>
        <v>99</v>
      </c>
      <c r="BE333" s="109">
        <f t="shared" si="184"/>
        <v>98.7</v>
      </c>
      <c r="BF333" s="107">
        <f t="shared" si="185"/>
        <v>91.68</v>
      </c>
      <c r="BG333" s="107"/>
      <c r="BH333" s="107"/>
      <c r="BI333" s="107"/>
      <c r="BJ333" s="107"/>
    </row>
    <row r="334" spans="1:62">
      <c r="A334" s="107"/>
      <c r="B334" s="112"/>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row>
  </sheetData>
  <sortState ref="A3:AQ9">
    <sortCondition ref="A3:A9"/>
  </sortState>
  <mergeCells count="48">
    <mergeCell ref="BE1:BE3"/>
    <mergeCell ref="BF2:BF3"/>
    <mergeCell ref="AC1:AC3"/>
    <mergeCell ref="AK1:AK3"/>
    <mergeCell ref="AD2:AD3"/>
    <mergeCell ref="AE2:AE3"/>
    <mergeCell ref="AF2:AG2"/>
    <mergeCell ref="AH2:AH3"/>
    <mergeCell ref="AI2:AI3"/>
    <mergeCell ref="AJ2:AJ3"/>
    <mergeCell ref="AD1:AJ1"/>
    <mergeCell ref="AL1:AT1"/>
    <mergeCell ref="AV1:BD1"/>
    <mergeCell ref="AR2:AR3"/>
    <mergeCell ref="AS2:AS3"/>
    <mergeCell ref="AT2:AT3"/>
    <mergeCell ref="A1:A3"/>
    <mergeCell ref="B1:B3"/>
    <mergeCell ref="C1:C3"/>
    <mergeCell ref="D2:D3"/>
    <mergeCell ref="F2:F3"/>
    <mergeCell ref="E2:E3"/>
    <mergeCell ref="BC2:BC3"/>
    <mergeCell ref="BD2:BD3"/>
    <mergeCell ref="AU1:AU3"/>
    <mergeCell ref="U2:U3"/>
    <mergeCell ref="X2:Y2"/>
    <mergeCell ref="Z2:Z3"/>
    <mergeCell ref="U1:AB1"/>
    <mergeCell ref="AB2:AB3"/>
    <mergeCell ref="BB2:BB3"/>
    <mergeCell ref="AV2:AW2"/>
    <mergeCell ref="AX2:AY2"/>
    <mergeCell ref="AZ2:BA2"/>
    <mergeCell ref="AL2:AM2"/>
    <mergeCell ref="AN2:AO2"/>
    <mergeCell ref="AP2:AQ2"/>
    <mergeCell ref="T1:T3"/>
    <mergeCell ref="V2:W2"/>
    <mergeCell ref="AA2:AA3"/>
    <mergeCell ref="G2:G3"/>
    <mergeCell ref="H2:H3"/>
    <mergeCell ref="D1:S1"/>
    <mergeCell ref="S2:S3"/>
    <mergeCell ref="I2:J2"/>
    <mergeCell ref="K2:L2"/>
    <mergeCell ref="Q2:Q3"/>
    <mergeCell ref="R2:R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BC334"/>
  <sheetViews>
    <sheetView workbookViewId="0">
      <pane ySplit="3" topLeftCell="A292" activePane="bottomLeft" state="frozen"/>
      <selection pane="bottomLeft" activeCell="E1" sqref="E1:K333"/>
    </sheetView>
  </sheetViews>
  <sheetFormatPr defaultColWidth="9.140625" defaultRowHeight="12.75"/>
  <cols>
    <col min="1" max="1" width="9.140625" style="35"/>
    <col min="2" max="2" width="48.42578125" style="36" customWidth="1"/>
    <col min="3" max="3" width="35.7109375" style="36" customWidth="1"/>
    <col min="4" max="6" width="9.140625" style="35" customWidth="1"/>
    <col min="7" max="10" width="7.7109375" style="35" customWidth="1"/>
    <col min="11" max="14" width="9.140625" style="35" customWidth="1"/>
    <col min="15" max="15" width="35" style="35" customWidth="1"/>
    <col min="16" max="16" width="9.42578125" style="35" customWidth="1"/>
    <col min="17" max="18" width="9.28515625" style="35" customWidth="1"/>
    <col min="19" max="22" width="9.140625" style="35" customWidth="1"/>
    <col min="23" max="23" width="57.28515625" style="35" customWidth="1"/>
    <col min="24" max="31" width="9.140625" style="35" customWidth="1"/>
    <col min="32" max="32" width="40.42578125" style="35" customWidth="1"/>
    <col min="33" max="39" width="9.140625" style="35" customWidth="1"/>
    <col min="40" max="40" width="9.140625" style="35"/>
    <col min="41" max="41" width="20" style="35" customWidth="1"/>
    <col min="42" max="16384" width="9.140625" style="35"/>
  </cols>
  <sheetData>
    <row r="1" spans="1:55" s="30" customFormat="1">
      <c r="A1" s="188" t="s">
        <v>0</v>
      </c>
      <c r="B1" s="189" t="s">
        <v>1</v>
      </c>
      <c r="C1" s="29"/>
      <c r="D1" s="188" t="s">
        <v>43</v>
      </c>
      <c r="E1" s="183" t="s">
        <v>0</v>
      </c>
      <c r="F1" s="183" t="s">
        <v>1</v>
      </c>
      <c r="G1" s="183" t="s">
        <v>2</v>
      </c>
      <c r="H1" s="183"/>
      <c r="I1" s="183"/>
      <c r="J1" s="183" t="s">
        <v>76</v>
      </c>
      <c r="K1" s="185" t="s">
        <v>103</v>
      </c>
      <c r="N1" s="184" t="s">
        <v>0</v>
      </c>
      <c r="O1" s="184" t="s">
        <v>1</v>
      </c>
      <c r="P1" s="184" t="s">
        <v>86</v>
      </c>
      <c r="Q1" s="184"/>
      <c r="R1" s="184" t="s">
        <v>4</v>
      </c>
      <c r="S1" s="174" t="s">
        <v>103</v>
      </c>
      <c r="V1" s="168" t="s">
        <v>0</v>
      </c>
      <c r="W1" s="168" t="s">
        <v>1</v>
      </c>
      <c r="X1" s="168" t="s">
        <v>5</v>
      </c>
      <c r="Y1" s="168"/>
      <c r="Z1" s="168"/>
      <c r="AA1" s="168" t="s">
        <v>6</v>
      </c>
      <c r="AB1" s="180" t="s">
        <v>103</v>
      </c>
      <c r="AE1" s="169" t="s">
        <v>0</v>
      </c>
      <c r="AF1" s="169" t="s">
        <v>1</v>
      </c>
      <c r="AG1" s="169" t="s">
        <v>7</v>
      </c>
      <c r="AH1" s="169"/>
      <c r="AI1" s="169"/>
      <c r="AJ1" s="169" t="s">
        <v>8</v>
      </c>
      <c r="AK1" s="177" t="s">
        <v>103</v>
      </c>
      <c r="AN1" s="170" t="s">
        <v>0</v>
      </c>
      <c r="AO1" s="170" t="s">
        <v>1</v>
      </c>
      <c r="AP1" s="170" t="s">
        <v>87</v>
      </c>
      <c r="AQ1" s="170"/>
      <c r="AR1" s="170"/>
      <c r="AS1" s="170" t="s">
        <v>10</v>
      </c>
      <c r="AT1" s="171" t="s">
        <v>103</v>
      </c>
      <c r="AX1" s="30" t="s">
        <v>0</v>
      </c>
      <c r="AY1" s="30" t="s">
        <v>1</v>
      </c>
      <c r="AZ1" s="30" t="s">
        <v>11</v>
      </c>
    </row>
    <row r="2" spans="1:55" s="30" customFormat="1">
      <c r="A2" s="188"/>
      <c r="B2" s="189"/>
      <c r="C2" s="29"/>
      <c r="D2" s="188"/>
      <c r="E2" s="183"/>
      <c r="F2" s="183"/>
      <c r="G2" s="183" t="s">
        <v>17</v>
      </c>
      <c r="H2" s="183" t="s">
        <v>18</v>
      </c>
      <c r="I2" s="183" t="s">
        <v>19</v>
      </c>
      <c r="J2" s="183"/>
      <c r="K2" s="186"/>
      <c r="N2" s="184"/>
      <c r="O2" s="184"/>
      <c r="P2" s="184" t="s">
        <v>22</v>
      </c>
      <c r="Q2" s="184" t="s">
        <v>23</v>
      </c>
      <c r="R2" s="184"/>
      <c r="S2" s="175"/>
      <c r="V2" s="168"/>
      <c r="W2" s="168"/>
      <c r="X2" s="168" t="s">
        <v>27</v>
      </c>
      <c r="Y2" s="168" t="s">
        <v>28</v>
      </c>
      <c r="Z2" s="168" t="s">
        <v>29</v>
      </c>
      <c r="AA2" s="168"/>
      <c r="AB2" s="181"/>
      <c r="AE2" s="169"/>
      <c r="AF2" s="169"/>
      <c r="AG2" s="169" t="s">
        <v>33</v>
      </c>
      <c r="AH2" s="169" t="s">
        <v>34</v>
      </c>
      <c r="AI2" s="169" t="s">
        <v>35</v>
      </c>
      <c r="AJ2" s="169"/>
      <c r="AK2" s="178"/>
      <c r="AN2" s="170"/>
      <c r="AO2" s="170"/>
      <c r="AP2" s="170" t="s">
        <v>39</v>
      </c>
      <c r="AQ2" s="170" t="s">
        <v>40</v>
      </c>
      <c r="AR2" s="170" t="s">
        <v>41</v>
      </c>
      <c r="AS2" s="170"/>
      <c r="AT2" s="172"/>
      <c r="AX2" s="30" t="s">
        <v>0</v>
      </c>
      <c r="AY2" s="30" t="s">
        <v>1</v>
      </c>
      <c r="AZ2" s="30" t="s">
        <v>42</v>
      </c>
    </row>
    <row r="3" spans="1:55" s="30" customFormat="1">
      <c r="A3" s="188"/>
      <c r="B3" s="189"/>
      <c r="C3" s="29"/>
      <c r="D3" s="188"/>
      <c r="E3" s="183"/>
      <c r="F3" s="183"/>
      <c r="G3" s="183"/>
      <c r="H3" s="183"/>
      <c r="I3" s="183"/>
      <c r="J3" s="183"/>
      <c r="K3" s="187"/>
      <c r="L3" s="31"/>
      <c r="M3" s="31"/>
      <c r="N3" s="184"/>
      <c r="O3" s="184"/>
      <c r="P3" s="184"/>
      <c r="Q3" s="184"/>
      <c r="R3" s="184"/>
      <c r="S3" s="176"/>
      <c r="T3" s="31"/>
      <c r="U3" s="31"/>
      <c r="V3" s="168"/>
      <c r="W3" s="168"/>
      <c r="X3" s="168"/>
      <c r="Y3" s="168"/>
      <c r="Z3" s="168"/>
      <c r="AA3" s="168"/>
      <c r="AB3" s="182"/>
      <c r="AC3" s="31"/>
      <c r="AD3" s="31"/>
      <c r="AE3" s="169"/>
      <c r="AF3" s="169"/>
      <c r="AG3" s="169"/>
      <c r="AH3" s="169"/>
      <c r="AI3" s="169"/>
      <c r="AJ3" s="169"/>
      <c r="AK3" s="179"/>
      <c r="AL3" s="31"/>
      <c r="AM3" s="31"/>
      <c r="AN3" s="170"/>
      <c r="AO3" s="170"/>
      <c r="AP3" s="170"/>
      <c r="AQ3" s="170"/>
      <c r="AR3" s="170"/>
      <c r="AS3" s="170"/>
      <c r="AT3" s="173"/>
      <c r="AU3" s="31"/>
      <c r="AV3" s="31"/>
      <c r="AW3" s="31"/>
      <c r="AX3" s="30" t="s">
        <v>0</v>
      </c>
      <c r="AY3" s="30" t="s">
        <v>1</v>
      </c>
      <c r="AZ3" s="30" t="s">
        <v>42</v>
      </c>
      <c r="BA3" s="31" t="s">
        <v>103</v>
      </c>
      <c r="BB3" s="31"/>
      <c r="BC3" s="31"/>
    </row>
    <row r="4" spans="1:55">
      <c r="A4" s="32">
        <f>'бланки '!D6</f>
        <v>1</v>
      </c>
      <c r="B4" s="33" t="str">
        <f>'Рейтинговая таблица организаций'!B4</f>
        <v>Муниципальное бюджетное общеобразовательное учреждение – лицей № 1 имени М.В. Ломоносова города Орла</v>
      </c>
      <c r="C4" s="33" t="str">
        <f>'бланки '!A6</f>
        <v>город Орел</v>
      </c>
      <c r="D4" s="32">
        <f>'Рейтинговая таблица организаций'!C4</f>
        <v>599</v>
      </c>
      <c r="E4" s="32">
        <f>A4</f>
        <v>1</v>
      </c>
      <c r="F4" s="32" t="str">
        <f>B4</f>
        <v>Муниципальное бюджетное общеобразовательное учреждение – лицей № 1 имени М.В. Ломоносова города Орла</v>
      </c>
      <c r="G4" s="32">
        <f>'Рейтинговая таблица организаций'!Q4</f>
        <v>100</v>
      </c>
      <c r="H4" s="32">
        <f>'Рейтинговая таблица организаций'!R4</f>
        <v>100</v>
      </c>
      <c r="I4" s="32">
        <f>'Рейтинговая таблица организаций'!S4</f>
        <v>99</v>
      </c>
      <c r="J4" s="32">
        <f>'Рейтинговая таблица организаций'!T4</f>
        <v>99.6</v>
      </c>
      <c r="K4" s="32" t="str">
        <f>IF(M4=1,TEXT(L4,0),CONCATENATE(L4,"-",L4+M4-1))</f>
        <v>52-74</v>
      </c>
      <c r="L4" s="32">
        <f t="shared" ref="L4:L67" si="0">RANK(J4,J$4:J$333)</f>
        <v>52</v>
      </c>
      <c r="M4" s="32">
        <f t="shared" ref="M4:M67" si="1">COUNTIF(L$4:L$333,L4)</f>
        <v>23</v>
      </c>
      <c r="N4" s="32">
        <f>A4</f>
        <v>1</v>
      </c>
      <c r="O4" s="32" t="str">
        <f>B4</f>
        <v>Муниципальное бюджетное общеобразовательное учреждение – лицей № 1 имени М.В. Ломоносова города Орла</v>
      </c>
      <c r="P4" s="32">
        <f>'Рейтинговая таблица организаций'!Z4</f>
        <v>100</v>
      </c>
      <c r="Q4" s="32">
        <f>'Рейтинговая таблица организаций'!AB4</f>
        <v>98</v>
      </c>
      <c r="R4" s="32">
        <f>'Рейтинговая таблица организаций'!AC4</f>
        <v>99</v>
      </c>
      <c r="S4" s="32" t="str">
        <f>IF(U4=1,TEXT(T4,0),CONCATENATE(T4,"-",T4+U4-1))</f>
        <v>193-239</v>
      </c>
      <c r="T4" s="32">
        <f t="shared" ref="T4:T67" si="2">RANK(R4,R$4:R$333)</f>
        <v>193</v>
      </c>
      <c r="U4" s="32">
        <f t="shared" ref="U4:U67" si="3">COUNTIF(T$4:T$333,T4)</f>
        <v>47</v>
      </c>
      <c r="V4" s="32">
        <f>A4</f>
        <v>1</v>
      </c>
      <c r="W4" s="32" t="str">
        <f>B4</f>
        <v>Муниципальное бюджетное общеобразовательное учреждение – лицей № 1 имени М.В. Ломоносова города Орла</v>
      </c>
      <c r="X4" s="32">
        <f>'Рейтинговая таблица организаций'!AH4</f>
        <v>20</v>
      </c>
      <c r="Y4" s="32">
        <f>'Рейтинговая таблица организаций'!AI4</f>
        <v>80</v>
      </c>
      <c r="Z4" s="34">
        <f>'Рейтинговая таблица организаций'!AJ4</f>
        <v>100</v>
      </c>
      <c r="AA4" s="32">
        <f>'Рейтинговая таблица организаций'!AK4</f>
        <v>68</v>
      </c>
      <c r="AB4" s="32" t="str">
        <f>IF(AD4=1,TEXT(AC4,0),CONCATENATE(AC4,"-",AC4+AD4-1))</f>
        <v>103-113</v>
      </c>
      <c r="AC4" s="32">
        <f t="shared" ref="AC4:AC67" si="4">RANK(AA4,AA$4:AA$333)</f>
        <v>103</v>
      </c>
      <c r="AD4" s="32">
        <f t="shared" ref="AD4:AD67" si="5">COUNTIF(AC$4:AC$333,AC4)</f>
        <v>11</v>
      </c>
      <c r="AE4" s="32">
        <f>A4</f>
        <v>1</v>
      </c>
      <c r="AF4" s="32" t="str">
        <f>B4</f>
        <v>Муниципальное бюджетное общеобразовательное учреждение – лицей № 1 имени М.В. Ломоносова города Орла</v>
      </c>
      <c r="AG4" s="32">
        <f>'Рейтинговая таблица организаций'!AR4</f>
        <v>100</v>
      </c>
      <c r="AH4" s="32">
        <f>'Рейтинговая таблица организаций'!AS4</f>
        <v>100</v>
      </c>
      <c r="AI4" s="32">
        <f>'Рейтинговая таблица организаций'!AT4</f>
        <v>99</v>
      </c>
      <c r="AJ4" s="32">
        <f>'Рейтинговая таблица организаций'!AU4</f>
        <v>99.8</v>
      </c>
      <c r="AK4" s="32" t="str">
        <f>IF(AM4=1,TEXT(AL4,0),CONCATENATE(AL4,"-",AL4+AM4-1))</f>
        <v>124-127</v>
      </c>
      <c r="AL4" s="32">
        <f t="shared" ref="AL4:AL67" si="6">RANK(AJ4,AJ$4:AJ$333)</f>
        <v>124</v>
      </c>
      <c r="AM4" s="32">
        <f t="shared" ref="AM4:AM67" si="7">COUNTIF(AL$4:AL$333,AL4)</f>
        <v>4</v>
      </c>
      <c r="AN4" s="32">
        <f>'бланки '!D6</f>
        <v>1</v>
      </c>
      <c r="AO4" s="32" t="str">
        <f>B4</f>
        <v>Муниципальное бюджетное общеобразовательное учреждение – лицей № 1 имени М.В. Ломоносова города Орла</v>
      </c>
      <c r="AP4" s="32">
        <f>'Рейтинговая таблица организаций'!BB4</f>
        <v>99</v>
      </c>
      <c r="AQ4" s="32">
        <f>'Рейтинговая таблица организаций'!BC4</f>
        <v>100</v>
      </c>
      <c r="AR4" s="32">
        <f>'Рейтинговая таблица организаций'!BD4</f>
        <v>100</v>
      </c>
      <c r="AS4" s="32">
        <f>'Рейтинговая таблица организаций'!BE4</f>
        <v>99.7</v>
      </c>
      <c r="AT4" s="32" t="str">
        <f>IF(AV4=1,TEXT(AU4,0),CONCATENATE(AU4,"-",AU4+AV4-1))</f>
        <v>123-125</v>
      </c>
      <c r="AU4" s="32">
        <f t="shared" ref="AU4:AU67" si="8">RANK(AS4,AS$4:AS$333)</f>
        <v>123</v>
      </c>
      <c r="AV4" s="32">
        <f t="shared" ref="AV4:AV67" si="9">COUNTIF(AU$4:AU$333,AU4)</f>
        <v>3</v>
      </c>
      <c r="AW4" s="39" t="str">
        <f>C4</f>
        <v>город Орел</v>
      </c>
      <c r="AX4" s="32">
        <f>A4</f>
        <v>1</v>
      </c>
      <c r="AY4" s="32" t="str">
        <f>B4</f>
        <v>Муниципальное бюджетное общеобразовательное учреждение – лицей № 1 имени М.В. Ломоносова города Орла</v>
      </c>
      <c r="AZ4" s="32">
        <f>'Рейтинговая таблица организаций'!BF4</f>
        <v>93.22</v>
      </c>
      <c r="BA4" s="32" t="str">
        <f>IF(BC4=1,TEXT(BB4,0),CONCATENATE(BB4,"-",BB4+BC4-1))</f>
        <v>17</v>
      </c>
      <c r="BB4" s="32">
        <f>RANK(AZ4,AZ$4:AZ$46)</f>
        <v>17</v>
      </c>
      <c r="BC4" s="32">
        <f>COUNTIF(BB$4:BB$46,BB4)</f>
        <v>1</v>
      </c>
    </row>
    <row r="5" spans="1:55">
      <c r="A5" s="32">
        <f>'бланки '!D7</f>
        <v>2</v>
      </c>
      <c r="B5" s="33" t="str">
        <f>'Рейтинговая таблица организаций'!B5</f>
        <v>Муниципальное бюджетное общеобразовательное учреждение – средняя общеобразовательная школа № 2 г. Орла</v>
      </c>
      <c r="C5" s="33" t="str">
        <f>'бланки '!A7</f>
        <v>город Орел</v>
      </c>
      <c r="D5" s="32">
        <f>'Рейтинговая таблица организаций'!C5</f>
        <v>462</v>
      </c>
      <c r="E5" s="32">
        <f t="shared" ref="E5:E68" si="10">A5</f>
        <v>2</v>
      </c>
      <c r="F5" s="32" t="str">
        <f t="shared" ref="F5:F68" si="11">B5</f>
        <v>Муниципальное бюджетное общеобразовательное учреждение – средняя общеобразовательная школа № 2 г. Орла</v>
      </c>
      <c r="G5" s="32">
        <f>'Рейтинговая таблица организаций'!Q5</f>
        <v>100</v>
      </c>
      <c r="H5" s="32">
        <f>'Рейтинговая таблица организаций'!R5</f>
        <v>100</v>
      </c>
      <c r="I5" s="32">
        <f>'Рейтинговая таблица организаций'!S5</f>
        <v>99</v>
      </c>
      <c r="J5" s="32">
        <f>'Рейтинговая таблица организаций'!T5</f>
        <v>99.6</v>
      </c>
      <c r="K5" s="32" t="str">
        <f t="shared" ref="K5:K68" si="12">IF(M5=1,TEXT(L5,0),CONCATENATE(L5,"-",L5+M5-1))</f>
        <v>52-74</v>
      </c>
      <c r="L5" s="32">
        <f t="shared" si="0"/>
        <v>52</v>
      </c>
      <c r="M5" s="32">
        <f t="shared" si="1"/>
        <v>23</v>
      </c>
      <c r="N5" s="32">
        <f t="shared" ref="N5:N68" si="13">A5</f>
        <v>2</v>
      </c>
      <c r="O5" s="32" t="str">
        <f t="shared" ref="O5:O68" si="14">B5</f>
        <v>Муниципальное бюджетное общеобразовательное учреждение – средняя общеобразовательная школа № 2 г. Орла</v>
      </c>
      <c r="P5" s="32">
        <f>'Рейтинговая таблица организаций'!Z5</f>
        <v>100</v>
      </c>
      <c r="Q5" s="32">
        <f>'Рейтинговая таблица организаций'!AB5</f>
        <v>96</v>
      </c>
      <c r="R5" s="32">
        <f>'Рейтинговая таблица организаций'!AC5</f>
        <v>98</v>
      </c>
      <c r="S5" s="32" t="str">
        <f t="shared" ref="S5:S68" si="15">IF(U5=1,TEXT(T5,0),CONCATENATE(T5,"-",T5+U5-1))</f>
        <v>278-315</v>
      </c>
      <c r="T5" s="32">
        <f t="shared" si="2"/>
        <v>278</v>
      </c>
      <c r="U5" s="32">
        <f t="shared" si="3"/>
        <v>38</v>
      </c>
      <c r="V5" s="32">
        <f t="shared" ref="V5:V68" si="16">A5</f>
        <v>2</v>
      </c>
      <c r="W5" s="32" t="str">
        <f t="shared" ref="W5:W68" si="17">B5</f>
        <v>Муниципальное бюджетное общеобразовательное учреждение – средняя общеобразовательная школа № 2 г. Орла</v>
      </c>
      <c r="X5" s="32">
        <f>'Рейтинговая таблица организаций'!AH5</f>
        <v>20</v>
      </c>
      <c r="Y5" s="32">
        <f>'Рейтинговая таблица организаций'!AI5</f>
        <v>80</v>
      </c>
      <c r="Z5" s="34">
        <f>'Рейтинговая таблица организаций'!AJ5</f>
        <v>100</v>
      </c>
      <c r="AA5" s="32">
        <f>'Рейтинговая таблица организаций'!AK5</f>
        <v>68</v>
      </c>
      <c r="AB5" s="32" t="str">
        <f t="shared" ref="AB5:AB68" si="18">IF(AD5=1,TEXT(AC5,0),CONCATENATE(AC5,"-",AC5+AD5-1))</f>
        <v>103-113</v>
      </c>
      <c r="AC5" s="32">
        <f t="shared" si="4"/>
        <v>103</v>
      </c>
      <c r="AD5" s="32">
        <f t="shared" si="5"/>
        <v>11</v>
      </c>
      <c r="AE5" s="32">
        <f t="shared" ref="AE5:AE68" si="19">A5</f>
        <v>2</v>
      </c>
      <c r="AF5" s="32" t="str">
        <f t="shared" ref="AF5:AF68" si="20">B5</f>
        <v>Муниципальное бюджетное общеобразовательное учреждение – средняя общеобразовательная школа № 2 г. Орла</v>
      </c>
      <c r="AG5" s="32">
        <f>'Рейтинговая таблица организаций'!AR5</f>
        <v>98</v>
      </c>
      <c r="AH5" s="32">
        <f>'Рейтинговая таблица организаций'!AS5</f>
        <v>98</v>
      </c>
      <c r="AI5" s="32">
        <f>'Рейтинговая таблица организаций'!AT5</f>
        <v>99</v>
      </c>
      <c r="AJ5" s="32">
        <f>'Рейтинговая таблица организаций'!AU5</f>
        <v>98.2</v>
      </c>
      <c r="AK5" s="32" t="str">
        <f t="shared" ref="AK5:AK68" si="21">IF(AM5=1,TEXT(AL5,0),CONCATENATE(AL5,"-",AL5+AM5-1))</f>
        <v>218-231</v>
      </c>
      <c r="AL5" s="32">
        <f t="shared" si="6"/>
        <v>218</v>
      </c>
      <c r="AM5" s="32">
        <f t="shared" si="7"/>
        <v>14</v>
      </c>
      <c r="AN5" s="32">
        <f>'бланки '!D7</f>
        <v>2</v>
      </c>
      <c r="AO5" s="32" t="str">
        <f t="shared" ref="AO5:AO68" si="22">B5</f>
        <v>Муниципальное бюджетное общеобразовательное учреждение – средняя общеобразовательная школа № 2 г. Орла</v>
      </c>
      <c r="AP5" s="32">
        <f>'Рейтинговая таблица организаций'!BB5</f>
        <v>98</v>
      </c>
      <c r="AQ5" s="32">
        <f>'Рейтинговая таблица организаций'!BC5</f>
        <v>98</v>
      </c>
      <c r="AR5" s="32">
        <f>'Рейтинговая таблица организаций'!BD5</f>
        <v>100</v>
      </c>
      <c r="AS5" s="32">
        <f>'Рейтинговая таблица организаций'!BE5</f>
        <v>99</v>
      </c>
      <c r="AT5" s="32" t="str">
        <f t="shared" ref="AT5:AT68" si="23">IF(AV5=1,TEXT(AU5,0),CONCATENATE(AU5,"-",AU5+AV5-1))</f>
        <v>165-181</v>
      </c>
      <c r="AU5" s="32">
        <f t="shared" si="8"/>
        <v>165</v>
      </c>
      <c r="AV5" s="32">
        <f t="shared" si="9"/>
        <v>17</v>
      </c>
      <c r="AW5" s="39" t="str">
        <f t="shared" ref="AW5:AW68" si="24">C5</f>
        <v>город Орел</v>
      </c>
      <c r="AX5" s="32">
        <f t="shared" ref="AX5:AX68" si="25">A5</f>
        <v>2</v>
      </c>
      <c r="AY5" s="32" t="str">
        <f t="shared" ref="AY5:AY68" si="26">B5</f>
        <v>Муниципальное бюджетное общеобразовательное учреждение – средняя общеобразовательная школа № 2 г. Орла</v>
      </c>
      <c r="AZ5" s="32">
        <f>'Рейтинговая таблица организаций'!BF5</f>
        <v>92.56</v>
      </c>
      <c r="BA5" s="32" t="str">
        <f t="shared" ref="BA5:BA68" si="27">IF(BC5=1,TEXT(BB5,0),CONCATENATE(BB5,"-",BB5+BC5-1))</f>
        <v>23</v>
      </c>
      <c r="BB5" s="32">
        <f t="shared" ref="BB5:BB46" si="28">RANK(AZ5,AZ$4:AZ$46)</f>
        <v>23</v>
      </c>
      <c r="BC5" s="32">
        <f t="shared" ref="BC5:BC46" si="29">COUNTIF(BB$4:BB$46,BB5)</f>
        <v>1</v>
      </c>
    </row>
    <row r="6" spans="1:55">
      <c r="A6" s="32">
        <f>'бланки '!D8</f>
        <v>3</v>
      </c>
      <c r="B6" s="33" t="str">
        <f>'Рейтинговая таблица организаций'!B6</f>
        <v>Муниципальное бюджетное общеобразовательное учреждение – средняя общеобразовательная школа № 3 им. А.С. Пушкина г. Орла</v>
      </c>
      <c r="C6" s="33" t="str">
        <f>'бланки '!A8</f>
        <v>город Орел</v>
      </c>
      <c r="D6" s="32">
        <f>'Рейтинговая таблица организаций'!C6</f>
        <v>346</v>
      </c>
      <c r="E6" s="32">
        <f t="shared" si="10"/>
        <v>3</v>
      </c>
      <c r="F6" s="32" t="str">
        <f t="shared" si="11"/>
        <v>Муниципальное бюджетное общеобразовательное учреждение – средняя общеобразовательная школа № 3 им. А.С. Пушкина г. Орла</v>
      </c>
      <c r="G6" s="32">
        <f>'Рейтинговая таблица организаций'!Q6</f>
        <v>100</v>
      </c>
      <c r="H6" s="32">
        <f>'Рейтинговая таблица организаций'!R6</f>
        <v>100</v>
      </c>
      <c r="I6" s="32">
        <f>'Рейтинговая таблица организаций'!S6</f>
        <v>98</v>
      </c>
      <c r="J6" s="32">
        <f>'Рейтинговая таблица организаций'!T6</f>
        <v>99.2</v>
      </c>
      <c r="K6" s="32" t="str">
        <f t="shared" si="12"/>
        <v>90-121</v>
      </c>
      <c r="L6" s="32">
        <f t="shared" si="0"/>
        <v>90</v>
      </c>
      <c r="M6" s="32">
        <f t="shared" si="1"/>
        <v>32</v>
      </c>
      <c r="N6" s="32">
        <f t="shared" si="13"/>
        <v>3</v>
      </c>
      <c r="O6" s="32" t="str">
        <f t="shared" si="14"/>
        <v>Муниципальное бюджетное общеобразовательное учреждение – средняя общеобразовательная школа № 3 им. А.С. Пушкина г. Орла</v>
      </c>
      <c r="P6" s="32">
        <f>'Рейтинговая таблица организаций'!Z6</f>
        <v>100</v>
      </c>
      <c r="Q6" s="32">
        <f>'Рейтинговая таблица организаций'!AB6</f>
        <v>99</v>
      </c>
      <c r="R6" s="32">
        <f>'Рейтинговая таблица организаций'!AC6</f>
        <v>99.5</v>
      </c>
      <c r="S6" s="32" t="str">
        <f t="shared" si="15"/>
        <v>157-192</v>
      </c>
      <c r="T6" s="32">
        <f t="shared" si="2"/>
        <v>157</v>
      </c>
      <c r="U6" s="32">
        <f t="shared" si="3"/>
        <v>36</v>
      </c>
      <c r="V6" s="32">
        <f t="shared" si="16"/>
        <v>3</v>
      </c>
      <c r="W6" s="32" t="str">
        <f t="shared" si="17"/>
        <v>Муниципальное бюджетное общеобразовательное учреждение – средняя общеобразовательная школа № 3 им. А.С. Пушкина г. Орла</v>
      </c>
      <c r="X6" s="32">
        <f>'Рейтинговая таблица организаций'!AH6</f>
        <v>20</v>
      </c>
      <c r="Y6" s="32">
        <f>'Рейтинговая таблица организаций'!AI6</f>
        <v>100</v>
      </c>
      <c r="Z6" s="34">
        <f>'Рейтинговая таблица организаций'!AJ6</f>
        <v>100</v>
      </c>
      <c r="AA6" s="32">
        <f>'Рейтинговая таблица организаций'!AK6</f>
        <v>76</v>
      </c>
      <c r="AB6" s="32" t="str">
        <f t="shared" si="18"/>
        <v>55-59</v>
      </c>
      <c r="AC6" s="32">
        <f t="shared" si="4"/>
        <v>55</v>
      </c>
      <c r="AD6" s="32">
        <f t="shared" si="5"/>
        <v>5</v>
      </c>
      <c r="AE6" s="32">
        <f t="shared" si="19"/>
        <v>3</v>
      </c>
      <c r="AF6" s="32" t="str">
        <f t="shared" si="20"/>
        <v>Муниципальное бюджетное общеобразовательное учреждение – средняя общеобразовательная школа № 3 им. А.С. Пушкина г. Орла</v>
      </c>
      <c r="AG6" s="32">
        <f>'Рейтинговая таблица организаций'!AR6</f>
        <v>96</v>
      </c>
      <c r="AH6" s="32">
        <f>'Рейтинговая таблица организаций'!AS6</f>
        <v>95</v>
      </c>
      <c r="AI6" s="32">
        <f>'Рейтинговая таблица организаций'!AT6</f>
        <v>97</v>
      </c>
      <c r="AJ6" s="32">
        <f>'Рейтинговая таблица организаций'!AU6</f>
        <v>95.8</v>
      </c>
      <c r="AK6" s="32" t="str">
        <f t="shared" si="21"/>
        <v>324-325</v>
      </c>
      <c r="AL6" s="32">
        <f t="shared" si="6"/>
        <v>324</v>
      </c>
      <c r="AM6" s="32">
        <f t="shared" si="7"/>
        <v>2</v>
      </c>
      <c r="AN6" s="32">
        <f>'бланки '!D8</f>
        <v>3</v>
      </c>
      <c r="AO6" s="32" t="str">
        <f t="shared" si="22"/>
        <v>Муниципальное бюджетное общеобразовательное учреждение – средняя общеобразовательная школа № 3 им. А.С. Пушкина г. Орла</v>
      </c>
      <c r="AP6" s="32">
        <f>'Рейтинговая таблица организаций'!BB6</f>
        <v>99</v>
      </c>
      <c r="AQ6" s="32">
        <f>'Рейтинговая таблица организаций'!BC6</f>
        <v>98</v>
      </c>
      <c r="AR6" s="32">
        <f>'Рейтинговая таблица организаций'!BD6</f>
        <v>99</v>
      </c>
      <c r="AS6" s="32">
        <f>'Рейтинговая таблица организаций'!BE6</f>
        <v>98.8</v>
      </c>
      <c r="AT6" s="32" t="str">
        <f t="shared" si="23"/>
        <v>184-190</v>
      </c>
      <c r="AU6" s="32">
        <f t="shared" si="8"/>
        <v>184</v>
      </c>
      <c r="AV6" s="32">
        <f t="shared" si="9"/>
        <v>7</v>
      </c>
      <c r="AW6" s="39" t="str">
        <f t="shared" si="24"/>
        <v>город Орел</v>
      </c>
      <c r="AX6" s="32">
        <f t="shared" si="25"/>
        <v>3</v>
      </c>
      <c r="AY6" s="32" t="str">
        <f t="shared" si="26"/>
        <v>Муниципальное бюджетное общеобразовательное учреждение – средняя общеобразовательная школа № 3 им. А.С. Пушкина г. Орла</v>
      </c>
      <c r="AZ6" s="32">
        <f>'Рейтинговая таблица организаций'!BF6</f>
        <v>93.86</v>
      </c>
      <c r="BA6" s="32" t="str">
        <f t="shared" si="27"/>
        <v>12</v>
      </c>
      <c r="BB6" s="32">
        <f t="shared" si="28"/>
        <v>12</v>
      </c>
      <c r="BC6" s="32">
        <f t="shared" si="29"/>
        <v>1</v>
      </c>
    </row>
    <row r="7" spans="1:55">
      <c r="A7" s="32">
        <f>'бланки '!D9</f>
        <v>4</v>
      </c>
      <c r="B7" s="33" t="str">
        <f>'Рейтинговая таблица организаций'!B7</f>
        <v>Муниципальное бюджетное общеобразовательное учреждение – лицей № 4 имени Героя Советского Союза Г.Б. Злотина г. Орла</v>
      </c>
      <c r="C7" s="33" t="str">
        <f>'бланки '!A9</f>
        <v>город Орел</v>
      </c>
      <c r="D7" s="32">
        <f>'Рейтинговая таблица организаций'!C7</f>
        <v>600</v>
      </c>
      <c r="E7" s="32">
        <f t="shared" si="10"/>
        <v>4</v>
      </c>
      <c r="F7" s="32" t="str">
        <f t="shared" si="11"/>
        <v>Муниципальное бюджетное общеобразовательное учреждение – лицей № 4 имени Героя Советского Союза Г.Б. Злотина г. Орла</v>
      </c>
      <c r="G7" s="32">
        <f>'Рейтинговая таблица организаций'!Q7</f>
        <v>100</v>
      </c>
      <c r="H7" s="32">
        <f>'Рейтинговая таблица организаций'!R7</f>
        <v>100</v>
      </c>
      <c r="I7" s="32">
        <f>'Рейтинговая таблица организаций'!S7</f>
        <v>100</v>
      </c>
      <c r="J7" s="32">
        <f>'Рейтинговая таблица организаций'!T7</f>
        <v>100</v>
      </c>
      <c r="K7" s="32" t="str">
        <f t="shared" si="12"/>
        <v>1-32</v>
      </c>
      <c r="L7" s="32">
        <f t="shared" si="0"/>
        <v>1</v>
      </c>
      <c r="M7" s="32">
        <f t="shared" si="1"/>
        <v>32</v>
      </c>
      <c r="N7" s="32">
        <f t="shared" si="13"/>
        <v>4</v>
      </c>
      <c r="O7" s="32" t="str">
        <f t="shared" si="14"/>
        <v>Муниципальное бюджетное общеобразовательное учреждение – лицей № 4 имени Героя Советского Союза Г.Б. Злотина г. Орла</v>
      </c>
      <c r="P7" s="32">
        <f>'Рейтинговая таблица организаций'!Z7</f>
        <v>100</v>
      </c>
      <c r="Q7" s="32">
        <f>'Рейтинговая таблица организаций'!AB7</f>
        <v>99</v>
      </c>
      <c r="R7" s="32">
        <f>'Рейтинговая таблица организаций'!AC7</f>
        <v>99.5</v>
      </c>
      <c r="S7" s="32" t="str">
        <f t="shared" si="15"/>
        <v>157-192</v>
      </c>
      <c r="T7" s="32">
        <f t="shared" si="2"/>
        <v>157</v>
      </c>
      <c r="U7" s="32">
        <f t="shared" si="3"/>
        <v>36</v>
      </c>
      <c r="V7" s="32">
        <f t="shared" si="16"/>
        <v>4</v>
      </c>
      <c r="W7" s="32" t="str">
        <f t="shared" si="17"/>
        <v>Муниципальное бюджетное общеобразовательное учреждение – лицей № 4 имени Героя Советского Союза Г.Б. Злотина г. Орла</v>
      </c>
      <c r="X7" s="32">
        <f>'Рейтинговая таблица организаций'!AH7</f>
        <v>80</v>
      </c>
      <c r="Y7" s="32">
        <f>'Рейтинговая таблица организаций'!AI7</f>
        <v>100</v>
      </c>
      <c r="Z7" s="34">
        <f>'Рейтинговая таблица организаций'!AJ7</f>
        <v>100</v>
      </c>
      <c r="AA7" s="32">
        <f>'Рейтинговая таблица организаций'!AK7</f>
        <v>94</v>
      </c>
      <c r="AB7" s="32" t="str">
        <f t="shared" si="18"/>
        <v>4-6</v>
      </c>
      <c r="AC7" s="32">
        <f t="shared" si="4"/>
        <v>4</v>
      </c>
      <c r="AD7" s="32">
        <f t="shared" si="5"/>
        <v>3</v>
      </c>
      <c r="AE7" s="32">
        <f t="shared" si="19"/>
        <v>4</v>
      </c>
      <c r="AF7" s="32" t="str">
        <f t="shared" si="20"/>
        <v>Муниципальное бюджетное общеобразовательное учреждение – лицей № 4 имени Героя Советского Союза Г.Б. Злотина г. Орла</v>
      </c>
      <c r="AG7" s="32">
        <f>'Рейтинговая таблица организаций'!AR7</f>
        <v>98</v>
      </c>
      <c r="AH7" s="32">
        <f>'Рейтинговая таблица организаций'!AS7</f>
        <v>99</v>
      </c>
      <c r="AI7" s="32">
        <f>'Рейтинговая таблица организаций'!AT7</f>
        <v>99</v>
      </c>
      <c r="AJ7" s="32">
        <f>'Рейтинговая таблица организаций'!AU7</f>
        <v>98.6</v>
      </c>
      <c r="AK7" s="32" t="str">
        <f t="shared" si="21"/>
        <v>191-201</v>
      </c>
      <c r="AL7" s="32">
        <f t="shared" si="6"/>
        <v>191</v>
      </c>
      <c r="AM7" s="32">
        <f t="shared" si="7"/>
        <v>11</v>
      </c>
      <c r="AN7" s="32">
        <f>'бланки '!D9</f>
        <v>4</v>
      </c>
      <c r="AO7" s="32" t="str">
        <f t="shared" si="22"/>
        <v>Муниципальное бюджетное общеобразовательное учреждение – лицей № 4 имени Героя Советского Союза Г.Б. Злотина г. Орла</v>
      </c>
      <c r="AP7" s="32">
        <f>'Рейтинговая таблица организаций'!BB7</f>
        <v>97</v>
      </c>
      <c r="AQ7" s="32">
        <f>'Рейтинговая таблица организаций'!BC7</f>
        <v>99</v>
      </c>
      <c r="AR7" s="32">
        <f>'Рейтинговая таблица организаций'!BD7</f>
        <v>99</v>
      </c>
      <c r="AS7" s="32">
        <f>'Рейтинговая таблица организаций'!BE7</f>
        <v>98.4</v>
      </c>
      <c r="AT7" s="32" t="str">
        <f t="shared" si="23"/>
        <v>216-228</v>
      </c>
      <c r="AU7" s="32">
        <f t="shared" si="8"/>
        <v>216</v>
      </c>
      <c r="AV7" s="32">
        <f t="shared" si="9"/>
        <v>13</v>
      </c>
      <c r="AW7" s="39" t="str">
        <f t="shared" si="24"/>
        <v>город Орел</v>
      </c>
      <c r="AX7" s="32">
        <f t="shared" si="25"/>
        <v>4</v>
      </c>
      <c r="AY7" s="32" t="str">
        <f t="shared" si="26"/>
        <v>Муниципальное бюджетное общеобразовательное учреждение – лицей № 4 имени Героя Советского Союза Г.Б. Злотина г. Орла</v>
      </c>
      <c r="AZ7" s="32">
        <f>'Рейтинговая таблица организаций'!BF7</f>
        <v>98.1</v>
      </c>
      <c r="BA7" s="32" t="str">
        <f t="shared" si="27"/>
        <v>2</v>
      </c>
      <c r="BB7" s="32">
        <f t="shared" si="28"/>
        <v>2</v>
      </c>
      <c r="BC7" s="32">
        <f t="shared" si="29"/>
        <v>1</v>
      </c>
    </row>
    <row r="8" spans="1:55">
      <c r="A8" s="32">
        <f>'бланки '!D10</f>
        <v>5</v>
      </c>
      <c r="B8" s="33" t="str">
        <f>'Рейтинговая таблица организаций'!B8</f>
        <v>Муниципальное бюджетное общеобразовательное учреждение – средняя общеобразовательная школа № 5 г. Орла</v>
      </c>
      <c r="C8" s="33" t="str">
        <f>'бланки '!A10</f>
        <v>город Орел</v>
      </c>
      <c r="D8" s="32">
        <f>'Рейтинговая таблица организаций'!C8</f>
        <v>320</v>
      </c>
      <c r="E8" s="32">
        <f t="shared" si="10"/>
        <v>5</v>
      </c>
      <c r="F8" s="32" t="str">
        <f t="shared" si="11"/>
        <v>Муниципальное бюджетное общеобразовательное учреждение – средняя общеобразовательная школа № 5 г. Орла</v>
      </c>
      <c r="G8" s="32">
        <f>'Рейтинговая таблица организаций'!Q8</f>
        <v>100</v>
      </c>
      <c r="H8" s="32">
        <f>'Рейтинговая таблица организаций'!R8</f>
        <v>100</v>
      </c>
      <c r="I8" s="32">
        <f>'Рейтинговая таблица организаций'!S8</f>
        <v>100</v>
      </c>
      <c r="J8" s="32">
        <f>'Рейтинговая таблица организаций'!T8</f>
        <v>100</v>
      </c>
      <c r="K8" s="32" t="str">
        <f t="shared" si="12"/>
        <v>1-32</v>
      </c>
      <c r="L8" s="32">
        <f t="shared" si="0"/>
        <v>1</v>
      </c>
      <c r="M8" s="32">
        <f t="shared" si="1"/>
        <v>32</v>
      </c>
      <c r="N8" s="32">
        <f t="shared" si="13"/>
        <v>5</v>
      </c>
      <c r="O8" s="32" t="str">
        <f t="shared" si="14"/>
        <v>Муниципальное бюджетное общеобразовательное учреждение – средняя общеобразовательная школа № 5 г. Орла</v>
      </c>
      <c r="P8" s="32">
        <f>'Рейтинговая таблица организаций'!Z8</f>
        <v>100</v>
      </c>
      <c r="Q8" s="32">
        <f>'Рейтинговая таблица организаций'!AB8</f>
        <v>100</v>
      </c>
      <c r="R8" s="32">
        <f>'Рейтинговая таблица организаций'!AC8</f>
        <v>100</v>
      </c>
      <c r="S8" s="32" t="str">
        <f t="shared" si="15"/>
        <v>2-156</v>
      </c>
      <c r="T8" s="32">
        <f t="shared" si="2"/>
        <v>2</v>
      </c>
      <c r="U8" s="32">
        <f t="shared" si="3"/>
        <v>155</v>
      </c>
      <c r="V8" s="32">
        <f t="shared" si="16"/>
        <v>5</v>
      </c>
      <c r="W8" s="32" t="str">
        <f t="shared" si="17"/>
        <v>Муниципальное бюджетное общеобразовательное учреждение – средняя общеобразовательная школа № 5 г. Орла</v>
      </c>
      <c r="X8" s="32">
        <f>'Рейтинговая таблица организаций'!AH8</f>
        <v>100</v>
      </c>
      <c r="Y8" s="32">
        <f>'Рейтинговая таблица организаций'!AI8</f>
        <v>100</v>
      </c>
      <c r="Z8" s="34">
        <f>'Рейтинговая таблица организаций'!AJ8</f>
        <v>100</v>
      </c>
      <c r="AA8" s="32">
        <f>'Рейтинговая таблица организаций'!AK8</f>
        <v>100</v>
      </c>
      <c r="AB8" s="32" t="str">
        <f t="shared" si="18"/>
        <v>1-2</v>
      </c>
      <c r="AC8" s="32">
        <f t="shared" si="4"/>
        <v>1</v>
      </c>
      <c r="AD8" s="32">
        <f t="shared" si="5"/>
        <v>2</v>
      </c>
      <c r="AE8" s="32">
        <f t="shared" si="19"/>
        <v>5</v>
      </c>
      <c r="AF8" s="32" t="str">
        <f t="shared" si="20"/>
        <v>Муниципальное бюджетное общеобразовательное учреждение – средняя общеобразовательная школа № 5 г. Орла</v>
      </c>
      <c r="AG8" s="32">
        <f>'Рейтинговая таблица организаций'!AR8</f>
        <v>100</v>
      </c>
      <c r="AH8" s="32">
        <f>'Рейтинговая таблица организаций'!AS8</f>
        <v>100</v>
      </c>
      <c r="AI8" s="32">
        <f>'Рейтинговая таблица организаций'!AT8</f>
        <v>100</v>
      </c>
      <c r="AJ8" s="32">
        <f>'Рейтинговая таблица организаций'!AU8</f>
        <v>100</v>
      </c>
      <c r="AK8" s="32" t="str">
        <f t="shared" si="21"/>
        <v>1-123</v>
      </c>
      <c r="AL8" s="32">
        <f t="shared" si="6"/>
        <v>1</v>
      </c>
      <c r="AM8" s="32">
        <f t="shared" si="7"/>
        <v>123</v>
      </c>
      <c r="AN8" s="32">
        <f>'бланки '!D10</f>
        <v>5</v>
      </c>
      <c r="AO8" s="32" t="str">
        <f t="shared" si="22"/>
        <v>Муниципальное бюджетное общеобразовательное учреждение – средняя общеобразовательная школа № 5 г. Орла</v>
      </c>
      <c r="AP8" s="32">
        <f>'Рейтинговая таблица организаций'!BB8</f>
        <v>100</v>
      </c>
      <c r="AQ8" s="32">
        <f>'Рейтинговая таблица организаций'!BC8</f>
        <v>100</v>
      </c>
      <c r="AR8" s="32">
        <f>'Рейтинговая таблица организаций'!BD8</f>
        <v>100</v>
      </c>
      <c r="AS8" s="32">
        <f>'Рейтинговая таблица организаций'!BE8</f>
        <v>100</v>
      </c>
      <c r="AT8" s="32" t="str">
        <f t="shared" si="23"/>
        <v>1-120</v>
      </c>
      <c r="AU8" s="32">
        <f t="shared" si="8"/>
        <v>1</v>
      </c>
      <c r="AV8" s="32">
        <f t="shared" si="9"/>
        <v>120</v>
      </c>
      <c r="AW8" s="39" t="str">
        <f t="shared" si="24"/>
        <v>город Орел</v>
      </c>
      <c r="AX8" s="32">
        <f t="shared" si="25"/>
        <v>5</v>
      </c>
      <c r="AY8" s="32" t="str">
        <f t="shared" si="26"/>
        <v>Муниципальное бюджетное общеобразовательное учреждение – средняя общеобразовательная школа № 5 г. Орла</v>
      </c>
      <c r="AZ8" s="32">
        <f>'Рейтинговая таблица организаций'!BF8</f>
        <v>100</v>
      </c>
      <c r="BA8" s="32" t="str">
        <f t="shared" si="27"/>
        <v>1</v>
      </c>
      <c r="BB8" s="32">
        <f t="shared" si="28"/>
        <v>1</v>
      </c>
      <c r="BC8" s="32">
        <f t="shared" si="29"/>
        <v>1</v>
      </c>
    </row>
    <row r="9" spans="1:55">
      <c r="A9" s="32">
        <f>'бланки '!D11</f>
        <v>6</v>
      </c>
      <c r="B9" s="33" t="str">
        <f>'Рейтинговая таблица организаций'!B9</f>
        <v>Муниципальное бюджетное общеобразовательное учреждение – средняя общеобразовательная школа № 6 г. Орла</v>
      </c>
      <c r="C9" s="33" t="str">
        <f>'бланки '!A11</f>
        <v>город Орел</v>
      </c>
      <c r="D9" s="32">
        <f>'Рейтинговая таблица организаций'!C9</f>
        <v>574</v>
      </c>
      <c r="E9" s="32">
        <f t="shared" si="10"/>
        <v>6</v>
      </c>
      <c r="F9" s="32" t="str">
        <f t="shared" si="11"/>
        <v>Муниципальное бюджетное общеобразовательное учреждение – средняя общеобразовательная школа № 6 г. Орла</v>
      </c>
      <c r="G9" s="32">
        <f>'Рейтинговая таблица организаций'!Q9</f>
        <v>100</v>
      </c>
      <c r="H9" s="32">
        <f>'Рейтинговая таблица организаций'!R9</f>
        <v>100</v>
      </c>
      <c r="I9" s="32">
        <f>'Рейтинговая таблица организаций'!S9</f>
        <v>98</v>
      </c>
      <c r="J9" s="32">
        <f>'Рейтинговая таблица организаций'!T9</f>
        <v>99.2</v>
      </c>
      <c r="K9" s="32" t="str">
        <f t="shared" si="12"/>
        <v>90-121</v>
      </c>
      <c r="L9" s="32">
        <f t="shared" si="0"/>
        <v>90</v>
      </c>
      <c r="M9" s="32">
        <f t="shared" si="1"/>
        <v>32</v>
      </c>
      <c r="N9" s="32">
        <f t="shared" si="13"/>
        <v>6</v>
      </c>
      <c r="O9" s="32" t="str">
        <f t="shared" si="14"/>
        <v>Муниципальное бюджетное общеобразовательное учреждение – средняя общеобразовательная школа № 6 г. Орла</v>
      </c>
      <c r="P9" s="32">
        <f>'Рейтинговая таблица организаций'!Z9</f>
        <v>100</v>
      </c>
      <c r="Q9" s="32">
        <f>'Рейтинговая таблица организаций'!AB9</f>
        <v>95</v>
      </c>
      <c r="R9" s="32">
        <f>'Рейтинговая таблица организаций'!AC9</f>
        <v>97.5</v>
      </c>
      <c r="S9" s="32" t="str">
        <f t="shared" si="15"/>
        <v>316-330</v>
      </c>
      <c r="T9" s="32">
        <f t="shared" si="2"/>
        <v>316</v>
      </c>
      <c r="U9" s="32">
        <f t="shared" si="3"/>
        <v>15</v>
      </c>
      <c r="V9" s="32">
        <f t="shared" si="16"/>
        <v>6</v>
      </c>
      <c r="W9" s="32" t="str">
        <f t="shared" si="17"/>
        <v>Муниципальное бюджетное общеобразовательное учреждение – средняя общеобразовательная школа № 6 г. Орла</v>
      </c>
      <c r="X9" s="32">
        <f>'Рейтинговая таблица организаций'!AH9</f>
        <v>40</v>
      </c>
      <c r="Y9" s="32">
        <f>'Рейтинговая таблица организаций'!AI9</f>
        <v>100</v>
      </c>
      <c r="Z9" s="34">
        <f>'Рейтинговая таблица организаций'!AJ9</f>
        <v>100</v>
      </c>
      <c r="AA9" s="32">
        <f>'Рейтинговая таблица организаций'!AK9</f>
        <v>82</v>
      </c>
      <c r="AB9" s="32" t="str">
        <f t="shared" si="18"/>
        <v>36-38</v>
      </c>
      <c r="AC9" s="32">
        <f t="shared" si="4"/>
        <v>36</v>
      </c>
      <c r="AD9" s="32">
        <f t="shared" si="5"/>
        <v>3</v>
      </c>
      <c r="AE9" s="32">
        <f t="shared" si="19"/>
        <v>6</v>
      </c>
      <c r="AF9" s="32" t="str">
        <f t="shared" si="20"/>
        <v>Муниципальное бюджетное общеобразовательное учреждение – средняя общеобразовательная школа № 6 г. Орла</v>
      </c>
      <c r="AG9" s="32">
        <f>'Рейтинговая таблица организаций'!AR9</f>
        <v>98</v>
      </c>
      <c r="AH9" s="32">
        <f>'Рейтинговая таблица организаций'!AS9</f>
        <v>97</v>
      </c>
      <c r="AI9" s="32">
        <f>'Рейтинговая таблица организаций'!AT9</f>
        <v>98</v>
      </c>
      <c r="AJ9" s="32">
        <f>'Рейтинговая таблица организаций'!AU9</f>
        <v>97.6</v>
      </c>
      <c r="AK9" s="32" t="str">
        <f t="shared" si="21"/>
        <v>255-264</v>
      </c>
      <c r="AL9" s="32">
        <f t="shared" si="6"/>
        <v>255</v>
      </c>
      <c r="AM9" s="32">
        <f t="shared" si="7"/>
        <v>10</v>
      </c>
      <c r="AN9" s="32">
        <f>'бланки '!D11</f>
        <v>6</v>
      </c>
      <c r="AO9" s="32" t="str">
        <f t="shared" si="22"/>
        <v>Муниципальное бюджетное общеобразовательное учреждение – средняя общеобразовательная школа № 6 г. Орла</v>
      </c>
      <c r="AP9" s="32">
        <f>'Рейтинговая таблица организаций'!BB9</f>
        <v>99</v>
      </c>
      <c r="AQ9" s="32">
        <f>'Рейтинговая таблица организаций'!BC9</f>
        <v>98</v>
      </c>
      <c r="AR9" s="32">
        <f>'Рейтинговая таблица организаций'!BD9</f>
        <v>99</v>
      </c>
      <c r="AS9" s="32">
        <f>'Рейтинговая таблица организаций'!BE9</f>
        <v>98.8</v>
      </c>
      <c r="AT9" s="32" t="str">
        <f t="shared" si="23"/>
        <v>184-190</v>
      </c>
      <c r="AU9" s="32">
        <f t="shared" si="8"/>
        <v>184</v>
      </c>
      <c r="AV9" s="32">
        <f t="shared" si="9"/>
        <v>7</v>
      </c>
      <c r="AW9" s="39" t="str">
        <f t="shared" si="24"/>
        <v>город Орел</v>
      </c>
      <c r="AX9" s="32">
        <f t="shared" si="25"/>
        <v>6</v>
      </c>
      <c r="AY9" s="32" t="str">
        <f t="shared" si="26"/>
        <v>Муниципальное бюджетное общеобразовательное учреждение – средняя общеобразовательная школа № 6 г. Орла</v>
      </c>
      <c r="AZ9" s="32">
        <f>'Рейтинговая таблица организаций'!BF9</f>
        <v>95.02</v>
      </c>
      <c r="BA9" s="32" t="str">
        <f t="shared" si="27"/>
        <v>6</v>
      </c>
      <c r="BB9" s="32">
        <f t="shared" si="28"/>
        <v>6</v>
      </c>
      <c r="BC9" s="32">
        <f t="shared" si="29"/>
        <v>1</v>
      </c>
    </row>
    <row r="10" spans="1:55">
      <c r="A10" s="32">
        <f>'бланки '!D12</f>
        <v>7</v>
      </c>
      <c r="B10" s="33" t="str">
        <f>'Рейтинговая таблица организаций'!B10</f>
        <v>Муниципальное бюджетное общеобразовательное учреждение – школа № 7 имени Н.В. Сиротинина города Орла</v>
      </c>
      <c r="C10" s="33" t="str">
        <f>'бланки '!A12</f>
        <v>город Орел</v>
      </c>
      <c r="D10" s="32">
        <f>'Рейтинговая таблица организаций'!C10</f>
        <v>454</v>
      </c>
      <c r="E10" s="32">
        <f t="shared" si="10"/>
        <v>7</v>
      </c>
      <c r="F10" s="32" t="str">
        <f t="shared" si="11"/>
        <v>Муниципальное бюджетное общеобразовательное учреждение – школа № 7 имени Н.В. Сиротинина города Орла</v>
      </c>
      <c r="G10" s="32">
        <f>'Рейтинговая таблица организаций'!Q10</f>
        <v>100</v>
      </c>
      <c r="H10" s="32">
        <f>'Рейтинговая таблица организаций'!R10</f>
        <v>100</v>
      </c>
      <c r="I10" s="32">
        <f>'Рейтинговая таблица организаций'!S10</f>
        <v>97</v>
      </c>
      <c r="J10" s="32">
        <f>'Рейтинговая таблица организаций'!T10</f>
        <v>98.8</v>
      </c>
      <c r="K10" s="32" t="str">
        <f t="shared" si="12"/>
        <v>143-159</v>
      </c>
      <c r="L10" s="32">
        <f t="shared" si="0"/>
        <v>143</v>
      </c>
      <c r="M10" s="32">
        <f t="shared" si="1"/>
        <v>17</v>
      </c>
      <c r="N10" s="32">
        <f t="shared" si="13"/>
        <v>7</v>
      </c>
      <c r="O10" s="32" t="str">
        <f t="shared" si="14"/>
        <v>Муниципальное бюджетное общеобразовательное учреждение – школа № 7 имени Н.В. Сиротинина города Орла</v>
      </c>
      <c r="P10" s="32">
        <f>'Рейтинговая таблица организаций'!Z10</f>
        <v>100</v>
      </c>
      <c r="Q10" s="32">
        <f>'Рейтинговая таблица организаций'!AB10</f>
        <v>100</v>
      </c>
      <c r="R10" s="32">
        <f>'Рейтинговая таблица организаций'!AC10</f>
        <v>100</v>
      </c>
      <c r="S10" s="32" t="str">
        <f t="shared" si="15"/>
        <v>2-156</v>
      </c>
      <c r="T10" s="32">
        <f t="shared" si="2"/>
        <v>2</v>
      </c>
      <c r="U10" s="32">
        <f t="shared" si="3"/>
        <v>155</v>
      </c>
      <c r="V10" s="32">
        <f t="shared" si="16"/>
        <v>7</v>
      </c>
      <c r="W10" s="32" t="str">
        <f t="shared" si="17"/>
        <v>Муниципальное бюджетное общеобразовательное учреждение – школа № 7 имени Н.В. Сиротинина города Орла</v>
      </c>
      <c r="X10" s="32">
        <f>'Рейтинговая таблица организаций'!AH10</f>
        <v>60</v>
      </c>
      <c r="Y10" s="32">
        <f>'Рейтинговая таблица организаций'!AI10</f>
        <v>100</v>
      </c>
      <c r="Z10" s="34">
        <f>'Рейтинговая таблица организаций'!AJ10</f>
        <v>100</v>
      </c>
      <c r="AA10" s="32">
        <f>'Рейтинговая таблица организаций'!AK10</f>
        <v>88</v>
      </c>
      <c r="AB10" s="32" t="str">
        <f t="shared" si="18"/>
        <v>16-21</v>
      </c>
      <c r="AC10" s="32">
        <f t="shared" si="4"/>
        <v>16</v>
      </c>
      <c r="AD10" s="32">
        <f t="shared" si="5"/>
        <v>6</v>
      </c>
      <c r="AE10" s="32">
        <f t="shared" si="19"/>
        <v>7</v>
      </c>
      <c r="AF10" s="32" t="str">
        <f t="shared" si="20"/>
        <v>Муниципальное бюджетное общеобразовательное учреждение – школа № 7 имени Н.В. Сиротинина города Орла</v>
      </c>
      <c r="AG10" s="32">
        <f>'Рейтинговая таблица организаций'!AR10</f>
        <v>97</v>
      </c>
      <c r="AH10" s="32">
        <f>'Рейтинговая таблица организаций'!AS10</f>
        <v>96</v>
      </c>
      <c r="AI10" s="32">
        <f>'Рейтинговая таблица организаций'!AT10</f>
        <v>98</v>
      </c>
      <c r="AJ10" s="32">
        <f>'Рейтинговая таблица организаций'!AU10</f>
        <v>96.8</v>
      </c>
      <c r="AK10" s="32" t="str">
        <f t="shared" si="21"/>
        <v>296-307</v>
      </c>
      <c r="AL10" s="32">
        <f t="shared" si="6"/>
        <v>296</v>
      </c>
      <c r="AM10" s="32">
        <f t="shared" si="7"/>
        <v>12</v>
      </c>
      <c r="AN10" s="32">
        <f>'бланки '!D12</f>
        <v>7</v>
      </c>
      <c r="AO10" s="32" t="str">
        <f t="shared" si="22"/>
        <v>Муниципальное бюджетное общеобразовательное учреждение – школа № 7 имени Н.В. Сиротинина города Орла</v>
      </c>
      <c r="AP10" s="32">
        <f>'Рейтинговая таблица организаций'!BB10</f>
        <v>99</v>
      </c>
      <c r="AQ10" s="32">
        <f>'Рейтинговая таблица организаций'!BC10</f>
        <v>96</v>
      </c>
      <c r="AR10" s="32">
        <f>'Рейтинговая таблица организаций'!BD10</f>
        <v>100</v>
      </c>
      <c r="AS10" s="32">
        <f>'Рейтинговая таблица организаций'!BE10</f>
        <v>98.9</v>
      </c>
      <c r="AT10" s="32" t="str">
        <f t="shared" si="23"/>
        <v>182-183</v>
      </c>
      <c r="AU10" s="32">
        <f t="shared" si="8"/>
        <v>182</v>
      </c>
      <c r="AV10" s="32">
        <f t="shared" si="9"/>
        <v>2</v>
      </c>
      <c r="AW10" s="39" t="str">
        <f t="shared" si="24"/>
        <v>город Орел</v>
      </c>
      <c r="AX10" s="32">
        <f t="shared" si="25"/>
        <v>7</v>
      </c>
      <c r="AY10" s="32" t="str">
        <f t="shared" si="26"/>
        <v>Муниципальное бюджетное общеобразовательное учреждение – школа № 7 имени Н.В. Сиротинина города Орла</v>
      </c>
      <c r="AZ10" s="32">
        <f>'Рейтинговая таблица организаций'!BF10</f>
        <v>96.5</v>
      </c>
      <c r="BA10" s="32" t="str">
        <f t="shared" si="27"/>
        <v>3</v>
      </c>
      <c r="BB10" s="32">
        <f t="shared" si="28"/>
        <v>3</v>
      </c>
      <c r="BC10" s="32">
        <f t="shared" si="29"/>
        <v>1</v>
      </c>
    </row>
    <row r="11" spans="1:55">
      <c r="A11" s="32">
        <f>'бланки '!D13</f>
        <v>8</v>
      </c>
      <c r="B11" s="33" t="str">
        <f>'Рейтинговая таблица организаций'!B11</f>
        <v>Муниципальное бюджетное общеобразовательное учреждение – средняя общеобразовательная школа № 10 г. Орла</v>
      </c>
      <c r="C11" s="33" t="str">
        <f>'бланки '!A13</f>
        <v>город Орел</v>
      </c>
      <c r="D11" s="32">
        <f>'Рейтинговая таблица организаций'!C11</f>
        <v>600</v>
      </c>
      <c r="E11" s="32">
        <f t="shared" si="10"/>
        <v>8</v>
      </c>
      <c r="F11" s="32" t="str">
        <f t="shared" si="11"/>
        <v>Муниципальное бюджетное общеобразовательное учреждение – средняя общеобразовательная школа № 10 г. Орла</v>
      </c>
      <c r="G11" s="32">
        <f>'Рейтинговая таблица организаций'!Q11</f>
        <v>100</v>
      </c>
      <c r="H11" s="32">
        <f>'Рейтинговая таблица организаций'!R11</f>
        <v>100</v>
      </c>
      <c r="I11" s="32">
        <f>'Рейтинговая таблица организаций'!S11</f>
        <v>98</v>
      </c>
      <c r="J11" s="32">
        <f>'Рейтинговая таблица организаций'!T11</f>
        <v>99.2</v>
      </c>
      <c r="K11" s="32" t="str">
        <f t="shared" si="12"/>
        <v>90-121</v>
      </c>
      <c r="L11" s="32">
        <f t="shared" si="0"/>
        <v>90</v>
      </c>
      <c r="M11" s="32">
        <f t="shared" si="1"/>
        <v>32</v>
      </c>
      <c r="N11" s="32">
        <f t="shared" si="13"/>
        <v>8</v>
      </c>
      <c r="O11" s="32" t="str">
        <f t="shared" si="14"/>
        <v>Муниципальное бюджетное общеобразовательное учреждение – средняя общеобразовательная школа № 10 г. Орла</v>
      </c>
      <c r="P11" s="32">
        <f>'Рейтинговая таблица организаций'!Z11</f>
        <v>100</v>
      </c>
      <c r="Q11" s="32">
        <f>'Рейтинговая таблица организаций'!AB11</f>
        <v>99</v>
      </c>
      <c r="R11" s="32">
        <f>'Рейтинговая таблица организаций'!AC11</f>
        <v>99.5</v>
      </c>
      <c r="S11" s="32" t="str">
        <f t="shared" si="15"/>
        <v>157-192</v>
      </c>
      <c r="T11" s="32">
        <f t="shared" si="2"/>
        <v>157</v>
      </c>
      <c r="U11" s="32">
        <f t="shared" si="3"/>
        <v>36</v>
      </c>
      <c r="V11" s="32">
        <f t="shared" si="16"/>
        <v>8</v>
      </c>
      <c r="W11" s="32" t="str">
        <f t="shared" si="17"/>
        <v>Муниципальное бюджетное общеобразовательное учреждение – средняя общеобразовательная школа № 10 г. Орла</v>
      </c>
      <c r="X11" s="32">
        <f>'Рейтинговая таблица организаций'!AH11</f>
        <v>60</v>
      </c>
      <c r="Y11" s="32">
        <f>'Рейтинговая таблица организаций'!AI11</f>
        <v>80</v>
      </c>
      <c r="Z11" s="34">
        <f>'Рейтинговая таблица организаций'!AJ11</f>
        <v>100</v>
      </c>
      <c r="AA11" s="32">
        <f>'Рейтинговая таблица организаций'!AK11</f>
        <v>80</v>
      </c>
      <c r="AB11" s="32" t="str">
        <f t="shared" si="18"/>
        <v>41-47</v>
      </c>
      <c r="AC11" s="32">
        <f t="shared" si="4"/>
        <v>41</v>
      </c>
      <c r="AD11" s="32">
        <f t="shared" si="5"/>
        <v>7</v>
      </c>
      <c r="AE11" s="32">
        <f t="shared" si="19"/>
        <v>8</v>
      </c>
      <c r="AF11" s="32" t="str">
        <f t="shared" si="20"/>
        <v>Муниципальное бюджетное общеобразовательное учреждение – средняя общеобразовательная школа № 10 г. Орла</v>
      </c>
      <c r="AG11" s="32">
        <f>'Рейтинговая таблица организаций'!AR11</f>
        <v>96</v>
      </c>
      <c r="AH11" s="32">
        <f>'Рейтинговая таблица организаций'!AS11</f>
        <v>98</v>
      </c>
      <c r="AI11" s="32">
        <f>'Рейтинговая таблица организаций'!AT11</f>
        <v>95</v>
      </c>
      <c r="AJ11" s="32">
        <f>'Рейтинговая таблица организаций'!AU11</f>
        <v>96.6</v>
      </c>
      <c r="AK11" s="32" t="str">
        <f t="shared" si="21"/>
        <v>308-314</v>
      </c>
      <c r="AL11" s="32">
        <f t="shared" si="6"/>
        <v>308</v>
      </c>
      <c r="AM11" s="32">
        <f t="shared" si="7"/>
        <v>7</v>
      </c>
      <c r="AN11" s="32">
        <f>'бланки '!D13</f>
        <v>8</v>
      </c>
      <c r="AO11" s="32" t="str">
        <f t="shared" si="22"/>
        <v>Муниципальное бюджетное общеобразовательное учреждение – средняя общеобразовательная школа № 10 г. Орла</v>
      </c>
      <c r="AP11" s="32">
        <f>'Рейтинговая таблица организаций'!BB11</f>
        <v>96</v>
      </c>
      <c r="AQ11" s="32">
        <f>'Рейтинговая таблица организаций'!BC11</f>
        <v>97</v>
      </c>
      <c r="AR11" s="32">
        <f>'Рейтинговая таблица организаций'!BD11</f>
        <v>98</v>
      </c>
      <c r="AS11" s="32">
        <f>'Рейтинговая таблица организаций'!BE11</f>
        <v>97.2</v>
      </c>
      <c r="AT11" s="32" t="str">
        <f t="shared" si="23"/>
        <v>294-296</v>
      </c>
      <c r="AU11" s="32">
        <f t="shared" si="8"/>
        <v>294</v>
      </c>
      <c r="AV11" s="32">
        <f t="shared" si="9"/>
        <v>3</v>
      </c>
      <c r="AW11" s="39" t="str">
        <f t="shared" si="24"/>
        <v>город Орел</v>
      </c>
      <c r="AX11" s="32">
        <f t="shared" si="25"/>
        <v>8</v>
      </c>
      <c r="AY11" s="32" t="str">
        <f t="shared" si="26"/>
        <v>Муниципальное бюджетное общеобразовательное учреждение – средняя общеобразовательная школа № 10 г. Орла</v>
      </c>
      <c r="AZ11" s="32">
        <f>'Рейтинговая таблица организаций'!BF11</f>
        <v>94.499999999999986</v>
      </c>
      <c r="BA11" s="32" t="str">
        <f t="shared" si="27"/>
        <v>9</v>
      </c>
      <c r="BB11" s="32">
        <f t="shared" si="28"/>
        <v>9</v>
      </c>
      <c r="BC11" s="32">
        <f t="shared" si="29"/>
        <v>1</v>
      </c>
    </row>
    <row r="12" spans="1:55">
      <c r="A12" s="32">
        <f>'бланки '!D14</f>
        <v>9</v>
      </c>
      <c r="B12" s="33" t="str">
        <f>'Рейтинговая таблица организаций'!B12</f>
        <v>Муниципальное бюджетное общеобразовательное учреждение – средняя общеобразовательная школа № 11 имени Г.М. Пясецкого г. Орла</v>
      </c>
      <c r="C12" s="33" t="str">
        <f>'бланки '!A14</f>
        <v>город Орел</v>
      </c>
      <c r="D12" s="32">
        <f>'Рейтинговая таблица организаций'!C12</f>
        <v>567</v>
      </c>
      <c r="E12" s="32">
        <f t="shared" si="10"/>
        <v>9</v>
      </c>
      <c r="F12" s="32" t="str">
        <f t="shared" si="11"/>
        <v>Муниципальное бюджетное общеобразовательное учреждение – средняя общеобразовательная школа № 11 имени Г.М. Пясецкого г. Орла</v>
      </c>
      <c r="G12" s="32">
        <f>'Рейтинговая таблица организаций'!Q12</f>
        <v>100</v>
      </c>
      <c r="H12" s="32">
        <f>'Рейтинговая таблица организаций'!R12</f>
        <v>100</v>
      </c>
      <c r="I12" s="32">
        <f>'Рейтинговая таблица организаций'!S12</f>
        <v>98</v>
      </c>
      <c r="J12" s="32">
        <f>'Рейтинговая таблица организаций'!T12</f>
        <v>99.2</v>
      </c>
      <c r="K12" s="32" t="str">
        <f t="shared" si="12"/>
        <v>90-121</v>
      </c>
      <c r="L12" s="32">
        <f t="shared" si="0"/>
        <v>90</v>
      </c>
      <c r="M12" s="32">
        <f t="shared" si="1"/>
        <v>32</v>
      </c>
      <c r="N12" s="32">
        <f t="shared" si="13"/>
        <v>9</v>
      </c>
      <c r="O12" s="32" t="str">
        <f t="shared" si="14"/>
        <v>Муниципальное бюджетное общеобразовательное учреждение – средняя общеобразовательная школа № 11 имени Г.М. Пясецкого г. Орла</v>
      </c>
      <c r="P12" s="32">
        <f>'Рейтинговая таблица организаций'!Z12</f>
        <v>100</v>
      </c>
      <c r="Q12" s="32">
        <f>'Рейтинговая таблица организаций'!AB12</f>
        <v>96</v>
      </c>
      <c r="R12" s="32">
        <f>'Рейтинговая таблица организаций'!AC12</f>
        <v>98</v>
      </c>
      <c r="S12" s="32" t="str">
        <f t="shared" si="15"/>
        <v>278-315</v>
      </c>
      <c r="T12" s="32">
        <f t="shared" si="2"/>
        <v>278</v>
      </c>
      <c r="U12" s="32">
        <f t="shared" si="3"/>
        <v>38</v>
      </c>
      <c r="V12" s="32">
        <f t="shared" si="16"/>
        <v>9</v>
      </c>
      <c r="W12" s="32" t="str">
        <f t="shared" si="17"/>
        <v>Муниципальное бюджетное общеобразовательное учреждение – средняя общеобразовательная школа № 11 имени Г.М. Пясецкого г. Орла</v>
      </c>
      <c r="X12" s="32">
        <f>'Рейтинговая таблица организаций'!AH12</f>
        <v>0</v>
      </c>
      <c r="Y12" s="32">
        <f>'Рейтинговая таблица организаций'!AI12</f>
        <v>80</v>
      </c>
      <c r="Z12" s="34">
        <f>'Рейтинговая таблица организаций'!AJ12</f>
        <v>100</v>
      </c>
      <c r="AA12" s="32">
        <f>'Рейтинговая таблица организаций'!AK12</f>
        <v>62</v>
      </c>
      <c r="AB12" s="32" t="str">
        <f t="shared" si="18"/>
        <v>139-155</v>
      </c>
      <c r="AC12" s="32">
        <f t="shared" si="4"/>
        <v>139</v>
      </c>
      <c r="AD12" s="32">
        <f t="shared" si="5"/>
        <v>17</v>
      </c>
      <c r="AE12" s="32">
        <f t="shared" si="19"/>
        <v>9</v>
      </c>
      <c r="AF12" s="32" t="str">
        <f t="shared" si="20"/>
        <v>Муниципальное бюджетное общеобразовательное учреждение – средняя общеобразовательная школа № 11 имени Г.М. Пясецкого г. Орла</v>
      </c>
      <c r="AG12" s="32">
        <f>'Рейтинговая таблица организаций'!AR12</f>
        <v>96</v>
      </c>
      <c r="AH12" s="32">
        <f>'Рейтинговая таблица организаций'!AS12</f>
        <v>97</v>
      </c>
      <c r="AI12" s="32">
        <f>'Рейтинговая таблица организаций'!AT12</f>
        <v>99</v>
      </c>
      <c r="AJ12" s="32">
        <f>'Рейтинговая таблица организаций'!AU12</f>
        <v>97</v>
      </c>
      <c r="AK12" s="32" t="str">
        <f t="shared" si="21"/>
        <v>289-295</v>
      </c>
      <c r="AL12" s="32">
        <f t="shared" si="6"/>
        <v>289</v>
      </c>
      <c r="AM12" s="32">
        <f t="shared" si="7"/>
        <v>7</v>
      </c>
      <c r="AN12" s="32">
        <f>'бланки '!D14</f>
        <v>9</v>
      </c>
      <c r="AO12" s="32" t="str">
        <f t="shared" si="22"/>
        <v>Муниципальное бюджетное общеобразовательное учреждение – средняя общеобразовательная школа № 11 имени Г.М. Пясецкого г. Орла</v>
      </c>
      <c r="AP12" s="32">
        <f>'Рейтинговая таблица организаций'!BB12</f>
        <v>97</v>
      </c>
      <c r="AQ12" s="32">
        <f>'Рейтинговая таблица организаций'!BC12</f>
        <v>98</v>
      </c>
      <c r="AR12" s="32">
        <f>'Рейтинговая таблица организаций'!BD12</f>
        <v>100</v>
      </c>
      <c r="AS12" s="32">
        <f>'Рейтинговая таблица организаций'!BE12</f>
        <v>98.7</v>
      </c>
      <c r="AT12" s="32" t="str">
        <f t="shared" si="23"/>
        <v>191-200</v>
      </c>
      <c r="AU12" s="32">
        <f t="shared" si="8"/>
        <v>191</v>
      </c>
      <c r="AV12" s="32">
        <f t="shared" si="9"/>
        <v>10</v>
      </c>
      <c r="AW12" s="39" t="str">
        <f t="shared" si="24"/>
        <v>город Орел</v>
      </c>
      <c r="AX12" s="32">
        <f t="shared" si="25"/>
        <v>9</v>
      </c>
      <c r="AY12" s="32" t="str">
        <f t="shared" si="26"/>
        <v>Муниципальное бюджетное общеобразовательное учреждение – средняя общеобразовательная школа № 11 имени Г.М. Пясецкого г. Орла</v>
      </c>
      <c r="AZ12" s="32">
        <f>'Рейтинговая таблица организаций'!BF12</f>
        <v>90.97999999999999</v>
      </c>
      <c r="BA12" s="32" t="str">
        <f t="shared" si="27"/>
        <v>33-34</v>
      </c>
      <c r="BB12" s="32">
        <f t="shared" si="28"/>
        <v>33</v>
      </c>
      <c r="BC12" s="32">
        <f t="shared" si="29"/>
        <v>2</v>
      </c>
    </row>
    <row r="13" spans="1:55">
      <c r="A13" s="32">
        <f>'бланки '!D15</f>
        <v>10</v>
      </c>
      <c r="B13" s="33" t="str">
        <f>'Рейтинговая таблица организаций'!B13</f>
        <v>Муниципальное бюджетное общеобразовательное учреждение – средняя общеобразовательная школа № 12 имени Героя Советского Союза И.Н. Машкарина г. Орла</v>
      </c>
      <c r="C13" s="33" t="str">
        <f>'бланки '!A15</f>
        <v>город Орел</v>
      </c>
      <c r="D13" s="32">
        <f>'Рейтинговая таблица организаций'!C13</f>
        <v>601</v>
      </c>
      <c r="E13" s="32">
        <f t="shared" si="10"/>
        <v>10</v>
      </c>
      <c r="F13" s="32" t="str">
        <f t="shared" si="11"/>
        <v>Муниципальное бюджетное общеобразовательное учреждение – средняя общеобразовательная школа № 12 имени Героя Советского Союза И.Н. Машкарина г. Орла</v>
      </c>
      <c r="G13" s="32">
        <f>'Рейтинговая таблица организаций'!Q13</f>
        <v>100</v>
      </c>
      <c r="H13" s="32">
        <f>'Рейтинговая таблица организаций'!R13</f>
        <v>100</v>
      </c>
      <c r="I13" s="32">
        <f>'Рейтинговая таблица организаций'!S13</f>
        <v>96</v>
      </c>
      <c r="J13" s="32">
        <f>'Рейтинговая таблица организаций'!T13</f>
        <v>98.4</v>
      </c>
      <c r="K13" s="32" t="str">
        <f t="shared" si="12"/>
        <v>179-187</v>
      </c>
      <c r="L13" s="32">
        <f t="shared" si="0"/>
        <v>179</v>
      </c>
      <c r="M13" s="32">
        <f t="shared" si="1"/>
        <v>9</v>
      </c>
      <c r="N13" s="32">
        <f t="shared" si="13"/>
        <v>10</v>
      </c>
      <c r="O13" s="32" t="str">
        <f t="shared" si="14"/>
        <v>Муниципальное бюджетное общеобразовательное учреждение – средняя общеобразовательная школа № 12 имени Героя Советского Союза И.Н. Машкарина г. Орла</v>
      </c>
      <c r="P13" s="32">
        <f>'Рейтинговая таблица организаций'!Z13</f>
        <v>100</v>
      </c>
      <c r="Q13" s="32">
        <f>'Рейтинговая таблица организаций'!AB13</f>
        <v>99</v>
      </c>
      <c r="R13" s="32">
        <f>'Рейтинговая таблица организаций'!AC13</f>
        <v>99.5</v>
      </c>
      <c r="S13" s="32" t="str">
        <f t="shared" si="15"/>
        <v>157-192</v>
      </c>
      <c r="T13" s="32">
        <f t="shared" si="2"/>
        <v>157</v>
      </c>
      <c r="U13" s="32">
        <f t="shared" si="3"/>
        <v>36</v>
      </c>
      <c r="V13" s="32">
        <f t="shared" si="16"/>
        <v>10</v>
      </c>
      <c r="W13" s="32" t="str">
        <f t="shared" si="17"/>
        <v>Муниципальное бюджетное общеобразовательное учреждение – средняя общеобразовательная школа № 12 имени Героя Советского Союза И.Н. Машкарина г. Орла</v>
      </c>
      <c r="X13" s="32">
        <f>'Рейтинговая таблица организаций'!AH13</f>
        <v>80</v>
      </c>
      <c r="Y13" s="32">
        <f>'Рейтинговая таблица организаций'!AI13</f>
        <v>60</v>
      </c>
      <c r="Z13" s="34">
        <f>'Рейтинговая таблица организаций'!AJ13</f>
        <v>100</v>
      </c>
      <c r="AA13" s="32">
        <f>'Рейтинговая таблица организаций'!AK13</f>
        <v>78</v>
      </c>
      <c r="AB13" s="32" t="str">
        <f t="shared" si="18"/>
        <v>51</v>
      </c>
      <c r="AC13" s="32">
        <f t="shared" si="4"/>
        <v>51</v>
      </c>
      <c r="AD13" s="32">
        <f t="shared" si="5"/>
        <v>1</v>
      </c>
      <c r="AE13" s="32">
        <f t="shared" si="19"/>
        <v>10</v>
      </c>
      <c r="AF13" s="32" t="str">
        <f t="shared" si="20"/>
        <v>Муниципальное бюджетное общеобразовательное учреждение – средняя общеобразовательная школа № 12 имени Героя Советского Союза И.Н. Машкарина г. Орла</v>
      </c>
      <c r="AG13" s="32">
        <f>'Рейтинговая таблица организаций'!AR13</f>
        <v>97</v>
      </c>
      <c r="AH13" s="32">
        <f>'Рейтинговая таблица организаций'!AS13</f>
        <v>95</v>
      </c>
      <c r="AI13" s="32">
        <f>'Рейтинговая таблица организаций'!AT13</f>
        <v>96</v>
      </c>
      <c r="AJ13" s="32">
        <f>'Рейтинговая таблица организаций'!AU13</f>
        <v>96</v>
      </c>
      <c r="AK13" s="32" t="str">
        <f t="shared" si="21"/>
        <v>320-323</v>
      </c>
      <c r="AL13" s="32">
        <f t="shared" si="6"/>
        <v>320</v>
      </c>
      <c r="AM13" s="32">
        <f t="shared" si="7"/>
        <v>4</v>
      </c>
      <c r="AN13" s="32">
        <f>'бланки '!D15</f>
        <v>10</v>
      </c>
      <c r="AO13" s="32" t="str">
        <f t="shared" si="22"/>
        <v>Муниципальное бюджетное общеобразовательное учреждение – средняя общеобразовательная школа № 12 имени Героя Советского Союза И.Н. Машкарина г. Орла</v>
      </c>
      <c r="AP13" s="32">
        <f>'Рейтинговая таблица организаций'!BB13</f>
        <v>100</v>
      </c>
      <c r="AQ13" s="32">
        <f>'Рейтинговая таблица организаций'!BC13</f>
        <v>97</v>
      </c>
      <c r="AR13" s="32">
        <f>'Рейтинговая таблица организаций'!BD13</f>
        <v>98</v>
      </c>
      <c r="AS13" s="32">
        <f>'Рейтинговая таблица организаций'!BE13</f>
        <v>98.4</v>
      </c>
      <c r="AT13" s="32" t="str">
        <f t="shared" si="23"/>
        <v>216-228</v>
      </c>
      <c r="AU13" s="32">
        <f t="shared" si="8"/>
        <v>216</v>
      </c>
      <c r="AV13" s="32">
        <f t="shared" si="9"/>
        <v>13</v>
      </c>
      <c r="AW13" s="39" t="str">
        <f t="shared" si="24"/>
        <v>город Орел</v>
      </c>
      <c r="AX13" s="32">
        <f t="shared" si="25"/>
        <v>10</v>
      </c>
      <c r="AY13" s="32" t="str">
        <f t="shared" si="26"/>
        <v>Муниципальное бюджетное общеобразовательное учреждение – средняя общеобразовательная школа № 12 имени Героя Советского Союза И.Н. Машкарина г. Орла</v>
      </c>
      <c r="AZ13" s="32">
        <f>'Рейтинговая таблица организаций'!BF13</f>
        <v>94.059999999999988</v>
      </c>
      <c r="BA13" s="32" t="str">
        <f t="shared" si="27"/>
        <v>10</v>
      </c>
      <c r="BB13" s="32">
        <f t="shared" si="28"/>
        <v>10</v>
      </c>
      <c r="BC13" s="32">
        <f t="shared" si="29"/>
        <v>1</v>
      </c>
    </row>
    <row r="14" spans="1:55">
      <c r="A14" s="32">
        <f>'бланки '!D16</f>
        <v>11</v>
      </c>
      <c r="B14" s="33" t="str">
        <f>'Рейтинговая таблица организаций'!B14</f>
        <v>Муниципальное бюджетное общеобразовательное учреждение – средняя общеобразовательная школа № 13 имени Героя Советского Союза А.П. Маресьева г. Орла</v>
      </c>
      <c r="C14" s="33" t="str">
        <f>'бланки '!A16</f>
        <v>город Орел</v>
      </c>
      <c r="D14" s="32">
        <f>'Рейтинговая таблица организаций'!C14</f>
        <v>600</v>
      </c>
      <c r="E14" s="32">
        <f t="shared" si="10"/>
        <v>11</v>
      </c>
      <c r="F14" s="32" t="str">
        <f t="shared" si="11"/>
        <v>Муниципальное бюджетное общеобразовательное учреждение – средняя общеобразовательная школа № 13 имени Героя Советского Союза А.П. Маресьева г. Орла</v>
      </c>
      <c r="G14" s="32">
        <f>'Рейтинговая таблица организаций'!Q14</f>
        <v>100</v>
      </c>
      <c r="H14" s="32">
        <f>'Рейтинговая таблица организаций'!R14</f>
        <v>100</v>
      </c>
      <c r="I14" s="32">
        <f>'Рейтинговая таблица организаций'!S14</f>
        <v>96</v>
      </c>
      <c r="J14" s="32">
        <f>'Рейтинговая таблица организаций'!T14</f>
        <v>98.4</v>
      </c>
      <c r="K14" s="32" t="str">
        <f t="shared" si="12"/>
        <v>179-187</v>
      </c>
      <c r="L14" s="32">
        <f t="shared" si="0"/>
        <v>179</v>
      </c>
      <c r="M14" s="32">
        <f t="shared" si="1"/>
        <v>9</v>
      </c>
      <c r="N14" s="32">
        <f t="shared" si="13"/>
        <v>11</v>
      </c>
      <c r="O14" s="32" t="str">
        <f t="shared" si="14"/>
        <v>Муниципальное бюджетное общеобразовательное учреждение – средняя общеобразовательная школа № 13 имени Героя Советского Союза А.П. Маресьева г. Орла</v>
      </c>
      <c r="P14" s="32">
        <f>'Рейтинговая таблица организаций'!Z14</f>
        <v>100</v>
      </c>
      <c r="Q14" s="32">
        <f>'Рейтинговая таблица организаций'!AB14</f>
        <v>100</v>
      </c>
      <c r="R14" s="32">
        <f>'Рейтинговая таблица организаций'!AC14</f>
        <v>100</v>
      </c>
      <c r="S14" s="32" t="str">
        <f t="shared" si="15"/>
        <v>2-156</v>
      </c>
      <c r="T14" s="32">
        <f t="shared" si="2"/>
        <v>2</v>
      </c>
      <c r="U14" s="32">
        <f t="shared" si="3"/>
        <v>155</v>
      </c>
      <c r="V14" s="32">
        <f t="shared" si="16"/>
        <v>11</v>
      </c>
      <c r="W14" s="32" t="str">
        <f t="shared" si="17"/>
        <v>Муниципальное бюджетное общеобразовательное учреждение – средняя общеобразовательная школа № 13 имени Героя Советского Союза А.П. Маресьева г. Орла</v>
      </c>
      <c r="X14" s="32">
        <f>'Рейтинговая таблица организаций'!AH14</f>
        <v>0</v>
      </c>
      <c r="Y14" s="32">
        <f>'Рейтинговая таблица организаций'!AI14</f>
        <v>60</v>
      </c>
      <c r="Z14" s="34">
        <f>'Рейтинговая таблица организаций'!AJ14</f>
        <v>100</v>
      </c>
      <c r="AA14" s="32">
        <f>'Рейтинговая таблица организаций'!AK14</f>
        <v>54</v>
      </c>
      <c r="AB14" s="32" t="str">
        <f t="shared" si="18"/>
        <v>206-265</v>
      </c>
      <c r="AC14" s="32">
        <f t="shared" si="4"/>
        <v>206</v>
      </c>
      <c r="AD14" s="32">
        <f t="shared" si="5"/>
        <v>60</v>
      </c>
      <c r="AE14" s="32">
        <f t="shared" si="19"/>
        <v>11</v>
      </c>
      <c r="AF14" s="32" t="str">
        <f t="shared" si="20"/>
        <v>Муниципальное бюджетное общеобразовательное учреждение – средняя общеобразовательная школа № 13 имени Героя Советского Союза А.П. Маресьева г. Орла</v>
      </c>
      <c r="AG14" s="32">
        <f>'Рейтинговая таблица организаций'!AR14</f>
        <v>99</v>
      </c>
      <c r="AH14" s="32">
        <f>'Рейтинговая таблица организаций'!AS14</f>
        <v>99</v>
      </c>
      <c r="AI14" s="32">
        <f>'Рейтинговая таблица организаций'!AT14</f>
        <v>96</v>
      </c>
      <c r="AJ14" s="32">
        <f>'Рейтинговая таблица организаций'!AU14</f>
        <v>98.4</v>
      </c>
      <c r="AK14" s="32" t="str">
        <f t="shared" si="21"/>
        <v>202-217</v>
      </c>
      <c r="AL14" s="32">
        <f t="shared" si="6"/>
        <v>202</v>
      </c>
      <c r="AM14" s="32">
        <f t="shared" si="7"/>
        <v>16</v>
      </c>
      <c r="AN14" s="32">
        <f>'бланки '!D16</f>
        <v>11</v>
      </c>
      <c r="AO14" s="32" t="str">
        <f t="shared" si="22"/>
        <v>Муниципальное бюджетное общеобразовательное учреждение – средняя общеобразовательная школа № 13 имени Героя Советского Союза А.П. Маресьева г. Орла</v>
      </c>
      <c r="AP14" s="32">
        <f>'Рейтинговая таблица организаций'!BB14</f>
        <v>96</v>
      </c>
      <c r="AQ14" s="32">
        <f>'Рейтинговая таблица организаций'!BC14</f>
        <v>99</v>
      </c>
      <c r="AR14" s="32">
        <f>'Рейтинговая таблица организаций'!BD14</f>
        <v>98</v>
      </c>
      <c r="AS14" s="32">
        <f>'Рейтинговая таблица организаций'!BE14</f>
        <v>97.6</v>
      </c>
      <c r="AT14" s="32" t="str">
        <f t="shared" si="23"/>
        <v>272-278</v>
      </c>
      <c r="AU14" s="32">
        <f t="shared" si="8"/>
        <v>272</v>
      </c>
      <c r="AV14" s="32">
        <f t="shared" si="9"/>
        <v>7</v>
      </c>
      <c r="AW14" s="39" t="str">
        <f t="shared" si="24"/>
        <v>город Орел</v>
      </c>
      <c r="AX14" s="32">
        <f t="shared" si="25"/>
        <v>11</v>
      </c>
      <c r="AY14" s="32" t="str">
        <f t="shared" si="26"/>
        <v>Муниципальное бюджетное общеобразовательное учреждение – средняя общеобразовательная школа № 13 имени Героя Советского Союза А.П. Маресьева г. Орла</v>
      </c>
      <c r="AZ14" s="32">
        <f>'Рейтинговая таблица организаций'!BF14</f>
        <v>89.679999999999993</v>
      </c>
      <c r="BA14" s="32" t="str">
        <f t="shared" si="27"/>
        <v>38</v>
      </c>
      <c r="BB14" s="32">
        <f t="shared" si="28"/>
        <v>38</v>
      </c>
      <c r="BC14" s="32">
        <f t="shared" si="29"/>
        <v>1</v>
      </c>
    </row>
    <row r="15" spans="1:55">
      <c r="A15" s="32">
        <f>'бланки '!D17</f>
        <v>12</v>
      </c>
      <c r="B15" s="33" t="str">
        <f>'Рейтинговая таблица организаций'!B15</f>
        <v>Муниципальное бюджетное общеобразовательное учреждение – средняя общеобразовательная школа № 15 имени М.В. Гордеева г. Орла</v>
      </c>
      <c r="C15" s="33" t="str">
        <f>'бланки '!A17</f>
        <v>город Орел</v>
      </c>
      <c r="D15" s="32">
        <f>'Рейтинговая таблица организаций'!C15</f>
        <v>554</v>
      </c>
      <c r="E15" s="32">
        <f t="shared" si="10"/>
        <v>12</v>
      </c>
      <c r="F15" s="32" t="str">
        <f t="shared" si="11"/>
        <v>Муниципальное бюджетное общеобразовательное учреждение – средняя общеобразовательная школа № 15 имени М.В. Гордеева г. Орла</v>
      </c>
      <c r="G15" s="32">
        <f>'Рейтинговая таблица организаций'!Q15</f>
        <v>100</v>
      </c>
      <c r="H15" s="32">
        <f>'Рейтинговая таблица организаций'!R15</f>
        <v>100</v>
      </c>
      <c r="I15" s="32">
        <f>'Рейтинговая таблица организаций'!S15</f>
        <v>99</v>
      </c>
      <c r="J15" s="32">
        <f>'Рейтинговая таблица организаций'!T15</f>
        <v>99.6</v>
      </c>
      <c r="K15" s="32" t="str">
        <f t="shared" si="12"/>
        <v>52-74</v>
      </c>
      <c r="L15" s="32">
        <f t="shared" si="0"/>
        <v>52</v>
      </c>
      <c r="M15" s="32">
        <f t="shared" si="1"/>
        <v>23</v>
      </c>
      <c r="N15" s="32">
        <f t="shared" si="13"/>
        <v>12</v>
      </c>
      <c r="O15" s="32" t="str">
        <f t="shared" si="14"/>
        <v>Муниципальное бюджетное общеобразовательное учреждение – средняя общеобразовательная школа № 15 имени М.В. Гордеева г. Орла</v>
      </c>
      <c r="P15" s="32">
        <f>'Рейтинговая таблица организаций'!Z15</f>
        <v>100</v>
      </c>
      <c r="Q15" s="32">
        <f>'Рейтинговая таблица организаций'!AB15</f>
        <v>97</v>
      </c>
      <c r="R15" s="32">
        <f>'Рейтинговая таблица организаций'!AC15</f>
        <v>98.5</v>
      </c>
      <c r="S15" s="32" t="str">
        <f t="shared" si="15"/>
        <v>240-277</v>
      </c>
      <c r="T15" s="32">
        <f t="shared" si="2"/>
        <v>240</v>
      </c>
      <c r="U15" s="32">
        <f t="shared" si="3"/>
        <v>38</v>
      </c>
      <c r="V15" s="32">
        <f t="shared" si="16"/>
        <v>12</v>
      </c>
      <c r="W15" s="32" t="str">
        <f t="shared" si="17"/>
        <v>Муниципальное бюджетное общеобразовательное учреждение – средняя общеобразовательная школа № 15 имени М.В. Гордеева г. Орла</v>
      </c>
      <c r="X15" s="32">
        <f>'Рейтинговая таблица организаций'!AH15</f>
        <v>20</v>
      </c>
      <c r="Y15" s="32">
        <f>'Рейтинговая таблица организаций'!AI15</f>
        <v>60</v>
      </c>
      <c r="Z15" s="34">
        <f>'Рейтинговая таблица организаций'!AJ15</f>
        <v>100</v>
      </c>
      <c r="AA15" s="32">
        <f>'Рейтинговая таблица организаций'!AK15</f>
        <v>60</v>
      </c>
      <c r="AB15" s="32" t="str">
        <f t="shared" si="18"/>
        <v>160-188</v>
      </c>
      <c r="AC15" s="32">
        <f t="shared" si="4"/>
        <v>160</v>
      </c>
      <c r="AD15" s="32">
        <f t="shared" si="5"/>
        <v>29</v>
      </c>
      <c r="AE15" s="32">
        <f t="shared" si="19"/>
        <v>12</v>
      </c>
      <c r="AF15" s="32" t="str">
        <f t="shared" si="20"/>
        <v>Муниципальное бюджетное общеобразовательное учреждение – средняя общеобразовательная школа № 15 имени М.В. Гордеева г. Орла</v>
      </c>
      <c r="AG15" s="32">
        <f>'Рейтинговая таблица организаций'!AR15</f>
        <v>100</v>
      </c>
      <c r="AH15" s="32">
        <f>'Рейтинговая таблица организаций'!AS15</f>
        <v>100</v>
      </c>
      <c r="AI15" s="32">
        <f>'Рейтинговая таблица организаций'!AT15</f>
        <v>100</v>
      </c>
      <c r="AJ15" s="32">
        <f>'Рейтинговая таблица организаций'!AU15</f>
        <v>100</v>
      </c>
      <c r="AK15" s="32" t="str">
        <f t="shared" si="21"/>
        <v>1-123</v>
      </c>
      <c r="AL15" s="32">
        <f t="shared" si="6"/>
        <v>1</v>
      </c>
      <c r="AM15" s="32">
        <f t="shared" si="7"/>
        <v>123</v>
      </c>
      <c r="AN15" s="32">
        <f>'бланки '!D17</f>
        <v>12</v>
      </c>
      <c r="AO15" s="32" t="str">
        <f t="shared" si="22"/>
        <v>Муниципальное бюджетное общеобразовательное учреждение – средняя общеобразовательная школа № 15 имени М.В. Гордеева г. Орла</v>
      </c>
      <c r="AP15" s="32">
        <f>'Рейтинговая таблица организаций'!BB15</f>
        <v>99</v>
      </c>
      <c r="AQ15" s="32">
        <f>'Рейтинговая таблица организаций'!BC15</f>
        <v>99</v>
      </c>
      <c r="AR15" s="32">
        <f>'Рейтинговая таблица организаций'!BD15</f>
        <v>100</v>
      </c>
      <c r="AS15" s="32">
        <f>'Рейтинговая таблица организаций'!BE15</f>
        <v>99.5</v>
      </c>
      <c r="AT15" s="32" t="str">
        <f t="shared" si="23"/>
        <v>132-136</v>
      </c>
      <c r="AU15" s="32">
        <f t="shared" si="8"/>
        <v>132</v>
      </c>
      <c r="AV15" s="32">
        <f t="shared" si="9"/>
        <v>5</v>
      </c>
      <c r="AW15" s="39" t="str">
        <f t="shared" si="24"/>
        <v>город Орел</v>
      </c>
      <c r="AX15" s="32">
        <f t="shared" si="25"/>
        <v>12</v>
      </c>
      <c r="AY15" s="32" t="str">
        <f t="shared" si="26"/>
        <v>Муниципальное бюджетное общеобразовательное учреждение – средняя общеобразовательная школа № 15 имени М.В. Гордеева г. Орла</v>
      </c>
      <c r="AZ15" s="32">
        <f>'Рейтинговая таблица организаций'!BF15</f>
        <v>91.52000000000001</v>
      </c>
      <c r="BA15" s="32" t="str">
        <f t="shared" si="27"/>
        <v>28</v>
      </c>
      <c r="BB15" s="32">
        <f t="shared" si="28"/>
        <v>28</v>
      </c>
      <c r="BC15" s="32">
        <f t="shared" si="29"/>
        <v>1</v>
      </c>
    </row>
    <row r="16" spans="1:55">
      <c r="A16" s="32">
        <f>'бланки '!D18</f>
        <v>13</v>
      </c>
      <c r="B16" s="33" t="str">
        <f>'Рейтинговая таблица организаций'!B16</f>
        <v>Муниципальное бюджетное общеобразовательное учреждение – гимназия № 16 г. Орла</v>
      </c>
      <c r="C16" s="33" t="str">
        <f>'бланки '!A18</f>
        <v>город Орел</v>
      </c>
      <c r="D16" s="32">
        <f>'Рейтинговая таблица организаций'!C16</f>
        <v>420</v>
      </c>
      <c r="E16" s="32">
        <f t="shared" si="10"/>
        <v>13</v>
      </c>
      <c r="F16" s="32" t="str">
        <f t="shared" si="11"/>
        <v>Муниципальное бюджетное общеобразовательное учреждение – гимназия № 16 г. Орла</v>
      </c>
      <c r="G16" s="32">
        <f>'Рейтинговая таблица организаций'!Q16</f>
        <v>100</v>
      </c>
      <c r="H16" s="32">
        <f>'Рейтинговая таблица организаций'!R16</f>
        <v>100</v>
      </c>
      <c r="I16" s="32">
        <f>'Рейтинговая таблица организаций'!S16</f>
        <v>99</v>
      </c>
      <c r="J16" s="32">
        <f>'Рейтинговая таблица организаций'!T16</f>
        <v>99.6</v>
      </c>
      <c r="K16" s="32" t="str">
        <f t="shared" si="12"/>
        <v>52-74</v>
      </c>
      <c r="L16" s="32">
        <f t="shared" si="0"/>
        <v>52</v>
      </c>
      <c r="M16" s="32">
        <f t="shared" si="1"/>
        <v>23</v>
      </c>
      <c r="N16" s="32">
        <f t="shared" si="13"/>
        <v>13</v>
      </c>
      <c r="O16" s="32" t="str">
        <f t="shared" si="14"/>
        <v>Муниципальное бюджетное общеобразовательное учреждение – гимназия № 16 г. Орла</v>
      </c>
      <c r="P16" s="32">
        <f>'Рейтинговая таблица организаций'!Z16</f>
        <v>100</v>
      </c>
      <c r="Q16" s="32">
        <f>'Рейтинговая таблица организаций'!AB16</f>
        <v>98</v>
      </c>
      <c r="R16" s="32">
        <f>'Рейтинговая таблица организаций'!AC16</f>
        <v>99</v>
      </c>
      <c r="S16" s="32" t="str">
        <f t="shared" si="15"/>
        <v>193-239</v>
      </c>
      <c r="T16" s="32">
        <f t="shared" si="2"/>
        <v>193</v>
      </c>
      <c r="U16" s="32">
        <f t="shared" si="3"/>
        <v>47</v>
      </c>
      <c r="V16" s="32">
        <f t="shared" si="16"/>
        <v>13</v>
      </c>
      <c r="W16" s="32" t="str">
        <f t="shared" si="17"/>
        <v>Муниципальное бюджетное общеобразовательное учреждение – гимназия № 16 г. Орла</v>
      </c>
      <c r="X16" s="32">
        <f>'Рейтинговая таблица организаций'!AH16</f>
        <v>40</v>
      </c>
      <c r="Y16" s="32">
        <f>'Рейтинговая таблица организаций'!AI16</f>
        <v>80</v>
      </c>
      <c r="Z16" s="34">
        <f>'Рейтинговая таблица организаций'!AJ16</f>
        <v>100</v>
      </c>
      <c r="AA16" s="32">
        <f>'Рейтинговая таблица организаций'!AK16</f>
        <v>74</v>
      </c>
      <c r="AB16" s="32" t="str">
        <f t="shared" si="18"/>
        <v>63-66</v>
      </c>
      <c r="AC16" s="32">
        <f t="shared" si="4"/>
        <v>63</v>
      </c>
      <c r="AD16" s="32">
        <f t="shared" si="5"/>
        <v>4</v>
      </c>
      <c r="AE16" s="32">
        <f t="shared" si="19"/>
        <v>13</v>
      </c>
      <c r="AF16" s="32" t="str">
        <f t="shared" si="20"/>
        <v>Муниципальное бюджетное общеобразовательное учреждение – гимназия № 16 г. Орла</v>
      </c>
      <c r="AG16" s="32">
        <f>'Рейтинговая таблица организаций'!AR16</f>
        <v>99</v>
      </c>
      <c r="AH16" s="32">
        <f>'Рейтинговая таблица организаций'!AS16</f>
        <v>95</v>
      </c>
      <c r="AI16" s="32">
        <f>'Рейтинговая таблица организаций'!AT16</f>
        <v>98</v>
      </c>
      <c r="AJ16" s="32">
        <f>'Рейтинговая таблица организаций'!AU16</f>
        <v>97.2</v>
      </c>
      <c r="AK16" s="32" t="str">
        <f t="shared" si="21"/>
        <v>272-288</v>
      </c>
      <c r="AL16" s="32">
        <f t="shared" si="6"/>
        <v>272</v>
      </c>
      <c r="AM16" s="32">
        <f t="shared" si="7"/>
        <v>17</v>
      </c>
      <c r="AN16" s="32">
        <f>'бланки '!D18</f>
        <v>13</v>
      </c>
      <c r="AO16" s="32" t="str">
        <f t="shared" si="22"/>
        <v>Муниципальное бюджетное общеобразовательное учреждение – гимназия № 16 г. Орла</v>
      </c>
      <c r="AP16" s="32">
        <f>'Рейтинговая таблица организаций'!BB16</f>
        <v>95</v>
      </c>
      <c r="AQ16" s="32">
        <f>'Рейтинговая таблица организаций'!BC16</f>
        <v>99</v>
      </c>
      <c r="AR16" s="32">
        <f>'Рейтинговая таблица организаций'!BD16</f>
        <v>97</v>
      </c>
      <c r="AS16" s="32">
        <f>'Рейтинговая таблица организаций'!BE16</f>
        <v>96.8</v>
      </c>
      <c r="AT16" s="32" t="str">
        <f t="shared" si="23"/>
        <v>309-312</v>
      </c>
      <c r="AU16" s="32">
        <f t="shared" si="8"/>
        <v>309</v>
      </c>
      <c r="AV16" s="32">
        <f t="shared" si="9"/>
        <v>4</v>
      </c>
      <c r="AW16" s="39" t="str">
        <f t="shared" si="24"/>
        <v>город Орел</v>
      </c>
      <c r="AX16" s="32">
        <f t="shared" si="25"/>
        <v>13</v>
      </c>
      <c r="AY16" s="32" t="str">
        <f t="shared" si="26"/>
        <v>Муниципальное бюджетное общеобразовательное учреждение – гимназия № 16 г. Орла</v>
      </c>
      <c r="AZ16" s="32">
        <f>'Рейтинговая таблица организаций'!BF16</f>
        <v>93.320000000000007</v>
      </c>
      <c r="BA16" s="32" t="str">
        <f t="shared" si="27"/>
        <v>15</v>
      </c>
      <c r="BB16" s="32">
        <f t="shared" si="28"/>
        <v>15</v>
      </c>
      <c r="BC16" s="32">
        <f t="shared" si="29"/>
        <v>1</v>
      </c>
    </row>
    <row r="17" spans="1:55">
      <c r="A17" s="32">
        <f>'бланки '!D19</f>
        <v>14</v>
      </c>
      <c r="B17" s="33" t="str">
        <f>'Рейтинговая таблица организаций'!B17</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7" s="33" t="str">
        <f>'бланки '!A19</f>
        <v>город Орел</v>
      </c>
      <c r="D17" s="32">
        <f>'Рейтинговая таблица организаций'!C17</f>
        <v>482</v>
      </c>
      <c r="E17" s="32">
        <f t="shared" si="10"/>
        <v>14</v>
      </c>
      <c r="F17" s="32" t="str">
        <f t="shared" si="11"/>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G17" s="32">
        <f>'Рейтинговая таблица организаций'!Q17</f>
        <v>100</v>
      </c>
      <c r="H17" s="32">
        <f>'Рейтинговая таблица организаций'!R17</f>
        <v>100</v>
      </c>
      <c r="I17" s="32">
        <f>'Рейтинговая таблица организаций'!S17</f>
        <v>98</v>
      </c>
      <c r="J17" s="32">
        <f>'Рейтинговая таблица организаций'!T17</f>
        <v>99.2</v>
      </c>
      <c r="K17" s="32" t="str">
        <f t="shared" si="12"/>
        <v>90-121</v>
      </c>
      <c r="L17" s="32">
        <f t="shared" si="0"/>
        <v>90</v>
      </c>
      <c r="M17" s="32">
        <f t="shared" si="1"/>
        <v>32</v>
      </c>
      <c r="N17" s="32">
        <f t="shared" si="13"/>
        <v>14</v>
      </c>
      <c r="O17" s="32" t="str">
        <f t="shared" si="14"/>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P17" s="32">
        <f>'Рейтинговая таблица организаций'!Z17</f>
        <v>100</v>
      </c>
      <c r="Q17" s="32">
        <f>'Рейтинговая таблица организаций'!AB17</f>
        <v>97</v>
      </c>
      <c r="R17" s="32">
        <f>'Рейтинговая таблица организаций'!AC17</f>
        <v>98.5</v>
      </c>
      <c r="S17" s="32" t="str">
        <f t="shared" si="15"/>
        <v>240-277</v>
      </c>
      <c r="T17" s="32">
        <f t="shared" si="2"/>
        <v>240</v>
      </c>
      <c r="U17" s="32">
        <f t="shared" si="3"/>
        <v>38</v>
      </c>
      <c r="V17" s="32">
        <f t="shared" si="16"/>
        <v>14</v>
      </c>
      <c r="W17" s="32" t="str">
        <f t="shared" si="17"/>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X17" s="32">
        <f>'Рейтинговая таблица организаций'!AH17</f>
        <v>0</v>
      </c>
      <c r="Y17" s="32">
        <f>'Рейтинговая таблица организаций'!AI17</f>
        <v>60</v>
      </c>
      <c r="Z17" s="34">
        <f>'Рейтинговая таблица организаций'!AJ17</f>
        <v>100</v>
      </c>
      <c r="AA17" s="32">
        <f>'Рейтинговая таблица организаций'!AK17</f>
        <v>54</v>
      </c>
      <c r="AB17" s="32" t="str">
        <f t="shared" si="18"/>
        <v>206-265</v>
      </c>
      <c r="AC17" s="32">
        <f t="shared" si="4"/>
        <v>206</v>
      </c>
      <c r="AD17" s="32">
        <f t="shared" si="5"/>
        <v>60</v>
      </c>
      <c r="AE17" s="32">
        <f t="shared" si="19"/>
        <v>14</v>
      </c>
      <c r="AF17" s="32" t="str">
        <f t="shared" si="20"/>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AG17" s="32">
        <f>'Рейтинговая таблица организаций'!AR17</f>
        <v>95</v>
      </c>
      <c r="AH17" s="32">
        <f>'Рейтинговая таблица организаций'!AS17</f>
        <v>96</v>
      </c>
      <c r="AI17" s="32">
        <f>'Рейтинговая таблица организаций'!AT17</f>
        <v>97</v>
      </c>
      <c r="AJ17" s="32">
        <f>'Рейтинговая таблица организаций'!AU17</f>
        <v>95.8</v>
      </c>
      <c r="AK17" s="32" t="str">
        <f t="shared" si="21"/>
        <v>324-325</v>
      </c>
      <c r="AL17" s="32">
        <f t="shared" si="6"/>
        <v>324</v>
      </c>
      <c r="AM17" s="32">
        <f t="shared" si="7"/>
        <v>2</v>
      </c>
      <c r="AN17" s="32">
        <f>'бланки '!D19</f>
        <v>14</v>
      </c>
      <c r="AO17" s="32" t="str">
        <f t="shared" si="22"/>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AP17" s="32">
        <f>'Рейтинговая таблица организаций'!BB17</f>
        <v>96</v>
      </c>
      <c r="AQ17" s="32">
        <f>'Рейтинговая таблица организаций'!BC17</f>
        <v>99</v>
      </c>
      <c r="AR17" s="32">
        <f>'Рейтинговая таблица организаций'!BD17</f>
        <v>99</v>
      </c>
      <c r="AS17" s="32">
        <f>'Рейтинговая таблица организаций'!BE17</f>
        <v>98.1</v>
      </c>
      <c r="AT17" s="32" t="str">
        <f t="shared" si="23"/>
        <v>238-243</v>
      </c>
      <c r="AU17" s="32">
        <f t="shared" si="8"/>
        <v>238</v>
      </c>
      <c r="AV17" s="32">
        <f t="shared" si="9"/>
        <v>6</v>
      </c>
      <c r="AW17" s="39" t="str">
        <f t="shared" si="24"/>
        <v>город Орел</v>
      </c>
      <c r="AX17" s="32">
        <f t="shared" si="25"/>
        <v>14</v>
      </c>
      <c r="AY17" s="32" t="str">
        <f t="shared" si="26"/>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AZ17" s="32">
        <f>'Рейтинговая таблица организаций'!BF17</f>
        <v>89.12</v>
      </c>
      <c r="BA17" s="32" t="str">
        <f t="shared" si="27"/>
        <v>43</v>
      </c>
      <c r="BB17" s="32">
        <f t="shared" si="28"/>
        <v>43</v>
      </c>
      <c r="BC17" s="32">
        <f t="shared" si="29"/>
        <v>1</v>
      </c>
    </row>
    <row r="18" spans="1:55">
      <c r="A18" s="32">
        <f>'бланки '!D20</f>
        <v>15</v>
      </c>
      <c r="B18" s="33" t="str">
        <f>'Рейтинговая таблица организаций'!B18</f>
        <v>Муниципальное бюджетное общеобразовательное учреждение – лицей № 18 г. Орла</v>
      </c>
      <c r="C18" s="33" t="str">
        <f>'бланки '!A20</f>
        <v>город Орел</v>
      </c>
      <c r="D18" s="32">
        <f>'Рейтинговая таблица организаций'!C18</f>
        <v>600</v>
      </c>
      <c r="E18" s="32">
        <f t="shared" si="10"/>
        <v>15</v>
      </c>
      <c r="F18" s="32" t="str">
        <f t="shared" si="11"/>
        <v>Муниципальное бюджетное общеобразовательное учреждение – лицей № 18 г. Орла</v>
      </c>
      <c r="G18" s="32">
        <f>'Рейтинговая таблица организаций'!Q18</f>
        <v>100</v>
      </c>
      <c r="H18" s="32">
        <f>'Рейтинговая таблица организаций'!R18</f>
        <v>100</v>
      </c>
      <c r="I18" s="32">
        <f>'Рейтинговая таблица организаций'!S18</f>
        <v>98</v>
      </c>
      <c r="J18" s="32">
        <f>'Рейтинговая таблица организаций'!T18</f>
        <v>99.2</v>
      </c>
      <c r="K18" s="32" t="str">
        <f t="shared" si="12"/>
        <v>90-121</v>
      </c>
      <c r="L18" s="32">
        <f t="shared" si="0"/>
        <v>90</v>
      </c>
      <c r="M18" s="32">
        <f t="shared" si="1"/>
        <v>32</v>
      </c>
      <c r="N18" s="32">
        <f t="shared" si="13"/>
        <v>15</v>
      </c>
      <c r="O18" s="32" t="str">
        <f t="shared" si="14"/>
        <v>Муниципальное бюджетное общеобразовательное учреждение – лицей № 18 г. Орла</v>
      </c>
      <c r="P18" s="32">
        <f>'Рейтинговая таблица организаций'!Z18</f>
        <v>100</v>
      </c>
      <c r="Q18" s="32">
        <f>'Рейтинговая таблица организаций'!AB18</f>
        <v>100</v>
      </c>
      <c r="R18" s="32">
        <f>'Рейтинговая таблица организаций'!AC18</f>
        <v>100</v>
      </c>
      <c r="S18" s="32" t="str">
        <f t="shared" si="15"/>
        <v>2-156</v>
      </c>
      <c r="T18" s="32">
        <f t="shared" si="2"/>
        <v>2</v>
      </c>
      <c r="U18" s="32">
        <f t="shared" si="3"/>
        <v>155</v>
      </c>
      <c r="V18" s="32">
        <f t="shared" si="16"/>
        <v>15</v>
      </c>
      <c r="W18" s="32" t="str">
        <f t="shared" si="17"/>
        <v>Муниципальное бюджетное общеобразовательное учреждение – лицей № 18 г. Орла</v>
      </c>
      <c r="X18" s="32">
        <f>'Рейтинговая таблица организаций'!AH18</f>
        <v>20</v>
      </c>
      <c r="Y18" s="32">
        <f>'Рейтинговая таблица организаций'!AI18</f>
        <v>80</v>
      </c>
      <c r="Z18" s="34">
        <f>'Рейтинговая таблица организаций'!AJ18</f>
        <v>100</v>
      </c>
      <c r="AA18" s="32">
        <f>'Рейтинговая таблица организаций'!AK18</f>
        <v>68</v>
      </c>
      <c r="AB18" s="32" t="str">
        <f t="shared" si="18"/>
        <v>103-113</v>
      </c>
      <c r="AC18" s="32">
        <f t="shared" si="4"/>
        <v>103</v>
      </c>
      <c r="AD18" s="32">
        <f t="shared" si="5"/>
        <v>11</v>
      </c>
      <c r="AE18" s="32">
        <f t="shared" si="19"/>
        <v>15</v>
      </c>
      <c r="AF18" s="32" t="str">
        <f t="shared" si="20"/>
        <v>Муниципальное бюджетное общеобразовательное учреждение – лицей № 18 г. Орла</v>
      </c>
      <c r="AG18" s="32">
        <f>'Рейтинговая таблица организаций'!AR18</f>
        <v>100</v>
      </c>
      <c r="AH18" s="32">
        <f>'Рейтинговая таблица организаций'!AS18</f>
        <v>100</v>
      </c>
      <c r="AI18" s="32">
        <f>'Рейтинговая таблица организаций'!AT18</f>
        <v>99</v>
      </c>
      <c r="AJ18" s="32">
        <f>'Рейтинговая таблица организаций'!AU18</f>
        <v>99.8</v>
      </c>
      <c r="AK18" s="32" t="str">
        <f t="shared" si="21"/>
        <v>124-127</v>
      </c>
      <c r="AL18" s="32">
        <f t="shared" si="6"/>
        <v>124</v>
      </c>
      <c r="AM18" s="32">
        <f t="shared" si="7"/>
        <v>4</v>
      </c>
      <c r="AN18" s="32">
        <f>'бланки '!D20</f>
        <v>15</v>
      </c>
      <c r="AO18" s="32" t="str">
        <f t="shared" si="22"/>
        <v>Муниципальное бюджетное общеобразовательное учреждение – лицей № 18 г. Орла</v>
      </c>
      <c r="AP18" s="32">
        <f>'Рейтинговая таблица организаций'!BB18</f>
        <v>99</v>
      </c>
      <c r="AQ18" s="32">
        <f>'Рейтинговая таблица организаций'!BC18</f>
        <v>99</v>
      </c>
      <c r="AR18" s="32">
        <f>'Рейтинговая таблица организаций'!BD18</f>
        <v>99</v>
      </c>
      <c r="AS18" s="32">
        <f>'Рейтинговая таблица организаций'!BE18</f>
        <v>99</v>
      </c>
      <c r="AT18" s="32" t="str">
        <f t="shared" si="23"/>
        <v>165-181</v>
      </c>
      <c r="AU18" s="32">
        <f t="shared" si="8"/>
        <v>165</v>
      </c>
      <c r="AV18" s="32">
        <f t="shared" si="9"/>
        <v>17</v>
      </c>
      <c r="AW18" s="39" t="str">
        <f t="shared" si="24"/>
        <v>город Орел</v>
      </c>
      <c r="AX18" s="32">
        <f t="shared" si="25"/>
        <v>15</v>
      </c>
      <c r="AY18" s="32" t="str">
        <f t="shared" si="26"/>
        <v>Муниципальное бюджетное общеобразовательное учреждение – лицей № 18 г. Орла</v>
      </c>
      <c r="AZ18" s="32">
        <f>'Рейтинговая таблица организаций'!BF18</f>
        <v>93.2</v>
      </c>
      <c r="BA18" s="32" t="str">
        <f t="shared" si="27"/>
        <v>18</v>
      </c>
      <c r="BB18" s="32">
        <f t="shared" si="28"/>
        <v>18</v>
      </c>
      <c r="BC18" s="32">
        <f t="shared" si="29"/>
        <v>1</v>
      </c>
    </row>
    <row r="19" spans="1:55">
      <c r="A19" s="32">
        <f>'бланки '!D21</f>
        <v>16</v>
      </c>
      <c r="B19" s="33" t="str">
        <f>'Рейтинговая таблица организаций'!B19</f>
        <v>Муниципальное бюджетное общеобразовательное учреждение – гимназия № 19 имени Героя Советского Союза В.И. Меркулова города Орла</v>
      </c>
      <c r="C19" s="33" t="str">
        <f>'бланки '!A21</f>
        <v>город Орел</v>
      </c>
      <c r="D19" s="32">
        <f>'Рейтинговая таблица организаций'!C19</f>
        <v>600</v>
      </c>
      <c r="E19" s="32">
        <f t="shared" si="10"/>
        <v>16</v>
      </c>
      <c r="F19" s="32" t="str">
        <f t="shared" si="11"/>
        <v>Муниципальное бюджетное общеобразовательное учреждение – гимназия № 19 имени Героя Советского Союза В.И. Меркулова города Орла</v>
      </c>
      <c r="G19" s="32">
        <f>'Рейтинговая таблица организаций'!Q19</f>
        <v>100</v>
      </c>
      <c r="H19" s="32">
        <f>'Рейтинговая таблица организаций'!R19</f>
        <v>100</v>
      </c>
      <c r="I19" s="32">
        <f>'Рейтинговая таблица организаций'!S19</f>
        <v>98</v>
      </c>
      <c r="J19" s="32">
        <f>'Рейтинговая таблица организаций'!T19</f>
        <v>99.2</v>
      </c>
      <c r="K19" s="32" t="str">
        <f t="shared" si="12"/>
        <v>90-121</v>
      </c>
      <c r="L19" s="32">
        <f t="shared" si="0"/>
        <v>90</v>
      </c>
      <c r="M19" s="32">
        <f t="shared" si="1"/>
        <v>32</v>
      </c>
      <c r="N19" s="32">
        <f t="shared" si="13"/>
        <v>16</v>
      </c>
      <c r="O19" s="32" t="str">
        <f t="shared" si="14"/>
        <v>Муниципальное бюджетное общеобразовательное учреждение – гимназия № 19 имени Героя Советского Союза В.И. Меркулова города Орла</v>
      </c>
      <c r="P19" s="32">
        <f>'Рейтинговая таблица организаций'!Z19</f>
        <v>100</v>
      </c>
      <c r="Q19" s="32">
        <f>'Рейтинговая таблица организаций'!AB19</f>
        <v>97</v>
      </c>
      <c r="R19" s="32">
        <f>'Рейтинговая таблица организаций'!AC19</f>
        <v>98.5</v>
      </c>
      <c r="S19" s="32" t="str">
        <f t="shared" si="15"/>
        <v>240-277</v>
      </c>
      <c r="T19" s="32">
        <f t="shared" si="2"/>
        <v>240</v>
      </c>
      <c r="U19" s="32">
        <f t="shared" si="3"/>
        <v>38</v>
      </c>
      <c r="V19" s="32">
        <f t="shared" si="16"/>
        <v>16</v>
      </c>
      <c r="W19" s="32" t="str">
        <f t="shared" si="17"/>
        <v>Муниципальное бюджетное общеобразовательное учреждение – гимназия № 19 имени Героя Советского Союза В.И. Меркулова города Орла</v>
      </c>
      <c r="X19" s="32">
        <f>'Рейтинговая таблица организаций'!AH19</f>
        <v>40</v>
      </c>
      <c r="Y19" s="32">
        <f>'Рейтинговая таблица организаций'!AI19</f>
        <v>80</v>
      </c>
      <c r="Z19" s="34">
        <f>'Рейтинговая таблица организаций'!AJ19</f>
        <v>100</v>
      </c>
      <c r="AA19" s="32">
        <f>'Рейтинговая таблица организаций'!AK19</f>
        <v>74</v>
      </c>
      <c r="AB19" s="32" t="str">
        <f t="shared" si="18"/>
        <v>63-66</v>
      </c>
      <c r="AC19" s="32">
        <f t="shared" si="4"/>
        <v>63</v>
      </c>
      <c r="AD19" s="32">
        <f t="shared" si="5"/>
        <v>4</v>
      </c>
      <c r="AE19" s="32">
        <f t="shared" si="19"/>
        <v>16</v>
      </c>
      <c r="AF19" s="32" t="str">
        <f t="shared" si="20"/>
        <v>Муниципальное бюджетное общеобразовательное учреждение – гимназия № 19 имени Героя Советского Союза В.И. Меркулова города Орла</v>
      </c>
      <c r="AG19" s="32">
        <f>'Рейтинговая таблица организаций'!AR19</f>
        <v>98</v>
      </c>
      <c r="AH19" s="32">
        <f>'Рейтинговая таблица организаций'!AS19</f>
        <v>99</v>
      </c>
      <c r="AI19" s="32">
        <f>'Рейтинговая таблица организаций'!AT19</f>
        <v>98</v>
      </c>
      <c r="AJ19" s="32">
        <f>'Рейтинговая таблица организаций'!AU19</f>
        <v>98.4</v>
      </c>
      <c r="AK19" s="32" t="str">
        <f t="shared" si="21"/>
        <v>202-217</v>
      </c>
      <c r="AL19" s="32">
        <f t="shared" si="6"/>
        <v>202</v>
      </c>
      <c r="AM19" s="32">
        <f t="shared" si="7"/>
        <v>16</v>
      </c>
      <c r="AN19" s="32">
        <f>'бланки '!D21</f>
        <v>16</v>
      </c>
      <c r="AO19" s="32" t="str">
        <f t="shared" si="22"/>
        <v>Муниципальное бюджетное общеобразовательное учреждение – гимназия № 19 имени Героя Советского Союза В.И. Меркулова города Орла</v>
      </c>
      <c r="AP19" s="32">
        <f>'Рейтинговая таблица организаций'!BB19</f>
        <v>98</v>
      </c>
      <c r="AQ19" s="32">
        <f>'Рейтинговая таблица организаций'!BC19</f>
        <v>99</v>
      </c>
      <c r="AR19" s="32">
        <f>'Рейтинговая таблица организаций'!BD19</f>
        <v>99</v>
      </c>
      <c r="AS19" s="32">
        <f>'Рейтинговая таблица организаций'!BE19</f>
        <v>98.7</v>
      </c>
      <c r="AT19" s="32" t="str">
        <f t="shared" si="23"/>
        <v>191-200</v>
      </c>
      <c r="AU19" s="32">
        <f t="shared" si="8"/>
        <v>191</v>
      </c>
      <c r="AV19" s="32">
        <f t="shared" si="9"/>
        <v>10</v>
      </c>
      <c r="AW19" s="39" t="str">
        <f t="shared" si="24"/>
        <v>город Орел</v>
      </c>
      <c r="AX19" s="32">
        <f t="shared" si="25"/>
        <v>16</v>
      </c>
      <c r="AY19" s="32" t="str">
        <f t="shared" si="26"/>
        <v>Муниципальное бюджетное общеобразовательное учреждение – гимназия № 19 имени Героя Советского Союза В.И. Меркулова города Орла</v>
      </c>
      <c r="AZ19" s="32">
        <f>'Рейтинговая таблица организаций'!BF19</f>
        <v>93.76</v>
      </c>
      <c r="BA19" s="32" t="str">
        <f t="shared" si="27"/>
        <v>14</v>
      </c>
      <c r="BB19" s="32">
        <f t="shared" si="28"/>
        <v>14</v>
      </c>
      <c r="BC19" s="32">
        <f t="shared" si="29"/>
        <v>1</v>
      </c>
    </row>
    <row r="20" spans="1:55">
      <c r="A20" s="32">
        <f>'бланки '!D22</f>
        <v>17</v>
      </c>
      <c r="B20" s="33" t="str">
        <f>'Рейтинговая таблица организаций'!B20</f>
        <v>Муниципальное бюджетное общеобразовательное учреждение – средняя общеобразовательная школа № 20 имени Героя Советского Союза Л.Н. Гуртьева г. Орла</v>
      </c>
      <c r="C20" s="33" t="str">
        <f>'бланки '!A22</f>
        <v>город Орел</v>
      </c>
      <c r="D20" s="32">
        <f>'Рейтинговая таблица организаций'!C20</f>
        <v>600</v>
      </c>
      <c r="E20" s="32">
        <f t="shared" si="10"/>
        <v>17</v>
      </c>
      <c r="F20" s="32" t="str">
        <f t="shared" si="11"/>
        <v>Муниципальное бюджетное общеобразовательное учреждение – средняя общеобразовательная школа № 20 имени Героя Советского Союза Л.Н. Гуртьева г. Орла</v>
      </c>
      <c r="G20" s="32">
        <f>'Рейтинговая таблица организаций'!Q20</f>
        <v>100</v>
      </c>
      <c r="H20" s="32">
        <f>'Рейтинговая таблица организаций'!R20</f>
        <v>100</v>
      </c>
      <c r="I20" s="32">
        <f>'Рейтинговая таблица организаций'!S20</f>
        <v>98</v>
      </c>
      <c r="J20" s="32">
        <f>'Рейтинговая таблица организаций'!T20</f>
        <v>99.2</v>
      </c>
      <c r="K20" s="32" t="str">
        <f t="shared" si="12"/>
        <v>90-121</v>
      </c>
      <c r="L20" s="32">
        <f t="shared" si="0"/>
        <v>90</v>
      </c>
      <c r="M20" s="32">
        <f t="shared" si="1"/>
        <v>32</v>
      </c>
      <c r="N20" s="32">
        <f t="shared" si="13"/>
        <v>17</v>
      </c>
      <c r="O20" s="32" t="str">
        <f t="shared" si="14"/>
        <v>Муниципальное бюджетное общеобразовательное учреждение – средняя общеобразовательная школа № 20 имени Героя Советского Союза Л.Н. Гуртьева г. Орла</v>
      </c>
      <c r="P20" s="32">
        <f>'Рейтинговая таблица организаций'!Z20</f>
        <v>100</v>
      </c>
      <c r="Q20" s="32">
        <f>'Рейтинговая таблица организаций'!AB20</f>
        <v>99</v>
      </c>
      <c r="R20" s="32">
        <f>'Рейтинговая таблица организаций'!AC20</f>
        <v>99.5</v>
      </c>
      <c r="S20" s="32" t="str">
        <f t="shared" si="15"/>
        <v>157-192</v>
      </c>
      <c r="T20" s="32">
        <f t="shared" si="2"/>
        <v>157</v>
      </c>
      <c r="U20" s="32">
        <f t="shared" si="3"/>
        <v>36</v>
      </c>
      <c r="V20" s="32">
        <f t="shared" si="16"/>
        <v>17</v>
      </c>
      <c r="W20" s="32" t="str">
        <f t="shared" si="17"/>
        <v>Муниципальное бюджетное общеобразовательное учреждение – средняя общеобразовательная школа № 20 имени Героя Советского Союза Л.Н. Гуртьева г. Орла</v>
      </c>
      <c r="X20" s="32">
        <f>'Рейтинговая таблица организаций'!AH20</f>
        <v>60</v>
      </c>
      <c r="Y20" s="32">
        <f>'Рейтинговая таблица организаций'!AI20</f>
        <v>80</v>
      </c>
      <c r="Z20" s="34">
        <f>'Рейтинговая таблица организаций'!AJ20</f>
        <v>100</v>
      </c>
      <c r="AA20" s="32">
        <f>'Рейтинговая таблица организаций'!AK20</f>
        <v>80</v>
      </c>
      <c r="AB20" s="32" t="str">
        <f t="shared" si="18"/>
        <v>41-47</v>
      </c>
      <c r="AC20" s="32">
        <f t="shared" si="4"/>
        <v>41</v>
      </c>
      <c r="AD20" s="32">
        <f t="shared" si="5"/>
        <v>7</v>
      </c>
      <c r="AE20" s="32">
        <f t="shared" si="19"/>
        <v>17</v>
      </c>
      <c r="AF20" s="32" t="str">
        <f t="shared" si="20"/>
        <v>Муниципальное бюджетное общеобразовательное учреждение – средняя общеобразовательная школа № 20 имени Героя Советского Союза Л.Н. Гуртьева г. Орла</v>
      </c>
      <c r="AG20" s="32">
        <f>'Рейтинговая таблица организаций'!AR20</f>
        <v>97</v>
      </c>
      <c r="AH20" s="32">
        <f>'Рейтинговая таблица организаций'!AS20</f>
        <v>98</v>
      </c>
      <c r="AI20" s="32">
        <f>'Рейтинговая таблица организаций'!AT20</f>
        <v>99</v>
      </c>
      <c r="AJ20" s="32">
        <f>'Рейтинговая таблица организаций'!AU20</f>
        <v>97.8</v>
      </c>
      <c r="AK20" s="32" t="str">
        <f t="shared" si="21"/>
        <v>249-254</v>
      </c>
      <c r="AL20" s="32">
        <f t="shared" si="6"/>
        <v>249</v>
      </c>
      <c r="AM20" s="32">
        <f t="shared" si="7"/>
        <v>6</v>
      </c>
      <c r="AN20" s="32">
        <f>'бланки '!D22</f>
        <v>17</v>
      </c>
      <c r="AO20" s="32" t="str">
        <f t="shared" si="22"/>
        <v>Муниципальное бюджетное общеобразовательное учреждение – средняя общеобразовательная школа № 20 имени Героя Советского Союза Л.Н. Гуртьева г. Орла</v>
      </c>
      <c r="AP20" s="32">
        <f>'Рейтинговая таблица организаций'!BB20</f>
        <v>97</v>
      </c>
      <c r="AQ20" s="32">
        <f>'Рейтинговая таблица организаций'!BC20</f>
        <v>98</v>
      </c>
      <c r="AR20" s="32">
        <f>'Рейтинговая таблица организаций'!BD20</f>
        <v>99</v>
      </c>
      <c r="AS20" s="32">
        <f>'Рейтинговая таблица организаций'!BE20</f>
        <v>98.2</v>
      </c>
      <c r="AT20" s="32" t="str">
        <f t="shared" si="23"/>
        <v>233-237</v>
      </c>
      <c r="AU20" s="32">
        <f t="shared" si="8"/>
        <v>233</v>
      </c>
      <c r="AV20" s="32">
        <f t="shared" si="9"/>
        <v>5</v>
      </c>
      <c r="AW20" s="39" t="str">
        <f t="shared" si="24"/>
        <v>город Орел</v>
      </c>
      <c r="AX20" s="32">
        <f t="shared" si="25"/>
        <v>17</v>
      </c>
      <c r="AY20" s="32" t="str">
        <f t="shared" si="26"/>
        <v>Муниципальное бюджетное общеобразовательное учреждение – средняя общеобразовательная школа № 20 имени Героя Советского Союза Л.Н. Гуртьева г. Орла</v>
      </c>
      <c r="AZ20" s="32">
        <f>'Рейтинговая таблица организаций'!BF20</f>
        <v>94.94</v>
      </c>
      <c r="BA20" s="32" t="str">
        <f t="shared" si="27"/>
        <v>7</v>
      </c>
      <c r="BB20" s="32">
        <f t="shared" si="28"/>
        <v>7</v>
      </c>
      <c r="BC20" s="32">
        <f t="shared" si="29"/>
        <v>1</v>
      </c>
    </row>
    <row r="21" spans="1:55">
      <c r="A21" s="32">
        <f>'бланки '!D23</f>
        <v>18</v>
      </c>
      <c r="B21" s="33" t="str">
        <f>'Рейтинговая таблица организаций'!B21</f>
        <v>Муниципальное бюджетное общеобразовательное учреждение – лицей № 21 имени генерала А.П. Ермолова г. Орла</v>
      </c>
      <c r="C21" s="33" t="str">
        <f>'бланки '!A23</f>
        <v>город Орел</v>
      </c>
      <c r="D21" s="32">
        <f>'Рейтинговая таблица организаций'!C21</f>
        <v>600</v>
      </c>
      <c r="E21" s="32">
        <f t="shared" si="10"/>
        <v>18</v>
      </c>
      <c r="F21" s="32" t="str">
        <f t="shared" si="11"/>
        <v>Муниципальное бюджетное общеобразовательное учреждение – лицей № 21 имени генерала А.П. Ермолова г. Орла</v>
      </c>
      <c r="G21" s="32">
        <f>'Рейтинговая таблица организаций'!Q21</f>
        <v>100</v>
      </c>
      <c r="H21" s="32">
        <f>'Рейтинговая таблица организаций'!R21</f>
        <v>100</v>
      </c>
      <c r="I21" s="32">
        <f>'Рейтинговая таблица организаций'!S21</f>
        <v>98</v>
      </c>
      <c r="J21" s="32">
        <f>'Рейтинговая таблица организаций'!T21</f>
        <v>99.2</v>
      </c>
      <c r="K21" s="32" t="str">
        <f t="shared" si="12"/>
        <v>90-121</v>
      </c>
      <c r="L21" s="32">
        <f t="shared" si="0"/>
        <v>90</v>
      </c>
      <c r="M21" s="32">
        <f t="shared" si="1"/>
        <v>32</v>
      </c>
      <c r="N21" s="32">
        <f t="shared" si="13"/>
        <v>18</v>
      </c>
      <c r="O21" s="32" t="str">
        <f t="shared" si="14"/>
        <v>Муниципальное бюджетное общеобразовательное учреждение – лицей № 21 имени генерала А.П. Ермолова г. Орла</v>
      </c>
      <c r="P21" s="32">
        <f>'Рейтинговая таблица организаций'!Z21</f>
        <v>100</v>
      </c>
      <c r="Q21" s="32">
        <f>'Рейтинговая таблица организаций'!AB21</f>
        <v>95</v>
      </c>
      <c r="R21" s="32">
        <f>'Рейтинговая таблица организаций'!AC21</f>
        <v>97.5</v>
      </c>
      <c r="S21" s="32" t="str">
        <f t="shared" si="15"/>
        <v>316-330</v>
      </c>
      <c r="T21" s="32">
        <f t="shared" si="2"/>
        <v>316</v>
      </c>
      <c r="U21" s="32">
        <f t="shared" si="3"/>
        <v>15</v>
      </c>
      <c r="V21" s="32">
        <f t="shared" si="16"/>
        <v>18</v>
      </c>
      <c r="W21" s="32" t="str">
        <f t="shared" si="17"/>
        <v>Муниципальное бюджетное общеобразовательное учреждение – лицей № 21 имени генерала А.П. Ермолова г. Орла</v>
      </c>
      <c r="X21" s="32">
        <f>'Рейтинговая таблица организаций'!AH21</f>
        <v>20</v>
      </c>
      <c r="Y21" s="32">
        <f>'Рейтинговая таблица организаций'!AI21</f>
        <v>80</v>
      </c>
      <c r="Z21" s="34">
        <f>'Рейтинговая таблица организаций'!AJ21</f>
        <v>100</v>
      </c>
      <c r="AA21" s="32">
        <f>'Рейтинговая таблица организаций'!AK21</f>
        <v>68</v>
      </c>
      <c r="AB21" s="32" t="str">
        <f t="shared" si="18"/>
        <v>103-113</v>
      </c>
      <c r="AC21" s="32">
        <f t="shared" si="4"/>
        <v>103</v>
      </c>
      <c r="AD21" s="32">
        <f t="shared" si="5"/>
        <v>11</v>
      </c>
      <c r="AE21" s="32">
        <f t="shared" si="19"/>
        <v>18</v>
      </c>
      <c r="AF21" s="32" t="str">
        <f t="shared" si="20"/>
        <v>Муниципальное бюджетное общеобразовательное учреждение – лицей № 21 имени генерала А.П. Ермолова г. Орла</v>
      </c>
      <c r="AG21" s="32">
        <f>'Рейтинговая таблица организаций'!AR21</f>
        <v>98</v>
      </c>
      <c r="AH21" s="32">
        <f>'Рейтинговая таблица организаций'!AS21</f>
        <v>100</v>
      </c>
      <c r="AI21" s="32">
        <f>'Рейтинговая таблица организаций'!AT21</f>
        <v>98</v>
      </c>
      <c r="AJ21" s="32">
        <f>'Рейтинговая таблица организаций'!AU21</f>
        <v>98.8</v>
      </c>
      <c r="AK21" s="32" t="str">
        <f t="shared" si="21"/>
        <v>170-190</v>
      </c>
      <c r="AL21" s="32">
        <f t="shared" si="6"/>
        <v>170</v>
      </c>
      <c r="AM21" s="32">
        <f t="shared" si="7"/>
        <v>21</v>
      </c>
      <c r="AN21" s="32">
        <f>'бланки '!D23</f>
        <v>18</v>
      </c>
      <c r="AO21" s="32" t="str">
        <f t="shared" si="22"/>
        <v>Муниципальное бюджетное общеобразовательное учреждение – лицей № 21 имени генерала А.П. Ермолова г. Орла</v>
      </c>
      <c r="AP21" s="32">
        <f>'Рейтинговая таблица организаций'!BB21</f>
        <v>96</v>
      </c>
      <c r="AQ21" s="32">
        <f>'Рейтинговая таблица организаций'!BC21</f>
        <v>97</v>
      </c>
      <c r="AR21" s="32">
        <f>'Рейтинговая таблица организаций'!BD21</f>
        <v>95</v>
      </c>
      <c r="AS21" s="32">
        <f>'Рейтинговая таблица организаций'!BE21</f>
        <v>95.7</v>
      </c>
      <c r="AT21" s="32" t="str">
        <f t="shared" si="23"/>
        <v>328</v>
      </c>
      <c r="AU21" s="32">
        <f t="shared" si="8"/>
        <v>328</v>
      </c>
      <c r="AV21" s="32">
        <f t="shared" si="9"/>
        <v>1</v>
      </c>
      <c r="AW21" s="39" t="str">
        <f t="shared" si="24"/>
        <v>город Орел</v>
      </c>
      <c r="AX21" s="32">
        <f t="shared" si="25"/>
        <v>18</v>
      </c>
      <c r="AY21" s="32" t="str">
        <f t="shared" si="26"/>
        <v>Муниципальное бюджетное общеобразовательное учреждение – лицей № 21 имени генерала А.П. Ермолова г. Орла</v>
      </c>
      <c r="AZ21" s="32">
        <f>'Рейтинговая таблица организаций'!BF21</f>
        <v>91.84</v>
      </c>
      <c r="BA21" s="32" t="str">
        <f t="shared" si="27"/>
        <v>26</v>
      </c>
      <c r="BB21" s="32">
        <f t="shared" si="28"/>
        <v>26</v>
      </c>
      <c r="BC21" s="32">
        <f t="shared" si="29"/>
        <v>1</v>
      </c>
    </row>
    <row r="22" spans="1:55">
      <c r="A22" s="32">
        <f>'бланки '!D24</f>
        <v>19</v>
      </c>
      <c r="B22" s="33" t="str">
        <f>'Рейтинговая таблица организаций'!B22</f>
        <v>Муниципальное бюджетное общеобразовательное учреждение – лицей № 22 имени А.П. Иванова города Орла</v>
      </c>
      <c r="C22" s="33" t="str">
        <f>'бланки '!A24</f>
        <v>город Орел</v>
      </c>
      <c r="D22" s="32">
        <f>'Рейтинговая таблица организаций'!C22</f>
        <v>600</v>
      </c>
      <c r="E22" s="32">
        <f t="shared" si="10"/>
        <v>19</v>
      </c>
      <c r="F22" s="32" t="str">
        <f t="shared" si="11"/>
        <v>Муниципальное бюджетное общеобразовательное учреждение – лицей № 22 имени А.П. Иванова города Орла</v>
      </c>
      <c r="G22" s="32">
        <f>'Рейтинговая таблица организаций'!Q22</f>
        <v>100</v>
      </c>
      <c r="H22" s="32">
        <f>'Рейтинговая таблица организаций'!R22</f>
        <v>100</v>
      </c>
      <c r="I22" s="32">
        <f>'Рейтинговая таблица организаций'!S22</f>
        <v>98</v>
      </c>
      <c r="J22" s="32">
        <f>'Рейтинговая таблица организаций'!T22</f>
        <v>99.2</v>
      </c>
      <c r="K22" s="32" t="str">
        <f t="shared" si="12"/>
        <v>90-121</v>
      </c>
      <c r="L22" s="32">
        <f t="shared" si="0"/>
        <v>90</v>
      </c>
      <c r="M22" s="32">
        <f t="shared" si="1"/>
        <v>32</v>
      </c>
      <c r="N22" s="32">
        <f t="shared" si="13"/>
        <v>19</v>
      </c>
      <c r="O22" s="32" t="str">
        <f t="shared" si="14"/>
        <v>Муниципальное бюджетное общеобразовательное учреждение – лицей № 22 имени А.П. Иванова города Орла</v>
      </c>
      <c r="P22" s="32">
        <f>'Рейтинговая таблица организаций'!Z22</f>
        <v>100</v>
      </c>
      <c r="Q22" s="32">
        <f>'Рейтинговая таблица организаций'!AB22</f>
        <v>99</v>
      </c>
      <c r="R22" s="32">
        <f>'Рейтинговая таблица организаций'!AC22</f>
        <v>99.5</v>
      </c>
      <c r="S22" s="32" t="str">
        <f t="shared" si="15"/>
        <v>157-192</v>
      </c>
      <c r="T22" s="32">
        <f t="shared" si="2"/>
        <v>157</v>
      </c>
      <c r="U22" s="32">
        <f t="shared" si="3"/>
        <v>36</v>
      </c>
      <c r="V22" s="32">
        <f t="shared" si="16"/>
        <v>19</v>
      </c>
      <c r="W22" s="32" t="str">
        <f t="shared" si="17"/>
        <v>Муниципальное бюджетное общеобразовательное учреждение – лицей № 22 имени А.П. Иванова города Орла</v>
      </c>
      <c r="X22" s="32">
        <f>'Рейтинговая таблица организаций'!AH22</f>
        <v>60</v>
      </c>
      <c r="Y22" s="32">
        <f>'Рейтинговая таблица организаций'!AI22</f>
        <v>80</v>
      </c>
      <c r="Z22" s="34">
        <f>'Рейтинговая таблица организаций'!AJ22</f>
        <v>100</v>
      </c>
      <c r="AA22" s="32">
        <f>'Рейтинговая таблица организаций'!AK22</f>
        <v>80</v>
      </c>
      <c r="AB22" s="32" t="str">
        <f t="shared" si="18"/>
        <v>41-47</v>
      </c>
      <c r="AC22" s="32">
        <f t="shared" si="4"/>
        <v>41</v>
      </c>
      <c r="AD22" s="32">
        <f t="shared" si="5"/>
        <v>7</v>
      </c>
      <c r="AE22" s="32">
        <f t="shared" si="19"/>
        <v>19</v>
      </c>
      <c r="AF22" s="32" t="str">
        <f t="shared" si="20"/>
        <v>Муниципальное бюджетное общеобразовательное учреждение – лицей № 22 имени А.П. Иванова города Орла</v>
      </c>
      <c r="AG22" s="32">
        <f>'Рейтинговая таблица организаций'!AR22</f>
        <v>100</v>
      </c>
      <c r="AH22" s="32">
        <f>'Рейтинговая таблица организаций'!AS22</f>
        <v>97</v>
      </c>
      <c r="AI22" s="32">
        <f>'Рейтинговая таблица организаций'!AT22</f>
        <v>96</v>
      </c>
      <c r="AJ22" s="32">
        <f>'Рейтинговая таблица организаций'!AU22</f>
        <v>98</v>
      </c>
      <c r="AK22" s="32" t="str">
        <f t="shared" si="21"/>
        <v>232-248</v>
      </c>
      <c r="AL22" s="32">
        <f t="shared" si="6"/>
        <v>232</v>
      </c>
      <c r="AM22" s="32">
        <f t="shared" si="7"/>
        <v>17</v>
      </c>
      <c r="AN22" s="32">
        <f>'бланки '!D24</f>
        <v>19</v>
      </c>
      <c r="AO22" s="32" t="str">
        <f t="shared" si="22"/>
        <v>Муниципальное бюджетное общеобразовательное учреждение – лицей № 22 имени А.П. Иванова города Орла</v>
      </c>
      <c r="AP22" s="32">
        <f>'Рейтинговая таблица организаций'!BB22</f>
        <v>99</v>
      </c>
      <c r="AQ22" s="32">
        <f>'Рейтинговая таблица организаций'!BC22</f>
        <v>100</v>
      </c>
      <c r="AR22" s="32">
        <f>'Рейтинговая таблица организаций'!BD22</f>
        <v>98</v>
      </c>
      <c r="AS22" s="32">
        <f>'Рейтинговая таблица организаций'!BE22</f>
        <v>98.7</v>
      </c>
      <c r="AT22" s="32" t="str">
        <f t="shared" si="23"/>
        <v>191-200</v>
      </c>
      <c r="AU22" s="32">
        <f t="shared" si="8"/>
        <v>191</v>
      </c>
      <c r="AV22" s="32">
        <f t="shared" si="9"/>
        <v>10</v>
      </c>
      <c r="AW22" s="39" t="str">
        <f t="shared" si="24"/>
        <v>город Орел</v>
      </c>
      <c r="AX22" s="32">
        <f t="shared" si="25"/>
        <v>19</v>
      </c>
      <c r="AY22" s="32" t="str">
        <f t="shared" si="26"/>
        <v>Муниципальное бюджетное общеобразовательное учреждение – лицей № 22 имени А.П. Иванова города Орла</v>
      </c>
      <c r="AZ22" s="32">
        <f>'Рейтинговая таблица организаций'!BF22</f>
        <v>95.08</v>
      </c>
      <c r="BA22" s="32" t="str">
        <f t="shared" si="27"/>
        <v>5</v>
      </c>
      <c r="BB22" s="32">
        <f t="shared" si="28"/>
        <v>5</v>
      </c>
      <c r="BC22" s="32">
        <f t="shared" si="29"/>
        <v>1</v>
      </c>
    </row>
    <row r="23" spans="1:55">
      <c r="A23" s="32">
        <f>'бланки '!D25</f>
        <v>20</v>
      </c>
      <c r="B23" s="33" t="str">
        <f>'Рейтинговая таблица организаций'!B23</f>
        <v>Муниципальное бюджетное общеобразовательное учреждение – средняя общеобразовательная школа № 23 с углубленным изучением английского языка г. Орла</v>
      </c>
      <c r="C23" s="33" t="str">
        <f>'бланки '!A25</f>
        <v>город Орел</v>
      </c>
      <c r="D23" s="32">
        <f>'Рейтинговая таблица организаций'!C23</f>
        <v>594</v>
      </c>
      <c r="E23" s="32">
        <f t="shared" si="10"/>
        <v>20</v>
      </c>
      <c r="F23" s="32" t="str">
        <f t="shared" si="11"/>
        <v>Муниципальное бюджетное общеобразовательное учреждение – средняя общеобразовательная школа № 23 с углубленным изучением английского языка г. Орла</v>
      </c>
      <c r="G23" s="32">
        <f>'Рейтинговая таблица организаций'!Q23</f>
        <v>100</v>
      </c>
      <c r="H23" s="32">
        <f>'Рейтинговая таблица организаций'!R23</f>
        <v>100</v>
      </c>
      <c r="I23" s="32">
        <f>'Рейтинговая таблица организаций'!S23</f>
        <v>98</v>
      </c>
      <c r="J23" s="32">
        <f>'Рейтинговая таблица организаций'!T23</f>
        <v>99.2</v>
      </c>
      <c r="K23" s="32" t="str">
        <f t="shared" si="12"/>
        <v>90-121</v>
      </c>
      <c r="L23" s="32">
        <f t="shared" si="0"/>
        <v>90</v>
      </c>
      <c r="M23" s="32">
        <f t="shared" si="1"/>
        <v>32</v>
      </c>
      <c r="N23" s="32">
        <f t="shared" si="13"/>
        <v>20</v>
      </c>
      <c r="O23" s="32" t="str">
        <f t="shared" si="14"/>
        <v>Муниципальное бюджетное общеобразовательное учреждение – средняя общеобразовательная школа № 23 с углубленным изучением английского языка г. Орла</v>
      </c>
      <c r="P23" s="32">
        <f>'Рейтинговая таблица организаций'!Z23</f>
        <v>100</v>
      </c>
      <c r="Q23" s="32">
        <f>'Рейтинговая таблица организаций'!AB23</f>
        <v>99</v>
      </c>
      <c r="R23" s="32">
        <f>'Рейтинговая таблица организаций'!AC23</f>
        <v>99.5</v>
      </c>
      <c r="S23" s="32" t="str">
        <f t="shared" si="15"/>
        <v>157-192</v>
      </c>
      <c r="T23" s="32">
        <f t="shared" si="2"/>
        <v>157</v>
      </c>
      <c r="U23" s="32">
        <f t="shared" si="3"/>
        <v>36</v>
      </c>
      <c r="V23" s="32">
        <f t="shared" si="16"/>
        <v>20</v>
      </c>
      <c r="W23" s="32" t="str">
        <f t="shared" si="17"/>
        <v>Муниципальное бюджетное общеобразовательное учреждение – средняя общеобразовательная школа № 23 с углубленным изучением английского языка г. Орла</v>
      </c>
      <c r="X23" s="32">
        <f>'Рейтинговая таблица организаций'!AH23</f>
        <v>60</v>
      </c>
      <c r="Y23" s="32">
        <f>'Рейтинговая таблица организаций'!AI23</f>
        <v>60</v>
      </c>
      <c r="Z23" s="34">
        <f>'Рейтинговая таблица организаций'!AJ23</f>
        <v>100</v>
      </c>
      <c r="AA23" s="32">
        <f>'Рейтинговая таблица организаций'!AK23</f>
        <v>72</v>
      </c>
      <c r="AB23" s="32" t="str">
        <f t="shared" si="18"/>
        <v>71-79</v>
      </c>
      <c r="AC23" s="32">
        <f t="shared" si="4"/>
        <v>71</v>
      </c>
      <c r="AD23" s="32">
        <f t="shared" si="5"/>
        <v>9</v>
      </c>
      <c r="AE23" s="32">
        <f t="shared" si="19"/>
        <v>20</v>
      </c>
      <c r="AF23" s="32" t="str">
        <f t="shared" si="20"/>
        <v>Муниципальное бюджетное общеобразовательное учреждение – средняя общеобразовательная школа № 23 с углубленным изучением английского языка г. Орла</v>
      </c>
      <c r="AG23" s="32">
        <f>'Рейтинговая таблица организаций'!AR23</f>
        <v>97</v>
      </c>
      <c r="AH23" s="32">
        <f>'Рейтинговая таблица организаций'!AS23</f>
        <v>95</v>
      </c>
      <c r="AI23" s="32">
        <f>'Рейтинговая таблица организаций'!AT23</f>
        <v>98</v>
      </c>
      <c r="AJ23" s="32">
        <f>'Рейтинговая таблица организаций'!AU23</f>
        <v>96.4</v>
      </c>
      <c r="AK23" s="32" t="str">
        <f t="shared" si="21"/>
        <v>315-316</v>
      </c>
      <c r="AL23" s="32">
        <f t="shared" si="6"/>
        <v>315</v>
      </c>
      <c r="AM23" s="32">
        <f t="shared" si="7"/>
        <v>2</v>
      </c>
      <c r="AN23" s="32">
        <f>'бланки '!D25</f>
        <v>20</v>
      </c>
      <c r="AO23" s="32" t="str">
        <f t="shared" si="22"/>
        <v>Муниципальное бюджетное общеобразовательное учреждение – средняя общеобразовательная школа № 23 с углубленным изучением английского языка г. Орла</v>
      </c>
      <c r="AP23" s="32">
        <f>'Рейтинговая таблица организаций'!BB23</f>
        <v>97</v>
      </c>
      <c r="AQ23" s="32">
        <f>'Рейтинговая таблица организаций'!BC23</f>
        <v>99</v>
      </c>
      <c r="AR23" s="32">
        <f>'Рейтинговая таблица организаций'!BD23</f>
        <v>99</v>
      </c>
      <c r="AS23" s="32">
        <f>'Рейтинговая таблица организаций'!BE23</f>
        <v>98.4</v>
      </c>
      <c r="AT23" s="32" t="str">
        <f t="shared" si="23"/>
        <v>216-228</v>
      </c>
      <c r="AU23" s="32">
        <f t="shared" si="8"/>
        <v>216</v>
      </c>
      <c r="AV23" s="32">
        <f t="shared" si="9"/>
        <v>13</v>
      </c>
      <c r="AW23" s="39" t="str">
        <f t="shared" si="24"/>
        <v>город Орел</v>
      </c>
      <c r="AX23" s="32">
        <f t="shared" si="25"/>
        <v>20</v>
      </c>
      <c r="AY23" s="32" t="str">
        <f t="shared" si="26"/>
        <v>Муниципальное бюджетное общеобразовательное учреждение – средняя общеобразовательная школа № 23 с углубленным изучением английского языка г. Орла</v>
      </c>
      <c r="AZ23" s="32">
        <f>'Рейтинговая таблица организаций'!BF23</f>
        <v>93.1</v>
      </c>
      <c r="BA23" s="32" t="str">
        <f t="shared" si="27"/>
        <v>20</v>
      </c>
      <c r="BB23" s="32">
        <f t="shared" si="28"/>
        <v>20</v>
      </c>
      <c r="BC23" s="32">
        <f t="shared" si="29"/>
        <v>1</v>
      </c>
    </row>
    <row r="24" spans="1:55">
      <c r="A24" s="32">
        <f>'бланки '!D26</f>
        <v>21</v>
      </c>
      <c r="B24" s="33" t="str">
        <f>'Рейтинговая таблица организаций'!B24</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4" s="33" t="str">
        <f>'бланки '!A26</f>
        <v>город Орел</v>
      </c>
      <c r="D24" s="32">
        <f>'Рейтинговая таблица организаций'!C24</f>
        <v>600</v>
      </c>
      <c r="E24" s="32">
        <f t="shared" si="10"/>
        <v>21</v>
      </c>
      <c r="F24" s="32" t="str">
        <f t="shared" si="11"/>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G24" s="32">
        <f>'Рейтинговая таблица организаций'!Q24</f>
        <v>100</v>
      </c>
      <c r="H24" s="32">
        <f>'Рейтинговая таблица организаций'!R24</f>
        <v>100</v>
      </c>
      <c r="I24" s="32">
        <f>'Рейтинговая таблица организаций'!S24</f>
        <v>98</v>
      </c>
      <c r="J24" s="32">
        <f>'Рейтинговая таблица организаций'!T24</f>
        <v>99.2</v>
      </c>
      <c r="K24" s="32" t="str">
        <f t="shared" si="12"/>
        <v>90-121</v>
      </c>
      <c r="L24" s="32">
        <f t="shared" si="0"/>
        <v>90</v>
      </c>
      <c r="M24" s="32">
        <f t="shared" si="1"/>
        <v>32</v>
      </c>
      <c r="N24" s="32">
        <f t="shared" si="13"/>
        <v>21</v>
      </c>
      <c r="O24" s="32" t="str">
        <f t="shared" si="14"/>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P24" s="32">
        <f>'Рейтинговая таблица организаций'!Z24</f>
        <v>100</v>
      </c>
      <c r="Q24" s="32">
        <f>'Рейтинговая таблица организаций'!AB24</f>
        <v>98</v>
      </c>
      <c r="R24" s="32">
        <f>'Рейтинговая таблица организаций'!AC24</f>
        <v>99</v>
      </c>
      <c r="S24" s="32" t="str">
        <f t="shared" si="15"/>
        <v>193-239</v>
      </c>
      <c r="T24" s="32">
        <f t="shared" si="2"/>
        <v>193</v>
      </c>
      <c r="U24" s="32">
        <f t="shared" si="3"/>
        <v>47</v>
      </c>
      <c r="V24" s="32">
        <f t="shared" si="16"/>
        <v>21</v>
      </c>
      <c r="W24" s="32" t="str">
        <f t="shared" si="17"/>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X24" s="32">
        <f>'Рейтинговая таблица организаций'!AH24</f>
        <v>0</v>
      </c>
      <c r="Y24" s="32">
        <f>'Рейтинговая таблица организаций'!AI24</f>
        <v>80</v>
      </c>
      <c r="Z24" s="34">
        <f>'Рейтинговая таблица организаций'!AJ24</f>
        <v>100</v>
      </c>
      <c r="AA24" s="32">
        <f>'Рейтинговая таблица организаций'!AK24</f>
        <v>62</v>
      </c>
      <c r="AB24" s="32" t="str">
        <f t="shared" si="18"/>
        <v>139-155</v>
      </c>
      <c r="AC24" s="32">
        <f t="shared" si="4"/>
        <v>139</v>
      </c>
      <c r="AD24" s="32">
        <f t="shared" si="5"/>
        <v>17</v>
      </c>
      <c r="AE24" s="32">
        <f t="shared" si="19"/>
        <v>21</v>
      </c>
      <c r="AF24" s="32" t="str">
        <f t="shared" si="20"/>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AG24" s="32">
        <f>'Рейтинговая таблица организаций'!AR24</f>
        <v>96</v>
      </c>
      <c r="AH24" s="32">
        <f>'Рейтинговая таблица организаций'!AS24</f>
        <v>98</v>
      </c>
      <c r="AI24" s="32">
        <f>'Рейтинговая таблица организаций'!AT24</f>
        <v>98</v>
      </c>
      <c r="AJ24" s="32">
        <f>'Рейтинговая таблица организаций'!AU24</f>
        <v>97.2</v>
      </c>
      <c r="AK24" s="32" t="str">
        <f t="shared" si="21"/>
        <v>272-288</v>
      </c>
      <c r="AL24" s="32">
        <f t="shared" si="6"/>
        <v>272</v>
      </c>
      <c r="AM24" s="32">
        <f t="shared" si="7"/>
        <v>17</v>
      </c>
      <c r="AN24" s="32">
        <f>'бланки '!D26</f>
        <v>21</v>
      </c>
      <c r="AO24" s="32" t="str">
        <f t="shared" si="22"/>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AP24" s="32">
        <f>'Рейтинговая таблица организаций'!BB24</f>
        <v>96</v>
      </c>
      <c r="AQ24" s="32">
        <f>'Рейтинговая таблица организаций'!BC24</f>
        <v>96</v>
      </c>
      <c r="AR24" s="32">
        <f>'Рейтинговая таблица организаций'!BD24</f>
        <v>99</v>
      </c>
      <c r="AS24" s="32">
        <f>'Рейтинговая таблица организаций'!BE24</f>
        <v>97.5</v>
      </c>
      <c r="AT24" s="32" t="str">
        <f t="shared" si="23"/>
        <v>279-285</v>
      </c>
      <c r="AU24" s="32">
        <f t="shared" si="8"/>
        <v>279</v>
      </c>
      <c r="AV24" s="32">
        <f t="shared" si="9"/>
        <v>7</v>
      </c>
      <c r="AW24" s="39" t="str">
        <f t="shared" si="24"/>
        <v>город Орел</v>
      </c>
      <c r="AX24" s="32">
        <f t="shared" si="25"/>
        <v>21</v>
      </c>
      <c r="AY24" s="32" t="str">
        <f t="shared" si="26"/>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AZ24" s="32">
        <f>'Рейтинговая таблица организаций'!BF24</f>
        <v>90.97999999999999</v>
      </c>
      <c r="BA24" s="32" t="str">
        <f t="shared" si="27"/>
        <v>33-34</v>
      </c>
      <c r="BB24" s="32">
        <f t="shared" si="28"/>
        <v>33</v>
      </c>
      <c r="BC24" s="32">
        <f t="shared" si="29"/>
        <v>2</v>
      </c>
    </row>
    <row r="25" spans="1:55">
      <c r="A25" s="32">
        <f>'бланки '!D27</f>
        <v>22</v>
      </c>
      <c r="B25" s="33" t="str">
        <f>'Рейтинговая таблица организаций'!B25</f>
        <v>Муниципальное бюджетное общеобразовательное учреждение – средняя общеобразовательная школа № 25 г. Орла</v>
      </c>
      <c r="C25" s="33" t="str">
        <f>'бланки '!A27</f>
        <v>город Орел</v>
      </c>
      <c r="D25" s="32">
        <f>'Рейтинговая таблица организаций'!C25</f>
        <v>328</v>
      </c>
      <c r="E25" s="32">
        <f t="shared" si="10"/>
        <v>22</v>
      </c>
      <c r="F25" s="32" t="str">
        <f t="shared" si="11"/>
        <v>Муниципальное бюджетное общеобразовательное учреждение – средняя общеобразовательная школа № 25 г. Орла</v>
      </c>
      <c r="G25" s="32">
        <f>'Рейтинговая таблица организаций'!Q25</f>
        <v>100</v>
      </c>
      <c r="H25" s="32">
        <f>'Рейтинговая таблица организаций'!R25</f>
        <v>100</v>
      </c>
      <c r="I25" s="32">
        <f>'Рейтинговая таблица организаций'!S25</f>
        <v>97</v>
      </c>
      <c r="J25" s="32">
        <f>'Рейтинговая таблица организаций'!T25</f>
        <v>98.8</v>
      </c>
      <c r="K25" s="32" t="str">
        <f t="shared" si="12"/>
        <v>143-159</v>
      </c>
      <c r="L25" s="32">
        <f t="shared" si="0"/>
        <v>143</v>
      </c>
      <c r="M25" s="32">
        <f t="shared" si="1"/>
        <v>17</v>
      </c>
      <c r="N25" s="32">
        <f t="shared" si="13"/>
        <v>22</v>
      </c>
      <c r="O25" s="32" t="str">
        <f t="shared" si="14"/>
        <v>Муниципальное бюджетное общеобразовательное учреждение – средняя общеобразовательная школа № 25 г. Орла</v>
      </c>
      <c r="P25" s="32">
        <f>'Рейтинговая таблица организаций'!Z25</f>
        <v>100</v>
      </c>
      <c r="Q25" s="32">
        <f>'Рейтинговая таблица организаций'!AB25</f>
        <v>100</v>
      </c>
      <c r="R25" s="32">
        <f>'Рейтинговая таблица организаций'!AC25</f>
        <v>100</v>
      </c>
      <c r="S25" s="32" t="str">
        <f t="shared" si="15"/>
        <v>2-156</v>
      </c>
      <c r="T25" s="32">
        <f t="shared" si="2"/>
        <v>2</v>
      </c>
      <c r="U25" s="32">
        <f t="shared" si="3"/>
        <v>155</v>
      </c>
      <c r="V25" s="32">
        <f t="shared" si="16"/>
        <v>22</v>
      </c>
      <c r="W25" s="32" t="str">
        <f t="shared" si="17"/>
        <v>Муниципальное бюджетное общеобразовательное учреждение – средняя общеобразовательная школа № 25 г. Орла</v>
      </c>
      <c r="X25" s="32">
        <f>'Рейтинговая таблица организаций'!AH25</f>
        <v>60</v>
      </c>
      <c r="Y25" s="32">
        <f>'Рейтинговая таблица организаций'!AI25</f>
        <v>60</v>
      </c>
      <c r="Z25" s="34">
        <f>'Рейтинговая таблица организаций'!AJ25</f>
        <v>100</v>
      </c>
      <c r="AA25" s="32">
        <f>'Рейтинговая таблица организаций'!AK25</f>
        <v>72</v>
      </c>
      <c r="AB25" s="32" t="str">
        <f t="shared" si="18"/>
        <v>71-79</v>
      </c>
      <c r="AC25" s="32">
        <f t="shared" si="4"/>
        <v>71</v>
      </c>
      <c r="AD25" s="32">
        <f t="shared" si="5"/>
        <v>9</v>
      </c>
      <c r="AE25" s="32">
        <f t="shared" si="19"/>
        <v>22</v>
      </c>
      <c r="AF25" s="32" t="str">
        <f t="shared" si="20"/>
        <v>Муниципальное бюджетное общеобразовательное учреждение – средняя общеобразовательная школа № 25 г. Орла</v>
      </c>
      <c r="AG25" s="32">
        <f>'Рейтинговая таблица организаций'!AR25</f>
        <v>100</v>
      </c>
      <c r="AH25" s="32">
        <f>'Рейтинговая таблица организаций'!AS25</f>
        <v>96</v>
      </c>
      <c r="AI25" s="32">
        <f>'Рейтинговая таблица организаций'!AT25</f>
        <v>98</v>
      </c>
      <c r="AJ25" s="32">
        <f>'Рейтинговая таблица организаций'!AU25</f>
        <v>98</v>
      </c>
      <c r="AK25" s="32" t="str">
        <f t="shared" si="21"/>
        <v>232-248</v>
      </c>
      <c r="AL25" s="32">
        <f t="shared" si="6"/>
        <v>232</v>
      </c>
      <c r="AM25" s="32">
        <f t="shared" si="7"/>
        <v>17</v>
      </c>
      <c r="AN25" s="32">
        <f>'бланки '!D27</f>
        <v>22</v>
      </c>
      <c r="AO25" s="32" t="str">
        <f t="shared" si="22"/>
        <v>Муниципальное бюджетное общеобразовательное учреждение – средняя общеобразовательная школа № 25 г. Орла</v>
      </c>
      <c r="AP25" s="32">
        <f>'Рейтинговая таблица организаций'!BB25</f>
        <v>99</v>
      </c>
      <c r="AQ25" s="32">
        <f>'Рейтинговая таблица организаций'!BC25</f>
        <v>100</v>
      </c>
      <c r="AR25" s="32">
        <f>'Рейтинговая таблица организаций'!BD25</f>
        <v>96</v>
      </c>
      <c r="AS25" s="32">
        <f>'Рейтинговая таблица организаций'!BE25</f>
        <v>97.7</v>
      </c>
      <c r="AT25" s="32" t="str">
        <f t="shared" si="23"/>
        <v>269-271</v>
      </c>
      <c r="AU25" s="32">
        <f t="shared" si="8"/>
        <v>269</v>
      </c>
      <c r="AV25" s="32">
        <f t="shared" si="9"/>
        <v>3</v>
      </c>
      <c r="AW25" s="39" t="str">
        <f t="shared" si="24"/>
        <v>город Орел</v>
      </c>
      <c r="AX25" s="32">
        <f t="shared" si="25"/>
        <v>22</v>
      </c>
      <c r="AY25" s="32" t="str">
        <f t="shared" si="26"/>
        <v>Муниципальное бюджетное общеобразовательное учреждение – средняя общеобразовательная школа № 25 г. Орла</v>
      </c>
      <c r="AZ25" s="32">
        <f>'Рейтинговая таблица организаций'!BF25</f>
        <v>93.3</v>
      </c>
      <c r="BA25" s="32" t="str">
        <f t="shared" si="27"/>
        <v>16</v>
      </c>
      <c r="BB25" s="32">
        <f t="shared" si="28"/>
        <v>16</v>
      </c>
      <c r="BC25" s="32">
        <f t="shared" si="29"/>
        <v>1</v>
      </c>
    </row>
    <row r="26" spans="1:55">
      <c r="A26" s="32">
        <f>'бланки '!D28</f>
        <v>23</v>
      </c>
      <c r="B26" s="33" t="str">
        <f>'Рейтинговая таблица организаций'!B26</f>
        <v>Муниципальное бюджетное общеобразовательное учреждение – средняя общеобразовательная школа № 26 г. Орла</v>
      </c>
      <c r="C26" s="33" t="str">
        <f>'бланки '!A28</f>
        <v>город Орел</v>
      </c>
      <c r="D26" s="32">
        <f>'Рейтинговая таблица организаций'!C26</f>
        <v>403</v>
      </c>
      <c r="E26" s="32">
        <f t="shared" si="10"/>
        <v>23</v>
      </c>
      <c r="F26" s="32" t="str">
        <f t="shared" si="11"/>
        <v>Муниципальное бюджетное общеобразовательное учреждение – средняя общеобразовательная школа № 26 г. Орла</v>
      </c>
      <c r="G26" s="32">
        <f>'Рейтинговая таблица организаций'!Q26</f>
        <v>100</v>
      </c>
      <c r="H26" s="32">
        <f>'Рейтинговая таблица организаций'!R26</f>
        <v>100</v>
      </c>
      <c r="I26" s="32">
        <f>'Рейтинговая таблица организаций'!S26</f>
        <v>99</v>
      </c>
      <c r="J26" s="32">
        <f>'Рейтинговая таблица организаций'!T26</f>
        <v>99.6</v>
      </c>
      <c r="K26" s="32" t="str">
        <f t="shared" si="12"/>
        <v>52-74</v>
      </c>
      <c r="L26" s="32">
        <f t="shared" si="0"/>
        <v>52</v>
      </c>
      <c r="M26" s="32">
        <f t="shared" si="1"/>
        <v>23</v>
      </c>
      <c r="N26" s="32">
        <f t="shared" si="13"/>
        <v>23</v>
      </c>
      <c r="O26" s="32" t="str">
        <f t="shared" si="14"/>
        <v>Муниципальное бюджетное общеобразовательное учреждение – средняя общеобразовательная школа № 26 г. Орла</v>
      </c>
      <c r="P26" s="32">
        <f>'Рейтинговая таблица организаций'!Z26</f>
        <v>100</v>
      </c>
      <c r="Q26" s="32">
        <f>'Рейтинговая таблица организаций'!AB26</f>
        <v>99</v>
      </c>
      <c r="R26" s="32">
        <f>'Рейтинговая таблица организаций'!AC26</f>
        <v>99.5</v>
      </c>
      <c r="S26" s="32" t="str">
        <f t="shared" si="15"/>
        <v>157-192</v>
      </c>
      <c r="T26" s="32">
        <f t="shared" si="2"/>
        <v>157</v>
      </c>
      <c r="U26" s="32">
        <f t="shared" si="3"/>
        <v>36</v>
      </c>
      <c r="V26" s="32">
        <f t="shared" si="16"/>
        <v>23</v>
      </c>
      <c r="W26" s="32" t="str">
        <f t="shared" si="17"/>
        <v>Муниципальное бюджетное общеобразовательное учреждение – средняя общеобразовательная школа № 26 г. Орла</v>
      </c>
      <c r="X26" s="32">
        <f>'Рейтинговая таблица организаций'!AH26</f>
        <v>20</v>
      </c>
      <c r="Y26" s="32">
        <f>'Рейтинговая таблица организаций'!AI26</f>
        <v>60</v>
      </c>
      <c r="Z26" s="34">
        <f>'Рейтинговая таблица организаций'!AJ26</f>
        <v>100</v>
      </c>
      <c r="AA26" s="32">
        <f>'Рейтинговая таблица организаций'!AK26</f>
        <v>60</v>
      </c>
      <c r="AB26" s="32" t="str">
        <f t="shared" si="18"/>
        <v>160-188</v>
      </c>
      <c r="AC26" s="32">
        <f t="shared" si="4"/>
        <v>160</v>
      </c>
      <c r="AD26" s="32">
        <f t="shared" si="5"/>
        <v>29</v>
      </c>
      <c r="AE26" s="32">
        <f t="shared" si="19"/>
        <v>23</v>
      </c>
      <c r="AF26" s="32" t="str">
        <f t="shared" si="20"/>
        <v>Муниципальное бюджетное общеобразовательное учреждение – средняя общеобразовательная школа № 26 г. Орла</v>
      </c>
      <c r="AG26" s="32">
        <f>'Рейтинговая таблица организаций'!AR26</f>
        <v>96</v>
      </c>
      <c r="AH26" s="32">
        <f>'Рейтинговая таблица организаций'!AS26</f>
        <v>97</v>
      </c>
      <c r="AI26" s="32">
        <f>'Рейтинговая таблица организаций'!AT26</f>
        <v>98</v>
      </c>
      <c r="AJ26" s="32">
        <f>'Рейтинговая таблица организаций'!AU26</f>
        <v>96.8</v>
      </c>
      <c r="AK26" s="32" t="str">
        <f t="shared" si="21"/>
        <v>296-307</v>
      </c>
      <c r="AL26" s="32">
        <f t="shared" si="6"/>
        <v>296</v>
      </c>
      <c r="AM26" s="32">
        <f t="shared" si="7"/>
        <v>12</v>
      </c>
      <c r="AN26" s="32">
        <f>'бланки '!D28</f>
        <v>23</v>
      </c>
      <c r="AO26" s="32" t="str">
        <f t="shared" si="22"/>
        <v>Муниципальное бюджетное общеобразовательное учреждение – средняя общеобразовательная школа № 26 г. Орла</v>
      </c>
      <c r="AP26" s="32">
        <f>'Рейтинговая таблица организаций'!BB26</f>
        <v>99</v>
      </c>
      <c r="AQ26" s="32">
        <f>'Рейтинговая таблица организаций'!BC26</f>
        <v>99</v>
      </c>
      <c r="AR26" s="32">
        <f>'Рейтинговая таблица организаций'!BD26</f>
        <v>99</v>
      </c>
      <c r="AS26" s="32">
        <f>'Рейтинговая таблица организаций'!BE26</f>
        <v>99</v>
      </c>
      <c r="AT26" s="32" t="str">
        <f t="shared" si="23"/>
        <v>165-181</v>
      </c>
      <c r="AU26" s="32">
        <f t="shared" si="8"/>
        <v>165</v>
      </c>
      <c r="AV26" s="32">
        <f t="shared" si="9"/>
        <v>17</v>
      </c>
      <c r="AW26" s="39" t="str">
        <f t="shared" si="24"/>
        <v>город Орел</v>
      </c>
      <c r="AX26" s="32">
        <f t="shared" si="25"/>
        <v>23</v>
      </c>
      <c r="AY26" s="32" t="str">
        <f t="shared" si="26"/>
        <v>Муниципальное бюджетное общеобразовательное учреждение – средняя общеобразовательная школа № 26 г. Орла</v>
      </c>
      <c r="AZ26" s="32">
        <f>'Рейтинговая таблица организаций'!BF26</f>
        <v>90.98</v>
      </c>
      <c r="BA26" s="32" t="str">
        <f t="shared" si="27"/>
        <v>32</v>
      </c>
      <c r="BB26" s="32">
        <f t="shared" si="28"/>
        <v>32</v>
      </c>
      <c r="BC26" s="32">
        <f t="shared" si="29"/>
        <v>1</v>
      </c>
    </row>
    <row r="27" spans="1:55">
      <c r="A27" s="32">
        <f>'бланки '!D29</f>
        <v>24</v>
      </c>
      <c r="B27" s="33" t="str">
        <f>'Рейтинговая таблица организаций'!B27</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7" s="33" t="str">
        <f>'бланки '!A29</f>
        <v>город Орел</v>
      </c>
      <c r="D27" s="32">
        <f>'Рейтинговая таблица организаций'!C27</f>
        <v>599</v>
      </c>
      <c r="E27" s="32">
        <f t="shared" si="10"/>
        <v>24</v>
      </c>
      <c r="F27" s="32" t="str">
        <f t="shared" si="11"/>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G27" s="32">
        <f>'Рейтинговая таблица организаций'!Q27</f>
        <v>100</v>
      </c>
      <c r="H27" s="32">
        <f>'Рейтинговая таблица организаций'!R27</f>
        <v>100</v>
      </c>
      <c r="I27" s="32">
        <f>'Рейтинговая таблица организаций'!S27</f>
        <v>99</v>
      </c>
      <c r="J27" s="32">
        <f>'Рейтинговая таблица организаций'!T27</f>
        <v>99.6</v>
      </c>
      <c r="K27" s="32" t="str">
        <f t="shared" si="12"/>
        <v>52-74</v>
      </c>
      <c r="L27" s="32">
        <f t="shared" si="0"/>
        <v>52</v>
      </c>
      <c r="M27" s="32">
        <f t="shared" si="1"/>
        <v>23</v>
      </c>
      <c r="N27" s="32">
        <f t="shared" si="13"/>
        <v>24</v>
      </c>
      <c r="O27" s="32" t="str">
        <f t="shared" si="14"/>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P27" s="32">
        <f>'Рейтинговая таблица организаций'!Z27</f>
        <v>100</v>
      </c>
      <c r="Q27" s="32">
        <f>'Рейтинговая таблица организаций'!AB27</f>
        <v>98</v>
      </c>
      <c r="R27" s="32">
        <f>'Рейтинговая таблица организаций'!AC27</f>
        <v>99</v>
      </c>
      <c r="S27" s="32" t="str">
        <f t="shared" si="15"/>
        <v>193-239</v>
      </c>
      <c r="T27" s="32">
        <f t="shared" si="2"/>
        <v>193</v>
      </c>
      <c r="U27" s="32">
        <f t="shared" si="3"/>
        <v>47</v>
      </c>
      <c r="V27" s="32">
        <f t="shared" si="16"/>
        <v>24</v>
      </c>
      <c r="W27" s="32" t="str">
        <f t="shared" si="17"/>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X27" s="32">
        <f>'Рейтинговая таблица организаций'!AH27</f>
        <v>40</v>
      </c>
      <c r="Y27" s="32">
        <f>'Рейтинговая таблица организаций'!AI27</f>
        <v>60</v>
      </c>
      <c r="Z27" s="34">
        <f>'Рейтинговая таблица организаций'!AJ27</f>
        <v>100</v>
      </c>
      <c r="AA27" s="32">
        <f>'Рейтинговая таблица организаций'!AK27</f>
        <v>66</v>
      </c>
      <c r="AB27" s="32" t="str">
        <f t="shared" si="18"/>
        <v>115-132</v>
      </c>
      <c r="AC27" s="32">
        <f t="shared" si="4"/>
        <v>115</v>
      </c>
      <c r="AD27" s="32">
        <f t="shared" si="5"/>
        <v>18</v>
      </c>
      <c r="AE27" s="32">
        <f t="shared" si="19"/>
        <v>24</v>
      </c>
      <c r="AF27" s="32" t="str">
        <f t="shared" si="20"/>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AG27" s="32">
        <f>'Рейтинговая таблица организаций'!AR27</f>
        <v>97</v>
      </c>
      <c r="AH27" s="32">
        <f>'Рейтинговая таблица организаций'!AS27</f>
        <v>96</v>
      </c>
      <c r="AI27" s="32">
        <f>'Рейтинговая таблица организаций'!AT27</f>
        <v>99</v>
      </c>
      <c r="AJ27" s="32">
        <f>'Рейтинговая таблица организаций'!AU27</f>
        <v>97</v>
      </c>
      <c r="AK27" s="32" t="str">
        <f t="shared" si="21"/>
        <v>289-295</v>
      </c>
      <c r="AL27" s="32">
        <f t="shared" si="6"/>
        <v>289</v>
      </c>
      <c r="AM27" s="32">
        <f t="shared" si="7"/>
        <v>7</v>
      </c>
      <c r="AN27" s="32">
        <f>'бланки '!D29</f>
        <v>24</v>
      </c>
      <c r="AO27" s="32" t="str">
        <f t="shared" si="22"/>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AP27" s="32">
        <f>'Рейтинговая таблица организаций'!BB27</f>
        <v>97</v>
      </c>
      <c r="AQ27" s="32">
        <f>'Рейтинговая таблица организаций'!BC27</f>
        <v>95</v>
      </c>
      <c r="AR27" s="32">
        <f>'Рейтинговая таблица организаций'!BD27</f>
        <v>96</v>
      </c>
      <c r="AS27" s="32">
        <f>'Рейтинговая таблица организаций'!BE27</f>
        <v>96.1</v>
      </c>
      <c r="AT27" s="32" t="str">
        <f t="shared" si="23"/>
        <v>322</v>
      </c>
      <c r="AU27" s="32">
        <f t="shared" si="8"/>
        <v>322</v>
      </c>
      <c r="AV27" s="32">
        <f t="shared" si="9"/>
        <v>1</v>
      </c>
      <c r="AW27" s="39" t="str">
        <f t="shared" si="24"/>
        <v>город Орел</v>
      </c>
      <c r="AX27" s="32">
        <f t="shared" si="25"/>
        <v>24</v>
      </c>
      <c r="AY27" s="32" t="str">
        <f t="shared" si="26"/>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AZ27" s="32">
        <f>'Рейтинговая таблица организаций'!BF27</f>
        <v>91.54</v>
      </c>
      <c r="BA27" s="32" t="str">
        <f t="shared" si="27"/>
        <v>27</v>
      </c>
      <c r="BB27" s="32">
        <f t="shared" si="28"/>
        <v>27</v>
      </c>
      <c r="BC27" s="32">
        <f t="shared" si="29"/>
        <v>1</v>
      </c>
    </row>
    <row r="28" spans="1:55">
      <c r="A28" s="32">
        <f>'бланки '!D30</f>
        <v>25</v>
      </c>
      <c r="B28" s="33" t="str">
        <f>'Рейтинговая таблица организаций'!B28</f>
        <v>Муниципальное бюджетное общеобразовательное учреждение – лицей № 28 города Орла имени дважды Героя Советского Союза Г.М. Паршина</v>
      </c>
      <c r="C28" s="33" t="str">
        <f>'бланки '!A30</f>
        <v>город Орел</v>
      </c>
      <c r="D28" s="32">
        <f>'Рейтинговая таблица организаций'!C28</f>
        <v>600</v>
      </c>
      <c r="E28" s="32">
        <f t="shared" si="10"/>
        <v>25</v>
      </c>
      <c r="F28" s="32" t="str">
        <f t="shared" si="11"/>
        <v>Муниципальное бюджетное общеобразовательное учреждение – лицей № 28 города Орла имени дважды Героя Советского Союза Г.М. Паршина</v>
      </c>
      <c r="G28" s="32">
        <f>'Рейтинговая таблица организаций'!Q28</f>
        <v>100</v>
      </c>
      <c r="H28" s="32">
        <f>'Рейтинговая таблица организаций'!R28</f>
        <v>100</v>
      </c>
      <c r="I28" s="32">
        <f>'Рейтинговая таблица организаций'!S28</f>
        <v>99</v>
      </c>
      <c r="J28" s="32">
        <f>'Рейтинговая таблица организаций'!T28</f>
        <v>99.6</v>
      </c>
      <c r="K28" s="32" t="str">
        <f t="shared" si="12"/>
        <v>52-74</v>
      </c>
      <c r="L28" s="32">
        <f t="shared" si="0"/>
        <v>52</v>
      </c>
      <c r="M28" s="32">
        <f t="shared" si="1"/>
        <v>23</v>
      </c>
      <c r="N28" s="32">
        <f t="shared" si="13"/>
        <v>25</v>
      </c>
      <c r="O28" s="32" t="str">
        <f t="shared" si="14"/>
        <v>Муниципальное бюджетное общеобразовательное учреждение – лицей № 28 города Орла имени дважды Героя Советского Союза Г.М. Паршина</v>
      </c>
      <c r="P28" s="32">
        <f>'Рейтинговая таблица организаций'!Z28</f>
        <v>100</v>
      </c>
      <c r="Q28" s="32">
        <f>'Рейтинговая таблица организаций'!AB28</f>
        <v>96</v>
      </c>
      <c r="R28" s="32">
        <f>'Рейтинговая таблица организаций'!AC28</f>
        <v>98</v>
      </c>
      <c r="S28" s="32" t="str">
        <f t="shared" si="15"/>
        <v>278-315</v>
      </c>
      <c r="T28" s="32">
        <f t="shared" si="2"/>
        <v>278</v>
      </c>
      <c r="U28" s="32">
        <f t="shared" si="3"/>
        <v>38</v>
      </c>
      <c r="V28" s="32">
        <f t="shared" si="16"/>
        <v>25</v>
      </c>
      <c r="W28" s="32" t="str">
        <f t="shared" si="17"/>
        <v>Муниципальное бюджетное общеобразовательное учреждение – лицей № 28 города Орла имени дважды Героя Советского Союза Г.М. Паршина</v>
      </c>
      <c r="X28" s="32">
        <f>'Рейтинговая таблица организаций'!AH28</f>
        <v>40</v>
      </c>
      <c r="Y28" s="32">
        <f>'Рейтинговая таблица организаций'!AI28</f>
        <v>60</v>
      </c>
      <c r="Z28" s="34">
        <f>'Рейтинговая таблица организаций'!AJ28</f>
        <v>100</v>
      </c>
      <c r="AA28" s="32">
        <f>'Рейтинговая таблица организаций'!AK28</f>
        <v>66</v>
      </c>
      <c r="AB28" s="32" t="str">
        <f t="shared" si="18"/>
        <v>115-132</v>
      </c>
      <c r="AC28" s="32">
        <f t="shared" si="4"/>
        <v>115</v>
      </c>
      <c r="AD28" s="32">
        <f t="shared" si="5"/>
        <v>18</v>
      </c>
      <c r="AE28" s="32">
        <f t="shared" si="19"/>
        <v>25</v>
      </c>
      <c r="AF28" s="32" t="str">
        <f t="shared" si="20"/>
        <v>Муниципальное бюджетное общеобразовательное учреждение – лицей № 28 города Орла имени дважды Героя Советского Союза Г.М. Паршина</v>
      </c>
      <c r="AG28" s="32">
        <f>'Рейтинговая таблица организаций'!AR28</f>
        <v>99</v>
      </c>
      <c r="AH28" s="32">
        <f>'Рейтинговая таблица организаций'!AS28</f>
        <v>97</v>
      </c>
      <c r="AI28" s="32">
        <f>'Рейтинговая таблица организаций'!AT28</f>
        <v>94</v>
      </c>
      <c r="AJ28" s="32">
        <f>'Рейтинговая таблица организаций'!AU28</f>
        <v>97.2</v>
      </c>
      <c r="AK28" s="32" t="str">
        <f t="shared" si="21"/>
        <v>272-288</v>
      </c>
      <c r="AL28" s="32">
        <f t="shared" si="6"/>
        <v>272</v>
      </c>
      <c r="AM28" s="32">
        <f t="shared" si="7"/>
        <v>17</v>
      </c>
      <c r="AN28" s="32">
        <f>'бланки '!D30</f>
        <v>25</v>
      </c>
      <c r="AO28" s="32" t="str">
        <f t="shared" si="22"/>
        <v>Муниципальное бюджетное общеобразовательное учреждение – лицей № 28 города Орла имени дважды Героя Советского Союза Г.М. Паршина</v>
      </c>
      <c r="AP28" s="32">
        <f>'Рейтинговая таблица организаций'!BB28</f>
        <v>97</v>
      </c>
      <c r="AQ28" s="32">
        <f>'Рейтинговая таблица организаций'!BC28</f>
        <v>95</v>
      </c>
      <c r="AR28" s="32">
        <f>'Рейтинговая таблица организаций'!BD28</f>
        <v>97</v>
      </c>
      <c r="AS28" s="32">
        <f>'Рейтинговая таблица организаций'!BE28</f>
        <v>96.6</v>
      </c>
      <c r="AT28" s="32" t="str">
        <f t="shared" si="23"/>
        <v>314-315</v>
      </c>
      <c r="AU28" s="32">
        <f t="shared" si="8"/>
        <v>314</v>
      </c>
      <c r="AV28" s="32">
        <f t="shared" si="9"/>
        <v>2</v>
      </c>
      <c r="AW28" s="39" t="str">
        <f t="shared" si="24"/>
        <v>город Орел</v>
      </c>
      <c r="AX28" s="32">
        <f t="shared" si="25"/>
        <v>25</v>
      </c>
      <c r="AY28" s="32" t="str">
        <f t="shared" si="26"/>
        <v>Муниципальное бюджетное общеобразовательное учреждение – лицей № 28 города Орла имени дважды Героя Советского Союза Г.М. Паршина</v>
      </c>
      <c r="AZ28" s="32">
        <f>'Рейтинговая таблица организаций'!BF28</f>
        <v>91.47999999999999</v>
      </c>
      <c r="BA28" s="32" t="str">
        <f t="shared" si="27"/>
        <v>29</v>
      </c>
      <c r="BB28" s="32">
        <f t="shared" si="28"/>
        <v>29</v>
      </c>
      <c r="BC28" s="32">
        <f t="shared" si="29"/>
        <v>1</v>
      </c>
    </row>
    <row r="29" spans="1:55">
      <c r="A29" s="32">
        <f>'бланки '!D31</f>
        <v>26</v>
      </c>
      <c r="B29" s="33" t="str">
        <f>'Рейтинговая таблица организаций'!B29</f>
        <v>Муниципальное бюджетное общеобразовательное учреждение – средняя общеобразовательная школа № 29 имени Д.Н. Мельникова г. Орла</v>
      </c>
      <c r="C29" s="33" t="str">
        <f>'бланки '!A31</f>
        <v>город Орел</v>
      </c>
      <c r="D29" s="32">
        <f>'Рейтинговая таблица организаций'!C29</f>
        <v>390</v>
      </c>
      <c r="E29" s="32">
        <f t="shared" si="10"/>
        <v>26</v>
      </c>
      <c r="F29" s="32" t="str">
        <f t="shared" si="11"/>
        <v>Муниципальное бюджетное общеобразовательное учреждение – средняя общеобразовательная школа № 29 имени Д.Н. Мельникова г. Орла</v>
      </c>
      <c r="G29" s="32">
        <f>'Рейтинговая таблица организаций'!Q29</f>
        <v>100</v>
      </c>
      <c r="H29" s="32">
        <f>'Рейтинговая таблица организаций'!R29</f>
        <v>100</v>
      </c>
      <c r="I29" s="32">
        <f>'Рейтинговая таблица организаций'!S29</f>
        <v>98</v>
      </c>
      <c r="J29" s="32">
        <f>'Рейтинговая таблица организаций'!T29</f>
        <v>99.2</v>
      </c>
      <c r="K29" s="32" t="str">
        <f t="shared" si="12"/>
        <v>90-121</v>
      </c>
      <c r="L29" s="32">
        <f t="shared" si="0"/>
        <v>90</v>
      </c>
      <c r="M29" s="32">
        <f t="shared" si="1"/>
        <v>32</v>
      </c>
      <c r="N29" s="32">
        <f t="shared" si="13"/>
        <v>26</v>
      </c>
      <c r="O29" s="32" t="str">
        <f t="shared" si="14"/>
        <v>Муниципальное бюджетное общеобразовательное учреждение – средняя общеобразовательная школа № 29 имени Д.Н. Мельникова г. Орла</v>
      </c>
      <c r="P29" s="32">
        <f>'Рейтинговая таблица организаций'!Z29</f>
        <v>100</v>
      </c>
      <c r="Q29" s="32">
        <f>'Рейтинговая таблица организаций'!AB29</f>
        <v>98</v>
      </c>
      <c r="R29" s="32">
        <f>'Рейтинговая таблица организаций'!AC29</f>
        <v>99</v>
      </c>
      <c r="S29" s="32" t="str">
        <f t="shared" si="15"/>
        <v>193-239</v>
      </c>
      <c r="T29" s="32">
        <f t="shared" si="2"/>
        <v>193</v>
      </c>
      <c r="U29" s="32">
        <f t="shared" si="3"/>
        <v>47</v>
      </c>
      <c r="V29" s="32">
        <f t="shared" si="16"/>
        <v>26</v>
      </c>
      <c r="W29" s="32" t="str">
        <f t="shared" si="17"/>
        <v>Муниципальное бюджетное общеобразовательное учреждение – средняя общеобразовательная школа № 29 имени Д.Н. Мельникова г. Орла</v>
      </c>
      <c r="X29" s="32">
        <f>'Рейтинговая таблица организаций'!AH29</f>
        <v>40</v>
      </c>
      <c r="Y29" s="32">
        <f>'Рейтинговая таблица организаций'!AI29</f>
        <v>80</v>
      </c>
      <c r="Z29" s="34">
        <f>'Рейтинговая таблица организаций'!AJ29</f>
        <v>100</v>
      </c>
      <c r="AA29" s="32">
        <f>'Рейтинговая таблица организаций'!AK29</f>
        <v>74</v>
      </c>
      <c r="AB29" s="32" t="str">
        <f t="shared" si="18"/>
        <v>63-66</v>
      </c>
      <c r="AC29" s="32">
        <f t="shared" si="4"/>
        <v>63</v>
      </c>
      <c r="AD29" s="32">
        <f t="shared" si="5"/>
        <v>4</v>
      </c>
      <c r="AE29" s="32">
        <f t="shared" si="19"/>
        <v>26</v>
      </c>
      <c r="AF29" s="32" t="str">
        <f t="shared" si="20"/>
        <v>Муниципальное бюджетное общеобразовательное учреждение – средняя общеобразовательная школа № 29 имени Д.Н. Мельникова г. Орла</v>
      </c>
      <c r="AG29" s="32">
        <f>'Рейтинговая таблица организаций'!AR29</f>
        <v>99</v>
      </c>
      <c r="AH29" s="32">
        <f>'Рейтинговая таблица организаций'!AS29</f>
        <v>98</v>
      </c>
      <c r="AI29" s="32">
        <f>'Рейтинговая таблица организаций'!AT29</f>
        <v>99</v>
      </c>
      <c r="AJ29" s="32">
        <f>'Рейтинговая таблица организаций'!AU29</f>
        <v>98.6</v>
      </c>
      <c r="AK29" s="32" t="str">
        <f t="shared" si="21"/>
        <v>191-201</v>
      </c>
      <c r="AL29" s="32">
        <f t="shared" si="6"/>
        <v>191</v>
      </c>
      <c r="AM29" s="32">
        <f t="shared" si="7"/>
        <v>11</v>
      </c>
      <c r="AN29" s="32">
        <f>'бланки '!D31</f>
        <v>26</v>
      </c>
      <c r="AO29" s="32" t="str">
        <f t="shared" si="22"/>
        <v>Муниципальное бюджетное общеобразовательное учреждение – средняя общеобразовательная школа № 29 имени Д.Н. Мельникова г. Орла</v>
      </c>
      <c r="AP29" s="32">
        <f>'Рейтинговая таблица организаций'!BB29</f>
        <v>97</v>
      </c>
      <c r="AQ29" s="32">
        <f>'Рейтинговая таблица организаций'!BC29</f>
        <v>99</v>
      </c>
      <c r="AR29" s="32">
        <f>'Рейтинговая таблица организаций'!BD29</f>
        <v>99</v>
      </c>
      <c r="AS29" s="32">
        <f>'Рейтинговая таблица организаций'!BE29</f>
        <v>98.4</v>
      </c>
      <c r="AT29" s="32" t="str">
        <f t="shared" si="23"/>
        <v>216-228</v>
      </c>
      <c r="AU29" s="32">
        <f t="shared" si="8"/>
        <v>216</v>
      </c>
      <c r="AV29" s="32">
        <f t="shared" si="9"/>
        <v>13</v>
      </c>
      <c r="AW29" s="39" t="str">
        <f t="shared" si="24"/>
        <v>город Орел</v>
      </c>
      <c r="AX29" s="32">
        <f t="shared" si="25"/>
        <v>26</v>
      </c>
      <c r="AY29" s="32" t="str">
        <f t="shared" si="26"/>
        <v>Муниципальное бюджетное общеобразовательное учреждение – средняя общеобразовательная школа № 29 имени Д.Н. Мельникова г. Орла</v>
      </c>
      <c r="AZ29" s="32">
        <f>'Рейтинговая таблица организаций'!BF29</f>
        <v>93.839999999999989</v>
      </c>
      <c r="BA29" s="32" t="str">
        <f t="shared" si="27"/>
        <v>13</v>
      </c>
      <c r="BB29" s="32">
        <f t="shared" si="28"/>
        <v>13</v>
      </c>
      <c r="BC29" s="32">
        <f t="shared" si="29"/>
        <v>1</v>
      </c>
    </row>
    <row r="30" spans="1:55">
      <c r="A30" s="32">
        <f>'бланки '!D32</f>
        <v>27</v>
      </c>
      <c r="B30" s="33" t="str">
        <f>'Рейтинговая таблица организаций'!B30</f>
        <v>Муниципальное бюджетное общеобразовательное учреждение – средняя общеобразовательная школа № 30 г. Орла</v>
      </c>
      <c r="C30" s="33" t="str">
        <f>'бланки '!A32</f>
        <v>город Орел</v>
      </c>
      <c r="D30" s="32">
        <f>'Рейтинговая таблица организаций'!C30</f>
        <v>565</v>
      </c>
      <c r="E30" s="32">
        <f t="shared" si="10"/>
        <v>27</v>
      </c>
      <c r="F30" s="32" t="str">
        <f t="shared" si="11"/>
        <v>Муниципальное бюджетное общеобразовательное учреждение – средняя общеобразовательная школа № 30 г. Орла</v>
      </c>
      <c r="G30" s="32">
        <f>'Рейтинговая таблица организаций'!Q30</f>
        <v>100</v>
      </c>
      <c r="H30" s="32">
        <f>'Рейтинговая таблица организаций'!R30</f>
        <v>100</v>
      </c>
      <c r="I30" s="32">
        <f>'Рейтинговая таблица организаций'!S30</f>
        <v>99</v>
      </c>
      <c r="J30" s="32">
        <f>'Рейтинговая таблица организаций'!T30</f>
        <v>99.6</v>
      </c>
      <c r="K30" s="32" t="str">
        <f t="shared" si="12"/>
        <v>52-74</v>
      </c>
      <c r="L30" s="32">
        <f t="shared" si="0"/>
        <v>52</v>
      </c>
      <c r="M30" s="32">
        <f t="shared" si="1"/>
        <v>23</v>
      </c>
      <c r="N30" s="32">
        <f t="shared" si="13"/>
        <v>27</v>
      </c>
      <c r="O30" s="32" t="str">
        <f t="shared" si="14"/>
        <v>Муниципальное бюджетное общеобразовательное учреждение – средняя общеобразовательная школа № 30 г. Орла</v>
      </c>
      <c r="P30" s="32">
        <f>'Рейтинговая таблица организаций'!Z30</f>
        <v>100</v>
      </c>
      <c r="Q30" s="32">
        <f>'Рейтинговая таблица организаций'!AB30</f>
        <v>99</v>
      </c>
      <c r="R30" s="32">
        <f>'Рейтинговая таблица организаций'!AC30</f>
        <v>99.5</v>
      </c>
      <c r="S30" s="32" t="str">
        <f t="shared" si="15"/>
        <v>157-192</v>
      </c>
      <c r="T30" s="32">
        <f t="shared" si="2"/>
        <v>157</v>
      </c>
      <c r="U30" s="32">
        <f t="shared" si="3"/>
        <v>36</v>
      </c>
      <c r="V30" s="32">
        <f t="shared" si="16"/>
        <v>27</v>
      </c>
      <c r="W30" s="32" t="str">
        <f t="shared" si="17"/>
        <v>Муниципальное бюджетное общеобразовательное учреждение – средняя общеобразовательная школа № 30 г. Орла</v>
      </c>
      <c r="X30" s="32">
        <f>'Рейтинговая таблица организаций'!AH30</f>
        <v>0</v>
      </c>
      <c r="Y30" s="32">
        <f>'Рейтинговая таблица организаций'!AI30</f>
        <v>60</v>
      </c>
      <c r="Z30" s="34">
        <f>'Рейтинговая таблица организаций'!AJ30</f>
        <v>100</v>
      </c>
      <c r="AA30" s="32">
        <f>'Рейтинговая таблица организаций'!AK30</f>
        <v>54</v>
      </c>
      <c r="AB30" s="32" t="str">
        <f t="shared" si="18"/>
        <v>206-265</v>
      </c>
      <c r="AC30" s="32">
        <f t="shared" si="4"/>
        <v>206</v>
      </c>
      <c r="AD30" s="32">
        <f t="shared" si="5"/>
        <v>60</v>
      </c>
      <c r="AE30" s="32">
        <f t="shared" si="19"/>
        <v>27</v>
      </c>
      <c r="AF30" s="32" t="str">
        <f t="shared" si="20"/>
        <v>Муниципальное бюджетное общеобразовательное учреждение – средняя общеобразовательная школа № 30 г. Орла</v>
      </c>
      <c r="AG30" s="32">
        <f>'Рейтинговая таблица организаций'!AR30</f>
        <v>99</v>
      </c>
      <c r="AH30" s="32">
        <f>'Рейтинговая таблица организаций'!AS30</f>
        <v>96</v>
      </c>
      <c r="AI30" s="32">
        <f>'Рейтинговая таблица организаций'!AT30</f>
        <v>99</v>
      </c>
      <c r="AJ30" s="32">
        <f>'Рейтинговая таблица организаций'!AU30</f>
        <v>97.8</v>
      </c>
      <c r="AK30" s="32" t="str">
        <f t="shared" si="21"/>
        <v>249-254</v>
      </c>
      <c r="AL30" s="32">
        <f t="shared" si="6"/>
        <v>249</v>
      </c>
      <c r="AM30" s="32">
        <f t="shared" si="7"/>
        <v>6</v>
      </c>
      <c r="AN30" s="32">
        <f>'бланки '!D32</f>
        <v>27</v>
      </c>
      <c r="AO30" s="32" t="str">
        <f t="shared" si="22"/>
        <v>Муниципальное бюджетное общеобразовательное учреждение – средняя общеобразовательная школа № 30 г. Орла</v>
      </c>
      <c r="AP30" s="32">
        <f>'Рейтинговая таблица организаций'!BB30</f>
        <v>99</v>
      </c>
      <c r="AQ30" s="32">
        <f>'Рейтинговая таблица организаций'!BC30</f>
        <v>100</v>
      </c>
      <c r="AR30" s="32">
        <f>'Рейтинговая таблица организаций'!BD30</f>
        <v>99</v>
      </c>
      <c r="AS30" s="32">
        <f>'Рейтинговая таблица организаций'!BE30</f>
        <v>99.2</v>
      </c>
      <c r="AT30" s="32" t="str">
        <f t="shared" si="23"/>
        <v>143-158</v>
      </c>
      <c r="AU30" s="32">
        <f t="shared" si="8"/>
        <v>143</v>
      </c>
      <c r="AV30" s="32">
        <f t="shared" si="9"/>
        <v>16</v>
      </c>
      <c r="AW30" s="39" t="str">
        <f t="shared" si="24"/>
        <v>город Орел</v>
      </c>
      <c r="AX30" s="32">
        <f t="shared" si="25"/>
        <v>27</v>
      </c>
      <c r="AY30" s="32" t="str">
        <f t="shared" si="26"/>
        <v>Муниципальное бюджетное общеобразовательное учреждение – средняя общеобразовательная школа № 30 г. Орла</v>
      </c>
      <c r="AZ30" s="32">
        <f>'Рейтинговая таблица организаций'!BF30</f>
        <v>90.02</v>
      </c>
      <c r="BA30" s="32" t="str">
        <f t="shared" si="27"/>
        <v>36</v>
      </c>
      <c r="BB30" s="32">
        <f t="shared" si="28"/>
        <v>36</v>
      </c>
      <c r="BC30" s="32">
        <f t="shared" si="29"/>
        <v>1</v>
      </c>
    </row>
    <row r="31" spans="1:55">
      <c r="A31" s="32">
        <f>'бланки '!D33</f>
        <v>28</v>
      </c>
      <c r="B31" s="33" t="str">
        <f>'Рейтинговая таблица организаций'!B31</f>
        <v>Муниципальное бюджетное общеобразовательное учреждение – средняя общеобразовательная школа № 31 г. Орла</v>
      </c>
      <c r="C31" s="33" t="str">
        <f>'бланки '!A33</f>
        <v>город Орел</v>
      </c>
      <c r="D31" s="32">
        <f>'Рейтинговая таблица организаций'!C31</f>
        <v>306</v>
      </c>
      <c r="E31" s="32">
        <f t="shared" si="10"/>
        <v>28</v>
      </c>
      <c r="F31" s="32" t="str">
        <f t="shared" si="11"/>
        <v>Муниципальное бюджетное общеобразовательное учреждение – средняя общеобразовательная школа № 31 г. Орла</v>
      </c>
      <c r="G31" s="32">
        <f>'Рейтинговая таблица организаций'!Q31</f>
        <v>100</v>
      </c>
      <c r="H31" s="32">
        <f>'Рейтинговая таблица организаций'!R31</f>
        <v>100</v>
      </c>
      <c r="I31" s="32">
        <f>'Рейтинговая таблица организаций'!S31</f>
        <v>99</v>
      </c>
      <c r="J31" s="32">
        <f>'Рейтинговая таблица организаций'!T31</f>
        <v>99.6</v>
      </c>
      <c r="K31" s="32" t="str">
        <f t="shared" si="12"/>
        <v>52-74</v>
      </c>
      <c r="L31" s="32">
        <f t="shared" si="0"/>
        <v>52</v>
      </c>
      <c r="M31" s="32">
        <f t="shared" si="1"/>
        <v>23</v>
      </c>
      <c r="N31" s="32">
        <f t="shared" si="13"/>
        <v>28</v>
      </c>
      <c r="O31" s="32" t="str">
        <f t="shared" si="14"/>
        <v>Муниципальное бюджетное общеобразовательное учреждение – средняя общеобразовательная школа № 31 г. Орла</v>
      </c>
      <c r="P31" s="32">
        <f>'Рейтинговая таблица организаций'!Z31</f>
        <v>100</v>
      </c>
      <c r="Q31" s="32">
        <f>'Рейтинговая таблица организаций'!AB31</f>
        <v>96</v>
      </c>
      <c r="R31" s="32">
        <f>'Рейтинговая таблица организаций'!AC31</f>
        <v>98</v>
      </c>
      <c r="S31" s="32" t="str">
        <f t="shared" si="15"/>
        <v>278-315</v>
      </c>
      <c r="T31" s="32">
        <f t="shared" si="2"/>
        <v>278</v>
      </c>
      <c r="U31" s="32">
        <f t="shared" si="3"/>
        <v>38</v>
      </c>
      <c r="V31" s="32">
        <f t="shared" si="16"/>
        <v>28</v>
      </c>
      <c r="W31" s="32" t="str">
        <f t="shared" si="17"/>
        <v>Муниципальное бюджетное общеобразовательное учреждение – средняя общеобразовательная школа № 31 г. Орла</v>
      </c>
      <c r="X31" s="32">
        <f>'Рейтинговая таблица организаций'!AH31</f>
        <v>0</v>
      </c>
      <c r="Y31" s="32">
        <f>'Рейтинговая таблица организаций'!AI31</f>
        <v>60</v>
      </c>
      <c r="Z31" s="34">
        <f>'Рейтинговая таблица организаций'!AJ31</f>
        <v>100</v>
      </c>
      <c r="AA31" s="32">
        <f>'Рейтинговая таблица организаций'!AK31</f>
        <v>54</v>
      </c>
      <c r="AB31" s="32" t="str">
        <f t="shared" si="18"/>
        <v>206-265</v>
      </c>
      <c r="AC31" s="32">
        <f t="shared" si="4"/>
        <v>206</v>
      </c>
      <c r="AD31" s="32">
        <f t="shared" si="5"/>
        <v>60</v>
      </c>
      <c r="AE31" s="32">
        <f t="shared" si="19"/>
        <v>28</v>
      </c>
      <c r="AF31" s="32" t="str">
        <f t="shared" si="20"/>
        <v>Муниципальное бюджетное общеобразовательное учреждение – средняя общеобразовательная школа № 31 г. Орла</v>
      </c>
      <c r="AG31" s="32">
        <f>'Рейтинговая таблица организаций'!AR31</f>
        <v>97</v>
      </c>
      <c r="AH31" s="32">
        <f>'Рейтинговая таблица организаций'!AS31</f>
        <v>97</v>
      </c>
      <c r="AI31" s="32">
        <f>'Рейтинговая таблица организаций'!AT31</f>
        <v>98</v>
      </c>
      <c r="AJ31" s="32">
        <f>'Рейтинговая таблица организаций'!AU31</f>
        <v>97.2</v>
      </c>
      <c r="AK31" s="32" t="str">
        <f t="shared" si="21"/>
        <v>272-288</v>
      </c>
      <c r="AL31" s="32">
        <f t="shared" si="6"/>
        <v>272</v>
      </c>
      <c r="AM31" s="32">
        <f t="shared" si="7"/>
        <v>17</v>
      </c>
      <c r="AN31" s="32">
        <f>'бланки '!D33</f>
        <v>28</v>
      </c>
      <c r="AO31" s="32" t="str">
        <f t="shared" si="22"/>
        <v>Муниципальное бюджетное общеобразовательное учреждение – средняя общеобразовательная школа № 31 г. Орла</v>
      </c>
      <c r="AP31" s="32">
        <f>'Рейтинговая таблица организаций'!BB31</f>
        <v>99</v>
      </c>
      <c r="AQ31" s="32">
        <f>'Рейтинговая таблица организаций'!BC31</f>
        <v>98</v>
      </c>
      <c r="AR31" s="32">
        <f>'Рейтинговая таблица организаций'!BD31</f>
        <v>99</v>
      </c>
      <c r="AS31" s="32">
        <f>'Рейтинговая таблица организаций'!BE31</f>
        <v>98.8</v>
      </c>
      <c r="AT31" s="32" t="str">
        <f t="shared" si="23"/>
        <v>184-190</v>
      </c>
      <c r="AU31" s="32">
        <f t="shared" si="8"/>
        <v>184</v>
      </c>
      <c r="AV31" s="32">
        <f t="shared" si="9"/>
        <v>7</v>
      </c>
      <c r="AW31" s="39" t="str">
        <f t="shared" si="24"/>
        <v>город Орел</v>
      </c>
      <c r="AX31" s="32">
        <f t="shared" si="25"/>
        <v>28</v>
      </c>
      <c r="AY31" s="32" t="str">
        <f t="shared" si="26"/>
        <v>Муниципальное бюджетное общеобразовательное учреждение – средняя общеобразовательная школа № 31 г. Орла</v>
      </c>
      <c r="AZ31" s="32">
        <f>'Рейтинговая таблица организаций'!BF31</f>
        <v>89.52000000000001</v>
      </c>
      <c r="BA31" s="32" t="str">
        <f t="shared" si="27"/>
        <v>42</v>
      </c>
      <c r="BB31" s="32">
        <f t="shared" si="28"/>
        <v>42</v>
      </c>
      <c r="BC31" s="32">
        <f t="shared" si="29"/>
        <v>1</v>
      </c>
    </row>
    <row r="32" spans="1:55">
      <c r="A32" s="32">
        <f>'бланки '!D34</f>
        <v>29</v>
      </c>
      <c r="B32" s="33" t="str">
        <f>'Рейтинговая таблица организаций'!B32</f>
        <v>Муниципальное бюджетное общеобразовательное учреждение – лицей № 32 имени И.М.Воробьева г. Орла</v>
      </c>
      <c r="C32" s="33" t="str">
        <f>'бланки '!A34</f>
        <v>город Орел</v>
      </c>
      <c r="D32" s="32">
        <f>'Рейтинговая таблица организаций'!C32</f>
        <v>600</v>
      </c>
      <c r="E32" s="32">
        <f t="shared" si="10"/>
        <v>29</v>
      </c>
      <c r="F32" s="32" t="str">
        <f t="shared" si="11"/>
        <v>Муниципальное бюджетное общеобразовательное учреждение – лицей № 32 имени И.М.Воробьева г. Орла</v>
      </c>
      <c r="G32" s="32">
        <f>'Рейтинговая таблица организаций'!Q32</f>
        <v>100</v>
      </c>
      <c r="H32" s="32">
        <f>'Рейтинговая таблица организаций'!R32</f>
        <v>100</v>
      </c>
      <c r="I32" s="32">
        <f>'Рейтинговая таблица организаций'!S32</f>
        <v>99</v>
      </c>
      <c r="J32" s="32">
        <f>'Рейтинговая таблица организаций'!T32</f>
        <v>99.6</v>
      </c>
      <c r="K32" s="32" t="str">
        <f t="shared" si="12"/>
        <v>52-74</v>
      </c>
      <c r="L32" s="32">
        <f t="shared" si="0"/>
        <v>52</v>
      </c>
      <c r="M32" s="32">
        <f t="shared" si="1"/>
        <v>23</v>
      </c>
      <c r="N32" s="32">
        <f t="shared" si="13"/>
        <v>29</v>
      </c>
      <c r="O32" s="32" t="str">
        <f t="shared" si="14"/>
        <v>Муниципальное бюджетное общеобразовательное учреждение – лицей № 32 имени И.М.Воробьева г. Орла</v>
      </c>
      <c r="P32" s="32">
        <f>'Рейтинговая таблица организаций'!Z32</f>
        <v>100</v>
      </c>
      <c r="Q32" s="32">
        <f>'Рейтинговая таблица организаций'!AB32</f>
        <v>99</v>
      </c>
      <c r="R32" s="32">
        <f>'Рейтинговая таблица организаций'!AC32</f>
        <v>99.5</v>
      </c>
      <c r="S32" s="32" t="str">
        <f t="shared" si="15"/>
        <v>157-192</v>
      </c>
      <c r="T32" s="32">
        <f t="shared" si="2"/>
        <v>157</v>
      </c>
      <c r="U32" s="32">
        <f t="shared" si="3"/>
        <v>36</v>
      </c>
      <c r="V32" s="32">
        <f t="shared" si="16"/>
        <v>29</v>
      </c>
      <c r="W32" s="32" t="str">
        <f t="shared" si="17"/>
        <v>Муниципальное бюджетное общеобразовательное учреждение – лицей № 32 имени И.М.Воробьева г. Орла</v>
      </c>
      <c r="X32" s="32">
        <f>'Рейтинговая таблица организаций'!AH32</f>
        <v>20</v>
      </c>
      <c r="Y32" s="32">
        <f>'Рейтинговая таблица организаций'!AI32</f>
        <v>60</v>
      </c>
      <c r="Z32" s="34">
        <f>'Рейтинговая таблица организаций'!AJ32</f>
        <v>100</v>
      </c>
      <c r="AA32" s="32">
        <f>'Рейтинговая таблица организаций'!AK32</f>
        <v>60</v>
      </c>
      <c r="AB32" s="32" t="str">
        <f t="shared" si="18"/>
        <v>160-188</v>
      </c>
      <c r="AC32" s="32">
        <f t="shared" si="4"/>
        <v>160</v>
      </c>
      <c r="AD32" s="32">
        <f t="shared" si="5"/>
        <v>29</v>
      </c>
      <c r="AE32" s="32">
        <f t="shared" si="19"/>
        <v>29</v>
      </c>
      <c r="AF32" s="32" t="str">
        <f t="shared" si="20"/>
        <v>Муниципальное бюджетное общеобразовательное учреждение – лицей № 32 имени И.М.Воробьева г. Орла</v>
      </c>
      <c r="AG32" s="32">
        <f>'Рейтинговая таблица организаций'!AR32</f>
        <v>96</v>
      </c>
      <c r="AH32" s="32">
        <f>'Рейтинговая таблица организаций'!AS32</f>
        <v>97</v>
      </c>
      <c r="AI32" s="32">
        <f>'Рейтинговая таблица организаций'!AT32</f>
        <v>99</v>
      </c>
      <c r="AJ32" s="32">
        <f>'Рейтинговая таблица организаций'!AU32</f>
        <v>97</v>
      </c>
      <c r="AK32" s="32" t="str">
        <f t="shared" si="21"/>
        <v>289-295</v>
      </c>
      <c r="AL32" s="32">
        <f t="shared" si="6"/>
        <v>289</v>
      </c>
      <c r="AM32" s="32">
        <f t="shared" si="7"/>
        <v>7</v>
      </c>
      <c r="AN32" s="32">
        <f>'бланки '!D34</f>
        <v>29</v>
      </c>
      <c r="AO32" s="32" t="str">
        <f t="shared" si="22"/>
        <v>Муниципальное бюджетное общеобразовательное учреждение – лицей № 32 имени И.М.Воробьева г. Орла</v>
      </c>
      <c r="AP32" s="32">
        <f>'Рейтинговая таблица организаций'!BB32</f>
        <v>99</v>
      </c>
      <c r="AQ32" s="32">
        <f>'Рейтинговая таблица организаций'!BC32</f>
        <v>100</v>
      </c>
      <c r="AR32" s="32">
        <f>'Рейтинговая таблица организаций'!BD32</f>
        <v>98</v>
      </c>
      <c r="AS32" s="32">
        <f>'Рейтинговая таблица организаций'!BE32</f>
        <v>98.7</v>
      </c>
      <c r="AT32" s="32" t="str">
        <f t="shared" si="23"/>
        <v>191-200</v>
      </c>
      <c r="AU32" s="32">
        <f t="shared" si="8"/>
        <v>191</v>
      </c>
      <c r="AV32" s="32">
        <f t="shared" si="9"/>
        <v>10</v>
      </c>
      <c r="AW32" s="39" t="str">
        <f t="shared" si="24"/>
        <v>город Орел</v>
      </c>
      <c r="AX32" s="32">
        <f t="shared" si="25"/>
        <v>29</v>
      </c>
      <c r="AY32" s="32" t="str">
        <f t="shared" si="26"/>
        <v>Муниципальное бюджетное общеобразовательное учреждение – лицей № 32 имени И.М.Воробьева г. Орла</v>
      </c>
      <c r="AZ32" s="32">
        <f>'Рейтинговая таблица организаций'!BF32</f>
        <v>90.960000000000008</v>
      </c>
      <c r="BA32" s="32" t="str">
        <f t="shared" si="27"/>
        <v>35</v>
      </c>
      <c r="BB32" s="32">
        <f t="shared" si="28"/>
        <v>35</v>
      </c>
      <c r="BC32" s="32">
        <f t="shared" si="29"/>
        <v>1</v>
      </c>
    </row>
    <row r="33" spans="1:55">
      <c r="A33" s="32">
        <f>'бланки '!D35</f>
        <v>30</v>
      </c>
      <c r="B33" s="33" t="str">
        <f>'Рейтинговая таблица организаций'!B33</f>
        <v>Муниципальное бюджетное общеобразовательное учреждение – средняя общеобразовательная школа № 33 г. Орла</v>
      </c>
      <c r="C33" s="33" t="str">
        <f>'бланки '!A35</f>
        <v>город Орел</v>
      </c>
      <c r="D33" s="32">
        <f>'Рейтинговая таблица организаций'!C33</f>
        <v>600</v>
      </c>
      <c r="E33" s="32">
        <f t="shared" si="10"/>
        <v>30</v>
      </c>
      <c r="F33" s="32" t="str">
        <f t="shared" si="11"/>
        <v>Муниципальное бюджетное общеобразовательное учреждение – средняя общеобразовательная школа № 33 г. Орла</v>
      </c>
      <c r="G33" s="32">
        <f>'Рейтинговая таблица организаций'!Q33</f>
        <v>100</v>
      </c>
      <c r="H33" s="32">
        <f>'Рейтинговая таблица организаций'!R33</f>
        <v>100</v>
      </c>
      <c r="I33" s="32">
        <f>'Рейтинговая таблица организаций'!S33</f>
        <v>99</v>
      </c>
      <c r="J33" s="32">
        <f>'Рейтинговая таблица организаций'!T33</f>
        <v>99.6</v>
      </c>
      <c r="K33" s="32" t="str">
        <f t="shared" si="12"/>
        <v>52-74</v>
      </c>
      <c r="L33" s="32">
        <f t="shared" si="0"/>
        <v>52</v>
      </c>
      <c r="M33" s="32">
        <f t="shared" si="1"/>
        <v>23</v>
      </c>
      <c r="N33" s="32">
        <f t="shared" si="13"/>
        <v>30</v>
      </c>
      <c r="O33" s="32" t="str">
        <f t="shared" si="14"/>
        <v>Муниципальное бюджетное общеобразовательное учреждение – средняя общеобразовательная школа № 33 г. Орла</v>
      </c>
      <c r="P33" s="32">
        <f>'Рейтинговая таблица организаций'!Z33</f>
        <v>100</v>
      </c>
      <c r="Q33" s="32">
        <f>'Рейтинговая таблица организаций'!AB33</f>
        <v>99</v>
      </c>
      <c r="R33" s="32">
        <f>'Рейтинговая таблица организаций'!AC33</f>
        <v>99.5</v>
      </c>
      <c r="S33" s="32" t="str">
        <f t="shared" si="15"/>
        <v>157-192</v>
      </c>
      <c r="T33" s="32">
        <f t="shared" si="2"/>
        <v>157</v>
      </c>
      <c r="U33" s="32">
        <f t="shared" si="3"/>
        <v>36</v>
      </c>
      <c r="V33" s="32">
        <f t="shared" si="16"/>
        <v>30</v>
      </c>
      <c r="W33" s="32" t="str">
        <f t="shared" si="17"/>
        <v>Муниципальное бюджетное общеобразовательное учреждение – средняя общеобразовательная школа № 33 г. Орла</v>
      </c>
      <c r="X33" s="32">
        <f>'Рейтинговая таблица организаций'!AH33</f>
        <v>0</v>
      </c>
      <c r="Y33" s="32">
        <f>'Рейтинговая таблица организаций'!AI33</f>
        <v>60</v>
      </c>
      <c r="Z33" s="34">
        <f>'Рейтинговая таблица организаций'!AJ33</f>
        <v>100</v>
      </c>
      <c r="AA33" s="32">
        <f>'Рейтинговая таблица организаций'!AK33</f>
        <v>54</v>
      </c>
      <c r="AB33" s="32" t="str">
        <f t="shared" si="18"/>
        <v>206-265</v>
      </c>
      <c r="AC33" s="32">
        <f t="shared" si="4"/>
        <v>206</v>
      </c>
      <c r="AD33" s="32">
        <f t="shared" si="5"/>
        <v>60</v>
      </c>
      <c r="AE33" s="32">
        <f t="shared" si="19"/>
        <v>30</v>
      </c>
      <c r="AF33" s="32" t="str">
        <f t="shared" si="20"/>
        <v>Муниципальное бюджетное общеобразовательное учреждение – средняя общеобразовательная школа № 33 г. Орла</v>
      </c>
      <c r="AG33" s="32">
        <f>'Рейтинговая таблица организаций'!AR33</f>
        <v>97</v>
      </c>
      <c r="AH33" s="32">
        <f>'Рейтинговая таблица организаций'!AS33</f>
        <v>98</v>
      </c>
      <c r="AI33" s="32">
        <f>'Рейтинговая таблица организаций'!AT33</f>
        <v>97</v>
      </c>
      <c r="AJ33" s="32">
        <f>'Рейтинговая таблица организаций'!AU33</f>
        <v>97.4</v>
      </c>
      <c r="AK33" s="32" t="str">
        <f t="shared" si="21"/>
        <v>265-271</v>
      </c>
      <c r="AL33" s="32">
        <f t="shared" si="6"/>
        <v>265</v>
      </c>
      <c r="AM33" s="32">
        <f t="shared" si="7"/>
        <v>7</v>
      </c>
      <c r="AN33" s="32">
        <f>'бланки '!D35</f>
        <v>30</v>
      </c>
      <c r="AO33" s="32" t="str">
        <f t="shared" si="22"/>
        <v>Муниципальное бюджетное общеобразовательное учреждение – средняя общеобразовательная школа № 33 г. Орла</v>
      </c>
      <c r="AP33" s="32">
        <f>'Рейтинговая таблица организаций'!BB33</f>
        <v>100</v>
      </c>
      <c r="AQ33" s="32">
        <f>'Рейтинговая таблица организаций'!BC33</f>
        <v>99</v>
      </c>
      <c r="AR33" s="32">
        <f>'Рейтинговая таблица организаций'!BD33</f>
        <v>99</v>
      </c>
      <c r="AS33" s="32">
        <f>'Рейтинговая таблица организаций'!BE33</f>
        <v>99.3</v>
      </c>
      <c r="AT33" s="32" t="str">
        <f t="shared" si="23"/>
        <v>142</v>
      </c>
      <c r="AU33" s="32">
        <f t="shared" si="8"/>
        <v>142</v>
      </c>
      <c r="AV33" s="32">
        <f t="shared" si="9"/>
        <v>1</v>
      </c>
      <c r="AW33" s="39" t="str">
        <f t="shared" si="24"/>
        <v>город Орел</v>
      </c>
      <c r="AX33" s="32">
        <f t="shared" si="25"/>
        <v>30</v>
      </c>
      <c r="AY33" s="32" t="str">
        <f t="shared" si="26"/>
        <v>Муниципальное бюджетное общеобразовательное учреждение – средняя общеобразовательная школа № 33 г. Орла</v>
      </c>
      <c r="AZ33" s="32">
        <f>'Рейтинговая таблица организаций'!BF33</f>
        <v>89.960000000000008</v>
      </c>
      <c r="BA33" s="32" t="str">
        <f t="shared" si="27"/>
        <v>37</v>
      </c>
      <c r="BB33" s="32">
        <f t="shared" si="28"/>
        <v>37</v>
      </c>
      <c r="BC33" s="32">
        <f t="shared" si="29"/>
        <v>1</v>
      </c>
    </row>
    <row r="34" spans="1:55">
      <c r="A34" s="32">
        <f>'бланки '!D36</f>
        <v>31</v>
      </c>
      <c r="B34" s="33" t="str">
        <f>'Рейтинговая таблица организаций'!B34</f>
        <v>Муниципальное бюджетное общеобразовательное учреждение – гимназия № 34 г. Орла</v>
      </c>
      <c r="C34" s="33" t="str">
        <f>'бланки '!A36</f>
        <v>город Орел</v>
      </c>
      <c r="D34" s="32">
        <f>'Рейтинговая таблица организаций'!C34</f>
        <v>600</v>
      </c>
      <c r="E34" s="32">
        <f t="shared" si="10"/>
        <v>31</v>
      </c>
      <c r="F34" s="32" t="str">
        <f t="shared" si="11"/>
        <v>Муниципальное бюджетное общеобразовательное учреждение – гимназия № 34 г. Орла</v>
      </c>
      <c r="G34" s="32">
        <f>'Рейтинговая таблица организаций'!Q34</f>
        <v>100</v>
      </c>
      <c r="H34" s="32">
        <f>'Рейтинговая таблица организаций'!R34</f>
        <v>100</v>
      </c>
      <c r="I34" s="32">
        <f>'Рейтинговая таблица организаций'!S34</f>
        <v>99</v>
      </c>
      <c r="J34" s="32">
        <f>'Рейтинговая таблица организаций'!T34</f>
        <v>99.6</v>
      </c>
      <c r="K34" s="32" t="str">
        <f t="shared" si="12"/>
        <v>52-74</v>
      </c>
      <c r="L34" s="32">
        <f t="shared" si="0"/>
        <v>52</v>
      </c>
      <c r="M34" s="32">
        <f t="shared" si="1"/>
        <v>23</v>
      </c>
      <c r="N34" s="32">
        <f t="shared" si="13"/>
        <v>31</v>
      </c>
      <c r="O34" s="32" t="str">
        <f t="shared" si="14"/>
        <v>Муниципальное бюджетное общеобразовательное учреждение – гимназия № 34 г. Орла</v>
      </c>
      <c r="P34" s="32">
        <f>'Рейтинговая таблица организаций'!Z34</f>
        <v>100</v>
      </c>
      <c r="Q34" s="32">
        <f>'Рейтинговая таблица организаций'!AB34</f>
        <v>98</v>
      </c>
      <c r="R34" s="32">
        <f>'Рейтинговая таблица организаций'!AC34</f>
        <v>99</v>
      </c>
      <c r="S34" s="32" t="str">
        <f t="shared" si="15"/>
        <v>193-239</v>
      </c>
      <c r="T34" s="32">
        <f t="shared" si="2"/>
        <v>193</v>
      </c>
      <c r="U34" s="32">
        <f t="shared" si="3"/>
        <v>47</v>
      </c>
      <c r="V34" s="32">
        <f t="shared" si="16"/>
        <v>31</v>
      </c>
      <c r="W34" s="32" t="str">
        <f t="shared" si="17"/>
        <v>Муниципальное бюджетное общеобразовательное учреждение – гимназия № 34 г. Орла</v>
      </c>
      <c r="X34" s="32">
        <f>'Рейтинговая таблица организаций'!AH34</f>
        <v>0</v>
      </c>
      <c r="Y34" s="32">
        <f>'Рейтинговая таблица организаций'!AI34</f>
        <v>60</v>
      </c>
      <c r="Z34" s="34">
        <f>'Рейтинговая таблица организаций'!AJ34</f>
        <v>100</v>
      </c>
      <c r="AA34" s="32">
        <f>'Рейтинговая таблица организаций'!AK34</f>
        <v>54</v>
      </c>
      <c r="AB34" s="32" t="str">
        <f t="shared" si="18"/>
        <v>206-265</v>
      </c>
      <c r="AC34" s="32">
        <f t="shared" si="4"/>
        <v>206</v>
      </c>
      <c r="AD34" s="32">
        <f t="shared" si="5"/>
        <v>60</v>
      </c>
      <c r="AE34" s="32">
        <f t="shared" si="19"/>
        <v>31</v>
      </c>
      <c r="AF34" s="32" t="str">
        <f t="shared" si="20"/>
        <v>Муниципальное бюджетное общеобразовательное учреждение – гимназия № 34 г. Орла</v>
      </c>
      <c r="AG34" s="32">
        <f>'Рейтинговая таблица организаций'!AR34</f>
        <v>97</v>
      </c>
      <c r="AH34" s="32">
        <f>'Рейтинговая таблица организаций'!AS34</f>
        <v>95</v>
      </c>
      <c r="AI34" s="32">
        <f>'Рейтинговая таблица организаций'!AT34</f>
        <v>96</v>
      </c>
      <c r="AJ34" s="32">
        <f>'Рейтинговая таблица организаций'!AU34</f>
        <v>96</v>
      </c>
      <c r="AK34" s="32" t="str">
        <f t="shared" si="21"/>
        <v>320-323</v>
      </c>
      <c r="AL34" s="32">
        <f t="shared" si="6"/>
        <v>320</v>
      </c>
      <c r="AM34" s="32">
        <f t="shared" si="7"/>
        <v>4</v>
      </c>
      <c r="AN34" s="32">
        <f>'бланки '!D36</f>
        <v>31</v>
      </c>
      <c r="AO34" s="32" t="str">
        <f t="shared" si="22"/>
        <v>Муниципальное бюджетное общеобразовательное учреждение – гимназия № 34 г. Орла</v>
      </c>
      <c r="AP34" s="32">
        <f>'Рейтинговая таблица организаций'!BB34</f>
        <v>99</v>
      </c>
      <c r="AQ34" s="32">
        <f>'Рейтинговая таблица организаций'!BC34</f>
        <v>100</v>
      </c>
      <c r="AR34" s="32">
        <f>'Рейтинговая таблица организаций'!BD34</f>
        <v>99</v>
      </c>
      <c r="AS34" s="32">
        <f>'Рейтинговая таблица организаций'!BE34</f>
        <v>99.2</v>
      </c>
      <c r="AT34" s="32" t="str">
        <f t="shared" si="23"/>
        <v>143-158</v>
      </c>
      <c r="AU34" s="32">
        <f t="shared" si="8"/>
        <v>143</v>
      </c>
      <c r="AV34" s="32">
        <f t="shared" si="9"/>
        <v>16</v>
      </c>
      <c r="AW34" s="39" t="str">
        <f t="shared" si="24"/>
        <v>город Орел</v>
      </c>
      <c r="AX34" s="32">
        <f t="shared" si="25"/>
        <v>31</v>
      </c>
      <c r="AY34" s="32" t="str">
        <f t="shared" si="26"/>
        <v>Муниципальное бюджетное общеобразовательное учреждение – гимназия № 34 г. Орла</v>
      </c>
      <c r="AZ34" s="32">
        <f>'Рейтинговая таблица организаций'!BF34</f>
        <v>89.56</v>
      </c>
      <c r="BA34" s="32" t="str">
        <f t="shared" si="27"/>
        <v>40-41</v>
      </c>
      <c r="BB34" s="32">
        <f t="shared" si="28"/>
        <v>40</v>
      </c>
      <c r="BC34" s="32">
        <f t="shared" si="29"/>
        <v>2</v>
      </c>
    </row>
    <row r="35" spans="1:55">
      <c r="A35" s="32">
        <f>'бланки '!D37</f>
        <v>32</v>
      </c>
      <c r="B35" s="33" t="str">
        <f>'Рейтинговая таблица организаций'!B35</f>
        <v>Муниципальное бюджетное общеобразовательное учреждение –школа № 35 имени А.Г. Перелыгина города Орла</v>
      </c>
      <c r="C35" s="33" t="str">
        <f>'бланки '!A37</f>
        <v>город Орел</v>
      </c>
      <c r="D35" s="32">
        <f>'Рейтинговая таблица организаций'!C35</f>
        <v>426</v>
      </c>
      <c r="E35" s="32">
        <f t="shared" si="10"/>
        <v>32</v>
      </c>
      <c r="F35" s="32" t="str">
        <f t="shared" si="11"/>
        <v>Муниципальное бюджетное общеобразовательное учреждение –школа № 35 имени А.Г. Перелыгина города Орла</v>
      </c>
      <c r="G35" s="32">
        <f>'Рейтинговая таблица организаций'!Q35</f>
        <v>100</v>
      </c>
      <c r="H35" s="32">
        <f>'Рейтинговая таблица организаций'!R35</f>
        <v>100</v>
      </c>
      <c r="I35" s="32">
        <f>'Рейтинговая таблица организаций'!S35</f>
        <v>98</v>
      </c>
      <c r="J35" s="32">
        <f>'Рейтинговая таблица организаций'!T35</f>
        <v>99.2</v>
      </c>
      <c r="K35" s="32" t="str">
        <f t="shared" si="12"/>
        <v>90-121</v>
      </c>
      <c r="L35" s="32">
        <f t="shared" si="0"/>
        <v>90</v>
      </c>
      <c r="M35" s="32">
        <f t="shared" si="1"/>
        <v>32</v>
      </c>
      <c r="N35" s="32">
        <f t="shared" si="13"/>
        <v>32</v>
      </c>
      <c r="O35" s="32" t="str">
        <f t="shared" si="14"/>
        <v>Муниципальное бюджетное общеобразовательное учреждение –школа № 35 имени А.Г. Перелыгина города Орла</v>
      </c>
      <c r="P35" s="32">
        <f>'Рейтинговая таблица организаций'!Z35</f>
        <v>100</v>
      </c>
      <c r="Q35" s="32">
        <f>'Рейтинговая таблица организаций'!AB35</f>
        <v>98</v>
      </c>
      <c r="R35" s="32">
        <f>'Рейтинговая таблица организаций'!AC35</f>
        <v>99</v>
      </c>
      <c r="S35" s="32" t="str">
        <f t="shared" si="15"/>
        <v>193-239</v>
      </c>
      <c r="T35" s="32">
        <f t="shared" si="2"/>
        <v>193</v>
      </c>
      <c r="U35" s="32">
        <f t="shared" si="3"/>
        <v>47</v>
      </c>
      <c r="V35" s="32">
        <f t="shared" si="16"/>
        <v>32</v>
      </c>
      <c r="W35" s="32" t="str">
        <f t="shared" si="17"/>
        <v>Муниципальное бюджетное общеобразовательное учреждение –школа № 35 имени А.Г. Перелыгина города Орла</v>
      </c>
      <c r="X35" s="32">
        <f>'Рейтинговая таблица организаций'!AH35</f>
        <v>0</v>
      </c>
      <c r="Y35" s="32">
        <f>'Рейтинговая таблица организаций'!AI35</f>
        <v>60</v>
      </c>
      <c r="Z35" s="34">
        <f>'Рейтинговая таблица организаций'!AJ35</f>
        <v>100</v>
      </c>
      <c r="AA35" s="32">
        <f>'Рейтинговая таблица организаций'!AK35</f>
        <v>54</v>
      </c>
      <c r="AB35" s="32" t="str">
        <f t="shared" si="18"/>
        <v>206-265</v>
      </c>
      <c r="AC35" s="32">
        <f t="shared" si="4"/>
        <v>206</v>
      </c>
      <c r="AD35" s="32">
        <f t="shared" si="5"/>
        <v>60</v>
      </c>
      <c r="AE35" s="32">
        <f t="shared" si="19"/>
        <v>32</v>
      </c>
      <c r="AF35" s="32" t="str">
        <f t="shared" si="20"/>
        <v>Муниципальное бюджетное общеобразовательное учреждение –школа № 35 имени А.Г. Перелыгина города Орла</v>
      </c>
      <c r="AG35" s="32">
        <f>'Рейтинговая таблица организаций'!AR35</f>
        <v>98</v>
      </c>
      <c r="AH35" s="32">
        <f>'Рейтинговая таблица организаций'!AS35</f>
        <v>96</v>
      </c>
      <c r="AI35" s="32">
        <f>'Рейтинговая таблица организаций'!AT35</f>
        <v>98</v>
      </c>
      <c r="AJ35" s="32">
        <f>'Рейтинговая таблица организаций'!AU35</f>
        <v>97.2</v>
      </c>
      <c r="AK35" s="32" t="str">
        <f t="shared" si="21"/>
        <v>272-288</v>
      </c>
      <c r="AL35" s="32">
        <f t="shared" si="6"/>
        <v>272</v>
      </c>
      <c r="AM35" s="32">
        <f t="shared" si="7"/>
        <v>17</v>
      </c>
      <c r="AN35" s="32">
        <f>'бланки '!D37</f>
        <v>32</v>
      </c>
      <c r="AO35" s="32" t="str">
        <f t="shared" si="22"/>
        <v>Муниципальное бюджетное общеобразовательное учреждение –школа № 35 имени А.Г. Перелыгина города Орла</v>
      </c>
      <c r="AP35" s="32">
        <f>'Рейтинговая таблица организаций'!BB35</f>
        <v>99</v>
      </c>
      <c r="AQ35" s="32">
        <f>'Рейтинговая таблица организаций'!BC35</f>
        <v>100</v>
      </c>
      <c r="AR35" s="32">
        <f>'Рейтинговая таблица организаций'!BD35</f>
        <v>98</v>
      </c>
      <c r="AS35" s="32">
        <f>'Рейтинговая таблица организаций'!BE35</f>
        <v>98.7</v>
      </c>
      <c r="AT35" s="32" t="str">
        <f t="shared" si="23"/>
        <v>191-200</v>
      </c>
      <c r="AU35" s="32">
        <f t="shared" si="8"/>
        <v>191</v>
      </c>
      <c r="AV35" s="32">
        <f t="shared" si="9"/>
        <v>10</v>
      </c>
      <c r="AW35" s="39" t="str">
        <f t="shared" si="24"/>
        <v>город Орел</v>
      </c>
      <c r="AX35" s="32">
        <f t="shared" si="25"/>
        <v>32</v>
      </c>
      <c r="AY35" s="32" t="str">
        <f t="shared" si="26"/>
        <v>Муниципальное бюджетное общеобразовательное учреждение –школа № 35 имени А.Г. Перелыгина города Орла</v>
      </c>
      <c r="AZ35" s="32">
        <f>'Рейтинговая таблица организаций'!BF35</f>
        <v>89.61999999999999</v>
      </c>
      <c r="BA35" s="32" t="str">
        <f t="shared" si="27"/>
        <v>39</v>
      </c>
      <c r="BB35" s="32">
        <f t="shared" si="28"/>
        <v>39</v>
      </c>
      <c r="BC35" s="32">
        <f t="shared" si="29"/>
        <v>1</v>
      </c>
    </row>
    <row r="36" spans="1:55">
      <c r="A36" s="32">
        <f>'бланки '!D38</f>
        <v>33</v>
      </c>
      <c r="B36" s="33" t="str">
        <f>'Рейтинговая таблица организаций'!B36</f>
        <v>Муниципальное бюджетное общеобразовательное учреждение – школа № 36 имени А.С. Бакина города Орла</v>
      </c>
      <c r="C36" s="33" t="str">
        <f>'бланки '!A38</f>
        <v>город Орел</v>
      </c>
      <c r="D36" s="32">
        <f>'Рейтинговая таблица организаций'!C36</f>
        <v>323</v>
      </c>
      <c r="E36" s="32">
        <f t="shared" si="10"/>
        <v>33</v>
      </c>
      <c r="F36" s="32" t="str">
        <f t="shared" si="11"/>
        <v>Муниципальное бюджетное общеобразовательное учреждение – школа № 36 имени А.С. Бакина города Орла</v>
      </c>
      <c r="G36" s="32">
        <f>'Рейтинговая таблица организаций'!Q36</f>
        <v>100</v>
      </c>
      <c r="H36" s="32">
        <f>'Рейтинговая таблица организаций'!R36</f>
        <v>100</v>
      </c>
      <c r="I36" s="32">
        <f>'Рейтинговая таблица организаций'!S36</f>
        <v>98</v>
      </c>
      <c r="J36" s="32">
        <f>'Рейтинговая таблица организаций'!T36</f>
        <v>99.2</v>
      </c>
      <c r="K36" s="32" t="str">
        <f t="shared" si="12"/>
        <v>90-121</v>
      </c>
      <c r="L36" s="32">
        <f t="shared" si="0"/>
        <v>90</v>
      </c>
      <c r="M36" s="32">
        <f t="shared" si="1"/>
        <v>32</v>
      </c>
      <c r="N36" s="32">
        <f t="shared" si="13"/>
        <v>33</v>
      </c>
      <c r="O36" s="32" t="str">
        <f t="shared" si="14"/>
        <v>Муниципальное бюджетное общеобразовательное учреждение – школа № 36 имени А.С. Бакина города Орла</v>
      </c>
      <c r="P36" s="32">
        <f>'Рейтинговая таблица организаций'!Z36</f>
        <v>100</v>
      </c>
      <c r="Q36" s="32">
        <f>'Рейтинговая таблица организаций'!AB36</f>
        <v>98</v>
      </c>
      <c r="R36" s="32">
        <f>'Рейтинговая таблица организаций'!AC36</f>
        <v>99</v>
      </c>
      <c r="S36" s="32" t="str">
        <f t="shared" si="15"/>
        <v>193-239</v>
      </c>
      <c r="T36" s="32">
        <f t="shared" si="2"/>
        <v>193</v>
      </c>
      <c r="U36" s="32">
        <f t="shared" si="3"/>
        <v>47</v>
      </c>
      <c r="V36" s="32">
        <f t="shared" si="16"/>
        <v>33</v>
      </c>
      <c r="W36" s="32" t="str">
        <f t="shared" si="17"/>
        <v>Муниципальное бюджетное общеобразовательное учреждение – школа № 36 имени А.С. Бакина города Орла</v>
      </c>
      <c r="X36" s="32">
        <f>'Рейтинговая таблица организаций'!AH36</f>
        <v>60</v>
      </c>
      <c r="Y36" s="32">
        <f>'Рейтинговая таблица организаций'!AI36</f>
        <v>100</v>
      </c>
      <c r="Z36" s="34">
        <f>'Рейтинговая таблица организаций'!AJ36</f>
        <v>100</v>
      </c>
      <c r="AA36" s="32">
        <f>'Рейтинговая таблица организаций'!AK36</f>
        <v>88</v>
      </c>
      <c r="AB36" s="32" t="str">
        <f t="shared" si="18"/>
        <v>16-21</v>
      </c>
      <c r="AC36" s="32">
        <f t="shared" si="4"/>
        <v>16</v>
      </c>
      <c r="AD36" s="32">
        <f t="shared" si="5"/>
        <v>6</v>
      </c>
      <c r="AE36" s="32">
        <f t="shared" si="19"/>
        <v>33</v>
      </c>
      <c r="AF36" s="32" t="str">
        <f t="shared" si="20"/>
        <v>Муниципальное бюджетное общеобразовательное учреждение – школа № 36 имени А.С. Бакина города Орла</v>
      </c>
      <c r="AG36" s="32">
        <f>'Рейтинговая таблица организаций'!AR36</f>
        <v>97</v>
      </c>
      <c r="AH36" s="32">
        <f>'Рейтинговая таблица организаций'!AS36</f>
        <v>97</v>
      </c>
      <c r="AI36" s="32">
        <f>'Рейтинговая таблица организаций'!AT36</f>
        <v>98</v>
      </c>
      <c r="AJ36" s="32">
        <f>'Рейтинговая таблица организаций'!AU36</f>
        <v>97.2</v>
      </c>
      <c r="AK36" s="32" t="str">
        <f t="shared" si="21"/>
        <v>272-288</v>
      </c>
      <c r="AL36" s="32">
        <f t="shared" si="6"/>
        <v>272</v>
      </c>
      <c r="AM36" s="32">
        <f t="shared" si="7"/>
        <v>17</v>
      </c>
      <c r="AN36" s="32">
        <f>'бланки '!D38</f>
        <v>33</v>
      </c>
      <c r="AO36" s="32" t="str">
        <f t="shared" si="22"/>
        <v>Муниципальное бюджетное общеобразовательное учреждение – школа № 36 имени А.С. Бакина города Орла</v>
      </c>
      <c r="AP36" s="32">
        <f>'Рейтинговая таблица организаций'!BB36</f>
        <v>100</v>
      </c>
      <c r="AQ36" s="32">
        <f>'Рейтинговая таблица организаций'!BC36</f>
        <v>96</v>
      </c>
      <c r="AR36" s="32">
        <f>'Рейтинговая таблица организаций'!BD36</f>
        <v>97</v>
      </c>
      <c r="AS36" s="32">
        <f>'Рейтинговая таблица организаций'!BE36</f>
        <v>97.7</v>
      </c>
      <c r="AT36" s="32" t="str">
        <f t="shared" si="23"/>
        <v>269-271</v>
      </c>
      <c r="AU36" s="32">
        <f t="shared" si="8"/>
        <v>269</v>
      </c>
      <c r="AV36" s="32">
        <f t="shared" si="9"/>
        <v>3</v>
      </c>
      <c r="AW36" s="39" t="str">
        <f t="shared" si="24"/>
        <v>город Орел</v>
      </c>
      <c r="AX36" s="32">
        <f t="shared" si="25"/>
        <v>33</v>
      </c>
      <c r="AY36" s="32" t="str">
        <f t="shared" si="26"/>
        <v>Муниципальное бюджетное общеобразовательное учреждение – школа № 36 имени А.С. Бакина города Орла</v>
      </c>
      <c r="AZ36" s="32">
        <f>'Рейтинговая таблица организаций'!BF36</f>
        <v>96.22</v>
      </c>
      <c r="BA36" s="32" t="str">
        <f t="shared" si="27"/>
        <v>4</v>
      </c>
      <c r="BB36" s="32">
        <f t="shared" si="28"/>
        <v>4</v>
      </c>
      <c r="BC36" s="32">
        <f t="shared" si="29"/>
        <v>1</v>
      </c>
    </row>
    <row r="37" spans="1:55">
      <c r="A37" s="32">
        <f>'бланки '!D39</f>
        <v>34</v>
      </c>
      <c r="B37" s="33" t="str">
        <f>'Рейтинговая таблица организаций'!B37</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7" s="33" t="str">
        <f>'бланки '!A39</f>
        <v>город Орел</v>
      </c>
      <c r="D37" s="32">
        <f>'Рейтинговая таблица организаций'!C37</f>
        <v>600</v>
      </c>
      <c r="E37" s="32">
        <f t="shared" si="10"/>
        <v>34</v>
      </c>
      <c r="F37" s="32" t="str">
        <f t="shared" si="11"/>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G37" s="32">
        <f>'Рейтинговая таблица организаций'!Q37</f>
        <v>100</v>
      </c>
      <c r="H37" s="32">
        <f>'Рейтинговая таблица организаций'!R37</f>
        <v>100</v>
      </c>
      <c r="I37" s="32">
        <f>'Рейтинговая таблица организаций'!S37</f>
        <v>97</v>
      </c>
      <c r="J37" s="32">
        <f>'Рейтинговая таблица организаций'!T37</f>
        <v>98.8</v>
      </c>
      <c r="K37" s="32" t="str">
        <f t="shared" si="12"/>
        <v>143-159</v>
      </c>
      <c r="L37" s="32">
        <f t="shared" si="0"/>
        <v>143</v>
      </c>
      <c r="M37" s="32">
        <f t="shared" si="1"/>
        <v>17</v>
      </c>
      <c r="N37" s="32">
        <f t="shared" si="13"/>
        <v>34</v>
      </c>
      <c r="O37" s="32" t="str">
        <f t="shared" si="14"/>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P37" s="32">
        <f>'Рейтинговая таблица организаций'!Z37</f>
        <v>100</v>
      </c>
      <c r="Q37" s="32">
        <f>'Рейтинговая таблица организаций'!AB37</f>
        <v>99</v>
      </c>
      <c r="R37" s="32">
        <f>'Рейтинговая таблица организаций'!AC37</f>
        <v>99.5</v>
      </c>
      <c r="S37" s="32" t="str">
        <f t="shared" si="15"/>
        <v>157-192</v>
      </c>
      <c r="T37" s="32">
        <f t="shared" si="2"/>
        <v>157</v>
      </c>
      <c r="U37" s="32">
        <f t="shared" si="3"/>
        <v>36</v>
      </c>
      <c r="V37" s="32">
        <f t="shared" si="16"/>
        <v>34</v>
      </c>
      <c r="W37" s="32" t="str">
        <f t="shared" si="17"/>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X37" s="32">
        <f>'Рейтинговая таблица организаций'!AH37</f>
        <v>0</v>
      </c>
      <c r="Y37" s="32">
        <f>'Рейтинговая таблица организаций'!AI37</f>
        <v>100</v>
      </c>
      <c r="Z37" s="34">
        <f>'Рейтинговая таблица организаций'!AJ37</f>
        <v>100</v>
      </c>
      <c r="AA37" s="32">
        <f>'Рейтинговая таблица организаций'!AK37</f>
        <v>70</v>
      </c>
      <c r="AB37" s="32" t="str">
        <f t="shared" si="18"/>
        <v>91-92</v>
      </c>
      <c r="AC37" s="32">
        <f t="shared" si="4"/>
        <v>91</v>
      </c>
      <c r="AD37" s="32">
        <f t="shared" si="5"/>
        <v>2</v>
      </c>
      <c r="AE37" s="32">
        <f t="shared" si="19"/>
        <v>34</v>
      </c>
      <c r="AF37" s="32" t="str">
        <f t="shared" si="20"/>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AG37" s="32">
        <f>'Рейтинговая таблица организаций'!AR37</f>
        <v>98</v>
      </c>
      <c r="AH37" s="32">
        <f>'Рейтинговая таблица организаций'!AS37</f>
        <v>99</v>
      </c>
      <c r="AI37" s="32">
        <f>'Рейтинговая таблица организаций'!AT37</f>
        <v>98</v>
      </c>
      <c r="AJ37" s="32">
        <f>'Рейтинговая таблица организаций'!AU37</f>
        <v>98.4</v>
      </c>
      <c r="AK37" s="32" t="str">
        <f t="shared" si="21"/>
        <v>202-217</v>
      </c>
      <c r="AL37" s="32">
        <f t="shared" si="6"/>
        <v>202</v>
      </c>
      <c r="AM37" s="32">
        <f t="shared" si="7"/>
        <v>16</v>
      </c>
      <c r="AN37" s="32">
        <f>'бланки '!D39</f>
        <v>34</v>
      </c>
      <c r="AO37" s="32" t="str">
        <f t="shared" si="22"/>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AP37" s="32">
        <f>'Рейтинговая таблица организаций'!BB37</f>
        <v>99</v>
      </c>
      <c r="AQ37" s="32">
        <f>'Рейтинговая таблица организаций'!BC37</f>
        <v>99</v>
      </c>
      <c r="AR37" s="32">
        <f>'Рейтинговая таблица организаций'!BD37</f>
        <v>99</v>
      </c>
      <c r="AS37" s="32">
        <f>'Рейтинговая таблица организаций'!BE37</f>
        <v>99</v>
      </c>
      <c r="AT37" s="32" t="str">
        <f t="shared" si="23"/>
        <v>165-181</v>
      </c>
      <c r="AU37" s="32">
        <f t="shared" si="8"/>
        <v>165</v>
      </c>
      <c r="AV37" s="32">
        <f t="shared" si="9"/>
        <v>17</v>
      </c>
      <c r="AW37" s="39" t="str">
        <f t="shared" si="24"/>
        <v>город Орел</v>
      </c>
      <c r="AX37" s="32">
        <f t="shared" si="25"/>
        <v>34</v>
      </c>
      <c r="AY37" s="32" t="str">
        <f t="shared" si="26"/>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AZ37" s="32">
        <f>'Рейтинговая таблица организаций'!BF37</f>
        <v>93.140000000000015</v>
      </c>
      <c r="BA37" s="32" t="str">
        <f t="shared" si="27"/>
        <v>19</v>
      </c>
      <c r="BB37" s="32">
        <f t="shared" si="28"/>
        <v>19</v>
      </c>
      <c r="BC37" s="32">
        <f t="shared" si="29"/>
        <v>1</v>
      </c>
    </row>
    <row r="38" spans="1:55">
      <c r="A38" s="32">
        <f>'бланки '!D40</f>
        <v>35</v>
      </c>
      <c r="B38" s="33" t="str">
        <f>'Рейтинговая таблица организаций'!B38</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8" s="33" t="str">
        <f>'бланки '!A40</f>
        <v>город Орел</v>
      </c>
      <c r="D38" s="32">
        <f>'Рейтинговая таблица организаций'!C38</f>
        <v>600</v>
      </c>
      <c r="E38" s="32">
        <f t="shared" si="10"/>
        <v>35</v>
      </c>
      <c r="F38" s="32" t="str">
        <f t="shared" si="11"/>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G38" s="32">
        <f>'Рейтинговая таблица организаций'!Q38</f>
        <v>100</v>
      </c>
      <c r="H38" s="32">
        <f>'Рейтинговая таблица организаций'!R38</f>
        <v>100</v>
      </c>
      <c r="I38" s="32">
        <f>'Рейтинговая таблица организаций'!S38</f>
        <v>97</v>
      </c>
      <c r="J38" s="32">
        <f>'Рейтинговая таблица организаций'!T38</f>
        <v>98.8</v>
      </c>
      <c r="K38" s="32" t="str">
        <f t="shared" si="12"/>
        <v>143-159</v>
      </c>
      <c r="L38" s="32">
        <f t="shared" si="0"/>
        <v>143</v>
      </c>
      <c r="M38" s="32">
        <f t="shared" si="1"/>
        <v>17</v>
      </c>
      <c r="N38" s="32">
        <f t="shared" si="13"/>
        <v>35</v>
      </c>
      <c r="O38" s="32" t="str">
        <f t="shared" si="14"/>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P38" s="32">
        <f>'Рейтинговая таблица организаций'!Z38</f>
        <v>100</v>
      </c>
      <c r="Q38" s="32">
        <f>'Рейтинговая таблица организаций'!AB38</f>
        <v>99</v>
      </c>
      <c r="R38" s="32">
        <f>'Рейтинговая таблица организаций'!AC38</f>
        <v>99.5</v>
      </c>
      <c r="S38" s="32" t="str">
        <f t="shared" si="15"/>
        <v>157-192</v>
      </c>
      <c r="T38" s="32">
        <f t="shared" si="2"/>
        <v>157</v>
      </c>
      <c r="U38" s="32">
        <f t="shared" si="3"/>
        <v>36</v>
      </c>
      <c r="V38" s="32">
        <f t="shared" si="16"/>
        <v>35</v>
      </c>
      <c r="W38" s="32" t="str">
        <f t="shared" si="17"/>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X38" s="32">
        <f>'Рейтинговая таблица организаций'!AH38</f>
        <v>40</v>
      </c>
      <c r="Y38" s="32">
        <f>'Рейтинговая таблица организаций'!AI38</f>
        <v>60</v>
      </c>
      <c r="Z38" s="34">
        <f>'Рейтинговая таблица организаций'!AJ38</f>
        <v>100</v>
      </c>
      <c r="AA38" s="32">
        <f>'Рейтинговая таблица организаций'!AK38</f>
        <v>66</v>
      </c>
      <c r="AB38" s="32" t="str">
        <f t="shared" si="18"/>
        <v>115-132</v>
      </c>
      <c r="AC38" s="32">
        <f t="shared" si="4"/>
        <v>115</v>
      </c>
      <c r="AD38" s="32">
        <f t="shared" si="5"/>
        <v>18</v>
      </c>
      <c r="AE38" s="32">
        <f t="shared" si="19"/>
        <v>35</v>
      </c>
      <c r="AF38" s="32" t="str">
        <f t="shared" si="20"/>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AG38" s="32">
        <f>'Рейтинговая таблица организаций'!AR38</f>
        <v>97</v>
      </c>
      <c r="AH38" s="32">
        <f>'Рейтинговая таблица организаций'!AS38</f>
        <v>99</v>
      </c>
      <c r="AI38" s="32">
        <f>'Рейтинговая таблица организаций'!AT38</f>
        <v>96</v>
      </c>
      <c r="AJ38" s="32">
        <f>'Рейтинговая таблица организаций'!AU38</f>
        <v>97.6</v>
      </c>
      <c r="AK38" s="32" t="str">
        <f t="shared" si="21"/>
        <v>255-264</v>
      </c>
      <c r="AL38" s="32">
        <f t="shared" si="6"/>
        <v>255</v>
      </c>
      <c r="AM38" s="32">
        <f t="shared" si="7"/>
        <v>10</v>
      </c>
      <c r="AN38" s="32">
        <f>'бланки '!D40</f>
        <v>35</v>
      </c>
      <c r="AO38" s="32" t="str">
        <f t="shared" si="22"/>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AP38" s="32">
        <f>'Рейтинговая таблица организаций'!BB38</f>
        <v>97</v>
      </c>
      <c r="AQ38" s="32">
        <f>'Рейтинговая таблица организаций'!BC38</f>
        <v>96</v>
      </c>
      <c r="AR38" s="32">
        <f>'Рейтинговая таблица организаций'!BD38</f>
        <v>99</v>
      </c>
      <c r="AS38" s="32">
        <f>'Рейтинговая таблица организаций'!BE38</f>
        <v>97.8</v>
      </c>
      <c r="AT38" s="32" t="str">
        <f t="shared" si="23"/>
        <v>265-268</v>
      </c>
      <c r="AU38" s="32">
        <f t="shared" si="8"/>
        <v>265</v>
      </c>
      <c r="AV38" s="32">
        <f t="shared" si="9"/>
        <v>4</v>
      </c>
      <c r="AW38" s="39" t="str">
        <f t="shared" si="24"/>
        <v>город Орел</v>
      </c>
      <c r="AX38" s="32">
        <f t="shared" si="25"/>
        <v>35</v>
      </c>
      <c r="AY38" s="32" t="str">
        <f t="shared" si="26"/>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AZ38" s="32">
        <f>'Рейтинговая таблица организаций'!BF38</f>
        <v>91.94</v>
      </c>
      <c r="BA38" s="32" t="str">
        <f t="shared" si="27"/>
        <v>25</v>
      </c>
      <c r="BB38" s="32">
        <f t="shared" si="28"/>
        <v>25</v>
      </c>
      <c r="BC38" s="32">
        <f t="shared" si="29"/>
        <v>1</v>
      </c>
    </row>
    <row r="39" spans="1:55">
      <c r="A39" s="32">
        <f>'бланки '!D41</f>
        <v>36</v>
      </c>
      <c r="B39" s="33" t="str">
        <f>'Рейтинговая таблица организаций'!B39</f>
        <v>Муниципальное бюджетное общеобразовательное учреждение – гимназия № 39 имени Фридриха Шиллера г. Орла</v>
      </c>
      <c r="C39" s="33" t="str">
        <f>'бланки '!A41</f>
        <v>город Орел</v>
      </c>
      <c r="D39" s="32">
        <f>'Рейтинговая таблица организаций'!C39</f>
        <v>600</v>
      </c>
      <c r="E39" s="32">
        <f t="shared" si="10"/>
        <v>36</v>
      </c>
      <c r="F39" s="32" t="str">
        <f t="shared" si="11"/>
        <v>Муниципальное бюджетное общеобразовательное учреждение – гимназия № 39 имени Фридриха Шиллера г. Орла</v>
      </c>
      <c r="G39" s="32">
        <f>'Рейтинговая таблица организаций'!Q39</f>
        <v>100</v>
      </c>
      <c r="H39" s="32">
        <f>'Рейтинговая таблица организаций'!R39</f>
        <v>100</v>
      </c>
      <c r="I39" s="32">
        <f>'Рейтинговая таблица организаций'!S39</f>
        <v>99</v>
      </c>
      <c r="J39" s="32">
        <f>'Рейтинговая таблица организаций'!T39</f>
        <v>99.6</v>
      </c>
      <c r="K39" s="32" t="str">
        <f t="shared" si="12"/>
        <v>52-74</v>
      </c>
      <c r="L39" s="32">
        <f t="shared" si="0"/>
        <v>52</v>
      </c>
      <c r="M39" s="32">
        <f t="shared" si="1"/>
        <v>23</v>
      </c>
      <c r="N39" s="32">
        <f t="shared" si="13"/>
        <v>36</v>
      </c>
      <c r="O39" s="32" t="str">
        <f t="shared" si="14"/>
        <v>Муниципальное бюджетное общеобразовательное учреждение – гимназия № 39 имени Фридриха Шиллера г. Орла</v>
      </c>
      <c r="P39" s="32">
        <f>'Рейтинговая таблица организаций'!Z39</f>
        <v>100</v>
      </c>
      <c r="Q39" s="32">
        <f>'Рейтинговая таблица организаций'!AB39</f>
        <v>99</v>
      </c>
      <c r="R39" s="32">
        <f>'Рейтинговая таблица организаций'!AC39</f>
        <v>99.5</v>
      </c>
      <c r="S39" s="32" t="str">
        <f t="shared" si="15"/>
        <v>157-192</v>
      </c>
      <c r="T39" s="32">
        <f t="shared" si="2"/>
        <v>157</v>
      </c>
      <c r="U39" s="32">
        <f t="shared" si="3"/>
        <v>36</v>
      </c>
      <c r="V39" s="32">
        <f t="shared" si="16"/>
        <v>36</v>
      </c>
      <c r="W39" s="32" t="str">
        <f t="shared" si="17"/>
        <v>Муниципальное бюджетное общеобразовательное учреждение – гимназия № 39 имени Фридриха Шиллера г. Орла</v>
      </c>
      <c r="X39" s="32">
        <f>'Рейтинговая таблица организаций'!AH39</f>
        <v>0</v>
      </c>
      <c r="Y39" s="32">
        <f>'Рейтинговая таблица организаций'!AI39</f>
        <v>80</v>
      </c>
      <c r="Z39" s="34">
        <f>'Рейтинговая таблица организаций'!AJ39</f>
        <v>100</v>
      </c>
      <c r="AA39" s="32">
        <f>'Рейтинговая таблица организаций'!AK39</f>
        <v>62</v>
      </c>
      <c r="AB39" s="32" t="str">
        <f t="shared" si="18"/>
        <v>139-155</v>
      </c>
      <c r="AC39" s="32">
        <f t="shared" si="4"/>
        <v>139</v>
      </c>
      <c r="AD39" s="32">
        <f t="shared" si="5"/>
        <v>17</v>
      </c>
      <c r="AE39" s="32">
        <f t="shared" si="19"/>
        <v>36</v>
      </c>
      <c r="AF39" s="32" t="str">
        <f t="shared" si="20"/>
        <v>Муниципальное бюджетное общеобразовательное учреждение – гимназия № 39 имени Фридриха Шиллера г. Орла</v>
      </c>
      <c r="AG39" s="32">
        <f>'Рейтинговая таблица организаций'!AR39</f>
        <v>96</v>
      </c>
      <c r="AH39" s="32">
        <f>'Рейтинговая таблица организаций'!AS39</f>
        <v>99</v>
      </c>
      <c r="AI39" s="32">
        <f>'Рейтинговая таблица организаций'!AT39</f>
        <v>98</v>
      </c>
      <c r="AJ39" s="32">
        <f>'Рейтинговая таблица организаций'!AU39</f>
        <v>97.6</v>
      </c>
      <c r="AK39" s="32" t="str">
        <f t="shared" si="21"/>
        <v>255-264</v>
      </c>
      <c r="AL39" s="32">
        <f t="shared" si="6"/>
        <v>255</v>
      </c>
      <c r="AM39" s="32">
        <f t="shared" si="7"/>
        <v>10</v>
      </c>
      <c r="AN39" s="32">
        <f>'бланки '!D41</f>
        <v>36</v>
      </c>
      <c r="AO39" s="32" t="str">
        <f t="shared" si="22"/>
        <v>Муниципальное бюджетное общеобразовательное учреждение – гимназия № 39 имени Фридриха Шиллера г. Орла</v>
      </c>
      <c r="AP39" s="32">
        <f>'Рейтинговая таблица организаций'!BB39</f>
        <v>98</v>
      </c>
      <c r="AQ39" s="32">
        <f>'Рейтинговая таблица организаций'!BC39</f>
        <v>99</v>
      </c>
      <c r="AR39" s="32">
        <f>'Рейтинговая таблица организаций'!BD39</f>
        <v>98</v>
      </c>
      <c r="AS39" s="32">
        <f>'Рейтинговая таблица организаций'!BE39</f>
        <v>98.2</v>
      </c>
      <c r="AT39" s="32" t="str">
        <f t="shared" si="23"/>
        <v>233-237</v>
      </c>
      <c r="AU39" s="32">
        <f t="shared" si="8"/>
        <v>233</v>
      </c>
      <c r="AV39" s="32">
        <f t="shared" si="9"/>
        <v>5</v>
      </c>
      <c r="AW39" s="39" t="str">
        <f t="shared" si="24"/>
        <v>город Орел</v>
      </c>
      <c r="AX39" s="32">
        <f t="shared" si="25"/>
        <v>36</v>
      </c>
      <c r="AY39" s="32" t="str">
        <f t="shared" si="26"/>
        <v>Муниципальное бюджетное общеобразовательное учреждение – гимназия № 39 имени Фридриха Шиллера г. Орла</v>
      </c>
      <c r="AZ39" s="32">
        <f>'Рейтинговая таблица организаций'!BF39</f>
        <v>91.38000000000001</v>
      </c>
      <c r="BA39" s="32" t="str">
        <f t="shared" si="27"/>
        <v>30</v>
      </c>
      <c r="BB39" s="32">
        <f t="shared" si="28"/>
        <v>30</v>
      </c>
      <c r="BC39" s="32">
        <f t="shared" si="29"/>
        <v>1</v>
      </c>
    </row>
    <row r="40" spans="1:55">
      <c r="A40" s="32">
        <f>'бланки '!D42</f>
        <v>37</v>
      </c>
      <c r="B40" s="33" t="str">
        <f>'Рейтинговая таблица организаций'!B40</f>
        <v>Муниципальное бюджетное общеобразовательное учреждение лицей № 40 г. Орла</v>
      </c>
      <c r="C40" s="33" t="str">
        <f>'бланки '!A42</f>
        <v>город Орел</v>
      </c>
      <c r="D40" s="32">
        <f>'Рейтинговая таблица организаций'!C40</f>
        <v>600</v>
      </c>
      <c r="E40" s="32">
        <f t="shared" si="10"/>
        <v>37</v>
      </c>
      <c r="F40" s="32" t="str">
        <f t="shared" si="11"/>
        <v>Муниципальное бюджетное общеобразовательное учреждение лицей № 40 г. Орла</v>
      </c>
      <c r="G40" s="32">
        <f>'Рейтинговая таблица организаций'!Q40</f>
        <v>100</v>
      </c>
      <c r="H40" s="32">
        <f>'Рейтинговая таблица организаций'!R40</f>
        <v>100</v>
      </c>
      <c r="I40" s="32">
        <f>'Рейтинговая таблица организаций'!S40</f>
        <v>98</v>
      </c>
      <c r="J40" s="32">
        <f>'Рейтинговая таблица организаций'!T40</f>
        <v>99.2</v>
      </c>
      <c r="K40" s="32" t="str">
        <f t="shared" si="12"/>
        <v>90-121</v>
      </c>
      <c r="L40" s="32">
        <f t="shared" si="0"/>
        <v>90</v>
      </c>
      <c r="M40" s="32">
        <f t="shared" si="1"/>
        <v>32</v>
      </c>
      <c r="N40" s="32">
        <f t="shared" si="13"/>
        <v>37</v>
      </c>
      <c r="O40" s="32" t="str">
        <f t="shared" si="14"/>
        <v>Муниципальное бюджетное общеобразовательное учреждение лицей № 40 г. Орла</v>
      </c>
      <c r="P40" s="32">
        <f>'Рейтинговая таблица организаций'!Z40</f>
        <v>100</v>
      </c>
      <c r="Q40" s="32">
        <f>'Рейтинговая таблица организаций'!AB40</f>
        <v>99</v>
      </c>
      <c r="R40" s="32">
        <f>'Рейтинговая таблица организаций'!AC40</f>
        <v>99.5</v>
      </c>
      <c r="S40" s="32" t="str">
        <f t="shared" si="15"/>
        <v>157-192</v>
      </c>
      <c r="T40" s="32">
        <f t="shared" si="2"/>
        <v>157</v>
      </c>
      <c r="U40" s="32">
        <f t="shared" si="3"/>
        <v>36</v>
      </c>
      <c r="V40" s="32">
        <f t="shared" si="16"/>
        <v>37</v>
      </c>
      <c r="W40" s="32" t="str">
        <f t="shared" si="17"/>
        <v>Муниципальное бюджетное общеобразовательное учреждение лицей № 40 г. Орла</v>
      </c>
      <c r="X40" s="32">
        <f>'Рейтинговая таблица организаций'!AH40</f>
        <v>20</v>
      </c>
      <c r="Y40" s="32">
        <f>'Рейтинговая таблица организаций'!AI40</f>
        <v>60</v>
      </c>
      <c r="Z40" s="34">
        <f>'Рейтинговая таблица организаций'!AJ40</f>
        <v>100</v>
      </c>
      <c r="AA40" s="32">
        <f>'Рейтинговая таблица организаций'!AK40</f>
        <v>60</v>
      </c>
      <c r="AB40" s="32" t="str">
        <f t="shared" si="18"/>
        <v>160-188</v>
      </c>
      <c r="AC40" s="32">
        <f t="shared" si="4"/>
        <v>160</v>
      </c>
      <c r="AD40" s="32">
        <f t="shared" si="5"/>
        <v>29</v>
      </c>
      <c r="AE40" s="32">
        <f t="shared" si="19"/>
        <v>37</v>
      </c>
      <c r="AF40" s="32" t="str">
        <f t="shared" si="20"/>
        <v>Муниципальное бюджетное общеобразовательное учреждение лицей № 40 г. Орла</v>
      </c>
      <c r="AG40" s="32">
        <f>'Рейтинговая таблица организаций'!AR40</f>
        <v>96</v>
      </c>
      <c r="AH40" s="32">
        <f>'Рейтинговая таблица организаций'!AS40</f>
        <v>99</v>
      </c>
      <c r="AI40" s="32">
        <f>'Рейтинговая таблица организаций'!AT40</f>
        <v>96</v>
      </c>
      <c r="AJ40" s="32">
        <f>'Рейтинговая таблица организаций'!AU40</f>
        <v>97.2</v>
      </c>
      <c r="AK40" s="32" t="str">
        <f t="shared" si="21"/>
        <v>272-288</v>
      </c>
      <c r="AL40" s="32">
        <f t="shared" si="6"/>
        <v>272</v>
      </c>
      <c r="AM40" s="32">
        <f t="shared" si="7"/>
        <v>17</v>
      </c>
      <c r="AN40" s="32">
        <f>'бланки '!D42</f>
        <v>37</v>
      </c>
      <c r="AO40" s="32" t="str">
        <f t="shared" si="22"/>
        <v>Муниципальное бюджетное общеобразовательное учреждение лицей № 40 г. Орла</v>
      </c>
      <c r="AP40" s="32">
        <f>'Рейтинговая таблица организаций'!BB40</f>
        <v>100</v>
      </c>
      <c r="AQ40" s="32">
        <f>'Рейтинговая таблица организаций'!BC40</f>
        <v>99</v>
      </c>
      <c r="AR40" s="32">
        <f>'Рейтинговая таблица организаций'!BD40</f>
        <v>100</v>
      </c>
      <c r="AS40" s="32">
        <f>'Рейтинговая таблица организаций'!BE40</f>
        <v>99.8</v>
      </c>
      <c r="AT40" s="32" t="str">
        <f t="shared" si="23"/>
        <v>121-122</v>
      </c>
      <c r="AU40" s="32">
        <f t="shared" si="8"/>
        <v>121</v>
      </c>
      <c r="AV40" s="32">
        <f t="shared" si="9"/>
        <v>2</v>
      </c>
      <c r="AW40" s="39" t="str">
        <f t="shared" si="24"/>
        <v>город Орел</v>
      </c>
      <c r="AX40" s="32">
        <f t="shared" si="25"/>
        <v>37</v>
      </c>
      <c r="AY40" s="32" t="str">
        <f t="shared" si="26"/>
        <v>Муниципальное бюджетное общеобразовательное учреждение лицей № 40 г. Орла</v>
      </c>
      <c r="AZ40" s="32">
        <f>'Рейтинговая таблица организаций'!BF40</f>
        <v>91.14</v>
      </c>
      <c r="BA40" s="32" t="str">
        <f t="shared" si="27"/>
        <v>31</v>
      </c>
      <c r="BB40" s="32">
        <f t="shared" si="28"/>
        <v>31</v>
      </c>
      <c r="BC40" s="32">
        <f t="shared" si="29"/>
        <v>1</v>
      </c>
    </row>
    <row r="41" spans="1:55">
      <c r="A41" s="32">
        <f>'бланки '!D43</f>
        <v>38</v>
      </c>
      <c r="B41" s="33" t="str">
        <f>'Рейтинговая таблица организаций'!B41</f>
        <v>Муниципальное бюджетное общеобразовательное учреждение – средняя общеобразовательная школа № 45 имени Д.И. Блынского г. Орла</v>
      </c>
      <c r="C41" s="33" t="str">
        <f>'бланки '!A43</f>
        <v>город Орел</v>
      </c>
      <c r="D41" s="32">
        <f>'Рейтинговая таблица организаций'!C41</f>
        <v>600</v>
      </c>
      <c r="E41" s="32">
        <f t="shared" si="10"/>
        <v>38</v>
      </c>
      <c r="F41" s="32" t="str">
        <f t="shared" si="11"/>
        <v>Муниципальное бюджетное общеобразовательное учреждение – средняя общеобразовательная школа № 45 имени Д.И. Блынского г. Орла</v>
      </c>
      <c r="G41" s="32">
        <f>'Рейтинговая таблица организаций'!Q41</f>
        <v>100</v>
      </c>
      <c r="H41" s="32">
        <f>'Рейтинговая таблица организаций'!R41</f>
        <v>100</v>
      </c>
      <c r="I41" s="32">
        <f>'Рейтинговая таблица организаций'!S41</f>
        <v>100</v>
      </c>
      <c r="J41" s="32">
        <f>'Рейтинговая таблица организаций'!T41</f>
        <v>100</v>
      </c>
      <c r="K41" s="32" t="str">
        <f t="shared" si="12"/>
        <v>1-32</v>
      </c>
      <c r="L41" s="32">
        <f t="shared" si="0"/>
        <v>1</v>
      </c>
      <c r="M41" s="32">
        <f t="shared" si="1"/>
        <v>32</v>
      </c>
      <c r="N41" s="32">
        <f t="shared" si="13"/>
        <v>38</v>
      </c>
      <c r="O41" s="32" t="str">
        <f t="shared" si="14"/>
        <v>Муниципальное бюджетное общеобразовательное учреждение – средняя общеобразовательная школа № 45 имени Д.И. Блынского г. Орла</v>
      </c>
      <c r="P41" s="32">
        <f>'Рейтинговая таблица организаций'!Z41</f>
        <v>100</v>
      </c>
      <c r="Q41" s="32">
        <f>'Рейтинговая таблица организаций'!AB41</f>
        <v>99</v>
      </c>
      <c r="R41" s="32">
        <f>'Рейтинговая таблица организаций'!AC41</f>
        <v>99.5</v>
      </c>
      <c r="S41" s="32" t="str">
        <f t="shared" si="15"/>
        <v>157-192</v>
      </c>
      <c r="T41" s="32">
        <f t="shared" si="2"/>
        <v>157</v>
      </c>
      <c r="U41" s="32">
        <f t="shared" si="3"/>
        <v>36</v>
      </c>
      <c r="V41" s="32">
        <f t="shared" si="16"/>
        <v>38</v>
      </c>
      <c r="W41" s="32" t="str">
        <f t="shared" si="17"/>
        <v>Муниципальное бюджетное общеобразовательное учреждение – средняя общеобразовательная школа № 45 имени Д.И. Блынского г. Орла</v>
      </c>
      <c r="X41" s="32">
        <f>'Рейтинговая таблица организаций'!AH41</f>
        <v>60</v>
      </c>
      <c r="Y41" s="32">
        <f>'Рейтинговая таблица организаций'!AI41</f>
        <v>60</v>
      </c>
      <c r="Z41" s="34">
        <f>'Рейтинговая таблица организаций'!AJ41</f>
        <v>100</v>
      </c>
      <c r="AA41" s="32">
        <f>'Рейтинговая таблица организаций'!AK41</f>
        <v>72</v>
      </c>
      <c r="AB41" s="32" t="str">
        <f t="shared" si="18"/>
        <v>71-79</v>
      </c>
      <c r="AC41" s="32">
        <f t="shared" si="4"/>
        <v>71</v>
      </c>
      <c r="AD41" s="32">
        <f t="shared" si="5"/>
        <v>9</v>
      </c>
      <c r="AE41" s="32">
        <f t="shared" si="19"/>
        <v>38</v>
      </c>
      <c r="AF41" s="32" t="str">
        <f t="shared" si="20"/>
        <v>Муниципальное бюджетное общеобразовательное учреждение – средняя общеобразовательная школа № 45 имени Д.И. Блынского г. Орла</v>
      </c>
      <c r="AG41" s="32">
        <f>'Рейтинговая таблица организаций'!AR41</f>
        <v>99</v>
      </c>
      <c r="AH41" s="32">
        <f>'Рейтинговая таблица организаций'!AS41</f>
        <v>100</v>
      </c>
      <c r="AI41" s="32">
        <f>'Рейтинговая таблица организаций'!AT41</f>
        <v>99</v>
      </c>
      <c r="AJ41" s="32">
        <f>'Рейтинговая таблица организаций'!AU41</f>
        <v>99.4</v>
      </c>
      <c r="AK41" s="32" t="str">
        <f t="shared" si="21"/>
        <v>129-138</v>
      </c>
      <c r="AL41" s="32">
        <f t="shared" si="6"/>
        <v>129</v>
      </c>
      <c r="AM41" s="32">
        <f t="shared" si="7"/>
        <v>10</v>
      </c>
      <c r="AN41" s="32">
        <f>'бланки '!D43</f>
        <v>38</v>
      </c>
      <c r="AO41" s="32" t="str">
        <f t="shared" si="22"/>
        <v>Муниципальное бюджетное общеобразовательное учреждение – средняя общеобразовательная школа № 45 имени Д.И. Блынского г. Орла</v>
      </c>
      <c r="AP41" s="32">
        <f>'Рейтинговая таблица организаций'!BB41</f>
        <v>99</v>
      </c>
      <c r="AQ41" s="32">
        <f>'Рейтинговая таблица организаций'!BC41</f>
        <v>99</v>
      </c>
      <c r="AR41" s="32">
        <f>'Рейтинговая таблица организаций'!BD41</f>
        <v>99</v>
      </c>
      <c r="AS41" s="32">
        <f>'Рейтинговая таблица организаций'!BE41</f>
        <v>99</v>
      </c>
      <c r="AT41" s="32" t="str">
        <f t="shared" si="23"/>
        <v>165-181</v>
      </c>
      <c r="AU41" s="32">
        <f t="shared" si="8"/>
        <v>165</v>
      </c>
      <c r="AV41" s="32">
        <f t="shared" si="9"/>
        <v>17</v>
      </c>
      <c r="AW41" s="39" t="str">
        <f t="shared" si="24"/>
        <v>город Орел</v>
      </c>
      <c r="AX41" s="32">
        <f t="shared" si="25"/>
        <v>38</v>
      </c>
      <c r="AY41" s="32" t="str">
        <f t="shared" si="26"/>
        <v>Муниципальное бюджетное общеобразовательное учреждение – средняя общеобразовательная школа № 45 имени Д.И. Блынского г. Орла</v>
      </c>
      <c r="AZ41" s="32">
        <f>'Рейтинговая таблица организаций'!BF41</f>
        <v>93.97999999999999</v>
      </c>
      <c r="BA41" s="32" t="str">
        <f t="shared" si="27"/>
        <v>11</v>
      </c>
      <c r="BB41" s="32">
        <f t="shared" si="28"/>
        <v>11</v>
      </c>
      <c r="BC41" s="32">
        <f t="shared" si="29"/>
        <v>1</v>
      </c>
    </row>
    <row r="42" spans="1:55">
      <c r="A42" s="32">
        <f>'бланки '!D44</f>
        <v>39</v>
      </c>
      <c r="B42" s="33" t="str">
        <f>'Рейтинговая таблица организаций'!B42</f>
        <v>Муниципальное бюджетное вечернее (сменное) общеобразовательное учреждение «Открытая (сменная) общеобразовательная школа № 48» г. Орла</v>
      </c>
      <c r="C42" s="33" t="str">
        <f>'бланки '!A44</f>
        <v>город Орел</v>
      </c>
      <c r="D42" s="32">
        <f>'Рейтинговая таблица организаций'!C42</f>
        <v>133</v>
      </c>
      <c r="E42" s="32">
        <f t="shared" si="10"/>
        <v>39</v>
      </c>
      <c r="F42" s="32" t="str">
        <f t="shared" si="11"/>
        <v>Муниципальное бюджетное вечернее (сменное) общеобразовательное учреждение «Открытая (сменная) общеобразовательная школа № 48» г. Орла</v>
      </c>
      <c r="G42" s="32">
        <f>'Рейтинговая таблица организаций'!Q42</f>
        <v>100</v>
      </c>
      <c r="H42" s="32">
        <f>'Рейтинговая таблица организаций'!R42</f>
        <v>100</v>
      </c>
      <c r="I42" s="32">
        <f>'Рейтинговая таблица организаций'!S42</f>
        <v>98</v>
      </c>
      <c r="J42" s="32">
        <f>'Рейтинговая таблица организаций'!T42</f>
        <v>99.2</v>
      </c>
      <c r="K42" s="32" t="str">
        <f t="shared" si="12"/>
        <v>90-121</v>
      </c>
      <c r="L42" s="32">
        <f t="shared" si="0"/>
        <v>90</v>
      </c>
      <c r="M42" s="32">
        <f t="shared" si="1"/>
        <v>32</v>
      </c>
      <c r="N42" s="32">
        <f t="shared" si="13"/>
        <v>39</v>
      </c>
      <c r="O42" s="32" t="str">
        <f t="shared" si="14"/>
        <v>Муниципальное бюджетное вечернее (сменное) общеобразовательное учреждение «Открытая (сменная) общеобразовательная школа № 48» г. Орла</v>
      </c>
      <c r="P42" s="32">
        <f>'Рейтинговая таблица организаций'!Z42</f>
        <v>100</v>
      </c>
      <c r="Q42" s="32">
        <f>'Рейтинговая таблица организаций'!AB42</f>
        <v>100</v>
      </c>
      <c r="R42" s="32">
        <f>'Рейтинговая таблица организаций'!AC42</f>
        <v>100</v>
      </c>
      <c r="S42" s="32" t="str">
        <f t="shared" si="15"/>
        <v>2-156</v>
      </c>
      <c r="T42" s="32">
        <f t="shared" si="2"/>
        <v>2</v>
      </c>
      <c r="U42" s="32">
        <f t="shared" si="3"/>
        <v>155</v>
      </c>
      <c r="V42" s="32">
        <f t="shared" si="16"/>
        <v>39</v>
      </c>
      <c r="W42" s="32" t="str">
        <f t="shared" si="17"/>
        <v>Муниципальное бюджетное вечернее (сменное) общеобразовательное учреждение «Открытая (сменная) общеобразовательная школа № 48» г. Орла</v>
      </c>
      <c r="X42" s="32">
        <f>'Рейтинговая таблица организаций'!AH42</f>
        <v>0</v>
      </c>
      <c r="Y42" s="32">
        <f>'Рейтинговая таблица организаций'!AI42</f>
        <v>60</v>
      </c>
      <c r="Z42" s="34">
        <f>'Рейтинговая таблица организаций'!AJ42</f>
        <v>100</v>
      </c>
      <c r="AA42" s="32">
        <f>'Рейтинговая таблица организаций'!AK42</f>
        <v>54</v>
      </c>
      <c r="AB42" s="32" t="str">
        <f t="shared" si="18"/>
        <v>206-265</v>
      </c>
      <c r="AC42" s="32">
        <f t="shared" si="4"/>
        <v>206</v>
      </c>
      <c r="AD42" s="32">
        <f t="shared" si="5"/>
        <v>60</v>
      </c>
      <c r="AE42" s="32">
        <f t="shared" si="19"/>
        <v>39</v>
      </c>
      <c r="AF42" s="32" t="str">
        <f t="shared" si="20"/>
        <v>Муниципальное бюджетное вечернее (сменное) общеобразовательное учреждение «Открытая (сменная) общеобразовательная школа № 48» г. Орла</v>
      </c>
      <c r="AG42" s="32">
        <f>'Рейтинговая таблица организаций'!AR42</f>
        <v>97</v>
      </c>
      <c r="AH42" s="32">
        <f>'Рейтинговая таблица организаций'!AS42</f>
        <v>96</v>
      </c>
      <c r="AI42" s="32">
        <f>'Рейтинговая таблица организаций'!AT42</f>
        <v>98</v>
      </c>
      <c r="AJ42" s="32">
        <f>'Рейтинговая таблица организаций'!AU42</f>
        <v>96.8</v>
      </c>
      <c r="AK42" s="32" t="str">
        <f t="shared" si="21"/>
        <v>296-307</v>
      </c>
      <c r="AL42" s="32">
        <f t="shared" si="6"/>
        <v>296</v>
      </c>
      <c r="AM42" s="32">
        <f t="shared" si="7"/>
        <v>12</v>
      </c>
      <c r="AN42" s="32">
        <f>'бланки '!D44</f>
        <v>39</v>
      </c>
      <c r="AO42" s="32" t="str">
        <f t="shared" si="22"/>
        <v>Муниципальное бюджетное вечернее (сменное) общеобразовательное учреждение «Открытая (сменная) общеобразовательная школа № 48» г. Орла</v>
      </c>
      <c r="AP42" s="32">
        <f>'Рейтинговая таблица организаций'!BB42</f>
        <v>96</v>
      </c>
      <c r="AQ42" s="32">
        <f>'Рейтинговая таблица организаций'!BC42</f>
        <v>100</v>
      </c>
      <c r="AR42" s="32">
        <f>'Рейтинговая таблица организаций'!BD42</f>
        <v>98</v>
      </c>
      <c r="AS42" s="32">
        <f>'Рейтинговая таблица организаций'!BE42</f>
        <v>97.8</v>
      </c>
      <c r="AT42" s="32" t="str">
        <f t="shared" si="23"/>
        <v>265-268</v>
      </c>
      <c r="AU42" s="32">
        <f t="shared" si="8"/>
        <v>265</v>
      </c>
      <c r="AV42" s="32">
        <f t="shared" si="9"/>
        <v>4</v>
      </c>
      <c r="AW42" s="39" t="str">
        <f t="shared" si="24"/>
        <v>город Орел</v>
      </c>
      <c r="AX42" s="32">
        <f t="shared" si="25"/>
        <v>39</v>
      </c>
      <c r="AY42" s="32" t="str">
        <f t="shared" si="26"/>
        <v>Муниципальное бюджетное вечернее (сменное) общеобразовательное учреждение «Открытая (сменная) общеобразовательная школа № 48» г. Орла</v>
      </c>
      <c r="AZ42" s="32">
        <f>'Рейтинговая таблица организаций'!BF42</f>
        <v>89.56</v>
      </c>
      <c r="BA42" s="32" t="str">
        <f t="shared" si="27"/>
        <v>40-41</v>
      </c>
      <c r="BB42" s="32">
        <f t="shared" si="28"/>
        <v>40</v>
      </c>
      <c r="BC42" s="32">
        <f t="shared" si="29"/>
        <v>2</v>
      </c>
    </row>
    <row r="43" spans="1:55">
      <c r="A43" s="32">
        <f>'бланки '!D45</f>
        <v>40</v>
      </c>
      <c r="B43" s="33" t="str">
        <f>'Рейтинговая таблица организаций'!B43</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3" s="33" t="str">
        <f>'бланки '!A45</f>
        <v>город Орел</v>
      </c>
      <c r="D43" s="32">
        <f>'Рейтинговая таблица организаций'!C43</f>
        <v>386</v>
      </c>
      <c r="E43" s="32">
        <f t="shared" si="10"/>
        <v>40</v>
      </c>
      <c r="F43" s="32" t="str">
        <f t="shared" si="11"/>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G43" s="32">
        <f>'Рейтинговая таблица организаций'!Q43</f>
        <v>100</v>
      </c>
      <c r="H43" s="32">
        <f>'Рейтинговая таблица организаций'!R43</f>
        <v>100</v>
      </c>
      <c r="I43" s="32">
        <f>'Рейтинговая таблица организаций'!S43</f>
        <v>98</v>
      </c>
      <c r="J43" s="32">
        <f>'Рейтинговая таблица организаций'!T43</f>
        <v>99.2</v>
      </c>
      <c r="K43" s="32" t="str">
        <f t="shared" si="12"/>
        <v>90-121</v>
      </c>
      <c r="L43" s="32">
        <f t="shared" si="0"/>
        <v>90</v>
      </c>
      <c r="M43" s="32">
        <f t="shared" si="1"/>
        <v>32</v>
      </c>
      <c r="N43" s="32">
        <f t="shared" si="13"/>
        <v>40</v>
      </c>
      <c r="O43" s="32" t="str">
        <f t="shared" si="14"/>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P43" s="32">
        <f>'Рейтинговая таблица организаций'!Z43</f>
        <v>100</v>
      </c>
      <c r="Q43" s="32">
        <f>'Рейтинговая таблица организаций'!AB43</f>
        <v>98</v>
      </c>
      <c r="R43" s="32">
        <f>'Рейтинговая таблица организаций'!AC43</f>
        <v>99</v>
      </c>
      <c r="S43" s="32" t="str">
        <f t="shared" si="15"/>
        <v>193-239</v>
      </c>
      <c r="T43" s="32">
        <f t="shared" si="2"/>
        <v>193</v>
      </c>
      <c r="U43" s="32">
        <f t="shared" si="3"/>
        <v>47</v>
      </c>
      <c r="V43" s="32">
        <f t="shared" si="16"/>
        <v>40</v>
      </c>
      <c r="W43" s="32" t="str">
        <f t="shared" si="17"/>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X43" s="32">
        <f>'Рейтинговая таблица организаций'!AH43</f>
        <v>0</v>
      </c>
      <c r="Y43" s="32">
        <f>'Рейтинговая таблица организаций'!AI43</f>
        <v>80</v>
      </c>
      <c r="Z43" s="34">
        <f>'Рейтинговая таблица организаций'!AJ43</f>
        <v>100</v>
      </c>
      <c r="AA43" s="32">
        <f>'Рейтинговая таблица организаций'!AK43</f>
        <v>62</v>
      </c>
      <c r="AB43" s="32" t="str">
        <f t="shared" si="18"/>
        <v>139-155</v>
      </c>
      <c r="AC43" s="32">
        <f t="shared" si="4"/>
        <v>139</v>
      </c>
      <c r="AD43" s="32">
        <f t="shared" si="5"/>
        <v>17</v>
      </c>
      <c r="AE43" s="32">
        <f t="shared" si="19"/>
        <v>40</v>
      </c>
      <c r="AF43" s="32" t="str">
        <f t="shared" si="20"/>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AG43" s="32">
        <f>'Рейтинговая таблица организаций'!AR43</f>
        <v>100</v>
      </c>
      <c r="AH43" s="32">
        <f>'Рейтинговая таблица организаций'!AS43</f>
        <v>100</v>
      </c>
      <c r="AI43" s="32">
        <f>'Рейтинговая таблица организаций'!AT43</f>
        <v>99</v>
      </c>
      <c r="AJ43" s="32">
        <f>'Рейтинговая таблица организаций'!AU43</f>
        <v>99.8</v>
      </c>
      <c r="AK43" s="32" t="str">
        <f t="shared" si="21"/>
        <v>124-127</v>
      </c>
      <c r="AL43" s="32">
        <f t="shared" si="6"/>
        <v>124</v>
      </c>
      <c r="AM43" s="32">
        <f t="shared" si="7"/>
        <v>4</v>
      </c>
      <c r="AN43" s="32">
        <f>'бланки '!D45</f>
        <v>40</v>
      </c>
      <c r="AO43" s="32" t="str">
        <f t="shared" si="22"/>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AP43" s="32">
        <f>'Рейтинговая таблица организаций'!BB43</f>
        <v>100</v>
      </c>
      <c r="AQ43" s="32">
        <f>'Рейтинговая таблица организаций'!BC43</f>
        <v>99</v>
      </c>
      <c r="AR43" s="32">
        <f>'Рейтинговая таблица организаций'!BD43</f>
        <v>100</v>
      </c>
      <c r="AS43" s="32">
        <f>'Рейтинговая таблица организаций'!BE43</f>
        <v>99.8</v>
      </c>
      <c r="AT43" s="32" t="str">
        <f t="shared" si="23"/>
        <v>121-122</v>
      </c>
      <c r="AU43" s="32">
        <f t="shared" si="8"/>
        <v>121</v>
      </c>
      <c r="AV43" s="32">
        <f t="shared" si="9"/>
        <v>2</v>
      </c>
      <c r="AW43" s="39" t="str">
        <f t="shared" si="24"/>
        <v>город Орел</v>
      </c>
      <c r="AX43" s="32">
        <f t="shared" si="25"/>
        <v>40</v>
      </c>
      <c r="AY43" s="32" t="str">
        <f t="shared" si="26"/>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AZ43" s="32">
        <f>'Рейтинговая таблица организаций'!BF43</f>
        <v>91.960000000000008</v>
      </c>
      <c r="BA43" s="32" t="str">
        <f t="shared" si="27"/>
        <v>24</v>
      </c>
      <c r="BB43" s="32">
        <f t="shared" si="28"/>
        <v>24</v>
      </c>
      <c r="BC43" s="32">
        <f t="shared" si="29"/>
        <v>1</v>
      </c>
    </row>
    <row r="44" spans="1:55">
      <c r="A44" s="32">
        <f>'бланки '!D46</f>
        <v>41</v>
      </c>
      <c r="B44" s="33" t="str">
        <f>'Рейтинговая таблица организаций'!B44</f>
        <v>Муниципальное бюджетное общеобразовательное учреждение – средняя общеобразовательная школа № 50 г. Орла</v>
      </c>
      <c r="C44" s="33" t="str">
        <f>'бланки '!A46</f>
        <v>город Орел</v>
      </c>
      <c r="D44" s="32">
        <f>'Рейтинговая таблица организаций'!C44</f>
        <v>600</v>
      </c>
      <c r="E44" s="32">
        <f t="shared" si="10"/>
        <v>41</v>
      </c>
      <c r="F44" s="32" t="str">
        <f t="shared" si="11"/>
        <v>Муниципальное бюджетное общеобразовательное учреждение – средняя общеобразовательная школа № 50 г. Орла</v>
      </c>
      <c r="G44" s="32">
        <f>'Рейтинговая таблица организаций'!Q44</f>
        <v>100</v>
      </c>
      <c r="H44" s="32">
        <f>'Рейтинговая таблица организаций'!R44</f>
        <v>100</v>
      </c>
      <c r="I44" s="32">
        <f>'Рейтинговая таблица организаций'!S44</f>
        <v>99</v>
      </c>
      <c r="J44" s="32">
        <f>'Рейтинговая таблица организаций'!T44</f>
        <v>99.6</v>
      </c>
      <c r="K44" s="32" t="str">
        <f t="shared" si="12"/>
        <v>52-74</v>
      </c>
      <c r="L44" s="32">
        <f t="shared" si="0"/>
        <v>52</v>
      </c>
      <c r="M44" s="32">
        <f t="shared" si="1"/>
        <v>23</v>
      </c>
      <c r="N44" s="32">
        <f t="shared" si="13"/>
        <v>41</v>
      </c>
      <c r="O44" s="32" t="str">
        <f t="shared" si="14"/>
        <v>Муниципальное бюджетное общеобразовательное учреждение – средняя общеобразовательная школа № 50 г. Орла</v>
      </c>
      <c r="P44" s="32">
        <f>'Рейтинговая таблица организаций'!Z44</f>
        <v>100</v>
      </c>
      <c r="Q44" s="32">
        <f>'Рейтинговая таблица организаций'!AB44</f>
        <v>99</v>
      </c>
      <c r="R44" s="32">
        <f>'Рейтинговая таблица организаций'!AC44</f>
        <v>99.5</v>
      </c>
      <c r="S44" s="32" t="str">
        <f t="shared" si="15"/>
        <v>157-192</v>
      </c>
      <c r="T44" s="32">
        <f t="shared" si="2"/>
        <v>157</v>
      </c>
      <c r="U44" s="32">
        <f t="shared" si="3"/>
        <v>36</v>
      </c>
      <c r="V44" s="32">
        <f t="shared" si="16"/>
        <v>41</v>
      </c>
      <c r="W44" s="32" t="str">
        <f t="shared" si="17"/>
        <v>Муниципальное бюджетное общеобразовательное учреждение – средняя общеобразовательная школа № 50 г. Орла</v>
      </c>
      <c r="X44" s="32">
        <f>'Рейтинговая таблица организаций'!AH44</f>
        <v>40</v>
      </c>
      <c r="Y44" s="32">
        <f>'Рейтинговая таблица организаций'!AI44</f>
        <v>60</v>
      </c>
      <c r="Z44" s="34">
        <f>'Рейтинговая таблица организаций'!AJ44</f>
        <v>100</v>
      </c>
      <c r="AA44" s="32">
        <f>'Рейтинговая таблица организаций'!AK44</f>
        <v>66</v>
      </c>
      <c r="AB44" s="32" t="str">
        <f t="shared" si="18"/>
        <v>115-132</v>
      </c>
      <c r="AC44" s="32">
        <f t="shared" si="4"/>
        <v>115</v>
      </c>
      <c r="AD44" s="32">
        <f t="shared" si="5"/>
        <v>18</v>
      </c>
      <c r="AE44" s="32">
        <f t="shared" si="19"/>
        <v>41</v>
      </c>
      <c r="AF44" s="32" t="str">
        <f t="shared" si="20"/>
        <v>Муниципальное бюджетное общеобразовательное учреждение – средняя общеобразовательная школа № 50 г. Орла</v>
      </c>
      <c r="AG44" s="32">
        <f>'Рейтинговая таблица организаций'!AR44</f>
        <v>100</v>
      </c>
      <c r="AH44" s="32">
        <f>'Рейтинговая таблица организаций'!AS44</f>
        <v>99</v>
      </c>
      <c r="AI44" s="32">
        <f>'Рейтинговая таблица организаций'!AT44</f>
        <v>99</v>
      </c>
      <c r="AJ44" s="32">
        <f>'Рейтинговая таблица организаций'!AU44</f>
        <v>99.4</v>
      </c>
      <c r="AK44" s="32" t="str">
        <f t="shared" si="21"/>
        <v>129-138</v>
      </c>
      <c r="AL44" s="32">
        <f t="shared" si="6"/>
        <v>129</v>
      </c>
      <c r="AM44" s="32">
        <f t="shared" si="7"/>
        <v>10</v>
      </c>
      <c r="AN44" s="32">
        <f>'бланки '!D46</f>
        <v>41</v>
      </c>
      <c r="AO44" s="32" t="str">
        <f t="shared" si="22"/>
        <v>Муниципальное бюджетное общеобразовательное учреждение – средняя общеобразовательная школа № 50 г. Орла</v>
      </c>
      <c r="AP44" s="32">
        <f>'Рейтинговая таблица организаций'!BB44</f>
        <v>99</v>
      </c>
      <c r="AQ44" s="32">
        <f>'Рейтинговая таблица организаций'!BC44</f>
        <v>99</v>
      </c>
      <c r="AR44" s="32">
        <f>'Рейтинговая таблица организаций'!BD44</f>
        <v>99</v>
      </c>
      <c r="AS44" s="32">
        <f>'Рейтинговая таблица организаций'!BE44</f>
        <v>99</v>
      </c>
      <c r="AT44" s="32" t="str">
        <f t="shared" si="23"/>
        <v>165-181</v>
      </c>
      <c r="AU44" s="32">
        <f t="shared" si="8"/>
        <v>165</v>
      </c>
      <c r="AV44" s="32">
        <f t="shared" si="9"/>
        <v>17</v>
      </c>
      <c r="AW44" s="39" t="str">
        <f t="shared" si="24"/>
        <v>город Орел</v>
      </c>
      <c r="AX44" s="32">
        <f t="shared" si="25"/>
        <v>41</v>
      </c>
      <c r="AY44" s="32" t="str">
        <f t="shared" si="26"/>
        <v>Муниципальное бюджетное общеобразовательное учреждение – средняя общеобразовательная школа № 50 г. Орла</v>
      </c>
      <c r="AZ44" s="32">
        <f>'Рейтинговая таблица организаций'!BF44</f>
        <v>92.7</v>
      </c>
      <c r="BA44" s="32" t="str">
        <f t="shared" si="27"/>
        <v>21</v>
      </c>
      <c r="BB44" s="32">
        <f t="shared" si="28"/>
        <v>21</v>
      </c>
      <c r="BC44" s="32">
        <f t="shared" si="29"/>
        <v>1</v>
      </c>
    </row>
    <row r="45" spans="1:55">
      <c r="A45" s="32">
        <f>'бланки '!D47</f>
        <v>42</v>
      </c>
      <c r="B45" s="33" t="str">
        <f>'Рейтинговая таблица организаций'!B45</f>
        <v>Муниципальное бюджетное общеобразовательное учреждение - школа № 51 города Орла</v>
      </c>
      <c r="C45" s="33" t="str">
        <f>'бланки '!A47</f>
        <v>город Орел</v>
      </c>
      <c r="D45" s="32">
        <f>'Рейтинговая таблица организаций'!C45</f>
        <v>600</v>
      </c>
      <c r="E45" s="32">
        <f t="shared" si="10"/>
        <v>42</v>
      </c>
      <c r="F45" s="32" t="str">
        <f t="shared" si="11"/>
        <v>Муниципальное бюджетное общеобразовательное учреждение - школа № 51 города Орла</v>
      </c>
      <c r="G45" s="32">
        <f>'Рейтинговая таблица организаций'!Q45</f>
        <v>100</v>
      </c>
      <c r="H45" s="32">
        <f>'Рейтинговая таблица организаций'!R45</f>
        <v>100</v>
      </c>
      <c r="I45" s="32">
        <f>'Рейтинговая таблица организаций'!S45</f>
        <v>98</v>
      </c>
      <c r="J45" s="32">
        <f>'Рейтинговая таблица организаций'!T45</f>
        <v>99.2</v>
      </c>
      <c r="K45" s="32" t="str">
        <f t="shared" si="12"/>
        <v>90-121</v>
      </c>
      <c r="L45" s="32">
        <f t="shared" si="0"/>
        <v>90</v>
      </c>
      <c r="M45" s="32">
        <f t="shared" si="1"/>
        <v>32</v>
      </c>
      <c r="N45" s="32">
        <f t="shared" si="13"/>
        <v>42</v>
      </c>
      <c r="O45" s="32" t="str">
        <f t="shared" si="14"/>
        <v>Муниципальное бюджетное общеобразовательное учреждение - школа № 51 города Орла</v>
      </c>
      <c r="P45" s="32">
        <f>'Рейтинговая таблица организаций'!Z45</f>
        <v>100</v>
      </c>
      <c r="Q45" s="32">
        <f>'Рейтинговая таблица организаций'!AB45</f>
        <v>96</v>
      </c>
      <c r="R45" s="32">
        <f>'Рейтинговая таблица организаций'!AC45</f>
        <v>98</v>
      </c>
      <c r="S45" s="32" t="str">
        <f t="shared" si="15"/>
        <v>278-315</v>
      </c>
      <c r="T45" s="32">
        <f t="shared" si="2"/>
        <v>278</v>
      </c>
      <c r="U45" s="32">
        <f t="shared" si="3"/>
        <v>38</v>
      </c>
      <c r="V45" s="32">
        <f t="shared" si="16"/>
        <v>42</v>
      </c>
      <c r="W45" s="32" t="str">
        <f t="shared" si="17"/>
        <v>Муниципальное бюджетное общеобразовательное учреждение - школа № 51 города Орла</v>
      </c>
      <c r="X45" s="32">
        <f>'Рейтинговая таблица организаций'!AH45</f>
        <v>60</v>
      </c>
      <c r="Y45" s="32">
        <f>'Рейтинговая таблица организаций'!AI45</f>
        <v>60</v>
      </c>
      <c r="Z45" s="34">
        <f>'Рейтинговая таблица организаций'!AJ45</f>
        <v>100</v>
      </c>
      <c r="AA45" s="32">
        <f>'Рейтинговая таблица организаций'!AK45</f>
        <v>72</v>
      </c>
      <c r="AB45" s="32" t="str">
        <f t="shared" si="18"/>
        <v>71-79</v>
      </c>
      <c r="AC45" s="32">
        <f t="shared" si="4"/>
        <v>71</v>
      </c>
      <c r="AD45" s="32">
        <f t="shared" si="5"/>
        <v>9</v>
      </c>
      <c r="AE45" s="32">
        <f t="shared" si="19"/>
        <v>42</v>
      </c>
      <c r="AF45" s="32" t="str">
        <f t="shared" si="20"/>
        <v>Муниципальное бюджетное общеобразовательное учреждение - школа № 51 города Орла</v>
      </c>
      <c r="AG45" s="32">
        <f>'Рейтинговая таблица организаций'!AR45</f>
        <v>97</v>
      </c>
      <c r="AH45" s="32">
        <f>'Рейтинговая таблица организаций'!AS45</f>
        <v>95</v>
      </c>
      <c r="AI45" s="32">
        <f>'Рейтинговая таблица организаций'!AT45</f>
        <v>94</v>
      </c>
      <c r="AJ45" s="32">
        <f>'Рейтинговая таблица организаций'!AU45</f>
        <v>95.6</v>
      </c>
      <c r="AK45" s="32" t="str">
        <f t="shared" si="21"/>
        <v>326-327</v>
      </c>
      <c r="AL45" s="32">
        <f t="shared" si="6"/>
        <v>326</v>
      </c>
      <c r="AM45" s="32">
        <f t="shared" si="7"/>
        <v>2</v>
      </c>
      <c r="AN45" s="32">
        <f>'бланки '!D47</f>
        <v>42</v>
      </c>
      <c r="AO45" s="32" t="str">
        <f t="shared" si="22"/>
        <v>Муниципальное бюджетное общеобразовательное учреждение - школа № 51 города Орла</v>
      </c>
      <c r="AP45" s="32">
        <f>'Рейтинговая таблица организаций'!BB45</f>
        <v>98</v>
      </c>
      <c r="AQ45" s="32">
        <f>'Рейтинговая таблица организаций'!BC45</f>
        <v>99</v>
      </c>
      <c r="AR45" s="32">
        <f>'Рейтинговая таблица организаций'!BD45</f>
        <v>98</v>
      </c>
      <c r="AS45" s="32">
        <f>'Рейтинговая таблица организаций'!BE45</f>
        <v>98.2</v>
      </c>
      <c r="AT45" s="32" t="str">
        <f t="shared" si="23"/>
        <v>233-237</v>
      </c>
      <c r="AU45" s="32">
        <f t="shared" si="8"/>
        <v>233</v>
      </c>
      <c r="AV45" s="32">
        <f t="shared" si="9"/>
        <v>5</v>
      </c>
      <c r="AW45" s="39" t="str">
        <f t="shared" si="24"/>
        <v>город Орел</v>
      </c>
      <c r="AX45" s="32">
        <f t="shared" si="25"/>
        <v>42</v>
      </c>
      <c r="AY45" s="32" t="str">
        <f t="shared" si="26"/>
        <v>Муниципальное бюджетное общеобразовательное учреждение - школа № 51 города Орла</v>
      </c>
      <c r="AZ45" s="32">
        <f>'Рейтинговая таблица организаций'!BF45</f>
        <v>92.6</v>
      </c>
      <c r="BA45" s="32" t="str">
        <f t="shared" si="27"/>
        <v>22</v>
      </c>
      <c r="BB45" s="32">
        <f t="shared" si="28"/>
        <v>22</v>
      </c>
      <c r="BC45" s="32">
        <f t="shared" si="29"/>
        <v>1</v>
      </c>
    </row>
    <row r="46" spans="1:55" s="105" customFormat="1">
      <c r="A46" s="101">
        <f>'бланки '!D48</f>
        <v>43</v>
      </c>
      <c r="B46" s="102" t="str">
        <f>'Рейтинговая таблица организаций'!B46</f>
        <v>Муниципальное бюджетное общеобразовательное учреждение - школа № 52 города Орла</v>
      </c>
      <c r="C46" s="102" t="str">
        <f>'бланки '!A48</f>
        <v>город Орел</v>
      </c>
      <c r="D46" s="101">
        <f>'Рейтинговая таблица организаций'!C46</f>
        <v>600</v>
      </c>
      <c r="E46" s="101">
        <f t="shared" si="10"/>
        <v>43</v>
      </c>
      <c r="F46" s="101" t="str">
        <f t="shared" si="11"/>
        <v>Муниципальное бюджетное общеобразовательное учреждение - школа № 52 города Орла</v>
      </c>
      <c r="G46" s="101">
        <f>'Рейтинговая таблица организаций'!Q46</f>
        <v>100</v>
      </c>
      <c r="H46" s="101">
        <f>'Рейтинговая таблица организаций'!R46</f>
        <v>100</v>
      </c>
      <c r="I46" s="101">
        <f>'Рейтинговая таблица организаций'!S46</f>
        <v>99</v>
      </c>
      <c r="J46" s="101">
        <f>'Рейтинговая таблица организаций'!T46</f>
        <v>99.6</v>
      </c>
      <c r="K46" s="101" t="str">
        <f t="shared" si="12"/>
        <v>52-74</v>
      </c>
      <c r="L46" s="101">
        <f t="shared" si="0"/>
        <v>52</v>
      </c>
      <c r="M46" s="101">
        <f t="shared" si="1"/>
        <v>23</v>
      </c>
      <c r="N46" s="101">
        <f t="shared" si="13"/>
        <v>43</v>
      </c>
      <c r="O46" s="101" t="str">
        <f t="shared" si="14"/>
        <v>Муниципальное бюджетное общеобразовательное учреждение - школа № 52 города Орла</v>
      </c>
      <c r="P46" s="101">
        <f>'Рейтинговая таблица организаций'!Z46</f>
        <v>100</v>
      </c>
      <c r="Q46" s="101">
        <f>'Рейтинговая таблица организаций'!AB46</f>
        <v>98</v>
      </c>
      <c r="R46" s="101">
        <f>'Рейтинговая таблица организаций'!AC46</f>
        <v>99</v>
      </c>
      <c r="S46" s="101" t="str">
        <f t="shared" si="15"/>
        <v>193-239</v>
      </c>
      <c r="T46" s="101">
        <f t="shared" si="2"/>
        <v>193</v>
      </c>
      <c r="U46" s="101">
        <f t="shared" si="3"/>
        <v>47</v>
      </c>
      <c r="V46" s="101">
        <f t="shared" si="16"/>
        <v>43</v>
      </c>
      <c r="W46" s="101" t="str">
        <f t="shared" si="17"/>
        <v>Муниципальное бюджетное общеобразовательное учреждение - школа № 52 города Орла</v>
      </c>
      <c r="X46" s="101">
        <f>'Рейтинговая таблица организаций'!AH46</f>
        <v>20</v>
      </c>
      <c r="Y46" s="101">
        <f>'Рейтинговая таблица организаций'!AI46</f>
        <v>100</v>
      </c>
      <c r="Z46" s="103">
        <f>'Рейтинговая таблица организаций'!AJ46</f>
        <v>100</v>
      </c>
      <c r="AA46" s="101">
        <f>'Рейтинговая таблица организаций'!AK46</f>
        <v>76</v>
      </c>
      <c r="AB46" s="101" t="str">
        <f t="shared" si="18"/>
        <v>55-59</v>
      </c>
      <c r="AC46" s="101">
        <f t="shared" si="4"/>
        <v>55</v>
      </c>
      <c r="AD46" s="101">
        <f t="shared" si="5"/>
        <v>5</v>
      </c>
      <c r="AE46" s="101">
        <f t="shared" si="19"/>
        <v>43</v>
      </c>
      <c r="AF46" s="101" t="str">
        <f t="shared" si="20"/>
        <v>Муниципальное бюджетное общеобразовательное учреждение - школа № 52 города Орла</v>
      </c>
      <c r="AG46" s="101">
        <f>'Рейтинговая таблица организаций'!AR46</f>
        <v>98</v>
      </c>
      <c r="AH46" s="101">
        <f>'Рейтинговая таблица организаций'!AS46</f>
        <v>100</v>
      </c>
      <c r="AI46" s="101">
        <f>'Рейтинговая таблица организаций'!AT46</f>
        <v>99</v>
      </c>
      <c r="AJ46" s="101">
        <f>'Рейтинговая таблица организаций'!AU46</f>
        <v>99</v>
      </c>
      <c r="AK46" s="101" t="str">
        <f t="shared" si="21"/>
        <v>157-169</v>
      </c>
      <c r="AL46" s="101">
        <f t="shared" si="6"/>
        <v>157</v>
      </c>
      <c r="AM46" s="101">
        <f t="shared" si="7"/>
        <v>13</v>
      </c>
      <c r="AN46" s="101">
        <f>'бланки '!D48</f>
        <v>43</v>
      </c>
      <c r="AO46" s="101" t="str">
        <f t="shared" si="22"/>
        <v>Муниципальное бюджетное общеобразовательное учреждение - школа № 52 города Орла</v>
      </c>
      <c r="AP46" s="101">
        <f>'Рейтинговая таблица организаций'!BB46</f>
        <v>99</v>
      </c>
      <c r="AQ46" s="101">
        <f>'Рейтинговая таблица организаций'!BC46</f>
        <v>100</v>
      </c>
      <c r="AR46" s="101">
        <f>'Рейтинговая таблица организаций'!BD46</f>
        <v>99</v>
      </c>
      <c r="AS46" s="101">
        <f>'Рейтинговая таблица организаций'!BE46</f>
        <v>99.2</v>
      </c>
      <c r="AT46" s="101" t="str">
        <f t="shared" si="23"/>
        <v>143-158</v>
      </c>
      <c r="AU46" s="101">
        <f t="shared" si="8"/>
        <v>143</v>
      </c>
      <c r="AV46" s="101">
        <f t="shared" si="9"/>
        <v>16</v>
      </c>
      <c r="AW46" s="104" t="str">
        <f t="shared" si="24"/>
        <v>город Орел</v>
      </c>
      <c r="AX46" s="101">
        <f t="shared" si="25"/>
        <v>43</v>
      </c>
      <c r="AY46" s="101" t="str">
        <f t="shared" si="26"/>
        <v>Муниципальное бюджетное общеобразовательное учреждение - школа № 52 города Орла</v>
      </c>
      <c r="AZ46" s="101">
        <f>'Рейтинговая таблица организаций'!BF46</f>
        <v>94.56</v>
      </c>
      <c r="BA46" s="101" t="str">
        <f t="shared" si="27"/>
        <v>8</v>
      </c>
      <c r="BB46" s="101">
        <f t="shared" si="28"/>
        <v>8</v>
      </c>
      <c r="BC46" s="101">
        <f t="shared" si="29"/>
        <v>1</v>
      </c>
    </row>
    <row r="47" spans="1:55">
      <c r="A47" s="32">
        <f>'бланки '!D49</f>
        <v>44</v>
      </c>
      <c r="B47" s="33" t="str">
        <f>'Рейтинговая таблица организаций'!B47</f>
        <v>Муниципальное бюджетное общеобразовательное учреждение «Сахзаводская средняя общеобразовательная школа» Ливенского района Орловской области</v>
      </c>
      <c r="C47" s="33" t="str">
        <f>'бланки '!A49</f>
        <v>Ливенский район</v>
      </c>
      <c r="D47" s="32">
        <f>'Рейтинговая таблица организаций'!C47</f>
        <v>284</v>
      </c>
      <c r="E47" s="32">
        <f t="shared" si="10"/>
        <v>44</v>
      </c>
      <c r="F47" s="32" t="str">
        <f t="shared" si="11"/>
        <v>Муниципальное бюджетное общеобразовательное учреждение «Сахзаводская средняя общеобразовательная школа» Ливенского района Орловской области</v>
      </c>
      <c r="G47" s="32">
        <f>'Рейтинговая таблица организаций'!Q47</f>
        <v>100</v>
      </c>
      <c r="H47" s="32">
        <f>'Рейтинговая таблица организаций'!R47</f>
        <v>100</v>
      </c>
      <c r="I47" s="32">
        <f>'Рейтинговая таблица организаций'!S47</f>
        <v>99</v>
      </c>
      <c r="J47" s="32">
        <f>'Рейтинговая таблица организаций'!T47</f>
        <v>99.6</v>
      </c>
      <c r="K47" s="32" t="str">
        <f t="shared" si="12"/>
        <v>52-74</v>
      </c>
      <c r="L47" s="32">
        <f t="shared" si="0"/>
        <v>52</v>
      </c>
      <c r="M47" s="32">
        <f t="shared" si="1"/>
        <v>23</v>
      </c>
      <c r="N47" s="32">
        <f t="shared" si="13"/>
        <v>44</v>
      </c>
      <c r="O47" s="32" t="str">
        <f t="shared" si="14"/>
        <v>Муниципальное бюджетное общеобразовательное учреждение «Сахзаводская средняя общеобразовательная школа» Ливенского района Орловской области</v>
      </c>
      <c r="P47" s="32">
        <f>'Рейтинговая таблица организаций'!Z47</f>
        <v>100</v>
      </c>
      <c r="Q47" s="32">
        <f>'Рейтинговая таблица организаций'!AB47</f>
        <v>97</v>
      </c>
      <c r="R47" s="32">
        <f>'Рейтинговая таблица организаций'!AC47</f>
        <v>98.5</v>
      </c>
      <c r="S47" s="32" t="str">
        <f t="shared" si="15"/>
        <v>240-277</v>
      </c>
      <c r="T47" s="32">
        <f t="shared" si="2"/>
        <v>240</v>
      </c>
      <c r="U47" s="32">
        <f t="shared" si="3"/>
        <v>38</v>
      </c>
      <c r="V47" s="32">
        <f t="shared" si="16"/>
        <v>44</v>
      </c>
      <c r="W47" s="32" t="str">
        <f t="shared" si="17"/>
        <v>Муниципальное бюджетное общеобразовательное учреждение «Сахзаводская средняя общеобразовательная школа» Ливенского района Орловской области</v>
      </c>
      <c r="X47" s="32">
        <f>'Рейтинговая таблица организаций'!AH47</f>
        <v>60</v>
      </c>
      <c r="Y47" s="32">
        <f>'Рейтинговая таблица организаций'!AI47</f>
        <v>60</v>
      </c>
      <c r="Z47" s="34">
        <f>'Рейтинговая таблица организаций'!AJ47</f>
        <v>93</v>
      </c>
      <c r="AA47" s="32">
        <f>'Рейтинговая таблица организаций'!AK47</f>
        <v>69.900000000000006</v>
      </c>
      <c r="AB47" s="32" t="str">
        <f t="shared" si="18"/>
        <v>93-97</v>
      </c>
      <c r="AC47" s="32">
        <f t="shared" si="4"/>
        <v>93</v>
      </c>
      <c r="AD47" s="32">
        <f t="shared" si="5"/>
        <v>5</v>
      </c>
      <c r="AE47" s="32">
        <f t="shared" si="19"/>
        <v>44</v>
      </c>
      <c r="AF47" s="32" t="str">
        <f t="shared" si="20"/>
        <v>Муниципальное бюджетное общеобразовательное учреждение «Сахзаводская средняя общеобразовательная школа» Ливенского района Орловской области</v>
      </c>
      <c r="AG47" s="32">
        <f>'Рейтинговая таблица организаций'!AR47</f>
        <v>97</v>
      </c>
      <c r="AH47" s="32">
        <f>'Рейтинговая таблица организаций'!AS47</f>
        <v>99</v>
      </c>
      <c r="AI47" s="32">
        <f>'Рейтинговая таблица организаций'!AT47</f>
        <v>99</v>
      </c>
      <c r="AJ47" s="32">
        <f>'Рейтинговая таблица организаций'!AU47</f>
        <v>98.2</v>
      </c>
      <c r="AK47" s="32" t="str">
        <f t="shared" si="21"/>
        <v>218-231</v>
      </c>
      <c r="AL47" s="32">
        <f t="shared" si="6"/>
        <v>218</v>
      </c>
      <c r="AM47" s="32">
        <f t="shared" si="7"/>
        <v>14</v>
      </c>
      <c r="AN47" s="32">
        <f>'бланки '!D49</f>
        <v>44</v>
      </c>
      <c r="AO47" s="32" t="str">
        <f t="shared" si="22"/>
        <v>Муниципальное бюджетное общеобразовательное учреждение «Сахзаводская средняя общеобразовательная школа» Ливенского района Орловской области</v>
      </c>
      <c r="AP47" s="32">
        <f>'Рейтинговая таблица организаций'!BB47</f>
        <v>98</v>
      </c>
      <c r="AQ47" s="32">
        <f>'Рейтинговая таблица организаций'!BC47</f>
        <v>97</v>
      </c>
      <c r="AR47" s="32">
        <f>'Рейтинговая таблица организаций'!BD47</f>
        <v>99</v>
      </c>
      <c r="AS47" s="32">
        <f>'Рейтинговая таблица организаций'!BE47</f>
        <v>98.3</v>
      </c>
      <c r="AT47" s="32" t="str">
        <f t="shared" si="23"/>
        <v>229-232</v>
      </c>
      <c r="AU47" s="32">
        <f t="shared" si="8"/>
        <v>229</v>
      </c>
      <c r="AV47" s="32">
        <f t="shared" si="9"/>
        <v>4</v>
      </c>
      <c r="AW47" s="39" t="str">
        <f t="shared" si="24"/>
        <v>Ливенский район</v>
      </c>
      <c r="AX47" s="32">
        <f t="shared" si="25"/>
        <v>44</v>
      </c>
      <c r="AY47" s="32" t="str">
        <f t="shared" si="26"/>
        <v>Муниципальное бюджетное общеобразовательное учреждение «Сахзаводская средняя общеобразовательная школа» Ливенского района Орловской области</v>
      </c>
      <c r="AZ47" s="32">
        <f>'Рейтинговая таблица организаций'!BF47</f>
        <v>92.9</v>
      </c>
      <c r="BA47" s="32" t="str">
        <f t="shared" si="27"/>
        <v>3</v>
      </c>
      <c r="BB47" s="32">
        <f>RANK(AZ47,AZ$47:AZ$76)</f>
        <v>3</v>
      </c>
      <c r="BC47" s="32">
        <f>COUNTIF(BB$47:BB$76,BB47)</f>
        <v>1</v>
      </c>
    </row>
    <row r="48" spans="1:55">
      <c r="A48" s="32">
        <f>'бланки '!D50</f>
        <v>45</v>
      </c>
      <c r="B48" s="33" t="str">
        <f>'Рейтинговая таблица организаций'!B48</f>
        <v>Муниципальное бюджетное общеобразовательное учреждение «Дутовская средняя общеобразовательная школа» Ливенского района Орловской области</v>
      </c>
      <c r="C48" s="33" t="str">
        <f>'бланки '!A50</f>
        <v>Ливенский район</v>
      </c>
      <c r="D48" s="32">
        <f>'Рейтинговая таблица организаций'!C48</f>
        <v>43</v>
      </c>
      <c r="E48" s="32">
        <f t="shared" si="10"/>
        <v>45</v>
      </c>
      <c r="F48" s="32" t="str">
        <f t="shared" si="11"/>
        <v>Муниципальное бюджетное общеобразовательное учреждение «Дутовская средняя общеобразовательная школа» Ливенского района Орловской области</v>
      </c>
      <c r="G48" s="32">
        <f>'Рейтинговая таблица организаций'!Q48</f>
        <v>90</v>
      </c>
      <c r="H48" s="32">
        <f>'Рейтинговая таблица организаций'!R48</f>
        <v>90</v>
      </c>
      <c r="I48" s="32">
        <f>'Рейтинговая таблица организаций'!S48</f>
        <v>100</v>
      </c>
      <c r="J48" s="32">
        <f>'Рейтинговая таблица организаций'!T48</f>
        <v>94</v>
      </c>
      <c r="K48" s="32" t="str">
        <f t="shared" si="12"/>
        <v>306-308</v>
      </c>
      <c r="L48" s="32">
        <f t="shared" si="0"/>
        <v>306</v>
      </c>
      <c r="M48" s="32">
        <f t="shared" si="1"/>
        <v>3</v>
      </c>
      <c r="N48" s="32">
        <f t="shared" si="13"/>
        <v>45</v>
      </c>
      <c r="O48" s="32" t="str">
        <f t="shared" si="14"/>
        <v>Муниципальное бюджетное общеобразовательное учреждение «Дутовская средняя общеобразовательная школа» Ливенского района Орловской области</v>
      </c>
      <c r="P48" s="32">
        <f>'Рейтинговая таблица организаций'!Z48</f>
        <v>100</v>
      </c>
      <c r="Q48" s="32">
        <f>'Рейтинговая таблица организаций'!AB48</f>
        <v>100</v>
      </c>
      <c r="R48" s="32">
        <f>'Рейтинговая таблица организаций'!AC48</f>
        <v>100</v>
      </c>
      <c r="S48" s="32" t="str">
        <f t="shared" si="15"/>
        <v>2-156</v>
      </c>
      <c r="T48" s="32">
        <f t="shared" si="2"/>
        <v>2</v>
      </c>
      <c r="U48" s="32">
        <f t="shared" si="3"/>
        <v>155</v>
      </c>
      <c r="V48" s="32">
        <f t="shared" si="16"/>
        <v>45</v>
      </c>
      <c r="W48" s="32" t="str">
        <f t="shared" si="17"/>
        <v>Муниципальное бюджетное общеобразовательное учреждение «Дутовская средняя общеобразовательная школа» Ливенского района Орловской области</v>
      </c>
      <c r="X48" s="32">
        <f>'Рейтинговая таблица организаций'!AH48</f>
        <v>0</v>
      </c>
      <c r="Y48" s="32">
        <f>'Рейтинговая таблица организаций'!AI48</f>
        <v>60</v>
      </c>
      <c r="Z48" s="34">
        <f>'Рейтинговая таблица организаций'!AJ48</f>
        <v>97</v>
      </c>
      <c r="AA48" s="32">
        <f>'Рейтинговая таблица организаций'!AK48</f>
        <v>53.1</v>
      </c>
      <c r="AB48" s="32" t="str">
        <f t="shared" si="18"/>
        <v>267-269</v>
      </c>
      <c r="AC48" s="32">
        <f t="shared" si="4"/>
        <v>267</v>
      </c>
      <c r="AD48" s="32">
        <f t="shared" si="5"/>
        <v>3</v>
      </c>
      <c r="AE48" s="32">
        <f t="shared" si="19"/>
        <v>45</v>
      </c>
      <c r="AF48" s="32" t="str">
        <f t="shared" si="20"/>
        <v>Муниципальное бюджетное общеобразовательное учреждение «Дутовская средняя общеобразовательная школа» Ливенского района Орловской области</v>
      </c>
      <c r="AG48" s="32">
        <f>'Рейтинговая таблица организаций'!AR48</f>
        <v>95</v>
      </c>
      <c r="AH48" s="32">
        <f>'Рейтинговая таблица организаций'!AS48</f>
        <v>95</v>
      </c>
      <c r="AI48" s="32">
        <f>'Рейтинговая таблица организаций'!AT48</f>
        <v>95</v>
      </c>
      <c r="AJ48" s="32">
        <f>'Рейтинговая таблица организаций'!AU48</f>
        <v>95</v>
      </c>
      <c r="AK48" s="32" t="str">
        <f t="shared" si="21"/>
        <v>328</v>
      </c>
      <c r="AL48" s="32">
        <f t="shared" si="6"/>
        <v>328</v>
      </c>
      <c r="AM48" s="32">
        <f t="shared" si="7"/>
        <v>1</v>
      </c>
      <c r="AN48" s="32">
        <f>'бланки '!D50</f>
        <v>45</v>
      </c>
      <c r="AO48" s="32" t="str">
        <f t="shared" si="22"/>
        <v>Муниципальное бюджетное общеобразовательное учреждение «Дутовская средняя общеобразовательная школа» Ливенского района Орловской области</v>
      </c>
      <c r="AP48" s="32">
        <f>'Рейтинговая таблица организаций'!BB48</f>
        <v>98</v>
      </c>
      <c r="AQ48" s="32">
        <f>'Рейтинговая таблица организаций'!BC48</f>
        <v>98</v>
      </c>
      <c r="AR48" s="32">
        <f>'Рейтинговая таблица организаций'!BD48</f>
        <v>100</v>
      </c>
      <c r="AS48" s="32">
        <f>'Рейтинговая таблица организаций'!BE48</f>
        <v>99</v>
      </c>
      <c r="AT48" s="32" t="str">
        <f t="shared" si="23"/>
        <v>165-181</v>
      </c>
      <c r="AU48" s="32">
        <f t="shared" si="8"/>
        <v>165</v>
      </c>
      <c r="AV48" s="32">
        <f t="shared" si="9"/>
        <v>17</v>
      </c>
      <c r="AW48" s="39" t="str">
        <f t="shared" si="24"/>
        <v>Ливенский район</v>
      </c>
      <c r="AX48" s="32">
        <f t="shared" si="25"/>
        <v>45</v>
      </c>
      <c r="AY48" s="32" t="str">
        <f t="shared" si="26"/>
        <v>Муниципальное бюджетное общеобразовательное учреждение «Дутовская средняя общеобразовательная школа» Ливенского района Орловской области</v>
      </c>
      <c r="AZ48" s="32">
        <f>'Рейтинговая таблица организаций'!BF48</f>
        <v>88.22</v>
      </c>
      <c r="BA48" s="32" t="str">
        <f t="shared" si="27"/>
        <v>26-27</v>
      </c>
      <c r="BB48" s="32">
        <f t="shared" ref="BB48:BB76" si="30">RANK(AZ48,AZ$47:AZ$76)</f>
        <v>26</v>
      </c>
      <c r="BC48" s="32">
        <f t="shared" ref="BC48:BC76" si="31">COUNTIF(BB$47:BB$76,BB48)</f>
        <v>2</v>
      </c>
    </row>
    <row r="49" spans="1:55">
      <c r="A49" s="32">
        <f>'бланки '!D51</f>
        <v>46</v>
      </c>
      <c r="B49" s="33" t="str">
        <f>'Рейтинговая таблица организаций'!B49</f>
        <v>Муниципальное бюджетное общеобразовательное учреждение «Ливенская средняя общеобразовательная школа» Ливенского района Орловской области</v>
      </c>
      <c r="C49" s="33" t="str">
        <f>'бланки '!A51</f>
        <v>Ливенский район</v>
      </c>
      <c r="D49" s="32">
        <f>'Рейтинговая таблица организаций'!C49</f>
        <v>360</v>
      </c>
      <c r="E49" s="32">
        <f t="shared" si="10"/>
        <v>46</v>
      </c>
      <c r="F49" s="32" t="str">
        <f t="shared" si="11"/>
        <v>Муниципальное бюджетное общеобразовательное учреждение «Ливенская средняя общеобразовательная школа» Ливенского района Орловской области</v>
      </c>
      <c r="G49" s="32">
        <f>'Рейтинговая таблица организаций'!Q49</f>
        <v>93</v>
      </c>
      <c r="H49" s="32">
        <f>'Рейтинговая таблица организаций'!R49</f>
        <v>100</v>
      </c>
      <c r="I49" s="32">
        <f>'Рейтинговая таблица организаций'!S49</f>
        <v>97</v>
      </c>
      <c r="J49" s="32">
        <f>'Рейтинговая таблица организаций'!T49</f>
        <v>96.7</v>
      </c>
      <c r="K49" s="32" t="str">
        <f t="shared" si="12"/>
        <v>254-258</v>
      </c>
      <c r="L49" s="32">
        <f t="shared" si="0"/>
        <v>254</v>
      </c>
      <c r="M49" s="32">
        <f t="shared" si="1"/>
        <v>5</v>
      </c>
      <c r="N49" s="32">
        <f t="shared" si="13"/>
        <v>46</v>
      </c>
      <c r="O49" s="32" t="str">
        <f t="shared" si="14"/>
        <v>Муниципальное бюджетное общеобразовательное учреждение «Ливенская средняя общеобразовательная школа» Ливенского района Орловской области</v>
      </c>
      <c r="P49" s="32">
        <f>'Рейтинговая таблица организаций'!Z49</f>
        <v>100</v>
      </c>
      <c r="Q49" s="32">
        <f>'Рейтинговая таблица организаций'!AB49</f>
        <v>96</v>
      </c>
      <c r="R49" s="32">
        <f>'Рейтинговая таблица организаций'!AC49</f>
        <v>98</v>
      </c>
      <c r="S49" s="32" t="str">
        <f t="shared" si="15"/>
        <v>278-315</v>
      </c>
      <c r="T49" s="32">
        <f t="shared" si="2"/>
        <v>278</v>
      </c>
      <c r="U49" s="32">
        <f t="shared" si="3"/>
        <v>38</v>
      </c>
      <c r="V49" s="32">
        <f t="shared" si="16"/>
        <v>46</v>
      </c>
      <c r="W49" s="32" t="str">
        <f t="shared" si="17"/>
        <v>Муниципальное бюджетное общеобразовательное учреждение «Ливенская средняя общеобразовательная школа» Ливенского района Орловской области</v>
      </c>
      <c r="X49" s="32">
        <f>'Рейтинговая таблица организаций'!AH49</f>
        <v>60</v>
      </c>
      <c r="Y49" s="32">
        <f>'Рейтинговая таблица организаций'!AI49</f>
        <v>60</v>
      </c>
      <c r="Z49" s="34">
        <f>'Рейтинговая таблица организаций'!AJ49</f>
        <v>95</v>
      </c>
      <c r="AA49" s="32">
        <f>'Рейтинговая таблица организаций'!AK49</f>
        <v>70.5</v>
      </c>
      <c r="AB49" s="32" t="str">
        <f t="shared" si="18"/>
        <v>87</v>
      </c>
      <c r="AC49" s="32">
        <f t="shared" si="4"/>
        <v>87</v>
      </c>
      <c r="AD49" s="32">
        <f t="shared" si="5"/>
        <v>1</v>
      </c>
      <c r="AE49" s="32">
        <f t="shared" si="19"/>
        <v>46</v>
      </c>
      <c r="AF49" s="32" t="str">
        <f t="shared" si="20"/>
        <v>Муниципальное бюджетное общеобразовательное учреждение «Ливенская средняя общеобразовательная школа» Ливенского района Орловской области</v>
      </c>
      <c r="AG49" s="32">
        <f>'Рейтинговая таблица организаций'!AR49</f>
        <v>100</v>
      </c>
      <c r="AH49" s="32">
        <f>'Рейтинговая таблица организаций'!AS49</f>
        <v>99</v>
      </c>
      <c r="AI49" s="32">
        <f>'Рейтинговая таблица организаций'!AT49</f>
        <v>97</v>
      </c>
      <c r="AJ49" s="32">
        <f>'Рейтинговая таблица организаций'!AU49</f>
        <v>99</v>
      </c>
      <c r="AK49" s="32" t="str">
        <f t="shared" si="21"/>
        <v>157-169</v>
      </c>
      <c r="AL49" s="32">
        <f t="shared" si="6"/>
        <v>157</v>
      </c>
      <c r="AM49" s="32">
        <f t="shared" si="7"/>
        <v>13</v>
      </c>
      <c r="AN49" s="32">
        <f>'бланки '!D51</f>
        <v>46</v>
      </c>
      <c r="AO49" s="32" t="str">
        <f t="shared" si="22"/>
        <v>Муниципальное бюджетное общеобразовательное учреждение «Ливенская средняя общеобразовательная школа» Ливенского района Орловской области</v>
      </c>
      <c r="AP49" s="32">
        <f>'Рейтинговая таблица организаций'!BB49</f>
        <v>99</v>
      </c>
      <c r="AQ49" s="32">
        <f>'Рейтинговая таблица организаций'!BC49</f>
        <v>97</v>
      </c>
      <c r="AR49" s="32">
        <f>'Рейтинговая таблица организаций'!BD49</f>
        <v>96</v>
      </c>
      <c r="AS49" s="32">
        <f>'Рейтинговая таблица организаций'!BE49</f>
        <v>97.1</v>
      </c>
      <c r="AT49" s="32" t="str">
        <f t="shared" si="23"/>
        <v>297-299</v>
      </c>
      <c r="AU49" s="32">
        <f t="shared" si="8"/>
        <v>297</v>
      </c>
      <c r="AV49" s="32">
        <f t="shared" si="9"/>
        <v>3</v>
      </c>
      <c r="AW49" s="39" t="str">
        <f t="shared" si="24"/>
        <v>Ливенский район</v>
      </c>
      <c r="AX49" s="32">
        <f t="shared" si="25"/>
        <v>46</v>
      </c>
      <c r="AY49" s="32" t="str">
        <f t="shared" si="26"/>
        <v>Муниципальное бюджетное общеобразовательное учреждение «Ливенская средняя общеобразовательная школа» Ливенского района Орловской области</v>
      </c>
      <c r="AZ49" s="32">
        <f>'Рейтинговая таблица организаций'!BF49</f>
        <v>92.259999999999991</v>
      </c>
      <c r="BA49" s="32" t="str">
        <f t="shared" si="27"/>
        <v>8</v>
      </c>
      <c r="BB49" s="32">
        <f t="shared" si="30"/>
        <v>8</v>
      </c>
      <c r="BC49" s="32">
        <f t="shared" si="31"/>
        <v>1</v>
      </c>
    </row>
    <row r="50" spans="1:55">
      <c r="A50" s="32">
        <f>'бланки '!D52</f>
        <v>47</v>
      </c>
      <c r="B50" s="33" t="str">
        <f>'Рейтинговая таблица организаций'!B50</f>
        <v>Муниципальное бюджетное общеобразовательное учреждение «Воротынская основная общеобразовательная школа» Ливенского района Орловской области</v>
      </c>
      <c r="C50" s="33" t="str">
        <f>'бланки '!A52</f>
        <v>Ливенский район</v>
      </c>
      <c r="D50" s="32">
        <f>'Рейтинговая таблица организаций'!C50</f>
        <v>15</v>
      </c>
      <c r="E50" s="32">
        <f t="shared" si="10"/>
        <v>47</v>
      </c>
      <c r="F50" s="32" t="str">
        <f t="shared" si="11"/>
        <v>Муниципальное бюджетное общеобразовательное учреждение «Воротынская основная общеобразовательная школа» Ливенского района Орловской области</v>
      </c>
      <c r="G50" s="32">
        <f>'Рейтинговая таблица организаций'!Q50</f>
        <v>97</v>
      </c>
      <c r="H50" s="32">
        <f>'Рейтинговая таблица организаций'!R50</f>
        <v>100</v>
      </c>
      <c r="I50" s="32">
        <f>'Рейтинговая таблица организаций'!S50</f>
        <v>100</v>
      </c>
      <c r="J50" s="32">
        <f>'Рейтинговая таблица организаций'!T50</f>
        <v>99.1</v>
      </c>
      <c r="K50" s="32" t="str">
        <f t="shared" si="12"/>
        <v>122-136</v>
      </c>
      <c r="L50" s="32">
        <f t="shared" si="0"/>
        <v>122</v>
      </c>
      <c r="M50" s="32">
        <f t="shared" si="1"/>
        <v>15</v>
      </c>
      <c r="N50" s="32">
        <f t="shared" si="13"/>
        <v>47</v>
      </c>
      <c r="O50" s="32" t="str">
        <f t="shared" si="14"/>
        <v>Муниципальное бюджетное общеобразовательное учреждение «Воротынская основная общеобразовательная школа» Ливенского района Орловской области</v>
      </c>
      <c r="P50" s="32">
        <f>'Рейтинговая таблица организаций'!Z50</f>
        <v>100</v>
      </c>
      <c r="Q50" s="32">
        <f>'Рейтинговая таблица организаций'!AB50</f>
        <v>100</v>
      </c>
      <c r="R50" s="32">
        <f>'Рейтинговая таблица организаций'!AC50</f>
        <v>100</v>
      </c>
      <c r="S50" s="32" t="str">
        <f t="shared" si="15"/>
        <v>2-156</v>
      </c>
      <c r="T50" s="32">
        <f t="shared" si="2"/>
        <v>2</v>
      </c>
      <c r="U50" s="32">
        <f t="shared" si="3"/>
        <v>155</v>
      </c>
      <c r="V50" s="32">
        <f t="shared" si="16"/>
        <v>47</v>
      </c>
      <c r="W50" s="32" t="str">
        <f t="shared" si="17"/>
        <v>Муниципальное бюджетное общеобразовательное учреждение «Воротынская основная общеобразовательная школа» Ливенского района Орловской области</v>
      </c>
      <c r="X50" s="32">
        <f>'Рейтинговая таблица организаций'!AH50</f>
        <v>0</v>
      </c>
      <c r="Y50" s="32">
        <f>'Рейтинговая таблица организаций'!AI50</f>
        <v>60</v>
      </c>
      <c r="Z50" s="34">
        <f>'Рейтинговая таблица организаций'!AJ50</f>
        <v>100</v>
      </c>
      <c r="AA50" s="32">
        <f>'Рейтинговая таблица организаций'!AK50</f>
        <v>54</v>
      </c>
      <c r="AB50" s="32" t="str">
        <f t="shared" si="18"/>
        <v>206-265</v>
      </c>
      <c r="AC50" s="32">
        <f t="shared" si="4"/>
        <v>206</v>
      </c>
      <c r="AD50" s="32">
        <f t="shared" si="5"/>
        <v>60</v>
      </c>
      <c r="AE50" s="32">
        <f t="shared" si="19"/>
        <v>47</v>
      </c>
      <c r="AF50" s="32" t="str">
        <f t="shared" si="20"/>
        <v>Муниципальное бюджетное общеобразовательное учреждение «Воротынская основная общеобразовательная школа» Ливенского района Орловской области</v>
      </c>
      <c r="AG50" s="32">
        <f>'Рейтинговая таблица организаций'!AR50</f>
        <v>100</v>
      </c>
      <c r="AH50" s="32">
        <f>'Рейтинговая таблица организаций'!AS50</f>
        <v>100</v>
      </c>
      <c r="AI50" s="32">
        <f>'Рейтинговая таблица организаций'!AT50</f>
        <v>100</v>
      </c>
      <c r="AJ50" s="32">
        <f>'Рейтинговая таблица организаций'!AU50</f>
        <v>100</v>
      </c>
      <c r="AK50" s="32" t="str">
        <f t="shared" si="21"/>
        <v>1-123</v>
      </c>
      <c r="AL50" s="32">
        <f t="shared" si="6"/>
        <v>1</v>
      </c>
      <c r="AM50" s="32">
        <f t="shared" si="7"/>
        <v>123</v>
      </c>
      <c r="AN50" s="32">
        <f>'бланки '!D52</f>
        <v>47</v>
      </c>
      <c r="AO50" s="32" t="str">
        <f t="shared" si="22"/>
        <v>Муниципальное бюджетное общеобразовательное учреждение «Воротынская основная общеобразовательная школа» Ливенского района Орловской области</v>
      </c>
      <c r="AP50" s="32">
        <f>'Рейтинговая таблица организаций'!BB50</f>
        <v>100</v>
      </c>
      <c r="AQ50" s="32">
        <f>'Рейтинговая таблица организаций'!BC50</f>
        <v>100</v>
      </c>
      <c r="AR50" s="32">
        <f>'Рейтинговая таблица организаций'!BD50</f>
        <v>100</v>
      </c>
      <c r="AS50" s="32">
        <f>'Рейтинговая таблица организаций'!BE50</f>
        <v>100</v>
      </c>
      <c r="AT50" s="32" t="str">
        <f t="shared" si="23"/>
        <v>1-120</v>
      </c>
      <c r="AU50" s="32">
        <f t="shared" si="8"/>
        <v>1</v>
      </c>
      <c r="AV50" s="32">
        <f t="shared" si="9"/>
        <v>120</v>
      </c>
      <c r="AW50" s="39" t="str">
        <f t="shared" si="24"/>
        <v>Ливенский район</v>
      </c>
      <c r="AX50" s="32">
        <f t="shared" si="25"/>
        <v>47</v>
      </c>
      <c r="AY50" s="32" t="str">
        <f t="shared" si="26"/>
        <v>Муниципальное бюджетное общеобразовательное учреждение «Воротынская основная общеобразовательная школа» Ливенского района Орловской области</v>
      </c>
      <c r="AZ50" s="32">
        <f>'Рейтинговая таблица организаций'!BF50</f>
        <v>90.62</v>
      </c>
      <c r="BA50" s="32" t="str">
        <f t="shared" si="27"/>
        <v>12</v>
      </c>
      <c r="BB50" s="32">
        <f t="shared" si="30"/>
        <v>12</v>
      </c>
      <c r="BC50" s="32">
        <f t="shared" si="31"/>
        <v>1</v>
      </c>
    </row>
    <row r="51" spans="1:55">
      <c r="A51" s="32">
        <f>'бланки '!D53</f>
        <v>48</v>
      </c>
      <c r="B51" s="33" t="str">
        <f>'Рейтинговая таблица организаций'!B51</f>
        <v>Муниципальное бюджетное общеобразовательное учреждение «Липовецкая основная общеобразовательная школа» Ливенского района Орловской области</v>
      </c>
      <c r="C51" s="33" t="str">
        <f>'бланки '!A53</f>
        <v>Ливенский район</v>
      </c>
      <c r="D51" s="32">
        <f>'Рейтинговая таблица организаций'!C51</f>
        <v>24</v>
      </c>
      <c r="E51" s="32">
        <f t="shared" si="10"/>
        <v>48</v>
      </c>
      <c r="F51" s="32" t="str">
        <f t="shared" si="11"/>
        <v>Муниципальное бюджетное общеобразовательное учреждение «Липовецкая основная общеобразовательная школа» Ливенского района Орловской области</v>
      </c>
      <c r="G51" s="32">
        <f>'Рейтинговая таблица организаций'!Q51</f>
        <v>92</v>
      </c>
      <c r="H51" s="32">
        <f>'Рейтинговая таблица организаций'!R51</f>
        <v>100</v>
      </c>
      <c r="I51" s="32">
        <f>'Рейтинговая таблица организаций'!S51</f>
        <v>98</v>
      </c>
      <c r="J51" s="32">
        <f>'Рейтинговая таблица организаций'!T51</f>
        <v>96.8</v>
      </c>
      <c r="K51" s="32" t="str">
        <f t="shared" si="12"/>
        <v>252-253</v>
      </c>
      <c r="L51" s="32">
        <f t="shared" si="0"/>
        <v>252</v>
      </c>
      <c r="M51" s="32">
        <f t="shared" si="1"/>
        <v>2</v>
      </c>
      <c r="N51" s="32">
        <f t="shared" si="13"/>
        <v>48</v>
      </c>
      <c r="O51" s="32" t="str">
        <f t="shared" si="14"/>
        <v>Муниципальное бюджетное общеобразовательное учреждение «Липовецкая основная общеобразовательная школа» Ливенского района Орловской области</v>
      </c>
      <c r="P51" s="32">
        <f>'Рейтинговая таблица организаций'!Z51</f>
        <v>100</v>
      </c>
      <c r="Q51" s="32">
        <f>'Рейтинговая таблица организаций'!AB51</f>
        <v>100</v>
      </c>
      <c r="R51" s="32">
        <f>'Рейтинговая таблица организаций'!AC51</f>
        <v>100</v>
      </c>
      <c r="S51" s="32" t="str">
        <f t="shared" si="15"/>
        <v>2-156</v>
      </c>
      <c r="T51" s="32">
        <f t="shared" si="2"/>
        <v>2</v>
      </c>
      <c r="U51" s="32">
        <f t="shared" si="3"/>
        <v>155</v>
      </c>
      <c r="V51" s="32">
        <f t="shared" si="16"/>
        <v>48</v>
      </c>
      <c r="W51" s="32" t="str">
        <f t="shared" si="17"/>
        <v>Муниципальное бюджетное общеобразовательное учреждение «Липовецкая основная общеобразовательная школа» Ливенского района Орловской области</v>
      </c>
      <c r="X51" s="32">
        <f>'Рейтинговая таблица организаций'!AH51</f>
        <v>0</v>
      </c>
      <c r="Y51" s="32">
        <f>'Рейтинговая таблица организаций'!AI51</f>
        <v>60</v>
      </c>
      <c r="Z51" s="34">
        <f>'Рейтинговая таблица организаций'!AJ51</f>
        <v>87</v>
      </c>
      <c r="AA51" s="32">
        <f>'Рейтинговая таблица организаций'!AK51</f>
        <v>50.1</v>
      </c>
      <c r="AB51" s="32" t="str">
        <f t="shared" si="18"/>
        <v>289-293</v>
      </c>
      <c r="AC51" s="32">
        <f t="shared" si="4"/>
        <v>289</v>
      </c>
      <c r="AD51" s="32">
        <f t="shared" si="5"/>
        <v>5</v>
      </c>
      <c r="AE51" s="32">
        <f t="shared" si="19"/>
        <v>48</v>
      </c>
      <c r="AF51" s="32" t="str">
        <f t="shared" si="20"/>
        <v>Муниципальное бюджетное общеобразовательное учреждение «Липовецкая основная общеобразовательная школа» Ливенского района Орловской области</v>
      </c>
      <c r="AG51" s="32">
        <f>'Рейтинговая таблица организаций'!AR51</f>
        <v>96</v>
      </c>
      <c r="AH51" s="32">
        <f>'Рейтинговая таблица организаций'!AS51</f>
        <v>96</v>
      </c>
      <c r="AI51" s="32">
        <f>'Рейтинговая таблица организаций'!AT51</f>
        <v>100</v>
      </c>
      <c r="AJ51" s="32">
        <f>'Рейтинговая таблица организаций'!AU51</f>
        <v>96.8</v>
      </c>
      <c r="AK51" s="32" t="str">
        <f t="shared" si="21"/>
        <v>296-307</v>
      </c>
      <c r="AL51" s="32">
        <f t="shared" si="6"/>
        <v>296</v>
      </c>
      <c r="AM51" s="32">
        <f t="shared" si="7"/>
        <v>12</v>
      </c>
      <c r="AN51" s="32">
        <f>'бланки '!D53</f>
        <v>48</v>
      </c>
      <c r="AO51" s="32" t="str">
        <f t="shared" si="22"/>
        <v>Муниципальное бюджетное общеобразовательное учреждение «Липовецкая основная общеобразовательная школа» Ливенского района Орловской области</v>
      </c>
      <c r="AP51" s="32">
        <f>'Рейтинговая таблица организаций'!BB51</f>
        <v>100</v>
      </c>
      <c r="AQ51" s="32">
        <f>'Рейтинговая таблица организаций'!BC51</f>
        <v>100</v>
      </c>
      <c r="AR51" s="32">
        <f>'Рейтинговая таблица организаций'!BD51</f>
        <v>100</v>
      </c>
      <c r="AS51" s="32">
        <f>'Рейтинговая таблица организаций'!BE51</f>
        <v>100</v>
      </c>
      <c r="AT51" s="32" t="str">
        <f t="shared" si="23"/>
        <v>1-120</v>
      </c>
      <c r="AU51" s="32">
        <f t="shared" si="8"/>
        <v>1</v>
      </c>
      <c r="AV51" s="32">
        <f t="shared" si="9"/>
        <v>120</v>
      </c>
      <c r="AW51" s="39" t="str">
        <f t="shared" si="24"/>
        <v>Ливенский район</v>
      </c>
      <c r="AX51" s="32">
        <f t="shared" si="25"/>
        <v>48</v>
      </c>
      <c r="AY51" s="32" t="str">
        <f t="shared" si="26"/>
        <v>Муниципальное бюджетное общеобразовательное учреждение «Липовецкая основная общеобразовательная школа» Ливенского района Орловской области</v>
      </c>
      <c r="AZ51" s="32">
        <f>'Рейтинговая таблица организаций'!BF51</f>
        <v>88.74</v>
      </c>
      <c r="BA51" s="32" t="str">
        <f t="shared" si="27"/>
        <v>22</v>
      </c>
      <c r="BB51" s="32">
        <f t="shared" si="30"/>
        <v>22</v>
      </c>
      <c r="BC51" s="32">
        <f t="shared" si="31"/>
        <v>1</v>
      </c>
    </row>
    <row r="52" spans="1:55">
      <c r="A52" s="32">
        <f>'бланки '!D54</f>
        <v>49</v>
      </c>
      <c r="B52" s="33" t="str">
        <f>'Рейтинговая таблица организаций'!B52</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2" s="33" t="str">
        <f>'бланки '!A54</f>
        <v>Ливенский район</v>
      </c>
      <c r="D52" s="32">
        <f>'Рейтинговая таблица организаций'!C52</f>
        <v>102</v>
      </c>
      <c r="E52" s="32">
        <f t="shared" si="10"/>
        <v>49</v>
      </c>
      <c r="F52" s="32" t="str">
        <f t="shared" si="11"/>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G52" s="32">
        <f>'Рейтинговая таблица организаций'!Q52</f>
        <v>100</v>
      </c>
      <c r="H52" s="32">
        <f>'Рейтинговая таблица организаций'!R52</f>
        <v>100</v>
      </c>
      <c r="I52" s="32">
        <f>'Рейтинговая таблица организаций'!S52</f>
        <v>98</v>
      </c>
      <c r="J52" s="32">
        <f>'Рейтинговая таблица организаций'!T52</f>
        <v>99.2</v>
      </c>
      <c r="K52" s="32" t="str">
        <f t="shared" si="12"/>
        <v>90-121</v>
      </c>
      <c r="L52" s="32">
        <f t="shared" si="0"/>
        <v>90</v>
      </c>
      <c r="M52" s="32">
        <f t="shared" si="1"/>
        <v>32</v>
      </c>
      <c r="N52" s="32">
        <f t="shared" si="13"/>
        <v>49</v>
      </c>
      <c r="O52" s="32" t="str">
        <f t="shared" si="14"/>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P52" s="32">
        <f>'Рейтинговая таблица организаций'!Z52</f>
        <v>100</v>
      </c>
      <c r="Q52" s="32">
        <f>'Рейтинговая таблица организаций'!AB52</f>
        <v>98</v>
      </c>
      <c r="R52" s="32">
        <f>'Рейтинговая таблица организаций'!AC52</f>
        <v>99</v>
      </c>
      <c r="S52" s="32" t="str">
        <f t="shared" si="15"/>
        <v>193-239</v>
      </c>
      <c r="T52" s="32">
        <f t="shared" si="2"/>
        <v>193</v>
      </c>
      <c r="U52" s="32">
        <f t="shared" si="3"/>
        <v>47</v>
      </c>
      <c r="V52" s="32">
        <f t="shared" si="16"/>
        <v>49</v>
      </c>
      <c r="W52" s="32" t="str">
        <f t="shared" si="17"/>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X52" s="32">
        <f>'Рейтинговая таблица организаций'!AH52</f>
        <v>60</v>
      </c>
      <c r="Y52" s="32">
        <f>'Рейтинговая таблица организаций'!AI52</f>
        <v>60</v>
      </c>
      <c r="Z52" s="34">
        <f>'Рейтинговая таблица организаций'!AJ52</f>
        <v>100</v>
      </c>
      <c r="AA52" s="32">
        <f>'Рейтинговая таблица организаций'!AK52</f>
        <v>72</v>
      </c>
      <c r="AB52" s="32" t="str">
        <f t="shared" si="18"/>
        <v>71-79</v>
      </c>
      <c r="AC52" s="32">
        <f t="shared" si="4"/>
        <v>71</v>
      </c>
      <c r="AD52" s="32">
        <f t="shared" si="5"/>
        <v>9</v>
      </c>
      <c r="AE52" s="32">
        <f t="shared" si="19"/>
        <v>49</v>
      </c>
      <c r="AF52" s="32" t="str">
        <f t="shared" si="20"/>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AG52" s="32">
        <f>'Рейтинговая таблица организаций'!AR52</f>
        <v>100</v>
      </c>
      <c r="AH52" s="32">
        <f>'Рейтинговая таблица организаций'!AS52</f>
        <v>98</v>
      </c>
      <c r="AI52" s="32">
        <f>'Рейтинговая таблица организаций'!AT52</f>
        <v>99</v>
      </c>
      <c r="AJ52" s="32">
        <f>'Рейтинговая таблица организаций'!AU52</f>
        <v>99</v>
      </c>
      <c r="AK52" s="32" t="str">
        <f t="shared" si="21"/>
        <v>157-169</v>
      </c>
      <c r="AL52" s="32">
        <f t="shared" si="6"/>
        <v>157</v>
      </c>
      <c r="AM52" s="32">
        <f t="shared" si="7"/>
        <v>13</v>
      </c>
      <c r="AN52" s="32">
        <f>'бланки '!D54</f>
        <v>49</v>
      </c>
      <c r="AO52" s="32" t="str">
        <f t="shared" si="22"/>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AP52" s="32">
        <f>'Рейтинговая таблица организаций'!BB52</f>
        <v>100</v>
      </c>
      <c r="AQ52" s="32">
        <f>'Рейтинговая таблица организаций'!BC52</f>
        <v>98</v>
      </c>
      <c r="AR52" s="32">
        <f>'Рейтинговая таблица организаций'!BD52</f>
        <v>97</v>
      </c>
      <c r="AS52" s="32">
        <f>'Рейтинговая таблица организаций'!BE52</f>
        <v>98.1</v>
      </c>
      <c r="AT52" s="32" t="str">
        <f t="shared" si="23"/>
        <v>238-243</v>
      </c>
      <c r="AU52" s="32">
        <f t="shared" si="8"/>
        <v>238</v>
      </c>
      <c r="AV52" s="32">
        <f t="shared" si="9"/>
        <v>6</v>
      </c>
      <c r="AW52" s="39" t="str">
        <f t="shared" si="24"/>
        <v>Ливенский район</v>
      </c>
      <c r="AX52" s="32">
        <f t="shared" si="25"/>
        <v>49</v>
      </c>
      <c r="AY52" s="32" t="str">
        <f t="shared" si="26"/>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AZ52" s="32">
        <f>'Рейтинговая таблица организаций'!BF52</f>
        <v>93.46</v>
      </c>
      <c r="BA52" s="32" t="str">
        <f t="shared" si="27"/>
        <v>2</v>
      </c>
      <c r="BB52" s="32">
        <f t="shared" si="30"/>
        <v>2</v>
      </c>
      <c r="BC52" s="32">
        <f t="shared" si="31"/>
        <v>1</v>
      </c>
    </row>
    <row r="53" spans="1:55">
      <c r="A53" s="32">
        <f>'бланки '!D55</f>
        <v>50</v>
      </c>
      <c r="B53" s="33" t="str">
        <f>'Рейтинговая таблица организаций'!B53</f>
        <v>Муниципальное бюджетное общеобразовательное учреждение «Коротышская средняя общеобразовательная школа» Ливенского района Орловской области</v>
      </c>
      <c r="C53" s="33" t="str">
        <f>'бланки '!A55</f>
        <v>Ливенский район</v>
      </c>
      <c r="D53" s="32">
        <f>'Рейтинговая таблица организаций'!C53</f>
        <v>114</v>
      </c>
      <c r="E53" s="32">
        <f t="shared" si="10"/>
        <v>50</v>
      </c>
      <c r="F53" s="32" t="str">
        <f t="shared" si="11"/>
        <v>Муниципальное бюджетное общеобразовательное учреждение «Коротышская средняя общеобразовательная школа» Ливенского района Орловской области</v>
      </c>
      <c r="G53" s="32">
        <f>'Рейтинговая таблица организаций'!Q53</f>
        <v>95</v>
      </c>
      <c r="H53" s="32">
        <f>'Рейтинговая таблица организаций'!R53</f>
        <v>90</v>
      </c>
      <c r="I53" s="32">
        <f>'Рейтинговая таблица организаций'!S53</f>
        <v>99</v>
      </c>
      <c r="J53" s="32">
        <f>'Рейтинговая таблица организаций'!T53</f>
        <v>95.1</v>
      </c>
      <c r="K53" s="32" t="str">
        <f t="shared" si="12"/>
        <v>291-293</v>
      </c>
      <c r="L53" s="32">
        <f t="shared" si="0"/>
        <v>291</v>
      </c>
      <c r="M53" s="32">
        <f t="shared" si="1"/>
        <v>3</v>
      </c>
      <c r="N53" s="32">
        <f t="shared" si="13"/>
        <v>50</v>
      </c>
      <c r="O53" s="32" t="str">
        <f t="shared" si="14"/>
        <v>Муниципальное бюджетное общеобразовательное учреждение «Коротышская средняя общеобразовательная школа» Ливенского района Орловской области</v>
      </c>
      <c r="P53" s="32">
        <f>'Рейтинговая таблица организаций'!Z53</f>
        <v>100</v>
      </c>
      <c r="Q53" s="32">
        <f>'Рейтинговая таблица организаций'!AB53</f>
        <v>96</v>
      </c>
      <c r="R53" s="32">
        <f>'Рейтинговая таблица организаций'!AC53</f>
        <v>98</v>
      </c>
      <c r="S53" s="32" t="str">
        <f t="shared" si="15"/>
        <v>278-315</v>
      </c>
      <c r="T53" s="32">
        <f t="shared" si="2"/>
        <v>278</v>
      </c>
      <c r="U53" s="32">
        <f t="shared" si="3"/>
        <v>38</v>
      </c>
      <c r="V53" s="32">
        <f t="shared" si="16"/>
        <v>50</v>
      </c>
      <c r="W53" s="32" t="str">
        <f t="shared" si="17"/>
        <v>Муниципальное бюджетное общеобразовательное учреждение «Коротышская средняя общеобразовательная школа» Ливенского района Орловской области</v>
      </c>
      <c r="X53" s="32">
        <f>'Рейтинговая таблица организаций'!AH53</f>
        <v>60</v>
      </c>
      <c r="Y53" s="32">
        <f>'Рейтинговая таблица организаций'!AI53</f>
        <v>60</v>
      </c>
      <c r="Z53" s="34">
        <f>'Рейтинговая таблица организаций'!AJ53</f>
        <v>87</v>
      </c>
      <c r="AA53" s="32">
        <f>'Рейтинговая таблица организаций'!AK53</f>
        <v>68.099999999999994</v>
      </c>
      <c r="AB53" s="32" t="str">
        <f t="shared" si="18"/>
        <v>102</v>
      </c>
      <c r="AC53" s="32">
        <f t="shared" si="4"/>
        <v>102</v>
      </c>
      <c r="AD53" s="32">
        <f t="shared" si="5"/>
        <v>1</v>
      </c>
      <c r="AE53" s="32">
        <f t="shared" si="19"/>
        <v>50</v>
      </c>
      <c r="AF53" s="32" t="str">
        <f t="shared" si="20"/>
        <v>Муниципальное бюджетное общеобразовательное учреждение «Коротышская средняя общеобразовательная школа» Ливенского района Орловской области</v>
      </c>
      <c r="AG53" s="32">
        <f>'Рейтинговая таблица организаций'!AR53</f>
        <v>100</v>
      </c>
      <c r="AH53" s="32">
        <f>'Рейтинговая таблица организаций'!AS53</f>
        <v>100</v>
      </c>
      <c r="AI53" s="32">
        <f>'Рейтинговая таблица организаций'!AT53</f>
        <v>99</v>
      </c>
      <c r="AJ53" s="32">
        <f>'Рейтинговая таблица организаций'!AU53</f>
        <v>99.8</v>
      </c>
      <c r="AK53" s="32" t="str">
        <f t="shared" si="21"/>
        <v>124-127</v>
      </c>
      <c r="AL53" s="32">
        <f t="shared" si="6"/>
        <v>124</v>
      </c>
      <c r="AM53" s="32">
        <f t="shared" si="7"/>
        <v>4</v>
      </c>
      <c r="AN53" s="32">
        <f>'бланки '!D55</f>
        <v>50</v>
      </c>
      <c r="AO53" s="32" t="str">
        <f t="shared" si="22"/>
        <v>Муниципальное бюджетное общеобразовательное учреждение «Коротышская средняя общеобразовательная школа» Ливенского района Орловской области</v>
      </c>
      <c r="AP53" s="32">
        <f>'Рейтинговая таблица организаций'!BB53</f>
        <v>98</v>
      </c>
      <c r="AQ53" s="32">
        <f>'Рейтинговая таблица организаций'!BC53</f>
        <v>100</v>
      </c>
      <c r="AR53" s="32">
        <f>'Рейтинговая таблица организаций'!BD53</f>
        <v>96</v>
      </c>
      <c r="AS53" s="32">
        <f>'Рейтинговая таблица организаций'!BE53</f>
        <v>97.4</v>
      </c>
      <c r="AT53" s="32" t="str">
        <f t="shared" si="23"/>
        <v>286-291</v>
      </c>
      <c r="AU53" s="32">
        <f t="shared" si="8"/>
        <v>286</v>
      </c>
      <c r="AV53" s="32">
        <f t="shared" si="9"/>
        <v>6</v>
      </c>
      <c r="AW53" s="39" t="str">
        <f t="shared" si="24"/>
        <v>Ливенский район</v>
      </c>
      <c r="AX53" s="32">
        <f t="shared" si="25"/>
        <v>50</v>
      </c>
      <c r="AY53" s="32" t="str">
        <f t="shared" si="26"/>
        <v>Муниципальное бюджетное общеобразовательное учреждение «Коротышская средняя общеобразовательная школа» Ливенского района Орловской области</v>
      </c>
      <c r="AZ53" s="32">
        <f>'Рейтинговая таблица организаций'!BF53</f>
        <v>91.679999999999993</v>
      </c>
      <c r="BA53" s="32" t="str">
        <f t="shared" si="27"/>
        <v>9</v>
      </c>
      <c r="BB53" s="32">
        <f t="shared" si="30"/>
        <v>9</v>
      </c>
      <c r="BC53" s="32">
        <f t="shared" si="31"/>
        <v>1</v>
      </c>
    </row>
    <row r="54" spans="1:55">
      <c r="A54" s="32">
        <f>'бланки '!D56</f>
        <v>51</v>
      </c>
      <c r="B54" s="33" t="str">
        <f>'Рейтинговая таблица организаций'!B54</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4" s="33" t="str">
        <f>'бланки '!A56</f>
        <v>Ливенский район</v>
      </c>
      <c r="D54" s="32">
        <f>'Рейтинговая таблица организаций'!C54</f>
        <v>26</v>
      </c>
      <c r="E54" s="32">
        <f t="shared" si="10"/>
        <v>51</v>
      </c>
      <c r="F54" s="32" t="str">
        <f t="shared" si="11"/>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G54" s="32">
        <f>'Рейтинговая таблица организаций'!Q54</f>
        <v>100</v>
      </c>
      <c r="H54" s="32">
        <f>'Рейтинговая таблица организаций'!R54</f>
        <v>100</v>
      </c>
      <c r="I54" s="32">
        <f>'Рейтинговая таблица организаций'!S54</f>
        <v>96</v>
      </c>
      <c r="J54" s="32">
        <f>'Рейтинговая таблица организаций'!T54</f>
        <v>98.4</v>
      </c>
      <c r="K54" s="32" t="str">
        <f t="shared" si="12"/>
        <v>179-187</v>
      </c>
      <c r="L54" s="32">
        <f t="shared" si="0"/>
        <v>179</v>
      </c>
      <c r="M54" s="32">
        <f t="shared" si="1"/>
        <v>9</v>
      </c>
      <c r="N54" s="32">
        <f t="shared" si="13"/>
        <v>51</v>
      </c>
      <c r="O54" s="32" t="str">
        <f t="shared" si="14"/>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P54" s="32">
        <f>'Рейтинговая таблица организаций'!Z54</f>
        <v>100</v>
      </c>
      <c r="Q54" s="32">
        <f>'Рейтинговая таблица организаций'!AB54</f>
        <v>100</v>
      </c>
      <c r="R54" s="32">
        <f>'Рейтинговая таблица организаций'!AC54</f>
        <v>100</v>
      </c>
      <c r="S54" s="32" t="str">
        <f t="shared" si="15"/>
        <v>2-156</v>
      </c>
      <c r="T54" s="32">
        <f t="shared" si="2"/>
        <v>2</v>
      </c>
      <c r="U54" s="32">
        <f t="shared" si="3"/>
        <v>155</v>
      </c>
      <c r="V54" s="32">
        <f t="shared" si="16"/>
        <v>51</v>
      </c>
      <c r="W54" s="32" t="str">
        <f t="shared" si="17"/>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X54" s="32">
        <f>'Рейтинговая таблица организаций'!AH54</f>
        <v>0</v>
      </c>
      <c r="Y54" s="32">
        <f>'Рейтинговая таблица организаций'!AI54</f>
        <v>40</v>
      </c>
      <c r="Z54" s="34">
        <f>'Рейтинговая таблица организаций'!AJ54</f>
        <v>87</v>
      </c>
      <c r="AA54" s="32">
        <f>'Рейтинговая таблица организаций'!AK54</f>
        <v>42.1</v>
      </c>
      <c r="AB54" s="32" t="str">
        <f t="shared" si="18"/>
        <v>328-329</v>
      </c>
      <c r="AC54" s="32">
        <f t="shared" si="4"/>
        <v>328</v>
      </c>
      <c r="AD54" s="32">
        <f t="shared" si="5"/>
        <v>2</v>
      </c>
      <c r="AE54" s="32">
        <f t="shared" si="19"/>
        <v>51</v>
      </c>
      <c r="AF54" s="32" t="str">
        <f t="shared" si="20"/>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AG54" s="32">
        <f>'Рейтинговая таблица организаций'!AR54</f>
        <v>96</v>
      </c>
      <c r="AH54" s="32">
        <f>'Рейтинговая таблица организаций'!AS54</f>
        <v>96</v>
      </c>
      <c r="AI54" s="32">
        <f>'Рейтинговая таблица организаций'!AT54</f>
        <v>100</v>
      </c>
      <c r="AJ54" s="32">
        <f>'Рейтинговая таблица организаций'!AU54</f>
        <v>96.8</v>
      </c>
      <c r="AK54" s="32" t="str">
        <f t="shared" si="21"/>
        <v>296-307</v>
      </c>
      <c r="AL54" s="32">
        <f t="shared" si="6"/>
        <v>296</v>
      </c>
      <c r="AM54" s="32">
        <f t="shared" si="7"/>
        <v>12</v>
      </c>
      <c r="AN54" s="32">
        <f>'бланки '!D56</f>
        <v>51</v>
      </c>
      <c r="AO54" s="32" t="str">
        <f t="shared" si="22"/>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AP54" s="32">
        <f>'Рейтинговая таблица организаций'!BB54</f>
        <v>100</v>
      </c>
      <c r="AQ54" s="32">
        <f>'Рейтинговая таблица организаций'!BC54</f>
        <v>96</v>
      </c>
      <c r="AR54" s="32">
        <f>'Рейтинговая таблица организаций'!BD54</f>
        <v>100</v>
      </c>
      <c r="AS54" s="32">
        <f>'Рейтинговая таблица организаций'!BE54</f>
        <v>99.2</v>
      </c>
      <c r="AT54" s="32" t="str">
        <f t="shared" si="23"/>
        <v>143-158</v>
      </c>
      <c r="AU54" s="32">
        <f t="shared" si="8"/>
        <v>143</v>
      </c>
      <c r="AV54" s="32">
        <f t="shared" si="9"/>
        <v>16</v>
      </c>
      <c r="AW54" s="39" t="str">
        <f t="shared" si="24"/>
        <v>Ливенский район</v>
      </c>
      <c r="AX54" s="32">
        <f t="shared" si="25"/>
        <v>51</v>
      </c>
      <c r="AY54" s="32" t="str">
        <f t="shared" si="26"/>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AZ54" s="32">
        <f>'Рейтинговая таблица организаций'!BF54</f>
        <v>87.3</v>
      </c>
      <c r="BA54" s="32" t="str">
        <f t="shared" si="27"/>
        <v>30</v>
      </c>
      <c r="BB54" s="32">
        <f t="shared" si="30"/>
        <v>30</v>
      </c>
      <c r="BC54" s="32">
        <f t="shared" si="31"/>
        <v>1</v>
      </c>
    </row>
    <row r="55" spans="1:55">
      <c r="A55" s="32">
        <f>'бланки '!D57</f>
        <v>52</v>
      </c>
      <c r="B55" s="33" t="str">
        <f>'Рейтинговая таблица организаций'!B55</f>
        <v>Муниципальное бюджетное общеобразовательное учреждение «Речицкая средняя общеобразовательная школа» Ливенского района Орловской области</v>
      </c>
      <c r="C55" s="33" t="str">
        <f>'бланки '!A57</f>
        <v>Ливенский район</v>
      </c>
      <c r="D55" s="32">
        <f>'Рейтинговая таблица организаций'!C55</f>
        <v>53</v>
      </c>
      <c r="E55" s="32">
        <f t="shared" si="10"/>
        <v>52</v>
      </c>
      <c r="F55" s="32" t="str">
        <f t="shared" si="11"/>
        <v>Муниципальное бюджетное общеобразовательное учреждение «Речицкая средняя общеобразовательная школа» Ливенского района Орловской области</v>
      </c>
      <c r="G55" s="32">
        <f>'Рейтинговая таблица организаций'!Q55</f>
        <v>100</v>
      </c>
      <c r="H55" s="32">
        <f>'Рейтинговая таблица организаций'!R55</f>
        <v>100</v>
      </c>
      <c r="I55" s="32">
        <f>'Рейтинговая таблица организаций'!S55</f>
        <v>100</v>
      </c>
      <c r="J55" s="32">
        <f>'Рейтинговая таблица организаций'!T55</f>
        <v>100</v>
      </c>
      <c r="K55" s="32" t="str">
        <f t="shared" si="12"/>
        <v>1-32</v>
      </c>
      <c r="L55" s="32">
        <f t="shared" si="0"/>
        <v>1</v>
      </c>
      <c r="M55" s="32">
        <f t="shared" si="1"/>
        <v>32</v>
      </c>
      <c r="N55" s="32">
        <f t="shared" si="13"/>
        <v>52</v>
      </c>
      <c r="O55" s="32" t="str">
        <f t="shared" si="14"/>
        <v>Муниципальное бюджетное общеобразовательное учреждение «Речицкая средняя общеобразовательная школа» Ливенского района Орловской области</v>
      </c>
      <c r="P55" s="32">
        <f>'Рейтинговая таблица организаций'!Z55</f>
        <v>100</v>
      </c>
      <c r="Q55" s="32">
        <f>'Рейтинговая таблица организаций'!AB55</f>
        <v>96</v>
      </c>
      <c r="R55" s="32">
        <f>'Рейтинговая таблица организаций'!AC55</f>
        <v>98</v>
      </c>
      <c r="S55" s="32" t="str">
        <f t="shared" si="15"/>
        <v>278-315</v>
      </c>
      <c r="T55" s="32">
        <f t="shared" si="2"/>
        <v>278</v>
      </c>
      <c r="U55" s="32">
        <f t="shared" si="3"/>
        <v>38</v>
      </c>
      <c r="V55" s="32">
        <f t="shared" si="16"/>
        <v>52</v>
      </c>
      <c r="W55" s="32" t="str">
        <f t="shared" si="17"/>
        <v>Муниципальное бюджетное общеобразовательное учреждение «Речицкая средняя общеобразовательная школа» Ливенского района Орловской области</v>
      </c>
      <c r="X55" s="32">
        <f>'Рейтинговая таблица организаций'!AH55</f>
        <v>60</v>
      </c>
      <c r="Y55" s="32">
        <f>'Рейтинговая таблица организаций'!AI55</f>
        <v>60</v>
      </c>
      <c r="Z55" s="34">
        <f>'Рейтинговая таблица организаций'!AJ55</f>
        <v>90</v>
      </c>
      <c r="AA55" s="32">
        <f>'Рейтинговая таблица организаций'!AK55</f>
        <v>69</v>
      </c>
      <c r="AB55" s="32" t="str">
        <f t="shared" si="18"/>
        <v>98-99</v>
      </c>
      <c r="AC55" s="32">
        <f t="shared" si="4"/>
        <v>98</v>
      </c>
      <c r="AD55" s="32">
        <f t="shared" si="5"/>
        <v>2</v>
      </c>
      <c r="AE55" s="32">
        <f t="shared" si="19"/>
        <v>52</v>
      </c>
      <c r="AF55" s="32" t="str">
        <f t="shared" si="20"/>
        <v>Муниципальное бюджетное общеобразовательное учреждение «Речицкая средняя общеобразовательная школа» Ливенского района Орловской области</v>
      </c>
      <c r="AG55" s="32">
        <f>'Рейтинговая таблица организаций'!AR55</f>
        <v>96</v>
      </c>
      <c r="AH55" s="32">
        <f>'Рейтинговая таблица организаций'!AS55</f>
        <v>100</v>
      </c>
      <c r="AI55" s="32">
        <f>'Рейтинговая таблица организаций'!AT55</f>
        <v>98</v>
      </c>
      <c r="AJ55" s="32">
        <f>'Рейтинговая таблица организаций'!AU55</f>
        <v>98</v>
      </c>
      <c r="AK55" s="32" t="str">
        <f t="shared" si="21"/>
        <v>232-248</v>
      </c>
      <c r="AL55" s="32">
        <f t="shared" si="6"/>
        <v>232</v>
      </c>
      <c r="AM55" s="32">
        <f t="shared" si="7"/>
        <v>17</v>
      </c>
      <c r="AN55" s="32">
        <f>'бланки '!D57</f>
        <v>52</v>
      </c>
      <c r="AO55" s="32" t="str">
        <f t="shared" si="22"/>
        <v>Муниципальное бюджетное общеобразовательное учреждение «Речицкая средняя общеобразовательная школа» Ливенского района Орловской области</v>
      </c>
      <c r="AP55" s="32">
        <f>'Рейтинговая таблица организаций'!BB55</f>
        <v>100</v>
      </c>
      <c r="AQ55" s="32">
        <f>'Рейтинговая таблица организаций'!BC55</f>
        <v>100</v>
      </c>
      <c r="AR55" s="32">
        <f>'Рейтинговая таблица организаций'!BD55</f>
        <v>98</v>
      </c>
      <c r="AS55" s="32">
        <f>'Рейтинговая таблица организаций'!BE55</f>
        <v>99</v>
      </c>
      <c r="AT55" s="32" t="str">
        <f t="shared" si="23"/>
        <v>165-181</v>
      </c>
      <c r="AU55" s="32">
        <f t="shared" si="8"/>
        <v>165</v>
      </c>
      <c r="AV55" s="32">
        <f t="shared" si="9"/>
        <v>17</v>
      </c>
      <c r="AW55" s="39" t="str">
        <f t="shared" si="24"/>
        <v>Ливенский район</v>
      </c>
      <c r="AX55" s="32">
        <f t="shared" si="25"/>
        <v>52</v>
      </c>
      <c r="AY55" s="32" t="str">
        <f t="shared" si="26"/>
        <v>Муниципальное бюджетное общеобразовательное учреждение «Речицкая средняя общеобразовательная школа» Ливенского района Орловской области</v>
      </c>
      <c r="AZ55" s="32">
        <f>'Рейтинговая таблица организаций'!BF55</f>
        <v>92.8</v>
      </c>
      <c r="BA55" s="32" t="str">
        <f t="shared" si="27"/>
        <v>5</v>
      </c>
      <c r="BB55" s="32">
        <f t="shared" si="30"/>
        <v>5</v>
      </c>
      <c r="BC55" s="32">
        <f t="shared" si="31"/>
        <v>1</v>
      </c>
    </row>
    <row r="56" spans="1:55">
      <c r="A56" s="32">
        <f>'бланки '!D58</f>
        <v>53</v>
      </c>
      <c r="B56" s="33" t="str">
        <f>'Рейтинговая таблица организаций'!B56</f>
        <v>Муниципальное бюджетное общеобразовательное учреждение «Куначенская основная общеобразовательная школа» Ливенского района Орловской области</v>
      </c>
      <c r="C56" s="33" t="str">
        <f>'бланки '!A58</f>
        <v>Ливенский район</v>
      </c>
      <c r="D56" s="32">
        <f>'Рейтинговая таблица организаций'!C56</f>
        <v>33</v>
      </c>
      <c r="E56" s="32">
        <f t="shared" si="10"/>
        <v>53</v>
      </c>
      <c r="F56" s="32" t="str">
        <f t="shared" si="11"/>
        <v>Муниципальное бюджетное общеобразовательное учреждение «Куначенская основная общеобразовательная школа» Ливенского района Орловской области</v>
      </c>
      <c r="G56" s="32">
        <f>'Рейтинговая таблица организаций'!Q56</f>
        <v>97</v>
      </c>
      <c r="H56" s="32">
        <f>'Рейтинговая таблица организаций'!R56</f>
        <v>100</v>
      </c>
      <c r="I56" s="32">
        <f>'Рейтинговая таблица организаций'!S56</f>
        <v>100</v>
      </c>
      <c r="J56" s="32">
        <f>'Рейтинговая таблица организаций'!T56</f>
        <v>99.1</v>
      </c>
      <c r="K56" s="32" t="str">
        <f t="shared" si="12"/>
        <v>122-136</v>
      </c>
      <c r="L56" s="32">
        <f t="shared" si="0"/>
        <v>122</v>
      </c>
      <c r="M56" s="32">
        <f t="shared" si="1"/>
        <v>15</v>
      </c>
      <c r="N56" s="32">
        <f t="shared" si="13"/>
        <v>53</v>
      </c>
      <c r="O56" s="32" t="str">
        <f t="shared" si="14"/>
        <v>Муниципальное бюджетное общеобразовательное учреждение «Куначенская основная общеобразовательная школа» Ливенского района Орловской области</v>
      </c>
      <c r="P56" s="32">
        <f>'Рейтинговая таблица организаций'!Z56</f>
        <v>100</v>
      </c>
      <c r="Q56" s="32">
        <f>'Рейтинговая таблица организаций'!AB56</f>
        <v>97</v>
      </c>
      <c r="R56" s="32">
        <f>'Рейтинговая таблица организаций'!AC56</f>
        <v>98.5</v>
      </c>
      <c r="S56" s="32" t="str">
        <f t="shared" si="15"/>
        <v>240-277</v>
      </c>
      <c r="T56" s="32">
        <f t="shared" si="2"/>
        <v>240</v>
      </c>
      <c r="U56" s="32">
        <f t="shared" si="3"/>
        <v>38</v>
      </c>
      <c r="V56" s="32">
        <f t="shared" si="16"/>
        <v>53</v>
      </c>
      <c r="W56" s="32" t="str">
        <f t="shared" si="17"/>
        <v>Муниципальное бюджетное общеобразовательное учреждение «Куначенская основная общеобразовательная школа» Ливенского района Орловской области</v>
      </c>
      <c r="X56" s="32">
        <f>'Рейтинговая таблица организаций'!AH56</f>
        <v>20</v>
      </c>
      <c r="Y56" s="32">
        <f>'Рейтинговая таблица организаций'!AI56</f>
        <v>60</v>
      </c>
      <c r="Z56" s="34">
        <f>'Рейтинговая таблица организаций'!AJ56</f>
        <v>100</v>
      </c>
      <c r="AA56" s="32">
        <f>'Рейтинговая таблица организаций'!AK56</f>
        <v>60</v>
      </c>
      <c r="AB56" s="32" t="str">
        <f t="shared" si="18"/>
        <v>160-188</v>
      </c>
      <c r="AC56" s="32">
        <f t="shared" si="4"/>
        <v>160</v>
      </c>
      <c r="AD56" s="32">
        <f t="shared" si="5"/>
        <v>29</v>
      </c>
      <c r="AE56" s="32">
        <f t="shared" si="19"/>
        <v>53</v>
      </c>
      <c r="AF56" s="32" t="str">
        <f t="shared" si="20"/>
        <v>Муниципальное бюджетное общеобразовательное учреждение «Куначенская основная общеобразовательная школа» Ливенского района Орловской области</v>
      </c>
      <c r="AG56" s="32">
        <f>'Рейтинговая таблица организаций'!AR56</f>
        <v>100</v>
      </c>
      <c r="AH56" s="32">
        <f>'Рейтинговая таблица организаций'!AS56</f>
        <v>100</v>
      </c>
      <c r="AI56" s="32">
        <f>'Рейтинговая таблица организаций'!AT56</f>
        <v>100</v>
      </c>
      <c r="AJ56" s="32">
        <f>'Рейтинговая таблица организаций'!AU56</f>
        <v>100</v>
      </c>
      <c r="AK56" s="32" t="str">
        <f t="shared" si="21"/>
        <v>1-123</v>
      </c>
      <c r="AL56" s="32">
        <f t="shared" si="6"/>
        <v>1</v>
      </c>
      <c r="AM56" s="32">
        <f t="shared" si="7"/>
        <v>123</v>
      </c>
      <c r="AN56" s="32">
        <f>'бланки '!D58</f>
        <v>53</v>
      </c>
      <c r="AO56" s="32" t="str">
        <f t="shared" si="22"/>
        <v>Муниципальное бюджетное общеобразовательное учреждение «Куначенская основная общеобразовательная школа» Ливенского района Орловской области</v>
      </c>
      <c r="AP56" s="32">
        <f>'Рейтинговая таблица организаций'!BB56</f>
        <v>100</v>
      </c>
      <c r="AQ56" s="32">
        <f>'Рейтинговая таблица организаций'!BC56</f>
        <v>100</v>
      </c>
      <c r="AR56" s="32">
        <f>'Рейтинговая таблица организаций'!BD56</f>
        <v>100</v>
      </c>
      <c r="AS56" s="32">
        <f>'Рейтинговая таблица организаций'!BE56</f>
        <v>100</v>
      </c>
      <c r="AT56" s="32" t="str">
        <f t="shared" si="23"/>
        <v>1-120</v>
      </c>
      <c r="AU56" s="32">
        <f t="shared" si="8"/>
        <v>1</v>
      </c>
      <c r="AV56" s="32">
        <f t="shared" si="9"/>
        <v>120</v>
      </c>
      <c r="AW56" s="39" t="str">
        <f t="shared" si="24"/>
        <v>Ливенский район</v>
      </c>
      <c r="AX56" s="32">
        <f t="shared" si="25"/>
        <v>53</v>
      </c>
      <c r="AY56" s="32" t="str">
        <f t="shared" si="26"/>
        <v>Муниципальное бюджетное общеобразовательное учреждение «Куначенская основная общеобразовательная школа» Ливенского района Орловской области</v>
      </c>
      <c r="AZ56" s="32">
        <f>'Рейтинговая таблица организаций'!BF56</f>
        <v>91.52000000000001</v>
      </c>
      <c r="BA56" s="32" t="str">
        <f t="shared" si="27"/>
        <v>10</v>
      </c>
      <c r="BB56" s="32">
        <f t="shared" si="30"/>
        <v>10</v>
      </c>
      <c r="BC56" s="32">
        <f t="shared" si="31"/>
        <v>1</v>
      </c>
    </row>
    <row r="57" spans="1:55">
      <c r="A57" s="32">
        <f>'бланки '!D59</f>
        <v>54</v>
      </c>
      <c r="B57" s="33" t="str">
        <f>'Рейтинговая таблица организаций'!B57</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7" s="33" t="str">
        <f>'бланки '!A59</f>
        <v>Ливенский район</v>
      </c>
      <c r="D57" s="32">
        <f>'Рейтинговая таблица организаций'!C57</f>
        <v>37</v>
      </c>
      <c r="E57" s="32">
        <f t="shared" si="10"/>
        <v>54</v>
      </c>
      <c r="F57" s="32" t="str">
        <f t="shared" si="11"/>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G57" s="32">
        <f>'Рейтинговая таблица организаций'!Q57</f>
        <v>91</v>
      </c>
      <c r="H57" s="32">
        <f>'Рейтинговая таблица организаций'!R57</f>
        <v>100</v>
      </c>
      <c r="I57" s="32">
        <f>'Рейтинговая таблица организаций'!S57</f>
        <v>100</v>
      </c>
      <c r="J57" s="32">
        <f>'Рейтинговая таблица организаций'!T57</f>
        <v>97.3</v>
      </c>
      <c r="K57" s="32" t="str">
        <f t="shared" si="12"/>
        <v>234-239</v>
      </c>
      <c r="L57" s="32">
        <f t="shared" si="0"/>
        <v>234</v>
      </c>
      <c r="M57" s="32">
        <f t="shared" si="1"/>
        <v>6</v>
      </c>
      <c r="N57" s="32">
        <f t="shared" si="13"/>
        <v>54</v>
      </c>
      <c r="O57" s="32" t="str">
        <f t="shared" si="14"/>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P57" s="32">
        <f>'Рейтинговая таблица организаций'!Z57</f>
        <v>100</v>
      </c>
      <c r="Q57" s="32">
        <f>'Рейтинговая таблица организаций'!AB57</f>
        <v>100</v>
      </c>
      <c r="R57" s="32">
        <f>'Рейтинговая таблица организаций'!AC57</f>
        <v>100</v>
      </c>
      <c r="S57" s="32" t="str">
        <f t="shared" si="15"/>
        <v>2-156</v>
      </c>
      <c r="T57" s="32">
        <f t="shared" si="2"/>
        <v>2</v>
      </c>
      <c r="U57" s="32">
        <f t="shared" si="3"/>
        <v>155</v>
      </c>
      <c r="V57" s="32">
        <f t="shared" si="16"/>
        <v>54</v>
      </c>
      <c r="W57" s="32" t="str">
        <f t="shared" si="17"/>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X57" s="32">
        <f>'Рейтинговая таблица организаций'!AH57</f>
        <v>60</v>
      </c>
      <c r="Y57" s="32">
        <f>'Рейтинговая таблица организаций'!AI57</f>
        <v>80</v>
      </c>
      <c r="Z57" s="34">
        <f>'Рейтинговая таблица организаций'!AJ57</f>
        <v>100</v>
      </c>
      <c r="AA57" s="32">
        <f>'Рейтинговая таблица организаций'!AK57</f>
        <v>80</v>
      </c>
      <c r="AB57" s="32" t="str">
        <f t="shared" si="18"/>
        <v>41-47</v>
      </c>
      <c r="AC57" s="32">
        <f t="shared" si="4"/>
        <v>41</v>
      </c>
      <c r="AD57" s="32">
        <f t="shared" si="5"/>
        <v>7</v>
      </c>
      <c r="AE57" s="32">
        <f t="shared" si="19"/>
        <v>54</v>
      </c>
      <c r="AF57" s="32" t="str">
        <f t="shared" si="20"/>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AG57" s="32">
        <f>'Рейтинговая таблица организаций'!AR57</f>
        <v>100</v>
      </c>
      <c r="AH57" s="32">
        <f>'Рейтинговая таблица организаций'!AS57</f>
        <v>100</v>
      </c>
      <c r="AI57" s="32">
        <f>'Рейтинговая таблица организаций'!AT57</f>
        <v>100</v>
      </c>
      <c r="AJ57" s="32">
        <f>'Рейтинговая таблица организаций'!AU57</f>
        <v>100</v>
      </c>
      <c r="AK57" s="32" t="str">
        <f t="shared" si="21"/>
        <v>1-123</v>
      </c>
      <c r="AL57" s="32">
        <f t="shared" si="6"/>
        <v>1</v>
      </c>
      <c r="AM57" s="32">
        <f t="shared" si="7"/>
        <v>123</v>
      </c>
      <c r="AN57" s="32">
        <f>'бланки '!D59</f>
        <v>54</v>
      </c>
      <c r="AO57" s="32" t="str">
        <f t="shared" si="22"/>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AP57" s="32">
        <f>'Рейтинговая таблица организаций'!BB57</f>
        <v>100</v>
      </c>
      <c r="AQ57" s="32">
        <f>'Рейтинговая таблица организаций'!BC57</f>
        <v>100</v>
      </c>
      <c r="AR57" s="32">
        <f>'Рейтинговая таблица организаций'!BD57</f>
        <v>100</v>
      </c>
      <c r="AS57" s="32">
        <f>'Рейтинговая таблица организаций'!BE57</f>
        <v>100</v>
      </c>
      <c r="AT57" s="32" t="str">
        <f t="shared" si="23"/>
        <v>1-120</v>
      </c>
      <c r="AU57" s="32">
        <f t="shared" si="8"/>
        <v>1</v>
      </c>
      <c r="AV57" s="32">
        <f t="shared" si="9"/>
        <v>120</v>
      </c>
      <c r="AW57" s="39" t="str">
        <f t="shared" si="24"/>
        <v>Ливенский район</v>
      </c>
      <c r="AX57" s="32">
        <f t="shared" si="25"/>
        <v>54</v>
      </c>
      <c r="AY57" s="32" t="str">
        <f t="shared" si="26"/>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AZ57" s="32">
        <f>'Рейтинговая таблица организаций'!BF57</f>
        <v>95.460000000000008</v>
      </c>
      <c r="BA57" s="32" t="str">
        <f t="shared" si="27"/>
        <v>1</v>
      </c>
      <c r="BB57" s="32">
        <f t="shared" si="30"/>
        <v>1</v>
      </c>
      <c r="BC57" s="32">
        <f t="shared" si="31"/>
        <v>1</v>
      </c>
    </row>
    <row r="58" spans="1:55">
      <c r="A58" s="32">
        <f>'бланки '!D60</f>
        <v>55</v>
      </c>
      <c r="B58" s="33" t="str">
        <f>'Рейтинговая таблица организаций'!B58</f>
        <v>Муниципальное бюджетное общеобразовательное учреждение «Навесненская средняя общеобразовательная школа» Ливенского района Орловской области</v>
      </c>
      <c r="C58" s="33" t="str">
        <f>'бланки '!A60</f>
        <v>Ливенский район</v>
      </c>
      <c r="D58" s="32">
        <f>'Рейтинговая таблица организаций'!C58</f>
        <v>23</v>
      </c>
      <c r="E58" s="32">
        <f t="shared" si="10"/>
        <v>55</v>
      </c>
      <c r="F58" s="32" t="str">
        <f t="shared" si="11"/>
        <v>Муниципальное бюджетное общеобразовательное учреждение «Навесненская средняя общеобразовательная школа» Ливенского района Орловской области</v>
      </c>
      <c r="G58" s="32">
        <f>'Рейтинговая таблица организаций'!Q58</f>
        <v>95</v>
      </c>
      <c r="H58" s="32">
        <f>'Рейтинговая таблица организаций'!R58</f>
        <v>100</v>
      </c>
      <c r="I58" s="32">
        <f>'Рейтинговая таблица организаций'!S58</f>
        <v>100</v>
      </c>
      <c r="J58" s="32">
        <f>'Рейтинговая таблица организаций'!T58</f>
        <v>98.5</v>
      </c>
      <c r="K58" s="32" t="str">
        <f t="shared" si="12"/>
        <v>167-178</v>
      </c>
      <c r="L58" s="32">
        <f t="shared" si="0"/>
        <v>167</v>
      </c>
      <c r="M58" s="32">
        <f t="shared" si="1"/>
        <v>12</v>
      </c>
      <c r="N58" s="32">
        <f t="shared" si="13"/>
        <v>55</v>
      </c>
      <c r="O58" s="32" t="str">
        <f t="shared" si="14"/>
        <v>Муниципальное бюджетное общеобразовательное учреждение «Навесненская средняя общеобразовательная школа» Ливенского района Орловской области</v>
      </c>
      <c r="P58" s="32">
        <f>'Рейтинговая таблица организаций'!Z58</f>
        <v>100</v>
      </c>
      <c r="Q58" s="32">
        <f>'Рейтинговая таблица организаций'!AB58</f>
        <v>96</v>
      </c>
      <c r="R58" s="32">
        <f>'Рейтинговая таблица организаций'!AC58</f>
        <v>98</v>
      </c>
      <c r="S58" s="32" t="str">
        <f t="shared" si="15"/>
        <v>278-315</v>
      </c>
      <c r="T58" s="32">
        <f t="shared" si="2"/>
        <v>278</v>
      </c>
      <c r="U58" s="32">
        <f t="shared" si="3"/>
        <v>38</v>
      </c>
      <c r="V58" s="32">
        <f t="shared" si="16"/>
        <v>55</v>
      </c>
      <c r="W58" s="32" t="str">
        <f t="shared" si="17"/>
        <v>Муниципальное бюджетное общеобразовательное учреждение «Навесненская средняя общеобразовательная школа» Ливенского района Орловской области</v>
      </c>
      <c r="X58" s="32">
        <f>'Рейтинговая таблица организаций'!AH58</f>
        <v>0</v>
      </c>
      <c r="Y58" s="32">
        <f>'Рейтинговая таблица организаций'!AI58</f>
        <v>60</v>
      </c>
      <c r="Z58" s="34">
        <f>'Рейтинговая таблица организаций'!AJ58</f>
        <v>100</v>
      </c>
      <c r="AA58" s="32">
        <f>'Рейтинговая таблица организаций'!AK58</f>
        <v>54</v>
      </c>
      <c r="AB58" s="32" t="str">
        <f t="shared" si="18"/>
        <v>206-265</v>
      </c>
      <c r="AC58" s="32">
        <f t="shared" si="4"/>
        <v>206</v>
      </c>
      <c r="AD58" s="32">
        <f t="shared" si="5"/>
        <v>60</v>
      </c>
      <c r="AE58" s="32">
        <f t="shared" si="19"/>
        <v>55</v>
      </c>
      <c r="AF58" s="32" t="str">
        <f t="shared" si="20"/>
        <v>Муниципальное бюджетное общеобразовательное учреждение «Навесненская средняя общеобразовательная школа» Ливенского района Орловской области</v>
      </c>
      <c r="AG58" s="32">
        <f>'Рейтинговая таблица организаций'!AR58</f>
        <v>100</v>
      </c>
      <c r="AH58" s="32">
        <f>'Рейтинговая таблица организаций'!AS58</f>
        <v>100</v>
      </c>
      <c r="AI58" s="32">
        <f>'Рейтинговая таблица организаций'!AT58</f>
        <v>100</v>
      </c>
      <c r="AJ58" s="32">
        <f>'Рейтинговая таблица организаций'!AU58</f>
        <v>100</v>
      </c>
      <c r="AK58" s="32" t="str">
        <f t="shared" si="21"/>
        <v>1-123</v>
      </c>
      <c r="AL58" s="32">
        <f t="shared" si="6"/>
        <v>1</v>
      </c>
      <c r="AM58" s="32">
        <f t="shared" si="7"/>
        <v>123</v>
      </c>
      <c r="AN58" s="32">
        <f>'бланки '!D60</f>
        <v>55</v>
      </c>
      <c r="AO58" s="32" t="str">
        <f t="shared" si="22"/>
        <v>Муниципальное бюджетное общеобразовательное учреждение «Навесненская средняя общеобразовательная школа» Ливенского района Орловской области</v>
      </c>
      <c r="AP58" s="32">
        <f>'Рейтинговая таблица организаций'!BB58</f>
        <v>100</v>
      </c>
      <c r="AQ58" s="32">
        <f>'Рейтинговая таблица организаций'!BC58</f>
        <v>100</v>
      </c>
      <c r="AR58" s="32">
        <f>'Рейтинговая таблица организаций'!BD58</f>
        <v>100</v>
      </c>
      <c r="AS58" s="32">
        <f>'Рейтинговая таблица организаций'!BE58</f>
        <v>100</v>
      </c>
      <c r="AT58" s="32" t="str">
        <f t="shared" si="23"/>
        <v>1-120</v>
      </c>
      <c r="AU58" s="32">
        <f t="shared" si="8"/>
        <v>1</v>
      </c>
      <c r="AV58" s="32">
        <f t="shared" si="9"/>
        <v>120</v>
      </c>
      <c r="AW58" s="39" t="str">
        <f t="shared" si="24"/>
        <v>Ливенский район</v>
      </c>
      <c r="AX58" s="32">
        <f t="shared" si="25"/>
        <v>55</v>
      </c>
      <c r="AY58" s="32" t="str">
        <f t="shared" si="26"/>
        <v>Муниципальное бюджетное общеобразовательное учреждение «Навесненская средняя общеобразовательная школа» Ливенского района Орловской области</v>
      </c>
      <c r="AZ58" s="32">
        <f>'Рейтинговая таблица организаций'!BF58</f>
        <v>90.1</v>
      </c>
      <c r="BA58" s="32" t="str">
        <f t="shared" si="27"/>
        <v>17-18</v>
      </c>
      <c r="BB58" s="32">
        <f t="shared" si="30"/>
        <v>17</v>
      </c>
      <c r="BC58" s="32">
        <f t="shared" si="31"/>
        <v>2</v>
      </c>
    </row>
    <row r="59" spans="1:55">
      <c r="A59" s="32">
        <f>'бланки '!D61</f>
        <v>56</v>
      </c>
      <c r="B59" s="33" t="str">
        <f>'Рейтинговая таблица организаций'!B59</f>
        <v>Муниципальное бюджетное общеобразовательное учреждение «Никольская средняя общеобразовательная школа» Ливенского района Орловской области</v>
      </c>
      <c r="C59" s="33" t="str">
        <f>'бланки '!A61</f>
        <v>Ливенский район</v>
      </c>
      <c r="D59" s="32">
        <f>'Рейтинговая таблица организаций'!C59</f>
        <v>27</v>
      </c>
      <c r="E59" s="32">
        <f t="shared" si="10"/>
        <v>56</v>
      </c>
      <c r="F59" s="32" t="str">
        <f t="shared" si="11"/>
        <v>Муниципальное бюджетное общеобразовательное учреждение «Никольская средняя общеобразовательная школа» Ливенского района Орловской области</v>
      </c>
      <c r="G59" s="32">
        <f>'Рейтинговая таблица организаций'!Q59</f>
        <v>99</v>
      </c>
      <c r="H59" s="32">
        <f>'Рейтинговая таблица организаций'!R59</f>
        <v>100</v>
      </c>
      <c r="I59" s="32">
        <f>'Рейтинговая таблица организаций'!S59</f>
        <v>100</v>
      </c>
      <c r="J59" s="32">
        <f>'Рейтинговая таблица организаций'!T59</f>
        <v>99.7</v>
      </c>
      <c r="K59" s="32" t="str">
        <f t="shared" si="12"/>
        <v>33-51</v>
      </c>
      <c r="L59" s="32">
        <f t="shared" si="0"/>
        <v>33</v>
      </c>
      <c r="M59" s="32">
        <f t="shared" si="1"/>
        <v>19</v>
      </c>
      <c r="N59" s="32">
        <f t="shared" si="13"/>
        <v>56</v>
      </c>
      <c r="O59" s="32" t="str">
        <f t="shared" si="14"/>
        <v>Муниципальное бюджетное общеобразовательное учреждение «Никольская средняя общеобразовательная школа» Ливенского района Орловской области</v>
      </c>
      <c r="P59" s="32">
        <f>'Рейтинговая таблица организаций'!Z59</f>
        <v>100</v>
      </c>
      <c r="Q59" s="32">
        <f>'Рейтинговая таблица организаций'!AB59</f>
        <v>100</v>
      </c>
      <c r="R59" s="32">
        <f>'Рейтинговая таблица организаций'!AC59</f>
        <v>100</v>
      </c>
      <c r="S59" s="32" t="str">
        <f t="shared" si="15"/>
        <v>2-156</v>
      </c>
      <c r="T59" s="32">
        <f t="shared" si="2"/>
        <v>2</v>
      </c>
      <c r="U59" s="32">
        <f t="shared" si="3"/>
        <v>155</v>
      </c>
      <c r="V59" s="32">
        <f t="shared" si="16"/>
        <v>56</v>
      </c>
      <c r="W59" s="32" t="str">
        <f t="shared" si="17"/>
        <v>Муниципальное бюджетное общеобразовательное учреждение «Никольская средняя общеобразовательная школа» Ливенского района Орловской области</v>
      </c>
      <c r="X59" s="32">
        <f>'Рейтинговая таблица организаций'!AH59</f>
        <v>40</v>
      </c>
      <c r="Y59" s="32">
        <f>'Рейтинговая таблица организаций'!AI59</f>
        <v>60</v>
      </c>
      <c r="Z59" s="34">
        <f>'Рейтинговая таблица организаций'!AJ59</f>
        <v>94</v>
      </c>
      <c r="AA59" s="32">
        <f>'Рейтинговая таблица организаций'!AK59</f>
        <v>64.2</v>
      </c>
      <c r="AB59" s="32" t="str">
        <f t="shared" si="18"/>
        <v>134</v>
      </c>
      <c r="AC59" s="32">
        <f t="shared" si="4"/>
        <v>134</v>
      </c>
      <c r="AD59" s="32">
        <f t="shared" si="5"/>
        <v>1</v>
      </c>
      <c r="AE59" s="32">
        <f t="shared" si="19"/>
        <v>56</v>
      </c>
      <c r="AF59" s="32" t="str">
        <f t="shared" si="20"/>
        <v>Муниципальное бюджетное общеобразовательное учреждение «Никольская средняя общеобразовательная школа» Ливенского района Орловской области</v>
      </c>
      <c r="AG59" s="32">
        <f>'Рейтинговая таблица организаций'!AR59</f>
        <v>100</v>
      </c>
      <c r="AH59" s="32">
        <f>'Рейтинговая таблица организаций'!AS59</f>
        <v>100</v>
      </c>
      <c r="AI59" s="32">
        <f>'Рейтинговая таблица организаций'!AT59</f>
        <v>100</v>
      </c>
      <c r="AJ59" s="32">
        <f>'Рейтинговая таблица организаций'!AU59</f>
        <v>100</v>
      </c>
      <c r="AK59" s="32" t="str">
        <f t="shared" si="21"/>
        <v>1-123</v>
      </c>
      <c r="AL59" s="32">
        <f t="shared" si="6"/>
        <v>1</v>
      </c>
      <c r="AM59" s="32">
        <f t="shared" si="7"/>
        <v>123</v>
      </c>
      <c r="AN59" s="32">
        <f>'бланки '!D61</f>
        <v>56</v>
      </c>
      <c r="AO59" s="32" t="str">
        <f t="shared" si="22"/>
        <v>Муниципальное бюджетное общеобразовательное учреждение «Никольская средняя общеобразовательная школа» Ливенского района Орловской области</v>
      </c>
      <c r="AP59" s="32">
        <f>'Рейтинговая таблица организаций'!BB59</f>
        <v>100</v>
      </c>
      <c r="AQ59" s="32">
        <f>'Рейтинговая таблица организаций'!BC59</f>
        <v>100</v>
      </c>
      <c r="AR59" s="32">
        <f>'Рейтинговая таблица организаций'!BD59</f>
        <v>100</v>
      </c>
      <c r="AS59" s="32">
        <f>'Рейтинговая таблица организаций'!BE59</f>
        <v>100</v>
      </c>
      <c r="AT59" s="32" t="str">
        <f t="shared" si="23"/>
        <v>1-120</v>
      </c>
      <c r="AU59" s="32">
        <f t="shared" si="8"/>
        <v>1</v>
      </c>
      <c r="AV59" s="32">
        <f t="shared" si="9"/>
        <v>120</v>
      </c>
      <c r="AW59" s="39" t="str">
        <f t="shared" si="24"/>
        <v>Ливенский район</v>
      </c>
      <c r="AX59" s="32">
        <f t="shared" si="25"/>
        <v>56</v>
      </c>
      <c r="AY59" s="32" t="str">
        <f t="shared" si="26"/>
        <v>Муниципальное бюджетное общеобразовательное учреждение «Никольская средняя общеобразовательная школа» Ливенского района Орловской области</v>
      </c>
      <c r="AZ59" s="32">
        <f>'Рейтинговая таблица организаций'!BF59</f>
        <v>92.78</v>
      </c>
      <c r="BA59" s="32" t="str">
        <f t="shared" si="27"/>
        <v>6</v>
      </c>
      <c r="BB59" s="32">
        <f t="shared" si="30"/>
        <v>6</v>
      </c>
      <c r="BC59" s="32">
        <f t="shared" si="31"/>
        <v>1</v>
      </c>
    </row>
    <row r="60" spans="1:55">
      <c r="A60" s="32">
        <f>'бланки '!D62</f>
        <v>57</v>
      </c>
      <c r="B60" s="33" t="str">
        <f>'Рейтинговая таблица организаций'!B60</f>
        <v>Муниципальное бюджетное общеобразовательное учреждение «Сосновская основная общеобразовательная школа» Ливенского района Орловской области</v>
      </c>
      <c r="C60" s="33" t="str">
        <f>'бланки '!A62</f>
        <v>Ливенский район</v>
      </c>
      <c r="D60" s="32">
        <f>'Рейтинговая таблица организаций'!C60</f>
        <v>25</v>
      </c>
      <c r="E60" s="32">
        <f t="shared" si="10"/>
        <v>57</v>
      </c>
      <c r="F60" s="32" t="str">
        <f t="shared" si="11"/>
        <v>Муниципальное бюджетное общеобразовательное учреждение «Сосновская основная общеобразовательная школа» Ливенского района Орловской области</v>
      </c>
      <c r="G60" s="32">
        <f>'Рейтинговая таблица организаций'!Q60</f>
        <v>94</v>
      </c>
      <c r="H60" s="32">
        <f>'Рейтинговая таблица организаций'!R60</f>
        <v>90</v>
      </c>
      <c r="I60" s="32">
        <f>'Рейтинговая таблица организаций'!S60</f>
        <v>100</v>
      </c>
      <c r="J60" s="32">
        <f>'Рейтинговая таблица организаций'!T60</f>
        <v>95.2</v>
      </c>
      <c r="K60" s="32" t="str">
        <f t="shared" si="12"/>
        <v>287-290</v>
      </c>
      <c r="L60" s="32">
        <f t="shared" si="0"/>
        <v>287</v>
      </c>
      <c r="M60" s="32">
        <f t="shared" si="1"/>
        <v>4</v>
      </c>
      <c r="N60" s="32">
        <f t="shared" si="13"/>
        <v>57</v>
      </c>
      <c r="O60" s="32" t="str">
        <f t="shared" si="14"/>
        <v>Муниципальное бюджетное общеобразовательное учреждение «Сосновская основная общеобразовательная школа» Ливенского района Орловской области</v>
      </c>
      <c r="P60" s="32">
        <f>'Рейтинговая таблица организаций'!Z60</f>
        <v>100</v>
      </c>
      <c r="Q60" s="32">
        <f>'Рейтинговая таблица организаций'!AB60</f>
        <v>100</v>
      </c>
      <c r="R60" s="32">
        <f>'Рейтинговая таблица организаций'!AC60</f>
        <v>100</v>
      </c>
      <c r="S60" s="32" t="str">
        <f t="shared" si="15"/>
        <v>2-156</v>
      </c>
      <c r="T60" s="32">
        <f t="shared" si="2"/>
        <v>2</v>
      </c>
      <c r="U60" s="32">
        <f t="shared" si="3"/>
        <v>155</v>
      </c>
      <c r="V60" s="32">
        <f t="shared" si="16"/>
        <v>57</v>
      </c>
      <c r="W60" s="32" t="str">
        <f t="shared" si="17"/>
        <v>Муниципальное бюджетное общеобразовательное учреждение «Сосновская основная общеобразовательная школа» Ливенского района Орловской области</v>
      </c>
      <c r="X60" s="32">
        <f>'Рейтинговая таблица организаций'!AH60</f>
        <v>0</v>
      </c>
      <c r="Y60" s="32">
        <f>'Рейтинговая таблица организаций'!AI60</f>
        <v>40</v>
      </c>
      <c r="Z60" s="34">
        <f>'Рейтинговая таблица организаций'!AJ60</f>
        <v>100</v>
      </c>
      <c r="AA60" s="32">
        <f>'Рейтинговая таблица организаций'!AK60</f>
        <v>46</v>
      </c>
      <c r="AB60" s="32" t="str">
        <f t="shared" si="18"/>
        <v>307-324</v>
      </c>
      <c r="AC60" s="32">
        <f t="shared" si="4"/>
        <v>307</v>
      </c>
      <c r="AD60" s="32">
        <f t="shared" si="5"/>
        <v>18</v>
      </c>
      <c r="AE60" s="32">
        <f t="shared" si="19"/>
        <v>57</v>
      </c>
      <c r="AF60" s="32" t="str">
        <f t="shared" si="20"/>
        <v>Муниципальное бюджетное общеобразовательное учреждение «Сосновская основная общеобразовательная школа» Ливенского района Орловской области</v>
      </c>
      <c r="AG60" s="32">
        <f>'Рейтинговая таблица организаций'!AR60</f>
        <v>100</v>
      </c>
      <c r="AH60" s="32">
        <f>'Рейтинговая таблица организаций'!AS60</f>
        <v>100</v>
      </c>
      <c r="AI60" s="32">
        <f>'Рейтинговая таблица организаций'!AT60</f>
        <v>100</v>
      </c>
      <c r="AJ60" s="32">
        <f>'Рейтинговая таблица организаций'!AU60</f>
        <v>100</v>
      </c>
      <c r="AK60" s="32" t="str">
        <f t="shared" si="21"/>
        <v>1-123</v>
      </c>
      <c r="AL60" s="32">
        <f t="shared" si="6"/>
        <v>1</v>
      </c>
      <c r="AM60" s="32">
        <f t="shared" si="7"/>
        <v>123</v>
      </c>
      <c r="AN60" s="32">
        <f>'бланки '!D62</f>
        <v>57</v>
      </c>
      <c r="AO60" s="32" t="str">
        <f t="shared" si="22"/>
        <v>Муниципальное бюджетное общеобразовательное учреждение «Сосновская основная общеобразовательная школа» Ливенского района Орловской области</v>
      </c>
      <c r="AP60" s="32">
        <f>'Рейтинговая таблица организаций'!BB60</f>
        <v>100</v>
      </c>
      <c r="AQ60" s="32">
        <f>'Рейтинговая таблица организаций'!BC60</f>
        <v>96</v>
      </c>
      <c r="AR60" s="32">
        <f>'Рейтинговая таблица организаций'!BD60</f>
        <v>100</v>
      </c>
      <c r="AS60" s="32">
        <f>'Рейтинговая таблица организаций'!BE60</f>
        <v>99.2</v>
      </c>
      <c r="AT60" s="32" t="str">
        <f t="shared" si="23"/>
        <v>143-158</v>
      </c>
      <c r="AU60" s="32">
        <f t="shared" si="8"/>
        <v>143</v>
      </c>
      <c r="AV60" s="32">
        <f t="shared" si="9"/>
        <v>16</v>
      </c>
      <c r="AW60" s="39" t="str">
        <f t="shared" si="24"/>
        <v>Ливенский район</v>
      </c>
      <c r="AX60" s="32">
        <f t="shared" si="25"/>
        <v>57</v>
      </c>
      <c r="AY60" s="32" t="str">
        <f t="shared" si="26"/>
        <v>Муниципальное бюджетное общеобразовательное учреждение «Сосновская основная общеобразовательная школа» Ливенского района Орловской области</v>
      </c>
      <c r="AZ60" s="32">
        <f>'Рейтинговая таблица организаций'!BF60</f>
        <v>88.08</v>
      </c>
      <c r="BA60" s="32" t="str">
        <f t="shared" si="27"/>
        <v>28</v>
      </c>
      <c r="BB60" s="32">
        <f t="shared" si="30"/>
        <v>28</v>
      </c>
      <c r="BC60" s="32">
        <f t="shared" si="31"/>
        <v>1</v>
      </c>
    </row>
    <row r="61" spans="1:55">
      <c r="A61" s="32">
        <f>'бланки '!D63</f>
        <v>58</v>
      </c>
      <c r="B61" s="33" t="str">
        <f>'Рейтинговая таблица организаций'!B61</f>
        <v>Муниципальное бюджетное общеобразовательное учреждение «Екатериновская средняя общеобразовательная школа» Ливенского района Орловской области</v>
      </c>
      <c r="C61" s="33" t="str">
        <f>'бланки '!A63</f>
        <v>Ливенский район</v>
      </c>
      <c r="D61" s="32">
        <f>'Рейтинговая таблица организаций'!C61</f>
        <v>51</v>
      </c>
      <c r="E61" s="32">
        <f t="shared" si="10"/>
        <v>58</v>
      </c>
      <c r="F61" s="32" t="str">
        <f t="shared" si="11"/>
        <v>Муниципальное бюджетное общеобразовательное учреждение «Екатериновская средняя общеобразовательная школа» Ливенского района Орловской области</v>
      </c>
      <c r="G61" s="32">
        <f>'Рейтинговая таблица организаций'!Q61</f>
        <v>92</v>
      </c>
      <c r="H61" s="32">
        <f>'Рейтинговая таблица организаций'!R61</f>
        <v>100</v>
      </c>
      <c r="I61" s="32">
        <f>'Рейтинговая таблица организаций'!S61</f>
        <v>99</v>
      </c>
      <c r="J61" s="32">
        <f>'Рейтинговая таблица организаций'!T61</f>
        <v>97.2</v>
      </c>
      <c r="K61" s="32" t="str">
        <f t="shared" si="12"/>
        <v>240-243</v>
      </c>
      <c r="L61" s="32">
        <f t="shared" si="0"/>
        <v>240</v>
      </c>
      <c r="M61" s="32">
        <f t="shared" si="1"/>
        <v>4</v>
      </c>
      <c r="N61" s="32">
        <f t="shared" si="13"/>
        <v>58</v>
      </c>
      <c r="O61" s="32" t="str">
        <f t="shared" si="14"/>
        <v>Муниципальное бюджетное общеобразовательное учреждение «Екатериновская средняя общеобразовательная школа» Ливенского района Орловской области</v>
      </c>
      <c r="P61" s="32">
        <f>'Рейтинговая таблица организаций'!Z61</f>
        <v>100</v>
      </c>
      <c r="Q61" s="32">
        <f>'Рейтинговая таблица организаций'!AB61</f>
        <v>96</v>
      </c>
      <c r="R61" s="32">
        <f>'Рейтинговая таблица организаций'!AC61</f>
        <v>98</v>
      </c>
      <c r="S61" s="32" t="str">
        <f t="shared" si="15"/>
        <v>278-315</v>
      </c>
      <c r="T61" s="32">
        <f t="shared" si="2"/>
        <v>278</v>
      </c>
      <c r="U61" s="32">
        <f t="shared" si="3"/>
        <v>38</v>
      </c>
      <c r="V61" s="32">
        <f t="shared" si="16"/>
        <v>58</v>
      </c>
      <c r="W61" s="32" t="str">
        <f t="shared" si="17"/>
        <v>Муниципальное бюджетное общеобразовательное учреждение «Екатериновская средняя общеобразовательная школа» Ливенского района Орловской области</v>
      </c>
      <c r="X61" s="32">
        <f>'Рейтинговая таблица организаций'!AH61</f>
        <v>20</v>
      </c>
      <c r="Y61" s="32">
        <f>'Рейтинговая таблица организаций'!AI61</f>
        <v>60</v>
      </c>
      <c r="Z61" s="34">
        <f>'Рейтинговая таблица организаций'!AJ61</f>
        <v>100</v>
      </c>
      <c r="AA61" s="32">
        <f>'Рейтинговая таблица организаций'!AK61</f>
        <v>60</v>
      </c>
      <c r="AB61" s="32" t="str">
        <f t="shared" si="18"/>
        <v>160-188</v>
      </c>
      <c r="AC61" s="32">
        <f t="shared" si="4"/>
        <v>160</v>
      </c>
      <c r="AD61" s="32">
        <f t="shared" si="5"/>
        <v>29</v>
      </c>
      <c r="AE61" s="32">
        <f t="shared" si="19"/>
        <v>58</v>
      </c>
      <c r="AF61" s="32" t="str">
        <f t="shared" si="20"/>
        <v>Муниципальное бюджетное общеобразовательное учреждение «Екатериновская средняя общеобразовательная школа» Ливенского района Орловской области</v>
      </c>
      <c r="AG61" s="32">
        <f>'Рейтинговая таблица организаций'!AR61</f>
        <v>100</v>
      </c>
      <c r="AH61" s="32">
        <f>'Рейтинговая таблица организаций'!AS61</f>
        <v>98</v>
      </c>
      <c r="AI61" s="32">
        <f>'Рейтинговая таблица организаций'!AT61</f>
        <v>94</v>
      </c>
      <c r="AJ61" s="32">
        <f>'Рейтинговая таблица организаций'!AU61</f>
        <v>98</v>
      </c>
      <c r="AK61" s="32" t="str">
        <f t="shared" si="21"/>
        <v>232-248</v>
      </c>
      <c r="AL61" s="32">
        <f t="shared" si="6"/>
        <v>232</v>
      </c>
      <c r="AM61" s="32">
        <f t="shared" si="7"/>
        <v>17</v>
      </c>
      <c r="AN61" s="32">
        <f>'бланки '!D63</f>
        <v>58</v>
      </c>
      <c r="AO61" s="32" t="str">
        <f t="shared" si="22"/>
        <v>Муниципальное бюджетное общеобразовательное учреждение «Екатериновская средняя общеобразовательная школа» Ливенского района Орловской области</v>
      </c>
      <c r="AP61" s="32">
        <f>'Рейтинговая таблица организаций'!BB61</f>
        <v>96</v>
      </c>
      <c r="AQ61" s="32">
        <f>'Рейтинговая таблица организаций'!BC61</f>
        <v>98</v>
      </c>
      <c r="AR61" s="32">
        <f>'Рейтинговая таблица организаций'!BD61</f>
        <v>100</v>
      </c>
      <c r="AS61" s="32">
        <f>'Рейтинговая таблица организаций'!BE61</f>
        <v>98.4</v>
      </c>
      <c r="AT61" s="32" t="str">
        <f t="shared" si="23"/>
        <v>216-228</v>
      </c>
      <c r="AU61" s="32">
        <f t="shared" si="8"/>
        <v>216</v>
      </c>
      <c r="AV61" s="32">
        <f t="shared" si="9"/>
        <v>13</v>
      </c>
      <c r="AW61" s="39" t="str">
        <f t="shared" si="24"/>
        <v>Ливенский район</v>
      </c>
      <c r="AX61" s="32">
        <f t="shared" si="25"/>
        <v>58</v>
      </c>
      <c r="AY61" s="32" t="str">
        <f t="shared" si="26"/>
        <v>Муниципальное бюджетное общеобразовательное учреждение «Екатериновская средняя общеобразовательная школа» Ливенского района Орловской области</v>
      </c>
      <c r="AZ61" s="32">
        <f>'Рейтинговая таблица организаций'!BF61</f>
        <v>90.320000000000007</v>
      </c>
      <c r="BA61" s="32" t="str">
        <f t="shared" si="27"/>
        <v>15</v>
      </c>
      <c r="BB61" s="32">
        <f t="shared" si="30"/>
        <v>15</v>
      </c>
      <c r="BC61" s="32">
        <f t="shared" si="31"/>
        <v>1</v>
      </c>
    </row>
    <row r="62" spans="1:55">
      <c r="A62" s="32">
        <f>'бланки '!D64</f>
        <v>59</v>
      </c>
      <c r="B62" s="33" t="str">
        <f>'Рейтинговая таблица организаций'!B62</f>
        <v>Муниципальное бюджетное общеобразовательное учреждение «Здоровецкая средняя общеобразовательная школа» Ливенского района Орловской области</v>
      </c>
      <c r="C62" s="33" t="str">
        <f>'бланки '!A64</f>
        <v>Ливенский район</v>
      </c>
      <c r="D62" s="32">
        <f>'Рейтинговая таблица организаций'!C62</f>
        <v>72</v>
      </c>
      <c r="E62" s="32">
        <f t="shared" si="10"/>
        <v>59</v>
      </c>
      <c r="F62" s="32" t="str">
        <f t="shared" si="11"/>
        <v>Муниципальное бюджетное общеобразовательное учреждение «Здоровецкая средняя общеобразовательная школа» Ливенского района Орловской области</v>
      </c>
      <c r="G62" s="32">
        <f>'Рейтинговая таблица организаций'!Q62</f>
        <v>92</v>
      </c>
      <c r="H62" s="32">
        <f>'Рейтинговая таблица организаций'!R62</f>
        <v>100</v>
      </c>
      <c r="I62" s="32">
        <f>'Рейтинговая таблица организаций'!S62</f>
        <v>100</v>
      </c>
      <c r="J62" s="32">
        <f>'Рейтинговая таблица организаций'!T62</f>
        <v>97.6</v>
      </c>
      <c r="K62" s="32" t="str">
        <f t="shared" si="12"/>
        <v>220-229</v>
      </c>
      <c r="L62" s="32">
        <f t="shared" si="0"/>
        <v>220</v>
      </c>
      <c r="M62" s="32">
        <f t="shared" si="1"/>
        <v>10</v>
      </c>
      <c r="N62" s="32">
        <f t="shared" si="13"/>
        <v>59</v>
      </c>
      <c r="O62" s="32" t="str">
        <f t="shared" si="14"/>
        <v>Муниципальное бюджетное общеобразовательное учреждение «Здоровецкая средняя общеобразовательная школа» Ливенского района Орловской области</v>
      </c>
      <c r="P62" s="32">
        <f>'Рейтинговая таблица организаций'!Z62</f>
        <v>100</v>
      </c>
      <c r="Q62" s="32">
        <f>'Рейтинговая таблица организаций'!AB62</f>
        <v>99</v>
      </c>
      <c r="R62" s="32">
        <f>'Рейтинговая таблица организаций'!AC62</f>
        <v>99.5</v>
      </c>
      <c r="S62" s="32" t="str">
        <f t="shared" si="15"/>
        <v>157-192</v>
      </c>
      <c r="T62" s="32">
        <f t="shared" si="2"/>
        <v>157</v>
      </c>
      <c r="U62" s="32">
        <f t="shared" si="3"/>
        <v>36</v>
      </c>
      <c r="V62" s="32">
        <f t="shared" si="16"/>
        <v>59</v>
      </c>
      <c r="W62" s="32" t="str">
        <f t="shared" si="17"/>
        <v>Муниципальное бюджетное общеобразовательное учреждение «Здоровецкая средняя общеобразовательная школа» Ливенского района Орловской области</v>
      </c>
      <c r="X62" s="32">
        <f>'Рейтинговая таблица организаций'!AH62</f>
        <v>0</v>
      </c>
      <c r="Y62" s="32">
        <f>'Рейтинговая таблица организаций'!AI62</f>
        <v>60</v>
      </c>
      <c r="Z62" s="34">
        <f>'Рейтинговая таблица организаций'!AJ62</f>
        <v>81</v>
      </c>
      <c r="AA62" s="32">
        <f>'Рейтинговая таблица организаций'!AK62</f>
        <v>48.3</v>
      </c>
      <c r="AB62" s="32" t="str">
        <f t="shared" si="18"/>
        <v>304</v>
      </c>
      <c r="AC62" s="32">
        <f t="shared" si="4"/>
        <v>304</v>
      </c>
      <c r="AD62" s="32">
        <f t="shared" si="5"/>
        <v>1</v>
      </c>
      <c r="AE62" s="32">
        <f t="shared" si="19"/>
        <v>59</v>
      </c>
      <c r="AF62" s="32" t="str">
        <f t="shared" si="20"/>
        <v>Муниципальное бюджетное общеобразовательное учреждение «Здоровецкая средняя общеобразовательная школа» Ливенского района Орловской области</v>
      </c>
      <c r="AG62" s="32">
        <f>'Рейтинговая таблица организаций'!AR62</f>
        <v>97</v>
      </c>
      <c r="AH62" s="32">
        <f>'Рейтинговая таблица организаций'!AS62</f>
        <v>97</v>
      </c>
      <c r="AI62" s="32">
        <f>'Рейтинговая таблица организаций'!AT62</f>
        <v>98</v>
      </c>
      <c r="AJ62" s="32">
        <f>'Рейтинговая таблица организаций'!AU62</f>
        <v>97.2</v>
      </c>
      <c r="AK62" s="32" t="str">
        <f t="shared" si="21"/>
        <v>272-288</v>
      </c>
      <c r="AL62" s="32">
        <f t="shared" si="6"/>
        <v>272</v>
      </c>
      <c r="AM62" s="32">
        <f t="shared" si="7"/>
        <v>17</v>
      </c>
      <c r="AN62" s="32">
        <f>'бланки '!D64</f>
        <v>59</v>
      </c>
      <c r="AO62" s="32" t="str">
        <f t="shared" si="22"/>
        <v>Муниципальное бюджетное общеобразовательное учреждение «Здоровецкая средняя общеобразовательная школа» Ливенского района Орловской области</v>
      </c>
      <c r="AP62" s="32">
        <f>'Рейтинговая таблица организаций'!BB62</f>
        <v>100</v>
      </c>
      <c r="AQ62" s="32">
        <f>'Рейтинговая таблица организаций'!BC62</f>
        <v>97</v>
      </c>
      <c r="AR62" s="32">
        <f>'Рейтинговая таблица организаций'!BD62</f>
        <v>99</v>
      </c>
      <c r="AS62" s="32">
        <f>'Рейтинговая таблица организаций'!BE62</f>
        <v>98.9</v>
      </c>
      <c r="AT62" s="32" t="str">
        <f t="shared" si="23"/>
        <v>182-183</v>
      </c>
      <c r="AU62" s="32">
        <f t="shared" si="8"/>
        <v>182</v>
      </c>
      <c r="AV62" s="32">
        <f t="shared" si="9"/>
        <v>2</v>
      </c>
      <c r="AW62" s="39" t="str">
        <f t="shared" si="24"/>
        <v>Ливенский район</v>
      </c>
      <c r="AX62" s="32">
        <f t="shared" si="25"/>
        <v>59</v>
      </c>
      <c r="AY62" s="32" t="str">
        <f t="shared" si="26"/>
        <v>Муниципальное бюджетное общеобразовательное учреждение «Здоровецкая средняя общеобразовательная школа» Ливенского района Орловской области</v>
      </c>
      <c r="AZ62" s="32">
        <f>'Рейтинговая таблица организаций'!BF62</f>
        <v>88.3</v>
      </c>
      <c r="BA62" s="32" t="str">
        <f t="shared" si="27"/>
        <v>25</v>
      </c>
      <c r="BB62" s="32">
        <f t="shared" si="30"/>
        <v>25</v>
      </c>
      <c r="BC62" s="32">
        <f t="shared" si="31"/>
        <v>1</v>
      </c>
    </row>
    <row r="63" spans="1:55">
      <c r="A63" s="32">
        <f>'бланки '!D65</f>
        <v>60</v>
      </c>
      <c r="B63" s="33" t="str">
        <f>'Рейтинговая таблица организаций'!B63</f>
        <v>Муниципальное бюджетное общеобразовательное учреждение «Орловская средняя общеобразовательная школа» Ливенского района Орловской области</v>
      </c>
      <c r="C63" s="33" t="str">
        <f>'бланки '!A65</f>
        <v>Ливенский район</v>
      </c>
      <c r="D63" s="32">
        <f>'Рейтинговая таблица организаций'!C63</f>
        <v>54</v>
      </c>
      <c r="E63" s="32">
        <f t="shared" si="10"/>
        <v>60</v>
      </c>
      <c r="F63" s="32" t="str">
        <f t="shared" si="11"/>
        <v>Муниципальное бюджетное общеобразовательное учреждение «Орловская средняя общеобразовательная школа» Ливенского района Орловской области</v>
      </c>
      <c r="G63" s="32">
        <f>'Рейтинговая таблица организаций'!Q63</f>
        <v>99</v>
      </c>
      <c r="H63" s="32">
        <f>'Рейтинговая таблица организаций'!R63</f>
        <v>100</v>
      </c>
      <c r="I63" s="32">
        <f>'Рейтинговая таблица организаций'!S63</f>
        <v>99</v>
      </c>
      <c r="J63" s="32">
        <f>'Рейтинговая таблица организаций'!T63</f>
        <v>99.3</v>
      </c>
      <c r="K63" s="32" t="str">
        <f t="shared" si="12"/>
        <v>83-89</v>
      </c>
      <c r="L63" s="32">
        <f t="shared" si="0"/>
        <v>83</v>
      </c>
      <c r="M63" s="32">
        <f t="shared" si="1"/>
        <v>7</v>
      </c>
      <c r="N63" s="32">
        <f t="shared" si="13"/>
        <v>60</v>
      </c>
      <c r="O63" s="32" t="str">
        <f t="shared" si="14"/>
        <v>Муниципальное бюджетное общеобразовательное учреждение «Орловская средняя общеобразовательная школа» Ливенского района Орловской области</v>
      </c>
      <c r="P63" s="32">
        <f>'Рейтинговая таблица организаций'!Z63</f>
        <v>100</v>
      </c>
      <c r="Q63" s="32">
        <f>'Рейтинговая таблица организаций'!AB63</f>
        <v>98</v>
      </c>
      <c r="R63" s="32">
        <f>'Рейтинговая таблица организаций'!AC63</f>
        <v>99</v>
      </c>
      <c r="S63" s="32" t="str">
        <f t="shared" si="15"/>
        <v>193-239</v>
      </c>
      <c r="T63" s="32">
        <f t="shared" si="2"/>
        <v>193</v>
      </c>
      <c r="U63" s="32">
        <f t="shared" si="3"/>
        <v>47</v>
      </c>
      <c r="V63" s="32">
        <f t="shared" si="16"/>
        <v>60</v>
      </c>
      <c r="W63" s="32" t="str">
        <f t="shared" si="17"/>
        <v>Муниципальное бюджетное общеобразовательное учреждение «Орловская средняя общеобразовательная школа» Ливенского района Орловской области</v>
      </c>
      <c r="X63" s="32">
        <f>'Рейтинговая таблица организаций'!AH63</f>
        <v>0</v>
      </c>
      <c r="Y63" s="32">
        <f>'Рейтинговая таблица организаций'!AI63</f>
        <v>60</v>
      </c>
      <c r="Z63" s="34">
        <f>'Рейтинговая таблица организаций'!AJ63</f>
        <v>83</v>
      </c>
      <c r="AA63" s="32">
        <f>'Рейтинговая таблица организаций'!AK63</f>
        <v>48.9</v>
      </c>
      <c r="AB63" s="32" t="str">
        <f t="shared" si="18"/>
        <v>300-303</v>
      </c>
      <c r="AC63" s="32">
        <f t="shared" si="4"/>
        <v>300</v>
      </c>
      <c r="AD63" s="32">
        <f t="shared" si="5"/>
        <v>4</v>
      </c>
      <c r="AE63" s="32">
        <f t="shared" si="19"/>
        <v>60</v>
      </c>
      <c r="AF63" s="32" t="str">
        <f t="shared" si="20"/>
        <v>Муниципальное бюджетное общеобразовательное учреждение «Орловская средняя общеобразовательная школа» Ливенского района Орловской области</v>
      </c>
      <c r="AG63" s="32">
        <f>'Рейтинговая таблица организаций'!AR63</f>
        <v>96</v>
      </c>
      <c r="AH63" s="32">
        <f>'Рейтинговая таблица организаций'!AS63</f>
        <v>96</v>
      </c>
      <c r="AI63" s="32">
        <f>'Рейтинговая таблица организаций'!AT63</f>
        <v>98</v>
      </c>
      <c r="AJ63" s="32">
        <f>'Рейтинговая таблица организаций'!AU63</f>
        <v>96.4</v>
      </c>
      <c r="AK63" s="32" t="str">
        <f t="shared" si="21"/>
        <v>315-316</v>
      </c>
      <c r="AL63" s="32">
        <f t="shared" si="6"/>
        <v>315</v>
      </c>
      <c r="AM63" s="32">
        <f t="shared" si="7"/>
        <v>2</v>
      </c>
      <c r="AN63" s="32">
        <f>'бланки '!D65</f>
        <v>60</v>
      </c>
      <c r="AO63" s="32" t="str">
        <f t="shared" si="22"/>
        <v>Муниципальное бюджетное общеобразовательное учреждение «Орловская средняя общеобразовательная школа» Ливенского района Орловской области</v>
      </c>
      <c r="AP63" s="32">
        <f>'Рейтинговая таблица организаций'!BB63</f>
        <v>100</v>
      </c>
      <c r="AQ63" s="32">
        <f>'Рейтинговая таблица организаций'!BC63</f>
        <v>96</v>
      </c>
      <c r="AR63" s="32">
        <f>'Рейтинговая таблица организаций'!BD63</f>
        <v>98</v>
      </c>
      <c r="AS63" s="32">
        <f>'Рейтинговая таблица организаций'!BE63</f>
        <v>98.2</v>
      </c>
      <c r="AT63" s="32" t="str">
        <f t="shared" si="23"/>
        <v>233-237</v>
      </c>
      <c r="AU63" s="32">
        <f t="shared" si="8"/>
        <v>233</v>
      </c>
      <c r="AV63" s="32">
        <f t="shared" si="9"/>
        <v>5</v>
      </c>
      <c r="AW63" s="39" t="str">
        <f t="shared" si="24"/>
        <v>Ливенский район</v>
      </c>
      <c r="AX63" s="32">
        <f t="shared" si="25"/>
        <v>60</v>
      </c>
      <c r="AY63" s="32" t="str">
        <f t="shared" si="26"/>
        <v>Муниципальное бюджетное общеобразовательное учреждение «Орловская средняя общеобразовательная школа» Ливенского района Орловской области</v>
      </c>
      <c r="AZ63" s="32">
        <f>'Рейтинговая таблица организаций'!BF63</f>
        <v>88.36</v>
      </c>
      <c r="BA63" s="32" t="str">
        <f t="shared" si="27"/>
        <v>24</v>
      </c>
      <c r="BB63" s="32">
        <f t="shared" si="30"/>
        <v>24</v>
      </c>
      <c r="BC63" s="32">
        <f t="shared" si="31"/>
        <v>1</v>
      </c>
    </row>
    <row r="64" spans="1:55">
      <c r="A64" s="32">
        <f>'бланки '!D66</f>
        <v>61</v>
      </c>
      <c r="B64" s="33" t="str">
        <f>'Рейтинговая таблица организаций'!B64</f>
        <v>Муниципальное бюджетное общеобразовательное учреждение «Казанская средняя общеобразовательная школа» Ливенского района Орловской области</v>
      </c>
      <c r="C64" s="33" t="str">
        <f>'бланки '!A66</f>
        <v>Ливенский район</v>
      </c>
      <c r="D64" s="32">
        <f>'Рейтинговая таблица организаций'!C64</f>
        <v>36</v>
      </c>
      <c r="E64" s="32">
        <f t="shared" si="10"/>
        <v>61</v>
      </c>
      <c r="F64" s="32" t="str">
        <f t="shared" si="11"/>
        <v>Муниципальное бюджетное общеобразовательное учреждение «Казанская средняя общеобразовательная школа» Ливенского района Орловской области</v>
      </c>
      <c r="G64" s="32">
        <f>'Рейтинговая таблица организаций'!Q64</f>
        <v>100</v>
      </c>
      <c r="H64" s="32">
        <f>'Рейтинговая таблица организаций'!R64</f>
        <v>100</v>
      </c>
      <c r="I64" s="32">
        <f>'Рейтинговая таблица организаций'!S64</f>
        <v>100</v>
      </c>
      <c r="J64" s="32">
        <f>'Рейтинговая таблица организаций'!T64</f>
        <v>100</v>
      </c>
      <c r="K64" s="32" t="str">
        <f t="shared" si="12"/>
        <v>1-32</v>
      </c>
      <c r="L64" s="32">
        <f t="shared" si="0"/>
        <v>1</v>
      </c>
      <c r="M64" s="32">
        <f t="shared" si="1"/>
        <v>32</v>
      </c>
      <c r="N64" s="32">
        <f t="shared" si="13"/>
        <v>61</v>
      </c>
      <c r="O64" s="32" t="str">
        <f t="shared" si="14"/>
        <v>Муниципальное бюджетное общеобразовательное учреждение «Казанская средняя общеобразовательная школа» Ливенского района Орловской области</v>
      </c>
      <c r="P64" s="32">
        <f>'Рейтинговая таблица организаций'!Z64</f>
        <v>100</v>
      </c>
      <c r="Q64" s="32">
        <f>'Рейтинговая таблица организаций'!AB64</f>
        <v>97</v>
      </c>
      <c r="R64" s="32">
        <f>'Рейтинговая таблица организаций'!AC64</f>
        <v>98.5</v>
      </c>
      <c r="S64" s="32" t="str">
        <f t="shared" si="15"/>
        <v>240-277</v>
      </c>
      <c r="T64" s="32">
        <f t="shared" si="2"/>
        <v>240</v>
      </c>
      <c r="U64" s="32">
        <f t="shared" si="3"/>
        <v>38</v>
      </c>
      <c r="V64" s="32">
        <f t="shared" si="16"/>
        <v>61</v>
      </c>
      <c r="W64" s="32" t="str">
        <f t="shared" si="17"/>
        <v>Муниципальное бюджетное общеобразовательное учреждение «Казанская средняя общеобразовательная школа» Ливенского района Орловской области</v>
      </c>
      <c r="X64" s="32">
        <f>'Рейтинговая таблица организаций'!AH64</f>
        <v>0</v>
      </c>
      <c r="Y64" s="32">
        <f>'Рейтинговая таблица организаций'!AI64</f>
        <v>60</v>
      </c>
      <c r="Z64" s="34">
        <f>'Рейтинговая таблица организаций'!AJ64</f>
        <v>100</v>
      </c>
      <c r="AA64" s="32">
        <f>'Рейтинговая таблица организаций'!AK64</f>
        <v>54</v>
      </c>
      <c r="AB64" s="32" t="str">
        <f t="shared" si="18"/>
        <v>206-265</v>
      </c>
      <c r="AC64" s="32">
        <f t="shared" si="4"/>
        <v>206</v>
      </c>
      <c r="AD64" s="32">
        <f t="shared" si="5"/>
        <v>60</v>
      </c>
      <c r="AE64" s="32">
        <f t="shared" si="19"/>
        <v>61</v>
      </c>
      <c r="AF64" s="32" t="str">
        <f t="shared" si="20"/>
        <v>Муниципальное бюджетное общеобразовательное учреждение «Казанская средняя общеобразовательная школа» Ливенского района Орловской области</v>
      </c>
      <c r="AG64" s="32">
        <f>'Рейтинговая таблица организаций'!AR64</f>
        <v>100</v>
      </c>
      <c r="AH64" s="32">
        <f>'Рейтинговая таблица организаций'!AS64</f>
        <v>100</v>
      </c>
      <c r="AI64" s="32">
        <f>'Рейтинговая таблица организаций'!AT64</f>
        <v>97</v>
      </c>
      <c r="AJ64" s="32">
        <f>'Рейтинговая таблица организаций'!AU64</f>
        <v>99.4</v>
      </c>
      <c r="AK64" s="32" t="str">
        <f t="shared" si="21"/>
        <v>129-138</v>
      </c>
      <c r="AL64" s="32">
        <f t="shared" si="6"/>
        <v>129</v>
      </c>
      <c r="AM64" s="32">
        <f t="shared" si="7"/>
        <v>10</v>
      </c>
      <c r="AN64" s="32">
        <f>'бланки '!D66</f>
        <v>61</v>
      </c>
      <c r="AO64" s="32" t="str">
        <f t="shared" si="22"/>
        <v>Муниципальное бюджетное общеобразовательное учреждение «Казанская средняя общеобразовательная школа» Ливенского района Орловской области</v>
      </c>
      <c r="AP64" s="32">
        <f>'Рейтинговая таблица организаций'!BB64</f>
        <v>100</v>
      </c>
      <c r="AQ64" s="32">
        <f>'Рейтинговая таблица организаций'!BC64</f>
        <v>100</v>
      </c>
      <c r="AR64" s="32">
        <f>'Рейтинговая таблица организаций'!BD64</f>
        <v>100</v>
      </c>
      <c r="AS64" s="32">
        <f>'Рейтинговая таблица организаций'!BE64</f>
        <v>100</v>
      </c>
      <c r="AT64" s="32" t="str">
        <f t="shared" si="23"/>
        <v>1-120</v>
      </c>
      <c r="AU64" s="32">
        <f t="shared" si="8"/>
        <v>1</v>
      </c>
      <c r="AV64" s="32">
        <f t="shared" si="9"/>
        <v>120</v>
      </c>
      <c r="AW64" s="39" t="str">
        <f t="shared" si="24"/>
        <v>Ливенский район</v>
      </c>
      <c r="AX64" s="32">
        <f t="shared" si="25"/>
        <v>61</v>
      </c>
      <c r="AY64" s="32" t="str">
        <f t="shared" si="26"/>
        <v>Муниципальное бюджетное общеобразовательное учреждение «Казанская средняя общеобразовательная школа» Ливенского района Орловской области</v>
      </c>
      <c r="AZ64" s="32">
        <f>'Рейтинговая таблица организаций'!BF64</f>
        <v>90.38</v>
      </c>
      <c r="BA64" s="32" t="str">
        <f t="shared" si="27"/>
        <v>14</v>
      </c>
      <c r="BB64" s="32">
        <f t="shared" si="30"/>
        <v>14</v>
      </c>
      <c r="BC64" s="32">
        <f t="shared" si="31"/>
        <v>1</v>
      </c>
    </row>
    <row r="65" spans="1:55">
      <c r="A65" s="32">
        <f>'бланки '!D67</f>
        <v>62</v>
      </c>
      <c r="B65" s="33" t="str">
        <f>'Рейтинговая таблица организаций'!B65</f>
        <v>Муниципальное бюджетное общеобразовательное учреждение «Барановская средняя общеобразовательная школа» Ливенского района Орловской области</v>
      </c>
      <c r="C65" s="33" t="str">
        <f>'бланки '!A67</f>
        <v>Ливенский район</v>
      </c>
      <c r="D65" s="32">
        <f>'Рейтинговая таблица организаций'!C65</f>
        <v>26</v>
      </c>
      <c r="E65" s="32">
        <f t="shared" si="10"/>
        <v>62</v>
      </c>
      <c r="F65" s="32" t="str">
        <f t="shared" si="11"/>
        <v>Муниципальное бюджетное общеобразовательное учреждение «Барановская средняя общеобразовательная школа» Ливенского района Орловской области</v>
      </c>
      <c r="G65" s="32">
        <f>'Рейтинговая таблица организаций'!Q65</f>
        <v>97</v>
      </c>
      <c r="H65" s="32">
        <f>'Рейтинговая таблица организаций'!R65</f>
        <v>100</v>
      </c>
      <c r="I65" s="32">
        <f>'Рейтинговая таблица организаций'!S65</f>
        <v>98</v>
      </c>
      <c r="J65" s="32">
        <f>'Рейтинговая таблица организаций'!T65</f>
        <v>98.3</v>
      </c>
      <c r="K65" s="32" t="str">
        <f t="shared" si="12"/>
        <v>188-189</v>
      </c>
      <c r="L65" s="32">
        <f t="shared" si="0"/>
        <v>188</v>
      </c>
      <c r="M65" s="32">
        <f t="shared" si="1"/>
        <v>2</v>
      </c>
      <c r="N65" s="32">
        <f t="shared" si="13"/>
        <v>62</v>
      </c>
      <c r="O65" s="32" t="str">
        <f t="shared" si="14"/>
        <v>Муниципальное бюджетное общеобразовательное учреждение «Барановская средняя общеобразовательная школа» Ливенского района Орловской области</v>
      </c>
      <c r="P65" s="32">
        <f>'Рейтинговая таблица организаций'!Z65</f>
        <v>100</v>
      </c>
      <c r="Q65" s="32">
        <f>'Рейтинговая таблица организаций'!AB65</f>
        <v>100</v>
      </c>
      <c r="R65" s="32">
        <f>'Рейтинговая таблица организаций'!AC65</f>
        <v>100</v>
      </c>
      <c r="S65" s="32" t="str">
        <f t="shared" si="15"/>
        <v>2-156</v>
      </c>
      <c r="T65" s="32">
        <f t="shared" si="2"/>
        <v>2</v>
      </c>
      <c r="U65" s="32">
        <f t="shared" si="3"/>
        <v>155</v>
      </c>
      <c r="V65" s="32">
        <f t="shared" si="16"/>
        <v>62</v>
      </c>
      <c r="W65" s="32" t="str">
        <f t="shared" si="17"/>
        <v>Муниципальное бюджетное общеобразовательное учреждение «Барановская средняя общеобразовательная школа» Ливенского района Орловской области</v>
      </c>
      <c r="X65" s="32">
        <f>'Рейтинговая таблица организаций'!AH65</f>
        <v>20</v>
      </c>
      <c r="Y65" s="32">
        <f>'Рейтинговая таблица организаций'!AI65</f>
        <v>60</v>
      </c>
      <c r="Z65" s="34">
        <f>'Рейтинговая таблица организаций'!AJ65</f>
        <v>100</v>
      </c>
      <c r="AA65" s="32">
        <f>'Рейтинговая таблица организаций'!AK65</f>
        <v>60</v>
      </c>
      <c r="AB65" s="32" t="str">
        <f t="shared" si="18"/>
        <v>160-188</v>
      </c>
      <c r="AC65" s="32">
        <f t="shared" si="4"/>
        <v>160</v>
      </c>
      <c r="AD65" s="32">
        <f t="shared" si="5"/>
        <v>29</v>
      </c>
      <c r="AE65" s="32">
        <f t="shared" si="19"/>
        <v>62</v>
      </c>
      <c r="AF65" s="32" t="str">
        <f t="shared" si="20"/>
        <v>Муниципальное бюджетное общеобразовательное учреждение «Барановская средняя общеобразовательная школа» Ливенского района Орловской области</v>
      </c>
      <c r="AG65" s="32">
        <f>'Рейтинговая таблица организаций'!AR65</f>
        <v>100</v>
      </c>
      <c r="AH65" s="32">
        <f>'Рейтинговая таблица организаций'!AS65</f>
        <v>100</v>
      </c>
      <c r="AI65" s="32">
        <f>'Рейтинговая таблица организаций'!AT65</f>
        <v>95</v>
      </c>
      <c r="AJ65" s="32">
        <f>'Рейтинговая таблица организаций'!AU65</f>
        <v>99</v>
      </c>
      <c r="AK65" s="32" t="str">
        <f t="shared" si="21"/>
        <v>157-169</v>
      </c>
      <c r="AL65" s="32">
        <f t="shared" si="6"/>
        <v>157</v>
      </c>
      <c r="AM65" s="32">
        <f t="shared" si="7"/>
        <v>13</v>
      </c>
      <c r="AN65" s="32">
        <f>'бланки '!D67</f>
        <v>62</v>
      </c>
      <c r="AO65" s="32" t="str">
        <f t="shared" si="22"/>
        <v>Муниципальное бюджетное общеобразовательное учреждение «Барановская средняя общеобразовательная школа» Ливенского района Орловской области</v>
      </c>
      <c r="AP65" s="32">
        <f>'Рейтинговая таблица организаций'!BB65</f>
        <v>100</v>
      </c>
      <c r="AQ65" s="32">
        <f>'Рейтинговая таблица организаций'!BC65</f>
        <v>100</v>
      </c>
      <c r="AR65" s="32">
        <f>'Рейтинговая таблица организаций'!BD65</f>
        <v>96</v>
      </c>
      <c r="AS65" s="32">
        <f>'Рейтинговая таблица организаций'!BE65</f>
        <v>98</v>
      </c>
      <c r="AT65" s="32" t="str">
        <f t="shared" si="23"/>
        <v>244-258</v>
      </c>
      <c r="AU65" s="32">
        <f t="shared" si="8"/>
        <v>244</v>
      </c>
      <c r="AV65" s="32">
        <f t="shared" si="9"/>
        <v>15</v>
      </c>
      <c r="AW65" s="39" t="str">
        <f t="shared" si="24"/>
        <v>Ливенский район</v>
      </c>
      <c r="AX65" s="32">
        <f t="shared" si="25"/>
        <v>62</v>
      </c>
      <c r="AY65" s="32" t="str">
        <f t="shared" si="26"/>
        <v>Муниципальное бюджетное общеобразовательное учреждение «Барановская средняя общеобразовательная школа» Ливенского района Орловской области</v>
      </c>
      <c r="AZ65" s="32">
        <f>'Рейтинговая таблица организаций'!BF65</f>
        <v>91.06</v>
      </c>
      <c r="BA65" s="32" t="str">
        <f t="shared" si="27"/>
        <v>11</v>
      </c>
      <c r="BB65" s="32">
        <f t="shared" si="30"/>
        <v>11</v>
      </c>
      <c r="BC65" s="32">
        <f t="shared" si="31"/>
        <v>1</v>
      </c>
    </row>
    <row r="66" spans="1:55">
      <c r="A66" s="32">
        <f>'бланки '!D68</f>
        <v>63</v>
      </c>
      <c r="B66" s="33" t="str">
        <f>'Рейтинговая таблица организаций'!B66</f>
        <v>Муниципальное бюджетное общеобразовательное учреждение «Введенская средняя общеобразовательная школа» Ливенского района Орловской области</v>
      </c>
      <c r="C66" s="33" t="str">
        <f>'бланки '!A68</f>
        <v>Ливенский район</v>
      </c>
      <c r="D66" s="32">
        <f>'Рейтинговая таблица организаций'!C66</f>
        <v>25</v>
      </c>
      <c r="E66" s="32">
        <f t="shared" si="10"/>
        <v>63</v>
      </c>
      <c r="F66" s="32" t="str">
        <f t="shared" si="11"/>
        <v>Муниципальное бюджетное общеобразовательное учреждение «Введенская средняя общеобразовательная школа» Ливенского района Орловской области</v>
      </c>
      <c r="G66" s="32">
        <f>'Рейтинговая таблица организаций'!Q66</f>
        <v>96</v>
      </c>
      <c r="H66" s="32">
        <f>'Рейтинговая таблица организаций'!R66</f>
        <v>100</v>
      </c>
      <c r="I66" s="32">
        <f>'Рейтинговая таблица организаций'!S66</f>
        <v>100</v>
      </c>
      <c r="J66" s="32">
        <f>'Рейтинговая таблица организаций'!T66</f>
        <v>98.8</v>
      </c>
      <c r="K66" s="32" t="str">
        <f t="shared" si="12"/>
        <v>143-159</v>
      </c>
      <c r="L66" s="32">
        <f t="shared" si="0"/>
        <v>143</v>
      </c>
      <c r="M66" s="32">
        <f t="shared" si="1"/>
        <v>17</v>
      </c>
      <c r="N66" s="32">
        <f t="shared" si="13"/>
        <v>63</v>
      </c>
      <c r="O66" s="32" t="str">
        <f t="shared" si="14"/>
        <v>Муниципальное бюджетное общеобразовательное учреждение «Введенская средняя общеобразовательная школа» Ливенского района Орловской области</v>
      </c>
      <c r="P66" s="32">
        <f>'Рейтинговая таблица организаций'!Z66</f>
        <v>100</v>
      </c>
      <c r="Q66" s="32">
        <f>'Рейтинговая таблица организаций'!AB66</f>
        <v>100</v>
      </c>
      <c r="R66" s="32">
        <f>'Рейтинговая таблица организаций'!AC66</f>
        <v>100</v>
      </c>
      <c r="S66" s="32" t="str">
        <f t="shared" si="15"/>
        <v>2-156</v>
      </c>
      <c r="T66" s="32">
        <f t="shared" si="2"/>
        <v>2</v>
      </c>
      <c r="U66" s="32">
        <f t="shared" si="3"/>
        <v>155</v>
      </c>
      <c r="V66" s="32">
        <f t="shared" si="16"/>
        <v>63</v>
      </c>
      <c r="W66" s="32" t="str">
        <f t="shared" si="17"/>
        <v>Муниципальное бюджетное общеобразовательное учреждение «Введенская средняя общеобразовательная школа» Ливенского района Орловской области</v>
      </c>
      <c r="X66" s="32">
        <f>'Рейтинговая таблица организаций'!AH66</f>
        <v>0</v>
      </c>
      <c r="Y66" s="32">
        <f>'Рейтинговая таблица организаций'!AI66</f>
        <v>60</v>
      </c>
      <c r="Z66" s="34">
        <f>'Рейтинговая таблица организаций'!AJ66</f>
        <v>100</v>
      </c>
      <c r="AA66" s="32">
        <f>'Рейтинговая таблица организаций'!AK66</f>
        <v>54</v>
      </c>
      <c r="AB66" s="32" t="str">
        <f t="shared" si="18"/>
        <v>206-265</v>
      </c>
      <c r="AC66" s="32">
        <f t="shared" si="4"/>
        <v>206</v>
      </c>
      <c r="AD66" s="32">
        <f t="shared" si="5"/>
        <v>60</v>
      </c>
      <c r="AE66" s="32">
        <f t="shared" si="19"/>
        <v>63</v>
      </c>
      <c r="AF66" s="32" t="str">
        <f t="shared" si="20"/>
        <v>Муниципальное бюджетное общеобразовательное учреждение «Введенская средняя общеобразовательная школа» Ливенского района Орловской области</v>
      </c>
      <c r="AG66" s="32">
        <f>'Рейтинговая таблица организаций'!AR66</f>
        <v>100</v>
      </c>
      <c r="AH66" s="32">
        <f>'Рейтинговая таблица организаций'!AS66</f>
        <v>100</v>
      </c>
      <c r="AI66" s="32">
        <f>'Рейтинговая таблица организаций'!AT66</f>
        <v>100</v>
      </c>
      <c r="AJ66" s="32">
        <f>'Рейтинговая таблица организаций'!AU66</f>
        <v>100</v>
      </c>
      <c r="AK66" s="32" t="str">
        <f t="shared" si="21"/>
        <v>1-123</v>
      </c>
      <c r="AL66" s="32">
        <f t="shared" si="6"/>
        <v>1</v>
      </c>
      <c r="AM66" s="32">
        <f t="shared" si="7"/>
        <v>123</v>
      </c>
      <c r="AN66" s="32">
        <f>'бланки '!D68</f>
        <v>63</v>
      </c>
      <c r="AO66" s="32" t="str">
        <f t="shared" si="22"/>
        <v>Муниципальное бюджетное общеобразовательное учреждение «Введенская средняя общеобразовательная школа» Ливенского района Орловской области</v>
      </c>
      <c r="AP66" s="32">
        <f>'Рейтинговая таблица организаций'!BB66</f>
        <v>100</v>
      </c>
      <c r="AQ66" s="32">
        <f>'Рейтинговая таблица организаций'!BC66</f>
        <v>100</v>
      </c>
      <c r="AR66" s="32">
        <f>'Рейтинговая таблица организаций'!BD66</f>
        <v>100</v>
      </c>
      <c r="AS66" s="32">
        <f>'Рейтинговая таблица организаций'!BE66</f>
        <v>100</v>
      </c>
      <c r="AT66" s="32" t="str">
        <f t="shared" si="23"/>
        <v>1-120</v>
      </c>
      <c r="AU66" s="32">
        <f t="shared" si="8"/>
        <v>1</v>
      </c>
      <c r="AV66" s="32">
        <f t="shared" si="9"/>
        <v>120</v>
      </c>
      <c r="AW66" s="39" t="str">
        <f t="shared" si="24"/>
        <v>Ливенский район</v>
      </c>
      <c r="AX66" s="32">
        <f t="shared" si="25"/>
        <v>63</v>
      </c>
      <c r="AY66" s="32" t="str">
        <f t="shared" si="26"/>
        <v>Муниципальное бюджетное общеобразовательное учреждение «Введенская средняя общеобразовательная школа» Ливенского района Орловской области</v>
      </c>
      <c r="AZ66" s="32">
        <f>'Рейтинговая таблица организаций'!BF66</f>
        <v>90.56</v>
      </c>
      <c r="BA66" s="32" t="str">
        <f t="shared" si="27"/>
        <v>13</v>
      </c>
      <c r="BB66" s="32">
        <f t="shared" si="30"/>
        <v>13</v>
      </c>
      <c r="BC66" s="32">
        <f t="shared" si="31"/>
        <v>1</v>
      </c>
    </row>
    <row r="67" spans="1:55">
      <c r="A67" s="32">
        <f>'бланки '!D69</f>
        <v>64</v>
      </c>
      <c r="B67" s="33" t="str">
        <f>'Рейтинговая таблица организаций'!B67</f>
        <v>Муниципальное бюджетное общеобразовательное учреждение «Козьминская средняя общеобразовательная школа» Ливенского района Орловской области</v>
      </c>
      <c r="C67" s="33" t="str">
        <f>'бланки '!A69</f>
        <v>Ливенский район</v>
      </c>
      <c r="D67" s="32">
        <f>'Рейтинговая таблица организаций'!C67</f>
        <v>55</v>
      </c>
      <c r="E67" s="32">
        <f t="shared" si="10"/>
        <v>64</v>
      </c>
      <c r="F67" s="32" t="str">
        <f t="shared" si="11"/>
        <v>Муниципальное бюджетное общеобразовательное учреждение «Козьминская средняя общеобразовательная школа» Ливенского района Орловской области</v>
      </c>
      <c r="G67" s="32">
        <f>'Рейтинговая таблица организаций'!Q67</f>
        <v>100</v>
      </c>
      <c r="H67" s="32">
        <f>'Рейтинговая таблица организаций'!R67</f>
        <v>90</v>
      </c>
      <c r="I67" s="32">
        <f>'Рейтинговая таблица организаций'!S67</f>
        <v>100</v>
      </c>
      <c r="J67" s="32">
        <f>'Рейтинговая таблица организаций'!T67</f>
        <v>97</v>
      </c>
      <c r="K67" s="32" t="str">
        <f t="shared" si="12"/>
        <v>244-250</v>
      </c>
      <c r="L67" s="32">
        <f t="shared" si="0"/>
        <v>244</v>
      </c>
      <c r="M67" s="32">
        <f t="shared" si="1"/>
        <v>7</v>
      </c>
      <c r="N67" s="32">
        <f t="shared" si="13"/>
        <v>64</v>
      </c>
      <c r="O67" s="32" t="str">
        <f t="shared" si="14"/>
        <v>Муниципальное бюджетное общеобразовательное учреждение «Козьминская средняя общеобразовательная школа» Ливенского района Орловской области</v>
      </c>
      <c r="P67" s="32">
        <f>'Рейтинговая таблица организаций'!Z67</f>
        <v>100</v>
      </c>
      <c r="Q67" s="32">
        <f>'Рейтинговая таблица организаций'!AB67</f>
        <v>100</v>
      </c>
      <c r="R67" s="32">
        <f>'Рейтинговая таблица организаций'!AC67</f>
        <v>100</v>
      </c>
      <c r="S67" s="32" t="str">
        <f t="shared" si="15"/>
        <v>2-156</v>
      </c>
      <c r="T67" s="32">
        <f t="shared" si="2"/>
        <v>2</v>
      </c>
      <c r="U67" s="32">
        <f t="shared" si="3"/>
        <v>155</v>
      </c>
      <c r="V67" s="32">
        <f t="shared" si="16"/>
        <v>64</v>
      </c>
      <c r="W67" s="32" t="str">
        <f t="shared" si="17"/>
        <v>Муниципальное бюджетное общеобразовательное учреждение «Козьминская средняя общеобразовательная школа» Ливенского района Орловской области</v>
      </c>
      <c r="X67" s="32">
        <f>'Рейтинговая таблица организаций'!AH67</f>
        <v>20</v>
      </c>
      <c r="Y67" s="32">
        <f>'Рейтинговая таблица организаций'!AI67</f>
        <v>60</v>
      </c>
      <c r="Z67" s="34">
        <f>'Рейтинговая таблица организаций'!AJ67</f>
        <v>80</v>
      </c>
      <c r="AA67" s="32">
        <f>'Рейтинговая таблица организаций'!AK67</f>
        <v>54</v>
      </c>
      <c r="AB67" s="32" t="str">
        <f t="shared" si="18"/>
        <v>206-265</v>
      </c>
      <c r="AC67" s="32">
        <f t="shared" si="4"/>
        <v>206</v>
      </c>
      <c r="AD67" s="32">
        <f t="shared" si="5"/>
        <v>60</v>
      </c>
      <c r="AE67" s="32">
        <f t="shared" si="19"/>
        <v>64</v>
      </c>
      <c r="AF67" s="32" t="str">
        <f t="shared" si="20"/>
        <v>Муниципальное бюджетное общеобразовательное учреждение «Козьминская средняя общеобразовательная школа» Ливенского района Орловской области</v>
      </c>
      <c r="AG67" s="32">
        <f>'Рейтинговая таблица организаций'!AR67</f>
        <v>98</v>
      </c>
      <c r="AH67" s="32">
        <f>'Рейтинговая таблица организаций'!AS67</f>
        <v>100</v>
      </c>
      <c r="AI67" s="32">
        <f>'Рейтинговая таблица организаций'!AT67</f>
        <v>100</v>
      </c>
      <c r="AJ67" s="32">
        <f>'Рейтинговая таблица организаций'!AU67</f>
        <v>99.2</v>
      </c>
      <c r="AK67" s="32" t="str">
        <f t="shared" si="21"/>
        <v>139-156</v>
      </c>
      <c r="AL67" s="32">
        <f t="shared" si="6"/>
        <v>139</v>
      </c>
      <c r="AM67" s="32">
        <f t="shared" si="7"/>
        <v>18</v>
      </c>
      <c r="AN67" s="32">
        <f>'бланки '!D69</f>
        <v>64</v>
      </c>
      <c r="AO67" s="32" t="str">
        <f t="shared" si="22"/>
        <v>Муниципальное бюджетное общеобразовательное учреждение «Козьминская средняя общеобразовательная школа» Ливенского района Орловской области</v>
      </c>
      <c r="AP67" s="32">
        <f>'Рейтинговая таблица организаций'!BB67</f>
        <v>98</v>
      </c>
      <c r="AQ67" s="32">
        <f>'Рейтинговая таблица организаций'!BC67</f>
        <v>98</v>
      </c>
      <c r="AR67" s="32">
        <f>'Рейтинговая таблица организаций'!BD67</f>
        <v>98</v>
      </c>
      <c r="AS67" s="32">
        <f>'Рейтинговая таблица организаций'!BE67</f>
        <v>98</v>
      </c>
      <c r="AT67" s="32" t="str">
        <f t="shared" si="23"/>
        <v>244-258</v>
      </c>
      <c r="AU67" s="32">
        <f t="shared" si="8"/>
        <v>244</v>
      </c>
      <c r="AV67" s="32">
        <f t="shared" si="9"/>
        <v>15</v>
      </c>
      <c r="AW67" s="39" t="str">
        <f t="shared" si="24"/>
        <v>Ливенский район</v>
      </c>
      <c r="AX67" s="32">
        <f t="shared" si="25"/>
        <v>64</v>
      </c>
      <c r="AY67" s="32" t="str">
        <f t="shared" si="26"/>
        <v>Муниципальное бюджетное общеобразовательное учреждение «Козьминская средняя общеобразовательная школа» Ливенского района Орловской области</v>
      </c>
      <c r="AZ67" s="32">
        <f>'Рейтинговая таблица организаций'!BF67</f>
        <v>89.64</v>
      </c>
      <c r="BA67" s="32" t="str">
        <f t="shared" si="27"/>
        <v>20</v>
      </c>
      <c r="BB67" s="32">
        <f t="shared" si="30"/>
        <v>20</v>
      </c>
      <c r="BC67" s="32">
        <f t="shared" si="31"/>
        <v>1</v>
      </c>
    </row>
    <row r="68" spans="1:55">
      <c r="A68" s="32">
        <f>'бланки '!D70</f>
        <v>65</v>
      </c>
      <c r="B68" s="33" t="str">
        <f>'Рейтинговая таблица организаций'!B68</f>
        <v>Муниципальное бюджетное общеобразовательное учреждение «Островская средняя общеобразовательная школа» Ливенского района Орловской области</v>
      </c>
      <c r="C68" s="33" t="str">
        <f>'бланки '!A70</f>
        <v>Ливенский район</v>
      </c>
      <c r="D68" s="32">
        <f>'Рейтинговая таблица организаций'!C68</f>
        <v>31</v>
      </c>
      <c r="E68" s="32">
        <f t="shared" si="10"/>
        <v>65</v>
      </c>
      <c r="F68" s="32" t="str">
        <f t="shared" si="11"/>
        <v>Муниципальное бюджетное общеобразовательное учреждение «Островская средняя общеобразовательная школа» Ливенского района Орловской области</v>
      </c>
      <c r="G68" s="32">
        <f>'Рейтинговая таблица организаций'!Q68</f>
        <v>96</v>
      </c>
      <c r="H68" s="32">
        <f>'Рейтинговая таблица организаций'!R68</f>
        <v>90</v>
      </c>
      <c r="I68" s="32">
        <f>'Рейтинговая таблица организаций'!S68</f>
        <v>96</v>
      </c>
      <c r="J68" s="32">
        <f>'Рейтинговая таблица организаций'!T68</f>
        <v>94.2</v>
      </c>
      <c r="K68" s="32" t="str">
        <f t="shared" si="12"/>
        <v>305</v>
      </c>
      <c r="L68" s="32">
        <f t="shared" ref="L68:L131" si="32">RANK(J68,J$4:J$333)</f>
        <v>305</v>
      </c>
      <c r="M68" s="32">
        <f t="shared" ref="M68:M131" si="33">COUNTIF(L$4:L$333,L68)</f>
        <v>1</v>
      </c>
      <c r="N68" s="32">
        <f t="shared" si="13"/>
        <v>65</v>
      </c>
      <c r="O68" s="32" t="str">
        <f t="shared" si="14"/>
        <v>Муниципальное бюджетное общеобразовательное учреждение «Островская средняя общеобразовательная школа» Ливенского района Орловской области</v>
      </c>
      <c r="P68" s="32">
        <f>'Рейтинговая таблица организаций'!Z68</f>
        <v>100</v>
      </c>
      <c r="Q68" s="32">
        <f>'Рейтинговая таблица организаций'!AB68</f>
        <v>97</v>
      </c>
      <c r="R68" s="32">
        <f>'Рейтинговая таблица организаций'!AC68</f>
        <v>98.5</v>
      </c>
      <c r="S68" s="32" t="str">
        <f t="shared" si="15"/>
        <v>240-277</v>
      </c>
      <c r="T68" s="32">
        <f t="shared" ref="T68:T131" si="34">RANK(R68,R$4:R$333)</f>
        <v>240</v>
      </c>
      <c r="U68" s="32">
        <f t="shared" ref="U68:U131" si="35">COUNTIF(T$4:T$333,T68)</f>
        <v>38</v>
      </c>
      <c r="V68" s="32">
        <f t="shared" si="16"/>
        <v>65</v>
      </c>
      <c r="W68" s="32" t="str">
        <f t="shared" si="17"/>
        <v>Муниципальное бюджетное общеобразовательное учреждение «Островская средняя общеобразовательная школа» Ливенского района Орловской области</v>
      </c>
      <c r="X68" s="32">
        <f>'Рейтинговая таблица организаций'!AH68</f>
        <v>0</v>
      </c>
      <c r="Y68" s="32">
        <f>'Рейтинговая таблица организаций'!AI68</f>
        <v>60</v>
      </c>
      <c r="Z68" s="34">
        <f>'Рейтинговая таблица организаций'!AJ68</f>
        <v>100</v>
      </c>
      <c r="AA68" s="32">
        <f>'Рейтинговая таблица организаций'!AK68</f>
        <v>54</v>
      </c>
      <c r="AB68" s="32" t="str">
        <f t="shared" si="18"/>
        <v>206-265</v>
      </c>
      <c r="AC68" s="32">
        <f t="shared" ref="AC68:AC131" si="36">RANK(AA68,AA$4:AA$333)</f>
        <v>206</v>
      </c>
      <c r="AD68" s="32">
        <f t="shared" ref="AD68:AD131" si="37">COUNTIF(AC$4:AC$333,AC68)</f>
        <v>60</v>
      </c>
      <c r="AE68" s="32">
        <f t="shared" si="19"/>
        <v>65</v>
      </c>
      <c r="AF68" s="32" t="str">
        <f t="shared" si="20"/>
        <v>Муниципальное бюджетное общеобразовательное учреждение «Островская средняя общеобразовательная школа» Ливенского района Орловской области</v>
      </c>
      <c r="AG68" s="32">
        <f>'Рейтинговая таблица организаций'!AR68</f>
        <v>97</v>
      </c>
      <c r="AH68" s="32">
        <f>'Рейтинговая таблица организаций'!AS68</f>
        <v>97</v>
      </c>
      <c r="AI68" s="32">
        <f>'Рейтинговая таблица организаций'!AT68</f>
        <v>96</v>
      </c>
      <c r="AJ68" s="32">
        <f>'Рейтинговая таблица организаций'!AU68</f>
        <v>96.8</v>
      </c>
      <c r="AK68" s="32" t="str">
        <f t="shared" si="21"/>
        <v>296-307</v>
      </c>
      <c r="AL68" s="32">
        <f t="shared" ref="AL68:AL131" si="38">RANK(AJ68,AJ$4:AJ$333)</f>
        <v>296</v>
      </c>
      <c r="AM68" s="32">
        <f t="shared" ref="AM68:AM131" si="39">COUNTIF(AL$4:AL$333,AL68)</f>
        <v>12</v>
      </c>
      <c r="AN68" s="32">
        <f>'бланки '!D70</f>
        <v>65</v>
      </c>
      <c r="AO68" s="32" t="str">
        <f t="shared" si="22"/>
        <v>Муниципальное бюджетное общеобразовательное учреждение «Островская средняя общеобразовательная школа» Ливенского района Орловской области</v>
      </c>
      <c r="AP68" s="32">
        <f>'Рейтинговая таблица организаций'!BB68</f>
        <v>97</v>
      </c>
      <c r="AQ68" s="32">
        <f>'Рейтинговая таблица организаций'!BC68</f>
        <v>100</v>
      </c>
      <c r="AR68" s="32">
        <f>'Рейтинговая таблица организаций'!BD68</f>
        <v>97</v>
      </c>
      <c r="AS68" s="32">
        <f>'Рейтинговая таблица организаций'!BE68</f>
        <v>97.6</v>
      </c>
      <c r="AT68" s="32" t="str">
        <f t="shared" si="23"/>
        <v>272-278</v>
      </c>
      <c r="AU68" s="32">
        <f t="shared" ref="AU68:AU131" si="40">RANK(AS68,AS$4:AS$333)</f>
        <v>272</v>
      </c>
      <c r="AV68" s="32">
        <f t="shared" ref="AV68:AV131" si="41">COUNTIF(AU$4:AU$333,AU68)</f>
        <v>7</v>
      </c>
      <c r="AW68" s="39" t="str">
        <f t="shared" si="24"/>
        <v>Ливенский район</v>
      </c>
      <c r="AX68" s="32">
        <f t="shared" si="25"/>
        <v>65</v>
      </c>
      <c r="AY68" s="32" t="str">
        <f t="shared" si="26"/>
        <v>Муниципальное бюджетное общеобразовательное учреждение «Островская средняя общеобразовательная школа» Ливенского района Орловской области</v>
      </c>
      <c r="AZ68" s="32">
        <f>'Рейтинговая таблица организаций'!BF68</f>
        <v>88.22</v>
      </c>
      <c r="BA68" s="32" t="str">
        <f t="shared" si="27"/>
        <v>26-27</v>
      </c>
      <c r="BB68" s="32">
        <f t="shared" si="30"/>
        <v>26</v>
      </c>
      <c r="BC68" s="32">
        <f t="shared" si="31"/>
        <v>2</v>
      </c>
    </row>
    <row r="69" spans="1:55">
      <c r="A69" s="32">
        <f>'бланки '!D71</f>
        <v>66</v>
      </c>
      <c r="B69" s="33" t="str">
        <f>'Рейтинговая таблица организаций'!B69</f>
        <v>Муниципальное бюджетное общеобразовательное учреждение «Покровская средняя общеобразовательная школа» Ливенского района Орловской области</v>
      </c>
      <c r="C69" s="33" t="str">
        <f>'бланки '!A71</f>
        <v>Ливенский район</v>
      </c>
      <c r="D69" s="32">
        <f>'Рейтинговая таблица организаций'!C69</f>
        <v>34</v>
      </c>
      <c r="E69" s="32">
        <f t="shared" ref="E69:E132" si="42">A69</f>
        <v>66</v>
      </c>
      <c r="F69" s="32" t="str">
        <f t="shared" ref="F69:F132" si="43">B69</f>
        <v>Муниципальное бюджетное общеобразовательное учреждение «Покровская средняя общеобразовательная школа» Ливенского района Орловской области</v>
      </c>
      <c r="G69" s="32">
        <f>'Рейтинговая таблица организаций'!Q69</f>
        <v>87</v>
      </c>
      <c r="H69" s="32">
        <f>'Рейтинговая таблица организаций'!R69</f>
        <v>100</v>
      </c>
      <c r="I69" s="32">
        <f>'Рейтинговая таблица организаций'!S69</f>
        <v>100</v>
      </c>
      <c r="J69" s="32">
        <f>'Рейтинговая таблица организаций'!T69</f>
        <v>96.1</v>
      </c>
      <c r="K69" s="32" t="str">
        <f t="shared" ref="K69:K132" si="44">IF(M69=1,TEXT(L69,0),CONCATENATE(L69,"-",L69+M69-1))</f>
        <v>268-272</v>
      </c>
      <c r="L69" s="32">
        <f t="shared" si="32"/>
        <v>268</v>
      </c>
      <c r="M69" s="32">
        <f t="shared" si="33"/>
        <v>5</v>
      </c>
      <c r="N69" s="32">
        <f t="shared" ref="N69:N132" si="45">A69</f>
        <v>66</v>
      </c>
      <c r="O69" s="32" t="str">
        <f t="shared" ref="O69:O132" si="46">B69</f>
        <v>Муниципальное бюджетное общеобразовательное учреждение «Покровская средняя общеобразовательная школа» Ливенского района Орловской области</v>
      </c>
      <c r="P69" s="32">
        <f>'Рейтинговая таблица организаций'!Z69</f>
        <v>100</v>
      </c>
      <c r="Q69" s="32">
        <f>'Рейтинговая таблица организаций'!AB69</f>
        <v>97</v>
      </c>
      <c r="R69" s="32">
        <f>'Рейтинговая таблица организаций'!AC69</f>
        <v>98.5</v>
      </c>
      <c r="S69" s="32" t="str">
        <f t="shared" ref="S69:S132" si="47">IF(U69=1,TEXT(T69,0),CONCATENATE(T69,"-",T69+U69-1))</f>
        <v>240-277</v>
      </c>
      <c r="T69" s="32">
        <f t="shared" si="34"/>
        <v>240</v>
      </c>
      <c r="U69" s="32">
        <f t="shared" si="35"/>
        <v>38</v>
      </c>
      <c r="V69" s="32">
        <f t="shared" ref="V69:V132" si="48">A69</f>
        <v>66</v>
      </c>
      <c r="W69" s="32" t="str">
        <f t="shared" ref="W69:W132" si="49">B69</f>
        <v>Муниципальное бюджетное общеобразовательное учреждение «Покровская средняя общеобразовательная школа» Ливенского района Орловской области</v>
      </c>
      <c r="X69" s="32">
        <f>'Рейтинговая таблица организаций'!AH69</f>
        <v>0</v>
      </c>
      <c r="Y69" s="32">
        <f>'Рейтинговая таблица организаций'!AI69</f>
        <v>60</v>
      </c>
      <c r="Z69" s="34">
        <f>'Рейтинговая таблица организаций'!AJ69</f>
        <v>92</v>
      </c>
      <c r="AA69" s="32">
        <f>'Рейтинговая таблица организаций'!AK69</f>
        <v>51.6</v>
      </c>
      <c r="AB69" s="32" t="str">
        <f t="shared" ref="AB69:AB132" si="50">IF(AD69=1,TEXT(AC69,0),CONCATENATE(AC69,"-",AC69+AD69-1))</f>
        <v>282-286</v>
      </c>
      <c r="AC69" s="32">
        <f t="shared" si="36"/>
        <v>282</v>
      </c>
      <c r="AD69" s="32">
        <f t="shared" si="37"/>
        <v>5</v>
      </c>
      <c r="AE69" s="32">
        <f t="shared" ref="AE69:AE132" si="51">A69</f>
        <v>66</v>
      </c>
      <c r="AF69" s="32" t="str">
        <f t="shared" ref="AF69:AF132" si="52">B69</f>
        <v>Муниципальное бюджетное общеобразовательное учреждение «Покровская средняя общеобразовательная школа» Ливенского района Орловской области</v>
      </c>
      <c r="AG69" s="32">
        <f>'Рейтинговая таблица организаций'!AR69</f>
        <v>97</v>
      </c>
      <c r="AH69" s="32">
        <f>'Рейтинговая таблица организаций'!AS69</f>
        <v>100</v>
      </c>
      <c r="AI69" s="32">
        <f>'Рейтинговая таблица организаций'!AT69</f>
        <v>94</v>
      </c>
      <c r="AJ69" s="32">
        <f>'Рейтинговая таблица организаций'!AU69</f>
        <v>97.6</v>
      </c>
      <c r="AK69" s="32" t="str">
        <f t="shared" ref="AK69:AK132" si="53">IF(AM69=1,TEXT(AL69,0),CONCATENATE(AL69,"-",AL69+AM69-1))</f>
        <v>255-264</v>
      </c>
      <c r="AL69" s="32">
        <f t="shared" si="38"/>
        <v>255</v>
      </c>
      <c r="AM69" s="32">
        <f t="shared" si="39"/>
        <v>10</v>
      </c>
      <c r="AN69" s="32">
        <f>'бланки '!D71</f>
        <v>66</v>
      </c>
      <c r="AO69" s="32" t="str">
        <f t="shared" ref="AO69:AO132" si="54">B69</f>
        <v>Муниципальное бюджетное общеобразовательное учреждение «Покровская средняя общеобразовательная школа» Ливенского района Орловской области</v>
      </c>
      <c r="AP69" s="32">
        <f>'Рейтинговая таблица организаций'!BB69</f>
        <v>97</v>
      </c>
      <c r="AQ69" s="32">
        <f>'Рейтинговая таблица организаций'!BC69</f>
        <v>97</v>
      </c>
      <c r="AR69" s="32">
        <f>'Рейтинговая таблица организаций'!BD69</f>
        <v>100</v>
      </c>
      <c r="AS69" s="32">
        <f>'Рейтинговая таблица организаций'!BE69</f>
        <v>98.5</v>
      </c>
      <c r="AT69" s="32" t="str">
        <f t="shared" ref="AT69:AT132" si="55">IF(AV69=1,TEXT(AU69,0),CONCATENATE(AU69,"-",AU69+AV69-1))</f>
        <v>204-215</v>
      </c>
      <c r="AU69" s="32">
        <f t="shared" si="40"/>
        <v>204</v>
      </c>
      <c r="AV69" s="32">
        <f t="shared" si="41"/>
        <v>12</v>
      </c>
      <c r="AW69" s="39" t="str">
        <f t="shared" ref="AW69:AW132" si="56">C69</f>
        <v>Ливенский район</v>
      </c>
      <c r="AX69" s="32">
        <f t="shared" ref="AX69:AX132" si="57">A69</f>
        <v>66</v>
      </c>
      <c r="AY69" s="32" t="str">
        <f t="shared" ref="AY69:AY132" si="58">B69</f>
        <v>Муниципальное бюджетное общеобразовательное учреждение «Покровская средняя общеобразовательная школа» Ливенского района Орловской области</v>
      </c>
      <c r="AZ69" s="32">
        <f>'Рейтинговая таблица организаций'!BF69</f>
        <v>88.46</v>
      </c>
      <c r="BA69" s="32" t="str">
        <f t="shared" ref="BA69:BA132" si="59">IF(BC69=1,TEXT(BB69,0),CONCATENATE(BB69,"-",BB69+BC69-1))</f>
        <v>23</v>
      </c>
      <c r="BB69" s="32">
        <f t="shared" si="30"/>
        <v>23</v>
      </c>
      <c r="BC69" s="32">
        <f t="shared" si="31"/>
        <v>1</v>
      </c>
    </row>
    <row r="70" spans="1:55">
      <c r="A70" s="32">
        <f>'бланки '!D72</f>
        <v>67</v>
      </c>
      <c r="B70" s="33" t="str">
        <f>'Рейтинговая таблица организаций'!B70</f>
        <v>Муниципальное бюджетное общеобразовательное учреждение «Росстанская средняя общеобразовательная школа» Ливенского района Орловской области</v>
      </c>
      <c r="C70" s="33" t="str">
        <f>'бланки '!A72</f>
        <v>Ливенский район</v>
      </c>
      <c r="D70" s="32">
        <f>'Рейтинговая таблица организаций'!C70</f>
        <v>83</v>
      </c>
      <c r="E70" s="32">
        <f t="shared" si="42"/>
        <v>67</v>
      </c>
      <c r="F70" s="32" t="str">
        <f t="shared" si="43"/>
        <v>Муниципальное бюджетное общеобразовательное учреждение «Росстанская средняя общеобразовательная школа» Ливенского района Орловской области</v>
      </c>
      <c r="G70" s="32">
        <f>'Рейтинговая таблица организаций'!Q70</f>
        <v>87</v>
      </c>
      <c r="H70" s="32">
        <f>'Рейтинговая таблица организаций'!R70</f>
        <v>100</v>
      </c>
      <c r="I70" s="32">
        <f>'Рейтинговая таблица организаций'!S70</f>
        <v>99</v>
      </c>
      <c r="J70" s="32">
        <f>'Рейтинговая таблица организаций'!T70</f>
        <v>95.7</v>
      </c>
      <c r="K70" s="32" t="str">
        <f t="shared" si="44"/>
        <v>279-280</v>
      </c>
      <c r="L70" s="32">
        <f t="shared" si="32"/>
        <v>279</v>
      </c>
      <c r="M70" s="32">
        <f t="shared" si="33"/>
        <v>2</v>
      </c>
      <c r="N70" s="32">
        <f t="shared" si="45"/>
        <v>67</v>
      </c>
      <c r="O70" s="32" t="str">
        <f t="shared" si="46"/>
        <v>Муниципальное бюджетное общеобразовательное учреждение «Росстанская средняя общеобразовательная школа» Ливенского района Орловской области</v>
      </c>
      <c r="P70" s="32">
        <f>'Рейтинговая таблица организаций'!Z70</f>
        <v>100</v>
      </c>
      <c r="Q70" s="32">
        <f>'Рейтинговая таблица организаций'!AB70</f>
        <v>96</v>
      </c>
      <c r="R70" s="32">
        <f>'Рейтинговая таблица организаций'!AC70</f>
        <v>98</v>
      </c>
      <c r="S70" s="32" t="str">
        <f t="shared" si="47"/>
        <v>278-315</v>
      </c>
      <c r="T70" s="32">
        <f t="shared" si="34"/>
        <v>278</v>
      </c>
      <c r="U70" s="32">
        <f t="shared" si="35"/>
        <v>38</v>
      </c>
      <c r="V70" s="32">
        <f t="shared" si="48"/>
        <v>67</v>
      </c>
      <c r="W70" s="32" t="str">
        <f t="shared" si="49"/>
        <v>Муниципальное бюджетное общеобразовательное учреждение «Росстанская средняя общеобразовательная школа» Ливенского района Орловской области</v>
      </c>
      <c r="X70" s="32">
        <f>'Рейтинговая таблица организаций'!AH70</f>
        <v>0</v>
      </c>
      <c r="Y70" s="32">
        <f>'Рейтинговая таблица организаций'!AI70</f>
        <v>60</v>
      </c>
      <c r="Z70" s="34">
        <f>'Рейтинговая таблица организаций'!AJ70</f>
        <v>97</v>
      </c>
      <c r="AA70" s="32">
        <f>'Рейтинговая таблица организаций'!AK70</f>
        <v>53.1</v>
      </c>
      <c r="AB70" s="32" t="str">
        <f t="shared" si="50"/>
        <v>267-269</v>
      </c>
      <c r="AC70" s="32">
        <f t="shared" si="36"/>
        <v>267</v>
      </c>
      <c r="AD70" s="32">
        <f t="shared" si="37"/>
        <v>3</v>
      </c>
      <c r="AE70" s="32">
        <f t="shared" si="51"/>
        <v>67</v>
      </c>
      <c r="AF70" s="32" t="str">
        <f t="shared" si="52"/>
        <v>Муниципальное бюджетное общеобразовательное учреждение «Росстанская средняя общеобразовательная школа» Ливенского района Орловской области</v>
      </c>
      <c r="AG70" s="32">
        <f>'Рейтинговая таблица организаций'!AR70</f>
        <v>98</v>
      </c>
      <c r="AH70" s="32">
        <f>'Рейтинговая таблица организаций'!AS70</f>
        <v>95</v>
      </c>
      <c r="AI70" s="32">
        <f>'Рейтинговая таблица организаций'!AT70</f>
        <v>99</v>
      </c>
      <c r="AJ70" s="32">
        <f>'Рейтинговая таблица организаций'!AU70</f>
        <v>97</v>
      </c>
      <c r="AK70" s="32" t="str">
        <f t="shared" si="53"/>
        <v>289-295</v>
      </c>
      <c r="AL70" s="32">
        <f t="shared" si="38"/>
        <v>289</v>
      </c>
      <c r="AM70" s="32">
        <f t="shared" si="39"/>
        <v>7</v>
      </c>
      <c r="AN70" s="32">
        <f>'бланки '!D72</f>
        <v>67</v>
      </c>
      <c r="AO70" s="32" t="str">
        <f t="shared" si="54"/>
        <v>Муниципальное бюджетное общеобразовательное учреждение «Росстанская средняя общеобразовательная школа» Ливенского района Орловской области</v>
      </c>
      <c r="AP70" s="32">
        <f>'Рейтинговая таблица организаций'!BB70</f>
        <v>96</v>
      </c>
      <c r="AQ70" s="32">
        <f>'Рейтинговая таблица организаций'!BC70</f>
        <v>95</v>
      </c>
      <c r="AR70" s="32">
        <f>'Рейтинговая таблица организаций'!BD70</f>
        <v>96</v>
      </c>
      <c r="AS70" s="32">
        <f>'Рейтинговая таблица организаций'!BE70</f>
        <v>95.8</v>
      </c>
      <c r="AT70" s="32" t="str">
        <f t="shared" si="55"/>
        <v>327</v>
      </c>
      <c r="AU70" s="32">
        <f t="shared" si="40"/>
        <v>327</v>
      </c>
      <c r="AV70" s="32">
        <f t="shared" si="41"/>
        <v>1</v>
      </c>
      <c r="AW70" s="39" t="str">
        <f t="shared" si="56"/>
        <v>Ливенский район</v>
      </c>
      <c r="AX70" s="32">
        <f t="shared" si="57"/>
        <v>67</v>
      </c>
      <c r="AY70" s="32" t="str">
        <f t="shared" si="58"/>
        <v>Муниципальное бюджетное общеобразовательное учреждение «Росстанская средняя общеобразовательная школа» Ливенского района Орловской области</v>
      </c>
      <c r="AZ70" s="32">
        <f>'Рейтинговая таблица организаций'!BF70</f>
        <v>87.919999999999987</v>
      </c>
      <c r="BA70" s="32" t="str">
        <f t="shared" si="59"/>
        <v>29</v>
      </c>
      <c r="BB70" s="32">
        <f t="shared" si="30"/>
        <v>29</v>
      </c>
      <c r="BC70" s="32">
        <f t="shared" si="31"/>
        <v>1</v>
      </c>
    </row>
    <row r="71" spans="1:55">
      <c r="A71" s="32">
        <f>'бланки '!D73</f>
        <v>68</v>
      </c>
      <c r="B71" s="33" t="str">
        <f>'Рейтинговая таблица организаций'!B71</f>
        <v>Муниципальное бюджетное общеобразовательное учреждение «Сергиевскаясредняя общеобразовательная школа» Ливенского района Орловской области</v>
      </c>
      <c r="C71" s="33" t="str">
        <f>'бланки '!A73</f>
        <v>Ливенский район</v>
      </c>
      <c r="D71" s="32">
        <f>'Рейтинговая таблица организаций'!C71</f>
        <v>126</v>
      </c>
      <c r="E71" s="32">
        <f t="shared" si="42"/>
        <v>68</v>
      </c>
      <c r="F71" s="32" t="str">
        <f t="shared" si="43"/>
        <v>Муниципальное бюджетное общеобразовательное учреждение «Сергиевскаясредняя общеобразовательная школа» Ливенского района Орловской области</v>
      </c>
      <c r="G71" s="32">
        <f>'Рейтинговая таблица организаций'!Q71</f>
        <v>100</v>
      </c>
      <c r="H71" s="32">
        <f>'Рейтинговая таблица организаций'!R71</f>
        <v>100</v>
      </c>
      <c r="I71" s="32">
        <f>'Рейтинговая таблица организаций'!S71</f>
        <v>98</v>
      </c>
      <c r="J71" s="32">
        <f>'Рейтинговая таблица организаций'!T71</f>
        <v>99.2</v>
      </c>
      <c r="K71" s="32" t="str">
        <f t="shared" si="44"/>
        <v>90-121</v>
      </c>
      <c r="L71" s="32">
        <f t="shared" si="32"/>
        <v>90</v>
      </c>
      <c r="M71" s="32">
        <f t="shared" si="33"/>
        <v>32</v>
      </c>
      <c r="N71" s="32">
        <f t="shared" si="45"/>
        <v>68</v>
      </c>
      <c r="O71" s="32" t="str">
        <f t="shared" si="46"/>
        <v>Муниципальное бюджетное общеобразовательное учреждение «Сергиевскаясредняя общеобразовательная школа» Ливенского района Орловской области</v>
      </c>
      <c r="P71" s="32">
        <f>'Рейтинговая таблица организаций'!Z71</f>
        <v>100</v>
      </c>
      <c r="Q71" s="32">
        <f>'Рейтинговая таблица организаций'!AB71</f>
        <v>96</v>
      </c>
      <c r="R71" s="32">
        <f>'Рейтинговая таблица организаций'!AC71</f>
        <v>98</v>
      </c>
      <c r="S71" s="32" t="str">
        <f t="shared" si="47"/>
        <v>278-315</v>
      </c>
      <c r="T71" s="32">
        <f t="shared" si="34"/>
        <v>278</v>
      </c>
      <c r="U71" s="32">
        <f t="shared" si="35"/>
        <v>38</v>
      </c>
      <c r="V71" s="32">
        <f t="shared" si="48"/>
        <v>68</v>
      </c>
      <c r="W71" s="32" t="str">
        <f t="shared" si="49"/>
        <v>Муниципальное бюджетное общеобразовательное учреждение «Сергиевскаясредняя общеобразовательная школа» Ливенского района Орловской области</v>
      </c>
      <c r="X71" s="32">
        <f>'Рейтинговая таблица организаций'!AH71</f>
        <v>60</v>
      </c>
      <c r="Y71" s="32">
        <f>'Рейтинговая таблица организаций'!AI71</f>
        <v>60</v>
      </c>
      <c r="Z71" s="34">
        <f>'Рейтинговая таблица организаций'!AJ71</f>
        <v>94</v>
      </c>
      <c r="AA71" s="32">
        <f>'Рейтинговая таблица организаций'!AK71</f>
        <v>70.2</v>
      </c>
      <c r="AB71" s="32" t="str">
        <f t="shared" si="50"/>
        <v>88-89</v>
      </c>
      <c r="AC71" s="32">
        <f t="shared" si="36"/>
        <v>88</v>
      </c>
      <c r="AD71" s="32">
        <f t="shared" si="37"/>
        <v>2</v>
      </c>
      <c r="AE71" s="32">
        <f t="shared" si="51"/>
        <v>68</v>
      </c>
      <c r="AF71" s="32" t="str">
        <f t="shared" si="52"/>
        <v>Муниципальное бюджетное общеобразовательное учреждение «Сергиевскаясредняя общеобразовательная школа» Ливенского района Орловской области</v>
      </c>
      <c r="AG71" s="32">
        <f>'Рейтинговая таблица организаций'!AR71</f>
        <v>97</v>
      </c>
      <c r="AH71" s="32">
        <f>'Рейтинговая таблица организаций'!AS71</f>
        <v>98</v>
      </c>
      <c r="AI71" s="32">
        <f>'Рейтинговая таблица организаций'!AT71</f>
        <v>99</v>
      </c>
      <c r="AJ71" s="32">
        <f>'Рейтинговая таблица организаций'!AU71</f>
        <v>97.8</v>
      </c>
      <c r="AK71" s="32" t="str">
        <f t="shared" si="53"/>
        <v>249-254</v>
      </c>
      <c r="AL71" s="32">
        <f t="shared" si="38"/>
        <v>249</v>
      </c>
      <c r="AM71" s="32">
        <f t="shared" si="39"/>
        <v>6</v>
      </c>
      <c r="AN71" s="32">
        <f>'бланки '!D73</f>
        <v>68</v>
      </c>
      <c r="AO71" s="32" t="str">
        <f t="shared" si="54"/>
        <v>Муниципальное бюджетное общеобразовательное учреждение «Сергиевскаясредняя общеобразовательная школа» Ливенского района Орловской области</v>
      </c>
      <c r="AP71" s="32">
        <f>'Рейтинговая таблица организаций'!BB71</f>
        <v>98</v>
      </c>
      <c r="AQ71" s="32">
        <f>'Рейтинговая таблица организаций'!BC71</f>
        <v>98</v>
      </c>
      <c r="AR71" s="32">
        <f>'Рейтинговая таблица организаций'!BD71</f>
        <v>97</v>
      </c>
      <c r="AS71" s="32">
        <f>'Рейтинговая таблица организаций'!BE71</f>
        <v>97.5</v>
      </c>
      <c r="AT71" s="32" t="str">
        <f t="shared" si="55"/>
        <v>279-285</v>
      </c>
      <c r="AU71" s="32">
        <f t="shared" si="40"/>
        <v>279</v>
      </c>
      <c r="AV71" s="32">
        <f t="shared" si="41"/>
        <v>7</v>
      </c>
      <c r="AW71" s="39" t="str">
        <f t="shared" si="56"/>
        <v>Ливенский район</v>
      </c>
      <c r="AX71" s="32">
        <f t="shared" si="57"/>
        <v>68</v>
      </c>
      <c r="AY71" s="32" t="str">
        <f t="shared" si="58"/>
        <v>Муниципальное бюджетное общеобразовательное учреждение «Сергиевскаясредняя общеобразовательная школа» Ливенского района Орловской области</v>
      </c>
      <c r="AZ71" s="32">
        <f>'Рейтинговая таблица организаций'!BF71</f>
        <v>92.539999999999992</v>
      </c>
      <c r="BA71" s="32" t="str">
        <f t="shared" si="59"/>
        <v>7</v>
      </c>
      <c r="BB71" s="32">
        <f t="shared" si="30"/>
        <v>7</v>
      </c>
      <c r="BC71" s="32">
        <f t="shared" si="31"/>
        <v>1</v>
      </c>
    </row>
    <row r="72" spans="1:55">
      <c r="A72" s="32">
        <f>'бланки '!D74</f>
        <v>69</v>
      </c>
      <c r="B72" s="33" t="str">
        <f>'Рейтинговая таблица организаций'!B72</f>
        <v>Муниципальное бюджетное общеобразовательное учреждение «Троицкая средняя общеобразовательная школа» Ливенского района Орловской области</v>
      </c>
      <c r="C72" s="33" t="str">
        <f>'бланки '!A74</f>
        <v>Ливенский район</v>
      </c>
      <c r="D72" s="32">
        <f>'Рейтинговая таблица организаций'!C72</f>
        <v>93</v>
      </c>
      <c r="E72" s="32">
        <f t="shared" si="42"/>
        <v>69</v>
      </c>
      <c r="F72" s="32" t="str">
        <f t="shared" si="43"/>
        <v>Муниципальное бюджетное общеобразовательное учреждение «Троицкая средняя общеобразовательная школа» Ливенского района Орловской области</v>
      </c>
      <c r="G72" s="32">
        <f>'Рейтинговая таблица организаций'!Q72</f>
        <v>95</v>
      </c>
      <c r="H72" s="32">
        <f>'Рейтинговая таблица организаций'!R72</f>
        <v>100</v>
      </c>
      <c r="I72" s="32">
        <f>'Рейтинговая таблица организаций'!S72</f>
        <v>100</v>
      </c>
      <c r="J72" s="32">
        <f>'Рейтинговая таблица организаций'!T72</f>
        <v>98.5</v>
      </c>
      <c r="K72" s="32" t="str">
        <f t="shared" si="44"/>
        <v>167-178</v>
      </c>
      <c r="L72" s="32">
        <f t="shared" si="32"/>
        <v>167</v>
      </c>
      <c r="M72" s="32">
        <f t="shared" si="33"/>
        <v>12</v>
      </c>
      <c r="N72" s="32">
        <f t="shared" si="45"/>
        <v>69</v>
      </c>
      <c r="O72" s="32" t="str">
        <f t="shared" si="46"/>
        <v>Муниципальное бюджетное общеобразовательное учреждение «Троицкая средняя общеобразовательная школа» Ливенского района Орловской области</v>
      </c>
      <c r="P72" s="32">
        <f>'Рейтинговая таблица организаций'!Z72</f>
        <v>100</v>
      </c>
      <c r="Q72" s="32">
        <f>'Рейтинговая таблица организаций'!AB72</f>
        <v>100</v>
      </c>
      <c r="R72" s="32">
        <f>'Рейтинговая таблица организаций'!AC72</f>
        <v>100</v>
      </c>
      <c r="S72" s="32" t="str">
        <f t="shared" si="47"/>
        <v>2-156</v>
      </c>
      <c r="T72" s="32">
        <f t="shared" si="34"/>
        <v>2</v>
      </c>
      <c r="U72" s="32">
        <f t="shared" si="35"/>
        <v>155</v>
      </c>
      <c r="V72" s="32">
        <f t="shared" si="48"/>
        <v>69</v>
      </c>
      <c r="W72" s="32" t="str">
        <f t="shared" si="49"/>
        <v>Муниципальное бюджетное общеобразовательное учреждение «Троицкая средняя общеобразовательная школа» Ливенского района Орловской области</v>
      </c>
      <c r="X72" s="32">
        <f>'Рейтинговая таблица организаций'!AH72</f>
        <v>20</v>
      </c>
      <c r="Y72" s="32">
        <f>'Рейтинговая таблица организаций'!AI72</f>
        <v>40</v>
      </c>
      <c r="Z72" s="34">
        <f>'Рейтинговая таблица организаций'!AJ72</f>
        <v>100</v>
      </c>
      <c r="AA72" s="32">
        <f>'Рейтинговая таблица организаций'!AK72</f>
        <v>52</v>
      </c>
      <c r="AB72" s="32" t="str">
        <f t="shared" si="50"/>
        <v>274-277</v>
      </c>
      <c r="AC72" s="32">
        <f t="shared" si="36"/>
        <v>274</v>
      </c>
      <c r="AD72" s="32">
        <f t="shared" si="37"/>
        <v>4</v>
      </c>
      <c r="AE72" s="32">
        <f t="shared" si="51"/>
        <v>69</v>
      </c>
      <c r="AF72" s="32" t="str">
        <f t="shared" si="52"/>
        <v>Муниципальное бюджетное общеобразовательное учреждение «Троицкая средняя общеобразовательная школа» Ливенского района Орловской области</v>
      </c>
      <c r="AG72" s="32">
        <f>'Рейтинговая таблица организаций'!AR72</f>
        <v>100</v>
      </c>
      <c r="AH72" s="32">
        <f>'Рейтинговая таблица организаций'!AS72</f>
        <v>100</v>
      </c>
      <c r="AI72" s="32">
        <f>'Рейтинговая таблица организаций'!AT72</f>
        <v>100</v>
      </c>
      <c r="AJ72" s="32">
        <f>'Рейтинговая таблица организаций'!AU72</f>
        <v>100</v>
      </c>
      <c r="AK72" s="32" t="str">
        <f t="shared" si="53"/>
        <v>1-123</v>
      </c>
      <c r="AL72" s="32">
        <f t="shared" si="38"/>
        <v>1</v>
      </c>
      <c r="AM72" s="32">
        <f t="shared" si="39"/>
        <v>123</v>
      </c>
      <c r="AN72" s="32">
        <f>'бланки '!D74</f>
        <v>69</v>
      </c>
      <c r="AO72" s="32" t="str">
        <f t="shared" si="54"/>
        <v>Муниципальное бюджетное общеобразовательное учреждение «Троицкая средняя общеобразовательная школа» Ливенского района Орловской области</v>
      </c>
      <c r="AP72" s="32">
        <f>'Рейтинговая таблица организаций'!BB72</f>
        <v>100</v>
      </c>
      <c r="AQ72" s="32">
        <f>'Рейтинговая таблица организаций'!BC72</f>
        <v>100</v>
      </c>
      <c r="AR72" s="32">
        <f>'Рейтинговая таблица организаций'!BD72</f>
        <v>100</v>
      </c>
      <c r="AS72" s="32">
        <f>'Рейтинговая таблица организаций'!BE72</f>
        <v>100</v>
      </c>
      <c r="AT72" s="32" t="str">
        <f t="shared" si="55"/>
        <v>1-120</v>
      </c>
      <c r="AU72" s="32">
        <f t="shared" si="40"/>
        <v>1</v>
      </c>
      <c r="AV72" s="32">
        <f t="shared" si="41"/>
        <v>120</v>
      </c>
      <c r="AW72" s="39" t="str">
        <f t="shared" si="56"/>
        <v>Ливенский район</v>
      </c>
      <c r="AX72" s="32">
        <f t="shared" si="57"/>
        <v>69</v>
      </c>
      <c r="AY72" s="32" t="str">
        <f t="shared" si="58"/>
        <v>Муниципальное бюджетное общеобразовательное учреждение «Троицкая средняя общеобразовательная школа» Ливенского района Орловской области</v>
      </c>
      <c r="AZ72" s="32">
        <f>'Рейтинговая таблица организаций'!BF72</f>
        <v>90.1</v>
      </c>
      <c r="BA72" s="32" t="str">
        <f t="shared" si="59"/>
        <v>17-18</v>
      </c>
      <c r="BB72" s="32">
        <f t="shared" si="30"/>
        <v>17</v>
      </c>
      <c r="BC72" s="32">
        <f t="shared" si="31"/>
        <v>2</v>
      </c>
    </row>
    <row r="73" spans="1:55">
      <c r="A73" s="32">
        <f>'бланки '!D75</f>
        <v>70</v>
      </c>
      <c r="B73" s="33" t="str">
        <f>'Рейтинговая таблица организаций'!B73</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3" s="33" t="str">
        <f>'бланки '!A75</f>
        <v>Ливенский район</v>
      </c>
      <c r="D73" s="32">
        <f>'Рейтинговая таблица организаций'!C73</f>
        <v>130</v>
      </c>
      <c r="E73" s="32">
        <f t="shared" si="42"/>
        <v>70</v>
      </c>
      <c r="F73" s="32" t="str">
        <f t="shared" si="43"/>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G73" s="32">
        <f>'Рейтинговая таблица организаций'!Q73</f>
        <v>99</v>
      </c>
      <c r="H73" s="32">
        <f>'Рейтинговая таблица организаций'!R73</f>
        <v>100</v>
      </c>
      <c r="I73" s="32">
        <f>'Рейтинговая таблица организаций'!S73</f>
        <v>99</v>
      </c>
      <c r="J73" s="32">
        <f>'Рейтинговая таблица организаций'!T73</f>
        <v>99.3</v>
      </c>
      <c r="K73" s="32" t="str">
        <f t="shared" si="44"/>
        <v>83-89</v>
      </c>
      <c r="L73" s="32">
        <f t="shared" si="32"/>
        <v>83</v>
      </c>
      <c r="M73" s="32">
        <f t="shared" si="33"/>
        <v>7</v>
      </c>
      <c r="N73" s="32">
        <f t="shared" si="45"/>
        <v>70</v>
      </c>
      <c r="O73" s="32" t="str">
        <f t="shared" si="46"/>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P73" s="32">
        <f>'Рейтинговая таблица организаций'!Z73</f>
        <v>100</v>
      </c>
      <c r="Q73" s="32">
        <f>'Рейтинговая таблица организаций'!AB73</f>
        <v>95</v>
      </c>
      <c r="R73" s="32">
        <f>'Рейтинговая таблица организаций'!AC73</f>
        <v>97.5</v>
      </c>
      <c r="S73" s="32" t="str">
        <f t="shared" si="47"/>
        <v>316-330</v>
      </c>
      <c r="T73" s="32">
        <f t="shared" si="34"/>
        <v>316</v>
      </c>
      <c r="U73" s="32">
        <f t="shared" si="35"/>
        <v>15</v>
      </c>
      <c r="V73" s="32">
        <f t="shared" si="48"/>
        <v>70</v>
      </c>
      <c r="W73" s="32" t="str">
        <f t="shared" si="49"/>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X73" s="32">
        <f>'Рейтинговая таблица организаций'!AH73</f>
        <v>60</v>
      </c>
      <c r="Y73" s="32">
        <f>'Рейтинговая таблица организаций'!AI73</f>
        <v>60</v>
      </c>
      <c r="Z73" s="34">
        <f>'Рейтинговая таблица организаций'!AJ73</f>
        <v>94</v>
      </c>
      <c r="AA73" s="32">
        <f>'Рейтинговая таблица организаций'!AK73</f>
        <v>70.2</v>
      </c>
      <c r="AB73" s="32" t="str">
        <f t="shared" si="50"/>
        <v>88-89</v>
      </c>
      <c r="AC73" s="32">
        <f t="shared" si="36"/>
        <v>88</v>
      </c>
      <c r="AD73" s="32">
        <f t="shared" si="37"/>
        <v>2</v>
      </c>
      <c r="AE73" s="32">
        <f t="shared" si="51"/>
        <v>70</v>
      </c>
      <c r="AF73" s="32" t="str">
        <f t="shared" si="52"/>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AG73" s="32">
        <f>'Рейтинговая таблица организаций'!AR73</f>
        <v>98</v>
      </c>
      <c r="AH73" s="32">
        <f>'Рейтинговая таблица организаций'!AS73</f>
        <v>99</v>
      </c>
      <c r="AI73" s="32">
        <f>'Рейтинговая таблица организаций'!AT73</f>
        <v>98</v>
      </c>
      <c r="AJ73" s="32">
        <f>'Рейтинговая таблица организаций'!AU73</f>
        <v>98.4</v>
      </c>
      <c r="AK73" s="32" t="str">
        <f t="shared" si="53"/>
        <v>202-217</v>
      </c>
      <c r="AL73" s="32">
        <f t="shared" si="38"/>
        <v>202</v>
      </c>
      <c r="AM73" s="32">
        <f t="shared" si="39"/>
        <v>16</v>
      </c>
      <c r="AN73" s="32">
        <f>'бланки '!D75</f>
        <v>70</v>
      </c>
      <c r="AO73" s="32" t="str">
        <f t="shared" si="54"/>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AP73" s="32">
        <f>'Рейтинговая таблица организаций'!BB73</f>
        <v>100</v>
      </c>
      <c r="AQ73" s="32">
        <f>'Рейтинговая таблица организаций'!BC73</f>
        <v>100</v>
      </c>
      <c r="AR73" s="32">
        <f>'Рейтинговая таблица организаций'!BD73</f>
        <v>98</v>
      </c>
      <c r="AS73" s="32">
        <f>'Рейтинговая таблица организаций'!BE73</f>
        <v>99</v>
      </c>
      <c r="AT73" s="32" t="str">
        <f t="shared" si="55"/>
        <v>165-181</v>
      </c>
      <c r="AU73" s="32">
        <f t="shared" si="40"/>
        <v>165</v>
      </c>
      <c r="AV73" s="32">
        <f t="shared" si="41"/>
        <v>17</v>
      </c>
      <c r="AW73" s="39" t="str">
        <f t="shared" si="56"/>
        <v>Ливенский район</v>
      </c>
      <c r="AX73" s="32">
        <f t="shared" si="57"/>
        <v>70</v>
      </c>
      <c r="AY73" s="32" t="str">
        <f t="shared" si="58"/>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AZ73" s="32">
        <f>'Рейтинговая таблица организаций'!BF73</f>
        <v>92.88</v>
      </c>
      <c r="BA73" s="32" t="str">
        <f t="shared" si="59"/>
        <v>4</v>
      </c>
      <c r="BB73" s="32">
        <f t="shared" si="30"/>
        <v>4</v>
      </c>
      <c r="BC73" s="32">
        <f t="shared" si="31"/>
        <v>1</v>
      </c>
    </row>
    <row r="74" spans="1:55">
      <c r="A74" s="32">
        <f>'бланки '!D76</f>
        <v>71</v>
      </c>
      <c r="B74" s="33" t="str">
        <f>'Рейтинговая таблица организаций'!B74</f>
        <v>Муниципальное бюджетное общеобразовательное учреждение «Хвощевская средняя общеобразовательная школа» Ливенского района Орловской области</v>
      </c>
      <c r="C74" s="33" t="str">
        <f>'бланки '!A76</f>
        <v>Ливенский район</v>
      </c>
      <c r="D74" s="32">
        <f>'Рейтинговая таблица организаций'!C74</f>
        <v>41</v>
      </c>
      <c r="E74" s="32">
        <f t="shared" si="42"/>
        <v>71</v>
      </c>
      <c r="F74" s="32" t="str">
        <f t="shared" si="43"/>
        <v>Муниципальное бюджетное общеобразовательное учреждение «Хвощевская средняя общеобразовательная школа» Ливенского района Орловской области</v>
      </c>
      <c r="G74" s="32">
        <f>'Рейтинговая таблица организаций'!Q74</f>
        <v>100</v>
      </c>
      <c r="H74" s="32">
        <f>'Рейтинговая таблица организаций'!R74</f>
        <v>100</v>
      </c>
      <c r="I74" s="32">
        <f>'Рейтинговая таблица организаций'!S74</f>
        <v>100</v>
      </c>
      <c r="J74" s="32">
        <f>'Рейтинговая таблица организаций'!T74</f>
        <v>100</v>
      </c>
      <c r="K74" s="32" t="str">
        <f t="shared" si="44"/>
        <v>1-32</v>
      </c>
      <c r="L74" s="32">
        <f t="shared" si="32"/>
        <v>1</v>
      </c>
      <c r="M74" s="32">
        <f t="shared" si="33"/>
        <v>32</v>
      </c>
      <c r="N74" s="32">
        <f t="shared" si="45"/>
        <v>71</v>
      </c>
      <c r="O74" s="32" t="str">
        <f t="shared" si="46"/>
        <v>Муниципальное бюджетное общеобразовательное учреждение «Хвощевская средняя общеобразовательная школа» Ливенского района Орловской области</v>
      </c>
      <c r="P74" s="32">
        <f>'Рейтинговая таблица организаций'!Z74</f>
        <v>100</v>
      </c>
      <c r="Q74" s="32">
        <f>'Рейтинговая таблица организаций'!AB74</f>
        <v>100</v>
      </c>
      <c r="R74" s="32">
        <f>'Рейтинговая таблица организаций'!AC74</f>
        <v>100</v>
      </c>
      <c r="S74" s="32" t="str">
        <f t="shared" si="47"/>
        <v>2-156</v>
      </c>
      <c r="T74" s="32">
        <f t="shared" si="34"/>
        <v>2</v>
      </c>
      <c r="U74" s="32">
        <f t="shared" si="35"/>
        <v>155</v>
      </c>
      <c r="V74" s="32">
        <f t="shared" si="48"/>
        <v>71</v>
      </c>
      <c r="W74" s="32" t="str">
        <f t="shared" si="49"/>
        <v>Муниципальное бюджетное общеобразовательное учреждение «Хвощевская средняя общеобразовательная школа» Ливенского района Орловской области</v>
      </c>
      <c r="X74" s="32">
        <f>'Рейтинговая таблица организаций'!AH74</f>
        <v>0</v>
      </c>
      <c r="Y74" s="32">
        <f>'Рейтинговая таблица организаций'!AI74</f>
        <v>60</v>
      </c>
      <c r="Z74" s="34">
        <f>'Рейтинговая таблица организаций'!AJ74</f>
        <v>100</v>
      </c>
      <c r="AA74" s="32">
        <f>'Рейтинговая таблица организаций'!AK74</f>
        <v>54</v>
      </c>
      <c r="AB74" s="32" t="str">
        <f t="shared" si="50"/>
        <v>206-265</v>
      </c>
      <c r="AC74" s="32">
        <f t="shared" si="36"/>
        <v>206</v>
      </c>
      <c r="AD74" s="32">
        <f t="shared" si="37"/>
        <v>60</v>
      </c>
      <c r="AE74" s="32">
        <f t="shared" si="51"/>
        <v>71</v>
      </c>
      <c r="AF74" s="32" t="str">
        <f t="shared" si="52"/>
        <v>Муниципальное бюджетное общеобразовательное учреждение «Хвощевская средняя общеобразовательная школа» Ливенского района Орловской области</v>
      </c>
      <c r="AG74" s="32">
        <f>'Рейтинговая таблица организаций'!AR74</f>
        <v>98</v>
      </c>
      <c r="AH74" s="32">
        <f>'Рейтинговая таблица организаций'!AS74</f>
        <v>100</v>
      </c>
      <c r="AI74" s="32">
        <f>'Рейтинговая таблица организаций'!AT74</f>
        <v>100</v>
      </c>
      <c r="AJ74" s="32">
        <f>'Рейтинговая таблица организаций'!AU74</f>
        <v>99.2</v>
      </c>
      <c r="AK74" s="32" t="str">
        <f t="shared" si="53"/>
        <v>139-156</v>
      </c>
      <c r="AL74" s="32">
        <f t="shared" si="38"/>
        <v>139</v>
      </c>
      <c r="AM74" s="32">
        <f t="shared" si="39"/>
        <v>18</v>
      </c>
      <c r="AN74" s="32">
        <f>'бланки '!D76</f>
        <v>71</v>
      </c>
      <c r="AO74" s="32" t="str">
        <f t="shared" si="54"/>
        <v>Муниципальное бюджетное общеобразовательное учреждение «Хвощевская средняя общеобразовательная школа» Ливенского района Орловской области</v>
      </c>
      <c r="AP74" s="32">
        <f>'Рейтинговая таблица организаций'!BB74</f>
        <v>98</v>
      </c>
      <c r="AQ74" s="32">
        <f>'Рейтинговая таблица организаций'!BC74</f>
        <v>98</v>
      </c>
      <c r="AR74" s="32">
        <f>'Рейтинговая таблица организаций'!BD74</f>
        <v>98</v>
      </c>
      <c r="AS74" s="32">
        <f>'Рейтинговая таблица организаций'!BE74</f>
        <v>98</v>
      </c>
      <c r="AT74" s="32" t="str">
        <f t="shared" si="55"/>
        <v>244-258</v>
      </c>
      <c r="AU74" s="32">
        <f t="shared" si="40"/>
        <v>244</v>
      </c>
      <c r="AV74" s="32">
        <f t="shared" si="41"/>
        <v>15</v>
      </c>
      <c r="AW74" s="39" t="str">
        <f t="shared" si="56"/>
        <v>Ливенский район</v>
      </c>
      <c r="AX74" s="32">
        <f t="shared" si="57"/>
        <v>71</v>
      </c>
      <c r="AY74" s="32" t="str">
        <f t="shared" si="58"/>
        <v>Муниципальное бюджетное общеобразовательное учреждение «Хвощевская средняя общеобразовательная школа» Ливенского района Орловской области</v>
      </c>
      <c r="AZ74" s="32">
        <f>'Рейтинговая таблица организаций'!BF74</f>
        <v>90.24</v>
      </c>
      <c r="BA74" s="32" t="str">
        <f t="shared" si="59"/>
        <v>16</v>
      </c>
      <c r="BB74" s="32">
        <f t="shared" si="30"/>
        <v>16</v>
      </c>
      <c r="BC74" s="32">
        <f t="shared" si="31"/>
        <v>1</v>
      </c>
    </row>
    <row r="75" spans="1:55">
      <c r="A75" s="32">
        <f>'бланки '!D77</f>
        <v>72</v>
      </c>
      <c r="B75" s="33" t="str">
        <f>'Рейтинговая таблица организаций'!B75</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5" s="33" t="str">
        <f>'бланки '!A77</f>
        <v>Ливенский район</v>
      </c>
      <c r="D75" s="32">
        <f>'Рейтинговая таблица организаций'!C75</f>
        <v>18</v>
      </c>
      <c r="E75" s="32">
        <f t="shared" si="42"/>
        <v>72</v>
      </c>
      <c r="F75" s="32" t="str">
        <f t="shared" si="43"/>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G75" s="32">
        <f>'Рейтинговая таблица организаций'!Q75</f>
        <v>91</v>
      </c>
      <c r="H75" s="32">
        <f>'Рейтинговая таблица организаций'!R75</f>
        <v>100</v>
      </c>
      <c r="I75" s="32">
        <f>'Рейтинговая таблица организаций'!S75</f>
        <v>100</v>
      </c>
      <c r="J75" s="32">
        <f>'Рейтинговая таблица организаций'!T75</f>
        <v>97.3</v>
      </c>
      <c r="K75" s="32" t="str">
        <f t="shared" si="44"/>
        <v>234-239</v>
      </c>
      <c r="L75" s="32">
        <f t="shared" si="32"/>
        <v>234</v>
      </c>
      <c r="M75" s="32">
        <f t="shared" si="33"/>
        <v>6</v>
      </c>
      <c r="N75" s="32">
        <f t="shared" si="45"/>
        <v>72</v>
      </c>
      <c r="O75" s="32" t="str">
        <f t="shared" si="46"/>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P75" s="32">
        <f>'Рейтинговая таблица организаций'!Z75</f>
        <v>100</v>
      </c>
      <c r="Q75" s="32">
        <f>'Рейтинговая таблица организаций'!AB75</f>
        <v>100</v>
      </c>
      <c r="R75" s="32">
        <f>'Рейтинговая таблица организаций'!AC75</f>
        <v>100</v>
      </c>
      <c r="S75" s="32" t="str">
        <f t="shared" si="47"/>
        <v>2-156</v>
      </c>
      <c r="T75" s="32">
        <f t="shared" si="34"/>
        <v>2</v>
      </c>
      <c r="U75" s="32">
        <f t="shared" si="35"/>
        <v>155</v>
      </c>
      <c r="V75" s="32">
        <f t="shared" si="48"/>
        <v>72</v>
      </c>
      <c r="W75" s="32" t="str">
        <f t="shared" si="49"/>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X75" s="32">
        <f>'Рейтинговая таблица организаций'!AH75</f>
        <v>0</v>
      </c>
      <c r="Y75" s="32">
        <f>'Рейтинговая таблица организаций'!AI75</f>
        <v>60</v>
      </c>
      <c r="Z75" s="34">
        <f>'Рейтинговая таблица организаций'!AJ75</f>
        <v>100</v>
      </c>
      <c r="AA75" s="32">
        <f>'Рейтинговая таблица организаций'!AK75</f>
        <v>54</v>
      </c>
      <c r="AB75" s="32" t="str">
        <f t="shared" si="50"/>
        <v>206-265</v>
      </c>
      <c r="AC75" s="32">
        <f t="shared" si="36"/>
        <v>206</v>
      </c>
      <c r="AD75" s="32">
        <f t="shared" si="37"/>
        <v>60</v>
      </c>
      <c r="AE75" s="32">
        <f t="shared" si="51"/>
        <v>72</v>
      </c>
      <c r="AF75" s="32" t="str">
        <f t="shared" si="52"/>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AG75" s="32">
        <f>'Рейтинговая таблица организаций'!AR75</f>
        <v>100</v>
      </c>
      <c r="AH75" s="32">
        <f>'Рейтинговая таблица организаций'!AS75</f>
        <v>100</v>
      </c>
      <c r="AI75" s="32">
        <f>'Рейтинговая таблица организаций'!AT75</f>
        <v>94</v>
      </c>
      <c r="AJ75" s="32">
        <f>'Рейтинговая таблица организаций'!AU75</f>
        <v>98.8</v>
      </c>
      <c r="AK75" s="32" t="str">
        <f t="shared" si="53"/>
        <v>170-190</v>
      </c>
      <c r="AL75" s="32">
        <f t="shared" si="38"/>
        <v>170</v>
      </c>
      <c r="AM75" s="32">
        <f t="shared" si="39"/>
        <v>21</v>
      </c>
      <c r="AN75" s="32">
        <f>'бланки '!D77</f>
        <v>72</v>
      </c>
      <c r="AO75" s="32" t="str">
        <f t="shared" si="54"/>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AP75" s="32">
        <f>'Рейтинговая таблица организаций'!BB75</f>
        <v>100</v>
      </c>
      <c r="AQ75" s="32">
        <f>'Рейтинговая таблица организаций'!BC75</f>
        <v>100</v>
      </c>
      <c r="AR75" s="32">
        <f>'Рейтинговая таблица организаций'!BD75</f>
        <v>100</v>
      </c>
      <c r="AS75" s="32">
        <f>'Рейтинговая таблица организаций'!BE75</f>
        <v>100</v>
      </c>
      <c r="AT75" s="32" t="str">
        <f t="shared" si="55"/>
        <v>1-120</v>
      </c>
      <c r="AU75" s="32">
        <f t="shared" si="40"/>
        <v>1</v>
      </c>
      <c r="AV75" s="32">
        <f t="shared" si="41"/>
        <v>120</v>
      </c>
      <c r="AW75" s="39" t="str">
        <f t="shared" si="56"/>
        <v>Ливенский район</v>
      </c>
      <c r="AX75" s="32">
        <f t="shared" si="57"/>
        <v>72</v>
      </c>
      <c r="AY75" s="32" t="str">
        <f t="shared" si="58"/>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AZ75" s="32">
        <f>'Рейтинговая таблица организаций'!BF75</f>
        <v>90.02000000000001</v>
      </c>
      <c r="BA75" s="32" t="str">
        <f t="shared" si="59"/>
        <v>19</v>
      </c>
      <c r="BB75" s="32">
        <f t="shared" si="30"/>
        <v>19</v>
      </c>
      <c r="BC75" s="32">
        <f t="shared" si="31"/>
        <v>1</v>
      </c>
    </row>
    <row r="76" spans="1:55" s="72" customFormat="1">
      <c r="A76" s="68">
        <f>'бланки '!D78</f>
        <v>73</v>
      </c>
      <c r="B76" s="69" t="str">
        <f>'Рейтинговая таблица организаций'!B76</f>
        <v>Муниципальное бюджетное общеобразовательное учреждение «Калининская основная общеобразовательная школа» Ливенского района Орловской области</v>
      </c>
      <c r="C76" s="69" t="str">
        <f>'бланки '!A78</f>
        <v>Ливенский район</v>
      </c>
      <c r="D76" s="68">
        <f>'Рейтинговая таблица организаций'!C76</f>
        <v>35</v>
      </c>
      <c r="E76" s="68">
        <f t="shared" si="42"/>
        <v>73</v>
      </c>
      <c r="F76" s="68" t="str">
        <f t="shared" si="43"/>
        <v>Муниципальное бюджетное общеобразовательное учреждение «Калининская основная общеобразовательная школа» Ливенского района Орловской области</v>
      </c>
      <c r="G76" s="68">
        <f>'Рейтинговая таблица организаций'!Q76</f>
        <v>87</v>
      </c>
      <c r="H76" s="68">
        <f>'Рейтинговая таблица организаций'!R76</f>
        <v>100</v>
      </c>
      <c r="I76" s="68">
        <f>'Рейтинговая таблица организаций'!S76</f>
        <v>100</v>
      </c>
      <c r="J76" s="68">
        <f>'Рейтинговая таблица организаций'!T76</f>
        <v>96.1</v>
      </c>
      <c r="K76" s="68" t="str">
        <f t="shared" si="44"/>
        <v>268-272</v>
      </c>
      <c r="L76" s="68">
        <f t="shared" si="32"/>
        <v>268</v>
      </c>
      <c r="M76" s="68">
        <f t="shared" si="33"/>
        <v>5</v>
      </c>
      <c r="N76" s="68">
        <f t="shared" si="45"/>
        <v>73</v>
      </c>
      <c r="O76" s="68" t="str">
        <f t="shared" si="46"/>
        <v>Муниципальное бюджетное общеобразовательное учреждение «Калининская основная общеобразовательная школа» Ливенского района Орловской области</v>
      </c>
      <c r="P76" s="68">
        <f>'Рейтинговая таблица организаций'!Z76</f>
        <v>100</v>
      </c>
      <c r="Q76" s="68">
        <f>'Рейтинговая таблица организаций'!AB76</f>
        <v>100</v>
      </c>
      <c r="R76" s="68">
        <f>'Рейтинговая таблица организаций'!AC76</f>
        <v>100</v>
      </c>
      <c r="S76" s="68" t="str">
        <f t="shared" si="47"/>
        <v>2-156</v>
      </c>
      <c r="T76" s="68">
        <f t="shared" si="34"/>
        <v>2</v>
      </c>
      <c r="U76" s="68">
        <f t="shared" si="35"/>
        <v>155</v>
      </c>
      <c r="V76" s="68">
        <f t="shared" si="48"/>
        <v>73</v>
      </c>
      <c r="W76" s="68" t="str">
        <f t="shared" si="49"/>
        <v>Муниципальное бюджетное общеобразовательное учреждение «Калининская основная общеобразовательная школа» Ливенского района Орловской области</v>
      </c>
      <c r="X76" s="68">
        <f>'Рейтинговая таблица организаций'!AH76</f>
        <v>0</v>
      </c>
      <c r="Y76" s="68">
        <f>'Рейтинговая таблица организаций'!AI76</f>
        <v>60</v>
      </c>
      <c r="Z76" s="70">
        <f>'Рейтинговая таблица организаций'!AJ76</f>
        <v>100</v>
      </c>
      <c r="AA76" s="68">
        <f>'Рейтинговая таблица организаций'!AK76</f>
        <v>54</v>
      </c>
      <c r="AB76" s="68" t="str">
        <f t="shared" si="50"/>
        <v>206-265</v>
      </c>
      <c r="AC76" s="68">
        <f t="shared" si="36"/>
        <v>206</v>
      </c>
      <c r="AD76" s="68">
        <f t="shared" si="37"/>
        <v>60</v>
      </c>
      <c r="AE76" s="68">
        <f t="shared" si="51"/>
        <v>73</v>
      </c>
      <c r="AF76" s="68" t="str">
        <f t="shared" si="52"/>
        <v>Муниципальное бюджетное общеобразовательное учреждение «Калининская основная общеобразовательная школа» Ливенского района Орловской области</v>
      </c>
      <c r="AG76" s="68">
        <f>'Рейтинговая таблица организаций'!AR76</f>
        <v>100</v>
      </c>
      <c r="AH76" s="68">
        <f>'Рейтинговая таблица организаций'!AS76</f>
        <v>100</v>
      </c>
      <c r="AI76" s="68">
        <f>'Рейтинговая таблица организаций'!AT76</f>
        <v>100</v>
      </c>
      <c r="AJ76" s="68">
        <f>'Рейтинговая таблица организаций'!AU76</f>
        <v>100</v>
      </c>
      <c r="AK76" s="68" t="str">
        <f t="shared" si="53"/>
        <v>1-123</v>
      </c>
      <c r="AL76" s="68">
        <f t="shared" si="38"/>
        <v>1</v>
      </c>
      <c r="AM76" s="68">
        <f t="shared" si="39"/>
        <v>123</v>
      </c>
      <c r="AN76" s="68">
        <f>'бланки '!D78</f>
        <v>73</v>
      </c>
      <c r="AO76" s="68" t="str">
        <f t="shared" si="54"/>
        <v>Муниципальное бюджетное общеобразовательное учреждение «Калининская основная общеобразовательная школа» Ливенского района Орловской области</v>
      </c>
      <c r="AP76" s="68">
        <f>'Рейтинговая таблица организаций'!BB76</f>
        <v>100</v>
      </c>
      <c r="AQ76" s="68">
        <f>'Рейтинговая таблица организаций'!BC76</f>
        <v>97</v>
      </c>
      <c r="AR76" s="68">
        <f>'Рейтинговая таблица организаций'!BD76</f>
        <v>97</v>
      </c>
      <c r="AS76" s="68">
        <f>'Рейтинговая таблица организаций'!BE76</f>
        <v>97.9</v>
      </c>
      <c r="AT76" s="68" t="str">
        <f t="shared" si="55"/>
        <v>259-264</v>
      </c>
      <c r="AU76" s="68">
        <f t="shared" si="40"/>
        <v>259</v>
      </c>
      <c r="AV76" s="68">
        <f t="shared" si="41"/>
        <v>6</v>
      </c>
      <c r="AW76" s="71" t="str">
        <f t="shared" si="56"/>
        <v>Ливенский район</v>
      </c>
      <c r="AX76" s="68">
        <f t="shared" si="57"/>
        <v>73</v>
      </c>
      <c r="AY76" s="68" t="str">
        <f t="shared" si="58"/>
        <v>Муниципальное бюджетное общеобразовательное учреждение «Калининская основная общеобразовательная школа» Ливенского района Орловской области</v>
      </c>
      <c r="AZ76" s="68">
        <f>'Рейтинговая таблица организаций'!BF76</f>
        <v>89.6</v>
      </c>
      <c r="BA76" s="68" t="str">
        <f t="shared" si="59"/>
        <v>21</v>
      </c>
      <c r="BB76" s="68">
        <f t="shared" si="30"/>
        <v>21</v>
      </c>
      <c r="BC76" s="68">
        <f t="shared" si="31"/>
        <v>1</v>
      </c>
    </row>
    <row r="77" spans="1:55" s="72" customFormat="1">
      <c r="A77" s="68">
        <f>'бланки '!D79</f>
        <v>74</v>
      </c>
      <c r="B77" s="69" t="str">
        <f>'Рейтинговая таблица организаций'!B77</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7" s="69" t="str">
        <f>'бланки '!A79</f>
        <v>Залегощенский район</v>
      </c>
      <c r="D77" s="68">
        <f>'Рейтинговая таблица организаций'!C77</f>
        <v>244</v>
      </c>
      <c r="E77" s="68">
        <f t="shared" si="42"/>
        <v>74</v>
      </c>
      <c r="F77" s="68" t="str">
        <f t="shared" si="43"/>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G77" s="68">
        <f>'Рейтинговая таблица организаций'!Q77</f>
        <v>98</v>
      </c>
      <c r="H77" s="68">
        <f>'Рейтинговая таблица организаций'!R77</f>
        <v>100</v>
      </c>
      <c r="I77" s="68">
        <f>'Рейтинговая таблица организаций'!S77</f>
        <v>99</v>
      </c>
      <c r="J77" s="68">
        <f>'Рейтинговая таблица организаций'!T77</f>
        <v>99</v>
      </c>
      <c r="K77" s="68" t="str">
        <f t="shared" si="44"/>
        <v>137-141</v>
      </c>
      <c r="L77" s="68">
        <f t="shared" si="32"/>
        <v>137</v>
      </c>
      <c r="M77" s="68">
        <f t="shared" si="33"/>
        <v>5</v>
      </c>
      <c r="N77" s="68">
        <f t="shared" si="45"/>
        <v>74</v>
      </c>
      <c r="O77" s="68" t="str">
        <f t="shared" si="46"/>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P77" s="68">
        <f>'Рейтинговая таблица организаций'!Z77</f>
        <v>100</v>
      </c>
      <c r="Q77" s="68">
        <f>'Рейтинговая таблица организаций'!AB77</f>
        <v>97</v>
      </c>
      <c r="R77" s="68">
        <f>'Рейтинговая таблица организаций'!AC77</f>
        <v>98.5</v>
      </c>
      <c r="S77" s="68" t="str">
        <f t="shared" si="47"/>
        <v>240-277</v>
      </c>
      <c r="T77" s="68">
        <f t="shared" si="34"/>
        <v>240</v>
      </c>
      <c r="U77" s="68">
        <f t="shared" si="35"/>
        <v>38</v>
      </c>
      <c r="V77" s="68">
        <f t="shared" si="48"/>
        <v>74</v>
      </c>
      <c r="W77" s="68" t="str">
        <f t="shared" si="49"/>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X77" s="68">
        <f>'Рейтинговая таблица организаций'!AH77</f>
        <v>20</v>
      </c>
      <c r="Y77" s="68">
        <f>'Рейтинговая таблица организаций'!AI77</f>
        <v>60</v>
      </c>
      <c r="Z77" s="70">
        <f>'Рейтинговая таблица организаций'!AJ77</f>
        <v>100</v>
      </c>
      <c r="AA77" s="68">
        <f>'Рейтинговая таблица организаций'!AK77</f>
        <v>60</v>
      </c>
      <c r="AB77" s="68" t="str">
        <f t="shared" si="50"/>
        <v>160-188</v>
      </c>
      <c r="AC77" s="68">
        <f t="shared" si="36"/>
        <v>160</v>
      </c>
      <c r="AD77" s="68">
        <f t="shared" si="37"/>
        <v>29</v>
      </c>
      <c r="AE77" s="68">
        <f t="shared" si="51"/>
        <v>74</v>
      </c>
      <c r="AF77" s="68" t="str">
        <f t="shared" si="52"/>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AG77" s="68">
        <f>'Рейтинговая таблица организаций'!AR77</f>
        <v>97</v>
      </c>
      <c r="AH77" s="68">
        <f>'Рейтинговая таблица организаций'!AS77</f>
        <v>98</v>
      </c>
      <c r="AI77" s="68">
        <f>'Рейтинговая таблица организаций'!AT77</f>
        <v>97</v>
      </c>
      <c r="AJ77" s="68">
        <f>'Рейтинговая таблица организаций'!AU77</f>
        <v>97.4</v>
      </c>
      <c r="AK77" s="68" t="str">
        <f t="shared" si="53"/>
        <v>265-271</v>
      </c>
      <c r="AL77" s="68">
        <f t="shared" si="38"/>
        <v>265</v>
      </c>
      <c r="AM77" s="68">
        <f t="shared" si="39"/>
        <v>7</v>
      </c>
      <c r="AN77" s="68">
        <f>'бланки '!D79</f>
        <v>74</v>
      </c>
      <c r="AO77" s="68" t="str">
        <f t="shared" si="54"/>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AP77" s="68">
        <f>'Рейтинговая таблица организаций'!BB77</f>
        <v>95</v>
      </c>
      <c r="AQ77" s="68">
        <f>'Рейтинговая таблица организаций'!BC77</f>
        <v>100</v>
      </c>
      <c r="AR77" s="68">
        <f>'Рейтинговая таблица организаций'!BD77</f>
        <v>96</v>
      </c>
      <c r="AS77" s="68">
        <f>'Рейтинговая таблица организаций'!BE77</f>
        <v>96.5</v>
      </c>
      <c r="AT77" s="68" t="str">
        <f t="shared" si="55"/>
        <v>316-317</v>
      </c>
      <c r="AU77" s="68">
        <f t="shared" si="40"/>
        <v>316</v>
      </c>
      <c r="AV77" s="68">
        <f t="shared" si="41"/>
        <v>2</v>
      </c>
      <c r="AW77" s="71" t="str">
        <f t="shared" si="56"/>
        <v>Залегощенский район</v>
      </c>
      <c r="AX77" s="68">
        <f t="shared" si="57"/>
        <v>74</v>
      </c>
      <c r="AY77" s="68" t="str">
        <f t="shared" si="58"/>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AZ77" s="68">
        <f>'Рейтинговая таблица организаций'!BF77</f>
        <v>90.28</v>
      </c>
      <c r="BA77" s="68" t="str">
        <f t="shared" si="59"/>
        <v>8-9</v>
      </c>
      <c r="BB77" s="68">
        <f>RANK(AZ77,AZ$77:AZ$92)</f>
        <v>8</v>
      </c>
      <c r="BC77" s="68">
        <f>COUNTIF(BB$4:BB$77,BB$92)</f>
        <v>2</v>
      </c>
    </row>
    <row r="78" spans="1:55" s="72" customFormat="1">
      <c r="A78" s="68">
        <f>'бланки '!D80</f>
        <v>75</v>
      </c>
      <c r="B78" s="69" t="str">
        <f>'Рейтинговая таблица организаций'!B78</f>
        <v>Муниципальное бюджетное общеобразовательное учреждение «Ломовская средняя общеобразовательная школа» Залегощенского района Орловской области</v>
      </c>
      <c r="C78" s="69" t="str">
        <f>'бланки '!A80</f>
        <v>Залегощенский район</v>
      </c>
      <c r="D78" s="68">
        <f>'Рейтинговая таблица организаций'!C78</f>
        <v>121</v>
      </c>
      <c r="E78" s="68">
        <f t="shared" si="42"/>
        <v>75</v>
      </c>
      <c r="F78" s="68" t="str">
        <f t="shared" si="43"/>
        <v>Муниципальное бюджетное общеобразовательное учреждение «Ломовская средняя общеобразовательная школа» Залегощенского района Орловской области</v>
      </c>
      <c r="G78" s="68">
        <f>'Рейтинговая таблица организаций'!Q78</f>
        <v>100</v>
      </c>
      <c r="H78" s="68">
        <f>'Рейтинговая таблица организаций'!R78</f>
        <v>100</v>
      </c>
      <c r="I78" s="68">
        <f>'Рейтинговая таблица организаций'!S78</f>
        <v>99</v>
      </c>
      <c r="J78" s="68">
        <f>'Рейтинговая таблица организаций'!T78</f>
        <v>99.6</v>
      </c>
      <c r="K78" s="68" t="str">
        <f t="shared" si="44"/>
        <v>52-74</v>
      </c>
      <c r="L78" s="68">
        <f t="shared" si="32"/>
        <v>52</v>
      </c>
      <c r="M78" s="68">
        <f t="shared" si="33"/>
        <v>23</v>
      </c>
      <c r="N78" s="68">
        <f t="shared" si="45"/>
        <v>75</v>
      </c>
      <c r="O78" s="68" t="str">
        <f t="shared" si="46"/>
        <v>Муниципальное бюджетное общеобразовательное учреждение «Ломовская средняя общеобразовательная школа» Залегощенского района Орловской области</v>
      </c>
      <c r="P78" s="68">
        <f>'Рейтинговая таблица организаций'!Z78</f>
        <v>100</v>
      </c>
      <c r="Q78" s="68">
        <f>'Рейтинговая таблица организаций'!AB78</f>
        <v>100</v>
      </c>
      <c r="R78" s="68">
        <f>'Рейтинговая таблица организаций'!AC78</f>
        <v>100</v>
      </c>
      <c r="S78" s="68" t="str">
        <f t="shared" si="47"/>
        <v>2-156</v>
      </c>
      <c r="T78" s="68">
        <f t="shared" si="34"/>
        <v>2</v>
      </c>
      <c r="U78" s="68">
        <f t="shared" si="35"/>
        <v>155</v>
      </c>
      <c r="V78" s="68">
        <f t="shared" si="48"/>
        <v>75</v>
      </c>
      <c r="W78" s="68" t="str">
        <f t="shared" si="49"/>
        <v>Муниципальное бюджетное общеобразовательное учреждение «Ломовская средняя общеобразовательная школа» Залегощенского района Орловской области</v>
      </c>
      <c r="X78" s="68">
        <f>'Рейтинговая таблица организаций'!AH78</f>
        <v>0</v>
      </c>
      <c r="Y78" s="68">
        <f>'Рейтинговая таблица организаций'!AI78</f>
        <v>60</v>
      </c>
      <c r="Z78" s="70">
        <f>'Рейтинговая таблица организаций'!AJ78</f>
        <v>100</v>
      </c>
      <c r="AA78" s="68">
        <f>'Рейтинговая таблица организаций'!AK78</f>
        <v>54</v>
      </c>
      <c r="AB78" s="68" t="str">
        <f t="shared" si="50"/>
        <v>206-265</v>
      </c>
      <c r="AC78" s="68">
        <f t="shared" si="36"/>
        <v>206</v>
      </c>
      <c r="AD78" s="68">
        <f t="shared" si="37"/>
        <v>60</v>
      </c>
      <c r="AE78" s="68">
        <f t="shared" si="51"/>
        <v>75</v>
      </c>
      <c r="AF78" s="68" t="str">
        <f t="shared" si="52"/>
        <v>Муниципальное бюджетное общеобразовательное учреждение «Ломовская средняя общеобразовательная школа» Залегощенского района Орловской области</v>
      </c>
      <c r="AG78" s="68">
        <f>'Рейтинговая таблица организаций'!AR78</f>
        <v>100</v>
      </c>
      <c r="AH78" s="68">
        <f>'Рейтинговая таблица организаций'!AS78</f>
        <v>99</v>
      </c>
      <c r="AI78" s="68">
        <f>'Рейтинговая таблица организаций'!AT78</f>
        <v>99</v>
      </c>
      <c r="AJ78" s="68">
        <f>'Рейтинговая таблица организаций'!AU78</f>
        <v>99.4</v>
      </c>
      <c r="AK78" s="68" t="str">
        <f t="shared" si="53"/>
        <v>129-138</v>
      </c>
      <c r="AL78" s="68">
        <f t="shared" si="38"/>
        <v>129</v>
      </c>
      <c r="AM78" s="68">
        <f t="shared" si="39"/>
        <v>10</v>
      </c>
      <c r="AN78" s="68">
        <f>'бланки '!D80</f>
        <v>75</v>
      </c>
      <c r="AO78" s="68" t="str">
        <f t="shared" si="54"/>
        <v>Муниципальное бюджетное общеобразовательное учреждение «Ломовская средняя общеобразовательная школа» Залегощенского района Орловской области</v>
      </c>
      <c r="AP78" s="68">
        <f>'Рейтинговая таблица организаций'!BB78</f>
        <v>98</v>
      </c>
      <c r="AQ78" s="68">
        <f>'Рейтинговая таблица организаций'!BC78</f>
        <v>99</v>
      </c>
      <c r="AR78" s="68">
        <f>'Рейтинговая таблица организаций'!BD78</f>
        <v>99</v>
      </c>
      <c r="AS78" s="68">
        <f>'Рейтинговая таблица организаций'!BE78</f>
        <v>98.7</v>
      </c>
      <c r="AT78" s="68" t="str">
        <f t="shared" si="55"/>
        <v>191-200</v>
      </c>
      <c r="AU78" s="68">
        <f t="shared" si="40"/>
        <v>191</v>
      </c>
      <c r="AV78" s="68">
        <f t="shared" si="41"/>
        <v>10</v>
      </c>
      <c r="AW78" s="71" t="str">
        <f t="shared" si="56"/>
        <v>Залегощенский район</v>
      </c>
      <c r="AX78" s="68">
        <f t="shared" si="57"/>
        <v>75</v>
      </c>
      <c r="AY78" s="68" t="str">
        <f t="shared" si="58"/>
        <v>Муниципальное бюджетное общеобразовательное учреждение «Ломовская средняя общеобразовательная школа» Залегощенского района Орловской области</v>
      </c>
      <c r="AZ78" s="68">
        <f>'Рейтинговая таблица организаций'!BF78</f>
        <v>90.34</v>
      </c>
      <c r="BA78" s="68" t="str">
        <f t="shared" si="59"/>
        <v>7-8</v>
      </c>
      <c r="BB78" s="68">
        <f t="shared" ref="BB78:BB92" si="60">RANK(AZ78,AZ$77:AZ$92)</f>
        <v>7</v>
      </c>
      <c r="BC78" s="68">
        <f t="shared" ref="BC78:BC92" si="61">COUNTIF(BB$4:BB$77,BB$92)</f>
        <v>2</v>
      </c>
    </row>
    <row r="79" spans="1:55" s="72" customFormat="1">
      <c r="A79" s="68">
        <f>'бланки '!D81</f>
        <v>76</v>
      </c>
      <c r="B79" s="69" t="str">
        <f>'Рейтинговая таблица организаций'!B79</f>
        <v>Муниципальное бюджетное общеобразовательное учреждение «Павловская средняя общеобразовательная школа» Залегощенского района Орловской области</v>
      </c>
      <c r="C79" s="69" t="str">
        <f>'бланки '!A81</f>
        <v>Залегощенский район</v>
      </c>
      <c r="D79" s="68">
        <f>'Рейтинговая таблица организаций'!C79</f>
        <v>26</v>
      </c>
      <c r="E79" s="68">
        <f t="shared" si="42"/>
        <v>76</v>
      </c>
      <c r="F79" s="68" t="str">
        <f t="shared" si="43"/>
        <v>Муниципальное бюджетное общеобразовательное учреждение «Павловская средняя общеобразовательная школа» Залегощенского района Орловской области</v>
      </c>
      <c r="G79" s="68">
        <f>'Рейтинговая таблица организаций'!Q79</f>
        <v>91</v>
      </c>
      <c r="H79" s="68">
        <f>'Рейтинговая таблица организаций'!R79</f>
        <v>100</v>
      </c>
      <c r="I79" s="68">
        <f>'Рейтинговая таблица организаций'!S79</f>
        <v>98</v>
      </c>
      <c r="J79" s="68">
        <f>'Рейтинговая таблица организаций'!T79</f>
        <v>96.5</v>
      </c>
      <c r="K79" s="68" t="str">
        <f t="shared" si="44"/>
        <v>262-263</v>
      </c>
      <c r="L79" s="68">
        <f t="shared" si="32"/>
        <v>262</v>
      </c>
      <c r="M79" s="68">
        <f t="shared" si="33"/>
        <v>2</v>
      </c>
      <c r="N79" s="68">
        <f t="shared" si="45"/>
        <v>76</v>
      </c>
      <c r="O79" s="68" t="str">
        <f t="shared" si="46"/>
        <v>Муниципальное бюджетное общеобразовательное учреждение «Павловская средняя общеобразовательная школа» Залегощенского района Орловской области</v>
      </c>
      <c r="P79" s="68">
        <f>'Рейтинговая таблица организаций'!Z79</f>
        <v>100</v>
      </c>
      <c r="Q79" s="68">
        <f>'Рейтинговая таблица организаций'!AB79</f>
        <v>96</v>
      </c>
      <c r="R79" s="68">
        <f>'Рейтинговая таблица организаций'!AC79</f>
        <v>98</v>
      </c>
      <c r="S79" s="68" t="str">
        <f t="shared" si="47"/>
        <v>278-315</v>
      </c>
      <c r="T79" s="68">
        <f t="shared" si="34"/>
        <v>278</v>
      </c>
      <c r="U79" s="68">
        <f t="shared" si="35"/>
        <v>38</v>
      </c>
      <c r="V79" s="68">
        <f t="shared" si="48"/>
        <v>76</v>
      </c>
      <c r="W79" s="68" t="str">
        <f t="shared" si="49"/>
        <v>Муниципальное бюджетное общеобразовательное учреждение «Павловская средняя общеобразовательная школа» Залегощенского района Орловской области</v>
      </c>
      <c r="X79" s="68">
        <f>'Рейтинговая таблица организаций'!AH79</f>
        <v>0</v>
      </c>
      <c r="Y79" s="68">
        <f>'Рейтинговая таблица организаций'!AI79</f>
        <v>60</v>
      </c>
      <c r="Z79" s="70">
        <f>'Рейтинговая таблица организаций'!AJ79</f>
        <v>95</v>
      </c>
      <c r="AA79" s="68">
        <f>'Рейтинговая таблица организаций'!AK79</f>
        <v>52.5</v>
      </c>
      <c r="AB79" s="68" t="str">
        <f t="shared" si="50"/>
        <v>270-272</v>
      </c>
      <c r="AC79" s="68">
        <f t="shared" si="36"/>
        <v>270</v>
      </c>
      <c r="AD79" s="68">
        <f t="shared" si="37"/>
        <v>3</v>
      </c>
      <c r="AE79" s="68">
        <f t="shared" si="51"/>
        <v>76</v>
      </c>
      <c r="AF79" s="68" t="str">
        <f t="shared" si="52"/>
        <v>Муниципальное бюджетное общеобразовательное учреждение «Павловская средняя общеобразовательная школа» Залегощенского района Орловской области</v>
      </c>
      <c r="AG79" s="68">
        <f>'Рейтинговая таблица организаций'!AR79</f>
        <v>100</v>
      </c>
      <c r="AH79" s="68">
        <f>'Рейтинговая таблица организаций'!AS79</f>
        <v>96</v>
      </c>
      <c r="AI79" s="68">
        <f>'Рейтинговая таблица организаций'!AT79</f>
        <v>100</v>
      </c>
      <c r="AJ79" s="68">
        <f>'Рейтинговая таблица организаций'!AU79</f>
        <v>98.4</v>
      </c>
      <c r="AK79" s="68" t="str">
        <f t="shared" si="53"/>
        <v>202-217</v>
      </c>
      <c r="AL79" s="68">
        <f t="shared" si="38"/>
        <v>202</v>
      </c>
      <c r="AM79" s="68">
        <f t="shared" si="39"/>
        <v>16</v>
      </c>
      <c r="AN79" s="68">
        <f>'бланки '!D81</f>
        <v>76</v>
      </c>
      <c r="AO79" s="68" t="str">
        <f t="shared" si="54"/>
        <v>Муниципальное бюджетное общеобразовательное учреждение «Павловская средняя общеобразовательная школа» Залегощенского района Орловской области</v>
      </c>
      <c r="AP79" s="68">
        <f>'Рейтинговая таблица организаций'!BB79</f>
        <v>96</v>
      </c>
      <c r="AQ79" s="68">
        <f>'Рейтинговая таблица организаций'!BC79</f>
        <v>100</v>
      </c>
      <c r="AR79" s="68">
        <f>'Рейтинговая таблица организаций'!BD79</f>
        <v>100</v>
      </c>
      <c r="AS79" s="68">
        <f>'Рейтинговая таблица организаций'!BE79</f>
        <v>98.8</v>
      </c>
      <c r="AT79" s="68" t="str">
        <f t="shared" si="55"/>
        <v>184-190</v>
      </c>
      <c r="AU79" s="68">
        <f t="shared" si="40"/>
        <v>184</v>
      </c>
      <c r="AV79" s="68">
        <f t="shared" si="41"/>
        <v>7</v>
      </c>
      <c r="AW79" s="71" t="str">
        <f t="shared" si="56"/>
        <v>Залегощенский район</v>
      </c>
      <c r="AX79" s="68">
        <f t="shared" si="57"/>
        <v>76</v>
      </c>
      <c r="AY79" s="68" t="str">
        <f t="shared" si="58"/>
        <v>Муниципальное бюджетное общеобразовательное учреждение «Павловская средняя общеобразовательная школа» Залегощенского района Орловской области</v>
      </c>
      <c r="AZ79" s="68">
        <f>'Рейтинговая таблица организаций'!BF79</f>
        <v>88.84</v>
      </c>
      <c r="BA79" s="68" t="str">
        <f t="shared" si="59"/>
        <v>14-15</v>
      </c>
      <c r="BB79" s="68">
        <f t="shared" si="60"/>
        <v>14</v>
      </c>
      <c r="BC79" s="68">
        <f t="shared" si="61"/>
        <v>2</v>
      </c>
    </row>
    <row r="80" spans="1:55" s="72" customFormat="1">
      <c r="A80" s="68">
        <f>'бланки '!D82</f>
        <v>77</v>
      </c>
      <c r="B80" s="69" t="str">
        <f>'Рейтинговая таблица организаций'!B80</f>
        <v>Муниципальное бюджетное общеобразовательное учреждение «Моховская средняя общеобразовательная школа» Залегощенского района Орловской области</v>
      </c>
      <c r="C80" s="69" t="str">
        <f>'бланки '!A82</f>
        <v>Залегощенский район</v>
      </c>
      <c r="D80" s="68">
        <f>'Рейтинговая таблица организаций'!C80</f>
        <v>75</v>
      </c>
      <c r="E80" s="68">
        <f t="shared" si="42"/>
        <v>77</v>
      </c>
      <c r="F80" s="68" t="str">
        <f t="shared" si="43"/>
        <v>Муниципальное бюджетное общеобразовательное учреждение «Моховская средняя общеобразовательная школа» Залегощенского района Орловской области</v>
      </c>
      <c r="G80" s="68">
        <f>'Рейтинговая таблица организаций'!Q80</f>
        <v>99</v>
      </c>
      <c r="H80" s="68">
        <f>'Рейтинговая таблица организаций'!R80</f>
        <v>100</v>
      </c>
      <c r="I80" s="68">
        <f>'Рейтинговая таблица организаций'!S80</f>
        <v>99</v>
      </c>
      <c r="J80" s="68">
        <f>'Рейтинговая таблица организаций'!T80</f>
        <v>99.3</v>
      </c>
      <c r="K80" s="68" t="str">
        <f t="shared" si="44"/>
        <v>83-89</v>
      </c>
      <c r="L80" s="68">
        <f t="shared" si="32"/>
        <v>83</v>
      </c>
      <c r="M80" s="68">
        <f t="shared" si="33"/>
        <v>7</v>
      </c>
      <c r="N80" s="68">
        <f t="shared" si="45"/>
        <v>77</v>
      </c>
      <c r="O80" s="68" t="str">
        <f t="shared" si="46"/>
        <v>Муниципальное бюджетное общеобразовательное учреждение «Моховская средняя общеобразовательная школа» Залегощенского района Орловской области</v>
      </c>
      <c r="P80" s="68">
        <f>'Рейтинговая таблица организаций'!Z80</f>
        <v>100</v>
      </c>
      <c r="Q80" s="68">
        <f>'Рейтинговая таблица организаций'!AB80</f>
        <v>100</v>
      </c>
      <c r="R80" s="68">
        <f>'Рейтинговая таблица организаций'!AC80</f>
        <v>100</v>
      </c>
      <c r="S80" s="68" t="str">
        <f t="shared" si="47"/>
        <v>2-156</v>
      </c>
      <c r="T80" s="68">
        <f t="shared" si="34"/>
        <v>2</v>
      </c>
      <c r="U80" s="68">
        <f t="shared" si="35"/>
        <v>155</v>
      </c>
      <c r="V80" s="68">
        <f t="shared" si="48"/>
        <v>77</v>
      </c>
      <c r="W80" s="68" t="str">
        <f t="shared" si="49"/>
        <v>Муниципальное бюджетное общеобразовательное учреждение «Моховская средняя общеобразовательная школа» Залегощенского района Орловской области</v>
      </c>
      <c r="X80" s="68">
        <f>'Рейтинговая таблица организаций'!AH80</f>
        <v>40</v>
      </c>
      <c r="Y80" s="68">
        <f>'Рейтинговая таблица организаций'!AI80</f>
        <v>100</v>
      </c>
      <c r="Z80" s="70">
        <f>'Рейтинговая таблица организаций'!AJ80</f>
        <v>75</v>
      </c>
      <c r="AA80" s="68">
        <f>'Рейтинговая таблица организаций'!AK80</f>
        <v>74.5</v>
      </c>
      <c r="AB80" s="68" t="str">
        <f t="shared" si="50"/>
        <v>62</v>
      </c>
      <c r="AC80" s="68">
        <f t="shared" si="36"/>
        <v>62</v>
      </c>
      <c r="AD80" s="68">
        <f t="shared" si="37"/>
        <v>1</v>
      </c>
      <c r="AE80" s="68">
        <f t="shared" si="51"/>
        <v>77</v>
      </c>
      <c r="AF80" s="68" t="str">
        <f t="shared" si="52"/>
        <v>Муниципальное бюджетное общеобразовательное учреждение «Моховская средняя общеобразовательная школа» Залегощенского района Орловской области</v>
      </c>
      <c r="AG80" s="68">
        <f>'Рейтинговая таблица организаций'!AR80</f>
        <v>97</v>
      </c>
      <c r="AH80" s="68">
        <f>'Рейтинговая таблица организаций'!AS80</f>
        <v>97</v>
      </c>
      <c r="AI80" s="68">
        <f>'Рейтинговая таблица организаций'!AT80</f>
        <v>100</v>
      </c>
      <c r="AJ80" s="68">
        <f>'Рейтинговая таблица организаций'!AU80</f>
        <v>97.6</v>
      </c>
      <c r="AK80" s="68" t="str">
        <f t="shared" si="53"/>
        <v>255-264</v>
      </c>
      <c r="AL80" s="68">
        <f t="shared" si="38"/>
        <v>255</v>
      </c>
      <c r="AM80" s="68">
        <f t="shared" si="39"/>
        <v>10</v>
      </c>
      <c r="AN80" s="68">
        <f>'бланки '!D82</f>
        <v>77</v>
      </c>
      <c r="AO80" s="68" t="str">
        <f t="shared" si="54"/>
        <v>Муниципальное бюджетное общеобразовательное учреждение «Моховская средняя общеобразовательная школа» Залегощенского района Орловской области</v>
      </c>
      <c r="AP80" s="68">
        <f>'Рейтинговая таблица организаций'!BB80</f>
        <v>96</v>
      </c>
      <c r="AQ80" s="68">
        <f>'Рейтинговая таблица организаций'!BC80</f>
        <v>100</v>
      </c>
      <c r="AR80" s="68">
        <f>'Рейтинговая таблица организаций'!BD80</f>
        <v>99</v>
      </c>
      <c r="AS80" s="68">
        <f>'Рейтинговая таблица организаций'!BE80</f>
        <v>98.3</v>
      </c>
      <c r="AT80" s="68" t="str">
        <f t="shared" si="55"/>
        <v>229-232</v>
      </c>
      <c r="AU80" s="68">
        <f t="shared" si="40"/>
        <v>229</v>
      </c>
      <c r="AV80" s="68">
        <f t="shared" si="41"/>
        <v>4</v>
      </c>
      <c r="AW80" s="71" t="str">
        <f t="shared" si="56"/>
        <v>Залегощенский район</v>
      </c>
      <c r="AX80" s="68">
        <f t="shared" si="57"/>
        <v>77</v>
      </c>
      <c r="AY80" s="68" t="str">
        <f t="shared" si="58"/>
        <v>Муниципальное бюджетное общеобразовательное учреждение «Моховская средняя общеобразовательная школа» Залегощенского района Орловской области</v>
      </c>
      <c r="AZ80" s="68">
        <f>'Рейтинговая таблица организаций'!BF80</f>
        <v>93.94</v>
      </c>
      <c r="BA80" s="68" t="str">
        <f t="shared" si="59"/>
        <v>3-4</v>
      </c>
      <c r="BB80" s="68">
        <f t="shared" si="60"/>
        <v>3</v>
      </c>
      <c r="BC80" s="68">
        <f t="shared" si="61"/>
        <v>2</v>
      </c>
    </row>
    <row r="81" spans="1:55" s="72" customFormat="1">
      <c r="A81" s="68">
        <f>'бланки '!D83</f>
        <v>78</v>
      </c>
      <c r="B81" s="69" t="str">
        <f>'Рейтинговая таблица организаций'!B81</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81" s="69" t="str">
        <f>'бланки '!A83</f>
        <v>Залегощенский район</v>
      </c>
      <c r="D81" s="68">
        <f>'Рейтинговая таблица организаций'!C81</f>
        <v>70</v>
      </c>
      <c r="E81" s="68">
        <f t="shared" si="42"/>
        <v>78</v>
      </c>
      <c r="F81" s="68" t="str">
        <f t="shared" si="43"/>
        <v>Муниципальное бюджетное общеобразовательное учреждение «Алёшненская средняя общеобразовательная школа» Залегощенского района Орловской области</v>
      </c>
      <c r="G81" s="68">
        <f>'Рейтинговая таблица организаций'!Q81</f>
        <v>92</v>
      </c>
      <c r="H81" s="68">
        <f>'Рейтинговая таблица организаций'!R81</f>
        <v>100</v>
      </c>
      <c r="I81" s="68">
        <f>'Рейтинговая таблица организаций'!S81</f>
        <v>100</v>
      </c>
      <c r="J81" s="68">
        <f>'Рейтинговая таблица организаций'!T81</f>
        <v>97.6</v>
      </c>
      <c r="K81" s="68" t="str">
        <f t="shared" si="44"/>
        <v>220-229</v>
      </c>
      <c r="L81" s="68">
        <f t="shared" si="32"/>
        <v>220</v>
      </c>
      <c r="M81" s="68">
        <f t="shared" si="33"/>
        <v>10</v>
      </c>
      <c r="N81" s="68">
        <f t="shared" si="45"/>
        <v>78</v>
      </c>
      <c r="O81" s="68" t="str">
        <f t="shared" si="46"/>
        <v>Муниципальное бюджетное общеобразовательное учреждение «Алёшненская средняя общеобразовательная школа» Залегощенского района Орловской области</v>
      </c>
      <c r="P81" s="68">
        <f>'Рейтинговая таблица организаций'!Z81</f>
        <v>100</v>
      </c>
      <c r="Q81" s="68">
        <f>'Рейтинговая таблица организаций'!AB81</f>
        <v>97</v>
      </c>
      <c r="R81" s="68">
        <f>'Рейтинговая таблица организаций'!AC81</f>
        <v>98.5</v>
      </c>
      <c r="S81" s="68" t="str">
        <f t="shared" si="47"/>
        <v>240-277</v>
      </c>
      <c r="T81" s="68">
        <f t="shared" si="34"/>
        <v>240</v>
      </c>
      <c r="U81" s="68">
        <f t="shared" si="35"/>
        <v>38</v>
      </c>
      <c r="V81" s="68">
        <f t="shared" si="48"/>
        <v>78</v>
      </c>
      <c r="W81" s="68" t="str">
        <f t="shared" si="49"/>
        <v>Муниципальное бюджетное общеобразовательное учреждение «Алёшненская средняя общеобразовательная школа» Залегощенского района Орловской области</v>
      </c>
      <c r="X81" s="68">
        <f>'Рейтинговая таблица организаций'!AH81</f>
        <v>0</v>
      </c>
      <c r="Y81" s="68">
        <f>'Рейтинговая таблица организаций'!AI81</f>
        <v>60</v>
      </c>
      <c r="Z81" s="70">
        <f>'Рейтинговая таблица организаций'!AJ81</f>
        <v>93</v>
      </c>
      <c r="AA81" s="68">
        <f>'Рейтинговая таблица организаций'!AK81</f>
        <v>51.9</v>
      </c>
      <c r="AB81" s="68" t="str">
        <f t="shared" si="50"/>
        <v>278-281</v>
      </c>
      <c r="AC81" s="68">
        <f t="shared" si="36"/>
        <v>278</v>
      </c>
      <c r="AD81" s="68">
        <f t="shared" si="37"/>
        <v>4</v>
      </c>
      <c r="AE81" s="68">
        <f t="shared" si="51"/>
        <v>78</v>
      </c>
      <c r="AF81" s="68" t="str">
        <f t="shared" si="52"/>
        <v>Муниципальное бюджетное общеобразовательное учреждение «Алёшненская средняя общеобразовательная школа» Залегощенского района Орловской области</v>
      </c>
      <c r="AG81" s="68">
        <f>'Рейтинговая таблица организаций'!AR81</f>
        <v>97</v>
      </c>
      <c r="AH81" s="68">
        <f>'Рейтинговая таблица организаций'!AS81</f>
        <v>97</v>
      </c>
      <c r="AI81" s="68">
        <f>'Рейтинговая таблица организаций'!AT81</f>
        <v>98</v>
      </c>
      <c r="AJ81" s="68">
        <f>'Рейтинговая таблица организаций'!AU81</f>
        <v>97.2</v>
      </c>
      <c r="AK81" s="68" t="str">
        <f t="shared" si="53"/>
        <v>272-288</v>
      </c>
      <c r="AL81" s="68">
        <f t="shared" si="38"/>
        <v>272</v>
      </c>
      <c r="AM81" s="68">
        <f t="shared" si="39"/>
        <v>17</v>
      </c>
      <c r="AN81" s="68">
        <f>'бланки '!D83</f>
        <v>78</v>
      </c>
      <c r="AO81" s="68" t="str">
        <f t="shared" si="54"/>
        <v>Муниципальное бюджетное общеобразовательное учреждение «Алёшненская средняя общеобразовательная школа» Залегощенского района Орловской области</v>
      </c>
      <c r="AP81" s="68">
        <f>'Рейтинговая таблица организаций'!BB81</f>
        <v>99</v>
      </c>
      <c r="AQ81" s="68">
        <f>'Рейтинговая таблица организаций'!BC81</f>
        <v>99</v>
      </c>
      <c r="AR81" s="68">
        <f>'Рейтинговая таблица организаций'!BD81</f>
        <v>100</v>
      </c>
      <c r="AS81" s="68">
        <f>'Рейтинговая таблица организаций'!BE81</f>
        <v>99.5</v>
      </c>
      <c r="AT81" s="68" t="str">
        <f t="shared" si="55"/>
        <v>132-136</v>
      </c>
      <c r="AU81" s="68">
        <f t="shared" si="40"/>
        <v>132</v>
      </c>
      <c r="AV81" s="68">
        <f t="shared" si="41"/>
        <v>5</v>
      </c>
      <c r="AW81" s="71" t="str">
        <f t="shared" si="56"/>
        <v>Залегощенский район</v>
      </c>
      <c r="AX81" s="68">
        <f t="shared" si="57"/>
        <v>78</v>
      </c>
      <c r="AY81" s="68" t="str">
        <f t="shared" si="58"/>
        <v>Муниципальное бюджетное общеобразовательное учреждение «Алёшненская средняя общеобразовательная школа» Залегощенского района Орловской области</v>
      </c>
      <c r="AZ81" s="68">
        <f>'Рейтинговая таблица организаций'!BF81</f>
        <v>88.94</v>
      </c>
      <c r="BA81" s="68" t="str">
        <f t="shared" si="59"/>
        <v>12-13</v>
      </c>
      <c r="BB81" s="68">
        <f t="shared" si="60"/>
        <v>12</v>
      </c>
      <c r="BC81" s="68">
        <f t="shared" si="61"/>
        <v>2</v>
      </c>
    </row>
    <row r="82" spans="1:55" s="72" customFormat="1">
      <c r="A82" s="68">
        <f>'бланки '!D84</f>
        <v>79</v>
      </c>
      <c r="B82" s="69" t="str">
        <f>'Рейтинговая таблица организаций'!B82</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2" s="69" t="str">
        <f>'бланки '!A84</f>
        <v>Залегощенский район</v>
      </c>
      <c r="D82" s="68">
        <f>'Рейтинговая таблица организаций'!C82</f>
        <v>27</v>
      </c>
      <c r="E82" s="68">
        <f t="shared" si="42"/>
        <v>79</v>
      </c>
      <c r="F82" s="68" t="str">
        <f t="shared" si="43"/>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G82" s="68">
        <f>'Рейтинговая таблица организаций'!Q82</f>
        <v>99</v>
      </c>
      <c r="H82" s="68">
        <f>'Рейтинговая таблица организаций'!R82</f>
        <v>100</v>
      </c>
      <c r="I82" s="68">
        <f>'Рейтинговая таблица организаций'!S82</f>
        <v>100</v>
      </c>
      <c r="J82" s="68">
        <f>'Рейтинговая таблица организаций'!T82</f>
        <v>99.7</v>
      </c>
      <c r="K82" s="68" t="str">
        <f t="shared" si="44"/>
        <v>33-51</v>
      </c>
      <c r="L82" s="68">
        <f t="shared" si="32"/>
        <v>33</v>
      </c>
      <c r="M82" s="68">
        <f t="shared" si="33"/>
        <v>19</v>
      </c>
      <c r="N82" s="68">
        <f t="shared" si="45"/>
        <v>79</v>
      </c>
      <c r="O82" s="68" t="str">
        <f t="shared" si="46"/>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P82" s="68">
        <f>'Рейтинговая таблица организаций'!Z82</f>
        <v>100</v>
      </c>
      <c r="Q82" s="68">
        <f>'Рейтинговая таблица организаций'!AB82</f>
        <v>100</v>
      </c>
      <c r="R82" s="68">
        <f>'Рейтинговая таблица организаций'!AC82</f>
        <v>100</v>
      </c>
      <c r="S82" s="68" t="str">
        <f t="shared" si="47"/>
        <v>2-156</v>
      </c>
      <c r="T82" s="68">
        <f t="shared" si="34"/>
        <v>2</v>
      </c>
      <c r="U82" s="68">
        <f t="shared" si="35"/>
        <v>155</v>
      </c>
      <c r="V82" s="68">
        <f t="shared" si="48"/>
        <v>79</v>
      </c>
      <c r="W82" s="68" t="str">
        <f t="shared" si="49"/>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X82" s="68">
        <f>'Рейтинговая таблица организаций'!AH82</f>
        <v>100</v>
      </c>
      <c r="Y82" s="68">
        <f>'Рейтинговая таблица организаций'!AI82</f>
        <v>60</v>
      </c>
      <c r="Z82" s="70">
        <f>'Рейтинговая таблица организаций'!AJ82</f>
        <v>100</v>
      </c>
      <c r="AA82" s="68">
        <f>'Рейтинговая таблица организаций'!AK82</f>
        <v>84</v>
      </c>
      <c r="AB82" s="68" t="str">
        <f t="shared" si="50"/>
        <v>31</v>
      </c>
      <c r="AC82" s="68">
        <f t="shared" si="36"/>
        <v>31</v>
      </c>
      <c r="AD82" s="68">
        <f t="shared" si="37"/>
        <v>1</v>
      </c>
      <c r="AE82" s="68">
        <f t="shared" si="51"/>
        <v>79</v>
      </c>
      <c r="AF82" s="68" t="str">
        <f t="shared" si="52"/>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AG82" s="68">
        <f>'Рейтинговая таблица организаций'!AR82</f>
        <v>96</v>
      </c>
      <c r="AH82" s="68">
        <f>'Рейтинговая таблица организаций'!AS82</f>
        <v>100</v>
      </c>
      <c r="AI82" s="68">
        <f>'Рейтинговая таблица организаций'!AT82</f>
        <v>96</v>
      </c>
      <c r="AJ82" s="68">
        <f>'Рейтинговая таблица организаций'!AU82</f>
        <v>97.6</v>
      </c>
      <c r="AK82" s="68" t="str">
        <f t="shared" si="53"/>
        <v>255-264</v>
      </c>
      <c r="AL82" s="68">
        <f t="shared" si="38"/>
        <v>255</v>
      </c>
      <c r="AM82" s="68">
        <f t="shared" si="39"/>
        <v>10</v>
      </c>
      <c r="AN82" s="68">
        <f>'бланки '!D84</f>
        <v>79</v>
      </c>
      <c r="AO82" s="68" t="str">
        <f t="shared" si="54"/>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AP82" s="68">
        <f>'Рейтинговая таблица организаций'!BB82</f>
        <v>100</v>
      </c>
      <c r="AQ82" s="68">
        <f>'Рейтинговая таблица организаций'!BC82</f>
        <v>100</v>
      </c>
      <c r="AR82" s="68">
        <f>'Рейтинговая таблица организаций'!BD82</f>
        <v>100</v>
      </c>
      <c r="AS82" s="68">
        <f>'Рейтинговая таблица организаций'!BE82</f>
        <v>100</v>
      </c>
      <c r="AT82" s="68" t="str">
        <f t="shared" si="55"/>
        <v>1-120</v>
      </c>
      <c r="AU82" s="68">
        <f t="shared" si="40"/>
        <v>1</v>
      </c>
      <c r="AV82" s="68">
        <f t="shared" si="41"/>
        <v>120</v>
      </c>
      <c r="AW82" s="71" t="str">
        <f t="shared" si="56"/>
        <v>Залегощенский район</v>
      </c>
      <c r="AX82" s="68">
        <f t="shared" si="57"/>
        <v>79</v>
      </c>
      <c r="AY82" s="68" t="str">
        <f t="shared" si="58"/>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AZ82" s="68">
        <f>'Рейтинговая таблица организаций'!BF82</f>
        <v>96.259999999999991</v>
      </c>
      <c r="BA82" s="68" t="str">
        <f t="shared" si="59"/>
        <v>2-3</v>
      </c>
      <c r="BB82" s="68">
        <f t="shared" si="60"/>
        <v>2</v>
      </c>
      <c r="BC82" s="68">
        <f t="shared" si="61"/>
        <v>2</v>
      </c>
    </row>
    <row r="83" spans="1:55" s="72" customFormat="1">
      <c r="A83" s="68">
        <f>'бланки '!D85</f>
        <v>80</v>
      </c>
      <c r="B83" s="69" t="str">
        <f>'Рейтинговая таблица организаций'!B83</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3" s="69" t="str">
        <f>'бланки '!A85</f>
        <v>Залегощенский район</v>
      </c>
      <c r="D83" s="68">
        <f>'Рейтинговая таблица организаций'!C83</f>
        <v>68</v>
      </c>
      <c r="E83" s="68">
        <f t="shared" si="42"/>
        <v>80</v>
      </c>
      <c r="F83" s="68" t="str">
        <f t="shared" si="43"/>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G83" s="68">
        <f>'Рейтинговая таблица организаций'!Q83</f>
        <v>96</v>
      </c>
      <c r="H83" s="68">
        <f>'Рейтинговая таблица организаций'!R83</f>
        <v>100</v>
      </c>
      <c r="I83" s="68">
        <f>'Рейтинговая таблица организаций'!S83</f>
        <v>100</v>
      </c>
      <c r="J83" s="68">
        <f>'Рейтинговая таблица организаций'!T83</f>
        <v>98.8</v>
      </c>
      <c r="K83" s="68" t="str">
        <f t="shared" si="44"/>
        <v>143-159</v>
      </c>
      <c r="L83" s="68">
        <f t="shared" si="32"/>
        <v>143</v>
      </c>
      <c r="M83" s="68">
        <f t="shared" si="33"/>
        <v>17</v>
      </c>
      <c r="N83" s="68">
        <f t="shared" si="45"/>
        <v>80</v>
      </c>
      <c r="O83" s="68" t="str">
        <f t="shared" si="46"/>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P83" s="68">
        <f>'Рейтинговая таблица организаций'!Z83</f>
        <v>100</v>
      </c>
      <c r="Q83" s="68">
        <f>'Рейтинговая таблица организаций'!AB83</f>
        <v>97</v>
      </c>
      <c r="R83" s="68">
        <f>'Рейтинговая таблица организаций'!AC83</f>
        <v>98.5</v>
      </c>
      <c r="S83" s="68" t="str">
        <f t="shared" si="47"/>
        <v>240-277</v>
      </c>
      <c r="T83" s="68">
        <f t="shared" si="34"/>
        <v>240</v>
      </c>
      <c r="U83" s="68">
        <f t="shared" si="35"/>
        <v>38</v>
      </c>
      <c r="V83" s="68">
        <f t="shared" si="48"/>
        <v>80</v>
      </c>
      <c r="W83" s="68" t="str">
        <f t="shared" si="49"/>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X83" s="68">
        <f>'Рейтинговая таблица организаций'!AH83</f>
        <v>60</v>
      </c>
      <c r="Y83" s="68">
        <f>'Рейтинговая таблица организаций'!AI83</f>
        <v>60</v>
      </c>
      <c r="Z83" s="70">
        <f>'Рейтинговая таблица организаций'!AJ83</f>
        <v>96</v>
      </c>
      <c r="AA83" s="68">
        <f>'Рейтинговая таблица организаций'!AK83</f>
        <v>70.8</v>
      </c>
      <c r="AB83" s="68" t="str">
        <f t="shared" si="50"/>
        <v>83-85</v>
      </c>
      <c r="AC83" s="68">
        <f t="shared" si="36"/>
        <v>83</v>
      </c>
      <c r="AD83" s="68">
        <f t="shared" si="37"/>
        <v>3</v>
      </c>
      <c r="AE83" s="68">
        <f t="shared" si="51"/>
        <v>80</v>
      </c>
      <c r="AF83" s="68" t="str">
        <f t="shared" si="52"/>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AG83" s="68">
        <f>'Рейтинговая таблица организаций'!AR83</f>
        <v>98</v>
      </c>
      <c r="AH83" s="68">
        <f>'Рейтинговая таблица организаций'!AS83</f>
        <v>96</v>
      </c>
      <c r="AI83" s="68">
        <f>'Рейтинговая таблица организаций'!AT83</f>
        <v>100</v>
      </c>
      <c r="AJ83" s="68">
        <f>'Рейтинговая таблица организаций'!AU83</f>
        <v>97.6</v>
      </c>
      <c r="AK83" s="68" t="str">
        <f t="shared" si="53"/>
        <v>255-264</v>
      </c>
      <c r="AL83" s="68">
        <f t="shared" si="38"/>
        <v>255</v>
      </c>
      <c r="AM83" s="68">
        <f t="shared" si="39"/>
        <v>10</v>
      </c>
      <c r="AN83" s="68">
        <f>'бланки '!D85</f>
        <v>80</v>
      </c>
      <c r="AO83" s="68" t="str">
        <f t="shared" si="54"/>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AP83" s="68">
        <f>'Рейтинговая таблица организаций'!BB83</f>
        <v>100</v>
      </c>
      <c r="AQ83" s="68">
        <f>'Рейтинговая таблица организаций'!BC83</f>
        <v>100</v>
      </c>
      <c r="AR83" s="68">
        <f>'Рейтинговая таблица организаций'!BD83</f>
        <v>98</v>
      </c>
      <c r="AS83" s="68">
        <f>'Рейтинговая таблица организаций'!BE83</f>
        <v>99</v>
      </c>
      <c r="AT83" s="68" t="str">
        <f t="shared" si="55"/>
        <v>165-181</v>
      </c>
      <c r="AU83" s="68">
        <f t="shared" si="40"/>
        <v>165</v>
      </c>
      <c r="AV83" s="68">
        <f t="shared" si="41"/>
        <v>17</v>
      </c>
      <c r="AW83" s="71" t="str">
        <f t="shared" si="56"/>
        <v>Залегощенский район</v>
      </c>
      <c r="AX83" s="68">
        <f t="shared" si="57"/>
        <v>80</v>
      </c>
      <c r="AY83" s="68" t="str">
        <f t="shared" si="58"/>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AZ83" s="68">
        <f>'Рейтинговая таблица организаций'!BF83</f>
        <v>92.940000000000012</v>
      </c>
      <c r="BA83" s="68" t="str">
        <f t="shared" si="59"/>
        <v>4-5</v>
      </c>
      <c r="BB83" s="68">
        <f t="shared" si="60"/>
        <v>4</v>
      </c>
      <c r="BC83" s="68">
        <f t="shared" si="61"/>
        <v>2</v>
      </c>
    </row>
    <row r="84" spans="1:55" s="72" customFormat="1">
      <c r="A84" s="68">
        <f>'бланки '!D86</f>
        <v>81</v>
      </c>
      <c r="B84" s="69" t="str">
        <f>'Рейтинговая таблица организаций'!B84</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4" s="69" t="str">
        <f>'бланки '!A86</f>
        <v>Залегощенский район</v>
      </c>
      <c r="D84" s="68">
        <f>'Рейтинговая таблица организаций'!C84</f>
        <v>14</v>
      </c>
      <c r="E84" s="68">
        <f t="shared" si="42"/>
        <v>81</v>
      </c>
      <c r="F84" s="68" t="str">
        <f t="shared" si="43"/>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G84" s="68">
        <f>'Рейтинговая таблица организаций'!Q84</f>
        <v>93</v>
      </c>
      <c r="H84" s="68">
        <f>'Рейтинговая таблица организаций'!R84</f>
        <v>100</v>
      </c>
      <c r="I84" s="68">
        <f>'Рейтинговая таблица организаций'!S84</f>
        <v>100</v>
      </c>
      <c r="J84" s="68">
        <f>'Рейтинговая таблица организаций'!T84</f>
        <v>97.9</v>
      </c>
      <c r="K84" s="68" t="str">
        <f t="shared" si="44"/>
        <v>205-214</v>
      </c>
      <c r="L84" s="68">
        <f t="shared" si="32"/>
        <v>205</v>
      </c>
      <c r="M84" s="68">
        <f t="shared" si="33"/>
        <v>10</v>
      </c>
      <c r="N84" s="68">
        <f t="shared" si="45"/>
        <v>81</v>
      </c>
      <c r="O84" s="68" t="str">
        <f t="shared" si="46"/>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P84" s="68">
        <f>'Рейтинговая таблица организаций'!Z84</f>
        <v>100</v>
      </c>
      <c r="Q84" s="68">
        <f>'Рейтинговая таблица организаций'!AB84</f>
        <v>100</v>
      </c>
      <c r="R84" s="68">
        <f>'Рейтинговая таблица организаций'!AC84</f>
        <v>100</v>
      </c>
      <c r="S84" s="68" t="str">
        <f t="shared" si="47"/>
        <v>2-156</v>
      </c>
      <c r="T84" s="68">
        <f t="shared" si="34"/>
        <v>2</v>
      </c>
      <c r="U84" s="68">
        <f t="shared" si="35"/>
        <v>155</v>
      </c>
      <c r="V84" s="68">
        <f t="shared" si="48"/>
        <v>81</v>
      </c>
      <c r="W84" s="68" t="str">
        <f t="shared" si="49"/>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X84" s="68">
        <f>'Рейтинговая таблица организаций'!AH84</f>
        <v>0</v>
      </c>
      <c r="Y84" s="68">
        <f>'Рейтинговая таблица организаций'!AI84</f>
        <v>60</v>
      </c>
      <c r="Z84" s="70">
        <f>'Рейтинговая таблица организаций'!AJ84</f>
        <v>100</v>
      </c>
      <c r="AA84" s="68">
        <f>'Рейтинговая таблица организаций'!AK84</f>
        <v>54</v>
      </c>
      <c r="AB84" s="68" t="str">
        <f t="shared" si="50"/>
        <v>206-265</v>
      </c>
      <c r="AC84" s="68">
        <f t="shared" si="36"/>
        <v>206</v>
      </c>
      <c r="AD84" s="68">
        <f t="shared" si="37"/>
        <v>60</v>
      </c>
      <c r="AE84" s="68">
        <f t="shared" si="51"/>
        <v>81</v>
      </c>
      <c r="AF84" s="68" t="str">
        <f t="shared" si="52"/>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AG84" s="68">
        <f>'Рейтинговая таблица организаций'!AR84</f>
        <v>100</v>
      </c>
      <c r="AH84" s="68">
        <f>'Рейтинговая таблица организаций'!AS84</f>
        <v>100</v>
      </c>
      <c r="AI84" s="68">
        <f>'Рейтинговая таблица организаций'!AT84</f>
        <v>100</v>
      </c>
      <c r="AJ84" s="68">
        <f>'Рейтинговая таблица организаций'!AU84</f>
        <v>100</v>
      </c>
      <c r="AK84" s="68" t="str">
        <f t="shared" si="53"/>
        <v>1-123</v>
      </c>
      <c r="AL84" s="68">
        <f t="shared" si="38"/>
        <v>1</v>
      </c>
      <c r="AM84" s="68">
        <f t="shared" si="39"/>
        <v>123</v>
      </c>
      <c r="AN84" s="68">
        <f>'бланки '!D86</f>
        <v>81</v>
      </c>
      <c r="AO84" s="68" t="str">
        <f t="shared" si="54"/>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AP84" s="68">
        <f>'Рейтинговая таблица организаций'!BB84</f>
        <v>100</v>
      </c>
      <c r="AQ84" s="68">
        <f>'Рейтинговая таблица организаций'!BC84</f>
        <v>100</v>
      </c>
      <c r="AR84" s="68">
        <f>'Рейтинговая таблица организаций'!BD84</f>
        <v>100</v>
      </c>
      <c r="AS84" s="68">
        <f>'Рейтинговая таблица организаций'!BE84</f>
        <v>100</v>
      </c>
      <c r="AT84" s="68" t="str">
        <f t="shared" si="55"/>
        <v>1-120</v>
      </c>
      <c r="AU84" s="68">
        <f t="shared" si="40"/>
        <v>1</v>
      </c>
      <c r="AV84" s="68">
        <f t="shared" si="41"/>
        <v>120</v>
      </c>
      <c r="AW84" s="71" t="str">
        <f t="shared" si="56"/>
        <v>Залегощенский район</v>
      </c>
      <c r="AX84" s="68">
        <f t="shared" si="57"/>
        <v>81</v>
      </c>
      <c r="AY84" s="68" t="str">
        <f t="shared" si="58"/>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AZ84" s="68">
        <f>'Рейтинговая таблица организаций'!BF84</f>
        <v>90.38</v>
      </c>
      <c r="BA84" s="68" t="str">
        <f t="shared" si="59"/>
        <v>6-7</v>
      </c>
      <c r="BB84" s="68">
        <f t="shared" si="60"/>
        <v>6</v>
      </c>
      <c r="BC84" s="68">
        <f t="shared" si="61"/>
        <v>2</v>
      </c>
    </row>
    <row r="85" spans="1:55" s="72" customFormat="1">
      <c r="A85" s="68">
        <f>'бланки '!D87</f>
        <v>82</v>
      </c>
      <c r="B85" s="69" t="str">
        <f>'Рейтинговая таблица организаций'!B85</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5" s="69" t="str">
        <f>'бланки '!A87</f>
        <v>Залегощенский район</v>
      </c>
      <c r="D85" s="68">
        <f>'Рейтинговая таблица организаций'!C85</f>
        <v>3</v>
      </c>
      <c r="E85" s="68">
        <f t="shared" si="42"/>
        <v>82</v>
      </c>
      <c r="F85" s="68" t="str">
        <f t="shared" si="43"/>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G85" s="68">
        <f>'Рейтинговая таблица организаций'!Q85</f>
        <v>82</v>
      </c>
      <c r="H85" s="68">
        <f>'Рейтинговая таблица организаций'!R85</f>
        <v>90</v>
      </c>
      <c r="I85" s="68">
        <f>'Рейтинговая таблица организаций'!S85</f>
        <v>100</v>
      </c>
      <c r="J85" s="68">
        <f>'Рейтинговая таблица организаций'!T85</f>
        <v>91.6</v>
      </c>
      <c r="K85" s="68" t="str">
        <f t="shared" si="44"/>
        <v>325</v>
      </c>
      <c r="L85" s="68">
        <f t="shared" si="32"/>
        <v>325</v>
      </c>
      <c r="M85" s="68">
        <f t="shared" si="33"/>
        <v>1</v>
      </c>
      <c r="N85" s="68">
        <f t="shared" si="45"/>
        <v>82</v>
      </c>
      <c r="O85" s="68" t="str">
        <f t="shared" si="46"/>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P85" s="68">
        <f>'Рейтинговая таблица организаций'!Z85</f>
        <v>100</v>
      </c>
      <c r="Q85" s="68">
        <f>'Рейтинговая таблица организаций'!AB85</f>
        <v>100</v>
      </c>
      <c r="R85" s="68">
        <f>'Рейтинговая таблица организаций'!AC85</f>
        <v>100</v>
      </c>
      <c r="S85" s="68" t="str">
        <f t="shared" si="47"/>
        <v>2-156</v>
      </c>
      <c r="T85" s="68">
        <f t="shared" si="34"/>
        <v>2</v>
      </c>
      <c r="U85" s="68">
        <f t="shared" si="35"/>
        <v>155</v>
      </c>
      <c r="V85" s="68">
        <f t="shared" si="48"/>
        <v>82</v>
      </c>
      <c r="W85" s="68" t="str">
        <f t="shared" si="49"/>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X85" s="68">
        <f>'Рейтинговая таблица организаций'!AH85</f>
        <v>0</v>
      </c>
      <c r="Y85" s="68">
        <f>'Рейтинговая таблица организаций'!AI85</f>
        <v>40</v>
      </c>
      <c r="Z85" s="70">
        <f>'Рейтинговая таблица организаций'!AJ85</f>
        <v>100</v>
      </c>
      <c r="AA85" s="68">
        <f>'Рейтинговая таблица организаций'!AK85</f>
        <v>46</v>
      </c>
      <c r="AB85" s="68" t="str">
        <f t="shared" si="50"/>
        <v>307-324</v>
      </c>
      <c r="AC85" s="68">
        <f t="shared" si="36"/>
        <v>307</v>
      </c>
      <c r="AD85" s="68">
        <f t="shared" si="37"/>
        <v>18</v>
      </c>
      <c r="AE85" s="68">
        <f t="shared" si="51"/>
        <v>82</v>
      </c>
      <c r="AF85" s="68" t="str">
        <f t="shared" si="52"/>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AG85" s="68">
        <f>'Рейтинговая таблица организаций'!AR85</f>
        <v>100</v>
      </c>
      <c r="AH85" s="68">
        <f>'Рейтинговая таблица организаций'!AS85</f>
        <v>100</v>
      </c>
      <c r="AI85" s="68">
        <f>'Рейтинговая таблица организаций'!AT85</f>
        <v>100</v>
      </c>
      <c r="AJ85" s="68">
        <f>'Рейтинговая таблица организаций'!AU85</f>
        <v>100</v>
      </c>
      <c r="AK85" s="68" t="str">
        <f t="shared" si="53"/>
        <v>1-123</v>
      </c>
      <c r="AL85" s="68">
        <f t="shared" si="38"/>
        <v>1</v>
      </c>
      <c r="AM85" s="68">
        <f t="shared" si="39"/>
        <v>123</v>
      </c>
      <c r="AN85" s="68">
        <f>'бланки '!D87</f>
        <v>82</v>
      </c>
      <c r="AO85" s="68" t="str">
        <f t="shared" si="54"/>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AP85" s="68">
        <f>'Рейтинговая таблица организаций'!BB85</f>
        <v>100</v>
      </c>
      <c r="AQ85" s="68">
        <f>'Рейтинговая таблица организаций'!BC85</f>
        <v>100</v>
      </c>
      <c r="AR85" s="68">
        <f>'Рейтинговая таблица организаций'!BD85</f>
        <v>100</v>
      </c>
      <c r="AS85" s="68">
        <f>'Рейтинговая таблица организаций'!BE85</f>
        <v>100</v>
      </c>
      <c r="AT85" s="68" t="str">
        <f t="shared" si="55"/>
        <v>1-120</v>
      </c>
      <c r="AU85" s="68">
        <f t="shared" si="40"/>
        <v>1</v>
      </c>
      <c r="AV85" s="68">
        <f t="shared" si="41"/>
        <v>120</v>
      </c>
      <c r="AW85" s="71" t="str">
        <f t="shared" si="56"/>
        <v>Залегощенский район</v>
      </c>
      <c r="AX85" s="68">
        <f t="shared" si="57"/>
        <v>82</v>
      </c>
      <c r="AY85" s="68" t="str">
        <f t="shared" si="58"/>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AZ85" s="68">
        <f>'Рейтинговая таблица организаций'!BF85</f>
        <v>87.52000000000001</v>
      </c>
      <c r="BA85" s="68" t="str">
        <f t="shared" si="59"/>
        <v>16-17</v>
      </c>
      <c r="BB85" s="68">
        <f t="shared" si="60"/>
        <v>16</v>
      </c>
      <c r="BC85" s="68">
        <f t="shared" si="61"/>
        <v>2</v>
      </c>
    </row>
    <row r="86" spans="1:55" s="72" customFormat="1">
      <c r="A86" s="68">
        <f>'бланки '!D88</f>
        <v>83</v>
      </c>
      <c r="B86" s="69" t="str">
        <f>'Рейтинговая таблица организаций'!B86</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6" s="69" t="str">
        <f>'бланки '!A88</f>
        <v>Залегощенский район</v>
      </c>
      <c r="D86" s="68">
        <f>'Рейтинговая таблица организаций'!C86</f>
        <v>17</v>
      </c>
      <c r="E86" s="68">
        <f t="shared" si="42"/>
        <v>83</v>
      </c>
      <c r="F86" s="68" t="str">
        <f t="shared" si="43"/>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G86" s="68">
        <f>'Рейтинговая таблица организаций'!Q86</f>
        <v>83</v>
      </c>
      <c r="H86" s="68">
        <f>'Рейтинговая таблица организаций'!R86</f>
        <v>90</v>
      </c>
      <c r="I86" s="68">
        <f>'Рейтинговая таблица организаций'!S86</f>
        <v>100</v>
      </c>
      <c r="J86" s="68">
        <f>'Рейтинговая таблица организаций'!T86</f>
        <v>91.9</v>
      </c>
      <c r="K86" s="68" t="str">
        <f t="shared" si="44"/>
        <v>323-324</v>
      </c>
      <c r="L86" s="68">
        <f t="shared" si="32"/>
        <v>323</v>
      </c>
      <c r="M86" s="68">
        <f t="shared" si="33"/>
        <v>2</v>
      </c>
      <c r="N86" s="68">
        <f t="shared" si="45"/>
        <v>83</v>
      </c>
      <c r="O86" s="68" t="str">
        <f t="shared" si="46"/>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P86" s="68">
        <f>'Рейтинговая таблица организаций'!Z86</f>
        <v>100</v>
      </c>
      <c r="Q86" s="68">
        <f>'Рейтинговая таблица организаций'!AB86</f>
        <v>100</v>
      </c>
      <c r="R86" s="68">
        <f>'Рейтинговая таблица организаций'!AC86</f>
        <v>100</v>
      </c>
      <c r="S86" s="68" t="str">
        <f t="shared" si="47"/>
        <v>2-156</v>
      </c>
      <c r="T86" s="68">
        <f t="shared" si="34"/>
        <v>2</v>
      </c>
      <c r="U86" s="68">
        <f t="shared" si="35"/>
        <v>155</v>
      </c>
      <c r="V86" s="68">
        <f t="shared" si="48"/>
        <v>83</v>
      </c>
      <c r="W86" s="68" t="str">
        <f t="shared" si="49"/>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X86" s="68">
        <f>'Рейтинговая таблица организаций'!AH86</f>
        <v>0</v>
      </c>
      <c r="Y86" s="68">
        <f>'Рейтинговая таблица организаций'!AI86</f>
        <v>60</v>
      </c>
      <c r="Z86" s="70">
        <f>'Рейтинговая таблица организаций'!AJ86</f>
        <v>100</v>
      </c>
      <c r="AA86" s="68">
        <f>'Рейтинговая таблица организаций'!AK86</f>
        <v>54</v>
      </c>
      <c r="AB86" s="68" t="str">
        <f t="shared" si="50"/>
        <v>206-265</v>
      </c>
      <c r="AC86" s="68">
        <f t="shared" si="36"/>
        <v>206</v>
      </c>
      <c r="AD86" s="68">
        <f t="shared" si="37"/>
        <v>60</v>
      </c>
      <c r="AE86" s="68">
        <f t="shared" si="51"/>
        <v>83</v>
      </c>
      <c r="AF86" s="68" t="str">
        <f t="shared" si="52"/>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AG86" s="68">
        <f>'Рейтинговая таблица организаций'!AR86</f>
        <v>100</v>
      </c>
      <c r="AH86" s="68">
        <f>'Рейтинговая таблица организаций'!AS86</f>
        <v>100</v>
      </c>
      <c r="AI86" s="68">
        <f>'Рейтинговая таблица организаций'!AT86</f>
        <v>93</v>
      </c>
      <c r="AJ86" s="68">
        <f>'Рейтинговая таблица организаций'!AU86</f>
        <v>98.6</v>
      </c>
      <c r="AK86" s="68" t="str">
        <f t="shared" si="53"/>
        <v>191-201</v>
      </c>
      <c r="AL86" s="68">
        <f t="shared" si="38"/>
        <v>191</v>
      </c>
      <c r="AM86" s="68">
        <f t="shared" si="39"/>
        <v>11</v>
      </c>
      <c r="AN86" s="68">
        <f>'бланки '!D88</f>
        <v>83</v>
      </c>
      <c r="AO86" s="68" t="str">
        <f t="shared" si="54"/>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AP86" s="68">
        <f>'Рейтинговая таблица организаций'!BB86</f>
        <v>100</v>
      </c>
      <c r="AQ86" s="68">
        <f>'Рейтинговая таблица организаций'!BC86</f>
        <v>100</v>
      </c>
      <c r="AR86" s="68">
        <f>'Рейтинговая таблица организаций'!BD86</f>
        <v>100</v>
      </c>
      <c r="AS86" s="68">
        <f>'Рейтинговая таблица организаций'!BE86</f>
        <v>100</v>
      </c>
      <c r="AT86" s="68" t="str">
        <f t="shared" si="55"/>
        <v>1-120</v>
      </c>
      <c r="AU86" s="68">
        <f t="shared" si="40"/>
        <v>1</v>
      </c>
      <c r="AV86" s="68">
        <f t="shared" si="41"/>
        <v>120</v>
      </c>
      <c r="AW86" s="71" t="str">
        <f t="shared" si="56"/>
        <v>Залегощенский район</v>
      </c>
      <c r="AX86" s="68">
        <f t="shared" si="57"/>
        <v>83</v>
      </c>
      <c r="AY86" s="68" t="str">
        <f t="shared" si="58"/>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AZ86" s="68">
        <f>'Рейтинговая таблица организаций'!BF86</f>
        <v>88.9</v>
      </c>
      <c r="BA86" s="68" t="str">
        <f t="shared" si="59"/>
        <v>13-14</v>
      </c>
      <c r="BB86" s="68">
        <f t="shared" si="60"/>
        <v>13</v>
      </c>
      <c r="BC86" s="68">
        <f t="shared" si="61"/>
        <v>2</v>
      </c>
    </row>
    <row r="87" spans="1:55" s="72" customFormat="1">
      <c r="A87" s="68">
        <f>'бланки '!D89</f>
        <v>84</v>
      </c>
      <c r="B87" s="69" t="str">
        <f>'Рейтинговая таблица организаций'!B87</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7" s="69" t="str">
        <f>'бланки '!A89</f>
        <v>Залегощенский район</v>
      </c>
      <c r="D87" s="68">
        <f>'Рейтинговая таблица организаций'!C87</f>
        <v>27</v>
      </c>
      <c r="E87" s="68">
        <f t="shared" si="42"/>
        <v>84</v>
      </c>
      <c r="F87" s="68" t="str">
        <f t="shared" si="43"/>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G87" s="68">
        <f>'Рейтинговая таблица организаций'!Q87</f>
        <v>90</v>
      </c>
      <c r="H87" s="68">
        <f>'Рейтинговая таблица организаций'!R87</f>
        <v>100</v>
      </c>
      <c r="I87" s="68">
        <f>'Рейтинговая таблица организаций'!S87</f>
        <v>100</v>
      </c>
      <c r="J87" s="68">
        <f>'Рейтинговая таблица организаций'!T87</f>
        <v>97</v>
      </c>
      <c r="K87" s="68" t="str">
        <f t="shared" si="44"/>
        <v>244-250</v>
      </c>
      <c r="L87" s="68">
        <f t="shared" si="32"/>
        <v>244</v>
      </c>
      <c r="M87" s="68">
        <f t="shared" si="33"/>
        <v>7</v>
      </c>
      <c r="N87" s="68">
        <f t="shared" si="45"/>
        <v>84</v>
      </c>
      <c r="O87" s="68" t="str">
        <f t="shared" si="46"/>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P87" s="68">
        <f>'Рейтинговая таблица организаций'!Z87</f>
        <v>100</v>
      </c>
      <c r="Q87" s="68">
        <f>'Рейтинговая таблица организаций'!AB87</f>
        <v>100</v>
      </c>
      <c r="R87" s="68">
        <f>'Рейтинговая таблица организаций'!AC87</f>
        <v>100</v>
      </c>
      <c r="S87" s="68" t="str">
        <f t="shared" si="47"/>
        <v>2-156</v>
      </c>
      <c r="T87" s="68">
        <f t="shared" si="34"/>
        <v>2</v>
      </c>
      <c r="U87" s="68">
        <f t="shared" si="35"/>
        <v>155</v>
      </c>
      <c r="V87" s="68">
        <f t="shared" si="48"/>
        <v>84</v>
      </c>
      <c r="W87" s="68" t="str">
        <f t="shared" si="49"/>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X87" s="68">
        <f>'Рейтинговая таблица организаций'!AH87</f>
        <v>0</v>
      </c>
      <c r="Y87" s="68">
        <f>'Рейтинговая таблица организаций'!AI87</f>
        <v>60</v>
      </c>
      <c r="Z87" s="70">
        <f>'Рейтинговая таблица организаций'!AJ87</f>
        <v>100</v>
      </c>
      <c r="AA87" s="68">
        <f>'Рейтинговая таблица организаций'!AK87</f>
        <v>54</v>
      </c>
      <c r="AB87" s="68" t="str">
        <f t="shared" si="50"/>
        <v>206-265</v>
      </c>
      <c r="AC87" s="68">
        <f t="shared" si="36"/>
        <v>206</v>
      </c>
      <c r="AD87" s="68">
        <f t="shared" si="37"/>
        <v>60</v>
      </c>
      <c r="AE87" s="68">
        <f t="shared" si="51"/>
        <v>84</v>
      </c>
      <c r="AF87" s="68" t="str">
        <f t="shared" si="52"/>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AG87" s="68">
        <f>'Рейтинговая таблица организаций'!AR87</f>
        <v>96</v>
      </c>
      <c r="AH87" s="68">
        <f>'Рейтинговая таблица организаций'!AS87</f>
        <v>100</v>
      </c>
      <c r="AI87" s="68">
        <f>'Рейтинговая таблица организаций'!AT87</f>
        <v>100</v>
      </c>
      <c r="AJ87" s="68">
        <f>'Рейтинговая таблица организаций'!AU87</f>
        <v>98.4</v>
      </c>
      <c r="AK87" s="68" t="str">
        <f t="shared" si="53"/>
        <v>202-217</v>
      </c>
      <c r="AL87" s="68">
        <f t="shared" si="38"/>
        <v>202</v>
      </c>
      <c r="AM87" s="68">
        <f t="shared" si="39"/>
        <v>16</v>
      </c>
      <c r="AN87" s="68">
        <f>'бланки '!D89</f>
        <v>84</v>
      </c>
      <c r="AO87" s="68" t="str">
        <f t="shared" si="54"/>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AP87" s="68">
        <f>'Рейтинговая таблица организаций'!BB87</f>
        <v>100</v>
      </c>
      <c r="AQ87" s="68">
        <f>'Рейтинговая таблица организаций'!BC87</f>
        <v>100</v>
      </c>
      <c r="AR87" s="68">
        <f>'Рейтинговая таблица организаций'!BD87</f>
        <v>100</v>
      </c>
      <c r="AS87" s="68">
        <f>'Рейтинговая таблица организаций'!BE87</f>
        <v>100</v>
      </c>
      <c r="AT87" s="68" t="str">
        <f t="shared" si="55"/>
        <v>1-120</v>
      </c>
      <c r="AU87" s="68">
        <f t="shared" si="40"/>
        <v>1</v>
      </c>
      <c r="AV87" s="68">
        <f t="shared" si="41"/>
        <v>120</v>
      </c>
      <c r="AW87" s="71" t="str">
        <f t="shared" si="56"/>
        <v>Залегощенский район</v>
      </c>
      <c r="AX87" s="68">
        <f t="shared" si="57"/>
        <v>84</v>
      </c>
      <c r="AY87" s="68" t="str">
        <f t="shared" si="58"/>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AZ87" s="68">
        <f>'Рейтинговая таблица организаций'!BF87</f>
        <v>89.88</v>
      </c>
      <c r="BA87" s="68" t="str">
        <f t="shared" si="59"/>
        <v>11-12</v>
      </c>
      <c r="BB87" s="68">
        <f t="shared" si="60"/>
        <v>11</v>
      </c>
      <c r="BC87" s="68">
        <f t="shared" si="61"/>
        <v>2</v>
      </c>
    </row>
    <row r="88" spans="1:55" s="72" customFormat="1">
      <c r="A88" s="68">
        <f>'бланки '!D90</f>
        <v>85</v>
      </c>
      <c r="B88" s="69" t="str">
        <f>'Рейтинговая таблица организаций'!B88</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8" s="69" t="str">
        <f>'бланки '!A90</f>
        <v>Залегощенский район</v>
      </c>
      <c r="D88" s="68">
        <f>'Рейтинговая таблица организаций'!C88</f>
        <v>40</v>
      </c>
      <c r="E88" s="68">
        <f t="shared" si="42"/>
        <v>85</v>
      </c>
      <c r="F88" s="68" t="str">
        <f t="shared" si="43"/>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G88" s="68">
        <f>'Рейтинговая таблица организаций'!Q88</f>
        <v>83</v>
      </c>
      <c r="H88" s="68">
        <f>'Рейтинговая таблица организаций'!R88</f>
        <v>100</v>
      </c>
      <c r="I88" s="68">
        <f>'Рейтинговая таблица организаций'!S88</f>
        <v>100</v>
      </c>
      <c r="J88" s="68">
        <f>'Рейтинговая таблица организаций'!T88</f>
        <v>94.9</v>
      </c>
      <c r="K88" s="68" t="str">
        <f t="shared" si="44"/>
        <v>295-297</v>
      </c>
      <c r="L88" s="68">
        <f t="shared" si="32"/>
        <v>295</v>
      </c>
      <c r="M88" s="68">
        <f t="shared" si="33"/>
        <v>3</v>
      </c>
      <c r="N88" s="68">
        <f t="shared" si="45"/>
        <v>85</v>
      </c>
      <c r="O88" s="68" t="str">
        <f t="shared" si="46"/>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P88" s="68">
        <f>'Рейтинговая таблица организаций'!Z88</f>
        <v>100</v>
      </c>
      <c r="Q88" s="68">
        <f>'Рейтинговая таблица организаций'!AB88</f>
        <v>100</v>
      </c>
      <c r="R88" s="68">
        <f>'Рейтинговая таблица организаций'!AC88</f>
        <v>100</v>
      </c>
      <c r="S88" s="68" t="str">
        <f t="shared" si="47"/>
        <v>2-156</v>
      </c>
      <c r="T88" s="68">
        <f t="shared" si="34"/>
        <v>2</v>
      </c>
      <c r="U88" s="68">
        <f t="shared" si="35"/>
        <v>155</v>
      </c>
      <c r="V88" s="68">
        <f t="shared" si="48"/>
        <v>85</v>
      </c>
      <c r="W88" s="68" t="str">
        <f t="shared" si="49"/>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X88" s="68">
        <f>'Рейтинговая таблица организаций'!AH88</f>
        <v>0</v>
      </c>
      <c r="Y88" s="68">
        <f>'Рейтинговая таблица организаций'!AI88</f>
        <v>40</v>
      </c>
      <c r="Z88" s="70">
        <f>'Рейтинговая таблица организаций'!AJ88</f>
        <v>100</v>
      </c>
      <c r="AA88" s="68">
        <f>'Рейтинговая таблица организаций'!AK88</f>
        <v>46</v>
      </c>
      <c r="AB88" s="68" t="str">
        <f t="shared" si="50"/>
        <v>307-324</v>
      </c>
      <c r="AC88" s="68">
        <f t="shared" si="36"/>
        <v>307</v>
      </c>
      <c r="AD88" s="68">
        <f t="shared" si="37"/>
        <v>18</v>
      </c>
      <c r="AE88" s="68">
        <f t="shared" si="51"/>
        <v>85</v>
      </c>
      <c r="AF88" s="68" t="str">
        <f t="shared" si="52"/>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AG88" s="68">
        <f>'Рейтинговая таблица организаций'!AR88</f>
        <v>100</v>
      </c>
      <c r="AH88" s="68">
        <f>'Рейтинговая таблица организаций'!AS88</f>
        <v>100</v>
      </c>
      <c r="AI88" s="68">
        <f>'Рейтинговая таблица организаций'!AT88</f>
        <v>100</v>
      </c>
      <c r="AJ88" s="68">
        <f>'Рейтинговая таблица организаций'!AU88</f>
        <v>100</v>
      </c>
      <c r="AK88" s="68" t="str">
        <f t="shared" si="53"/>
        <v>1-123</v>
      </c>
      <c r="AL88" s="68">
        <f t="shared" si="38"/>
        <v>1</v>
      </c>
      <c r="AM88" s="68">
        <f t="shared" si="39"/>
        <v>123</v>
      </c>
      <c r="AN88" s="68">
        <f>'бланки '!D90</f>
        <v>85</v>
      </c>
      <c r="AO88" s="68" t="str">
        <f t="shared" si="54"/>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AP88" s="68">
        <f>'Рейтинговая таблица организаций'!BB88</f>
        <v>100</v>
      </c>
      <c r="AQ88" s="68">
        <f>'Рейтинговая таблица организаций'!BC88</f>
        <v>100</v>
      </c>
      <c r="AR88" s="68">
        <f>'Рейтинговая таблица организаций'!BD88</f>
        <v>100</v>
      </c>
      <c r="AS88" s="68">
        <f>'Рейтинговая таблица организаций'!BE88</f>
        <v>100</v>
      </c>
      <c r="AT88" s="68" t="str">
        <f t="shared" si="55"/>
        <v>1-120</v>
      </c>
      <c r="AU88" s="68">
        <f t="shared" si="40"/>
        <v>1</v>
      </c>
      <c r="AV88" s="68">
        <f t="shared" si="41"/>
        <v>120</v>
      </c>
      <c r="AW88" s="71" t="str">
        <f t="shared" si="56"/>
        <v>Залегощенский район</v>
      </c>
      <c r="AX88" s="68">
        <f t="shared" si="57"/>
        <v>85</v>
      </c>
      <c r="AY88" s="68" t="str">
        <f t="shared" si="58"/>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AZ88" s="68">
        <f>'Рейтинговая таблица организаций'!BF88</f>
        <v>88.179999999999993</v>
      </c>
      <c r="BA88" s="68" t="str">
        <f t="shared" si="59"/>
        <v>15-16</v>
      </c>
      <c r="BB88" s="68">
        <f t="shared" si="60"/>
        <v>15</v>
      </c>
      <c r="BC88" s="68">
        <f t="shared" si="61"/>
        <v>2</v>
      </c>
    </row>
    <row r="89" spans="1:55" s="72" customFormat="1">
      <c r="A89" s="68">
        <f>'бланки '!D91</f>
        <v>86</v>
      </c>
      <c r="B89" s="69" t="str">
        <f>'Рейтинговая таблица организаций'!B89</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9" s="69" t="str">
        <f>'бланки '!A91</f>
        <v>Залегощенский район</v>
      </c>
      <c r="D89" s="68">
        <f>'Рейтинговая таблица организаций'!C89</f>
        <v>366</v>
      </c>
      <c r="E89" s="68">
        <f t="shared" si="42"/>
        <v>86</v>
      </c>
      <c r="F89" s="68" t="str">
        <f t="shared" si="43"/>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G89" s="68">
        <f>'Рейтинговая таблица организаций'!Q89</f>
        <v>100</v>
      </c>
      <c r="H89" s="68">
        <f>'Рейтинговая таблица организаций'!R89</f>
        <v>100</v>
      </c>
      <c r="I89" s="68">
        <f>'Рейтинговая таблица организаций'!S89</f>
        <v>98</v>
      </c>
      <c r="J89" s="68">
        <f>'Рейтинговая таблица организаций'!T89</f>
        <v>99.2</v>
      </c>
      <c r="K89" s="68" t="str">
        <f t="shared" si="44"/>
        <v>90-121</v>
      </c>
      <c r="L89" s="68">
        <f t="shared" si="32"/>
        <v>90</v>
      </c>
      <c r="M89" s="68">
        <f t="shared" si="33"/>
        <v>32</v>
      </c>
      <c r="N89" s="68">
        <f t="shared" si="45"/>
        <v>86</v>
      </c>
      <c r="O89" s="68" t="str">
        <f t="shared" si="46"/>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P89" s="68">
        <f>'Рейтинговая таблица организаций'!Z89</f>
        <v>100</v>
      </c>
      <c r="Q89" s="68">
        <f>'Рейтинговая таблица организаций'!AB89</f>
        <v>96</v>
      </c>
      <c r="R89" s="68">
        <f>'Рейтинговая таблица организаций'!AC89</f>
        <v>98</v>
      </c>
      <c r="S89" s="68" t="str">
        <f t="shared" si="47"/>
        <v>278-315</v>
      </c>
      <c r="T89" s="68">
        <f t="shared" si="34"/>
        <v>278</v>
      </c>
      <c r="U89" s="68">
        <f t="shared" si="35"/>
        <v>38</v>
      </c>
      <c r="V89" s="68">
        <f t="shared" si="48"/>
        <v>86</v>
      </c>
      <c r="W89" s="68" t="str">
        <f t="shared" si="49"/>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X89" s="68">
        <f>'Рейтинговая таблица организаций'!AH89</f>
        <v>80</v>
      </c>
      <c r="Y89" s="68">
        <f>'Рейтинговая таблица организаций'!AI89</f>
        <v>100</v>
      </c>
      <c r="Z89" s="70">
        <f>'Рейтинговая таблица организаций'!AJ89</f>
        <v>100</v>
      </c>
      <c r="AA89" s="68">
        <f>'Рейтинговая таблица организаций'!AK89</f>
        <v>94</v>
      </c>
      <c r="AB89" s="68" t="str">
        <f t="shared" si="50"/>
        <v>4-6</v>
      </c>
      <c r="AC89" s="68">
        <f t="shared" si="36"/>
        <v>4</v>
      </c>
      <c r="AD89" s="68">
        <f t="shared" si="37"/>
        <v>3</v>
      </c>
      <c r="AE89" s="68">
        <f t="shared" si="51"/>
        <v>86</v>
      </c>
      <c r="AF89" s="68" t="str">
        <f t="shared" si="52"/>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AG89" s="68">
        <f>'Рейтинговая таблица организаций'!AR89</f>
        <v>96</v>
      </c>
      <c r="AH89" s="68">
        <f>'Рейтинговая таблица организаций'!AS89</f>
        <v>96</v>
      </c>
      <c r="AI89" s="68">
        <f>'Рейтинговая таблица организаций'!AT89</f>
        <v>97</v>
      </c>
      <c r="AJ89" s="68">
        <f>'Рейтинговая таблица организаций'!AU89</f>
        <v>96.2</v>
      </c>
      <c r="AK89" s="68" t="str">
        <f t="shared" si="53"/>
        <v>317-319</v>
      </c>
      <c r="AL89" s="68">
        <f t="shared" si="38"/>
        <v>317</v>
      </c>
      <c r="AM89" s="68">
        <f t="shared" si="39"/>
        <v>3</v>
      </c>
      <c r="AN89" s="68">
        <f>'бланки '!D91</f>
        <v>86</v>
      </c>
      <c r="AO89" s="68" t="str">
        <f t="shared" si="54"/>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AP89" s="68">
        <f>'Рейтинговая таблица организаций'!BB89</f>
        <v>96</v>
      </c>
      <c r="AQ89" s="68">
        <f>'Рейтинговая таблица организаций'!BC89</f>
        <v>95</v>
      </c>
      <c r="AR89" s="68">
        <f>'Рейтинговая таблица организаций'!BD89</f>
        <v>97</v>
      </c>
      <c r="AS89" s="68">
        <f>'Рейтинговая таблица организаций'!BE89</f>
        <v>96.3</v>
      </c>
      <c r="AT89" s="68" t="str">
        <f t="shared" si="55"/>
        <v>319-320</v>
      </c>
      <c r="AU89" s="68">
        <f t="shared" si="40"/>
        <v>319</v>
      </c>
      <c r="AV89" s="68">
        <f t="shared" si="41"/>
        <v>2</v>
      </c>
      <c r="AW89" s="71" t="str">
        <f t="shared" si="56"/>
        <v>Залегощенский район</v>
      </c>
      <c r="AX89" s="68">
        <f t="shared" si="57"/>
        <v>86</v>
      </c>
      <c r="AY89" s="68" t="str">
        <f t="shared" si="58"/>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AZ89" s="68">
        <f>'Рейтинговая таблица организаций'!BF89</f>
        <v>96.74</v>
      </c>
      <c r="BA89" s="68" t="str">
        <f t="shared" si="59"/>
        <v>1-2</v>
      </c>
      <c r="BB89" s="68">
        <f t="shared" si="60"/>
        <v>1</v>
      </c>
      <c r="BC89" s="68">
        <f t="shared" si="61"/>
        <v>2</v>
      </c>
    </row>
    <row r="90" spans="1:55" s="72" customFormat="1">
      <c r="A90" s="68">
        <f>'бланки '!D92</f>
        <v>87</v>
      </c>
      <c r="B90" s="69" t="str">
        <f>'Рейтинговая таблица организаций'!B90</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90" s="69" t="str">
        <f>'бланки '!A92</f>
        <v>Залегощенский район</v>
      </c>
      <c r="D90" s="68">
        <f>'Рейтинговая таблица организаций'!C90</f>
        <v>16</v>
      </c>
      <c r="E90" s="68">
        <f t="shared" si="42"/>
        <v>87</v>
      </c>
      <c r="F90" s="68" t="str">
        <f t="shared" si="43"/>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G90" s="68">
        <f>'Рейтинговая таблица организаций'!Q90</f>
        <v>86</v>
      </c>
      <c r="H90" s="68">
        <f>'Рейтинговая таблица организаций'!R90</f>
        <v>100</v>
      </c>
      <c r="I90" s="68">
        <f>'Рейтинговая таблица организаций'!S90</f>
        <v>100</v>
      </c>
      <c r="J90" s="68">
        <f>'Рейтинговая таблица организаций'!T90</f>
        <v>95.8</v>
      </c>
      <c r="K90" s="68" t="str">
        <f t="shared" si="44"/>
        <v>273-278</v>
      </c>
      <c r="L90" s="68">
        <f t="shared" si="32"/>
        <v>273</v>
      </c>
      <c r="M90" s="68">
        <f t="shared" si="33"/>
        <v>6</v>
      </c>
      <c r="N90" s="68">
        <f t="shared" si="45"/>
        <v>87</v>
      </c>
      <c r="O90" s="68" t="str">
        <f t="shared" si="46"/>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P90" s="68">
        <f>'Рейтинговая таблица организаций'!Z90</f>
        <v>100</v>
      </c>
      <c r="Q90" s="68">
        <f>'Рейтинговая таблица организаций'!AB90</f>
        <v>100</v>
      </c>
      <c r="R90" s="68">
        <f>'Рейтинговая таблица организаций'!AC90</f>
        <v>100</v>
      </c>
      <c r="S90" s="68" t="str">
        <f t="shared" si="47"/>
        <v>2-156</v>
      </c>
      <c r="T90" s="68">
        <f t="shared" si="34"/>
        <v>2</v>
      </c>
      <c r="U90" s="68">
        <f t="shared" si="35"/>
        <v>155</v>
      </c>
      <c r="V90" s="68">
        <f t="shared" si="48"/>
        <v>87</v>
      </c>
      <c r="W90" s="68" t="str">
        <f t="shared" si="49"/>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X90" s="68">
        <f>'Рейтинговая таблица организаций'!AH90</f>
        <v>0</v>
      </c>
      <c r="Y90" s="68">
        <f>'Рейтинговая таблица организаций'!AI90</f>
        <v>60</v>
      </c>
      <c r="Z90" s="70">
        <f>'Рейтинговая таблица организаций'!AJ90</f>
        <v>100</v>
      </c>
      <c r="AA90" s="68">
        <f>'Рейтинговая таблица организаций'!AK90</f>
        <v>54</v>
      </c>
      <c r="AB90" s="68" t="str">
        <f t="shared" si="50"/>
        <v>206-265</v>
      </c>
      <c r="AC90" s="68">
        <f t="shared" si="36"/>
        <v>206</v>
      </c>
      <c r="AD90" s="68">
        <f t="shared" si="37"/>
        <v>60</v>
      </c>
      <c r="AE90" s="68">
        <f t="shared" si="51"/>
        <v>87</v>
      </c>
      <c r="AF90" s="68" t="str">
        <f t="shared" si="52"/>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AG90" s="68">
        <f>'Рейтинговая таблица организаций'!AR90</f>
        <v>100</v>
      </c>
      <c r="AH90" s="68">
        <f>'Рейтинговая таблица организаций'!AS90</f>
        <v>100</v>
      </c>
      <c r="AI90" s="68">
        <f>'Рейтинговая таблица организаций'!AT90</f>
        <v>100</v>
      </c>
      <c r="AJ90" s="68">
        <f>'Рейтинговая таблица организаций'!AU90</f>
        <v>100</v>
      </c>
      <c r="AK90" s="68" t="str">
        <f t="shared" si="53"/>
        <v>1-123</v>
      </c>
      <c r="AL90" s="68">
        <f t="shared" si="38"/>
        <v>1</v>
      </c>
      <c r="AM90" s="68">
        <f t="shared" si="39"/>
        <v>123</v>
      </c>
      <c r="AN90" s="68">
        <f>'бланки '!D92</f>
        <v>87</v>
      </c>
      <c r="AO90" s="68" t="str">
        <f t="shared" si="54"/>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AP90" s="68">
        <f>'Рейтинговая таблица организаций'!BB90</f>
        <v>100</v>
      </c>
      <c r="AQ90" s="68">
        <f>'Рейтинговая таблица организаций'!BC90</f>
        <v>100</v>
      </c>
      <c r="AR90" s="68">
        <f>'Рейтинговая таблица организаций'!BD90</f>
        <v>100</v>
      </c>
      <c r="AS90" s="68">
        <f>'Рейтинговая таблица организаций'!BE90</f>
        <v>100</v>
      </c>
      <c r="AT90" s="68" t="str">
        <f t="shared" si="55"/>
        <v>1-120</v>
      </c>
      <c r="AU90" s="68">
        <f t="shared" si="40"/>
        <v>1</v>
      </c>
      <c r="AV90" s="68">
        <f t="shared" si="41"/>
        <v>120</v>
      </c>
      <c r="AW90" s="71" t="str">
        <f t="shared" si="56"/>
        <v>Залегощенский район</v>
      </c>
      <c r="AX90" s="68">
        <f t="shared" si="57"/>
        <v>87</v>
      </c>
      <c r="AY90" s="68" t="str">
        <f t="shared" si="58"/>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AZ90" s="68">
        <f>'Рейтинговая таблица организаций'!BF90</f>
        <v>89.960000000000008</v>
      </c>
      <c r="BA90" s="68" t="str">
        <f t="shared" si="59"/>
        <v>9-10</v>
      </c>
      <c r="BB90" s="68">
        <f t="shared" si="60"/>
        <v>9</v>
      </c>
      <c r="BC90" s="68">
        <f t="shared" si="61"/>
        <v>2</v>
      </c>
    </row>
    <row r="91" spans="1:55" s="72" customFormat="1">
      <c r="A91" s="68">
        <f>'бланки '!D93</f>
        <v>88</v>
      </c>
      <c r="B91" s="69" t="str">
        <f>'Рейтинговая таблица организаций'!B91</f>
        <v>Муниципальное бюджетное общеобразовательное учреждение «Ломецкая средняя общеобразовательная школа» Залегощенского района Орловской области</v>
      </c>
      <c r="C91" s="69" t="str">
        <f>'бланки '!A93</f>
        <v>Залегощенский район</v>
      </c>
      <c r="D91" s="68">
        <f>'Рейтинговая таблица организаций'!C91</f>
        <v>28</v>
      </c>
      <c r="E91" s="68">
        <f t="shared" si="42"/>
        <v>88</v>
      </c>
      <c r="F91" s="68" t="str">
        <f t="shared" si="43"/>
        <v>Муниципальное бюджетное общеобразовательное учреждение «Ломецкая средняя общеобразовательная школа» Залегощенского района Орловской области</v>
      </c>
      <c r="G91" s="68">
        <f>'Рейтинговая таблица организаций'!Q91</f>
        <v>95</v>
      </c>
      <c r="H91" s="68">
        <f>'Рейтинговая таблица организаций'!R91</f>
        <v>100</v>
      </c>
      <c r="I91" s="68">
        <f>'Рейтинговая таблица организаций'!S91</f>
        <v>100</v>
      </c>
      <c r="J91" s="68">
        <f>'Рейтинговая таблица организаций'!T91</f>
        <v>98.5</v>
      </c>
      <c r="K91" s="68" t="str">
        <f t="shared" si="44"/>
        <v>167-178</v>
      </c>
      <c r="L91" s="68">
        <f t="shared" si="32"/>
        <v>167</v>
      </c>
      <c r="M91" s="68">
        <f t="shared" si="33"/>
        <v>12</v>
      </c>
      <c r="N91" s="68">
        <f t="shared" si="45"/>
        <v>88</v>
      </c>
      <c r="O91" s="68" t="str">
        <f t="shared" si="46"/>
        <v>Муниципальное бюджетное общеобразовательное учреждение «Ломецкая средняя общеобразовательная школа» Залегощенского района Орловской области</v>
      </c>
      <c r="P91" s="68">
        <f>'Рейтинговая таблица организаций'!Z91</f>
        <v>100</v>
      </c>
      <c r="Q91" s="68">
        <f>'Рейтинговая таблица организаций'!AB91</f>
        <v>100</v>
      </c>
      <c r="R91" s="68">
        <f>'Рейтинговая таблица организаций'!AC91</f>
        <v>100</v>
      </c>
      <c r="S91" s="68" t="str">
        <f t="shared" si="47"/>
        <v>2-156</v>
      </c>
      <c r="T91" s="68">
        <f t="shared" si="34"/>
        <v>2</v>
      </c>
      <c r="U91" s="68">
        <f t="shared" si="35"/>
        <v>155</v>
      </c>
      <c r="V91" s="68">
        <f t="shared" si="48"/>
        <v>88</v>
      </c>
      <c r="W91" s="68" t="str">
        <f t="shared" si="49"/>
        <v>Муниципальное бюджетное общеобразовательное учреждение «Ломецкая средняя общеобразовательная школа» Залегощенского района Орловской области</v>
      </c>
      <c r="X91" s="68">
        <f>'Рейтинговая таблица организаций'!AH91</f>
        <v>20</v>
      </c>
      <c r="Y91" s="68">
        <f>'Рейтинговая таблица организаций'!AI91</f>
        <v>60</v>
      </c>
      <c r="Z91" s="70">
        <f>'Рейтинговая таблица организаций'!AJ91</f>
        <v>94</v>
      </c>
      <c r="AA91" s="68">
        <f>'Рейтинговая таблица организаций'!AK91</f>
        <v>58.2</v>
      </c>
      <c r="AB91" s="68" t="str">
        <f t="shared" si="50"/>
        <v>193-194</v>
      </c>
      <c r="AC91" s="68">
        <f t="shared" si="36"/>
        <v>193</v>
      </c>
      <c r="AD91" s="68">
        <f t="shared" si="37"/>
        <v>2</v>
      </c>
      <c r="AE91" s="68">
        <f t="shared" si="51"/>
        <v>88</v>
      </c>
      <c r="AF91" s="68" t="str">
        <f t="shared" si="52"/>
        <v>Муниципальное бюджетное общеобразовательное учреждение «Ломецкая средняя общеобразовательная школа» Залегощенского района Орловской области</v>
      </c>
      <c r="AG91" s="68">
        <f>'Рейтинговая таблица организаций'!AR91</f>
        <v>100</v>
      </c>
      <c r="AH91" s="68">
        <f>'Рейтинговая таблица организаций'!AS91</f>
        <v>100</v>
      </c>
      <c r="AI91" s="68">
        <f>'Рейтинговая таблица организаций'!AT91</f>
        <v>100</v>
      </c>
      <c r="AJ91" s="68">
        <f>'Рейтинговая таблица организаций'!AU91</f>
        <v>100</v>
      </c>
      <c r="AK91" s="68" t="str">
        <f t="shared" si="53"/>
        <v>1-123</v>
      </c>
      <c r="AL91" s="68">
        <f t="shared" si="38"/>
        <v>1</v>
      </c>
      <c r="AM91" s="68">
        <f t="shared" si="39"/>
        <v>123</v>
      </c>
      <c r="AN91" s="68">
        <f>'бланки '!D93</f>
        <v>88</v>
      </c>
      <c r="AO91" s="68" t="str">
        <f t="shared" si="54"/>
        <v>Муниципальное бюджетное общеобразовательное учреждение «Ломецкая средняя общеобразовательная школа» Залегощенского района Орловской области</v>
      </c>
      <c r="AP91" s="68">
        <f>'Рейтинговая таблица организаций'!BB91</f>
        <v>100</v>
      </c>
      <c r="AQ91" s="68">
        <f>'Рейтинговая таблица организаций'!BC91</f>
        <v>96</v>
      </c>
      <c r="AR91" s="68">
        <f>'Рейтинговая таблица организаций'!BD91</f>
        <v>100</v>
      </c>
      <c r="AS91" s="68">
        <f>'Рейтинговая таблица организаций'!BE91</f>
        <v>99.2</v>
      </c>
      <c r="AT91" s="68" t="str">
        <f t="shared" si="55"/>
        <v>143-158</v>
      </c>
      <c r="AU91" s="68">
        <f t="shared" si="40"/>
        <v>143</v>
      </c>
      <c r="AV91" s="68">
        <f t="shared" si="41"/>
        <v>16</v>
      </c>
      <c r="AW91" s="71" t="str">
        <f t="shared" si="56"/>
        <v>Залегощенский район</v>
      </c>
      <c r="AX91" s="68">
        <f t="shared" si="57"/>
        <v>88</v>
      </c>
      <c r="AY91" s="68" t="str">
        <f t="shared" si="58"/>
        <v>Муниципальное бюджетное общеобразовательное учреждение «Ломецкая средняя общеобразовательная школа» Залегощенского района Орловской области</v>
      </c>
      <c r="AZ91" s="68">
        <f>'Рейтинговая таблица организаций'!BF91</f>
        <v>91.179999999999993</v>
      </c>
      <c r="BA91" s="68" t="str">
        <f t="shared" si="59"/>
        <v>5-6</v>
      </c>
      <c r="BB91" s="68">
        <f t="shared" si="60"/>
        <v>5</v>
      </c>
      <c r="BC91" s="68">
        <f t="shared" si="61"/>
        <v>2</v>
      </c>
    </row>
    <row r="92" spans="1:55" s="72" customFormat="1">
      <c r="A92" s="68">
        <f>'бланки '!D94</f>
        <v>89</v>
      </c>
      <c r="B92" s="69" t="str">
        <f>'Рейтинговая таблица организаций'!B92</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2" s="69" t="str">
        <f>'бланки '!A94</f>
        <v>Залегощенский район</v>
      </c>
      <c r="D92" s="68">
        <f>'Рейтинговая таблица организаций'!C92</f>
        <v>22</v>
      </c>
      <c r="E92" s="68">
        <f t="shared" si="42"/>
        <v>89</v>
      </c>
      <c r="F92" s="68" t="str">
        <f t="shared" si="43"/>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G92" s="68">
        <f>'Рейтинговая таблица организаций'!Q92</f>
        <v>94</v>
      </c>
      <c r="H92" s="68">
        <f>'Рейтинговая таблица организаций'!R92</f>
        <v>100</v>
      </c>
      <c r="I92" s="68">
        <f>'Рейтинговая таблица организаций'!S92</f>
        <v>100</v>
      </c>
      <c r="J92" s="68">
        <f>'Рейтинговая таблица организаций'!T92</f>
        <v>98.2</v>
      </c>
      <c r="K92" s="68" t="str">
        <f t="shared" si="44"/>
        <v>190-199</v>
      </c>
      <c r="L92" s="68">
        <f t="shared" si="32"/>
        <v>190</v>
      </c>
      <c r="M92" s="68">
        <f t="shared" si="33"/>
        <v>10</v>
      </c>
      <c r="N92" s="68">
        <f t="shared" si="45"/>
        <v>89</v>
      </c>
      <c r="O92" s="68" t="str">
        <f t="shared" si="46"/>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P92" s="68">
        <f>'Рейтинговая таблица организаций'!Z92</f>
        <v>100</v>
      </c>
      <c r="Q92" s="68">
        <f>'Рейтинговая таблица организаций'!AB92</f>
        <v>100</v>
      </c>
      <c r="R92" s="68">
        <f>'Рейтинговая таблица организаций'!AC92</f>
        <v>100</v>
      </c>
      <c r="S92" s="68" t="str">
        <f t="shared" si="47"/>
        <v>2-156</v>
      </c>
      <c r="T92" s="68">
        <f t="shared" si="34"/>
        <v>2</v>
      </c>
      <c r="U92" s="68">
        <f t="shared" si="35"/>
        <v>155</v>
      </c>
      <c r="V92" s="68">
        <f t="shared" si="48"/>
        <v>89</v>
      </c>
      <c r="W92" s="68" t="str">
        <f t="shared" si="49"/>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X92" s="68">
        <f>'Рейтинговая таблица организаций'!AH92</f>
        <v>0</v>
      </c>
      <c r="Y92" s="68">
        <f>'Рейтинговая таблица организаций'!AI92</f>
        <v>60</v>
      </c>
      <c r="Z92" s="70">
        <f>'Рейтинговая таблица организаций'!AJ92</f>
        <v>92</v>
      </c>
      <c r="AA92" s="68">
        <f>'Рейтинговая таблица организаций'!AK92</f>
        <v>51.6</v>
      </c>
      <c r="AB92" s="68" t="str">
        <f t="shared" si="50"/>
        <v>282-286</v>
      </c>
      <c r="AC92" s="68">
        <f t="shared" si="36"/>
        <v>282</v>
      </c>
      <c r="AD92" s="68">
        <f t="shared" si="37"/>
        <v>5</v>
      </c>
      <c r="AE92" s="68">
        <f t="shared" si="51"/>
        <v>89</v>
      </c>
      <c r="AF92" s="68" t="str">
        <f t="shared" si="52"/>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AG92" s="68">
        <f>'Рейтинговая таблица организаций'!AR92</f>
        <v>100</v>
      </c>
      <c r="AH92" s="68">
        <f>'Рейтинговая таблица организаций'!AS92</f>
        <v>100</v>
      </c>
      <c r="AI92" s="68">
        <f>'Рейтинговая таблица организаций'!AT92</f>
        <v>100</v>
      </c>
      <c r="AJ92" s="68">
        <f>'Рейтинговая таблица организаций'!AU92</f>
        <v>100</v>
      </c>
      <c r="AK92" s="68" t="str">
        <f t="shared" si="53"/>
        <v>1-123</v>
      </c>
      <c r="AL92" s="68">
        <f t="shared" si="38"/>
        <v>1</v>
      </c>
      <c r="AM92" s="68">
        <f t="shared" si="39"/>
        <v>123</v>
      </c>
      <c r="AN92" s="68">
        <f>'бланки '!D94</f>
        <v>89</v>
      </c>
      <c r="AO92" s="68" t="str">
        <f t="shared" si="54"/>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AP92" s="68">
        <f>'Рейтинговая таблица организаций'!BB92</f>
        <v>100</v>
      </c>
      <c r="AQ92" s="68">
        <f>'Рейтинговая таблица организаций'!BC92</f>
        <v>100</v>
      </c>
      <c r="AR92" s="68">
        <f>'Рейтинговая таблица организаций'!BD92</f>
        <v>100</v>
      </c>
      <c r="AS92" s="68">
        <f>'Рейтинговая таблица организаций'!BE92</f>
        <v>100</v>
      </c>
      <c r="AT92" s="68" t="str">
        <f t="shared" si="55"/>
        <v>1-120</v>
      </c>
      <c r="AU92" s="68">
        <f t="shared" si="40"/>
        <v>1</v>
      </c>
      <c r="AV92" s="68">
        <f t="shared" si="41"/>
        <v>120</v>
      </c>
      <c r="AW92" s="71" t="str">
        <f t="shared" si="56"/>
        <v>Залегощенский район</v>
      </c>
      <c r="AX92" s="68">
        <f t="shared" si="57"/>
        <v>89</v>
      </c>
      <c r="AY92" s="68" t="str">
        <f t="shared" si="58"/>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AZ92" s="68">
        <f>'Рейтинговая таблица организаций'!BF92</f>
        <v>89.96</v>
      </c>
      <c r="BA92" s="68" t="str">
        <f t="shared" si="59"/>
        <v>10-11</v>
      </c>
      <c r="BB92" s="68">
        <f t="shared" si="60"/>
        <v>10</v>
      </c>
      <c r="BC92" s="68">
        <f t="shared" si="61"/>
        <v>2</v>
      </c>
    </row>
    <row r="93" spans="1:55" s="72" customFormat="1">
      <c r="A93" s="68">
        <f>'бланки '!D95</f>
        <v>90</v>
      </c>
      <c r="B93" s="69" t="str">
        <f>'Рейтинговая таблица организаций'!B93</f>
        <v>Муниципальное бюджетное общеобразовательное учреждение города Мценска «Средняя общеобразовательная школа № 2»</v>
      </c>
      <c r="C93" s="69" t="str">
        <f>'бланки '!A95</f>
        <v>город Мценск</v>
      </c>
      <c r="D93" s="68">
        <f>'Рейтинговая таблица организаций'!C93</f>
        <v>302</v>
      </c>
      <c r="E93" s="68">
        <f t="shared" si="42"/>
        <v>90</v>
      </c>
      <c r="F93" s="68" t="str">
        <f t="shared" si="43"/>
        <v>Муниципальное бюджетное общеобразовательное учреждение города Мценска «Средняя общеобразовательная школа № 2»</v>
      </c>
      <c r="G93" s="68">
        <f>'Рейтинговая таблица организаций'!Q93</f>
        <v>98</v>
      </c>
      <c r="H93" s="68">
        <f>'Рейтинговая таблица организаций'!R93</f>
        <v>100</v>
      </c>
      <c r="I93" s="68">
        <f>'Рейтинговая таблица организаций'!S93</f>
        <v>99</v>
      </c>
      <c r="J93" s="68">
        <f>'Рейтинговая таблица организаций'!T93</f>
        <v>99</v>
      </c>
      <c r="K93" s="68" t="str">
        <f t="shared" si="44"/>
        <v>137-141</v>
      </c>
      <c r="L93" s="68">
        <f t="shared" si="32"/>
        <v>137</v>
      </c>
      <c r="M93" s="68">
        <f t="shared" si="33"/>
        <v>5</v>
      </c>
      <c r="N93" s="68">
        <f t="shared" si="45"/>
        <v>90</v>
      </c>
      <c r="O93" s="68" t="str">
        <f t="shared" si="46"/>
        <v>Муниципальное бюджетное общеобразовательное учреждение города Мценска «Средняя общеобразовательная школа № 2»</v>
      </c>
      <c r="P93" s="68">
        <f>'Рейтинговая таблица организаций'!Z93</f>
        <v>100</v>
      </c>
      <c r="Q93" s="68">
        <f>'Рейтинговая таблица организаций'!AB93</f>
        <v>96</v>
      </c>
      <c r="R93" s="68">
        <f>'Рейтинговая таблица организаций'!AC93</f>
        <v>98</v>
      </c>
      <c r="S93" s="68" t="str">
        <f t="shared" si="47"/>
        <v>278-315</v>
      </c>
      <c r="T93" s="68">
        <f t="shared" si="34"/>
        <v>278</v>
      </c>
      <c r="U93" s="68">
        <f t="shared" si="35"/>
        <v>38</v>
      </c>
      <c r="V93" s="68">
        <f t="shared" si="48"/>
        <v>90</v>
      </c>
      <c r="W93" s="68" t="str">
        <f t="shared" si="49"/>
        <v>Муниципальное бюджетное общеобразовательное учреждение города Мценска «Средняя общеобразовательная школа № 2»</v>
      </c>
      <c r="X93" s="68">
        <f>'Рейтинговая таблица организаций'!AH93</f>
        <v>20</v>
      </c>
      <c r="Y93" s="68">
        <f>'Рейтинговая таблица организаций'!AI93</f>
        <v>60</v>
      </c>
      <c r="Z93" s="70">
        <f>'Рейтинговая таблица организаций'!AJ93</f>
        <v>92</v>
      </c>
      <c r="AA93" s="68">
        <f>'Рейтинговая таблица организаций'!AK93</f>
        <v>57.6</v>
      </c>
      <c r="AB93" s="68" t="str">
        <f t="shared" si="50"/>
        <v>198</v>
      </c>
      <c r="AC93" s="68">
        <f t="shared" si="36"/>
        <v>198</v>
      </c>
      <c r="AD93" s="68">
        <f t="shared" si="37"/>
        <v>1</v>
      </c>
      <c r="AE93" s="68">
        <f t="shared" si="51"/>
        <v>90</v>
      </c>
      <c r="AF93" s="68" t="str">
        <f t="shared" si="52"/>
        <v>Муниципальное бюджетное общеобразовательное учреждение города Мценска «Средняя общеобразовательная школа № 2»</v>
      </c>
      <c r="AG93" s="68">
        <f>'Рейтинговая таблица организаций'!AR93</f>
        <v>100</v>
      </c>
      <c r="AH93" s="68">
        <f>'Рейтинговая таблица организаций'!AS93</f>
        <v>98</v>
      </c>
      <c r="AI93" s="68">
        <f>'Рейтинговая таблица организаций'!AT93</f>
        <v>99</v>
      </c>
      <c r="AJ93" s="68">
        <f>'Рейтинговая таблица организаций'!AU93</f>
        <v>99</v>
      </c>
      <c r="AK93" s="68" t="str">
        <f t="shared" si="53"/>
        <v>157-169</v>
      </c>
      <c r="AL93" s="68">
        <f t="shared" si="38"/>
        <v>157</v>
      </c>
      <c r="AM93" s="68">
        <f t="shared" si="39"/>
        <v>13</v>
      </c>
      <c r="AN93" s="68">
        <f>'бланки '!D95</f>
        <v>90</v>
      </c>
      <c r="AO93" s="68" t="str">
        <f t="shared" si="54"/>
        <v>Муниципальное бюджетное общеобразовательное учреждение города Мценска «Средняя общеобразовательная школа № 2»</v>
      </c>
      <c r="AP93" s="68">
        <f>'Рейтинговая таблица организаций'!BB93</f>
        <v>98</v>
      </c>
      <c r="AQ93" s="68">
        <f>'Рейтинговая таблица организаций'!BC93</f>
        <v>98</v>
      </c>
      <c r="AR93" s="68">
        <f>'Рейтинговая таблица организаций'!BD93</f>
        <v>98</v>
      </c>
      <c r="AS93" s="68">
        <f>'Рейтинговая таблица организаций'!BE93</f>
        <v>98</v>
      </c>
      <c r="AT93" s="68" t="str">
        <f t="shared" si="55"/>
        <v>244-258</v>
      </c>
      <c r="AU93" s="68">
        <f t="shared" si="40"/>
        <v>244</v>
      </c>
      <c r="AV93" s="68">
        <f t="shared" si="41"/>
        <v>15</v>
      </c>
      <c r="AW93" s="71" t="str">
        <f t="shared" si="56"/>
        <v>город Мценск</v>
      </c>
      <c r="AX93" s="68">
        <f t="shared" si="57"/>
        <v>90</v>
      </c>
      <c r="AY93" s="68" t="str">
        <f t="shared" si="58"/>
        <v>Муниципальное бюджетное общеобразовательное учреждение города Мценска «Средняя общеобразовательная школа № 2»</v>
      </c>
      <c r="AZ93" s="68">
        <f>'Рейтинговая таблица организаций'!BF93</f>
        <v>90.320000000000007</v>
      </c>
      <c r="BA93" s="68" t="str">
        <f t="shared" si="59"/>
        <v>3-4</v>
      </c>
      <c r="BB93" s="68">
        <f>RANK(AZ93,AZ$93:AZ$100)</f>
        <v>3</v>
      </c>
      <c r="BC93" s="68">
        <f>COUNTIF(BB$93:BB$100,BB93)</f>
        <v>2</v>
      </c>
    </row>
    <row r="94" spans="1:55" s="72" customFormat="1">
      <c r="A94" s="68">
        <f>'бланки '!D96</f>
        <v>91</v>
      </c>
      <c r="B94" s="69" t="str">
        <f>'Рейтинговая таблица организаций'!B94</f>
        <v>Муниципальное бюджетное общеобразовательное учреждение города Мценска «Средняя общеобразовательная школа № 9»</v>
      </c>
      <c r="C94" s="69" t="str">
        <f>'бланки '!A96</f>
        <v>город Мценск</v>
      </c>
      <c r="D94" s="68">
        <f>'Рейтинговая таблица организаций'!C94</f>
        <v>600</v>
      </c>
      <c r="E94" s="68">
        <f t="shared" si="42"/>
        <v>91</v>
      </c>
      <c r="F94" s="68" t="str">
        <f t="shared" si="43"/>
        <v>Муниципальное бюджетное общеобразовательное учреждение города Мценска «Средняя общеобразовательная школа № 9»</v>
      </c>
      <c r="G94" s="68">
        <f>'Рейтинговая таблица организаций'!Q94</f>
        <v>98</v>
      </c>
      <c r="H94" s="68">
        <f>'Рейтинговая таблица организаций'!R94</f>
        <v>100</v>
      </c>
      <c r="I94" s="68">
        <f>'Рейтинговая таблица организаций'!S94</f>
        <v>96</v>
      </c>
      <c r="J94" s="68">
        <f>'Рейтинговая таблица организаций'!T94</f>
        <v>97.8</v>
      </c>
      <c r="K94" s="68" t="str">
        <f t="shared" si="44"/>
        <v>215-217</v>
      </c>
      <c r="L94" s="68">
        <f t="shared" si="32"/>
        <v>215</v>
      </c>
      <c r="M94" s="68">
        <f t="shared" si="33"/>
        <v>3</v>
      </c>
      <c r="N94" s="68">
        <f t="shared" si="45"/>
        <v>91</v>
      </c>
      <c r="O94" s="68" t="str">
        <f t="shared" si="46"/>
        <v>Муниципальное бюджетное общеобразовательное учреждение города Мценска «Средняя общеобразовательная школа № 9»</v>
      </c>
      <c r="P94" s="68">
        <f>'Рейтинговая таблица организаций'!Z94</f>
        <v>100</v>
      </c>
      <c r="Q94" s="68">
        <f>'Рейтинговая таблица организаций'!AB94</f>
        <v>97</v>
      </c>
      <c r="R94" s="68">
        <f>'Рейтинговая таблица организаций'!AC94</f>
        <v>98.5</v>
      </c>
      <c r="S94" s="68" t="str">
        <f t="shared" si="47"/>
        <v>240-277</v>
      </c>
      <c r="T94" s="68">
        <f t="shared" si="34"/>
        <v>240</v>
      </c>
      <c r="U94" s="68">
        <f t="shared" si="35"/>
        <v>38</v>
      </c>
      <c r="V94" s="68">
        <f t="shared" si="48"/>
        <v>91</v>
      </c>
      <c r="W94" s="68" t="str">
        <f t="shared" si="49"/>
        <v>Муниципальное бюджетное общеобразовательное учреждение города Мценска «Средняя общеобразовательная школа № 9»</v>
      </c>
      <c r="X94" s="68">
        <f>'Рейтинговая таблица организаций'!AH94</f>
        <v>80</v>
      </c>
      <c r="Y94" s="68">
        <f>'Рейтинговая таблица организаций'!AI94</f>
        <v>100</v>
      </c>
      <c r="Z94" s="70">
        <f>'Рейтинговая таблица организаций'!AJ94</f>
        <v>94</v>
      </c>
      <c r="AA94" s="68">
        <f>'Рейтинговая таблица организаций'!AK94</f>
        <v>92.2</v>
      </c>
      <c r="AB94" s="68" t="str">
        <f t="shared" si="50"/>
        <v>14</v>
      </c>
      <c r="AC94" s="68">
        <f t="shared" si="36"/>
        <v>14</v>
      </c>
      <c r="AD94" s="68">
        <f t="shared" si="37"/>
        <v>1</v>
      </c>
      <c r="AE94" s="68">
        <f t="shared" si="51"/>
        <v>91</v>
      </c>
      <c r="AF94" s="68" t="str">
        <f t="shared" si="52"/>
        <v>Муниципальное бюджетное общеобразовательное учреждение города Мценска «Средняя общеобразовательная школа № 9»</v>
      </c>
      <c r="AG94" s="68">
        <f>'Рейтинговая таблица организаций'!AR94</f>
        <v>97</v>
      </c>
      <c r="AH94" s="68">
        <f>'Рейтинговая таблица организаций'!AS94</f>
        <v>97</v>
      </c>
      <c r="AI94" s="68">
        <f>'Рейтинговая таблица организаций'!AT94</f>
        <v>98</v>
      </c>
      <c r="AJ94" s="68">
        <f>'Рейтинговая таблица организаций'!AU94</f>
        <v>97.2</v>
      </c>
      <c r="AK94" s="68" t="str">
        <f t="shared" si="53"/>
        <v>272-288</v>
      </c>
      <c r="AL94" s="68">
        <f t="shared" si="38"/>
        <v>272</v>
      </c>
      <c r="AM94" s="68">
        <f t="shared" si="39"/>
        <v>17</v>
      </c>
      <c r="AN94" s="68">
        <f>'бланки '!D96</f>
        <v>91</v>
      </c>
      <c r="AO94" s="68" t="str">
        <f t="shared" si="54"/>
        <v>Муниципальное бюджетное общеобразовательное учреждение города Мценска «Средняя общеобразовательная школа № 9»</v>
      </c>
      <c r="AP94" s="68">
        <f>'Рейтинговая таблица организаций'!BB94</f>
        <v>95</v>
      </c>
      <c r="AQ94" s="68">
        <f>'Рейтинговая таблица организаций'!BC94</f>
        <v>97</v>
      </c>
      <c r="AR94" s="68">
        <f>'Рейтинговая таблица организаций'!BD94</f>
        <v>95</v>
      </c>
      <c r="AS94" s="68">
        <f>'Рейтинговая таблица организаций'!BE94</f>
        <v>95.4</v>
      </c>
      <c r="AT94" s="68" t="str">
        <f t="shared" si="55"/>
        <v>329</v>
      </c>
      <c r="AU94" s="68">
        <f t="shared" si="40"/>
        <v>329</v>
      </c>
      <c r="AV94" s="68">
        <f t="shared" si="41"/>
        <v>1</v>
      </c>
      <c r="AW94" s="71" t="str">
        <f t="shared" si="56"/>
        <v>город Мценск</v>
      </c>
      <c r="AX94" s="68">
        <f t="shared" si="57"/>
        <v>91</v>
      </c>
      <c r="AY94" s="68" t="str">
        <f t="shared" si="58"/>
        <v>Муниципальное бюджетное общеобразовательное учреждение города Мценска «Средняя общеобразовательная школа № 9»</v>
      </c>
      <c r="AZ94" s="68">
        <f>'Рейтинговая таблица организаций'!BF94</f>
        <v>96.22</v>
      </c>
      <c r="BA94" s="68" t="str">
        <f t="shared" si="59"/>
        <v>1</v>
      </c>
      <c r="BB94" s="68">
        <f t="shared" ref="BB94:BB100" si="62">RANK(AZ94,AZ$93:AZ$100)</f>
        <v>1</v>
      </c>
      <c r="BC94" s="68">
        <f t="shared" ref="BC94:BC100" si="63">COUNTIF(BB$93:BB$100,BB94)</f>
        <v>1</v>
      </c>
    </row>
    <row r="95" spans="1:55">
      <c r="A95" s="32">
        <f>'бланки '!D97</f>
        <v>92</v>
      </c>
      <c r="B95" s="33" t="str">
        <f>'Рейтинговая таблица организаций'!B95</f>
        <v>Муниципальное бюджетное общеобразовательное учреждение города Мценска «Средняя общеобразовательная школа № 1»</v>
      </c>
      <c r="C95" s="33" t="str">
        <f>'бланки '!A97</f>
        <v>город Мценск</v>
      </c>
      <c r="D95" s="32">
        <f>'Рейтинговая таблица организаций'!C95</f>
        <v>508</v>
      </c>
      <c r="E95" s="32">
        <f t="shared" si="42"/>
        <v>92</v>
      </c>
      <c r="F95" s="32" t="str">
        <f t="shared" si="43"/>
        <v>Муниципальное бюджетное общеобразовательное учреждение города Мценска «Средняя общеобразовательная школа № 1»</v>
      </c>
      <c r="G95" s="32">
        <f>'Рейтинговая таблица организаций'!Q95</f>
        <v>100</v>
      </c>
      <c r="H95" s="32">
        <f>'Рейтинговая таблица организаций'!R95</f>
        <v>100</v>
      </c>
      <c r="I95" s="32">
        <f>'Рейтинговая таблица организаций'!S95</f>
        <v>97</v>
      </c>
      <c r="J95" s="32">
        <f>'Рейтинговая таблица организаций'!T95</f>
        <v>98.8</v>
      </c>
      <c r="K95" s="32" t="str">
        <f t="shared" si="44"/>
        <v>143-159</v>
      </c>
      <c r="L95" s="32">
        <f t="shared" si="32"/>
        <v>143</v>
      </c>
      <c r="M95" s="32">
        <f t="shared" si="33"/>
        <v>17</v>
      </c>
      <c r="N95" s="32">
        <f t="shared" si="45"/>
        <v>92</v>
      </c>
      <c r="O95" s="32" t="str">
        <f t="shared" si="46"/>
        <v>Муниципальное бюджетное общеобразовательное учреждение города Мценска «Средняя общеобразовательная школа № 1»</v>
      </c>
      <c r="P95" s="32">
        <f>'Рейтинговая таблица организаций'!Z95</f>
        <v>100</v>
      </c>
      <c r="Q95" s="32">
        <f>'Рейтинговая таблица организаций'!AB95</f>
        <v>98</v>
      </c>
      <c r="R95" s="32">
        <f>'Рейтинговая таблица организаций'!AC95</f>
        <v>99</v>
      </c>
      <c r="S95" s="32" t="str">
        <f t="shared" si="47"/>
        <v>193-239</v>
      </c>
      <c r="T95" s="32">
        <f t="shared" si="34"/>
        <v>193</v>
      </c>
      <c r="U95" s="32">
        <f t="shared" si="35"/>
        <v>47</v>
      </c>
      <c r="V95" s="32">
        <f t="shared" si="48"/>
        <v>92</v>
      </c>
      <c r="W95" s="32" t="str">
        <f t="shared" si="49"/>
        <v>Муниципальное бюджетное общеобразовательное учреждение города Мценска «Средняя общеобразовательная школа № 1»</v>
      </c>
      <c r="X95" s="32">
        <f>'Рейтинговая таблица организаций'!AH95</f>
        <v>0</v>
      </c>
      <c r="Y95" s="32">
        <f>'Рейтинговая таблица организаций'!AI95</f>
        <v>60</v>
      </c>
      <c r="Z95" s="34">
        <f>'Рейтинговая таблица организаций'!AJ95</f>
        <v>97</v>
      </c>
      <c r="AA95" s="32">
        <f>'Рейтинговая таблица организаций'!AK95</f>
        <v>53.1</v>
      </c>
      <c r="AB95" s="32" t="str">
        <f t="shared" si="50"/>
        <v>267-269</v>
      </c>
      <c r="AC95" s="32">
        <f t="shared" si="36"/>
        <v>267</v>
      </c>
      <c r="AD95" s="32">
        <f t="shared" si="37"/>
        <v>3</v>
      </c>
      <c r="AE95" s="32">
        <f t="shared" si="51"/>
        <v>92</v>
      </c>
      <c r="AF95" s="32" t="str">
        <f t="shared" si="52"/>
        <v>Муниципальное бюджетное общеобразовательное учреждение города Мценска «Средняя общеобразовательная школа № 1»</v>
      </c>
      <c r="AG95" s="32">
        <f>'Рейтинговая таблица организаций'!AR95</f>
        <v>100</v>
      </c>
      <c r="AH95" s="32">
        <f>'Рейтинговая таблица организаций'!AS95</f>
        <v>98</v>
      </c>
      <c r="AI95" s="32">
        <f>'Рейтинговая таблица организаций'!AT95</f>
        <v>97</v>
      </c>
      <c r="AJ95" s="32">
        <f>'Рейтинговая таблица организаций'!AU95</f>
        <v>98.6</v>
      </c>
      <c r="AK95" s="32" t="str">
        <f t="shared" si="53"/>
        <v>191-201</v>
      </c>
      <c r="AL95" s="32">
        <f t="shared" si="38"/>
        <v>191</v>
      </c>
      <c r="AM95" s="32">
        <f t="shared" si="39"/>
        <v>11</v>
      </c>
      <c r="AN95" s="32">
        <f>'бланки '!D97</f>
        <v>92</v>
      </c>
      <c r="AO95" s="32" t="str">
        <f t="shared" si="54"/>
        <v>Муниципальное бюджетное общеобразовательное учреждение города Мценска «Средняя общеобразовательная школа № 1»</v>
      </c>
      <c r="AP95" s="32">
        <f>'Рейтинговая таблица организаций'!BB95</f>
        <v>97</v>
      </c>
      <c r="AQ95" s="32">
        <f>'Рейтинговая таблица организаций'!BC95</f>
        <v>96</v>
      </c>
      <c r="AR95" s="32">
        <f>'Рейтинговая таблица организаций'!BD95</f>
        <v>96</v>
      </c>
      <c r="AS95" s="32">
        <f>'Рейтинговая таблица организаций'!BE95</f>
        <v>96.3</v>
      </c>
      <c r="AT95" s="32" t="str">
        <f t="shared" si="55"/>
        <v>319-320</v>
      </c>
      <c r="AU95" s="32">
        <f t="shared" si="40"/>
        <v>319</v>
      </c>
      <c r="AV95" s="32">
        <f t="shared" si="41"/>
        <v>2</v>
      </c>
      <c r="AW95" s="39" t="str">
        <f t="shared" si="56"/>
        <v>город Мценск</v>
      </c>
      <c r="AX95" s="32">
        <f t="shared" si="57"/>
        <v>92</v>
      </c>
      <c r="AY95" s="32" t="str">
        <f t="shared" si="58"/>
        <v>Муниципальное бюджетное общеобразовательное учреждение города Мценска «Средняя общеобразовательная школа № 1»</v>
      </c>
      <c r="AZ95" s="32">
        <f>'Рейтинговая таблица организаций'!BF95</f>
        <v>89.16</v>
      </c>
      <c r="BA95" s="32" t="str">
        <f t="shared" si="59"/>
        <v>7</v>
      </c>
      <c r="BB95" s="32">
        <f t="shared" si="62"/>
        <v>7</v>
      </c>
      <c r="BC95" s="32">
        <f t="shared" si="63"/>
        <v>1</v>
      </c>
    </row>
    <row r="96" spans="1:55">
      <c r="A96" s="32">
        <f>'бланки '!D98</f>
        <v>93</v>
      </c>
      <c r="B96" s="33" t="str">
        <f>'Рейтинговая таблица организаций'!B96</f>
        <v>Муниципальное бюджетное общеобразовательное учреждение города Мценска «Средняя общеобразовательная школа № 7»</v>
      </c>
      <c r="C96" s="33" t="str">
        <f>'бланки '!A98</f>
        <v>город Мценск</v>
      </c>
      <c r="D96" s="32">
        <f>'Рейтинговая таблица организаций'!C96</f>
        <v>600</v>
      </c>
      <c r="E96" s="32">
        <f t="shared" si="42"/>
        <v>93</v>
      </c>
      <c r="F96" s="32" t="str">
        <f t="shared" si="43"/>
        <v>Муниципальное бюджетное общеобразовательное учреждение города Мценска «Средняя общеобразовательная школа № 7»</v>
      </c>
      <c r="G96" s="32">
        <f>'Рейтинговая таблица организаций'!Q96</f>
        <v>97</v>
      </c>
      <c r="H96" s="32">
        <f>'Рейтинговая таблица организаций'!R96</f>
        <v>100</v>
      </c>
      <c r="I96" s="32">
        <f>'Рейтинговая таблица организаций'!S96</f>
        <v>96</v>
      </c>
      <c r="J96" s="32">
        <f>'Рейтинговая таблица организаций'!T96</f>
        <v>97.5</v>
      </c>
      <c r="K96" s="32" t="str">
        <f t="shared" si="44"/>
        <v>230-232</v>
      </c>
      <c r="L96" s="32">
        <f t="shared" si="32"/>
        <v>230</v>
      </c>
      <c r="M96" s="32">
        <f t="shared" si="33"/>
        <v>3</v>
      </c>
      <c r="N96" s="32">
        <f t="shared" si="45"/>
        <v>93</v>
      </c>
      <c r="O96" s="32" t="str">
        <f t="shared" si="46"/>
        <v>Муниципальное бюджетное общеобразовательное учреждение города Мценска «Средняя общеобразовательная школа № 7»</v>
      </c>
      <c r="P96" s="32">
        <f>'Рейтинговая таблица организаций'!Z96</f>
        <v>100</v>
      </c>
      <c r="Q96" s="32">
        <f>'Рейтинговая таблица организаций'!AB96</f>
        <v>96</v>
      </c>
      <c r="R96" s="32">
        <f>'Рейтинговая таблица организаций'!AC96</f>
        <v>98</v>
      </c>
      <c r="S96" s="32" t="str">
        <f t="shared" si="47"/>
        <v>278-315</v>
      </c>
      <c r="T96" s="32">
        <f t="shared" si="34"/>
        <v>278</v>
      </c>
      <c r="U96" s="32">
        <f t="shared" si="35"/>
        <v>38</v>
      </c>
      <c r="V96" s="32">
        <f t="shared" si="48"/>
        <v>93</v>
      </c>
      <c r="W96" s="32" t="str">
        <f t="shared" si="49"/>
        <v>Муниципальное бюджетное общеобразовательное учреждение города Мценска «Средняя общеобразовательная школа № 7»</v>
      </c>
      <c r="X96" s="32">
        <f>'Рейтинговая таблица организаций'!AH96</f>
        <v>40</v>
      </c>
      <c r="Y96" s="32">
        <f>'Рейтинговая таблица организаций'!AI96</f>
        <v>60</v>
      </c>
      <c r="Z96" s="34">
        <f>'Рейтинговая таблица организаций'!AJ96</f>
        <v>85</v>
      </c>
      <c r="AA96" s="32">
        <f>'Рейтинговая таблица организаций'!AK96</f>
        <v>61.5</v>
      </c>
      <c r="AB96" s="32" t="str">
        <f t="shared" si="50"/>
        <v>158</v>
      </c>
      <c r="AC96" s="32">
        <f t="shared" si="36"/>
        <v>158</v>
      </c>
      <c r="AD96" s="32">
        <f t="shared" si="37"/>
        <v>1</v>
      </c>
      <c r="AE96" s="32">
        <f t="shared" si="51"/>
        <v>93</v>
      </c>
      <c r="AF96" s="32" t="str">
        <f t="shared" si="52"/>
        <v>Муниципальное бюджетное общеобразовательное учреждение города Мценска «Средняя общеобразовательная школа № 7»</v>
      </c>
      <c r="AG96" s="32">
        <f>'Рейтинговая таблица организаций'!AR96</f>
        <v>97</v>
      </c>
      <c r="AH96" s="32">
        <f>'Рейтинговая таблица организаций'!AS96</f>
        <v>96</v>
      </c>
      <c r="AI96" s="32">
        <f>'Рейтинговая таблица организаций'!AT96</f>
        <v>95</v>
      </c>
      <c r="AJ96" s="32">
        <f>'Рейтинговая таблица организаций'!AU96</f>
        <v>96.2</v>
      </c>
      <c r="AK96" s="32" t="str">
        <f t="shared" si="53"/>
        <v>317-319</v>
      </c>
      <c r="AL96" s="32">
        <f t="shared" si="38"/>
        <v>317</v>
      </c>
      <c r="AM96" s="32">
        <f t="shared" si="39"/>
        <v>3</v>
      </c>
      <c r="AN96" s="32">
        <f>'бланки '!D98</f>
        <v>93</v>
      </c>
      <c r="AO96" s="32" t="str">
        <f t="shared" si="54"/>
        <v>Муниципальное бюджетное общеобразовательное учреждение города Мценска «Средняя общеобразовательная школа № 7»</v>
      </c>
      <c r="AP96" s="32">
        <f>'Рейтинговая таблица организаций'!BB96</f>
        <v>98</v>
      </c>
      <c r="AQ96" s="32">
        <f>'Рейтинговая таблица организаций'!BC96</f>
        <v>95</v>
      </c>
      <c r="AR96" s="32">
        <f>'Рейтинговая таблица организаций'!BD96</f>
        <v>100</v>
      </c>
      <c r="AS96" s="32">
        <f>'Рейтинговая таблица организаций'!BE96</f>
        <v>98.4</v>
      </c>
      <c r="AT96" s="32" t="str">
        <f t="shared" si="55"/>
        <v>216-228</v>
      </c>
      <c r="AU96" s="32">
        <f t="shared" si="40"/>
        <v>216</v>
      </c>
      <c r="AV96" s="32">
        <f t="shared" si="41"/>
        <v>13</v>
      </c>
      <c r="AW96" s="39" t="str">
        <f t="shared" si="56"/>
        <v>город Мценск</v>
      </c>
      <c r="AX96" s="32">
        <f t="shared" si="57"/>
        <v>93</v>
      </c>
      <c r="AY96" s="32" t="str">
        <f t="shared" si="58"/>
        <v>Муниципальное бюджетное общеобразовательное учреждение города Мценска «Средняя общеобразовательная школа № 7»</v>
      </c>
      <c r="AZ96" s="32">
        <f>'Рейтинговая таблица организаций'!BF96</f>
        <v>90.320000000000007</v>
      </c>
      <c r="BA96" s="32" t="str">
        <f t="shared" si="59"/>
        <v>3-4</v>
      </c>
      <c r="BB96" s="32">
        <f t="shared" si="62"/>
        <v>3</v>
      </c>
      <c r="BC96" s="32">
        <f t="shared" si="63"/>
        <v>2</v>
      </c>
    </row>
    <row r="97" spans="1:55">
      <c r="A97" s="32">
        <f>'бланки '!D99</f>
        <v>94</v>
      </c>
      <c r="B97" s="33" t="str">
        <f>'Рейтинговая таблица организаций'!B97</f>
        <v>Муниципальное бюджетное общеобразовательное учреждение города Мценска «Средняя общеобразовательная школа № 4»</v>
      </c>
      <c r="C97" s="33" t="str">
        <f>'бланки '!A99</f>
        <v>город Мценск</v>
      </c>
      <c r="D97" s="32">
        <f>'Рейтинговая таблица организаций'!C97</f>
        <v>442</v>
      </c>
      <c r="E97" s="32">
        <f t="shared" si="42"/>
        <v>94</v>
      </c>
      <c r="F97" s="32" t="str">
        <f t="shared" si="43"/>
        <v>Муниципальное бюджетное общеобразовательное учреждение города Мценска «Средняя общеобразовательная школа № 4»</v>
      </c>
      <c r="G97" s="32">
        <f>'Рейтинговая таблица организаций'!Q97</f>
        <v>99</v>
      </c>
      <c r="H97" s="32">
        <f>'Рейтинговая таблица организаций'!R97</f>
        <v>100</v>
      </c>
      <c r="I97" s="32">
        <f>'Рейтинговая таблица организаций'!S97</f>
        <v>97</v>
      </c>
      <c r="J97" s="32">
        <f>'Рейтинговая таблица организаций'!T97</f>
        <v>98.5</v>
      </c>
      <c r="K97" s="32" t="str">
        <f t="shared" si="44"/>
        <v>167-178</v>
      </c>
      <c r="L97" s="32">
        <f t="shared" si="32"/>
        <v>167</v>
      </c>
      <c r="M97" s="32">
        <f t="shared" si="33"/>
        <v>12</v>
      </c>
      <c r="N97" s="32">
        <f t="shared" si="45"/>
        <v>94</v>
      </c>
      <c r="O97" s="32" t="str">
        <f t="shared" si="46"/>
        <v>Муниципальное бюджетное общеобразовательное учреждение города Мценска «Средняя общеобразовательная школа № 4»</v>
      </c>
      <c r="P97" s="32">
        <f>'Рейтинговая таблица организаций'!Z97</f>
        <v>100</v>
      </c>
      <c r="Q97" s="32">
        <f>'Рейтинговая таблица организаций'!AB97</f>
        <v>98</v>
      </c>
      <c r="R97" s="32">
        <f>'Рейтинговая таблица организаций'!AC97</f>
        <v>99</v>
      </c>
      <c r="S97" s="32" t="str">
        <f t="shared" si="47"/>
        <v>193-239</v>
      </c>
      <c r="T97" s="32">
        <f t="shared" si="34"/>
        <v>193</v>
      </c>
      <c r="U97" s="32">
        <f t="shared" si="35"/>
        <v>47</v>
      </c>
      <c r="V97" s="32">
        <f t="shared" si="48"/>
        <v>94</v>
      </c>
      <c r="W97" s="32" t="str">
        <f t="shared" si="49"/>
        <v>Муниципальное бюджетное общеобразовательное учреждение города Мценска «Средняя общеобразовательная школа № 4»</v>
      </c>
      <c r="X97" s="32">
        <f>'Рейтинговая таблица организаций'!AH97</f>
        <v>0</v>
      </c>
      <c r="Y97" s="32">
        <f>'Рейтинговая таблица организаций'!AI97</f>
        <v>60</v>
      </c>
      <c r="Z97" s="34">
        <f>'Рейтинговая таблица организаций'!AJ97</f>
        <v>87</v>
      </c>
      <c r="AA97" s="32">
        <f>'Рейтинговая таблица организаций'!AK97</f>
        <v>50.1</v>
      </c>
      <c r="AB97" s="32" t="str">
        <f t="shared" si="50"/>
        <v>289-293</v>
      </c>
      <c r="AC97" s="32">
        <f t="shared" si="36"/>
        <v>289</v>
      </c>
      <c r="AD97" s="32">
        <f t="shared" si="37"/>
        <v>5</v>
      </c>
      <c r="AE97" s="32">
        <f t="shared" si="51"/>
        <v>94</v>
      </c>
      <c r="AF97" s="32" t="str">
        <f t="shared" si="52"/>
        <v>Муниципальное бюджетное общеобразовательное учреждение города Мценска «Средняя общеобразовательная школа № 4»</v>
      </c>
      <c r="AG97" s="32">
        <f>'Рейтинговая таблица организаций'!AR97</f>
        <v>98</v>
      </c>
      <c r="AH97" s="32">
        <f>'Рейтинговая таблица организаций'!AS97</f>
        <v>95</v>
      </c>
      <c r="AI97" s="32">
        <f>'Рейтинговая таблица организаций'!AT97</f>
        <v>98</v>
      </c>
      <c r="AJ97" s="32">
        <f>'Рейтинговая таблица организаций'!AU97</f>
        <v>96.8</v>
      </c>
      <c r="AK97" s="32" t="str">
        <f t="shared" si="53"/>
        <v>296-307</v>
      </c>
      <c r="AL97" s="32">
        <f t="shared" si="38"/>
        <v>296</v>
      </c>
      <c r="AM97" s="32">
        <f t="shared" si="39"/>
        <v>12</v>
      </c>
      <c r="AN97" s="32">
        <f>'бланки '!D99</f>
        <v>94</v>
      </c>
      <c r="AO97" s="32" t="str">
        <f t="shared" si="54"/>
        <v>Муниципальное бюджетное общеобразовательное учреждение города Мценска «Средняя общеобразовательная школа № 4»</v>
      </c>
      <c r="AP97" s="32">
        <f>'Рейтинговая таблица организаций'!BB97</f>
        <v>100</v>
      </c>
      <c r="AQ97" s="32">
        <f>'Рейтинговая таблица организаций'!BC97</f>
        <v>98</v>
      </c>
      <c r="AR97" s="32">
        <f>'Рейтинговая таблица организаций'!BD97</f>
        <v>100</v>
      </c>
      <c r="AS97" s="32">
        <f>'Рейтинговая таблица организаций'!BE97</f>
        <v>99.6</v>
      </c>
      <c r="AT97" s="32" t="str">
        <f t="shared" si="55"/>
        <v>126-131</v>
      </c>
      <c r="AU97" s="32">
        <f t="shared" si="40"/>
        <v>126</v>
      </c>
      <c r="AV97" s="32">
        <f t="shared" si="41"/>
        <v>6</v>
      </c>
      <c r="AW97" s="39" t="str">
        <f t="shared" si="56"/>
        <v>город Мценск</v>
      </c>
      <c r="AX97" s="32">
        <f t="shared" si="57"/>
        <v>94</v>
      </c>
      <c r="AY97" s="32" t="str">
        <f t="shared" si="58"/>
        <v>Муниципальное бюджетное общеобразовательное учреждение города Мценска «Средняя общеобразовательная школа № 4»</v>
      </c>
      <c r="AZ97" s="32">
        <f>'Рейтинговая таблица организаций'!BF97</f>
        <v>88.8</v>
      </c>
      <c r="BA97" s="32" t="str">
        <f t="shared" si="59"/>
        <v>8</v>
      </c>
      <c r="BB97" s="32">
        <f t="shared" si="62"/>
        <v>8</v>
      </c>
      <c r="BC97" s="32">
        <f t="shared" si="63"/>
        <v>1</v>
      </c>
    </row>
    <row r="98" spans="1:55">
      <c r="A98" s="32">
        <f>'бланки '!D100</f>
        <v>95</v>
      </c>
      <c r="B98" s="33" t="str">
        <f>'Рейтинговая таблица организаций'!B98</f>
        <v>Муниципальное бюджетное общеобразовательное учреждение города Мценска «Средняя общеобразовательная школа № 3»</v>
      </c>
      <c r="C98" s="33" t="str">
        <f>'бланки '!A100</f>
        <v>город Мценск</v>
      </c>
      <c r="D98" s="32">
        <f>'Рейтинговая таблица организаций'!C98</f>
        <v>223</v>
      </c>
      <c r="E98" s="32">
        <f t="shared" si="42"/>
        <v>95</v>
      </c>
      <c r="F98" s="32" t="str">
        <f t="shared" si="43"/>
        <v>Муниципальное бюджетное общеобразовательное учреждение города Мценска «Средняя общеобразовательная школа № 3»</v>
      </c>
      <c r="G98" s="32">
        <f>'Рейтинговая таблица организаций'!Q98</f>
        <v>99</v>
      </c>
      <c r="H98" s="32">
        <f>'Рейтинговая таблица организаций'!R98</f>
        <v>100</v>
      </c>
      <c r="I98" s="32">
        <f>'Рейтинговая таблица организаций'!S98</f>
        <v>99</v>
      </c>
      <c r="J98" s="32">
        <f>'Рейтинговая таблица организаций'!T98</f>
        <v>99.3</v>
      </c>
      <c r="K98" s="32" t="str">
        <f t="shared" si="44"/>
        <v>83-89</v>
      </c>
      <c r="L98" s="32">
        <f t="shared" si="32"/>
        <v>83</v>
      </c>
      <c r="M98" s="32">
        <f t="shared" si="33"/>
        <v>7</v>
      </c>
      <c r="N98" s="32">
        <f t="shared" si="45"/>
        <v>95</v>
      </c>
      <c r="O98" s="32" t="str">
        <f t="shared" si="46"/>
        <v>Муниципальное бюджетное общеобразовательное учреждение города Мценска «Средняя общеобразовательная школа № 3»</v>
      </c>
      <c r="P98" s="32">
        <f>'Рейтинговая таблица организаций'!Z98</f>
        <v>100</v>
      </c>
      <c r="Q98" s="32">
        <f>'Рейтинговая таблица организаций'!AB98</f>
        <v>96</v>
      </c>
      <c r="R98" s="32">
        <f>'Рейтинговая таблица организаций'!AC98</f>
        <v>98</v>
      </c>
      <c r="S98" s="32" t="str">
        <f t="shared" si="47"/>
        <v>278-315</v>
      </c>
      <c r="T98" s="32">
        <f t="shared" si="34"/>
        <v>278</v>
      </c>
      <c r="U98" s="32">
        <f t="shared" si="35"/>
        <v>38</v>
      </c>
      <c r="V98" s="32">
        <f t="shared" si="48"/>
        <v>95</v>
      </c>
      <c r="W98" s="32" t="str">
        <f t="shared" si="49"/>
        <v>Муниципальное бюджетное общеобразовательное учреждение города Мценска «Средняя общеобразовательная школа № 3»</v>
      </c>
      <c r="X98" s="32">
        <f>'Рейтинговая таблица организаций'!AH98</f>
        <v>0</v>
      </c>
      <c r="Y98" s="32">
        <f>'Рейтинговая таблица организаций'!AI98</f>
        <v>60</v>
      </c>
      <c r="Z98" s="34">
        <f>'Рейтинговая таблица организаций'!AJ98</f>
        <v>93</v>
      </c>
      <c r="AA98" s="32">
        <f>'Рейтинговая таблица организаций'!AK98</f>
        <v>51.9</v>
      </c>
      <c r="AB98" s="32" t="str">
        <f t="shared" si="50"/>
        <v>278-281</v>
      </c>
      <c r="AC98" s="32">
        <f t="shared" si="36"/>
        <v>278</v>
      </c>
      <c r="AD98" s="32">
        <f t="shared" si="37"/>
        <v>4</v>
      </c>
      <c r="AE98" s="32">
        <f t="shared" si="51"/>
        <v>95</v>
      </c>
      <c r="AF98" s="32" t="str">
        <f t="shared" si="52"/>
        <v>Муниципальное бюджетное общеобразовательное учреждение города Мценска «Средняя общеобразовательная школа № 3»</v>
      </c>
      <c r="AG98" s="32">
        <f>'Рейтинговая таблица организаций'!AR98</f>
        <v>98</v>
      </c>
      <c r="AH98" s="32">
        <f>'Рейтинговая таблица организаций'!AS98</f>
        <v>98</v>
      </c>
      <c r="AI98" s="32">
        <f>'Рейтинговая таблица организаций'!AT98</f>
        <v>99</v>
      </c>
      <c r="AJ98" s="32">
        <f>'Рейтинговая таблица организаций'!AU98</f>
        <v>98.2</v>
      </c>
      <c r="AK98" s="32" t="str">
        <f t="shared" si="53"/>
        <v>218-231</v>
      </c>
      <c r="AL98" s="32">
        <f t="shared" si="38"/>
        <v>218</v>
      </c>
      <c r="AM98" s="32">
        <f t="shared" si="39"/>
        <v>14</v>
      </c>
      <c r="AN98" s="32">
        <f>'бланки '!D100</f>
        <v>95</v>
      </c>
      <c r="AO98" s="32" t="str">
        <f t="shared" si="54"/>
        <v>Муниципальное бюджетное общеобразовательное учреждение города Мценска «Средняя общеобразовательная школа № 3»</v>
      </c>
      <c r="AP98" s="32">
        <f>'Рейтинговая таблица организаций'!BB98</f>
        <v>99</v>
      </c>
      <c r="AQ98" s="32">
        <f>'Рейтинговая таблица организаций'!BC98</f>
        <v>100</v>
      </c>
      <c r="AR98" s="32">
        <f>'Рейтинговая таблица организаций'!BD98</f>
        <v>99</v>
      </c>
      <c r="AS98" s="32">
        <f>'Рейтинговая таблица организаций'!BE98</f>
        <v>99.2</v>
      </c>
      <c r="AT98" s="32" t="str">
        <f t="shared" si="55"/>
        <v>143-158</v>
      </c>
      <c r="AU98" s="32">
        <f t="shared" si="40"/>
        <v>143</v>
      </c>
      <c r="AV98" s="32">
        <f t="shared" si="41"/>
        <v>16</v>
      </c>
      <c r="AW98" s="39" t="str">
        <f t="shared" si="56"/>
        <v>город Мценск</v>
      </c>
      <c r="AX98" s="32">
        <f t="shared" si="57"/>
        <v>95</v>
      </c>
      <c r="AY98" s="32" t="str">
        <f t="shared" si="58"/>
        <v>Муниципальное бюджетное общеобразовательное учреждение города Мценска «Средняя общеобразовательная школа № 3»</v>
      </c>
      <c r="AZ98" s="32">
        <f>'Рейтинговая таблица организаций'!BF98</f>
        <v>89.320000000000007</v>
      </c>
      <c r="BA98" s="32" t="str">
        <f t="shared" si="59"/>
        <v>6</v>
      </c>
      <c r="BB98" s="32">
        <f t="shared" si="62"/>
        <v>6</v>
      </c>
      <c r="BC98" s="32">
        <f t="shared" si="63"/>
        <v>1</v>
      </c>
    </row>
    <row r="99" spans="1:55">
      <c r="A99" s="32">
        <f>'бланки '!D101</f>
        <v>96</v>
      </c>
      <c r="B99" s="33" t="str">
        <f>'Рейтинговая таблица организаций'!B99</f>
        <v>Муниципальное бюджетное общеобразовательное учреждение города Мценска «Средняя общеобразовательная школа № 8»</v>
      </c>
      <c r="C99" s="33" t="str">
        <f>'бланки '!A101</f>
        <v>город Мценск</v>
      </c>
      <c r="D99" s="32">
        <f>'Рейтинговая таблица организаций'!C99</f>
        <v>276</v>
      </c>
      <c r="E99" s="32">
        <f t="shared" si="42"/>
        <v>96</v>
      </c>
      <c r="F99" s="32" t="str">
        <f t="shared" si="43"/>
        <v>Муниципальное бюджетное общеобразовательное учреждение города Мценска «Средняя общеобразовательная школа № 8»</v>
      </c>
      <c r="G99" s="32">
        <f>'Рейтинговая таблица организаций'!Q99</f>
        <v>90</v>
      </c>
      <c r="H99" s="32">
        <f>'Рейтинговая таблица организаций'!R99</f>
        <v>100</v>
      </c>
      <c r="I99" s="32">
        <f>'Рейтинговая таблица организаций'!S99</f>
        <v>100</v>
      </c>
      <c r="J99" s="32">
        <f>'Рейтинговая таблица организаций'!T99</f>
        <v>97</v>
      </c>
      <c r="K99" s="32" t="str">
        <f t="shared" si="44"/>
        <v>244-250</v>
      </c>
      <c r="L99" s="32">
        <f t="shared" si="32"/>
        <v>244</v>
      </c>
      <c r="M99" s="32">
        <f t="shared" si="33"/>
        <v>7</v>
      </c>
      <c r="N99" s="32">
        <f t="shared" si="45"/>
        <v>96</v>
      </c>
      <c r="O99" s="32" t="str">
        <f t="shared" si="46"/>
        <v>Муниципальное бюджетное общеобразовательное учреждение города Мценска «Средняя общеобразовательная школа № 8»</v>
      </c>
      <c r="P99" s="32">
        <f>'Рейтинговая таблица организаций'!Z99</f>
        <v>100</v>
      </c>
      <c r="Q99" s="32">
        <f>'Рейтинговая таблица организаций'!AB99</f>
        <v>97</v>
      </c>
      <c r="R99" s="32">
        <f>'Рейтинговая таблица организаций'!AC99</f>
        <v>98.5</v>
      </c>
      <c r="S99" s="32" t="str">
        <f t="shared" si="47"/>
        <v>240-277</v>
      </c>
      <c r="T99" s="32">
        <f t="shared" si="34"/>
        <v>240</v>
      </c>
      <c r="U99" s="32">
        <f t="shared" si="35"/>
        <v>38</v>
      </c>
      <c r="V99" s="32">
        <f t="shared" si="48"/>
        <v>96</v>
      </c>
      <c r="W99" s="32" t="str">
        <f t="shared" si="49"/>
        <v>Муниципальное бюджетное общеобразовательное учреждение города Мценска «Средняя общеобразовательная школа № 8»</v>
      </c>
      <c r="X99" s="32">
        <f>'Рейтинговая таблица организаций'!AH99</f>
        <v>0</v>
      </c>
      <c r="Y99" s="32">
        <f>'Рейтинговая таблица организаций'!AI99</f>
        <v>80</v>
      </c>
      <c r="Z99" s="34">
        <f>'Рейтинговая таблица организаций'!AJ99</f>
        <v>94</v>
      </c>
      <c r="AA99" s="32">
        <f>'Рейтинговая таблица организаций'!AK99</f>
        <v>60.2</v>
      </c>
      <c r="AB99" s="32" t="str">
        <f t="shared" si="50"/>
        <v>159</v>
      </c>
      <c r="AC99" s="32">
        <f t="shared" si="36"/>
        <v>159</v>
      </c>
      <c r="AD99" s="32">
        <f t="shared" si="37"/>
        <v>1</v>
      </c>
      <c r="AE99" s="32">
        <f t="shared" si="51"/>
        <v>96</v>
      </c>
      <c r="AF99" s="32" t="str">
        <f t="shared" si="52"/>
        <v>Муниципальное бюджетное общеобразовательное учреждение города Мценска «Средняя общеобразовательная школа № 8»</v>
      </c>
      <c r="AG99" s="32">
        <f>'Рейтинговая таблица организаций'!AR99</f>
        <v>96</v>
      </c>
      <c r="AH99" s="32">
        <f>'Рейтинговая таблица организаций'!AS99</f>
        <v>99</v>
      </c>
      <c r="AI99" s="32">
        <f>'Рейтинговая таблица организаций'!AT99</f>
        <v>100</v>
      </c>
      <c r="AJ99" s="32">
        <f>'Рейтинговая таблица организаций'!AU99</f>
        <v>98</v>
      </c>
      <c r="AK99" s="32" t="str">
        <f t="shared" si="53"/>
        <v>232-248</v>
      </c>
      <c r="AL99" s="32">
        <f t="shared" si="38"/>
        <v>232</v>
      </c>
      <c r="AM99" s="32">
        <f t="shared" si="39"/>
        <v>17</v>
      </c>
      <c r="AN99" s="32">
        <f>'бланки '!D101</f>
        <v>96</v>
      </c>
      <c r="AO99" s="32" t="str">
        <f t="shared" si="54"/>
        <v>Муниципальное бюджетное общеобразовательное учреждение города Мценска «Средняя общеобразовательная школа № 8»</v>
      </c>
      <c r="AP99" s="32">
        <f>'Рейтинговая таблица организаций'!BB99</f>
        <v>97</v>
      </c>
      <c r="AQ99" s="32">
        <f>'Рейтинговая таблица организаций'!BC99</f>
        <v>97</v>
      </c>
      <c r="AR99" s="32">
        <f>'Рейтинговая таблица организаций'!BD99</f>
        <v>97</v>
      </c>
      <c r="AS99" s="32">
        <f>'Рейтинговая таблица организаций'!BE99</f>
        <v>97</v>
      </c>
      <c r="AT99" s="32" t="str">
        <f t="shared" si="55"/>
        <v>300-306</v>
      </c>
      <c r="AU99" s="32">
        <f t="shared" si="40"/>
        <v>300</v>
      </c>
      <c r="AV99" s="32">
        <f t="shared" si="41"/>
        <v>7</v>
      </c>
      <c r="AW99" s="39" t="str">
        <f t="shared" si="56"/>
        <v>город Мценск</v>
      </c>
      <c r="AX99" s="32">
        <f t="shared" si="57"/>
        <v>96</v>
      </c>
      <c r="AY99" s="32" t="str">
        <f t="shared" si="58"/>
        <v>Муниципальное бюджетное общеобразовательное учреждение города Мценска «Средняя общеобразовательная школа № 8»</v>
      </c>
      <c r="AZ99" s="32">
        <f>'Рейтинговая таблица организаций'!BF99</f>
        <v>90.14</v>
      </c>
      <c r="BA99" s="32" t="str">
        <f t="shared" si="59"/>
        <v>5</v>
      </c>
      <c r="BB99" s="32">
        <f t="shared" si="62"/>
        <v>5</v>
      </c>
      <c r="BC99" s="32">
        <f t="shared" si="63"/>
        <v>1</v>
      </c>
    </row>
    <row r="100" spans="1:55">
      <c r="A100" s="32">
        <f>'бланки '!D102</f>
        <v>97</v>
      </c>
      <c r="B100" s="33" t="str">
        <f>'Рейтинговая таблица организаций'!B100</f>
        <v>Муниципальное бюджетное общеобразовательное учреждение города Мценска «Лицей № 5»</v>
      </c>
      <c r="C100" s="33" t="str">
        <f>'бланки '!A102</f>
        <v>город Мценск</v>
      </c>
      <c r="D100" s="32">
        <f>'Рейтинговая таблица организаций'!C100</f>
        <v>408</v>
      </c>
      <c r="E100" s="32">
        <f t="shared" si="42"/>
        <v>97</v>
      </c>
      <c r="F100" s="32" t="str">
        <f t="shared" si="43"/>
        <v>Муниципальное бюджетное общеобразовательное учреждение города Мценска «Лицей № 5»</v>
      </c>
      <c r="G100" s="32">
        <f>'Рейтинговая таблица организаций'!Q100</f>
        <v>98</v>
      </c>
      <c r="H100" s="32">
        <f>'Рейтинговая таблица организаций'!R100</f>
        <v>100</v>
      </c>
      <c r="I100" s="32">
        <f>'Рейтинговая таблица организаций'!S100</f>
        <v>97</v>
      </c>
      <c r="J100" s="32">
        <f>'Рейтинговая таблица организаций'!T100</f>
        <v>98.2</v>
      </c>
      <c r="K100" s="32" t="str">
        <f t="shared" si="44"/>
        <v>190-199</v>
      </c>
      <c r="L100" s="32">
        <f t="shared" si="32"/>
        <v>190</v>
      </c>
      <c r="M100" s="32">
        <f t="shared" si="33"/>
        <v>10</v>
      </c>
      <c r="N100" s="32">
        <f t="shared" si="45"/>
        <v>97</v>
      </c>
      <c r="O100" s="32" t="str">
        <f t="shared" si="46"/>
        <v>Муниципальное бюджетное общеобразовательное учреждение города Мценска «Лицей № 5»</v>
      </c>
      <c r="P100" s="32">
        <f>'Рейтинговая таблица организаций'!Z100</f>
        <v>100</v>
      </c>
      <c r="Q100" s="32">
        <f>'Рейтинговая таблица организаций'!AB100</f>
        <v>99</v>
      </c>
      <c r="R100" s="32">
        <f>'Рейтинговая таблица организаций'!AC100</f>
        <v>99.5</v>
      </c>
      <c r="S100" s="32" t="str">
        <f t="shared" si="47"/>
        <v>157-192</v>
      </c>
      <c r="T100" s="32">
        <f t="shared" si="34"/>
        <v>157</v>
      </c>
      <c r="U100" s="32">
        <f t="shared" si="35"/>
        <v>36</v>
      </c>
      <c r="V100" s="32">
        <f t="shared" si="48"/>
        <v>97</v>
      </c>
      <c r="W100" s="32" t="str">
        <f t="shared" si="49"/>
        <v>Муниципальное бюджетное общеобразовательное учреждение города Мценска «Лицей № 5»</v>
      </c>
      <c r="X100" s="32">
        <f>'Рейтинговая таблица организаций'!AH100</f>
        <v>80</v>
      </c>
      <c r="Y100" s="32">
        <f>'Рейтинговая таблица организаций'!AI100</f>
        <v>80</v>
      </c>
      <c r="Z100" s="34">
        <f>'Рейтинговая таблица организаций'!AJ100</f>
        <v>92</v>
      </c>
      <c r="AA100" s="32">
        <f>'Рейтинговая таблица организаций'!AK100</f>
        <v>83.6</v>
      </c>
      <c r="AB100" s="32" t="str">
        <f t="shared" si="50"/>
        <v>32</v>
      </c>
      <c r="AC100" s="32">
        <f t="shared" si="36"/>
        <v>32</v>
      </c>
      <c r="AD100" s="32">
        <f t="shared" si="37"/>
        <v>1</v>
      </c>
      <c r="AE100" s="32">
        <f t="shared" si="51"/>
        <v>97</v>
      </c>
      <c r="AF100" s="32" t="str">
        <f t="shared" si="52"/>
        <v>Муниципальное бюджетное общеобразовательное учреждение города Мценска «Лицей № 5»</v>
      </c>
      <c r="AG100" s="32">
        <f>'Рейтинговая таблица организаций'!AR100</f>
        <v>98</v>
      </c>
      <c r="AH100" s="32">
        <f>'Рейтинговая таблица организаций'!AS100</f>
        <v>98</v>
      </c>
      <c r="AI100" s="32">
        <f>'Рейтинговая таблица организаций'!AT100</f>
        <v>98</v>
      </c>
      <c r="AJ100" s="32">
        <f>'Рейтинговая таблица организаций'!AU100</f>
        <v>98</v>
      </c>
      <c r="AK100" s="32" t="str">
        <f t="shared" si="53"/>
        <v>232-248</v>
      </c>
      <c r="AL100" s="32">
        <f t="shared" si="38"/>
        <v>232</v>
      </c>
      <c r="AM100" s="32">
        <f t="shared" si="39"/>
        <v>17</v>
      </c>
      <c r="AN100" s="32">
        <f>'бланки '!D102</f>
        <v>97</v>
      </c>
      <c r="AO100" s="32" t="str">
        <f t="shared" si="54"/>
        <v>Муниципальное бюджетное общеобразовательное учреждение города Мценска «Лицей № 5»</v>
      </c>
      <c r="AP100" s="32">
        <f>'Рейтинговая таблица организаций'!BB100</f>
        <v>96</v>
      </c>
      <c r="AQ100" s="32">
        <f>'Рейтинговая таблица организаций'!BC100</f>
        <v>97</v>
      </c>
      <c r="AR100" s="32">
        <f>'Рейтинговая таблица организаций'!BD100</f>
        <v>96</v>
      </c>
      <c r="AS100" s="32">
        <f>'Рейтинговая таблица организаций'!BE100</f>
        <v>96.2</v>
      </c>
      <c r="AT100" s="32" t="str">
        <f t="shared" si="55"/>
        <v>321</v>
      </c>
      <c r="AU100" s="32">
        <f t="shared" si="40"/>
        <v>321</v>
      </c>
      <c r="AV100" s="32">
        <f t="shared" si="41"/>
        <v>1</v>
      </c>
      <c r="AW100" s="39" t="str">
        <f t="shared" si="56"/>
        <v>город Мценск</v>
      </c>
      <c r="AX100" s="32">
        <f t="shared" si="57"/>
        <v>97</v>
      </c>
      <c r="AY100" s="32" t="str">
        <f t="shared" si="58"/>
        <v>Муниципальное бюджетное общеобразовательное учреждение города Мценска «Лицей № 5»</v>
      </c>
      <c r="AZ100" s="32">
        <f>'Рейтинговая таблица организаций'!BF100</f>
        <v>95.1</v>
      </c>
      <c r="BA100" s="32" t="str">
        <f t="shared" si="59"/>
        <v>2</v>
      </c>
      <c r="BB100" s="32">
        <f t="shared" si="62"/>
        <v>2</v>
      </c>
      <c r="BC100" s="32">
        <f t="shared" si="63"/>
        <v>1</v>
      </c>
    </row>
    <row r="101" spans="1:55">
      <c r="A101" s="32">
        <f>'бланки '!D103</f>
        <v>98</v>
      </c>
      <c r="B101" s="33" t="str">
        <f>'Рейтинговая таблица организаций'!B101</f>
        <v>Бюджетное общеобразовательное учреждение Должанского района Орловской области «Должанская средняя общеобразовательная школа»</v>
      </c>
      <c r="C101" s="33" t="str">
        <f>'бланки '!A103</f>
        <v>Должанский район</v>
      </c>
      <c r="D101" s="32">
        <f>'Рейтинговая таблица организаций'!C101</f>
        <v>414</v>
      </c>
      <c r="E101" s="32">
        <f t="shared" si="42"/>
        <v>98</v>
      </c>
      <c r="F101" s="32" t="str">
        <f t="shared" si="43"/>
        <v>Бюджетное общеобразовательное учреждение Должанского района Орловской области «Должанская средняя общеобразовательная школа»</v>
      </c>
      <c r="G101" s="32">
        <f>'Рейтинговая таблица организаций'!Q101</f>
        <v>100</v>
      </c>
      <c r="H101" s="32">
        <f>'Рейтинговая таблица организаций'!R101</f>
        <v>100</v>
      </c>
      <c r="I101" s="32">
        <f>'Рейтинговая таблица организаций'!S101</f>
        <v>98</v>
      </c>
      <c r="J101" s="32">
        <f>'Рейтинговая таблица организаций'!T101</f>
        <v>99.2</v>
      </c>
      <c r="K101" s="32" t="str">
        <f t="shared" si="44"/>
        <v>90-121</v>
      </c>
      <c r="L101" s="32">
        <f t="shared" si="32"/>
        <v>90</v>
      </c>
      <c r="M101" s="32">
        <f t="shared" si="33"/>
        <v>32</v>
      </c>
      <c r="N101" s="32">
        <f t="shared" si="45"/>
        <v>98</v>
      </c>
      <c r="O101" s="32" t="str">
        <f t="shared" si="46"/>
        <v>Бюджетное общеобразовательное учреждение Должанского района Орловской области «Должанская средняя общеобразовательная школа»</v>
      </c>
      <c r="P101" s="32">
        <f>'Рейтинговая таблица организаций'!Z101</f>
        <v>100</v>
      </c>
      <c r="Q101" s="32">
        <f>'Рейтинговая таблица организаций'!AB101</f>
        <v>99</v>
      </c>
      <c r="R101" s="32">
        <f>'Рейтинговая таблица организаций'!AC101</f>
        <v>99.5</v>
      </c>
      <c r="S101" s="32" t="str">
        <f t="shared" si="47"/>
        <v>157-192</v>
      </c>
      <c r="T101" s="32">
        <f t="shared" si="34"/>
        <v>157</v>
      </c>
      <c r="U101" s="32">
        <f t="shared" si="35"/>
        <v>36</v>
      </c>
      <c r="V101" s="32">
        <f t="shared" si="48"/>
        <v>98</v>
      </c>
      <c r="W101" s="32" t="str">
        <f t="shared" si="49"/>
        <v>Бюджетное общеобразовательное учреждение Должанского района Орловской области «Должанская средняя общеобразовательная школа»</v>
      </c>
      <c r="X101" s="32">
        <f>'Рейтинговая таблица организаций'!AH101</f>
        <v>60</v>
      </c>
      <c r="Y101" s="32">
        <f>'Рейтинговая таблица организаций'!AI101</f>
        <v>100</v>
      </c>
      <c r="Z101" s="34">
        <f>'Рейтинговая таблица организаций'!AJ101</f>
        <v>94</v>
      </c>
      <c r="AA101" s="32">
        <f>'Рейтинговая таблица организаций'!AK101</f>
        <v>86.2</v>
      </c>
      <c r="AB101" s="32" t="str">
        <f t="shared" si="50"/>
        <v>27</v>
      </c>
      <c r="AC101" s="32">
        <f t="shared" si="36"/>
        <v>27</v>
      </c>
      <c r="AD101" s="32">
        <f t="shared" si="37"/>
        <v>1</v>
      </c>
      <c r="AE101" s="32">
        <f t="shared" si="51"/>
        <v>98</v>
      </c>
      <c r="AF101" s="32" t="str">
        <f t="shared" si="52"/>
        <v>Бюджетное общеобразовательное учреждение Должанского района Орловской области «Должанская средняя общеобразовательная школа»</v>
      </c>
      <c r="AG101" s="32">
        <f>'Рейтинговая таблица организаций'!AR101</f>
        <v>97</v>
      </c>
      <c r="AH101" s="32">
        <f>'Рейтинговая таблица организаций'!AS101</f>
        <v>97</v>
      </c>
      <c r="AI101" s="32">
        <f>'Рейтинговая таблица организаций'!AT101</f>
        <v>95</v>
      </c>
      <c r="AJ101" s="32">
        <f>'Рейтинговая таблица организаций'!AU101</f>
        <v>96.6</v>
      </c>
      <c r="AK101" s="32" t="str">
        <f t="shared" si="53"/>
        <v>308-314</v>
      </c>
      <c r="AL101" s="32">
        <f t="shared" si="38"/>
        <v>308</v>
      </c>
      <c r="AM101" s="32">
        <f t="shared" si="39"/>
        <v>7</v>
      </c>
      <c r="AN101" s="32">
        <f>'бланки '!D103</f>
        <v>98</v>
      </c>
      <c r="AO101" s="32" t="str">
        <f t="shared" si="54"/>
        <v>Бюджетное общеобразовательное учреждение Должанского района Орловской области «Должанская средняя общеобразовательная школа»</v>
      </c>
      <c r="AP101" s="32">
        <f>'Рейтинговая таблица организаций'!BB101</f>
        <v>99</v>
      </c>
      <c r="AQ101" s="32">
        <f>'Рейтинговая таблица организаций'!BC101</f>
        <v>99</v>
      </c>
      <c r="AR101" s="32">
        <f>'Рейтинговая таблица организаций'!BD101</f>
        <v>96</v>
      </c>
      <c r="AS101" s="32">
        <f>'Рейтинговая таблица организаций'!BE101</f>
        <v>97.5</v>
      </c>
      <c r="AT101" s="32" t="str">
        <f t="shared" si="55"/>
        <v>279-285</v>
      </c>
      <c r="AU101" s="32">
        <f t="shared" si="40"/>
        <v>279</v>
      </c>
      <c r="AV101" s="32">
        <f t="shared" si="41"/>
        <v>7</v>
      </c>
      <c r="AW101" s="39" t="str">
        <f t="shared" si="56"/>
        <v>Должанский район</v>
      </c>
      <c r="AX101" s="32">
        <f t="shared" si="57"/>
        <v>98</v>
      </c>
      <c r="AY101" s="32" t="str">
        <f t="shared" si="58"/>
        <v>Бюджетное общеобразовательное учреждение Должанского района Орловской области «Должанская средняя общеобразовательная школа»</v>
      </c>
      <c r="AZ101" s="32">
        <f>'Рейтинговая таблица организаций'!BF101</f>
        <v>95.8</v>
      </c>
      <c r="BA101" s="32" t="str">
        <f t="shared" si="59"/>
        <v>4</v>
      </c>
      <c r="BB101" s="32">
        <f>RANK(AZ101,AZ$101:AZ$110)</f>
        <v>4</v>
      </c>
      <c r="BC101" s="32">
        <f>COUNTIF(BB$101:BB$110,BB101)</f>
        <v>1</v>
      </c>
    </row>
    <row r="102" spans="1:55">
      <c r="A102" s="32">
        <f>'бланки '!D104</f>
        <v>99</v>
      </c>
      <c r="B102" s="33" t="str">
        <f>'Рейтинговая таблица организаций'!B102</f>
        <v>Бюджетное общеобразовательное учреждение Должанского района Орловской области «Урыновская средняя общеобразовательная школа»</v>
      </c>
      <c r="C102" s="33" t="str">
        <f>'бланки '!A104</f>
        <v>Должанский район</v>
      </c>
      <c r="D102" s="32">
        <f>'Рейтинговая таблица организаций'!C102</f>
        <v>100</v>
      </c>
      <c r="E102" s="32">
        <f t="shared" si="42"/>
        <v>99</v>
      </c>
      <c r="F102" s="32" t="str">
        <f t="shared" si="43"/>
        <v>Бюджетное общеобразовательное учреждение Должанского района Орловской области «Урыновская средняя общеобразовательная школа»</v>
      </c>
      <c r="G102" s="32">
        <f>'Рейтинговая таблица организаций'!Q102</f>
        <v>100</v>
      </c>
      <c r="H102" s="32">
        <f>'Рейтинговая таблица организаций'!R102</f>
        <v>90</v>
      </c>
      <c r="I102" s="32">
        <f>'Рейтинговая таблица организаций'!S102</f>
        <v>100</v>
      </c>
      <c r="J102" s="32">
        <f>'Рейтинговая таблица организаций'!T102</f>
        <v>97</v>
      </c>
      <c r="K102" s="32" t="str">
        <f t="shared" si="44"/>
        <v>244-250</v>
      </c>
      <c r="L102" s="32">
        <f t="shared" si="32"/>
        <v>244</v>
      </c>
      <c r="M102" s="32">
        <f t="shared" si="33"/>
        <v>7</v>
      </c>
      <c r="N102" s="32">
        <f t="shared" si="45"/>
        <v>99</v>
      </c>
      <c r="O102" s="32" t="str">
        <f t="shared" si="46"/>
        <v>Бюджетное общеобразовательное учреждение Должанского района Орловской области «Урыновская средняя общеобразовательная школа»</v>
      </c>
      <c r="P102" s="32">
        <f>'Рейтинговая таблица организаций'!Z102</f>
        <v>100</v>
      </c>
      <c r="Q102" s="32">
        <f>'Рейтинговая таблица организаций'!AB102</f>
        <v>100</v>
      </c>
      <c r="R102" s="32">
        <f>'Рейтинговая таблица организаций'!AC102</f>
        <v>100</v>
      </c>
      <c r="S102" s="32" t="str">
        <f t="shared" si="47"/>
        <v>2-156</v>
      </c>
      <c r="T102" s="32">
        <f t="shared" si="34"/>
        <v>2</v>
      </c>
      <c r="U102" s="32">
        <f t="shared" si="35"/>
        <v>155</v>
      </c>
      <c r="V102" s="32">
        <f t="shared" si="48"/>
        <v>99</v>
      </c>
      <c r="W102" s="32" t="str">
        <f t="shared" si="49"/>
        <v>Бюджетное общеобразовательное учреждение Должанского района Орловской области «Урыновская средняя общеобразовательная школа»</v>
      </c>
      <c r="X102" s="32">
        <f>'Рейтинговая таблица организаций'!AH102</f>
        <v>40</v>
      </c>
      <c r="Y102" s="32">
        <f>'Рейтинговая таблица организаций'!AI102</f>
        <v>80</v>
      </c>
      <c r="Z102" s="34">
        <f>'Рейтинговая таблица организаций'!AJ102</f>
        <v>94</v>
      </c>
      <c r="AA102" s="32">
        <f>'Рейтинговая таблица организаций'!AK102</f>
        <v>72.2</v>
      </c>
      <c r="AB102" s="32" t="str">
        <f t="shared" si="50"/>
        <v>70</v>
      </c>
      <c r="AC102" s="32">
        <f t="shared" si="36"/>
        <v>70</v>
      </c>
      <c r="AD102" s="32">
        <f t="shared" si="37"/>
        <v>1</v>
      </c>
      <c r="AE102" s="32">
        <f t="shared" si="51"/>
        <v>99</v>
      </c>
      <c r="AF102" s="32" t="str">
        <f t="shared" si="52"/>
        <v>Бюджетное общеобразовательное учреждение Должанского района Орловской области «Урыновская средняя общеобразовательная школа»</v>
      </c>
      <c r="AG102" s="32">
        <f>'Рейтинговая таблица организаций'!AR102</f>
        <v>100</v>
      </c>
      <c r="AH102" s="32">
        <f>'Рейтинговая таблица организаций'!AS102</f>
        <v>100</v>
      </c>
      <c r="AI102" s="32">
        <f>'Рейтинговая таблица организаций'!AT102</f>
        <v>100</v>
      </c>
      <c r="AJ102" s="32">
        <f>'Рейтинговая таблица организаций'!AU102</f>
        <v>100</v>
      </c>
      <c r="AK102" s="32" t="str">
        <f t="shared" si="53"/>
        <v>1-123</v>
      </c>
      <c r="AL102" s="32">
        <f t="shared" si="38"/>
        <v>1</v>
      </c>
      <c r="AM102" s="32">
        <f t="shared" si="39"/>
        <v>123</v>
      </c>
      <c r="AN102" s="32">
        <f>'бланки '!D104</f>
        <v>99</v>
      </c>
      <c r="AO102" s="32" t="str">
        <f t="shared" si="54"/>
        <v>Бюджетное общеобразовательное учреждение Должанского района Орловской области «Урыновская средняя общеобразовательная школа»</v>
      </c>
      <c r="AP102" s="32">
        <f>'Рейтинговая таблица организаций'!BB102</f>
        <v>100</v>
      </c>
      <c r="AQ102" s="32">
        <f>'Рейтинговая таблица организаций'!BC102</f>
        <v>100</v>
      </c>
      <c r="AR102" s="32">
        <f>'Рейтинговая таблица организаций'!BD102</f>
        <v>100</v>
      </c>
      <c r="AS102" s="32">
        <f>'Рейтинговая таблица организаций'!BE102</f>
        <v>100</v>
      </c>
      <c r="AT102" s="32" t="str">
        <f t="shared" si="55"/>
        <v>1-120</v>
      </c>
      <c r="AU102" s="32">
        <f t="shared" si="40"/>
        <v>1</v>
      </c>
      <c r="AV102" s="32">
        <f t="shared" si="41"/>
        <v>120</v>
      </c>
      <c r="AW102" s="39" t="str">
        <f t="shared" si="56"/>
        <v>Должанский район</v>
      </c>
      <c r="AX102" s="32">
        <f t="shared" si="57"/>
        <v>99</v>
      </c>
      <c r="AY102" s="32" t="str">
        <f t="shared" si="58"/>
        <v>Бюджетное общеобразовательное учреждение Должанского района Орловской области «Урыновская средняя общеобразовательная школа»</v>
      </c>
      <c r="AZ102" s="32">
        <f>'Рейтинговая таблица организаций'!BF102</f>
        <v>93.84</v>
      </c>
      <c r="BA102" s="32" t="str">
        <f t="shared" si="59"/>
        <v>7</v>
      </c>
      <c r="BB102" s="32">
        <f t="shared" ref="BB102:BB110" si="64">RANK(AZ102,AZ$101:AZ$110)</f>
        <v>7</v>
      </c>
      <c r="BC102" s="32">
        <f t="shared" ref="BC102:BC110" si="65">COUNTIF(BB$101:BB$110,BB102)</f>
        <v>1</v>
      </c>
    </row>
    <row r="103" spans="1:55">
      <c r="A103" s="32">
        <f>'бланки '!D105</f>
        <v>100</v>
      </c>
      <c r="B103" s="33" t="str">
        <f>'Рейтинговая таблица организаций'!B103</f>
        <v>Бюджетное общеобразовательное учреждение Должанского района Орловской области «Евлановская основная общеобразовательная школа»</v>
      </c>
      <c r="C103" s="33" t="str">
        <f>'бланки '!A105</f>
        <v>Должанский район</v>
      </c>
      <c r="D103" s="32">
        <f>'Рейтинговая таблица организаций'!C103</f>
        <v>26</v>
      </c>
      <c r="E103" s="32">
        <f t="shared" si="42"/>
        <v>100</v>
      </c>
      <c r="F103" s="32" t="str">
        <f t="shared" si="43"/>
        <v>Бюджетное общеобразовательное учреждение Должанского района Орловской области «Евлановская основная общеобразовательная школа»</v>
      </c>
      <c r="G103" s="32">
        <f>'Рейтинговая таблица организаций'!Q103</f>
        <v>100</v>
      </c>
      <c r="H103" s="32">
        <f>'Рейтинговая таблица организаций'!R103</f>
        <v>100</v>
      </c>
      <c r="I103" s="32">
        <f>'Рейтинговая таблица организаций'!S103</f>
        <v>100</v>
      </c>
      <c r="J103" s="32">
        <f>'Рейтинговая таблица организаций'!T103</f>
        <v>100</v>
      </c>
      <c r="K103" s="32" t="str">
        <f t="shared" si="44"/>
        <v>1-32</v>
      </c>
      <c r="L103" s="32">
        <f t="shared" si="32"/>
        <v>1</v>
      </c>
      <c r="M103" s="32">
        <f t="shared" si="33"/>
        <v>32</v>
      </c>
      <c r="N103" s="32">
        <f t="shared" si="45"/>
        <v>100</v>
      </c>
      <c r="O103" s="32" t="str">
        <f t="shared" si="46"/>
        <v>Бюджетное общеобразовательное учреждение Должанского района Орловской области «Евлановская основная общеобразовательная школа»</v>
      </c>
      <c r="P103" s="32">
        <f>'Рейтинговая таблица организаций'!Z103</f>
        <v>100</v>
      </c>
      <c r="Q103" s="32">
        <f>'Рейтинговая таблица организаций'!AB103</f>
        <v>100</v>
      </c>
      <c r="R103" s="32">
        <f>'Рейтинговая таблица организаций'!AC103</f>
        <v>100</v>
      </c>
      <c r="S103" s="32" t="str">
        <f t="shared" si="47"/>
        <v>2-156</v>
      </c>
      <c r="T103" s="32">
        <f t="shared" si="34"/>
        <v>2</v>
      </c>
      <c r="U103" s="32">
        <f t="shared" si="35"/>
        <v>155</v>
      </c>
      <c r="V103" s="32">
        <f t="shared" si="48"/>
        <v>100</v>
      </c>
      <c r="W103" s="32" t="str">
        <f t="shared" si="49"/>
        <v>Бюджетное общеобразовательное учреждение Должанского района Орловской области «Евлановская основная общеобразовательная школа»</v>
      </c>
      <c r="X103" s="32">
        <f>'Рейтинговая таблица организаций'!AH103</f>
        <v>0</v>
      </c>
      <c r="Y103" s="32">
        <f>'Рейтинговая таблица организаций'!AI103</f>
        <v>80</v>
      </c>
      <c r="Z103" s="34">
        <f>'Рейтинговая таблица организаций'!AJ103</f>
        <v>100</v>
      </c>
      <c r="AA103" s="32">
        <f>'Рейтинговая таблица организаций'!AK103</f>
        <v>62</v>
      </c>
      <c r="AB103" s="32" t="str">
        <f t="shared" si="50"/>
        <v>139-155</v>
      </c>
      <c r="AC103" s="32">
        <f t="shared" si="36"/>
        <v>139</v>
      </c>
      <c r="AD103" s="32">
        <f t="shared" si="37"/>
        <v>17</v>
      </c>
      <c r="AE103" s="32">
        <f t="shared" si="51"/>
        <v>100</v>
      </c>
      <c r="AF103" s="32" t="str">
        <f t="shared" si="52"/>
        <v>Бюджетное общеобразовательное учреждение Должанского района Орловской области «Евлановская основная общеобразовательная школа»</v>
      </c>
      <c r="AG103" s="32">
        <f>'Рейтинговая таблица организаций'!AR103</f>
        <v>100</v>
      </c>
      <c r="AH103" s="32">
        <f>'Рейтинговая таблица организаций'!AS103</f>
        <v>100</v>
      </c>
      <c r="AI103" s="32">
        <f>'Рейтинговая таблица организаций'!AT103</f>
        <v>100</v>
      </c>
      <c r="AJ103" s="32">
        <f>'Рейтинговая таблица организаций'!AU103</f>
        <v>100</v>
      </c>
      <c r="AK103" s="32" t="str">
        <f t="shared" si="53"/>
        <v>1-123</v>
      </c>
      <c r="AL103" s="32">
        <f t="shared" si="38"/>
        <v>1</v>
      </c>
      <c r="AM103" s="32">
        <f t="shared" si="39"/>
        <v>123</v>
      </c>
      <c r="AN103" s="32">
        <f>'бланки '!D105</f>
        <v>100</v>
      </c>
      <c r="AO103" s="32" t="str">
        <f t="shared" si="54"/>
        <v>Бюджетное общеобразовательное учреждение Должанского района Орловской области «Евлановская основная общеобразовательная школа»</v>
      </c>
      <c r="AP103" s="32">
        <f>'Рейтинговая таблица организаций'!BB103</f>
        <v>100</v>
      </c>
      <c r="AQ103" s="32">
        <f>'Рейтинговая таблица организаций'!BC103</f>
        <v>100</v>
      </c>
      <c r="AR103" s="32">
        <f>'Рейтинговая таблица организаций'!BD103</f>
        <v>100</v>
      </c>
      <c r="AS103" s="32">
        <f>'Рейтинговая таблица организаций'!BE103</f>
        <v>100</v>
      </c>
      <c r="AT103" s="32" t="str">
        <f t="shared" si="55"/>
        <v>1-120</v>
      </c>
      <c r="AU103" s="32">
        <f t="shared" si="40"/>
        <v>1</v>
      </c>
      <c r="AV103" s="32">
        <f t="shared" si="41"/>
        <v>120</v>
      </c>
      <c r="AW103" s="39" t="str">
        <f t="shared" si="56"/>
        <v>Должанский район</v>
      </c>
      <c r="AX103" s="32">
        <f t="shared" si="57"/>
        <v>100</v>
      </c>
      <c r="AY103" s="32" t="str">
        <f t="shared" si="58"/>
        <v>Бюджетное общеобразовательное учреждение Должанского района Орловской области «Евлановская основная общеобразовательная школа»</v>
      </c>
      <c r="AZ103" s="32">
        <f>'Рейтинговая таблица организаций'!BF103</f>
        <v>92.4</v>
      </c>
      <c r="BA103" s="32" t="str">
        <f t="shared" si="59"/>
        <v>9</v>
      </c>
      <c r="BB103" s="32">
        <f t="shared" si="64"/>
        <v>9</v>
      </c>
      <c r="BC103" s="32">
        <f t="shared" si="65"/>
        <v>1</v>
      </c>
    </row>
    <row r="104" spans="1:55">
      <c r="A104" s="32">
        <f>'бланки '!D106</f>
        <v>101</v>
      </c>
      <c r="B104" s="33" t="str">
        <f>'Рейтинговая таблица организаций'!B104</f>
        <v>Бюджетное общеобразовательное учреждение Должанского района Орловской области «Козьма-Демьяновская средняя общеобразовательная школа»</v>
      </c>
      <c r="C104" s="33" t="str">
        <f>'бланки '!A106</f>
        <v>Должанский район</v>
      </c>
      <c r="D104" s="32">
        <f>'Рейтинговая таблица организаций'!C104</f>
        <v>72</v>
      </c>
      <c r="E104" s="32">
        <f t="shared" si="42"/>
        <v>101</v>
      </c>
      <c r="F104" s="32" t="str">
        <f t="shared" si="43"/>
        <v>Бюджетное общеобразовательное учреждение Должанского района Орловской области «Козьма-Демьяновская средняя общеобразовательная школа»</v>
      </c>
      <c r="G104" s="32">
        <f>'Рейтинговая таблица организаций'!Q104</f>
        <v>91</v>
      </c>
      <c r="H104" s="32">
        <f>'Рейтинговая таблица организаций'!R104</f>
        <v>100</v>
      </c>
      <c r="I104" s="32">
        <f>'Рейтинговая таблица организаций'!S104</f>
        <v>98</v>
      </c>
      <c r="J104" s="32">
        <f>'Рейтинговая таблица организаций'!T104</f>
        <v>96.5</v>
      </c>
      <c r="K104" s="32" t="str">
        <f t="shared" si="44"/>
        <v>262-263</v>
      </c>
      <c r="L104" s="32">
        <f t="shared" si="32"/>
        <v>262</v>
      </c>
      <c r="M104" s="32">
        <f t="shared" si="33"/>
        <v>2</v>
      </c>
      <c r="N104" s="32">
        <f t="shared" si="45"/>
        <v>101</v>
      </c>
      <c r="O104" s="32" t="str">
        <f t="shared" si="46"/>
        <v>Бюджетное общеобразовательное учреждение Должанского района Орловской области «Козьма-Демьяновская средняя общеобразовательная школа»</v>
      </c>
      <c r="P104" s="32">
        <f>'Рейтинговая таблица организаций'!Z104</f>
        <v>100</v>
      </c>
      <c r="Q104" s="32">
        <f>'Рейтинговая таблица организаций'!AB104</f>
        <v>100</v>
      </c>
      <c r="R104" s="32">
        <f>'Рейтинговая таблица организаций'!AC104</f>
        <v>100</v>
      </c>
      <c r="S104" s="32" t="str">
        <f t="shared" si="47"/>
        <v>2-156</v>
      </c>
      <c r="T104" s="32">
        <f t="shared" si="34"/>
        <v>2</v>
      </c>
      <c r="U104" s="32">
        <f t="shared" si="35"/>
        <v>155</v>
      </c>
      <c r="V104" s="32">
        <f t="shared" si="48"/>
        <v>101</v>
      </c>
      <c r="W104" s="32" t="str">
        <f t="shared" si="49"/>
        <v>Бюджетное общеобразовательное учреждение Должанского района Орловской области «Козьма-Демьяновская средняя общеобразовательная школа»</v>
      </c>
      <c r="X104" s="32">
        <f>'Рейтинговая таблица организаций'!AH104</f>
        <v>20</v>
      </c>
      <c r="Y104" s="32">
        <f>'Рейтинговая таблица организаций'!AI104</f>
        <v>80</v>
      </c>
      <c r="Z104" s="34">
        <f>'Рейтинговая таблица организаций'!AJ104</f>
        <v>83</v>
      </c>
      <c r="AA104" s="32">
        <f>'Рейтинговая таблица организаций'!AK104</f>
        <v>62.9</v>
      </c>
      <c r="AB104" s="32" t="str">
        <f t="shared" si="50"/>
        <v>137</v>
      </c>
      <c r="AC104" s="32">
        <f t="shared" si="36"/>
        <v>137</v>
      </c>
      <c r="AD104" s="32">
        <f t="shared" si="37"/>
        <v>1</v>
      </c>
      <c r="AE104" s="32">
        <f t="shared" si="51"/>
        <v>101</v>
      </c>
      <c r="AF104" s="32" t="str">
        <f t="shared" si="52"/>
        <v>Бюджетное общеобразовательное учреждение Должанского района Орловской области «Козьма-Демьяновская средняя общеобразовательная школа»</v>
      </c>
      <c r="AG104" s="32">
        <f>'Рейтинговая таблица организаций'!AR104</f>
        <v>99</v>
      </c>
      <c r="AH104" s="32">
        <f>'Рейтинговая таблица организаций'!AS104</f>
        <v>99</v>
      </c>
      <c r="AI104" s="32">
        <f>'Рейтинговая таблица организаций'!AT104</f>
        <v>100</v>
      </c>
      <c r="AJ104" s="32">
        <f>'Рейтинговая таблица организаций'!AU104</f>
        <v>99.2</v>
      </c>
      <c r="AK104" s="32" t="str">
        <f t="shared" si="53"/>
        <v>139-156</v>
      </c>
      <c r="AL104" s="32">
        <f t="shared" si="38"/>
        <v>139</v>
      </c>
      <c r="AM104" s="32">
        <f t="shared" si="39"/>
        <v>18</v>
      </c>
      <c r="AN104" s="32">
        <f>'бланки '!D106</f>
        <v>101</v>
      </c>
      <c r="AO104" s="32" t="str">
        <f t="shared" si="54"/>
        <v>Бюджетное общеобразовательное учреждение Должанского района Орловской области «Козьма-Демьяновская средняя общеобразовательная школа»</v>
      </c>
      <c r="AP104" s="32">
        <f>'Рейтинговая таблица организаций'!BB104</f>
        <v>97</v>
      </c>
      <c r="AQ104" s="32">
        <f>'Рейтинговая таблица организаций'!BC104</f>
        <v>97</v>
      </c>
      <c r="AR104" s="32">
        <f>'Рейтинговая таблица организаций'!BD104</f>
        <v>99</v>
      </c>
      <c r="AS104" s="32">
        <f>'Рейтинговая таблица организаций'!BE104</f>
        <v>98</v>
      </c>
      <c r="AT104" s="32" t="str">
        <f t="shared" si="55"/>
        <v>244-258</v>
      </c>
      <c r="AU104" s="32">
        <f t="shared" si="40"/>
        <v>244</v>
      </c>
      <c r="AV104" s="32">
        <f t="shared" si="41"/>
        <v>15</v>
      </c>
      <c r="AW104" s="39" t="str">
        <f t="shared" si="56"/>
        <v>Должанский район</v>
      </c>
      <c r="AX104" s="32">
        <f t="shared" si="57"/>
        <v>101</v>
      </c>
      <c r="AY104" s="32" t="str">
        <f t="shared" si="58"/>
        <v>Бюджетное общеобразовательное учреждение Должанского района Орловской области «Козьма-Демьяновская средняя общеобразовательная школа»</v>
      </c>
      <c r="AZ104" s="32">
        <f>'Рейтинговая таблица организаций'!BF104</f>
        <v>91.32</v>
      </c>
      <c r="BA104" s="32" t="str">
        <f t="shared" si="59"/>
        <v>10</v>
      </c>
      <c r="BB104" s="32">
        <f t="shared" si="64"/>
        <v>10</v>
      </c>
      <c r="BC104" s="32">
        <f t="shared" si="65"/>
        <v>1</v>
      </c>
    </row>
    <row r="105" spans="1:55">
      <c r="A105" s="32">
        <f>'бланки '!D107</f>
        <v>102</v>
      </c>
      <c r="B105" s="33" t="str">
        <f>'Рейтинговая таблица организаций'!B105</f>
        <v>Бюджетное общеобразовательное учреждение Должанского района Орловской области «Вышнее-Ольшанская средняя общеобразовательная школа»</v>
      </c>
      <c r="C105" s="33" t="str">
        <f>'бланки '!A107</f>
        <v>Должанский район</v>
      </c>
      <c r="D105" s="32">
        <f>'Рейтинговая таблица организаций'!C105</f>
        <v>58</v>
      </c>
      <c r="E105" s="32">
        <f t="shared" si="42"/>
        <v>102</v>
      </c>
      <c r="F105" s="32" t="str">
        <f t="shared" si="43"/>
        <v>Бюджетное общеобразовательное учреждение Должанского района Орловской области «Вышнее-Ольшанская средняя общеобразовательная школа»</v>
      </c>
      <c r="G105" s="32">
        <f>'Рейтинговая таблица организаций'!Q105</f>
        <v>98</v>
      </c>
      <c r="H105" s="32">
        <f>'Рейтинговая таблица организаций'!R105</f>
        <v>100</v>
      </c>
      <c r="I105" s="32">
        <f>'Рейтинговая таблица организаций'!S105</f>
        <v>100</v>
      </c>
      <c r="J105" s="32">
        <f>'Рейтинговая таблица организаций'!T105</f>
        <v>99.4</v>
      </c>
      <c r="K105" s="32" t="str">
        <f t="shared" si="44"/>
        <v>75-82</v>
      </c>
      <c r="L105" s="32">
        <f t="shared" si="32"/>
        <v>75</v>
      </c>
      <c r="M105" s="32">
        <f t="shared" si="33"/>
        <v>8</v>
      </c>
      <c r="N105" s="32">
        <f t="shared" si="45"/>
        <v>102</v>
      </c>
      <c r="O105" s="32" t="str">
        <f t="shared" si="46"/>
        <v>Бюджетное общеобразовательное учреждение Должанского района Орловской области «Вышнее-Ольшанская средняя общеобразовательная школа»</v>
      </c>
      <c r="P105" s="32">
        <f>'Рейтинговая таблица организаций'!Z105</f>
        <v>100</v>
      </c>
      <c r="Q105" s="32">
        <f>'Рейтинговая таблица организаций'!AB105</f>
        <v>100</v>
      </c>
      <c r="R105" s="32">
        <f>'Рейтинговая таблица организаций'!AC105</f>
        <v>100</v>
      </c>
      <c r="S105" s="32" t="str">
        <f t="shared" si="47"/>
        <v>2-156</v>
      </c>
      <c r="T105" s="32">
        <f t="shared" si="34"/>
        <v>2</v>
      </c>
      <c r="U105" s="32">
        <f t="shared" si="35"/>
        <v>155</v>
      </c>
      <c r="V105" s="32">
        <f t="shared" si="48"/>
        <v>102</v>
      </c>
      <c r="W105" s="32" t="str">
        <f t="shared" si="49"/>
        <v>Бюджетное общеобразовательное учреждение Должанского района Орловской области «Вышнее-Ольшанская средняя общеобразовательная школа»</v>
      </c>
      <c r="X105" s="32">
        <f>'Рейтинговая таблица организаций'!AH105</f>
        <v>60</v>
      </c>
      <c r="Y105" s="32">
        <f>'Рейтинговая таблица организаций'!AI105</f>
        <v>80</v>
      </c>
      <c r="Z105" s="34">
        <f>'Рейтинговая таблица организаций'!AJ105</f>
        <v>87</v>
      </c>
      <c r="AA105" s="32">
        <f>'Рейтинговая таблица организаций'!AK105</f>
        <v>76.099999999999994</v>
      </c>
      <c r="AB105" s="32" t="str">
        <f t="shared" si="50"/>
        <v>53-54</v>
      </c>
      <c r="AC105" s="32">
        <f t="shared" si="36"/>
        <v>53</v>
      </c>
      <c r="AD105" s="32">
        <f t="shared" si="37"/>
        <v>2</v>
      </c>
      <c r="AE105" s="32">
        <f t="shared" si="51"/>
        <v>102</v>
      </c>
      <c r="AF105" s="32" t="str">
        <f t="shared" si="52"/>
        <v>Бюджетное общеобразовательное учреждение Должанского района Орловской области «Вышнее-Ольшанская средняя общеобразовательная школа»</v>
      </c>
      <c r="AG105" s="32">
        <f>'Рейтинговая таблица организаций'!AR105</f>
        <v>97</v>
      </c>
      <c r="AH105" s="32">
        <f>'Рейтинговая таблица организаций'!AS105</f>
        <v>100</v>
      </c>
      <c r="AI105" s="32">
        <f>'Рейтинговая таблица организаций'!AT105</f>
        <v>100</v>
      </c>
      <c r="AJ105" s="32">
        <f>'Рейтинговая таблица организаций'!AU105</f>
        <v>98.8</v>
      </c>
      <c r="AK105" s="32" t="str">
        <f t="shared" si="53"/>
        <v>170-190</v>
      </c>
      <c r="AL105" s="32">
        <f t="shared" si="38"/>
        <v>170</v>
      </c>
      <c r="AM105" s="32">
        <f t="shared" si="39"/>
        <v>21</v>
      </c>
      <c r="AN105" s="32">
        <f>'бланки '!D107</f>
        <v>102</v>
      </c>
      <c r="AO105" s="32" t="str">
        <f t="shared" si="54"/>
        <v>Бюджетное общеобразовательное учреждение Должанского района Орловской области «Вышнее-Ольшанская средняя общеобразовательная школа»</v>
      </c>
      <c r="AP105" s="32">
        <f>'Рейтинговая таблица организаций'!BB105</f>
        <v>97</v>
      </c>
      <c r="AQ105" s="32">
        <f>'Рейтинговая таблица организаций'!BC105</f>
        <v>100</v>
      </c>
      <c r="AR105" s="32">
        <f>'Рейтинговая таблица организаций'!BD105</f>
        <v>97</v>
      </c>
      <c r="AS105" s="32">
        <f>'Рейтинговая таблица организаций'!BE105</f>
        <v>97.6</v>
      </c>
      <c r="AT105" s="32" t="str">
        <f t="shared" si="55"/>
        <v>272-278</v>
      </c>
      <c r="AU105" s="32">
        <f t="shared" si="40"/>
        <v>272</v>
      </c>
      <c r="AV105" s="32">
        <f t="shared" si="41"/>
        <v>7</v>
      </c>
      <c r="AW105" s="39" t="str">
        <f t="shared" si="56"/>
        <v>Должанский район</v>
      </c>
      <c r="AX105" s="32">
        <f t="shared" si="57"/>
        <v>102</v>
      </c>
      <c r="AY105" s="32" t="str">
        <f t="shared" si="58"/>
        <v>Бюджетное общеобразовательное учреждение Должанского района Орловской области «Вышнее-Ольшанская средняя общеобразовательная школа»</v>
      </c>
      <c r="AZ105" s="32">
        <f>'Рейтинговая таблица организаций'!BF105</f>
        <v>94.38</v>
      </c>
      <c r="BA105" s="32" t="str">
        <f t="shared" si="59"/>
        <v>5</v>
      </c>
      <c r="BB105" s="32">
        <f t="shared" si="64"/>
        <v>5</v>
      </c>
      <c r="BC105" s="32">
        <f t="shared" si="65"/>
        <v>1</v>
      </c>
    </row>
    <row r="106" spans="1:55">
      <c r="A106" s="32">
        <f>'бланки '!D108</f>
        <v>103</v>
      </c>
      <c r="B106" s="33" t="str">
        <f>'Рейтинговая таблица организаций'!B106</f>
        <v>Бюджетное общеобразовательное учреждение Должанского района Орловской области «Дубровская основная общеобразовательная школа»</v>
      </c>
      <c r="C106" s="33" t="str">
        <f>'бланки '!A108</f>
        <v>Должанский район</v>
      </c>
      <c r="D106" s="32">
        <f>'Рейтинговая таблица организаций'!C106</f>
        <v>20</v>
      </c>
      <c r="E106" s="32">
        <f t="shared" si="42"/>
        <v>103</v>
      </c>
      <c r="F106" s="32" t="str">
        <f t="shared" si="43"/>
        <v>Бюджетное общеобразовательное учреждение Должанского района Орловской области «Дубровская основная общеобразовательная школа»</v>
      </c>
      <c r="G106" s="32">
        <f>'Рейтинговая таблица организаций'!Q106</f>
        <v>100</v>
      </c>
      <c r="H106" s="32">
        <f>'Рейтинговая таблица организаций'!R106</f>
        <v>100</v>
      </c>
      <c r="I106" s="32">
        <f>'Рейтинговая таблица организаций'!S106</f>
        <v>100</v>
      </c>
      <c r="J106" s="32">
        <f>'Рейтинговая таблица организаций'!T106</f>
        <v>100</v>
      </c>
      <c r="K106" s="32" t="str">
        <f t="shared" si="44"/>
        <v>1-32</v>
      </c>
      <c r="L106" s="32">
        <f t="shared" si="32"/>
        <v>1</v>
      </c>
      <c r="M106" s="32">
        <f t="shared" si="33"/>
        <v>32</v>
      </c>
      <c r="N106" s="32">
        <f t="shared" si="45"/>
        <v>103</v>
      </c>
      <c r="O106" s="32" t="str">
        <f t="shared" si="46"/>
        <v>Бюджетное общеобразовательное учреждение Должанского района Орловской области «Дубровская основная общеобразовательная школа»</v>
      </c>
      <c r="P106" s="32">
        <f>'Рейтинговая таблица организаций'!Z106</f>
        <v>100</v>
      </c>
      <c r="Q106" s="32">
        <f>'Рейтинговая таблица организаций'!AB106</f>
        <v>100</v>
      </c>
      <c r="R106" s="32">
        <f>'Рейтинговая таблица организаций'!AC106</f>
        <v>100</v>
      </c>
      <c r="S106" s="32" t="str">
        <f t="shared" si="47"/>
        <v>2-156</v>
      </c>
      <c r="T106" s="32">
        <f t="shared" si="34"/>
        <v>2</v>
      </c>
      <c r="U106" s="32">
        <f t="shared" si="35"/>
        <v>155</v>
      </c>
      <c r="V106" s="32">
        <f t="shared" si="48"/>
        <v>103</v>
      </c>
      <c r="W106" s="32" t="str">
        <f t="shared" si="49"/>
        <v>Бюджетное общеобразовательное учреждение Должанского района Орловской области «Дубровская основная общеобразовательная школа»</v>
      </c>
      <c r="X106" s="32">
        <f>'Рейтинговая таблица организаций'!AH106</f>
        <v>100</v>
      </c>
      <c r="Y106" s="32">
        <f>'Рейтинговая таблица организаций'!AI106</f>
        <v>100</v>
      </c>
      <c r="Z106" s="34">
        <f>'Рейтинговая таблица организаций'!AJ106</f>
        <v>100</v>
      </c>
      <c r="AA106" s="32">
        <f>'Рейтинговая таблица организаций'!AK106</f>
        <v>100</v>
      </c>
      <c r="AB106" s="32" t="str">
        <f t="shared" si="50"/>
        <v>1-2</v>
      </c>
      <c r="AC106" s="32">
        <f t="shared" si="36"/>
        <v>1</v>
      </c>
      <c r="AD106" s="32">
        <f t="shared" si="37"/>
        <v>2</v>
      </c>
      <c r="AE106" s="32">
        <f t="shared" si="51"/>
        <v>103</v>
      </c>
      <c r="AF106" s="32" t="str">
        <f t="shared" si="52"/>
        <v>Бюджетное общеобразовательное учреждение Должанского района Орловской области «Дубровская основная общеобразовательная школа»</v>
      </c>
      <c r="AG106" s="32">
        <f>'Рейтинговая таблица организаций'!AR106</f>
        <v>100</v>
      </c>
      <c r="AH106" s="32">
        <f>'Рейтинговая таблица организаций'!AS106</f>
        <v>100</v>
      </c>
      <c r="AI106" s="32">
        <f>'Рейтинговая таблица организаций'!AT106</f>
        <v>100</v>
      </c>
      <c r="AJ106" s="32">
        <f>'Рейтинговая таблица организаций'!AU106</f>
        <v>100</v>
      </c>
      <c r="AK106" s="32" t="str">
        <f t="shared" si="53"/>
        <v>1-123</v>
      </c>
      <c r="AL106" s="32">
        <f t="shared" si="38"/>
        <v>1</v>
      </c>
      <c r="AM106" s="32">
        <f t="shared" si="39"/>
        <v>123</v>
      </c>
      <c r="AN106" s="32">
        <f>'бланки '!D108</f>
        <v>103</v>
      </c>
      <c r="AO106" s="32" t="str">
        <f t="shared" si="54"/>
        <v>Бюджетное общеобразовательное учреждение Должанского района Орловской области «Дубровская основная общеобразовательная школа»</v>
      </c>
      <c r="AP106" s="32">
        <f>'Рейтинговая таблица организаций'!BB106</f>
        <v>100</v>
      </c>
      <c r="AQ106" s="32">
        <f>'Рейтинговая таблица организаций'!BC106</f>
        <v>100</v>
      </c>
      <c r="AR106" s="32">
        <f>'Рейтинговая таблица организаций'!BD106</f>
        <v>100</v>
      </c>
      <c r="AS106" s="32">
        <f>'Рейтинговая таблица организаций'!BE106</f>
        <v>100</v>
      </c>
      <c r="AT106" s="32" t="str">
        <f t="shared" si="55"/>
        <v>1-120</v>
      </c>
      <c r="AU106" s="32">
        <f t="shared" si="40"/>
        <v>1</v>
      </c>
      <c r="AV106" s="32">
        <f t="shared" si="41"/>
        <v>120</v>
      </c>
      <c r="AW106" s="39" t="str">
        <f t="shared" si="56"/>
        <v>Должанский район</v>
      </c>
      <c r="AX106" s="32">
        <f t="shared" si="57"/>
        <v>103</v>
      </c>
      <c r="AY106" s="32" t="str">
        <f t="shared" si="58"/>
        <v>Бюджетное общеобразовательное учреждение Должанского района Орловской области «Дубровская основная общеобразовательная школа»</v>
      </c>
      <c r="AZ106" s="32">
        <f>'Рейтинговая таблица организаций'!BF106</f>
        <v>100</v>
      </c>
      <c r="BA106" s="32" t="str">
        <f t="shared" si="59"/>
        <v>1</v>
      </c>
      <c r="BB106" s="32">
        <f t="shared" si="64"/>
        <v>1</v>
      </c>
      <c r="BC106" s="32">
        <f t="shared" si="65"/>
        <v>1</v>
      </c>
    </row>
    <row r="107" spans="1:55">
      <c r="A107" s="32">
        <f>'бланки '!D109</f>
        <v>104</v>
      </c>
      <c r="B107" s="33" t="str">
        <f>'Рейтинговая таблица организаций'!B107</f>
        <v>Бюджетное общеобразовательное учреждение Должанского района Орловской области «Никольская средняя общеобразовательная школа»</v>
      </c>
      <c r="C107" s="33" t="str">
        <f>'бланки '!A109</f>
        <v>Должанский район</v>
      </c>
      <c r="D107" s="32">
        <f>'Рейтинговая таблица организаций'!C107</f>
        <v>95</v>
      </c>
      <c r="E107" s="32">
        <f t="shared" si="42"/>
        <v>104</v>
      </c>
      <c r="F107" s="32" t="str">
        <f t="shared" si="43"/>
        <v>Бюджетное общеобразовательное учреждение Должанского района Орловской области «Никольская средняя общеобразовательная школа»</v>
      </c>
      <c r="G107" s="32">
        <f>'Рейтинговая таблица организаций'!Q107</f>
        <v>98</v>
      </c>
      <c r="H107" s="32">
        <f>'Рейтинговая таблица организаций'!R107</f>
        <v>100</v>
      </c>
      <c r="I107" s="32">
        <f>'Рейтинговая таблица организаций'!S107</f>
        <v>99</v>
      </c>
      <c r="J107" s="32">
        <f>'Рейтинговая таблица организаций'!T107</f>
        <v>99</v>
      </c>
      <c r="K107" s="32" t="str">
        <f t="shared" si="44"/>
        <v>137-141</v>
      </c>
      <c r="L107" s="32">
        <f t="shared" si="32"/>
        <v>137</v>
      </c>
      <c r="M107" s="32">
        <f t="shared" si="33"/>
        <v>5</v>
      </c>
      <c r="N107" s="32">
        <f t="shared" si="45"/>
        <v>104</v>
      </c>
      <c r="O107" s="32" t="str">
        <f t="shared" si="46"/>
        <v>Бюджетное общеобразовательное учреждение Должанского района Орловской области «Никольская средняя общеобразовательная школа»</v>
      </c>
      <c r="P107" s="32">
        <f>'Рейтинговая таблица организаций'!Z107</f>
        <v>100</v>
      </c>
      <c r="Q107" s="32">
        <f>'Рейтинговая таблица организаций'!AB107</f>
        <v>98</v>
      </c>
      <c r="R107" s="32">
        <f>'Рейтинговая таблица организаций'!AC107</f>
        <v>99</v>
      </c>
      <c r="S107" s="32" t="str">
        <f t="shared" si="47"/>
        <v>193-239</v>
      </c>
      <c r="T107" s="32">
        <f t="shared" si="34"/>
        <v>193</v>
      </c>
      <c r="U107" s="32">
        <f t="shared" si="35"/>
        <v>47</v>
      </c>
      <c r="V107" s="32">
        <f t="shared" si="48"/>
        <v>104</v>
      </c>
      <c r="W107" s="32" t="str">
        <f t="shared" si="49"/>
        <v>Бюджетное общеобразовательное учреждение Должанского района Орловской области «Никольская средняя общеобразовательная школа»</v>
      </c>
      <c r="X107" s="32">
        <f>'Рейтинговая таблица организаций'!AH107</f>
        <v>40</v>
      </c>
      <c r="Y107" s="32">
        <f>'Рейтинговая таблица организаций'!AI107</f>
        <v>80</v>
      </c>
      <c r="Z107" s="34">
        <f>'Рейтинговая таблица организаций'!AJ107</f>
        <v>96</v>
      </c>
      <c r="AA107" s="32">
        <f>'Рейтинговая таблица организаций'!AK107</f>
        <v>72.8</v>
      </c>
      <c r="AB107" s="32" t="str">
        <f t="shared" si="50"/>
        <v>68-69</v>
      </c>
      <c r="AC107" s="32">
        <f t="shared" si="36"/>
        <v>68</v>
      </c>
      <c r="AD107" s="32">
        <f t="shared" si="37"/>
        <v>2</v>
      </c>
      <c r="AE107" s="32">
        <f t="shared" si="51"/>
        <v>104</v>
      </c>
      <c r="AF107" s="32" t="str">
        <f t="shared" si="52"/>
        <v>Бюджетное общеобразовательное учреждение Должанского района Орловской области «Никольская средняя общеобразовательная школа»</v>
      </c>
      <c r="AG107" s="32">
        <f>'Рейтинговая таблица организаций'!AR107</f>
        <v>100</v>
      </c>
      <c r="AH107" s="32">
        <f>'Рейтинговая таблица организаций'!AS107</f>
        <v>100</v>
      </c>
      <c r="AI107" s="32">
        <f>'Рейтинговая таблица организаций'!AT107</f>
        <v>100</v>
      </c>
      <c r="AJ107" s="32">
        <f>'Рейтинговая таблица организаций'!AU107</f>
        <v>100</v>
      </c>
      <c r="AK107" s="32" t="str">
        <f t="shared" si="53"/>
        <v>1-123</v>
      </c>
      <c r="AL107" s="32">
        <f t="shared" si="38"/>
        <v>1</v>
      </c>
      <c r="AM107" s="32">
        <f t="shared" si="39"/>
        <v>123</v>
      </c>
      <c r="AN107" s="32">
        <f>'бланки '!D109</f>
        <v>104</v>
      </c>
      <c r="AO107" s="32" t="str">
        <f t="shared" si="54"/>
        <v>Бюджетное общеобразовательное учреждение Должанского района Орловской области «Никольская средняя общеобразовательная школа»</v>
      </c>
      <c r="AP107" s="32">
        <f>'Рейтинговая таблица организаций'!BB107</f>
        <v>99</v>
      </c>
      <c r="AQ107" s="32">
        <f>'Рейтинговая таблица организаций'!BC107</f>
        <v>100</v>
      </c>
      <c r="AR107" s="32">
        <f>'Рейтинговая таблица организаций'!BD107</f>
        <v>100</v>
      </c>
      <c r="AS107" s="32">
        <f>'Рейтинговая таблица организаций'!BE107</f>
        <v>99.7</v>
      </c>
      <c r="AT107" s="32" t="str">
        <f t="shared" si="55"/>
        <v>123-125</v>
      </c>
      <c r="AU107" s="32">
        <f t="shared" si="40"/>
        <v>123</v>
      </c>
      <c r="AV107" s="32">
        <f t="shared" si="41"/>
        <v>3</v>
      </c>
      <c r="AW107" s="39" t="str">
        <f t="shared" si="56"/>
        <v>Должанский район</v>
      </c>
      <c r="AX107" s="32">
        <f t="shared" si="57"/>
        <v>104</v>
      </c>
      <c r="AY107" s="32" t="str">
        <f t="shared" si="58"/>
        <v>Бюджетное общеобразовательное учреждение Должанского района Орловской области «Никольская средняя общеобразовательная школа»</v>
      </c>
      <c r="AZ107" s="32">
        <f>'Рейтинговая таблица организаций'!BF107</f>
        <v>94.1</v>
      </c>
      <c r="BA107" s="32" t="str">
        <f t="shared" si="59"/>
        <v>6</v>
      </c>
      <c r="BB107" s="32">
        <f t="shared" si="64"/>
        <v>6</v>
      </c>
      <c r="BC107" s="32">
        <f t="shared" si="65"/>
        <v>1</v>
      </c>
    </row>
    <row r="108" spans="1:55">
      <c r="A108" s="32">
        <f>'бланки '!D110</f>
        <v>105</v>
      </c>
      <c r="B108" s="33" t="str">
        <f>'Рейтинговая таблица организаций'!B108</f>
        <v>Бюджетное общеобразовательное учреждение Должанского района Орловской области «Алексеевская основная общеобразовательная школа»</v>
      </c>
      <c r="C108" s="33" t="str">
        <f>'бланки '!A110</f>
        <v>Должанский район</v>
      </c>
      <c r="D108" s="32">
        <f>'Рейтинговая таблица организаций'!C108</f>
        <v>27</v>
      </c>
      <c r="E108" s="32">
        <f t="shared" si="42"/>
        <v>105</v>
      </c>
      <c r="F108" s="32" t="str">
        <f t="shared" si="43"/>
        <v>Бюджетное общеобразовательное учреждение Должанского района Орловской области «Алексеевская основная общеобразовательная школа»</v>
      </c>
      <c r="G108" s="32">
        <f>'Рейтинговая таблица организаций'!Q108</f>
        <v>98</v>
      </c>
      <c r="H108" s="32">
        <f>'Рейтинговая таблица организаций'!R108</f>
        <v>100</v>
      </c>
      <c r="I108" s="32">
        <f>'Рейтинговая таблица организаций'!S108</f>
        <v>98</v>
      </c>
      <c r="J108" s="32">
        <f>'Рейтинговая таблица организаций'!T108</f>
        <v>98.6</v>
      </c>
      <c r="K108" s="32" t="str">
        <f t="shared" si="44"/>
        <v>163-166</v>
      </c>
      <c r="L108" s="32">
        <f t="shared" si="32"/>
        <v>163</v>
      </c>
      <c r="M108" s="32">
        <f t="shared" si="33"/>
        <v>4</v>
      </c>
      <c r="N108" s="32">
        <f t="shared" si="45"/>
        <v>105</v>
      </c>
      <c r="O108" s="32" t="str">
        <f t="shared" si="46"/>
        <v>Бюджетное общеобразовательное учреждение Должанского района Орловской области «Алексеевская основная общеобразовательная школа»</v>
      </c>
      <c r="P108" s="32">
        <f>'Рейтинговая таблица организаций'!Z108</f>
        <v>100</v>
      </c>
      <c r="Q108" s="32">
        <f>'Рейтинговая таблица организаций'!AB108</f>
        <v>100</v>
      </c>
      <c r="R108" s="32">
        <f>'Рейтинговая таблица организаций'!AC108</f>
        <v>100</v>
      </c>
      <c r="S108" s="32" t="str">
        <f t="shared" si="47"/>
        <v>2-156</v>
      </c>
      <c r="T108" s="32">
        <f t="shared" si="34"/>
        <v>2</v>
      </c>
      <c r="U108" s="32">
        <f t="shared" si="35"/>
        <v>155</v>
      </c>
      <c r="V108" s="32">
        <f t="shared" si="48"/>
        <v>105</v>
      </c>
      <c r="W108" s="32" t="str">
        <f t="shared" si="49"/>
        <v>Бюджетное общеобразовательное учреждение Должанского района Орловской области «Алексеевская основная общеобразовательная школа»</v>
      </c>
      <c r="X108" s="32">
        <f>'Рейтинговая таблица организаций'!AH108</f>
        <v>60</v>
      </c>
      <c r="Y108" s="32">
        <f>'Рейтинговая таблица организаций'!AI108</f>
        <v>100</v>
      </c>
      <c r="Z108" s="34">
        <f>'Рейтинговая таблица организаций'!AJ108</f>
        <v>100</v>
      </c>
      <c r="AA108" s="32">
        <f>'Рейтинговая таблица организаций'!AK108</f>
        <v>88</v>
      </c>
      <c r="AB108" s="32" t="str">
        <f t="shared" si="50"/>
        <v>16-21</v>
      </c>
      <c r="AC108" s="32">
        <f t="shared" si="36"/>
        <v>16</v>
      </c>
      <c r="AD108" s="32">
        <f t="shared" si="37"/>
        <v>6</v>
      </c>
      <c r="AE108" s="32">
        <f t="shared" si="51"/>
        <v>105</v>
      </c>
      <c r="AF108" s="32" t="str">
        <f t="shared" si="52"/>
        <v>Бюджетное общеобразовательное учреждение Должанского района Орловской области «Алексеевская основная общеобразовательная школа»</v>
      </c>
      <c r="AG108" s="32">
        <f>'Рейтинговая таблица организаций'!AR108</f>
        <v>100</v>
      </c>
      <c r="AH108" s="32">
        <f>'Рейтинговая таблица организаций'!AS108</f>
        <v>100</v>
      </c>
      <c r="AI108" s="32">
        <f>'Рейтинговая таблица организаций'!AT108</f>
        <v>96</v>
      </c>
      <c r="AJ108" s="32">
        <f>'Рейтинговая таблица организаций'!AU108</f>
        <v>99.2</v>
      </c>
      <c r="AK108" s="32" t="str">
        <f t="shared" si="53"/>
        <v>139-156</v>
      </c>
      <c r="AL108" s="32">
        <f t="shared" si="38"/>
        <v>139</v>
      </c>
      <c r="AM108" s="32">
        <f t="shared" si="39"/>
        <v>18</v>
      </c>
      <c r="AN108" s="32">
        <f>'бланки '!D110</f>
        <v>105</v>
      </c>
      <c r="AO108" s="32" t="str">
        <f t="shared" si="54"/>
        <v>Бюджетное общеобразовательное учреждение Должанского района Орловской области «Алексеевская основная общеобразовательная школа»</v>
      </c>
      <c r="AP108" s="32">
        <f>'Рейтинговая таблица организаций'!BB108</f>
        <v>100</v>
      </c>
      <c r="AQ108" s="32">
        <f>'Рейтинговая таблица организаций'!BC108</f>
        <v>100</v>
      </c>
      <c r="AR108" s="32">
        <f>'Рейтинговая таблица организаций'!BD108</f>
        <v>100</v>
      </c>
      <c r="AS108" s="32">
        <f>'Рейтинговая таблица организаций'!BE108</f>
        <v>100</v>
      </c>
      <c r="AT108" s="32" t="str">
        <f t="shared" si="55"/>
        <v>1-120</v>
      </c>
      <c r="AU108" s="32">
        <f t="shared" si="40"/>
        <v>1</v>
      </c>
      <c r="AV108" s="32">
        <f t="shared" si="41"/>
        <v>120</v>
      </c>
      <c r="AW108" s="39" t="str">
        <f t="shared" si="56"/>
        <v>Должанский район</v>
      </c>
      <c r="AX108" s="32">
        <f t="shared" si="57"/>
        <v>105</v>
      </c>
      <c r="AY108" s="32" t="str">
        <f t="shared" si="58"/>
        <v>Бюджетное общеобразовательное учреждение Должанского района Орловской области «Алексеевская основная общеобразовательная школа»</v>
      </c>
      <c r="AZ108" s="32">
        <f>'Рейтинговая таблица организаций'!BF108</f>
        <v>97.16</v>
      </c>
      <c r="BA108" s="32" t="str">
        <f t="shared" si="59"/>
        <v>2</v>
      </c>
      <c r="BB108" s="32">
        <f t="shared" si="64"/>
        <v>2</v>
      </c>
      <c r="BC108" s="32">
        <f t="shared" si="65"/>
        <v>1</v>
      </c>
    </row>
    <row r="109" spans="1:55">
      <c r="A109" s="32">
        <f>'бланки '!D111</f>
        <v>106</v>
      </c>
      <c r="B109" s="33" t="str">
        <f>'Рейтинговая таблица организаций'!B109</f>
        <v>Бюджетное общеобразовательное учреждение Должанского района Орловской области «Быстринская основная общеобразовательная школа»</v>
      </c>
      <c r="C109" s="33" t="str">
        <f>'бланки '!A111</f>
        <v>Должанский район</v>
      </c>
      <c r="D109" s="32">
        <f>'Рейтинговая таблица организаций'!C109</f>
        <v>46</v>
      </c>
      <c r="E109" s="32">
        <f t="shared" si="42"/>
        <v>106</v>
      </c>
      <c r="F109" s="32" t="str">
        <f t="shared" si="43"/>
        <v>Бюджетное общеобразовательное учреждение Должанского района Орловской области «Быстринская основная общеобразовательная школа»</v>
      </c>
      <c r="G109" s="32">
        <f>'Рейтинговая таблица организаций'!Q109</f>
        <v>90</v>
      </c>
      <c r="H109" s="32">
        <f>'Рейтинговая таблица организаций'!R109</f>
        <v>90</v>
      </c>
      <c r="I109" s="32">
        <f>'Рейтинговая таблица организаций'!S109</f>
        <v>100</v>
      </c>
      <c r="J109" s="32">
        <f>'Рейтинговая таблица организаций'!T109</f>
        <v>94</v>
      </c>
      <c r="K109" s="32" t="str">
        <f t="shared" si="44"/>
        <v>306-308</v>
      </c>
      <c r="L109" s="32">
        <f t="shared" si="32"/>
        <v>306</v>
      </c>
      <c r="M109" s="32">
        <f t="shared" si="33"/>
        <v>3</v>
      </c>
      <c r="N109" s="32">
        <f t="shared" si="45"/>
        <v>106</v>
      </c>
      <c r="O109" s="32" t="str">
        <f t="shared" si="46"/>
        <v>Бюджетное общеобразовательное учреждение Должанского района Орловской области «Быстринская основная общеобразовательная школа»</v>
      </c>
      <c r="P109" s="32">
        <f>'Рейтинговая таблица организаций'!Z109</f>
        <v>100</v>
      </c>
      <c r="Q109" s="32">
        <f>'Рейтинговая таблица организаций'!AB109</f>
        <v>98</v>
      </c>
      <c r="R109" s="32">
        <f>'Рейтинговая таблица организаций'!AC109</f>
        <v>99</v>
      </c>
      <c r="S109" s="32" t="str">
        <f t="shared" si="47"/>
        <v>193-239</v>
      </c>
      <c r="T109" s="32">
        <f t="shared" si="34"/>
        <v>193</v>
      </c>
      <c r="U109" s="32">
        <f t="shared" si="35"/>
        <v>47</v>
      </c>
      <c r="V109" s="32">
        <f t="shared" si="48"/>
        <v>106</v>
      </c>
      <c r="W109" s="32" t="str">
        <f t="shared" si="49"/>
        <v>Бюджетное общеобразовательное учреждение Должанского района Орловской области «Быстринская основная общеобразовательная школа»</v>
      </c>
      <c r="X109" s="32">
        <f>'Рейтинговая таблица организаций'!AH109</f>
        <v>60</v>
      </c>
      <c r="Y109" s="32">
        <f>'Рейтинговая таблица организаций'!AI109</f>
        <v>80</v>
      </c>
      <c r="Z109" s="34">
        <f>'Рейтинговая таблица организаций'!AJ109</f>
        <v>87</v>
      </c>
      <c r="AA109" s="32">
        <f>'Рейтинговая таблица организаций'!AK109</f>
        <v>76.099999999999994</v>
      </c>
      <c r="AB109" s="32" t="str">
        <f t="shared" si="50"/>
        <v>53-54</v>
      </c>
      <c r="AC109" s="32">
        <f t="shared" si="36"/>
        <v>53</v>
      </c>
      <c r="AD109" s="32">
        <f t="shared" si="37"/>
        <v>2</v>
      </c>
      <c r="AE109" s="32">
        <f t="shared" si="51"/>
        <v>106</v>
      </c>
      <c r="AF109" s="32" t="str">
        <f t="shared" si="52"/>
        <v>Бюджетное общеобразовательное учреждение Должанского района Орловской области «Быстринская основная общеобразовательная школа»</v>
      </c>
      <c r="AG109" s="32">
        <f>'Рейтинговая таблица организаций'!AR109</f>
        <v>100</v>
      </c>
      <c r="AH109" s="32">
        <f>'Рейтинговая таблица организаций'!AS109</f>
        <v>100</v>
      </c>
      <c r="AI109" s="32">
        <f>'Рейтинговая таблица организаций'!AT109</f>
        <v>100</v>
      </c>
      <c r="AJ109" s="32">
        <f>'Рейтинговая таблица организаций'!AU109</f>
        <v>100</v>
      </c>
      <c r="AK109" s="32" t="str">
        <f t="shared" si="53"/>
        <v>1-123</v>
      </c>
      <c r="AL109" s="32">
        <f t="shared" si="38"/>
        <v>1</v>
      </c>
      <c r="AM109" s="32">
        <f t="shared" si="39"/>
        <v>123</v>
      </c>
      <c r="AN109" s="32">
        <f>'бланки '!D111</f>
        <v>106</v>
      </c>
      <c r="AO109" s="32" t="str">
        <f t="shared" si="54"/>
        <v>Бюджетное общеобразовательное учреждение Должанского района Орловской области «Быстринская основная общеобразовательная школа»</v>
      </c>
      <c r="AP109" s="32">
        <f>'Рейтинговая таблица организаций'!BB109</f>
        <v>100</v>
      </c>
      <c r="AQ109" s="32">
        <f>'Рейтинговая таблица организаций'!BC109</f>
        <v>100</v>
      </c>
      <c r="AR109" s="32">
        <f>'Рейтинговая таблица организаций'!BD109</f>
        <v>100</v>
      </c>
      <c r="AS109" s="32">
        <f>'Рейтинговая таблица организаций'!BE109</f>
        <v>100</v>
      </c>
      <c r="AT109" s="32" t="str">
        <f t="shared" si="55"/>
        <v>1-120</v>
      </c>
      <c r="AU109" s="32">
        <f t="shared" si="40"/>
        <v>1</v>
      </c>
      <c r="AV109" s="32">
        <f t="shared" si="41"/>
        <v>120</v>
      </c>
      <c r="AW109" s="39" t="str">
        <f t="shared" si="56"/>
        <v>Должанский район</v>
      </c>
      <c r="AX109" s="32">
        <f t="shared" si="57"/>
        <v>106</v>
      </c>
      <c r="AY109" s="32" t="str">
        <f t="shared" si="58"/>
        <v>Бюджетное общеобразовательное учреждение Должанского района Орловской области «Быстринская основная общеобразовательная школа»</v>
      </c>
      <c r="AZ109" s="32">
        <f>'Рейтинговая таблица организаций'!BF109</f>
        <v>93.820000000000007</v>
      </c>
      <c r="BA109" s="32" t="str">
        <f t="shared" si="59"/>
        <v>8</v>
      </c>
      <c r="BB109" s="32">
        <f t="shared" si="64"/>
        <v>8</v>
      </c>
      <c r="BC109" s="32">
        <f t="shared" si="65"/>
        <v>1</v>
      </c>
    </row>
    <row r="110" spans="1:55">
      <c r="A110" s="32">
        <f>'бланки '!D112</f>
        <v>107</v>
      </c>
      <c r="B110" s="33" t="str">
        <f>'Рейтинговая таблица организаций'!B110</f>
        <v>Бюджетное общеобразовательное учреждение Должанского района Орловской области «Егорьевская основная общеобразовательная школа»</v>
      </c>
      <c r="C110" s="33" t="str">
        <f>'бланки '!A112</f>
        <v>Должанский район</v>
      </c>
      <c r="D110" s="32">
        <f>'Рейтинговая таблица организаций'!C110</f>
        <v>27</v>
      </c>
      <c r="E110" s="32">
        <f t="shared" si="42"/>
        <v>107</v>
      </c>
      <c r="F110" s="32" t="str">
        <f t="shared" si="43"/>
        <v>Бюджетное общеобразовательное учреждение Должанского района Орловской области «Егорьевская основная общеобразовательная школа»</v>
      </c>
      <c r="G110" s="32">
        <f>'Рейтинговая таблица организаций'!Q110</f>
        <v>97</v>
      </c>
      <c r="H110" s="32">
        <f>'Рейтинговая таблица организаций'!R110</f>
        <v>100</v>
      </c>
      <c r="I110" s="32">
        <f>'Рейтинговая таблица организаций'!S110</f>
        <v>100</v>
      </c>
      <c r="J110" s="32">
        <f>'Рейтинговая таблица организаций'!T110</f>
        <v>99.1</v>
      </c>
      <c r="K110" s="32" t="str">
        <f t="shared" si="44"/>
        <v>122-136</v>
      </c>
      <c r="L110" s="32">
        <f t="shared" si="32"/>
        <v>122</v>
      </c>
      <c r="M110" s="32">
        <f t="shared" si="33"/>
        <v>15</v>
      </c>
      <c r="N110" s="32">
        <f t="shared" si="45"/>
        <v>107</v>
      </c>
      <c r="O110" s="32" t="str">
        <f t="shared" si="46"/>
        <v>Бюджетное общеобразовательное учреждение Должанского района Орловской области «Егорьевская основная общеобразовательная школа»</v>
      </c>
      <c r="P110" s="32">
        <f>'Рейтинговая таблица организаций'!Z110</f>
        <v>100</v>
      </c>
      <c r="Q110" s="32">
        <f>'Рейтинговая таблица организаций'!AB110</f>
        <v>100</v>
      </c>
      <c r="R110" s="32">
        <f>'Рейтинговая таблица организаций'!AC110</f>
        <v>100</v>
      </c>
      <c r="S110" s="32" t="str">
        <f t="shared" si="47"/>
        <v>2-156</v>
      </c>
      <c r="T110" s="32">
        <f t="shared" si="34"/>
        <v>2</v>
      </c>
      <c r="U110" s="32">
        <f t="shared" si="35"/>
        <v>155</v>
      </c>
      <c r="V110" s="32">
        <f t="shared" si="48"/>
        <v>107</v>
      </c>
      <c r="W110" s="32" t="str">
        <f t="shared" si="49"/>
        <v>Бюджетное общеобразовательное учреждение Должанского района Орловской области «Егорьевская основная общеобразовательная школа»</v>
      </c>
      <c r="X110" s="32">
        <f>'Рейтинговая таблица организаций'!AH110</f>
        <v>60</v>
      </c>
      <c r="Y110" s="32">
        <f>'Рейтинговая таблица организаций'!AI110</f>
        <v>80</v>
      </c>
      <c r="Z110" s="34">
        <f>'Рейтинговая таблица организаций'!AJ110</f>
        <v>100</v>
      </c>
      <c r="AA110" s="32">
        <f>'Рейтинговая таблица организаций'!AK110</f>
        <v>80</v>
      </c>
      <c r="AB110" s="32" t="str">
        <f t="shared" si="50"/>
        <v>41-47</v>
      </c>
      <c r="AC110" s="32">
        <f t="shared" si="36"/>
        <v>41</v>
      </c>
      <c r="AD110" s="32">
        <f t="shared" si="37"/>
        <v>7</v>
      </c>
      <c r="AE110" s="32">
        <f t="shared" si="51"/>
        <v>107</v>
      </c>
      <c r="AF110" s="32" t="str">
        <f t="shared" si="52"/>
        <v>Бюджетное общеобразовательное учреждение Должанского района Орловской области «Егорьевская основная общеобразовательная школа»</v>
      </c>
      <c r="AG110" s="32">
        <f>'Рейтинговая таблица организаций'!AR110</f>
        <v>100</v>
      </c>
      <c r="AH110" s="32">
        <f>'Рейтинговая таблица организаций'!AS110</f>
        <v>100</v>
      </c>
      <c r="AI110" s="32">
        <f>'Рейтинговая таблица организаций'!AT110</f>
        <v>100</v>
      </c>
      <c r="AJ110" s="32">
        <f>'Рейтинговая таблица организаций'!AU110</f>
        <v>100</v>
      </c>
      <c r="AK110" s="32" t="str">
        <f t="shared" si="53"/>
        <v>1-123</v>
      </c>
      <c r="AL110" s="32">
        <f t="shared" si="38"/>
        <v>1</v>
      </c>
      <c r="AM110" s="32">
        <f t="shared" si="39"/>
        <v>123</v>
      </c>
      <c r="AN110" s="32">
        <f>'бланки '!D112</f>
        <v>107</v>
      </c>
      <c r="AO110" s="32" t="str">
        <f t="shared" si="54"/>
        <v>Бюджетное общеобразовательное учреждение Должанского района Орловской области «Егорьевская основная общеобразовательная школа»</v>
      </c>
      <c r="AP110" s="32">
        <f>'Рейтинговая таблица организаций'!BB110</f>
        <v>100</v>
      </c>
      <c r="AQ110" s="32">
        <f>'Рейтинговая таблица организаций'!BC110</f>
        <v>100</v>
      </c>
      <c r="AR110" s="32">
        <f>'Рейтинговая таблица организаций'!BD110</f>
        <v>100</v>
      </c>
      <c r="AS110" s="32">
        <f>'Рейтинговая таблица организаций'!BE110</f>
        <v>100</v>
      </c>
      <c r="AT110" s="32" t="str">
        <f t="shared" si="55"/>
        <v>1-120</v>
      </c>
      <c r="AU110" s="32">
        <f t="shared" si="40"/>
        <v>1</v>
      </c>
      <c r="AV110" s="32">
        <f t="shared" si="41"/>
        <v>120</v>
      </c>
      <c r="AW110" s="39" t="str">
        <f t="shared" si="56"/>
        <v>Должанский район</v>
      </c>
      <c r="AX110" s="32">
        <f t="shared" si="57"/>
        <v>107</v>
      </c>
      <c r="AY110" s="32" t="str">
        <f t="shared" si="58"/>
        <v>Бюджетное общеобразовательное учреждение Должанского района Орловской области «Егорьевская основная общеобразовательная школа»</v>
      </c>
      <c r="AZ110" s="32">
        <f>'Рейтинговая таблица организаций'!BF110</f>
        <v>95.820000000000007</v>
      </c>
      <c r="BA110" s="32" t="str">
        <f t="shared" si="59"/>
        <v>3</v>
      </c>
      <c r="BB110" s="32">
        <f t="shared" si="64"/>
        <v>3</v>
      </c>
      <c r="BC110" s="32">
        <f t="shared" si="65"/>
        <v>1</v>
      </c>
    </row>
    <row r="111" spans="1:55">
      <c r="A111" s="32">
        <f>'бланки '!D113</f>
        <v>108</v>
      </c>
      <c r="B111" s="33" t="str">
        <f>'Рейтинговая таблица организаций'!B111</f>
        <v>Бюджетное общеобразовательное учреждение Троснянского района Орловской области «Троснянская средняя общеобразовательная школа»</v>
      </c>
      <c r="C111" s="33" t="str">
        <f>'бланки '!A113</f>
        <v>Троснянский район</v>
      </c>
      <c r="D111" s="32">
        <f>'Рейтинговая таблица организаций'!C111</f>
        <v>274</v>
      </c>
      <c r="E111" s="32">
        <f t="shared" si="42"/>
        <v>108</v>
      </c>
      <c r="F111" s="32" t="str">
        <f t="shared" si="43"/>
        <v>Бюджетное общеобразовательное учреждение Троснянского района Орловской области «Троснянская средняя общеобразовательная школа»</v>
      </c>
      <c r="G111" s="32">
        <f>'Рейтинговая таблица организаций'!Q111</f>
        <v>99</v>
      </c>
      <c r="H111" s="32">
        <f>'Рейтинговая таблица организаций'!R111</f>
        <v>100</v>
      </c>
      <c r="I111" s="32">
        <f>'Рейтинговая таблица организаций'!S111</f>
        <v>98</v>
      </c>
      <c r="J111" s="32">
        <f>'Рейтинговая таблица организаций'!T111</f>
        <v>98.9</v>
      </c>
      <c r="K111" s="32" t="str">
        <f t="shared" si="44"/>
        <v>142</v>
      </c>
      <c r="L111" s="32">
        <f t="shared" si="32"/>
        <v>142</v>
      </c>
      <c r="M111" s="32">
        <f t="shared" si="33"/>
        <v>1</v>
      </c>
      <c r="N111" s="32">
        <f t="shared" si="45"/>
        <v>108</v>
      </c>
      <c r="O111" s="32" t="str">
        <f t="shared" si="46"/>
        <v>Бюджетное общеобразовательное учреждение Троснянского района Орловской области «Троснянская средняя общеобразовательная школа»</v>
      </c>
      <c r="P111" s="32">
        <f>'Рейтинговая таблица организаций'!Z111</f>
        <v>100</v>
      </c>
      <c r="Q111" s="32">
        <f>'Рейтинговая таблица организаций'!AB111</f>
        <v>99</v>
      </c>
      <c r="R111" s="32">
        <f>'Рейтинговая таблица организаций'!AC111</f>
        <v>99.5</v>
      </c>
      <c r="S111" s="32" t="str">
        <f t="shared" si="47"/>
        <v>157-192</v>
      </c>
      <c r="T111" s="32">
        <f t="shared" si="34"/>
        <v>157</v>
      </c>
      <c r="U111" s="32">
        <f t="shared" si="35"/>
        <v>36</v>
      </c>
      <c r="V111" s="32">
        <f t="shared" si="48"/>
        <v>108</v>
      </c>
      <c r="W111" s="32" t="str">
        <f t="shared" si="49"/>
        <v>Бюджетное общеобразовательное учреждение Троснянского района Орловской области «Троснянская средняя общеобразовательная школа»</v>
      </c>
      <c r="X111" s="32">
        <f>'Рейтинговая таблица организаций'!AH111</f>
        <v>60</v>
      </c>
      <c r="Y111" s="32">
        <f>'Рейтинговая таблица организаций'!AI111</f>
        <v>100</v>
      </c>
      <c r="Z111" s="34">
        <f>'Рейтинговая таблица организаций'!AJ111</f>
        <v>98</v>
      </c>
      <c r="AA111" s="32">
        <f>'Рейтинговая таблица организаций'!AK111</f>
        <v>87.4</v>
      </c>
      <c r="AB111" s="32" t="str">
        <f t="shared" si="50"/>
        <v>22-23</v>
      </c>
      <c r="AC111" s="32">
        <f t="shared" si="36"/>
        <v>22</v>
      </c>
      <c r="AD111" s="32">
        <f t="shared" si="37"/>
        <v>2</v>
      </c>
      <c r="AE111" s="32">
        <f t="shared" si="51"/>
        <v>108</v>
      </c>
      <c r="AF111" s="32" t="str">
        <f t="shared" si="52"/>
        <v>Бюджетное общеобразовательное учреждение Троснянского района Орловской области «Троснянская средняя общеобразовательная школа»</v>
      </c>
      <c r="AG111" s="32">
        <f>'Рейтинговая таблица организаций'!AR111</f>
        <v>96</v>
      </c>
      <c r="AH111" s="32">
        <f>'Рейтинговая таблица организаций'!AS111</f>
        <v>99</v>
      </c>
      <c r="AI111" s="32">
        <f>'Рейтинговая таблица организаций'!AT111</f>
        <v>100</v>
      </c>
      <c r="AJ111" s="32">
        <f>'Рейтинговая таблица организаций'!AU111</f>
        <v>98</v>
      </c>
      <c r="AK111" s="32" t="str">
        <f t="shared" si="53"/>
        <v>232-248</v>
      </c>
      <c r="AL111" s="32">
        <f t="shared" si="38"/>
        <v>232</v>
      </c>
      <c r="AM111" s="32">
        <f t="shared" si="39"/>
        <v>17</v>
      </c>
      <c r="AN111" s="32">
        <f>'бланки '!D113</f>
        <v>108</v>
      </c>
      <c r="AO111" s="32" t="str">
        <f t="shared" si="54"/>
        <v>Бюджетное общеобразовательное учреждение Троснянского района Орловской области «Троснянская средняя общеобразовательная школа»</v>
      </c>
      <c r="AP111" s="32">
        <f>'Рейтинговая таблица организаций'!BB111</f>
        <v>96</v>
      </c>
      <c r="AQ111" s="32">
        <f>'Рейтинговая таблица организаций'!BC111</f>
        <v>98</v>
      </c>
      <c r="AR111" s="32">
        <f>'Рейтинговая таблица организаций'!BD111</f>
        <v>99</v>
      </c>
      <c r="AS111" s="32">
        <f>'Рейтинговая таблица организаций'!BE111</f>
        <v>97.9</v>
      </c>
      <c r="AT111" s="32" t="str">
        <f t="shared" si="55"/>
        <v>259-264</v>
      </c>
      <c r="AU111" s="32">
        <f t="shared" si="40"/>
        <v>259</v>
      </c>
      <c r="AV111" s="32">
        <f t="shared" si="41"/>
        <v>6</v>
      </c>
      <c r="AW111" s="39" t="str">
        <f t="shared" si="56"/>
        <v>Троснянский район</v>
      </c>
      <c r="AX111" s="32">
        <f t="shared" si="57"/>
        <v>108</v>
      </c>
      <c r="AY111" s="32" t="str">
        <f t="shared" si="58"/>
        <v>Бюджетное общеобразовательное учреждение Троснянского района Орловской области «Троснянская средняя общеобразовательная школа»</v>
      </c>
      <c r="AZ111" s="32">
        <f>'Рейтинговая таблица организаций'!BF111</f>
        <v>96.34</v>
      </c>
      <c r="BA111" s="32" t="str">
        <f t="shared" si="59"/>
        <v>2</v>
      </c>
      <c r="BB111" s="32">
        <f>RANK(AZ111,AZ$111:AZ$119)</f>
        <v>2</v>
      </c>
      <c r="BC111" s="32">
        <f>COUNTIF(BB$111:BB$119,BB111)</f>
        <v>1</v>
      </c>
    </row>
    <row r="112" spans="1:55">
      <c r="A112" s="32">
        <f>'бланки '!D114</f>
        <v>109</v>
      </c>
      <c r="B112" s="33" t="str">
        <f>'Рейтинговая таблица организаций'!B112</f>
        <v>Бюджетное общеобразовательное учреждение Троснянского района Орловской области «Октябрьская средняя общеобразовательная школа»</v>
      </c>
      <c r="C112" s="33" t="str">
        <f>'бланки '!A114</f>
        <v>Троснянский район</v>
      </c>
      <c r="D112" s="32">
        <f>'Рейтинговая таблица организаций'!C112</f>
        <v>11</v>
      </c>
      <c r="E112" s="32">
        <f t="shared" si="42"/>
        <v>109</v>
      </c>
      <c r="F112" s="32" t="str">
        <f t="shared" si="43"/>
        <v>Бюджетное общеобразовательное учреждение Троснянского района Орловской области «Октябрьская средняя общеобразовательная школа»</v>
      </c>
      <c r="G112" s="32">
        <f>'Рейтинговая таблица организаций'!Q112</f>
        <v>79</v>
      </c>
      <c r="H112" s="32">
        <f>'Рейтинговая таблица организаций'!R112</f>
        <v>100</v>
      </c>
      <c r="I112" s="32">
        <f>'Рейтинговая таблица организаций'!S112</f>
        <v>100</v>
      </c>
      <c r="J112" s="32">
        <f>'Рейтинговая таблица организаций'!T112</f>
        <v>93.7</v>
      </c>
      <c r="K112" s="32" t="str">
        <f t="shared" si="44"/>
        <v>310-312</v>
      </c>
      <c r="L112" s="32">
        <f t="shared" si="32"/>
        <v>310</v>
      </c>
      <c r="M112" s="32">
        <f t="shared" si="33"/>
        <v>3</v>
      </c>
      <c r="N112" s="32">
        <f t="shared" si="45"/>
        <v>109</v>
      </c>
      <c r="O112" s="32" t="str">
        <f t="shared" si="46"/>
        <v>Бюджетное общеобразовательное учреждение Троснянского района Орловской области «Октябрьская средняя общеобразовательная школа»</v>
      </c>
      <c r="P112" s="32">
        <f>'Рейтинговая таблица организаций'!Z112</f>
        <v>100</v>
      </c>
      <c r="Q112" s="32">
        <f>'Рейтинговая таблица организаций'!AB112</f>
        <v>100</v>
      </c>
      <c r="R112" s="32">
        <f>'Рейтинговая таблица организаций'!AC112</f>
        <v>100</v>
      </c>
      <c r="S112" s="32" t="str">
        <f t="shared" si="47"/>
        <v>2-156</v>
      </c>
      <c r="T112" s="32">
        <f t="shared" si="34"/>
        <v>2</v>
      </c>
      <c r="U112" s="32">
        <f t="shared" si="35"/>
        <v>155</v>
      </c>
      <c r="V112" s="32">
        <f t="shared" si="48"/>
        <v>109</v>
      </c>
      <c r="W112" s="32" t="str">
        <f t="shared" si="49"/>
        <v>Бюджетное общеобразовательное учреждение Троснянского района Орловской области «Октябрьская средняя общеобразовательная школа»</v>
      </c>
      <c r="X112" s="32">
        <f>'Рейтинговая таблица организаций'!AH112</f>
        <v>0</v>
      </c>
      <c r="Y112" s="32">
        <f>'Рейтинговая таблица организаций'!AI112</f>
        <v>80</v>
      </c>
      <c r="Z112" s="34">
        <f>'Рейтинговая таблица организаций'!AJ112</f>
        <v>100</v>
      </c>
      <c r="AA112" s="32">
        <f>'Рейтинговая таблица организаций'!AK112</f>
        <v>62</v>
      </c>
      <c r="AB112" s="32" t="str">
        <f t="shared" si="50"/>
        <v>139-155</v>
      </c>
      <c r="AC112" s="32">
        <f t="shared" si="36"/>
        <v>139</v>
      </c>
      <c r="AD112" s="32">
        <f t="shared" si="37"/>
        <v>17</v>
      </c>
      <c r="AE112" s="32">
        <f t="shared" si="51"/>
        <v>109</v>
      </c>
      <c r="AF112" s="32" t="str">
        <f t="shared" si="52"/>
        <v>Бюджетное общеобразовательное учреждение Троснянского района Орловской области «Октябрьская средняя общеобразовательная школа»</v>
      </c>
      <c r="AG112" s="32">
        <f>'Рейтинговая таблица организаций'!AR112</f>
        <v>100</v>
      </c>
      <c r="AH112" s="32">
        <f>'Рейтинговая таблица организаций'!AS112</f>
        <v>100</v>
      </c>
      <c r="AI112" s="32">
        <f>'Рейтинговая таблица организаций'!AT112</f>
        <v>100</v>
      </c>
      <c r="AJ112" s="32">
        <f>'Рейтинговая таблица организаций'!AU112</f>
        <v>100</v>
      </c>
      <c r="AK112" s="32" t="str">
        <f t="shared" si="53"/>
        <v>1-123</v>
      </c>
      <c r="AL112" s="32">
        <f t="shared" si="38"/>
        <v>1</v>
      </c>
      <c r="AM112" s="32">
        <f t="shared" si="39"/>
        <v>123</v>
      </c>
      <c r="AN112" s="32">
        <f>'бланки '!D114</f>
        <v>109</v>
      </c>
      <c r="AO112" s="32" t="str">
        <f t="shared" si="54"/>
        <v>Бюджетное общеобразовательное учреждение Троснянского района Орловской области «Октябрьская средняя общеобразовательная школа»</v>
      </c>
      <c r="AP112" s="32">
        <f>'Рейтинговая таблица организаций'!BB112</f>
        <v>100</v>
      </c>
      <c r="AQ112" s="32">
        <f>'Рейтинговая таблица организаций'!BC112</f>
        <v>100</v>
      </c>
      <c r="AR112" s="32">
        <f>'Рейтинговая таблица организаций'!BD112</f>
        <v>100</v>
      </c>
      <c r="AS112" s="32">
        <f>'Рейтинговая таблица организаций'!BE112</f>
        <v>100</v>
      </c>
      <c r="AT112" s="32" t="str">
        <f t="shared" si="55"/>
        <v>1-120</v>
      </c>
      <c r="AU112" s="32">
        <f t="shared" si="40"/>
        <v>1</v>
      </c>
      <c r="AV112" s="32">
        <f t="shared" si="41"/>
        <v>120</v>
      </c>
      <c r="AW112" s="39" t="str">
        <f t="shared" si="56"/>
        <v>Троснянский район</v>
      </c>
      <c r="AX112" s="32">
        <f t="shared" si="57"/>
        <v>109</v>
      </c>
      <c r="AY112" s="32" t="str">
        <f t="shared" si="58"/>
        <v>Бюджетное общеобразовательное учреждение Троснянского района Орловской области «Октябрьская средняя общеобразовательная школа»</v>
      </c>
      <c r="AZ112" s="32">
        <f>'Рейтинговая таблица организаций'!BF112</f>
        <v>91.14</v>
      </c>
      <c r="BA112" s="32" t="str">
        <f t="shared" si="59"/>
        <v>9</v>
      </c>
      <c r="BB112" s="32">
        <f t="shared" ref="BB112:BB119" si="66">RANK(AZ112,AZ$111:AZ$119)</f>
        <v>9</v>
      </c>
      <c r="BC112" s="32">
        <f t="shared" ref="BC112:BC119" si="67">COUNTIF(BB$111:BB$119,BB112)</f>
        <v>1</v>
      </c>
    </row>
    <row r="113" spans="1:55">
      <c r="A113" s="32">
        <f>'бланки '!D115</f>
        <v>110</v>
      </c>
      <c r="B113" s="33" t="str">
        <f>'Рейтинговая таблица организаций'!B113</f>
        <v>Бюджетное общеобразовательное учреждение Троснянского района Орловской области «Жерновецкая средняя общеобразовательная школа»</v>
      </c>
      <c r="C113" s="33" t="str">
        <f>'бланки '!A115</f>
        <v>Троснянский район</v>
      </c>
      <c r="D113" s="32">
        <f>'Рейтинговая таблица организаций'!C113</f>
        <v>43</v>
      </c>
      <c r="E113" s="32">
        <f t="shared" si="42"/>
        <v>110</v>
      </c>
      <c r="F113" s="32" t="str">
        <f t="shared" si="43"/>
        <v>Бюджетное общеобразовательное учреждение Троснянского района Орловской области «Жерновецкая средняя общеобразовательная школа»</v>
      </c>
      <c r="G113" s="32">
        <f>'Рейтинговая таблица организаций'!Q113</f>
        <v>97</v>
      </c>
      <c r="H113" s="32">
        <f>'Рейтинговая таблица организаций'!R113</f>
        <v>100</v>
      </c>
      <c r="I113" s="32">
        <f>'Рейтинговая таблица организаций'!S113</f>
        <v>100</v>
      </c>
      <c r="J113" s="32">
        <f>'Рейтинговая таблица организаций'!T113</f>
        <v>99.1</v>
      </c>
      <c r="K113" s="32" t="str">
        <f t="shared" si="44"/>
        <v>122-136</v>
      </c>
      <c r="L113" s="32">
        <f t="shared" si="32"/>
        <v>122</v>
      </c>
      <c r="M113" s="32">
        <f t="shared" si="33"/>
        <v>15</v>
      </c>
      <c r="N113" s="32">
        <f t="shared" si="45"/>
        <v>110</v>
      </c>
      <c r="O113" s="32" t="str">
        <f t="shared" si="46"/>
        <v>Бюджетное общеобразовательное учреждение Троснянского района Орловской области «Жерновецкая средняя общеобразовательная школа»</v>
      </c>
      <c r="P113" s="32">
        <f>'Рейтинговая таблица организаций'!Z113</f>
        <v>100</v>
      </c>
      <c r="Q113" s="32">
        <f>'Рейтинговая таблица организаций'!AB113</f>
        <v>100</v>
      </c>
      <c r="R113" s="32">
        <f>'Рейтинговая таблица организаций'!AC113</f>
        <v>100</v>
      </c>
      <c r="S113" s="32" t="str">
        <f t="shared" si="47"/>
        <v>2-156</v>
      </c>
      <c r="T113" s="32">
        <f t="shared" si="34"/>
        <v>2</v>
      </c>
      <c r="U113" s="32">
        <f t="shared" si="35"/>
        <v>155</v>
      </c>
      <c r="V113" s="32">
        <f t="shared" si="48"/>
        <v>110</v>
      </c>
      <c r="W113" s="32" t="str">
        <f t="shared" si="49"/>
        <v>Бюджетное общеобразовательное учреждение Троснянского района Орловской области «Жерновецкая средняя общеобразовательная школа»</v>
      </c>
      <c r="X113" s="32">
        <f>'Рейтинговая таблица организаций'!AH113</f>
        <v>80</v>
      </c>
      <c r="Y113" s="32">
        <f>'Рейтинговая таблица организаций'!AI113</f>
        <v>80</v>
      </c>
      <c r="Z113" s="34">
        <f>'Рейтинговая таблица организаций'!AJ113</f>
        <v>87</v>
      </c>
      <c r="AA113" s="32">
        <f>'Рейтинговая таблица организаций'!AK113</f>
        <v>82.1</v>
      </c>
      <c r="AB113" s="32" t="str">
        <f t="shared" si="50"/>
        <v>35</v>
      </c>
      <c r="AC113" s="32">
        <f t="shared" si="36"/>
        <v>35</v>
      </c>
      <c r="AD113" s="32">
        <f t="shared" si="37"/>
        <v>1</v>
      </c>
      <c r="AE113" s="32">
        <f t="shared" si="51"/>
        <v>110</v>
      </c>
      <c r="AF113" s="32" t="str">
        <f t="shared" si="52"/>
        <v>Бюджетное общеобразовательное учреждение Троснянского района Орловской области «Жерновецкая средняя общеобразовательная школа»</v>
      </c>
      <c r="AG113" s="32">
        <f>'Рейтинговая таблица организаций'!AR113</f>
        <v>100</v>
      </c>
      <c r="AH113" s="32">
        <f>'Рейтинговая таблица организаций'!AS113</f>
        <v>95</v>
      </c>
      <c r="AI113" s="32">
        <f>'Рейтинговая таблица организаций'!AT113</f>
        <v>95</v>
      </c>
      <c r="AJ113" s="32">
        <f>'Рейтинговая таблица организаций'!AU113</f>
        <v>97</v>
      </c>
      <c r="AK113" s="32" t="str">
        <f t="shared" si="53"/>
        <v>289-295</v>
      </c>
      <c r="AL113" s="32">
        <f t="shared" si="38"/>
        <v>289</v>
      </c>
      <c r="AM113" s="32">
        <f t="shared" si="39"/>
        <v>7</v>
      </c>
      <c r="AN113" s="32">
        <f>'бланки '!D115</f>
        <v>110</v>
      </c>
      <c r="AO113" s="32" t="str">
        <f t="shared" si="54"/>
        <v>Бюджетное общеобразовательное учреждение Троснянского района Орловской области «Жерновецкая средняя общеобразовательная школа»</v>
      </c>
      <c r="AP113" s="32">
        <f>'Рейтинговая таблица организаций'!BB113</f>
        <v>100</v>
      </c>
      <c r="AQ113" s="32">
        <f>'Рейтинговая таблица организаций'!BC113</f>
        <v>98</v>
      </c>
      <c r="AR113" s="32">
        <f>'Рейтинговая таблица организаций'!BD113</f>
        <v>95</v>
      </c>
      <c r="AS113" s="32">
        <f>'Рейтинговая таблица организаций'!BE113</f>
        <v>97.1</v>
      </c>
      <c r="AT113" s="32" t="str">
        <f t="shared" si="55"/>
        <v>297-299</v>
      </c>
      <c r="AU113" s="32">
        <f t="shared" si="40"/>
        <v>297</v>
      </c>
      <c r="AV113" s="32">
        <f t="shared" si="41"/>
        <v>3</v>
      </c>
      <c r="AW113" s="39" t="str">
        <f t="shared" si="56"/>
        <v>Троснянский район</v>
      </c>
      <c r="AX113" s="32">
        <f t="shared" si="57"/>
        <v>110</v>
      </c>
      <c r="AY113" s="32" t="str">
        <f t="shared" si="58"/>
        <v>Бюджетное общеобразовательное учреждение Троснянского района Орловской области «Жерновецкая средняя общеобразовательная школа»</v>
      </c>
      <c r="AZ113" s="32">
        <f>'Рейтинговая таблица организаций'!BF113</f>
        <v>95.059999999999988</v>
      </c>
      <c r="BA113" s="32" t="str">
        <f t="shared" si="59"/>
        <v>4</v>
      </c>
      <c r="BB113" s="32">
        <f t="shared" si="66"/>
        <v>4</v>
      </c>
      <c r="BC113" s="32">
        <f t="shared" si="67"/>
        <v>1</v>
      </c>
    </row>
    <row r="114" spans="1:55">
      <c r="A114" s="32">
        <f>'бланки '!D116</f>
        <v>111</v>
      </c>
      <c r="B114" s="33" t="str">
        <f>'Рейтинговая таблица организаций'!B114</f>
        <v>Бюджетное общеобразовательное учреждение Троснянского района Орловской области «Старо-Турьянская средняя общеобразовательная школа»</v>
      </c>
      <c r="C114" s="33" t="str">
        <f>'бланки '!A116</f>
        <v>Троснянский район</v>
      </c>
      <c r="D114" s="32">
        <f>'Рейтинговая таблица организаций'!C114</f>
        <v>23</v>
      </c>
      <c r="E114" s="32">
        <f t="shared" si="42"/>
        <v>111</v>
      </c>
      <c r="F114" s="32" t="str">
        <f t="shared" si="43"/>
        <v>Бюджетное общеобразовательное учреждение Троснянского района Орловской области «Старо-Турьянская средняя общеобразовательная школа»</v>
      </c>
      <c r="G114" s="32">
        <f>'Рейтинговая таблица организаций'!Q114</f>
        <v>100</v>
      </c>
      <c r="H114" s="32">
        <f>'Рейтинговая таблица организаций'!R114</f>
        <v>100</v>
      </c>
      <c r="I114" s="32">
        <f>'Рейтинговая таблица организаций'!S114</f>
        <v>100</v>
      </c>
      <c r="J114" s="32">
        <f>'Рейтинговая таблица организаций'!T114</f>
        <v>100</v>
      </c>
      <c r="K114" s="32" t="str">
        <f t="shared" si="44"/>
        <v>1-32</v>
      </c>
      <c r="L114" s="32">
        <f t="shared" si="32"/>
        <v>1</v>
      </c>
      <c r="M114" s="32">
        <f t="shared" si="33"/>
        <v>32</v>
      </c>
      <c r="N114" s="32">
        <f t="shared" si="45"/>
        <v>111</v>
      </c>
      <c r="O114" s="32" t="str">
        <f t="shared" si="46"/>
        <v>Бюджетное общеобразовательное учреждение Троснянского района Орловской области «Старо-Турьянская средняя общеобразовательная школа»</v>
      </c>
      <c r="P114" s="32">
        <f>'Рейтинговая таблица организаций'!Z114</f>
        <v>100</v>
      </c>
      <c r="Q114" s="32">
        <f>'Рейтинговая таблица организаций'!AB114</f>
        <v>96</v>
      </c>
      <c r="R114" s="32">
        <f>'Рейтинговая таблица организаций'!AC114</f>
        <v>98</v>
      </c>
      <c r="S114" s="32" t="str">
        <f t="shared" si="47"/>
        <v>278-315</v>
      </c>
      <c r="T114" s="32">
        <f t="shared" si="34"/>
        <v>278</v>
      </c>
      <c r="U114" s="32">
        <f t="shared" si="35"/>
        <v>38</v>
      </c>
      <c r="V114" s="32">
        <f t="shared" si="48"/>
        <v>111</v>
      </c>
      <c r="W114" s="32" t="str">
        <f t="shared" si="49"/>
        <v>Бюджетное общеобразовательное учреждение Троснянского района Орловской области «Старо-Турьянская средняя общеобразовательная школа»</v>
      </c>
      <c r="X114" s="32">
        <f>'Рейтинговая таблица организаций'!AH114</f>
        <v>0</v>
      </c>
      <c r="Y114" s="32">
        <f>'Рейтинговая таблица организаций'!AI114</f>
        <v>80</v>
      </c>
      <c r="Z114" s="34">
        <f>'Рейтинговая таблица организаций'!AJ114</f>
        <v>100</v>
      </c>
      <c r="AA114" s="32">
        <f>'Рейтинговая таблица организаций'!AK114</f>
        <v>62</v>
      </c>
      <c r="AB114" s="32" t="str">
        <f t="shared" si="50"/>
        <v>139-155</v>
      </c>
      <c r="AC114" s="32">
        <f t="shared" si="36"/>
        <v>139</v>
      </c>
      <c r="AD114" s="32">
        <f t="shared" si="37"/>
        <v>17</v>
      </c>
      <c r="AE114" s="32">
        <f t="shared" si="51"/>
        <v>111</v>
      </c>
      <c r="AF114" s="32" t="str">
        <f t="shared" si="52"/>
        <v>Бюджетное общеобразовательное учреждение Троснянского района Орловской области «Старо-Турьянская средняя общеобразовательная школа»</v>
      </c>
      <c r="AG114" s="32">
        <f>'Рейтинговая таблица организаций'!AR114</f>
        <v>100</v>
      </c>
      <c r="AH114" s="32">
        <f>'Рейтинговая таблица организаций'!AS114</f>
        <v>100</v>
      </c>
      <c r="AI114" s="32">
        <f>'Рейтинговая таблица организаций'!AT114</f>
        <v>100</v>
      </c>
      <c r="AJ114" s="32">
        <f>'Рейтинговая таблица организаций'!AU114</f>
        <v>100</v>
      </c>
      <c r="AK114" s="32" t="str">
        <f t="shared" si="53"/>
        <v>1-123</v>
      </c>
      <c r="AL114" s="32">
        <f t="shared" si="38"/>
        <v>1</v>
      </c>
      <c r="AM114" s="32">
        <f t="shared" si="39"/>
        <v>123</v>
      </c>
      <c r="AN114" s="32">
        <f>'бланки '!D116</f>
        <v>111</v>
      </c>
      <c r="AO114" s="32" t="str">
        <f t="shared" si="54"/>
        <v>Бюджетное общеобразовательное учреждение Троснянского района Орловской области «Старо-Турьянская средняя общеобразовательная школа»</v>
      </c>
      <c r="AP114" s="32">
        <f>'Рейтинговая таблица организаций'!BB114</f>
        <v>100</v>
      </c>
      <c r="AQ114" s="32">
        <f>'Рейтинговая таблица организаций'!BC114</f>
        <v>96</v>
      </c>
      <c r="AR114" s="32">
        <f>'Рейтинговая таблица организаций'!BD114</f>
        <v>100</v>
      </c>
      <c r="AS114" s="32">
        <f>'Рейтинговая таблица организаций'!BE114</f>
        <v>99.2</v>
      </c>
      <c r="AT114" s="32" t="str">
        <f t="shared" si="55"/>
        <v>143-158</v>
      </c>
      <c r="AU114" s="32">
        <f t="shared" si="40"/>
        <v>143</v>
      </c>
      <c r="AV114" s="32">
        <f t="shared" si="41"/>
        <v>16</v>
      </c>
      <c r="AW114" s="39" t="str">
        <f t="shared" si="56"/>
        <v>Троснянский район</v>
      </c>
      <c r="AX114" s="32">
        <f t="shared" si="57"/>
        <v>111</v>
      </c>
      <c r="AY114" s="32" t="str">
        <f t="shared" si="58"/>
        <v>Бюджетное общеобразовательное учреждение Троснянского района Орловской области «Старо-Турьянская средняя общеобразовательная школа»</v>
      </c>
      <c r="AZ114" s="32">
        <f>'Рейтинговая таблица организаций'!BF114</f>
        <v>91.84</v>
      </c>
      <c r="BA114" s="32" t="str">
        <f t="shared" si="59"/>
        <v>8</v>
      </c>
      <c r="BB114" s="32">
        <f t="shared" si="66"/>
        <v>8</v>
      </c>
      <c r="BC114" s="32">
        <f t="shared" si="67"/>
        <v>1</v>
      </c>
    </row>
    <row r="115" spans="1:55">
      <c r="A115" s="32">
        <f>'бланки '!D117</f>
        <v>112</v>
      </c>
      <c r="B115" s="33" t="str">
        <f>'Рейтинговая таблица организаций'!B115</f>
        <v>Бюджетное общеобразовательное учреждение Троснянского района Орловской области «Муравльская средняя общеобразовательная школа»</v>
      </c>
      <c r="C115" s="33" t="str">
        <f>'бланки '!A117</f>
        <v>Троснянский район</v>
      </c>
      <c r="D115" s="32">
        <f>'Рейтинговая таблица организаций'!C115</f>
        <v>44</v>
      </c>
      <c r="E115" s="32">
        <f t="shared" si="42"/>
        <v>112</v>
      </c>
      <c r="F115" s="32" t="str">
        <f t="shared" si="43"/>
        <v>Бюджетное общеобразовательное учреждение Троснянского района Орловской области «Муравльская средняя общеобразовательная школа»</v>
      </c>
      <c r="G115" s="32">
        <f>'Рейтинговая таблица организаций'!Q115</f>
        <v>87</v>
      </c>
      <c r="H115" s="32">
        <f>'Рейтинговая таблица организаций'!R115</f>
        <v>100</v>
      </c>
      <c r="I115" s="32">
        <f>'Рейтинговая таблица организаций'!S115</f>
        <v>99</v>
      </c>
      <c r="J115" s="32">
        <f>'Рейтинговая таблица организаций'!T115</f>
        <v>95.7</v>
      </c>
      <c r="K115" s="32" t="str">
        <f t="shared" si="44"/>
        <v>279-280</v>
      </c>
      <c r="L115" s="32">
        <f t="shared" si="32"/>
        <v>279</v>
      </c>
      <c r="M115" s="32">
        <f t="shared" si="33"/>
        <v>2</v>
      </c>
      <c r="N115" s="32">
        <f t="shared" si="45"/>
        <v>112</v>
      </c>
      <c r="O115" s="32" t="str">
        <f t="shared" si="46"/>
        <v>Бюджетное общеобразовательное учреждение Троснянского района Орловской области «Муравльская средняя общеобразовательная школа»</v>
      </c>
      <c r="P115" s="32">
        <f>'Рейтинговая таблица организаций'!Z115</f>
        <v>100</v>
      </c>
      <c r="Q115" s="32">
        <f>'Рейтинговая таблица организаций'!AB115</f>
        <v>98</v>
      </c>
      <c r="R115" s="32">
        <f>'Рейтинговая таблица организаций'!AC115</f>
        <v>99</v>
      </c>
      <c r="S115" s="32" t="str">
        <f t="shared" si="47"/>
        <v>193-239</v>
      </c>
      <c r="T115" s="32">
        <f t="shared" si="34"/>
        <v>193</v>
      </c>
      <c r="U115" s="32">
        <f t="shared" si="35"/>
        <v>47</v>
      </c>
      <c r="V115" s="32">
        <f t="shared" si="48"/>
        <v>112</v>
      </c>
      <c r="W115" s="32" t="str">
        <f t="shared" si="49"/>
        <v>Бюджетное общеобразовательное учреждение Троснянского района Орловской области «Муравльская средняя общеобразовательная школа»</v>
      </c>
      <c r="X115" s="32">
        <f>'Рейтинговая таблица организаций'!AH115</f>
        <v>20</v>
      </c>
      <c r="Y115" s="32">
        <f>'Рейтинговая таблица организаций'!AI115</f>
        <v>80</v>
      </c>
      <c r="Z115" s="34">
        <f>'Рейтинговая таблица организаций'!AJ115</f>
        <v>100</v>
      </c>
      <c r="AA115" s="32">
        <f>'Рейтинговая таблица организаций'!AK115</f>
        <v>68</v>
      </c>
      <c r="AB115" s="32" t="str">
        <f t="shared" si="50"/>
        <v>103-113</v>
      </c>
      <c r="AC115" s="32">
        <f t="shared" si="36"/>
        <v>103</v>
      </c>
      <c r="AD115" s="32">
        <f t="shared" si="37"/>
        <v>11</v>
      </c>
      <c r="AE115" s="32">
        <f t="shared" si="51"/>
        <v>112</v>
      </c>
      <c r="AF115" s="32" t="str">
        <f t="shared" si="52"/>
        <v>Бюджетное общеобразовательное учреждение Троснянского района Орловской области «Муравльская средняя общеобразовательная школа»</v>
      </c>
      <c r="AG115" s="32">
        <f>'Рейтинговая таблица организаций'!AR115</f>
        <v>100</v>
      </c>
      <c r="AH115" s="32">
        <f>'Рейтинговая таблица организаций'!AS115</f>
        <v>98</v>
      </c>
      <c r="AI115" s="32">
        <f>'Рейтинговая таблица организаций'!AT115</f>
        <v>98</v>
      </c>
      <c r="AJ115" s="32">
        <f>'Рейтинговая таблица организаций'!AU115</f>
        <v>98.8</v>
      </c>
      <c r="AK115" s="32" t="str">
        <f t="shared" si="53"/>
        <v>170-190</v>
      </c>
      <c r="AL115" s="32">
        <f t="shared" si="38"/>
        <v>170</v>
      </c>
      <c r="AM115" s="32">
        <f t="shared" si="39"/>
        <v>21</v>
      </c>
      <c r="AN115" s="32">
        <f>'бланки '!D117</f>
        <v>112</v>
      </c>
      <c r="AO115" s="32" t="str">
        <f t="shared" si="54"/>
        <v>Бюджетное общеобразовательное учреждение Троснянского района Орловской области «Муравльская средняя общеобразовательная школа»</v>
      </c>
      <c r="AP115" s="32">
        <f>'Рейтинговая таблица организаций'!BB115</f>
        <v>100</v>
      </c>
      <c r="AQ115" s="32">
        <f>'Рейтинговая таблица организаций'!BC115</f>
        <v>100</v>
      </c>
      <c r="AR115" s="32">
        <f>'Рейтинговая таблица организаций'!BD115</f>
        <v>100</v>
      </c>
      <c r="AS115" s="32">
        <f>'Рейтинговая таблица организаций'!BE115</f>
        <v>100</v>
      </c>
      <c r="AT115" s="32" t="str">
        <f t="shared" si="55"/>
        <v>1-120</v>
      </c>
      <c r="AU115" s="32">
        <f t="shared" si="40"/>
        <v>1</v>
      </c>
      <c r="AV115" s="32">
        <f t="shared" si="41"/>
        <v>120</v>
      </c>
      <c r="AW115" s="39" t="str">
        <f t="shared" si="56"/>
        <v>Троснянский район</v>
      </c>
      <c r="AX115" s="32">
        <f t="shared" si="57"/>
        <v>112</v>
      </c>
      <c r="AY115" s="32" t="str">
        <f t="shared" si="58"/>
        <v>Бюджетное общеобразовательное учреждение Троснянского района Орловской области «Муравльская средняя общеобразовательная школа»</v>
      </c>
      <c r="AZ115" s="32">
        <f>'Рейтинговая таблица организаций'!BF115</f>
        <v>92.3</v>
      </c>
      <c r="BA115" s="32" t="str">
        <f t="shared" si="59"/>
        <v>6</v>
      </c>
      <c r="BB115" s="32">
        <f t="shared" si="66"/>
        <v>6</v>
      </c>
      <c r="BC115" s="32">
        <f t="shared" si="67"/>
        <v>1</v>
      </c>
    </row>
    <row r="116" spans="1:55">
      <c r="A116" s="32">
        <f>'бланки '!D118</f>
        <v>113</v>
      </c>
      <c r="B116" s="33" t="str">
        <f>'Рейтинговая таблица организаций'!B116</f>
        <v>Бюджетное общеобразовательное учреждение Троснянского района Орловской области «Сомовская основная общеобразовательная школа»</v>
      </c>
      <c r="C116" s="33" t="str">
        <f>'бланки '!A118</f>
        <v>Троснянский район</v>
      </c>
      <c r="D116" s="32">
        <f>'Рейтинговая таблица организаций'!C116</f>
        <v>20</v>
      </c>
      <c r="E116" s="32">
        <f t="shared" si="42"/>
        <v>113</v>
      </c>
      <c r="F116" s="32" t="str">
        <f t="shared" si="43"/>
        <v>Бюджетное общеобразовательное учреждение Троснянского района Орловской области «Сомовская основная общеобразовательная школа»</v>
      </c>
      <c r="G116" s="32">
        <f>'Рейтинговая таблица организаций'!Q116</f>
        <v>93</v>
      </c>
      <c r="H116" s="32">
        <f>'Рейтинговая таблица организаций'!R116</f>
        <v>100</v>
      </c>
      <c r="I116" s="32">
        <f>'Рейтинговая таблица организаций'!S116</f>
        <v>100</v>
      </c>
      <c r="J116" s="32">
        <f>'Рейтинговая таблица организаций'!T116</f>
        <v>97.9</v>
      </c>
      <c r="K116" s="32" t="str">
        <f t="shared" si="44"/>
        <v>205-214</v>
      </c>
      <c r="L116" s="32">
        <f t="shared" si="32"/>
        <v>205</v>
      </c>
      <c r="M116" s="32">
        <f t="shared" si="33"/>
        <v>10</v>
      </c>
      <c r="N116" s="32">
        <f t="shared" si="45"/>
        <v>113</v>
      </c>
      <c r="O116" s="32" t="str">
        <f t="shared" si="46"/>
        <v>Бюджетное общеобразовательное учреждение Троснянского района Орловской области «Сомовская основная общеобразовательная школа»</v>
      </c>
      <c r="P116" s="32">
        <f>'Рейтинговая таблица организаций'!Z116</f>
        <v>100</v>
      </c>
      <c r="Q116" s="32">
        <f>'Рейтинговая таблица организаций'!AB116</f>
        <v>100</v>
      </c>
      <c r="R116" s="32">
        <f>'Рейтинговая таблица организаций'!AC116</f>
        <v>100</v>
      </c>
      <c r="S116" s="32" t="str">
        <f t="shared" si="47"/>
        <v>2-156</v>
      </c>
      <c r="T116" s="32">
        <f t="shared" si="34"/>
        <v>2</v>
      </c>
      <c r="U116" s="32">
        <f t="shared" si="35"/>
        <v>155</v>
      </c>
      <c r="V116" s="32">
        <f t="shared" si="48"/>
        <v>113</v>
      </c>
      <c r="W116" s="32" t="str">
        <f t="shared" si="49"/>
        <v>Бюджетное общеобразовательное учреждение Троснянского района Орловской области «Сомовская основная общеобразовательная школа»</v>
      </c>
      <c r="X116" s="32">
        <f>'Рейтинговая таблица организаций'!AH116</f>
        <v>0</v>
      </c>
      <c r="Y116" s="32">
        <f>'Рейтинговая таблица организаций'!AI116</f>
        <v>80</v>
      </c>
      <c r="Z116" s="34">
        <f>'Рейтинговая таблица организаций'!AJ116</f>
        <v>100</v>
      </c>
      <c r="AA116" s="32">
        <f>'Рейтинговая таблица организаций'!AK116</f>
        <v>62</v>
      </c>
      <c r="AB116" s="32" t="str">
        <f t="shared" si="50"/>
        <v>139-155</v>
      </c>
      <c r="AC116" s="32">
        <f t="shared" si="36"/>
        <v>139</v>
      </c>
      <c r="AD116" s="32">
        <f t="shared" si="37"/>
        <v>17</v>
      </c>
      <c r="AE116" s="32">
        <f t="shared" si="51"/>
        <v>113</v>
      </c>
      <c r="AF116" s="32" t="str">
        <f t="shared" si="52"/>
        <v>Бюджетное общеобразовательное учреждение Троснянского района Орловской области «Сомовская основная общеобразовательная школа»</v>
      </c>
      <c r="AG116" s="32">
        <f>'Рейтинговая таблица организаций'!AR116</f>
        <v>100</v>
      </c>
      <c r="AH116" s="32">
        <f>'Рейтинговая таблица организаций'!AS116</f>
        <v>100</v>
      </c>
      <c r="AI116" s="32">
        <f>'Рейтинговая таблица организаций'!AT116</f>
        <v>100</v>
      </c>
      <c r="AJ116" s="32">
        <f>'Рейтинговая таблица организаций'!AU116</f>
        <v>100</v>
      </c>
      <c r="AK116" s="32" t="str">
        <f t="shared" si="53"/>
        <v>1-123</v>
      </c>
      <c r="AL116" s="32">
        <f t="shared" si="38"/>
        <v>1</v>
      </c>
      <c r="AM116" s="32">
        <f t="shared" si="39"/>
        <v>123</v>
      </c>
      <c r="AN116" s="32">
        <f>'бланки '!D118</f>
        <v>113</v>
      </c>
      <c r="AO116" s="32" t="str">
        <f t="shared" si="54"/>
        <v>Бюджетное общеобразовательное учреждение Троснянского района Орловской области «Сомовская основная общеобразовательная школа»</v>
      </c>
      <c r="AP116" s="32">
        <f>'Рейтинговая таблица организаций'!BB116</f>
        <v>100</v>
      </c>
      <c r="AQ116" s="32">
        <f>'Рейтинговая таблица организаций'!BC116</f>
        <v>100</v>
      </c>
      <c r="AR116" s="32">
        <f>'Рейтинговая таблица организаций'!BD116</f>
        <v>100</v>
      </c>
      <c r="AS116" s="32">
        <f>'Рейтинговая таблица организаций'!BE116</f>
        <v>100</v>
      </c>
      <c r="AT116" s="32" t="str">
        <f t="shared" si="55"/>
        <v>1-120</v>
      </c>
      <c r="AU116" s="32">
        <f t="shared" si="40"/>
        <v>1</v>
      </c>
      <c r="AV116" s="32">
        <f t="shared" si="41"/>
        <v>120</v>
      </c>
      <c r="AW116" s="39" t="str">
        <f t="shared" si="56"/>
        <v>Троснянский район</v>
      </c>
      <c r="AX116" s="32">
        <f t="shared" si="57"/>
        <v>113</v>
      </c>
      <c r="AY116" s="32" t="str">
        <f t="shared" si="58"/>
        <v>Бюджетное общеобразовательное учреждение Троснянского района Орловской области «Сомовская основная общеобразовательная школа»</v>
      </c>
      <c r="AZ116" s="32">
        <f>'Рейтинговая таблица организаций'!BF116</f>
        <v>91.97999999999999</v>
      </c>
      <c r="BA116" s="32" t="str">
        <f t="shared" si="59"/>
        <v>7</v>
      </c>
      <c r="BB116" s="32">
        <f t="shared" si="66"/>
        <v>7</v>
      </c>
      <c r="BC116" s="32">
        <f t="shared" si="67"/>
        <v>1</v>
      </c>
    </row>
    <row r="117" spans="1:55">
      <c r="A117" s="32">
        <f>'бланки '!D119</f>
        <v>114</v>
      </c>
      <c r="B117" s="33" t="str">
        <f>'Рейтинговая таблица организаций'!B117</f>
        <v>Бюджетное общеобразовательное учреждение Троснянского района Орловской области «Ломовецкая средняя общеобразовательная школа»</v>
      </c>
      <c r="C117" s="33" t="str">
        <f>'бланки '!A119</f>
        <v>Троснянский район</v>
      </c>
      <c r="D117" s="32">
        <f>'Рейтинговая таблица организаций'!C117</f>
        <v>17</v>
      </c>
      <c r="E117" s="32">
        <f t="shared" si="42"/>
        <v>114</v>
      </c>
      <c r="F117" s="32" t="str">
        <f t="shared" si="43"/>
        <v>Бюджетное общеобразовательное учреждение Троснянского района Орловской области «Ломовецкая средняя общеобразовательная школа»</v>
      </c>
      <c r="G117" s="32">
        <f>'Рейтинговая таблица организаций'!Q117</f>
        <v>88</v>
      </c>
      <c r="H117" s="32">
        <f>'Рейтинговая таблица организаций'!R117</f>
        <v>100</v>
      </c>
      <c r="I117" s="32">
        <f>'Рейтинговая таблица организаций'!S117</f>
        <v>100</v>
      </c>
      <c r="J117" s="32">
        <f>'Рейтинговая таблица организаций'!T117</f>
        <v>96.4</v>
      </c>
      <c r="K117" s="32" t="str">
        <f t="shared" si="44"/>
        <v>264-266</v>
      </c>
      <c r="L117" s="32">
        <f t="shared" si="32"/>
        <v>264</v>
      </c>
      <c r="M117" s="32">
        <f t="shared" si="33"/>
        <v>3</v>
      </c>
      <c r="N117" s="32">
        <f t="shared" si="45"/>
        <v>114</v>
      </c>
      <c r="O117" s="32" t="str">
        <f t="shared" si="46"/>
        <v>Бюджетное общеобразовательное учреждение Троснянского района Орловской области «Ломовецкая средняя общеобразовательная школа»</v>
      </c>
      <c r="P117" s="32">
        <f>'Рейтинговая таблица организаций'!Z117</f>
        <v>100</v>
      </c>
      <c r="Q117" s="32">
        <f>'Рейтинговая таблица организаций'!AB117</f>
        <v>100</v>
      </c>
      <c r="R117" s="32">
        <f>'Рейтинговая таблица организаций'!AC117</f>
        <v>100</v>
      </c>
      <c r="S117" s="32" t="str">
        <f t="shared" si="47"/>
        <v>2-156</v>
      </c>
      <c r="T117" s="32">
        <f t="shared" si="34"/>
        <v>2</v>
      </c>
      <c r="U117" s="32">
        <f t="shared" si="35"/>
        <v>155</v>
      </c>
      <c r="V117" s="32">
        <f t="shared" si="48"/>
        <v>114</v>
      </c>
      <c r="W117" s="32" t="str">
        <f t="shared" si="49"/>
        <v>Бюджетное общеобразовательное учреждение Троснянского района Орловской области «Ломовецкая средняя общеобразовательная школа»</v>
      </c>
      <c r="X117" s="32">
        <f>'Рейтинговая таблица организаций'!AH117</f>
        <v>60</v>
      </c>
      <c r="Y117" s="32">
        <f>'Рейтинговая таблица организаций'!AI117</f>
        <v>80</v>
      </c>
      <c r="Z117" s="34">
        <f>'Рейтинговая таблица организаций'!AJ117</f>
        <v>100</v>
      </c>
      <c r="AA117" s="32">
        <f>'Рейтинговая таблица организаций'!AK117</f>
        <v>80</v>
      </c>
      <c r="AB117" s="32" t="str">
        <f t="shared" si="50"/>
        <v>41-47</v>
      </c>
      <c r="AC117" s="32">
        <f t="shared" si="36"/>
        <v>41</v>
      </c>
      <c r="AD117" s="32">
        <f t="shared" si="37"/>
        <v>7</v>
      </c>
      <c r="AE117" s="32">
        <f t="shared" si="51"/>
        <v>114</v>
      </c>
      <c r="AF117" s="32" t="str">
        <f t="shared" si="52"/>
        <v>Бюджетное общеобразовательное учреждение Троснянского района Орловской области «Ломовецкая средняя общеобразовательная школа»</v>
      </c>
      <c r="AG117" s="32">
        <f>'Рейтинговая таблица организаций'!AR117</f>
        <v>100</v>
      </c>
      <c r="AH117" s="32">
        <f>'Рейтинговая таблица организаций'!AS117</f>
        <v>100</v>
      </c>
      <c r="AI117" s="32">
        <f>'Рейтинговая таблица организаций'!AT117</f>
        <v>100</v>
      </c>
      <c r="AJ117" s="32">
        <f>'Рейтинговая таблица организаций'!AU117</f>
        <v>100</v>
      </c>
      <c r="AK117" s="32" t="str">
        <f t="shared" si="53"/>
        <v>1-123</v>
      </c>
      <c r="AL117" s="32">
        <f t="shared" si="38"/>
        <v>1</v>
      </c>
      <c r="AM117" s="32">
        <f t="shared" si="39"/>
        <v>123</v>
      </c>
      <c r="AN117" s="32">
        <f>'бланки '!D119</f>
        <v>114</v>
      </c>
      <c r="AO117" s="32" t="str">
        <f t="shared" si="54"/>
        <v>Бюджетное общеобразовательное учреждение Троснянского района Орловской области «Ломовецкая средняя общеобразовательная школа»</v>
      </c>
      <c r="AP117" s="32">
        <f>'Рейтинговая таблица организаций'!BB117</f>
        <v>100</v>
      </c>
      <c r="AQ117" s="32">
        <f>'Рейтинговая таблица организаций'!BC117</f>
        <v>100</v>
      </c>
      <c r="AR117" s="32">
        <f>'Рейтинговая таблица организаций'!BD117</f>
        <v>100</v>
      </c>
      <c r="AS117" s="32">
        <f>'Рейтинговая таблица организаций'!BE117</f>
        <v>100</v>
      </c>
      <c r="AT117" s="32" t="str">
        <f t="shared" si="55"/>
        <v>1-120</v>
      </c>
      <c r="AU117" s="32">
        <f t="shared" si="40"/>
        <v>1</v>
      </c>
      <c r="AV117" s="32">
        <f t="shared" si="41"/>
        <v>120</v>
      </c>
      <c r="AW117" s="39" t="str">
        <f t="shared" si="56"/>
        <v>Троснянский район</v>
      </c>
      <c r="AX117" s="32">
        <f t="shared" si="57"/>
        <v>114</v>
      </c>
      <c r="AY117" s="32" t="str">
        <f t="shared" si="58"/>
        <v>Бюджетное общеобразовательное учреждение Троснянского района Орловской области «Ломовецкая средняя общеобразовательная школа»</v>
      </c>
      <c r="AZ117" s="32">
        <f>'Рейтинговая таблица организаций'!BF117</f>
        <v>95.28</v>
      </c>
      <c r="BA117" s="32" t="str">
        <f t="shared" si="59"/>
        <v>3</v>
      </c>
      <c r="BB117" s="32">
        <f t="shared" si="66"/>
        <v>3</v>
      </c>
      <c r="BC117" s="32">
        <f t="shared" si="67"/>
        <v>1</v>
      </c>
    </row>
    <row r="118" spans="1:55">
      <c r="A118" s="32">
        <f>'бланки '!D120</f>
        <v>115</v>
      </c>
      <c r="B118" s="33" t="str">
        <f>'Рейтинговая таблица организаций'!B118</f>
        <v>Бюджетное общеобразовательное учреждение Троснянского района Орловской области «Воронецкая средняя общеобразовательная школа»</v>
      </c>
      <c r="C118" s="33" t="str">
        <f>'бланки '!A120</f>
        <v>Троснянский район</v>
      </c>
      <c r="D118" s="32">
        <f>'Рейтинговая таблица организаций'!C118</f>
        <v>42</v>
      </c>
      <c r="E118" s="32">
        <f t="shared" si="42"/>
        <v>115</v>
      </c>
      <c r="F118" s="32" t="str">
        <f t="shared" si="43"/>
        <v>Бюджетное общеобразовательное учреждение Троснянского района Орловской области «Воронецкая средняя общеобразовательная школа»</v>
      </c>
      <c r="G118" s="32">
        <f>'Рейтинговая таблица организаций'!Q118</f>
        <v>99</v>
      </c>
      <c r="H118" s="32">
        <f>'Рейтинговая таблица организаций'!R118</f>
        <v>100</v>
      </c>
      <c r="I118" s="32">
        <f>'Рейтинговая таблица организаций'!S118</f>
        <v>100</v>
      </c>
      <c r="J118" s="32">
        <f>'Рейтинговая таблица организаций'!T118</f>
        <v>99.7</v>
      </c>
      <c r="K118" s="32" t="str">
        <f t="shared" si="44"/>
        <v>33-51</v>
      </c>
      <c r="L118" s="32">
        <f t="shared" si="32"/>
        <v>33</v>
      </c>
      <c r="M118" s="32">
        <f t="shared" si="33"/>
        <v>19</v>
      </c>
      <c r="N118" s="32">
        <f t="shared" si="45"/>
        <v>115</v>
      </c>
      <c r="O118" s="32" t="str">
        <f t="shared" si="46"/>
        <v>Бюджетное общеобразовательное учреждение Троснянского района Орловской области «Воронецкая средняя общеобразовательная школа»</v>
      </c>
      <c r="P118" s="32">
        <f>'Рейтинговая таблица организаций'!Z118</f>
        <v>100</v>
      </c>
      <c r="Q118" s="32">
        <f>'Рейтинговая таблица организаций'!AB118</f>
        <v>100</v>
      </c>
      <c r="R118" s="32">
        <f>'Рейтинговая таблица организаций'!AC118</f>
        <v>100</v>
      </c>
      <c r="S118" s="32" t="str">
        <f t="shared" si="47"/>
        <v>2-156</v>
      </c>
      <c r="T118" s="32">
        <f t="shared" si="34"/>
        <v>2</v>
      </c>
      <c r="U118" s="32">
        <f t="shared" si="35"/>
        <v>155</v>
      </c>
      <c r="V118" s="32">
        <f t="shared" si="48"/>
        <v>115</v>
      </c>
      <c r="W118" s="32" t="str">
        <f t="shared" si="49"/>
        <v>Бюджетное общеобразовательное учреждение Троснянского района Орловской области «Воронецкая средняя общеобразовательная школа»</v>
      </c>
      <c r="X118" s="32">
        <f>'Рейтинговая таблица организаций'!AH118</f>
        <v>60</v>
      </c>
      <c r="Y118" s="32">
        <f>'Рейтинговая таблица организаций'!AI118</f>
        <v>100</v>
      </c>
      <c r="Z118" s="34">
        <f>'Рейтинговая таблица организаций'!AJ118</f>
        <v>100</v>
      </c>
      <c r="AA118" s="32">
        <f>'Рейтинговая таблица организаций'!AK118</f>
        <v>88</v>
      </c>
      <c r="AB118" s="32" t="str">
        <f t="shared" si="50"/>
        <v>16-21</v>
      </c>
      <c r="AC118" s="32">
        <f t="shared" si="36"/>
        <v>16</v>
      </c>
      <c r="AD118" s="32">
        <f t="shared" si="37"/>
        <v>6</v>
      </c>
      <c r="AE118" s="32">
        <f t="shared" si="51"/>
        <v>115</v>
      </c>
      <c r="AF118" s="32" t="str">
        <f t="shared" si="52"/>
        <v>Бюджетное общеобразовательное учреждение Троснянского района Орловской области «Воронецкая средняя общеобразовательная школа»</v>
      </c>
      <c r="AG118" s="32">
        <f>'Рейтинговая таблица организаций'!AR118</f>
        <v>100</v>
      </c>
      <c r="AH118" s="32">
        <f>'Рейтинговая таблица организаций'!AS118</f>
        <v>100</v>
      </c>
      <c r="AI118" s="32">
        <f>'Рейтинговая таблица организаций'!AT118</f>
        <v>100</v>
      </c>
      <c r="AJ118" s="32">
        <f>'Рейтинговая таблица организаций'!AU118</f>
        <v>100</v>
      </c>
      <c r="AK118" s="32" t="str">
        <f t="shared" si="53"/>
        <v>1-123</v>
      </c>
      <c r="AL118" s="32">
        <f t="shared" si="38"/>
        <v>1</v>
      </c>
      <c r="AM118" s="32">
        <f t="shared" si="39"/>
        <v>123</v>
      </c>
      <c r="AN118" s="32">
        <f>'бланки '!D120</f>
        <v>115</v>
      </c>
      <c r="AO118" s="32" t="str">
        <f t="shared" si="54"/>
        <v>Бюджетное общеобразовательное учреждение Троснянского района Орловской области «Воронецкая средняя общеобразовательная школа»</v>
      </c>
      <c r="AP118" s="32">
        <f>'Рейтинговая таблица организаций'!BB118</f>
        <v>100</v>
      </c>
      <c r="AQ118" s="32">
        <f>'Рейтинговая таблица организаций'!BC118</f>
        <v>100</v>
      </c>
      <c r="AR118" s="32">
        <f>'Рейтинговая таблица организаций'!BD118</f>
        <v>100</v>
      </c>
      <c r="AS118" s="32">
        <f>'Рейтинговая таблица организаций'!BE118</f>
        <v>100</v>
      </c>
      <c r="AT118" s="32" t="str">
        <f t="shared" si="55"/>
        <v>1-120</v>
      </c>
      <c r="AU118" s="32">
        <f t="shared" si="40"/>
        <v>1</v>
      </c>
      <c r="AV118" s="32">
        <f t="shared" si="41"/>
        <v>120</v>
      </c>
      <c r="AW118" s="39" t="str">
        <f t="shared" si="56"/>
        <v>Троснянский район</v>
      </c>
      <c r="AX118" s="32">
        <f t="shared" si="57"/>
        <v>115</v>
      </c>
      <c r="AY118" s="32" t="str">
        <f t="shared" si="58"/>
        <v>Бюджетное общеобразовательное учреждение Троснянского района Орловской области «Воронецкая средняя общеобразовательная школа»</v>
      </c>
      <c r="AZ118" s="32">
        <f>'Рейтинговая таблица организаций'!BF118</f>
        <v>97.539999999999992</v>
      </c>
      <c r="BA118" s="32" t="str">
        <f t="shared" si="59"/>
        <v>1</v>
      </c>
      <c r="BB118" s="32">
        <f t="shared" si="66"/>
        <v>1</v>
      </c>
      <c r="BC118" s="32">
        <f t="shared" si="67"/>
        <v>1</v>
      </c>
    </row>
    <row r="119" spans="1:55">
      <c r="A119" s="32">
        <f>'бланки '!D121</f>
        <v>116</v>
      </c>
      <c r="B119" s="33" t="str">
        <f>'Рейтинговая таблица организаций'!B119</f>
        <v>Бюджетное общеобразовательное учреждение Троснянского района Орловской области «Никольская средняя общеобразовательная школа»</v>
      </c>
      <c r="C119" s="33" t="str">
        <f>'бланки '!A121</f>
        <v>Троснянский район</v>
      </c>
      <c r="D119" s="32">
        <f>'Рейтинговая таблица организаций'!C119</f>
        <v>55</v>
      </c>
      <c r="E119" s="32">
        <f t="shared" si="42"/>
        <v>116</v>
      </c>
      <c r="F119" s="32" t="str">
        <f t="shared" si="43"/>
        <v>Бюджетное общеобразовательное учреждение Троснянского района Орловской области «Никольская средняя общеобразовательная школа»</v>
      </c>
      <c r="G119" s="32">
        <f>'Рейтинговая таблица организаций'!Q119</f>
        <v>96</v>
      </c>
      <c r="H119" s="32">
        <f>'Рейтинговая таблица организаций'!R119</f>
        <v>90</v>
      </c>
      <c r="I119" s="32">
        <f>'Рейтинговая таблица организаций'!S119</f>
        <v>99</v>
      </c>
      <c r="J119" s="32">
        <f>'Рейтинговая таблица организаций'!T119</f>
        <v>95.4</v>
      </c>
      <c r="K119" s="32" t="str">
        <f t="shared" si="44"/>
        <v>283-285</v>
      </c>
      <c r="L119" s="32">
        <f t="shared" si="32"/>
        <v>283</v>
      </c>
      <c r="M119" s="32">
        <f t="shared" si="33"/>
        <v>3</v>
      </c>
      <c r="N119" s="32">
        <f t="shared" si="45"/>
        <v>116</v>
      </c>
      <c r="O119" s="32" t="str">
        <f t="shared" si="46"/>
        <v>Бюджетное общеобразовательное учреждение Троснянского района Орловской области «Никольская средняя общеобразовательная школа»</v>
      </c>
      <c r="P119" s="32">
        <f>'Рейтинговая таблица организаций'!Z119</f>
        <v>100</v>
      </c>
      <c r="Q119" s="32">
        <f>'Рейтинговая таблица организаций'!AB119</f>
        <v>98</v>
      </c>
      <c r="R119" s="32">
        <f>'Рейтинговая таблица организаций'!AC119</f>
        <v>99</v>
      </c>
      <c r="S119" s="32" t="str">
        <f t="shared" si="47"/>
        <v>193-239</v>
      </c>
      <c r="T119" s="32">
        <f t="shared" si="34"/>
        <v>193</v>
      </c>
      <c r="U119" s="32">
        <f t="shared" si="35"/>
        <v>47</v>
      </c>
      <c r="V119" s="32">
        <f t="shared" si="48"/>
        <v>116</v>
      </c>
      <c r="W119" s="32" t="str">
        <f t="shared" si="49"/>
        <v>Бюджетное общеобразовательное учреждение Троснянского района Орловской области «Никольская средняя общеобразовательная школа»</v>
      </c>
      <c r="X119" s="32">
        <f>'Рейтинговая таблица организаций'!AH119</f>
        <v>20</v>
      </c>
      <c r="Y119" s="32">
        <f>'Рейтинговая таблица организаций'!AI119</f>
        <v>100</v>
      </c>
      <c r="Z119" s="34">
        <f>'Рейтинговая таблица организаций'!AJ119</f>
        <v>100</v>
      </c>
      <c r="AA119" s="32">
        <f>'Рейтинговая таблица организаций'!AK119</f>
        <v>76</v>
      </c>
      <c r="AB119" s="32" t="str">
        <f t="shared" si="50"/>
        <v>55-59</v>
      </c>
      <c r="AC119" s="32">
        <f t="shared" si="36"/>
        <v>55</v>
      </c>
      <c r="AD119" s="32">
        <f t="shared" si="37"/>
        <v>5</v>
      </c>
      <c r="AE119" s="32">
        <f t="shared" si="51"/>
        <v>116</v>
      </c>
      <c r="AF119" s="32" t="str">
        <f t="shared" si="52"/>
        <v>Бюджетное общеобразовательное учреждение Троснянского района Орловской области «Никольская средняя общеобразовательная школа»</v>
      </c>
      <c r="AG119" s="32">
        <f>'Рейтинговая таблица организаций'!AR119</f>
        <v>100</v>
      </c>
      <c r="AH119" s="32">
        <f>'Рейтинговая таблица организаций'!AS119</f>
        <v>100</v>
      </c>
      <c r="AI119" s="32">
        <f>'Рейтинговая таблица организаций'!AT119</f>
        <v>100</v>
      </c>
      <c r="AJ119" s="32">
        <f>'Рейтинговая таблица организаций'!AU119</f>
        <v>100</v>
      </c>
      <c r="AK119" s="32" t="str">
        <f t="shared" si="53"/>
        <v>1-123</v>
      </c>
      <c r="AL119" s="32">
        <f t="shared" si="38"/>
        <v>1</v>
      </c>
      <c r="AM119" s="32">
        <f t="shared" si="39"/>
        <v>123</v>
      </c>
      <c r="AN119" s="32">
        <f>'бланки '!D121</f>
        <v>116</v>
      </c>
      <c r="AO119" s="32" t="str">
        <f t="shared" si="54"/>
        <v>Бюджетное общеобразовательное учреждение Троснянского района Орловской области «Никольская средняя общеобразовательная школа»</v>
      </c>
      <c r="AP119" s="32">
        <f>'Рейтинговая таблица организаций'!BB119</f>
        <v>100</v>
      </c>
      <c r="AQ119" s="32">
        <f>'Рейтинговая таблица организаций'!BC119</f>
        <v>100</v>
      </c>
      <c r="AR119" s="32">
        <f>'Рейтинговая таблица организаций'!BD119</f>
        <v>100</v>
      </c>
      <c r="AS119" s="32">
        <f>'Рейтинговая таблица организаций'!BE119</f>
        <v>100</v>
      </c>
      <c r="AT119" s="32" t="str">
        <f t="shared" si="55"/>
        <v>1-120</v>
      </c>
      <c r="AU119" s="32">
        <f t="shared" si="40"/>
        <v>1</v>
      </c>
      <c r="AV119" s="32">
        <f t="shared" si="41"/>
        <v>120</v>
      </c>
      <c r="AW119" s="39" t="str">
        <f t="shared" si="56"/>
        <v>Троснянский район</v>
      </c>
      <c r="AX119" s="32">
        <f t="shared" si="57"/>
        <v>116</v>
      </c>
      <c r="AY119" s="32" t="str">
        <f t="shared" si="58"/>
        <v>Бюджетное общеобразовательное учреждение Троснянского района Орловской области «Никольская средняя общеобразовательная школа»</v>
      </c>
      <c r="AZ119" s="32">
        <f>'Рейтинговая таблица организаций'!BF119</f>
        <v>94.08</v>
      </c>
      <c r="BA119" s="32" t="str">
        <f t="shared" si="59"/>
        <v>5</v>
      </c>
      <c r="BB119" s="32">
        <f t="shared" si="66"/>
        <v>5</v>
      </c>
      <c r="BC119" s="32">
        <f t="shared" si="67"/>
        <v>1</v>
      </c>
    </row>
    <row r="120" spans="1:55">
      <c r="A120" s="32">
        <f>'бланки '!D122</f>
        <v>117</v>
      </c>
      <c r="B120" s="33" t="str">
        <f>'Рейтинговая таблица организаций'!B120</f>
        <v>Муниципальное бюджетное общеобразовательное учреждение «Малоархангельская средняя общеобразовательная школа № 2»</v>
      </c>
      <c r="C120" s="33" t="str">
        <f>'бланки '!A122</f>
        <v>Малоархангельский район</v>
      </c>
      <c r="D120" s="32">
        <f>'Рейтинговая таблица организаций'!C120</f>
        <v>54</v>
      </c>
      <c r="E120" s="32">
        <f t="shared" si="42"/>
        <v>117</v>
      </c>
      <c r="F120" s="32" t="str">
        <f t="shared" si="43"/>
        <v>Муниципальное бюджетное общеобразовательное учреждение «Малоархангельская средняя общеобразовательная школа № 2»</v>
      </c>
      <c r="G120" s="32">
        <f>'Рейтинговая таблица организаций'!Q120</f>
        <v>97</v>
      </c>
      <c r="H120" s="32">
        <f>'Рейтинговая таблица организаций'!R120</f>
        <v>100</v>
      </c>
      <c r="I120" s="32">
        <f>'Рейтинговая таблица организаций'!S120</f>
        <v>100</v>
      </c>
      <c r="J120" s="32">
        <f>'Рейтинговая таблица организаций'!T120</f>
        <v>99.1</v>
      </c>
      <c r="K120" s="32" t="str">
        <f t="shared" si="44"/>
        <v>122-136</v>
      </c>
      <c r="L120" s="32">
        <f t="shared" si="32"/>
        <v>122</v>
      </c>
      <c r="M120" s="32">
        <f t="shared" si="33"/>
        <v>15</v>
      </c>
      <c r="N120" s="32">
        <f t="shared" si="45"/>
        <v>117</v>
      </c>
      <c r="O120" s="32" t="str">
        <f t="shared" si="46"/>
        <v>Муниципальное бюджетное общеобразовательное учреждение «Малоархангельская средняя общеобразовательная школа № 2»</v>
      </c>
      <c r="P120" s="32">
        <f>'Рейтинговая таблица организаций'!Z120</f>
        <v>100</v>
      </c>
      <c r="Q120" s="32">
        <f>'Рейтинговая таблица организаций'!AB120</f>
        <v>98</v>
      </c>
      <c r="R120" s="32">
        <f>'Рейтинговая таблица организаций'!AC120</f>
        <v>99</v>
      </c>
      <c r="S120" s="32" t="str">
        <f t="shared" si="47"/>
        <v>193-239</v>
      </c>
      <c r="T120" s="32">
        <f t="shared" si="34"/>
        <v>193</v>
      </c>
      <c r="U120" s="32">
        <f t="shared" si="35"/>
        <v>47</v>
      </c>
      <c r="V120" s="32">
        <f t="shared" si="48"/>
        <v>117</v>
      </c>
      <c r="W120" s="32" t="str">
        <f t="shared" si="49"/>
        <v>Муниципальное бюджетное общеобразовательное учреждение «Малоархангельская средняя общеобразовательная школа № 2»</v>
      </c>
      <c r="X120" s="32">
        <f>'Рейтинговая таблица организаций'!AH120</f>
        <v>0</v>
      </c>
      <c r="Y120" s="32">
        <f>'Рейтинговая таблица организаций'!AI120</f>
        <v>60</v>
      </c>
      <c r="Z120" s="34">
        <f>'Рейтинговая таблица организаций'!AJ120</f>
        <v>100</v>
      </c>
      <c r="AA120" s="32">
        <f>'Рейтинговая таблица организаций'!AK120</f>
        <v>54</v>
      </c>
      <c r="AB120" s="32" t="str">
        <f t="shared" si="50"/>
        <v>206-265</v>
      </c>
      <c r="AC120" s="32">
        <f t="shared" si="36"/>
        <v>206</v>
      </c>
      <c r="AD120" s="32">
        <f t="shared" si="37"/>
        <v>60</v>
      </c>
      <c r="AE120" s="32">
        <f t="shared" si="51"/>
        <v>117</v>
      </c>
      <c r="AF120" s="32" t="str">
        <f t="shared" si="52"/>
        <v>Муниципальное бюджетное общеобразовательное учреждение «Малоархангельская средняя общеобразовательная школа № 2»</v>
      </c>
      <c r="AG120" s="32">
        <f>'Рейтинговая таблица организаций'!AR120</f>
        <v>100</v>
      </c>
      <c r="AH120" s="32">
        <f>'Рейтинговая таблица организаций'!AS120</f>
        <v>100</v>
      </c>
      <c r="AI120" s="32">
        <f>'Рейтинговая таблица организаций'!AT120</f>
        <v>100</v>
      </c>
      <c r="AJ120" s="32">
        <f>'Рейтинговая таблица организаций'!AU120</f>
        <v>100</v>
      </c>
      <c r="AK120" s="32" t="str">
        <f t="shared" si="53"/>
        <v>1-123</v>
      </c>
      <c r="AL120" s="32">
        <f t="shared" si="38"/>
        <v>1</v>
      </c>
      <c r="AM120" s="32">
        <f t="shared" si="39"/>
        <v>123</v>
      </c>
      <c r="AN120" s="32">
        <f>'бланки '!D122</f>
        <v>117</v>
      </c>
      <c r="AO120" s="32" t="str">
        <f t="shared" si="54"/>
        <v>Муниципальное бюджетное общеобразовательное учреждение «Малоархангельская средняя общеобразовательная школа № 2»</v>
      </c>
      <c r="AP120" s="32">
        <f>'Рейтинговая таблица организаций'!BB120</f>
        <v>100</v>
      </c>
      <c r="AQ120" s="32">
        <f>'Рейтинговая таблица организаций'!BC120</f>
        <v>100</v>
      </c>
      <c r="AR120" s="32">
        <f>'Рейтинговая таблица организаций'!BD120</f>
        <v>100</v>
      </c>
      <c r="AS120" s="32">
        <f>'Рейтинговая таблица организаций'!BE120</f>
        <v>100</v>
      </c>
      <c r="AT120" s="32" t="str">
        <f t="shared" si="55"/>
        <v>1-120</v>
      </c>
      <c r="AU120" s="32">
        <f t="shared" si="40"/>
        <v>1</v>
      </c>
      <c r="AV120" s="32">
        <f t="shared" si="41"/>
        <v>120</v>
      </c>
      <c r="AW120" s="39" t="str">
        <f t="shared" si="56"/>
        <v>Малоархангельский район</v>
      </c>
      <c r="AX120" s="32">
        <f t="shared" si="57"/>
        <v>117</v>
      </c>
      <c r="AY120" s="32" t="str">
        <f t="shared" si="58"/>
        <v>Муниципальное бюджетное общеобразовательное учреждение «Малоархангельская средняя общеобразовательная школа № 2»</v>
      </c>
      <c r="AZ120" s="32">
        <f>'Рейтинговая таблица организаций'!BF120</f>
        <v>90.42</v>
      </c>
      <c r="BA120" s="32" t="str">
        <f t="shared" si="59"/>
        <v>6</v>
      </c>
      <c r="BB120" s="32">
        <f>RANK(AZ120,AZ$120:AZ$128)</f>
        <v>6</v>
      </c>
      <c r="BC120" s="32">
        <f>COUNTIF(BB$120:BB$128,BB120)</f>
        <v>1</v>
      </c>
    </row>
    <row r="121" spans="1:55">
      <c r="A121" s="32">
        <f>'бланки '!D123</f>
        <v>118</v>
      </c>
      <c r="B121" s="33" t="str">
        <f>'Рейтинговая таблица организаций'!B121</f>
        <v>Муниципальное бюджетное общеобразовательное учреждение «Малоархангельская средняя общеобразовательная школа № 1»</v>
      </c>
      <c r="C121" s="33" t="str">
        <f>'бланки '!A123</f>
        <v>Малоархангельский район</v>
      </c>
      <c r="D121" s="32">
        <f>'Рейтинговая таблица организаций'!C121</f>
        <v>277</v>
      </c>
      <c r="E121" s="32">
        <f t="shared" si="42"/>
        <v>118</v>
      </c>
      <c r="F121" s="32" t="str">
        <f t="shared" si="43"/>
        <v>Муниципальное бюджетное общеобразовательное учреждение «Малоархангельская средняя общеобразовательная школа № 1»</v>
      </c>
      <c r="G121" s="32">
        <f>'Рейтинговая таблица организаций'!Q121</f>
        <v>96</v>
      </c>
      <c r="H121" s="32">
        <f>'Рейтинговая таблица организаций'!R121</f>
        <v>100</v>
      </c>
      <c r="I121" s="32">
        <f>'Рейтинговая таблица организаций'!S121</f>
        <v>99</v>
      </c>
      <c r="J121" s="32">
        <f>'Рейтинговая таблица организаций'!T121</f>
        <v>98.4</v>
      </c>
      <c r="K121" s="32" t="str">
        <f t="shared" si="44"/>
        <v>179-187</v>
      </c>
      <c r="L121" s="32">
        <f t="shared" si="32"/>
        <v>179</v>
      </c>
      <c r="M121" s="32">
        <f t="shared" si="33"/>
        <v>9</v>
      </c>
      <c r="N121" s="32">
        <f t="shared" si="45"/>
        <v>118</v>
      </c>
      <c r="O121" s="32" t="str">
        <f t="shared" si="46"/>
        <v>Муниципальное бюджетное общеобразовательное учреждение «Малоархангельская средняя общеобразовательная школа № 1»</v>
      </c>
      <c r="P121" s="32">
        <f>'Рейтинговая таблица организаций'!Z121</f>
        <v>100</v>
      </c>
      <c r="Q121" s="32">
        <f>'Рейтинговая таблица организаций'!AB121</f>
        <v>99</v>
      </c>
      <c r="R121" s="32">
        <f>'Рейтинговая таблица организаций'!AC121</f>
        <v>99.5</v>
      </c>
      <c r="S121" s="32" t="str">
        <f t="shared" si="47"/>
        <v>157-192</v>
      </c>
      <c r="T121" s="32">
        <f t="shared" si="34"/>
        <v>157</v>
      </c>
      <c r="U121" s="32">
        <f t="shared" si="35"/>
        <v>36</v>
      </c>
      <c r="V121" s="32">
        <f t="shared" si="48"/>
        <v>118</v>
      </c>
      <c r="W121" s="32" t="str">
        <f t="shared" si="49"/>
        <v>Муниципальное бюджетное общеобразовательное учреждение «Малоархангельская средняя общеобразовательная школа № 1»</v>
      </c>
      <c r="X121" s="32">
        <f>'Рейтинговая таблица организаций'!AH121</f>
        <v>80</v>
      </c>
      <c r="Y121" s="32">
        <f>'Рейтинговая таблица организаций'!AI121</f>
        <v>100</v>
      </c>
      <c r="Z121" s="34">
        <f>'Рейтинговая таблица организаций'!AJ121</f>
        <v>87</v>
      </c>
      <c r="AA121" s="32">
        <f>'Рейтинговая таблица организаций'!AK121</f>
        <v>90.1</v>
      </c>
      <c r="AB121" s="32" t="str">
        <f t="shared" si="50"/>
        <v>15</v>
      </c>
      <c r="AC121" s="32">
        <f t="shared" si="36"/>
        <v>15</v>
      </c>
      <c r="AD121" s="32">
        <f t="shared" si="37"/>
        <v>1</v>
      </c>
      <c r="AE121" s="32">
        <f t="shared" si="51"/>
        <v>118</v>
      </c>
      <c r="AF121" s="32" t="str">
        <f t="shared" si="52"/>
        <v>Муниципальное бюджетное общеобразовательное учреждение «Малоархангельская средняя общеобразовательная школа № 1»</v>
      </c>
      <c r="AG121" s="32">
        <f>'Рейтинговая таблица организаций'!AR121</f>
        <v>99</v>
      </c>
      <c r="AH121" s="32">
        <f>'Рейтинговая таблица организаций'!AS121</f>
        <v>98</v>
      </c>
      <c r="AI121" s="32">
        <f>'Рейтинговая таблица организаций'!AT121</f>
        <v>98</v>
      </c>
      <c r="AJ121" s="32">
        <f>'Рейтинговая таблица организаций'!AU121</f>
        <v>98.4</v>
      </c>
      <c r="AK121" s="32" t="str">
        <f t="shared" si="53"/>
        <v>202-217</v>
      </c>
      <c r="AL121" s="32">
        <f t="shared" si="38"/>
        <v>202</v>
      </c>
      <c r="AM121" s="32">
        <f t="shared" si="39"/>
        <v>16</v>
      </c>
      <c r="AN121" s="32">
        <f>'бланки '!D123</f>
        <v>118</v>
      </c>
      <c r="AO121" s="32" t="str">
        <f t="shared" si="54"/>
        <v>Муниципальное бюджетное общеобразовательное учреждение «Малоархангельская средняя общеобразовательная школа № 1»</v>
      </c>
      <c r="AP121" s="32">
        <f>'Рейтинговая таблица организаций'!BB121</f>
        <v>96</v>
      </c>
      <c r="AQ121" s="32">
        <f>'Рейтинговая таблица организаций'!BC121</f>
        <v>96</v>
      </c>
      <c r="AR121" s="32">
        <f>'Рейтинговая таблица организаций'!BD121</f>
        <v>96</v>
      </c>
      <c r="AS121" s="32">
        <f>'Рейтинговая таблица организаций'!BE121</f>
        <v>96</v>
      </c>
      <c r="AT121" s="32" t="str">
        <f t="shared" si="55"/>
        <v>323-325</v>
      </c>
      <c r="AU121" s="32">
        <f t="shared" si="40"/>
        <v>323</v>
      </c>
      <c r="AV121" s="32">
        <f t="shared" si="41"/>
        <v>3</v>
      </c>
      <c r="AW121" s="39" t="str">
        <f t="shared" si="56"/>
        <v>Малоархангельский район</v>
      </c>
      <c r="AX121" s="32">
        <f t="shared" si="57"/>
        <v>118</v>
      </c>
      <c r="AY121" s="32" t="str">
        <f t="shared" si="58"/>
        <v>Муниципальное бюджетное общеобразовательное учреждение «Малоархангельская средняя общеобразовательная школа № 1»</v>
      </c>
      <c r="AZ121" s="32">
        <f>'Рейтинговая таблица организаций'!BF121</f>
        <v>96.47999999999999</v>
      </c>
      <c r="BA121" s="32" t="str">
        <f t="shared" si="59"/>
        <v>2</v>
      </c>
      <c r="BB121" s="32">
        <f t="shared" ref="BB121:BB128" si="68">RANK(AZ121,AZ$120:AZ$128)</f>
        <v>2</v>
      </c>
      <c r="BC121" s="32">
        <f t="shared" ref="BC121:BC128" si="69">COUNTIF(BB$120:BB$128,BB121)</f>
        <v>1</v>
      </c>
    </row>
    <row r="122" spans="1:55">
      <c r="A122" s="32">
        <f>'бланки '!D124</f>
        <v>119</v>
      </c>
      <c r="B122" s="33" t="str">
        <f>'Рейтинговая таблица организаций'!B122</f>
        <v>Муниципальное бюджетное общеобразовательное учреждение Малоархангельского района «Совхозская средняя общеобразовательная школа»</v>
      </c>
      <c r="C122" s="33" t="str">
        <f>'бланки '!A124</f>
        <v>Малоархангельский район</v>
      </c>
      <c r="D122" s="32">
        <f>'Рейтинговая таблица организаций'!C122</f>
        <v>136</v>
      </c>
      <c r="E122" s="32">
        <f t="shared" si="42"/>
        <v>119</v>
      </c>
      <c r="F122" s="32" t="str">
        <f t="shared" si="43"/>
        <v>Муниципальное бюджетное общеобразовательное учреждение Малоархангельского района «Совхозская средняя общеобразовательная школа»</v>
      </c>
      <c r="G122" s="32">
        <f>'Рейтинговая таблица организаций'!Q122</f>
        <v>96</v>
      </c>
      <c r="H122" s="32">
        <f>'Рейтинговая таблица организаций'!R122</f>
        <v>100</v>
      </c>
      <c r="I122" s="32">
        <f>'Рейтинговая таблица организаций'!S122</f>
        <v>99</v>
      </c>
      <c r="J122" s="32">
        <f>'Рейтинговая таблица организаций'!T122</f>
        <v>98.4</v>
      </c>
      <c r="K122" s="32" t="str">
        <f t="shared" si="44"/>
        <v>179-187</v>
      </c>
      <c r="L122" s="32">
        <f t="shared" si="32"/>
        <v>179</v>
      </c>
      <c r="M122" s="32">
        <f t="shared" si="33"/>
        <v>9</v>
      </c>
      <c r="N122" s="32">
        <f t="shared" si="45"/>
        <v>119</v>
      </c>
      <c r="O122" s="32" t="str">
        <f t="shared" si="46"/>
        <v>Муниципальное бюджетное общеобразовательное учреждение Малоархангельского района «Совхозская средняя общеобразовательная школа»</v>
      </c>
      <c r="P122" s="32">
        <f>'Рейтинговая таблица организаций'!Z122</f>
        <v>100</v>
      </c>
      <c r="Q122" s="32">
        <f>'Рейтинговая таблица организаций'!AB122</f>
        <v>98</v>
      </c>
      <c r="R122" s="32">
        <f>'Рейтинговая таблица организаций'!AC122</f>
        <v>99</v>
      </c>
      <c r="S122" s="32" t="str">
        <f t="shared" si="47"/>
        <v>193-239</v>
      </c>
      <c r="T122" s="32">
        <f t="shared" si="34"/>
        <v>193</v>
      </c>
      <c r="U122" s="32">
        <f t="shared" si="35"/>
        <v>47</v>
      </c>
      <c r="V122" s="32">
        <f t="shared" si="48"/>
        <v>119</v>
      </c>
      <c r="W122" s="32" t="str">
        <f t="shared" si="49"/>
        <v>Муниципальное бюджетное общеобразовательное учреждение Малоархангельского района «Совхозская средняя общеобразовательная школа»</v>
      </c>
      <c r="X122" s="32">
        <f>'Рейтинговая таблица организаций'!AH122</f>
        <v>0</v>
      </c>
      <c r="Y122" s="32">
        <f>'Рейтинговая таблица организаций'!AI122</f>
        <v>60</v>
      </c>
      <c r="Z122" s="34">
        <f>'Рейтинговая таблица организаций'!AJ122</f>
        <v>86</v>
      </c>
      <c r="AA122" s="32">
        <f>'Рейтинговая таблица организаций'!AK122</f>
        <v>49.8</v>
      </c>
      <c r="AB122" s="32" t="str">
        <f t="shared" si="50"/>
        <v>294-298</v>
      </c>
      <c r="AC122" s="32">
        <f t="shared" si="36"/>
        <v>294</v>
      </c>
      <c r="AD122" s="32">
        <f t="shared" si="37"/>
        <v>5</v>
      </c>
      <c r="AE122" s="32">
        <f t="shared" si="51"/>
        <v>119</v>
      </c>
      <c r="AF122" s="32" t="str">
        <f t="shared" si="52"/>
        <v>Муниципальное бюджетное общеобразовательное учреждение Малоархангельского района «Совхозская средняя общеобразовательная школа»</v>
      </c>
      <c r="AG122" s="32">
        <f>'Рейтинговая таблица организаций'!AR122</f>
        <v>96</v>
      </c>
      <c r="AH122" s="32">
        <f>'Рейтинговая таблица организаций'!AS122</f>
        <v>100</v>
      </c>
      <c r="AI122" s="32">
        <f>'Рейтинговая таблица организаций'!AT122</f>
        <v>98</v>
      </c>
      <c r="AJ122" s="32">
        <f>'Рейтинговая таблица организаций'!AU122</f>
        <v>98</v>
      </c>
      <c r="AK122" s="32" t="str">
        <f t="shared" si="53"/>
        <v>232-248</v>
      </c>
      <c r="AL122" s="32">
        <f t="shared" si="38"/>
        <v>232</v>
      </c>
      <c r="AM122" s="32">
        <f t="shared" si="39"/>
        <v>17</v>
      </c>
      <c r="AN122" s="32">
        <f>'бланки '!D124</f>
        <v>119</v>
      </c>
      <c r="AO122" s="32" t="str">
        <f t="shared" si="54"/>
        <v>Муниципальное бюджетное общеобразовательное учреждение Малоархангельского района «Совхозская средняя общеобразовательная школа»</v>
      </c>
      <c r="AP122" s="32">
        <f>'Рейтинговая таблица организаций'!BB122</f>
        <v>98</v>
      </c>
      <c r="AQ122" s="32">
        <f>'Рейтинговая таблица организаций'!BC122</f>
        <v>97</v>
      </c>
      <c r="AR122" s="32">
        <f>'Рейтинговая таблица организаций'!BD122</f>
        <v>98</v>
      </c>
      <c r="AS122" s="32">
        <f>'Рейтинговая таблица организаций'!BE122</f>
        <v>97.8</v>
      </c>
      <c r="AT122" s="32" t="str">
        <f t="shared" si="55"/>
        <v>265-268</v>
      </c>
      <c r="AU122" s="32">
        <f t="shared" si="40"/>
        <v>265</v>
      </c>
      <c r="AV122" s="32">
        <f t="shared" si="41"/>
        <v>4</v>
      </c>
      <c r="AW122" s="39" t="str">
        <f t="shared" si="56"/>
        <v>Малоархангельский район</v>
      </c>
      <c r="AX122" s="32">
        <f t="shared" si="57"/>
        <v>119</v>
      </c>
      <c r="AY122" s="32" t="str">
        <f t="shared" si="58"/>
        <v>Муниципальное бюджетное общеобразовательное учреждение Малоархангельского района «Совхозская средняя общеобразовательная школа»</v>
      </c>
      <c r="AZ122" s="32">
        <f>'Рейтинговая таблица организаций'!BF122</f>
        <v>88.6</v>
      </c>
      <c r="BA122" s="32" t="str">
        <f t="shared" si="59"/>
        <v>8</v>
      </c>
      <c r="BB122" s="32">
        <f t="shared" si="68"/>
        <v>8</v>
      </c>
      <c r="BC122" s="32">
        <f t="shared" si="69"/>
        <v>1</v>
      </c>
    </row>
    <row r="123" spans="1:55">
      <c r="A123" s="32">
        <f>'бланки '!D125</f>
        <v>120</v>
      </c>
      <c r="B123" s="33" t="str">
        <f>'Рейтинговая таблица организаций'!B123</f>
        <v>Муниципальное бюджетное общеобразовательное учреждение Малоархангельского района «Луковская средняя общеобразовательная школа»</v>
      </c>
      <c r="C123" s="33" t="str">
        <f>'бланки '!A125</f>
        <v>Малоархангельский район</v>
      </c>
      <c r="D123" s="32">
        <f>'Рейтинговая таблица организаций'!C123</f>
        <v>65</v>
      </c>
      <c r="E123" s="32">
        <f t="shared" si="42"/>
        <v>120</v>
      </c>
      <c r="F123" s="32" t="str">
        <f t="shared" si="43"/>
        <v>Муниципальное бюджетное общеобразовательное учреждение Малоархангельского района «Луковская средняя общеобразовательная школа»</v>
      </c>
      <c r="G123" s="32">
        <f>'Рейтинговая таблица организаций'!Q123</f>
        <v>97</v>
      </c>
      <c r="H123" s="32">
        <f>'Рейтинговая таблица организаций'!R123</f>
        <v>100</v>
      </c>
      <c r="I123" s="32">
        <f>'Рейтинговая таблица организаций'!S123</f>
        <v>97</v>
      </c>
      <c r="J123" s="32">
        <f>'Рейтинговая таблица организаций'!T123</f>
        <v>97.9</v>
      </c>
      <c r="K123" s="32" t="str">
        <f t="shared" si="44"/>
        <v>205-214</v>
      </c>
      <c r="L123" s="32">
        <f t="shared" si="32"/>
        <v>205</v>
      </c>
      <c r="M123" s="32">
        <f t="shared" si="33"/>
        <v>10</v>
      </c>
      <c r="N123" s="32">
        <f t="shared" si="45"/>
        <v>120</v>
      </c>
      <c r="O123" s="32" t="str">
        <f t="shared" si="46"/>
        <v>Муниципальное бюджетное общеобразовательное учреждение Малоархангельского района «Луковская средняя общеобразовательная школа»</v>
      </c>
      <c r="P123" s="32">
        <f>'Рейтинговая таблица организаций'!Z123</f>
        <v>100</v>
      </c>
      <c r="Q123" s="32">
        <f>'Рейтинговая таблица организаций'!AB123</f>
        <v>98</v>
      </c>
      <c r="R123" s="32">
        <f>'Рейтинговая таблица организаций'!AC123</f>
        <v>99</v>
      </c>
      <c r="S123" s="32" t="str">
        <f t="shared" si="47"/>
        <v>193-239</v>
      </c>
      <c r="T123" s="32">
        <f t="shared" si="34"/>
        <v>193</v>
      </c>
      <c r="U123" s="32">
        <f t="shared" si="35"/>
        <v>47</v>
      </c>
      <c r="V123" s="32">
        <f t="shared" si="48"/>
        <v>120</v>
      </c>
      <c r="W123" s="32" t="str">
        <f t="shared" si="49"/>
        <v>Муниципальное бюджетное общеобразовательное учреждение Малоархангельского района «Луковская средняя общеобразовательная школа»</v>
      </c>
      <c r="X123" s="32">
        <f>'Рейтинговая таблица организаций'!AH123</f>
        <v>60</v>
      </c>
      <c r="Y123" s="32">
        <f>'Рейтинговая таблица организаций'!AI123</f>
        <v>100</v>
      </c>
      <c r="Z123" s="34">
        <f>'Рейтинговая таблица организаций'!AJ123</f>
        <v>100</v>
      </c>
      <c r="AA123" s="32">
        <f>'Рейтинговая таблица организаций'!AK123</f>
        <v>88</v>
      </c>
      <c r="AB123" s="32" t="str">
        <f t="shared" si="50"/>
        <v>16-21</v>
      </c>
      <c r="AC123" s="32">
        <f t="shared" si="36"/>
        <v>16</v>
      </c>
      <c r="AD123" s="32">
        <f t="shared" si="37"/>
        <v>6</v>
      </c>
      <c r="AE123" s="32">
        <f t="shared" si="51"/>
        <v>120</v>
      </c>
      <c r="AF123" s="32" t="str">
        <f t="shared" si="52"/>
        <v>Муниципальное бюджетное общеобразовательное учреждение Малоархангельского района «Луковская средняя общеобразовательная школа»</v>
      </c>
      <c r="AG123" s="32">
        <f>'Рейтинговая таблица организаций'!AR123</f>
        <v>100</v>
      </c>
      <c r="AH123" s="32">
        <f>'Рейтинговая таблица организаций'!AS123</f>
        <v>98</v>
      </c>
      <c r="AI123" s="32">
        <f>'Рейтинговая таблица организаций'!AT123</f>
        <v>100</v>
      </c>
      <c r="AJ123" s="32">
        <f>'Рейтинговая таблица организаций'!AU123</f>
        <v>99.2</v>
      </c>
      <c r="AK123" s="32" t="str">
        <f t="shared" si="53"/>
        <v>139-156</v>
      </c>
      <c r="AL123" s="32">
        <f t="shared" si="38"/>
        <v>139</v>
      </c>
      <c r="AM123" s="32">
        <f t="shared" si="39"/>
        <v>18</v>
      </c>
      <c r="AN123" s="32">
        <f>'бланки '!D125</f>
        <v>120</v>
      </c>
      <c r="AO123" s="32" t="str">
        <f t="shared" si="54"/>
        <v>Муниципальное бюджетное общеобразовательное учреждение Малоархангельского района «Луковская средняя общеобразовательная школа»</v>
      </c>
      <c r="AP123" s="32">
        <f>'Рейтинговая таблица организаций'!BB123</f>
        <v>100</v>
      </c>
      <c r="AQ123" s="32">
        <f>'Рейтинговая таблица организаций'!BC123</f>
        <v>98</v>
      </c>
      <c r="AR123" s="32">
        <f>'Рейтинговая таблица организаций'!BD123</f>
        <v>100</v>
      </c>
      <c r="AS123" s="32">
        <f>'Рейтинговая таблица организаций'!BE123</f>
        <v>99.6</v>
      </c>
      <c r="AT123" s="32" t="str">
        <f t="shared" si="55"/>
        <v>126-131</v>
      </c>
      <c r="AU123" s="32">
        <f t="shared" si="40"/>
        <v>126</v>
      </c>
      <c r="AV123" s="32">
        <f t="shared" si="41"/>
        <v>6</v>
      </c>
      <c r="AW123" s="39" t="str">
        <f t="shared" si="56"/>
        <v>Малоархангельский район</v>
      </c>
      <c r="AX123" s="32">
        <f t="shared" si="57"/>
        <v>120</v>
      </c>
      <c r="AY123" s="32" t="str">
        <f t="shared" si="58"/>
        <v>Муниципальное бюджетное общеобразовательное учреждение Малоархангельского района «Луковская средняя общеобразовательная школа»</v>
      </c>
      <c r="AZ123" s="32">
        <f>'Рейтинговая таблица организаций'!BF123</f>
        <v>96.739999999999981</v>
      </c>
      <c r="BA123" s="32" t="str">
        <f t="shared" si="59"/>
        <v>1</v>
      </c>
      <c r="BB123" s="32">
        <f t="shared" si="68"/>
        <v>1</v>
      </c>
      <c r="BC123" s="32">
        <f t="shared" si="69"/>
        <v>1</v>
      </c>
    </row>
    <row r="124" spans="1:55">
      <c r="A124" s="32">
        <f>'бланки '!D126</f>
        <v>121</v>
      </c>
      <c r="B124" s="33" t="str">
        <f>'Рейтинговая таблица организаций'!B124</f>
        <v>Муниципальное бюджетное общеобразовательное учреждение Малоархангельского района «Каменская средняя общеобразовательная школа»</v>
      </c>
      <c r="C124" s="33" t="str">
        <f>'бланки '!A126</f>
        <v>Малоархангельский район</v>
      </c>
      <c r="D124" s="32">
        <f>'Рейтинговая таблица организаций'!C124</f>
        <v>26</v>
      </c>
      <c r="E124" s="32">
        <f t="shared" si="42"/>
        <v>121</v>
      </c>
      <c r="F124" s="32" t="str">
        <f t="shared" si="43"/>
        <v>Муниципальное бюджетное общеобразовательное учреждение Малоархангельского района «Каменская средняя общеобразовательная школа»</v>
      </c>
      <c r="G124" s="32">
        <f>'Рейтинговая таблица организаций'!Q124</f>
        <v>88</v>
      </c>
      <c r="H124" s="32">
        <f>'Рейтинговая таблица организаций'!R124</f>
        <v>100</v>
      </c>
      <c r="I124" s="32">
        <f>'Рейтинговая таблица организаций'!S124</f>
        <v>100</v>
      </c>
      <c r="J124" s="32">
        <f>'Рейтинговая таблица организаций'!T124</f>
        <v>96.4</v>
      </c>
      <c r="K124" s="32" t="str">
        <f t="shared" si="44"/>
        <v>264-266</v>
      </c>
      <c r="L124" s="32">
        <f t="shared" si="32"/>
        <v>264</v>
      </c>
      <c r="M124" s="32">
        <f t="shared" si="33"/>
        <v>3</v>
      </c>
      <c r="N124" s="32">
        <f t="shared" si="45"/>
        <v>121</v>
      </c>
      <c r="O124" s="32" t="str">
        <f t="shared" si="46"/>
        <v>Муниципальное бюджетное общеобразовательное учреждение Малоархангельского района «Каменская средняя общеобразовательная школа»</v>
      </c>
      <c r="P124" s="32">
        <f>'Рейтинговая таблица организаций'!Z124</f>
        <v>100</v>
      </c>
      <c r="Q124" s="32">
        <f>'Рейтинговая таблица организаций'!AB124</f>
        <v>100</v>
      </c>
      <c r="R124" s="32">
        <f>'Рейтинговая таблица организаций'!AC124</f>
        <v>100</v>
      </c>
      <c r="S124" s="32" t="str">
        <f t="shared" si="47"/>
        <v>2-156</v>
      </c>
      <c r="T124" s="32">
        <f t="shared" si="34"/>
        <v>2</v>
      </c>
      <c r="U124" s="32">
        <f t="shared" si="35"/>
        <v>155</v>
      </c>
      <c r="V124" s="32">
        <f t="shared" si="48"/>
        <v>121</v>
      </c>
      <c r="W124" s="32" t="str">
        <f t="shared" si="49"/>
        <v>Муниципальное бюджетное общеобразовательное учреждение Малоархангельского района «Каменская средняя общеобразовательная школа»</v>
      </c>
      <c r="X124" s="32">
        <f>'Рейтинговая таблица организаций'!AH124</f>
        <v>0</v>
      </c>
      <c r="Y124" s="32">
        <f>'Рейтинговая таблица организаций'!AI124</f>
        <v>60</v>
      </c>
      <c r="Z124" s="34">
        <f>'Рейтинговая таблица организаций'!AJ124</f>
        <v>86</v>
      </c>
      <c r="AA124" s="32">
        <f>'Рейтинговая таблица организаций'!AK124</f>
        <v>49.8</v>
      </c>
      <c r="AB124" s="32" t="str">
        <f t="shared" si="50"/>
        <v>294-298</v>
      </c>
      <c r="AC124" s="32">
        <f t="shared" si="36"/>
        <v>294</v>
      </c>
      <c r="AD124" s="32">
        <f t="shared" si="37"/>
        <v>5</v>
      </c>
      <c r="AE124" s="32">
        <f t="shared" si="51"/>
        <v>121</v>
      </c>
      <c r="AF124" s="32" t="str">
        <f t="shared" si="52"/>
        <v>Муниципальное бюджетное общеобразовательное учреждение Малоархангельского района «Каменская средняя общеобразовательная школа»</v>
      </c>
      <c r="AG124" s="32">
        <f>'Рейтинговая таблица организаций'!AR124</f>
        <v>96</v>
      </c>
      <c r="AH124" s="32">
        <f>'Рейтинговая таблица организаций'!AS124</f>
        <v>96</v>
      </c>
      <c r="AI124" s="32">
        <f>'Рейтинговая таблица организаций'!AT124</f>
        <v>100</v>
      </c>
      <c r="AJ124" s="32">
        <f>'Рейтинговая таблица организаций'!AU124</f>
        <v>96.8</v>
      </c>
      <c r="AK124" s="32" t="str">
        <f t="shared" si="53"/>
        <v>296-307</v>
      </c>
      <c r="AL124" s="32">
        <f t="shared" si="38"/>
        <v>296</v>
      </c>
      <c r="AM124" s="32">
        <f t="shared" si="39"/>
        <v>12</v>
      </c>
      <c r="AN124" s="32">
        <f>'бланки '!D126</f>
        <v>121</v>
      </c>
      <c r="AO124" s="32" t="str">
        <f t="shared" si="54"/>
        <v>Муниципальное бюджетное общеобразовательное учреждение Малоархангельского района «Каменская средняя общеобразовательная школа»</v>
      </c>
      <c r="AP124" s="32">
        <f>'Рейтинговая таблица организаций'!BB124</f>
        <v>100</v>
      </c>
      <c r="AQ124" s="32">
        <f>'Рейтинговая таблица организаций'!BC124</f>
        <v>96</v>
      </c>
      <c r="AR124" s="32">
        <f>'Рейтинговая таблица организаций'!BD124</f>
        <v>96</v>
      </c>
      <c r="AS124" s="32">
        <f>'Рейтинговая таблица организаций'!BE124</f>
        <v>97.2</v>
      </c>
      <c r="AT124" s="32" t="str">
        <f t="shared" si="55"/>
        <v>294-296</v>
      </c>
      <c r="AU124" s="32">
        <f t="shared" si="40"/>
        <v>294</v>
      </c>
      <c r="AV124" s="32">
        <f t="shared" si="41"/>
        <v>3</v>
      </c>
      <c r="AW124" s="39" t="str">
        <f t="shared" si="56"/>
        <v>Малоархангельский район</v>
      </c>
      <c r="AX124" s="32">
        <f t="shared" si="57"/>
        <v>121</v>
      </c>
      <c r="AY124" s="32" t="str">
        <f t="shared" si="58"/>
        <v>Муниципальное бюджетное общеобразовательное учреждение Малоархангельского района «Каменская средняя общеобразовательная школа»</v>
      </c>
      <c r="AZ124" s="32">
        <f>'Рейтинговая таблица организаций'!BF124</f>
        <v>88.039999999999992</v>
      </c>
      <c r="BA124" s="32" t="str">
        <f t="shared" si="59"/>
        <v>9</v>
      </c>
      <c r="BB124" s="32">
        <f t="shared" si="68"/>
        <v>9</v>
      </c>
      <c r="BC124" s="32">
        <f t="shared" si="69"/>
        <v>1</v>
      </c>
    </row>
    <row r="125" spans="1:55">
      <c r="A125" s="32">
        <f>'бланки '!D127</f>
        <v>122</v>
      </c>
      <c r="B125" s="33" t="str">
        <f>'Рейтинговая таблица организаций'!B125</f>
        <v>Муниципальное бюджетное общеобразовательное учреждение Малоархангельского района «Костинская основная общеобразовательная школа»</v>
      </c>
      <c r="C125" s="33" t="str">
        <f>'бланки '!A127</f>
        <v>Малоархангельский район</v>
      </c>
      <c r="D125" s="32">
        <f>'Рейтинговая таблица организаций'!C125</f>
        <v>34</v>
      </c>
      <c r="E125" s="32">
        <f t="shared" si="42"/>
        <v>122</v>
      </c>
      <c r="F125" s="32" t="str">
        <f t="shared" si="43"/>
        <v>Муниципальное бюджетное общеобразовательное учреждение Малоархангельского района «Костинская основная общеобразовательная школа»</v>
      </c>
      <c r="G125" s="32">
        <f>'Рейтинговая таблица организаций'!Q125</f>
        <v>94</v>
      </c>
      <c r="H125" s="32">
        <f>'Рейтинговая таблица организаций'!R125</f>
        <v>100</v>
      </c>
      <c r="I125" s="32">
        <f>'Рейтинговая таблица организаций'!S125</f>
        <v>100</v>
      </c>
      <c r="J125" s="32">
        <f>'Рейтинговая таблица организаций'!T125</f>
        <v>98.2</v>
      </c>
      <c r="K125" s="32" t="str">
        <f t="shared" si="44"/>
        <v>190-199</v>
      </c>
      <c r="L125" s="32">
        <f t="shared" si="32"/>
        <v>190</v>
      </c>
      <c r="M125" s="32">
        <f t="shared" si="33"/>
        <v>10</v>
      </c>
      <c r="N125" s="32">
        <f t="shared" si="45"/>
        <v>122</v>
      </c>
      <c r="O125" s="32" t="str">
        <f t="shared" si="46"/>
        <v>Муниципальное бюджетное общеобразовательное учреждение Малоархангельского района «Костинская основная общеобразовательная школа»</v>
      </c>
      <c r="P125" s="32">
        <f>'Рейтинговая таблица организаций'!Z125</f>
        <v>100</v>
      </c>
      <c r="Q125" s="32">
        <f>'Рейтинговая таблица организаций'!AB125</f>
        <v>100</v>
      </c>
      <c r="R125" s="32">
        <f>'Рейтинговая таблица организаций'!AC125</f>
        <v>100</v>
      </c>
      <c r="S125" s="32" t="str">
        <f t="shared" si="47"/>
        <v>2-156</v>
      </c>
      <c r="T125" s="32">
        <f t="shared" si="34"/>
        <v>2</v>
      </c>
      <c r="U125" s="32">
        <f t="shared" si="35"/>
        <v>155</v>
      </c>
      <c r="V125" s="32">
        <f t="shared" si="48"/>
        <v>122</v>
      </c>
      <c r="W125" s="32" t="str">
        <f t="shared" si="49"/>
        <v>Муниципальное бюджетное общеобразовательное учреждение Малоархангельского района «Костинская основная общеобразовательная школа»</v>
      </c>
      <c r="X125" s="32">
        <f>'Рейтинговая таблица организаций'!AH125</f>
        <v>0</v>
      </c>
      <c r="Y125" s="32">
        <f>'Рейтинговая таблица организаций'!AI125</f>
        <v>40</v>
      </c>
      <c r="Z125" s="34">
        <f>'Рейтинговая таблица организаций'!AJ125</f>
        <v>100</v>
      </c>
      <c r="AA125" s="32">
        <f>'Рейтинговая таблица организаций'!AK125</f>
        <v>46</v>
      </c>
      <c r="AB125" s="32" t="str">
        <f t="shared" si="50"/>
        <v>307-324</v>
      </c>
      <c r="AC125" s="32">
        <f t="shared" si="36"/>
        <v>307</v>
      </c>
      <c r="AD125" s="32">
        <f t="shared" si="37"/>
        <v>18</v>
      </c>
      <c r="AE125" s="32">
        <f t="shared" si="51"/>
        <v>122</v>
      </c>
      <c r="AF125" s="32" t="str">
        <f t="shared" si="52"/>
        <v>Муниципальное бюджетное общеобразовательное учреждение Малоархангельского района «Костинская основная общеобразовательная школа»</v>
      </c>
      <c r="AG125" s="32">
        <f>'Рейтинговая таблица организаций'!AR125</f>
        <v>100</v>
      </c>
      <c r="AH125" s="32">
        <f>'Рейтинговая таблица организаций'!AS125</f>
        <v>100</v>
      </c>
      <c r="AI125" s="32">
        <f>'Рейтинговая таблица организаций'!AT125</f>
        <v>100</v>
      </c>
      <c r="AJ125" s="32">
        <f>'Рейтинговая таблица организаций'!AU125</f>
        <v>100</v>
      </c>
      <c r="AK125" s="32" t="str">
        <f t="shared" si="53"/>
        <v>1-123</v>
      </c>
      <c r="AL125" s="32">
        <f t="shared" si="38"/>
        <v>1</v>
      </c>
      <c r="AM125" s="32">
        <f t="shared" si="39"/>
        <v>123</v>
      </c>
      <c r="AN125" s="32">
        <f>'бланки '!D127</f>
        <v>122</v>
      </c>
      <c r="AO125" s="32" t="str">
        <f t="shared" si="54"/>
        <v>Муниципальное бюджетное общеобразовательное учреждение Малоархангельского района «Костинская основная общеобразовательная школа»</v>
      </c>
      <c r="AP125" s="32">
        <f>'Рейтинговая таблица организаций'!BB125</f>
        <v>100</v>
      </c>
      <c r="AQ125" s="32">
        <f>'Рейтинговая таблица организаций'!BC125</f>
        <v>100</v>
      </c>
      <c r="AR125" s="32">
        <f>'Рейтинговая таблица организаций'!BD125</f>
        <v>100</v>
      </c>
      <c r="AS125" s="32">
        <f>'Рейтинговая таблица организаций'!BE125</f>
        <v>100</v>
      </c>
      <c r="AT125" s="32" t="str">
        <f t="shared" si="55"/>
        <v>1-120</v>
      </c>
      <c r="AU125" s="32">
        <f t="shared" si="40"/>
        <v>1</v>
      </c>
      <c r="AV125" s="32">
        <f t="shared" si="41"/>
        <v>120</v>
      </c>
      <c r="AW125" s="39" t="str">
        <f t="shared" si="56"/>
        <v>Малоархангельский район</v>
      </c>
      <c r="AX125" s="32">
        <f t="shared" si="57"/>
        <v>122</v>
      </c>
      <c r="AY125" s="32" t="str">
        <f t="shared" si="58"/>
        <v>Муниципальное бюджетное общеобразовательное учреждение Малоархангельского района «Костинская основная общеобразовательная школа»</v>
      </c>
      <c r="AZ125" s="32">
        <f>'Рейтинговая таблица организаций'!BF125</f>
        <v>88.84</v>
      </c>
      <c r="BA125" s="32" t="str">
        <f t="shared" si="59"/>
        <v>7</v>
      </c>
      <c r="BB125" s="32">
        <f t="shared" si="68"/>
        <v>7</v>
      </c>
      <c r="BC125" s="32">
        <f t="shared" si="69"/>
        <v>1</v>
      </c>
    </row>
    <row r="126" spans="1:55">
      <c r="A126" s="32">
        <f>'бланки '!D128</f>
        <v>123</v>
      </c>
      <c r="B126" s="33" t="str">
        <f>'Рейтинговая таблица организаций'!B126</f>
        <v>Муниципальное бюджетное общеобразовательное учреждение Малоархангельского района «Губкинская средняя общеобразовательная школа»</v>
      </c>
      <c r="C126" s="33" t="str">
        <f>'бланки '!A128</f>
        <v>Малоархангельский район</v>
      </c>
      <c r="D126" s="32">
        <f>'Рейтинговая таблица организаций'!C126</f>
        <v>30</v>
      </c>
      <c r="E126" s="32">
        <f t="shared" si="42"/>
        <v>123</v>
      </c>
      <c r="F126" s="32" t="str">
        <f t="shared" si="43"/>
        <v>Муниципальное бюджетное общеобразовательное учреждение Малоархангельского района «Губкинская средняя общеобразовательная школа»</v>
      </c>
      <c r="G126" s="32">
        <f>'Рейтинговая таблица организаций'!Q126</f>
        <v>89</v>
      </c>
      <c r="H126" s="32">
        <f>'Рейтинговая таблица организаций'!R126</f>
        <v>100</v>
      </c>
      <c r="I126" s="32">
        <f>'Рейтинговая таблица организаций'!S126</f>
        <v>100</v>
      </c>
      <c r="J126" s="32">
        <f>'Рейтинговая таблица организаций'!T126</f>
        <v>96.7</v>
      </c>
      <c r="K126" s="32" t="str">
        <f t="shared" si="44"/>
        <v>254-258</v>
      </c>
      <c r="L126" s="32">
        <f t="shared" si="32"/>
        <v>254</v>
      </c>
      <c r="M126" s="32">
        <f t="shared" si="33"/>
        <v>5</v>
      </c>
      <c r="N126" s="32">
        <f t="shared" si="45"/>
        <v>123</v>
      </c>
      <c r="O126" s="32" t="str">
        <f t="shared" si="46"/>
        <v>Муниципальное бюджетное общеобразовательное учреждение Малоархангельского района «Губкинская средняя общеобразовательная школа»</v>
      </c>
      <c r="P126" s="32">
        <f>'Рейтинговая таблица организаций'!Z126</f>
        <v>100</v>
      </c>
      <c r="Q126" s="32">
        <f>'Рейтинговая таблица организаций'!AB126</f>
        <v>100</v>
      </c>
      <c r="R126" s="32">
        <f>'Рейтинговая таблица организаций'!AC126</f>
        <v>100</v>
      </c>
      <c r="S126" s="32" t="str">
        <f t="shared" si="47"/>
        <v>2-156</v>
      </c>
      <c r="T126" s="32">
        <f t="shared" si="34"/>
        <v>2</v>
      </c>
      <c r="U126" s="32">
        <f t="shared" si="35"/>
        <v>155</v>
      </c>
      <c r="V126" s="32">
        <f t="shared" si="48"/>
        <v>123</v>
      </c>
      <c r="W126" s="32" t="str">
        <f t="shared" si="49"/>
        <v>Муниципальное бюджетное общеобразовательное учреждение Малоархангельского района «Губкинская средняя общеобразовательная школа»</v>
      </c>
      <c r="X126" s="32">
        <f>'Рейтинговая таблица организаций'!AH126</f>
        <v>20</v>
      </c>
      <c r="Y126" s="32">
        <f>'Рейтинговая таблица организаций'!AI126</f>
        <v>60</v>
      </c>
      <c r="Z126" s="34">
        <f>'Рейтинговая таблица организаций'!AJ126</f>
        <v>100</v>
      </c>
      <c r="AA126" s="32">
        <f>'Рейтинговая таблица организаций'!AK126</f>
        <v>60</v>
      </c>
      <c r="AB126" s="32" t="str">
        <f t="shared" si="50"/>
        <v>160-188</v>
      </c>
      <c r="AC126" s="32">
        <f t="shared" si="36"/>
        <v>160</v>
      </c>
      <c r="AD126" s="32">
        <f t="shared" si="37"/>
        <v>29</v>
      </c>
      <c r="AE126" s="32">
        <f t="shared" si="51"/>
        <v>123</v>
      </c>
      <c r="AF126" s="32" t="str">
        <f t="shared" si="52"/>
        <v>Муниципальное бюджетное общеобразовательное учреждение Малоархангельского района «Губкинская средняя общеобразовательная школа»</v>
      </c>
      <c r="AG126" s="32">
        <f>'Рейтинговая таблица организаций'!AR126</f>
        <v>100</v>
      </c>
      <c r="AH126" s="32">
        <f>'Рейтинговая таблица организаций'!AS126</f>
        <v>100</v>
      </c>
      <c r="AI126" s="32">
        <f>'Рейтинговая таблица организаций'!AT126</f>
        <v>100</v>
      </c>
      <c r="AJ126" s="32">
        <f>'Рейтинговая таблица организаций'!AU126</f>
        <v>100</v>
      </c>
      <c r="AK126" s="32" t="str">
        <f t="shared" si="53"/>
        <v>1-123</v>
      </c>
      <c r="AL126" s="32">
        <f t="shared" si="38"/>
        <v>1</v>
      </c>
      <c r="AM126" s="32">
        <f t="shared" si="39"/>
        <v>123</v>
      </c>
      <c r="AN126" s="32">
        <f>'бланки '!D128</f>
        <v>123</v>
      </c>
      <c r="AO126" s="32" t="str">
        <f t="shared" si="54"/>
        <v>Муниципальное бюджетное общеобразовательное учреждение Малоархангельского района «Губкинская средняя общеобразовательная школа»</v>
      </c>
      <c r="AP126" s="32">
        <f>'Рейтинговая таблица организаций'!BB126</f>
        <v>100</v>
      </c>
      <c r="AQ126" s="32">
        <f>'Рейтинговая таблица организаций'!BC126</f>
        <v>100</v>
      </c>
      <c r="AR126" s="32">
        <f>'Рейтинговая таблица организаций'!BD126</f>
        <v>100</v>
      </c>
      <c r="AS126" s="32">
        <f>'Рейтинговая таблица организаций'!BE126</f>
        <v>100</v>
      </c>
      <c r="AT126" s="32" t="str">
        <f t="shared" si="55"/>
        <v>1-120</v>
      </c>
      <c r="AU126" s="32">
        <f t="shared" si="40"/>
        <v>1</v>
      </c>
      <c r="AV126" s="32">
        <f t="shared" si="41"/>
        <v>120</v>
      </c>
      <c r="AW126" s="39" t="str">
        <f t="shared" si="56"/>
        <v>Малоархангельский район</v>
      </c>
      <c r="AX126" s="32">
        <f t="shared" si="57"/>
        <v>123</v>
      </c>
      <c r="AY126" s="32" t="str">
        <f t="shared" si="58"/>
        <v>Муниципальное бюджетное общеобразовательное учреждение Малоархангельского района «Губкинская средняя общеобразовательная школа»</v>
      </c>
      <c r="AZ126" s="32">
        <f>'Рейтинговая таблица организаций'!BF126</f>
        <v>91.34</v>
      </c>
      <c r="BA126" s="32" t="str">
        <f t="shared" si="59"/>
        <v>3</v>
      </c>
      <c r="BB126" s="32">
        <f t="shared" si="68"/>
        <v>3</v>
      </c>
      <c r="BC126" s="32">
        <f t="shared" si="69"/>
        <v>1</v>
      </c>
    </row>
    <row r="127" spans="1:55">
      <c r="A127" s="32">
        <f>'бланки '!D129</f>
        <v>124</v>
      </c>
      <c r="B127" s="33" t="str">
        <f>'Рейтинговая таблица организаций'!B127</f>
        <v>Муниципальное бюджетное общеобразовательное учреждение Малоархангельского района «Ивановская средняя общеобразовательная школа»</v>
      </c>
      <c r="C127" s="33" t="str">
        <f>'бланки '!A129</f>
        <v>Малоархангельский район</v>
      </c>
      <c r="D127" s="32">
        <f>'Рейтинговая таблица организаций'!C127</f>
        <v>26</v>
      </c>
      <c r="E127" s="32">
        <f t="shared" si="42"/>
        <v>124</v>
      </c>
      <c r="F127" s="32" t="str">
        <f t="shared" si="43"/>
        <v>Муниципальное бюджетное общеобразовательное учреждение Малоархангельского района «Ивановская средняя общеобразовательная школа»</v>
      </c>
      <c r="G127" s="32">
        <f>'Рейтинговая таблица организаций'!Q127</f>
        <v>94</v>
      </c>
      <c r="H127" s="32">
        <f>'Рейтинговая таблица организаций'!R127</f>
        <v>100</v>
      </c>
      <c r="I127" s="32">
        <f>'Рейтинговая таблица организаций'!S127</f>
        <v>100</v>
      </c>
      <c r="J127" s="32">
        <f>'Рейтинговая таблица организаций'!T127</f>
        <v>98.2</v>
      </c>
      <c r="K127" s="32" t="str">
        <f t="shared" si="44"/>
        <v>190-199</v>
      </c>
      <c r="L127" s="32">
        <f t="shared" si="32"/>
        <v>190</v>
      </c>
      <c r="M127" s="32">
        <f t="shared" si="33"/>
        <v>10</v>
      </c>
      <c r="N127" s="32">
        <f t="shared" si="45"/>
        <v>124</v>
      </c>
      <c r="O127" s="32" t="str">
        <f t="shared" si="46"/>
        <v>Муниципальное бюджетное общеобразовательное учреждение Малоархангельского района «Ивановская средняя общеобразовательная школа»</v>
      </c>
      <c r="P127" s="32">
        <f>'Рейтинговая таблица организаций'!Z127</f>
        <v>100</v>
      </c>
      <c r="Q127" s="32">
        <f>'Рейтинговая таблица организаций'!AB127</f>
        <v>96</v>
      </c>
      <c r="R127" s="32">
        <f>'Рейтинговая таблица организаций'!AC127</f>
        <v>98</v>
      </c>
      <c r="S127" s="32" t="str">
        <f t="shared" si="47"/>
        <v>278-315</v>
      </c>
      <c r="T127" s="32">
        <f t="shared" si="34"/>
        <v>278</v>
      </c>
      <c r="U127" s="32">
        <f t="shared" si="35"/>
        <v>38</v>
      </c>
      <c r="V127" s="32">
        <f t="shared" si="48"/>
        <v>124</v>
      </c>
      <c r="W127" s="32" t="str">
        <f t="shared" si="49"/>
        <v>Муниципальное бюджетное общеобразовательное учреждение Малоархангельского района «Ивановская средняя общеобразовательная школа»</v>
      </c>
      <c r="X127" s="32">
        <f>'Рейтинговая таблица организаций'!AH127</f>
        <v>20</v>
      </c>
      <c r="Y127" s="32">
        <f>'Рейтинговая таблица организаций'!AI127</f>
        <v>60</v>
      </c>
      <c r="Z127" s="34">
        <f>'Рейтинговая таблица организаций'!AJ127</f>
        <v>100</v>
      </c>
      <c r="AA127" s="32">
        <f>'Рейтинговая таблица организаций'!AK127</f>
        <v>60</v>
      </c>
      <c r="AB127" s="32" t="str">
        <f t="shared" si="50"/>
        <v>160-188</v>
      </c>
      <c r="AC127" s="32">
        <f t="shared" si="36"/>
        <v>160</v>
      </c>
      <c r="AD127" s="32">
        <f t="shared" si="37"/>
        <v>29</v>
      </c>
      <c r="AE127" s="32">
        <f t="shared" si="51"/>
        <v>124</v>
      </c>
      <c r="AF127" s="32" t="str">
        <f t="shared" si="52"/>
        <v>Муниципальное бюджетное общеобразовательное учреждение Малоархангельского района «Ивановская средняя общеобразовательная школа»</v>
      </c>
      <c r="AG127" s="32">
        <f>'Рейтинговая таблица организаций'!AR127</f>
        <v>96</v>
      </c>
      <c r="AH127" s="32">
        <f>'Рейтинговая таблица организаций'!AS127</f>
        <v>100</v>
      </c>
      <c r="AI127" s="32">
        <f>'Рейтинговая таблица организаций'!AT127</f>
        <v>100</v>
      </c>
      <c r="AJ127" s="32">
        <f>'Рейтинговая таблица организаций'!AU127</f>
        <v>98.4</v>
      </c>
      <c r="AK127" s="32" t="str">
        <f t="shared" si="53"/>
        <v>202-217</v>
      </c>
      <c r="AL127" s="32">
        <f t="shared" si="38"/>
        <v>202</v>
      </c>
      <c r="AM127" s="32">
        <f t="shared" si="39"/>
        <v>16</v>
      </c>
      <c r="AN127" s="32">
        <f>'бланки '!D129</f>
        <v>124</v>
      </c>
      <c r="AO127" s="32" t="str">
        <f t="shared" si="54"/>
        <v>Муниципальное бюджетное общеобразовательное учреждение Малоархангельского района «Ивановская средняя общеобразовательная школа»</v>
      </c>
      <c r="AP127" s="32">
        <f>'Рейтинговая таблица организаций'!BB127</f>
        <v>100</v>
      </c>
      <c r="AQ127" s="32">
        <f>'Рейтинговая таблица организаций'!BC127</f>
        <v>100</v>
      </c>
      <c r="AR127" s="32">
        <f>'Рейтинговая таблица организаций'!BD127</f>
        <v>100</v>
      </c>
      <c r="AS127" s="32">
        <f>'Рейтинговая таблица организаций'!BE127</f>
        <v>100</v>
      </c>
      <c r="AT127" s="32" t="str">
        <f t="shared" si="55"/>
        <v>1-120</v>
      </c>
      <c r="AU127" s="32">
        <f t="shared" si="40"/>
        <v>1</v>
      </c>
      <c r="AV127" s="32">
        <f t="shared" si="41"/>
        <v>120</v>
      </c>
      <c r="AW127" s="39" t="str">
        <f t="shared" si="56"/>
        <v>Малоархангельский район</v>
      </c>
      <c r="AX127" s="32">
        <f t="shared" si="57"/>
        <v>124</v>
      </c>
      <c r="AY127" s="32" t="str">
        <f t="shared" si="58"/>
        <v>Муниципальное бюджетное общеобразовательное учреждение Малоархангельского района «Ивановская средняя общеобразовательная школа»</v>
      </c>
      <c r="AZ127" s="32">
        <f>'Рейтинговая таблица организаций'!BF127</f>
        <v>90.92</v>
      </c>
      <c r="BA127" s="32" t="str">
        <f t="shared" si="59"/>
        <v>4</v>
      </c>
      <c r="BB127" s="32">
        <f t="shared" si="68"/>
        <v>4</v>
      </c>
      <c r="BC127" s="32">
        <f t="shared" si="69"/>
        <v>1</v>
      </c>
    </row>
    <row r="128" spans="1:55">
      <c r="A128" s="32">
        <f>'бланки '!D130</f>
        <v>125</v>
      </c>
      <c r="B128" s="33" t="str">
        <f>'Рейтинговая таблица организаций'!B128</f>
        <v>Муниципальное бюджетное общеобразовательное учреждение Малоархангельского района «Архаровская основная общеобразовательная школа»</v>
      </c>
      <c r="C128" s="33" t="str">
        <f>'бланки '!A130</f>
        <v>Малоархангельский район</v>
      </c>
      <c r="D128" s="32">
        <f>'Рейтинговая таблица организаций'!C128</f>
        <v>27</v>
      </c>
      <c r="E128" s="32">
        <f t="shared" si="42"/>
        <v>125</v>
      </c>
      <c r="F128" s="32" t="str">
        <f t="shared" si="43"/>
        <v>Муниципальное бюджетное общеобразовательное учреждение Малоархангельского района «Архаровская основная общеобразовательная школа»</v>
      </c>
      <c r="G128" s="32">
        <f>'Рейтинговая таблица организаций'!Q128</f>
        <v>89</v>
      </c>
      <c r="H128" s="32">
        <f>'Рейтинговая таблица организаций'!R128</f>
        <v>90</v>
      </c>
      <c r="I128" s="32">
        <f>'Рейтинговая таблица организаций'!S128</f>
        <v>100</v>
      </c>
      <c r="J128" s="32">
        <f>'Рейтинговая таблица организаций'!T128</f>
        <v>93.7</v>
      </c>
      <c r="K128" s="32" t="str">
        <f t="shared" si="44"/>
        <v>310-312</v>
      </c>
      <c r="L128" s="32">
        <f t="shared" si="32"/>
        <v>310</v>
      </c>
      <c r="M128" s="32">
        <f t="shared" si="33"/>
        <v>3</v>
      </c>
      <c r="N128" s="32">
        <f t="shared" si="45"/>
        <v>125</v>
      </c>
      <c r="O128" s="32" t="str">
        <f t="shared" si="46"/>
        <v>Муниципальное бюджетное общеобразовательное учреждение Малоархангельского района «Архаровская основная общеобразовательная школа»</v>
      </c>
      <c r="P128" s="32">
        <f>'Рейтинговая таблица организаций'!Z128</f>
        <v>100</v>
      </c>
      <c r="Q128" s="32">
        <f>'Рейтинговая таблица организаций'!AB128</f>
        <v>96</v>
      </c>
      <c r="R128" s="32">
        <f>'Рейтинговая таблица организаций'!AC128</f>
        <v>98</v>
      </c>
      <c r="S128" s="32" t="str">
        <f t="shared" si="47"/>
        <v>278-315</v>
      </c>
      <c r="T128" s="32">
        <f t="shared" si="34"/>
        <v>278</v>
      </c>
      <c r="U128" s="32">
        <f t="shared" si="35"/>
        <v>38</v>
      </c>
      <c r="V128" s="32">
        <f t="shared" si="48"/>
        <v>125</v>
      </c>
      <c r="W128" s="32" t="str">
        <f t="shared" si="49"/>
        <v>Муниципальное бюджетное общеобразовательное учреждение Малоархангельского района «Архаровская основная общеобразовательная школа»</v>
      </c>
      <c r="X128" s="32">
        <f>'Рейтинговая таблица организаций'!AH128</f>
        <v>0</v>
      </c>
      <c r="Y128" s="32">
        <f>'Рейтинговая таблица организаций'!AI128</f>
        <v>80</v>
      </c>
      <c r="Z128" s="34">
        <f>'Рейтинговая таблица организаций'!AJ128</f>
        <v>100</v>
      </c>
      <c r="AA128" s="32">
        <f>'Рейтинговая таблица организаций'!AK128</f>
        <v>62</v>
      </c>
      <c r="AB128" s="32" t="str">
        <f t="shared" si="50"/>
        <v>139-155</v>
      </c>
      <c r="AC128" s="32">
        <f t="shared" si="36"/>
        <v>139</v>
      </c>
      <c r="AD128" s="32">
        <f t="shared" si="37"/>
        <v>17</v>
      </c>
      <c r="AE128" s="32">
        <f t="shared" si="51"/>
        <v>125</v>
      </c>
      <c r="AF128" s="32" t="str">
        <f t="shared" si="52"/>
        <v>Муниципальное бюджетное общеобразовательное учреждение Малоархангельского района «Архаровская основная общеобразовательная школа»</v>
      </c>
      <c r="AG128" s="32">
        <f>'Рейтинговая таблица организаций'!AR128</f>
        <v>100</v>
      </c>
      <c r="AH128" s="32">
        <f>'Рейтинговая таблица организаций'!AS128</f>
        <v>100</v>
      </c>
      <c r="AI128" s="32">
        <f>'Рейтинговая таблица организаций'!AT128</f>
        <v>100</v>
      </c>
      <c r="AJ128" s="32">
        <f>'Рейтинговая таблица организаций'!AU128</f>
        <v>100</v>
      </c>
      <c r="AK128" s="32" t="str">
        <f t="shared" si="53"/>
        <v>1-123</v>
      </c>
      <c r="AL128" s="32">
        <f t="shared" si="38"/>
        <v>1</v>
      </c>
      <c r="AM128" s="32">
        <f t="shared" si="39"/>
        <v>123</v>
      </c>
      <c r="AN128" s="32">
        <f>'бланки '!D130</f>
        <v>125</v>
      </c>
      <c r="AO128" s="32" t="str">
        <f t="shared" si="54"/>
        <v>Муниципальное бюджетное общеобразовательное учреждение Малоархангельского района «Архаровская основная общеобразовательная школа»</v>
      </c>
      <c r="AP128" s="32">
        <f>'Рейтинговая таблица организаций'!BB128</f>
        <v>100</v>
      </c>
      <c r="AQ128" s="32">
        <f>'Рейтинговая таблица организаций'!BC128</f>
        <v>100</v>
      </c>
      <c r="AR128" s="32">
        <f>'Рейтинговая таблица организаций'!BD128</f>
        <v>100</v>
      </c>
      <c r="AS128" s="32">
        <f>'Рейтинговая таблица организаций'!BE128</f>
        <v>100</v>
      </c>
      <c r="AT128" s="32" t="str">
        <f t="shared" si="55"/>
        <v>1-120</v>
      </c>
      <c r="AU128" s="32">
        <f t="shared" si="40"/>
        <v>1</v>
      </c>
      <c r="AV128" s="32">
        <f t="shared" si="41"/>
        <v>120</v>
      </c>
      <c r="AW128" s="39" t="str">
        <f t="shared" si="56"/>
        <v>Малоархангельский район</v>
      </c>
      <c r="AX128" s="32">
        <f t="shared" si="57"/>
        <v>125</v>
      </c>
      <c r="AY128" s="32" t="str">
        <f t="shared" si="58"/>
        <v>Муниципальное бюджетное общеобразовательное учреждение Малоархангельского района «Архаровская основная общеобразовательная школа»</v>
      </c>
      <c r="AZ128" s="32">
        <f>'Рейтинговая таблица организаций'!BF128</f>
        <v>90.74</v>
      </c>
      <c r="BA128" s="32" t="str">
        <f t="shared" si="59"/>
        <v>5</v>
      </c>
      <c r="BB128" s="32">
        <f t="shared" si="68"/>
        <v>5</v>
      </c>
      <c r="BC128" s="32">
        <f t="shared" si="69"/>
        <v>1</v>
      </c>
    </row>
    <row r="129" spans="1:55">
      <c r="A129" s="32">
        <f>'бланки '!D131</f>
        <v>126</v>
      </c>
      <c r="B129" s="33" t="str">
        <f>'Рейтинговая таблица организаций'!B129</f>
        <v>Муниципальное бюджетное общеобразовательное учреждение – средняя общеобразовательная школа № 2 п. Нарышкино Урицкого района Орловской области</v>
      </c>
      <c r="C129" s="33" t="str">
        <f>'бланки '!A131</f>
        <v>Урицкий район</v>
      </c>
      <c r="D129" s="32">
        <f>'Рейтинговая таблица организаций'!C129</f>
        <v>491</v>
      </c>
      <c r="E129" s="32">
        <f t="shared" si="42"/>
        <v>126</v>
      </c>
      <c r="F129" s="32" t="str">
        <f t="shared" si="43"/>
        <v>Муниципальное бюджетное общеобразовательное учреждение – средняя общеобразовательная школа № 2 п. Нарышкино Урицкого района Орловской области</v>
      </c>
      <c r="G129" s="32">
        <f>'Рейтинговая таблица организаций'!Q129</f>
        <v>97</v>
      </c>
      <c r="H129" s="32">
        <f>'Рейтинговая таблица организаций'!R129</f>
        <v>90</v>
      </c>
      <c r="I129" s="32">
        <f>'Рейтинговая таблица организаций'!S129</f>
        <v>98</v>
      </c>
      <c r="J129" s="32">
        <f>'Рейтинговая таблица организаций'!T129</f>
        <v>95.3</v>
      </c>
      <c r="K129" s="32" t="str">
        <f t="shared" si="44"/>
        <v>286</v>
      </c>
      <c r="L129" s="32">
        <f t="shared" si="32"/>
        <v>286</v>
      </c>
      <c r="M129" s="32">
        <f t="shared" si="33"/>
        <v>1</v>
      </c>
      <c r="N129" s="32">
        <f t="shared" si="45"/>
        <v>126</v>
      </c>
      <c r="O129" s="32" t="str">
        <f t="shared" si="46"/>
        <v>Муниципальное бюджетное общеобразовательное учреждение – средняя общеобразовательная школа № 2 п. Нарышкино Урицкого района Орловской области</v>
      </c>
      <c r="P129" s="32">
        <f>'Рейтинговая таблица организаций'!Z129</f>
        <v>100</v>
      </c>
      <c r="Q129" s="32">
        <f>'Рейтинговая таблица организаций'!AB129</f>
        <v>99</v>
      </c>
      <c r="R129" s="32">
        <f>'Рейтинговая таблица организаций'!AC129</f>
        <v>99.5</v>
      </c>
      <c r="S129" s="32" t="str">
        <f t="shared" si="47"/>
        <v>157-192</v>
      </c>
      <c r="T129" s="32">
        <f t="shared" si="34"/>
        <v>157</v>
      </c>
      <c r="U129" s="32">
        <f t="shared" si="35"/>
        <v>36</v>
      </c>
      <c r="V129" s="32">
        <f t="shared" si="48"/>
        <v>126</v>
      </c>
      <c r="W129" s="32" t="str">
        <f t="shared" si="49"/>
        <v>Муниципальное бюджетное общеобразовательное учреждение – средняя общеобразовательная школа № 2 п. Нарышкино Урицкого района Орловской области</v>
      </c>
      <c r="X129" s="32">
        <f>'Рейтинговая таблица организаций'!AH129</f>
        <v>60</v>
      </c>
      <c r="Y129" s="32">
        <f>'Рейтинговая таблица организаций'!AI129</f>
        <v>60</v>
      </c>
      <c r="Z129" s="34">
        <f>'Рейтинговая таблица организаций'!AJ129</f>
        <v>93</v>
      </c>
      <c r="AA129" s="32">
        <f>'Рейтинговая таблица организаций'!AK129</f>
        <v>69.900000000000006</v>
      </c>
      <c r="AB129" s="32" t="str">
        <f t="shared" si="50"/>
        <v>93-97</v>
      </c>
      <c r="AC129" s="32">
        <f t="shared" si="36"/>
        <v>93</v>
      </c>
      <c r="AD129" s="32">
        <f t="shared" si="37"/>
        <v>5</v>
      </c>
      <c r="AE129" s="32">
        <f t="shared" si="51"/>
        <v>126</v>
      </c>
      <c r="AF129" s="32" t="str">
        <f t="shared" si="52"/>
        <v>Муниципальное бюджетное общеобразовательное учреждение – средняя общеобразовательная школа № 2 п. Нарышкино Урицкого района Орловской области</v>
      </c>
      <c r="AG129" s="32">
        <f>'Рейтинговая таблица организаций'!AR129</f>
        <v>100</v>
      </c>
      <c r="AH129" s="32">
        <f>'Рейтинговая таблица организаций'!AS129</f>
        <v>95</v>
      </c>
      <c r="AI129" s="32">
        <f>'Рейтинговая таблица организаций'!AT129</f>
        <v>99</v>
      </c>
      <c r="AJ129" s="32">
        <f>'Рейтинговая таблица организаций'!AU129</f>
        <v>97.8</v>
      </c>
      <c r="AK129" s="32" t="str">
        <f t="shared" si="53"/>
        <v>249-254</v>
      </c>
      <c r="AL129" s="32">
        <f t="shared" si="38"/>
        <v>249</v>
      </c>
      <c r="AM129" s="32">
        <f t="shared" si="39"/>
        <v>6</v>
      </c>
      <c r="AN129" s="32">
        <f>'бланки '!D131</f>
        <v>126</v>
      </c>
      <c r="AO129" s="32" t="str">
        <f t="shared" si="54"/>
        <v>Муниципальное бюджетное общеобразовательное учреждение – средняя общеобразовательная школа № 2 п. Нарышкино Урицкого района Орловской области</v>
      </c>
      <c r="AP129" s="32">
        <f>'Рейтинговая таблица организаций'!BB129</f>
        <v>98</v>
      </c>
      <c r="AQ129" s="32">
        <f>'Рейтинговая таблица организаций'!BC129</f>
        <v>98</v>
      </c>
      <c r="AR129" s="32">
        <f>'Рейтинговая таблица организаций'!BD129</f>
        <v>100</v>
      </c>
      <c r="AS129" s="32">
        <f>'Рейтинговая таблица организаций'!BE129</f>
        <v>99</v>
      </c>
      <c r="AT129" s="32" t="str">
        <f t="shared" si="55"/>
        <v>165-181</v>
      </c>
      <c r="AU129" s="32">
        <f t="shared" si="40"/>
        <v>165</v>
      </c>
      <c r="AV129" s="32">
        <f t="shared" si="41"/>
        <v>17</v>
      </c>
      <c r="AW129" s="39" t="str">
        <f t="shared" si="56"/>
        <v>Урицкий район</v>
      </c>
      <c r="AX129" s="32">
        <f t="shared" si="57"/>
        <v>126</v>
      </c>
      <c r="AY129" s="32" t="str">
        <f t="shared" si="58"/>
        <v>Муниципальное бюджетное общеобразовательное учреждение – средняя общеобразовательная школа № 2 п. Нарышкино Урицкого района Орловской области</v>
      </c>
      <c r="AZ129" s="32">
        <f>'Рейтинговая таблица организаций'!BF129</f>
        <v>92.300000000000011</v>
      </c>
      <c r="BA129" s="32" t="str">
        <f t="shared" si="59"/>
        <v>2</v>
      </c>
      <c r="BB129" s="32">
        <f>RANK(AZ129,AZ$129:AZ$141)</f>
        <v>2</v>
      </c>
      <c r="BC129" s="32">
        <f>COUNTIF(BB$129:BB$141,BB129)</f>
        <v>1</v>
      </c>
    </row>
    <row r="130" spans="1:55">
      <c r="A130" s="32">
        <f>'бланки '!D132</f>
        <v>127</v>
      </c>
      <c r="B130" s="33" t="str">
        <f>'Рейтинговая таблица организаций'!B130</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30" s="33" t="str">
        <f>'бланки '!A132</f>
        <v>Урицкий район</v>
      </c>
      <c r="D130" s="32">
        <f>'Рейтинговая таблица организаций'!C130</f>
        <v>575</v>
      </c>
      <c r="E130" s="32">
        <f t="shared" si="42"/>
        <v>127</v>
      </c>
      <c r="F130" s="32" t="str">
        <f t="shared" si="43"/>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G130" s="32">
        <f>'Рейтинговая таблица организаций'!Q130</f>
        <v>96</v>
      </c>
      <c r="H130" s="32">
        <f>'Рейтинговая таблица организаций'!R130</f>
        <v>100</v>
      </c>
      <c r="I130" s="32">
        <f>'Рейтинговая таблица организаций'!S130</f>
        <v>98</v>
      </c>
      <c r="J130" s="32">
        <f>'Рейтинговая таблица организаций'!T130</f>
        <v>98</v>
      </c>
      <c r="K130" s="32" t="str">
        <f t="shared" si="44"/>
        <v>201-204</v>
      </c>
      <c r="L130" s="32">
        <f t="shared" si="32"/>
        <v>201</v>
      </c>
      <c r="M130" s="32">
        <f t="shared" si="33"/>
        <v>4</v>
      </c>
      <c r="N130" s="32">
        <f t="shared" si="45"/>
        <v>127</v>
      </c>
      <c r="O130" s="32" t="str">
        <f t="shared" si="46"/>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P130" s="32">
        <f>'Рейтинговая таблица организаций'!Z130</f>
        <v>100</v>
      </c>
      <c r="Q130" s="32">
        <f>'Рейтинговая таблица организаций'!AB130</f>
        <v>99</v>
      </c>
      <c r="R130" s="32">
        <f>'Рейтинговая таблица организаций'!AC130</f>
        <v>99.5</v>
      </c>
      <c r="S130" s="32" t="str">
        <f t="shared" si="47"/>
        <v>157-192</v>
      </c>
      <c r="T130" s="32">
        <f t="shared" si="34"/>
        <v>157</v>
      </c>
      <c r="U130" s="32">
        <f t="shared" si="35"/>
        <v>36</v>
      </c>
      <c r="V130" s="32">
        <f t="shared" si="48"/>
        <v>127</v>
      </c>
      <c r="W130" s="32" t="str">
        <f t="shared" si="49"/>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X130" s="32">
        <f>'Рейтинговая таблица организаций'!AH130</f>
        <v>60</v>
      </c>
      <c r="Y130" s="32">
        <f>'Рейтинговая таблица организаций'!AI130</f>
        <v>100</v>
      </c>
      <c r="Z130" s="34">
        <f>'Рейтинговая таблица организаций'!AJ130</f>
        <v>78</v>
      </c>
      <c r="AA130" s="32">
        <f>'Рейтинговая таблица организаций'!AK130</f>
        <v>81.400000000000006</v>
      </c>
      <c r="AB130" s="32" t="str">
        <f t="shared" si="50"/>
        <v>39-40</v>
      </c>
      <c r="AC130" s="32">
        <f t="shared" si="36"/>
        <v>39</v>
      </c>
      <c r="AD130" s="32">
        <f t="shared" si="37"/>
        <v>2</v>
      </c>
      <c r="AE130" s="32">
        <f t="shared" si="51"/>
        <v>127</v>
      </c>
      <c r="AF130" s="32" t="str">
        <f t="shared" si="52"/>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AG130" s="32">
        <f>'Рейтинговая таблица организаций'!AR130</f>
        <v>100</v>
      </c>
      <c r="AH130" s="32">
        <f>'Рейтинговая таблица организаций'!AS130</f>
        <v>98</v>
      </c>
      <c r="AI130" s="32">
        <f>'Рейтинговая таблица организаций'!AT130</f>
        <v>96</v>
      </c>
      <c r="AJ130" s="32">
        <f>'Рейтинговая таблица организаций'!AU130</f>
        <v>98.4</v>
      </c>
      <c r="AK130" s="32" t="str">
        <f t="shared" si="53"/>
        <v>202-217</v>
      </c>
      <c r="AL130" s="32">
        <f t="shared" si="38"/>
        <v>202</v>
      </c>
      <c r="AM130" s="32">
        <f t="shared" si="39"/>
        <v>16</v>
      </c>
      <c r="AN130" s="32">
        <f>'бланки '!D132</f>
        <v>127</v>
      </c>
      <c r="AO130" s="32" t="str">
        <f t="shared" si="54"/>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AP130" s="32">
        <f>'Рейтинговая таблица организаций'!BB130</f>
        <v>99</v>
      </c>
      <c r="AQ130" s="32">
        <f>'Рейтинговая таблица организаций'!BC130</f>
        <v>97</v>
      </c>
      <c r="AR130" s="32">
        <f>'Рейтинговая таблица организаций'!BD130</f>
        <v>96</v>
      </c>
      <c r="AS130" s="32">
        <f>'Рейтинговая таблица организаций'!BE130</f>
        <v>97.1</v>
      </c>
      <c r="AT130" s="32" t="str">
        <f t="shared" si="55"/>
        <v>297-299</v>
      </c>
      <c r="AU130" s="32">
        <f t="shared" si="40"/>
        <v>297</v>
      </c>
      <c r="AV130" s="32">
        <f t="shared" si="41"/>
        <v>3</v>
      </c>
      <c r="AW130" s="39" t="str">
        <f t="shared" si="56"/>
        <v>Урицкий район</v>
      </c>
      <c r="AX130" s="32">
        <f t="shared" si="57"/>
        <v>127</v>
      </c>
      <c r="AY130" s="32" t="str">
        <f t="shared" si="58"/>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AZ130" s="32">
        <f>'Рейтинговая таблица организаций'!BF130</f>
        <v>94.88</v>
      </c>
      <c r="BA130" s="32" t="str">
        <f t="shared" si="59"/>
        <v>1</v>
      </c>
      <c r="BB130" s="32">
        <f t="shared" ref="BB130:BB141" si="70">RANK(AZ130,AZ$129:AZ$141)</f>
        <v>1</v>
      </c>
      <c r="BC130" s="32">
        <f t="shared" ref="BC130:BC141" si="71">COUNTIF(BB$129:BB$141,BB130)</f>
        <v>1</v>
      </c>
    </row>
    <row r="131" spans="1:55">
      <c r="A131" s="32">
        <f>'бланки '!D133</f>
        <v>128</v>
      </c>
      <c r="B131" s="33" t="str">
        <f>'Рейтинговая таблица организаций'!B131</f>
        <v>Муниципальное бюджетное общеобразовательное учреждение Бунинская средняя общеобразовательная школа Урицкого района Орловской области</v>
      </c>
      <c r="C131" s="33" t="str">
        <f>'бланки '!A133</f>
        <v>Урицкий район</v>
      </c>
      <c r="D131" s="32">
        <f>'Рейтинговая таблица организаций'!C131</f>
        <v>38</v>
      </c>
      <c r="E131" s="32">
        <f t="shared" si="42"/>
        <v>128</v>
      </c>
      <c r="F131" s="32" t="str">
        <f t="shared" si="43"/>
        <v>Муниципальное бюджетное общеобразовательное учреждение Бунинская средняя общеобразовательная школа Урицкого района Орловской области</v>
      </c>
      <c r="G131" s="32">
        <f>'Рейтинговая таблица организаций'!Q131</f>
        <v>97</v>
      </c>
      <c r="H131" s="32">
        <f>'Рейтинговая таблица организаций'!R131</f>
        <v>100</v>
      </c>
      <c r="I131" s="32">
        <f>'Рейтинговая таблица организаций'!S131</f>
        <v>100</v>
      </c>
      <c r="J131" s="32">
        <f>'Рейтинговая таблица организаций'!T131</f>
        <v>99.1</v>
      </c>
      <c r="K131" s="32" t="str">
        <f t="shared" si="44"/>
        <v>122-136</v>
      </c>
      <c r="L131" s="32">
        <f t="shared" si="32"/>
        <v>122</v>
      </c>
      <c r="M131" s="32">
        <f t="shared" si="33"/>
        <v>15</v>
      </c>
      <c r="N131" s="32">
        <f t="shared" si="45"/>
        <v>128</v>
      </c>
      <c r="O131" s="32" t="str">
        <f t="shared" si="46"/>
        <v>Муниципальное бюджетное общеобразовательное учреждение Бунинская средняя общеобразовательная школа Урицкого района Орловской области</v>
      </c>
      <c r="P131" s="32">
        <f>'Рейтинговая таблица организаций'!Z131</f>
        <v>100</v>
      </c>
      <c r="Q131" s="32">
        <f>'Рейтинговая таблица организаций'!AB131</f>
        <v>100</v>
      </c>
      <c r="R131" s="32">
        <f>'Рейтинговая таблица организаций'!AC131</f>
        <v>100</v>
      </c>
      <c r="S131" s="32" t="str">
        <f t="shared" si="47"/>
        <v>2-156</v>
      </c>
      <c r="T131" s="32">
        <f t="shared" si="34"/>
        <v>2</v>
      </c>
      <c r="U131" s="32">
        <f t="shared" si="35"/>
        <v>155</v>
      </c>
      <c r="V131" s="32">
        <f t="shared" si="48"/>
        <v>128</v>
      </c>
      <c r="W131" s="32" t="str">
        <f t="shared" si="49"/>
        <v>Муниципальное бюджетное общеобразовательное учреждение Бунинская средняя общеобразовательная школа Урицкого района Орловской области</v>
      </c>
      <c r="X131" s="32">
        <f>'Рейтинговая таблица организаций'!AH131</f>
        <v>40</v>
      </c>
      <c r="Y131" s="32">
        <f>'Рейтинговая таблица организаций'!AI131</f>
        <v>60</v>
      </c>
      <c r="Z131" s="34">
        <f>'Рейтинговая таблица организаций'!AJ131</f>
        <v>100</v>
      </c>
      <c r="AA131" s="32">
        <f>'Рейтинговая таблица организаций'!AK131</f>
        <v>66</v>
      </c>
      <c r="AB131" s="32" t="str">
        <f t="shared" si="50"/>
        <v>115-132</v>
      </c>
      <c r="AC131" s="32">
        <f t="shared" si="36"/>
        <v>115</v>
      </c>
      <c r="AD131" s="32">
        <f t="shared" si="37"/>
        <v>18</v>
      </c>
      <c r="AE131" s="32">
        <f t="shared" si="51"/>
        <v>128</v>
      </c>
      <c r="AF131" s="32" t="str">
        <f t="shared" si="52"/>
        <v>Муниципальное бюджетное общеобразовательное учреждение Бунинская средняя общеобразовательная школа Урицкого района Орловской области</v>
      </c>
      <c r="AG131" s="32">
        <f>'Рейтинговая таблица организаций'!AR131</f>
        <v>97</v>
      </c>
      <c r="AH131" s="32">
        <f>'Рейтинговая таблица организаций'!AS131</f>
        <v>97</v>
      </c>
      <c r="AI131" s="32">
        <f>'Рейтинговая таблица организаций'!AT131</f>
        <v>97</v>
      </c>
      <c r="AJ131" s="32">
        <f>'Рейтинговая таблица организаций'!AU131</f>
        <v>97</v>
      </c>
      <c r="AK131" s="32" t="str">
        <f t="shared" si="53"/>
        <v>289-295</v>
      </c>
      <c r="AL131" s="32">
        <f t="shared" si="38"/>
        <v>289</v>
      </c>
      <c r="AM131" s="32">
        <f t="shared" si="39"/>
        <v>7</v>
      </c>
      <c r="AN131" s="32">
        <f>'бланки '!D133</f>
        <v>128</v>
      </c>
      <c r="AO131" s="32" t="str">
        <f t="shared" si="54"/>
        <v>Муниципальное бюджетное общеобразовательное учреждение Бунинская средняя общеобразовательная школа Урицкого района Орловской области</v>
      </c>
      <c r="AP131" s="32">
        <f>'Рейтинговая таблица организаций'!BB131</f>
        <v>97</v>
      </c>
      <c r="AQ131" s="32">
        <f>'Рейтинговая таблица организаций'!BC131</f>
        <v>97</v>
      </c>
      <c r="AR131" s="32">
        <f>'Рейтинговая таблица организаций'!BD131</f>
        <v>97</v>
      </c>
      <c r="AS131" s="32">
        <f>'Рейтинговая таблица организаций'!BE131</f>
        <v>97</v>
      </c>
      <c r="AT131" s="32" t="str">
        <f t="shared" si="55"/>
        <v>300-306</v>
      </c>
      <c r="AU131" s="32">
        <f t="shared" si="40"/>
        <v>300</v>
      </c>
      <c r="AV131" s="32">
        <f t="shared" si="41"/>
        <v>7</v>
      </c>
      <c r="AW131" s="39" t="str">
        <f t="shared" si="56"/>
        <v>Урицкий район</v>
      </c>
      <c r="AX131" s="32">
        <f t="shared" si="57"/>
        <v>128</v>
      </c>
      <c r="AY131" s="32" t="str">
        <f t="shared" si="58"/>
        <v>Муниципальное бюджетное общеобразовательное учреждение Бунинская средняя общеобразовательная школа Урицкого района Орловской области</v>
      </c>
      <c r="AZ131" s="32">
        <f>'Рейтинговая таблица организаций'!BF131</f>
        <v>91.820000000000007</v>
      </c>
      <c r="BA131" s="32" t="str">
        <f t="shared" si="59"/>
        <v>3</v>
      </c>
      <c r="BB131" s="32">
        <f t="shared" si="70"/>
        <v>3</v>
      </c>
      <c r="BC131" s="32">
        <f t="shared" si="71"/>
        <v>1</v>
      </c>
    </row>
    <row r="132" spans="1:55">
      <c r="A132" s="32">
        <f>'бланки '!D134</f>
        <v>129</v>
      </c>
      <c r="B132" s="33" t="str">
        <f>'Рейтинговая таблица организаций'!B132</f>
        <v>Муниципальное бюджетное общеобразовательное учреждение – Подзаваловская средняя общеобразовательная школа Урицкого района Орловской области</v>
      </c>
      <c r="C132" s="33" t="str">
        <f>'бланки '!A134</f>
        <v>Урицкий район</v>
      </c>
      <c r="D132" s="32">
        <f>'Рейтинговая таблица организаций'!C132</f>
        <v>71</v>
      </c>
      <c r="E132" s="32">
        <f t="shared" si="42"/>
        <v>129</v>
      </c>
      <c r="F132" s="32" t="str">
        <f t="shared" si="43"/>
        <v>Муниципальное бюджетное общеобразовательное учреждение – Подзаваловская средняя общеобразовательная школа Урицкого района Орловской области</v>
      </c>
      <c r="G132" s="32">
        <f>'Рейтинговая таблица организаций'!Q132</f>
        <v>81</v>
      </c>
      <c r="H132" s="32">
        <f>'Рейтинговая таблица организаций'!R132</f>
        <v>100</v>
      </c>
      <c r="I132" s="32">
        <f>'Рейтинговая таблица организаций'!S132</f>
        <v>100</v>
      </c>
      <c r="J132" s="32">
        <f>'Рейтинговая таблица организаций'!T132</f>
        <v>94.3</v>
      </c>
      <c r="K132" s="32" t="str">
        <f t="shared" si="44"/>
        <v>304</v>
      </c>
      <c r="L132" s="32">
        <f t="shared" ref="L132:L195" si="72">RANK(J132,J$4:J$333)</f>
        <v>304</v>
      </c>
      <c r="M132" s="32">
        <f t="shared" ref="M132:M195" si="73">COUNTIF(L$4:L$333,L132)</f>
        <v>1</v>
      </c>
      <c r="N132" s="32">
        <f t="shared" si="45"/>
        <v>129</v>
      </c>
      <c r="O132" s="32" t="str">
        <f t="shared" si="46"/>
        <v>Муниципальное бюджетное общеобразовательное учреждение – Подзаваловская средняя общеобразовательная школа Урицкого района Орловской области</v>
      </c>
      <c r="P132" s="32">
        <f>'Рейтинговая таблица организаций'!Z132</f>
        <v>100</v>
      </c>
      <c r="Q132" s="32">
        <f>'Рейтинговая таблица организаций'!AB132</f>
        <v>97</v>
      </c>
      <c r="R132" s="32">
        <f>'Рейтинговая таблица организаций'!AC132</f>
        <v>98.5</v>
      </c>
      <c r="S132" s="32" t="str">
        <f t="shared" si="47"/>
        <v>240-277</v>
      </c>
      <c r="T132" s="32">
        <f t="shared" ref="T132:T195" si="74">RANK(R132,R$4:R$333)</f>
        <v>240</v>
      </c>
      <c r="U132" s="32">
        <f t="shared" ref="U132:U195" si="75">COUNTIF(T$4:T$333,T132)</f>
        <v>38</v>
      </c>
      <c r="V132" s="32">
        <f t="shared" si="48"/>
        <v>129</v>
      </c>
      <c r="W132" s="32" t="str">
        <f t="shared" si="49"/>
        <v>Муниципальное бюджетное общеобразовательное учреждение – Подзаваловская средняя общеобразовательная школа Урицкого района Орловской области</v>
      </c>
      <c r="X132" s="32">
        <f>'Рейтинговая таблица организаций'!AH132</f>
        <v>0</v>
      </c>
      <c r="Y132" s="32">
        <f>'Рейтинговая таблица организаций'!AI132</f>
        <v>40</v>
      </c>
      <c r="Z132" s="34">
        <f>'Рейтинговая таблица организаций'!AJ132</f>
        <v>100</v>
      </c>
      <c r="AA132" s="32">
        <f>'Рейтинговая таблица организаций'!AK132</f>
        <v>46</v>
      </c>
      <c r="AB132" s="32" t="str">
        <f t="shared" si="50"/>
        <v>307-324</v>
      </c>
      <c r="AC132" s="32">
        <f t="shared" ref="AC132:AC195" si="76">RANK(AA132,AA$4:AA$333)</f>
        <v>307</v>
      </c>
      <c r="AD132" s="32">
        <f t="shared" ref="AD132:AD195" si="77">COUNTIF(AC$4:AC$333,AC132)</f>
        <v>18</v>
      </c>
      <c r="AE132" s="32">
        <f t="shared" si="51"/>
        <v>129</v>
      </c>
      <c r="AF132" s="32" t="str">
        <f t="shared" si="52"/>
        <v>Муниципальное бюджетное общеобразовательное учреждение – Подзаваловская средняя общеобразовательная школа Урицкого района Орловской области</v>
      </c>
      <c r="AG132" s="32">
        <f>'Рейтинговая таблица организаций'!AR132</f>
        <v>99</v>
      </c>
      <c r="AH132" s="32">
        <f>'Рейтинговая таблица организаций'!AS132</f>
        <v>100</v>
      </c>
      <c r="AI132" s="32">
        <f>'Рейтинговая таблица организаций'!AT132</f>
        <v>98</v>
      </c>
      <c r="AJ132" s="32">
        <f>'Рейтинговая таблица организаций'!AU132</f>
        <v>99.2</v>
      </c>
      <c r="AK132" s="32" t="str">
        <f t="shared" si="53"/>
        <v>139-156</v>
      </c>
      <c r="AL132" s="32">
        <f t="shared" ref="AL132:AL195" si="78">RANK(AJ132,AJ$4:AJ$333)</f>
        <v>139</v>
      </c>
      <c r="AM132" s="32">
        <f t="shared" ref="AM132:AM195" si="79">COUNTIF(AL$4:AL$333,AL132)</f>
        <v>18</v>
      </c>
      <c r="AN132" s="32">
        <f>'бланки '!D134</f>
        <v>129</v>
      </c>
      <c r="AO132" s="32" t="str">
        <f t="shared" si="54"/>
        <v>Муниципальное бюджетное общеобразовательное учреждение – Подзаваловская средняя общеобразовательная школа Урицкого района Орловской области</v>
      </c>
      <c r="AP132" s="32">
        <f>'Рейтинговая таблица организаций'!BB132</f>
        <v>99</v>
      </c>
      <c r="AQ132" s="32">
        <f>'Рейтинговая таблица организаций'!BC132</f>
        <v>100</v>
      </c>
      <c r="AR132" s="32">
        <f>'Рейтинговая таблица организаций'!BD132</f>
        <v>99</v>
      </c>
      <c r="AS132" s="32">
        <f>'Рейтинговая таблица организаций'!BE132</f>
        <v>99.2</v>
      </c>
      <c r="AT132" s="32" t="str">
        <f t="shared" si="55"/>
        <v>143-158</v>
      </c>
      <c r="AU132" s="32">
        <f t="shared" ref="AU132:AU195" si="80">RANK(AS132,AS$4:AS$333)</f>
        <v>143</v>
      </c>
      <c r="AV132" s="32">
        <f t="shared" ref="AV132:AV195" si="81">COUNTIF(AU$4:AU$333,AU132)</f>
        <v>16</v>
      </c>
      <c r="AW132" s="39" t="str">
        <f t="shared" si="56"/>
        <v>Урицкий район</v>
      </c>
      <c r="AX132" s="32">
        <f t="shared" si="57"/>
        <v>129</v>
      </c>
      <c r="AY132" s="32" t="str">
        <f t="shared" si="58"/>
        <v>Муниципальное бюджетное общеобразовательное учреждение – Подзаваловская средняя общеобразовательная школа Урицкого района Орловской области</v>
      </c>
      <c r="AZ132" s="32">
        <f>'Рейтинговая таблица организаций'!BF132</f>
        <v>87.44</v>
      </c>
      <c r="BA132" s="32" t="str">
        <f t="shared" si="59"/>
        <v>13</v>
      </c>
      <c r="BB132" s="32">
        <f t="shared" si="70"/>
        <v>13</v>
      </c>
      <c r="BC132" s="32">
        <f t="shared" si="71"/>
        <v>1</v>
      </c>
    </row>
    <row r="133" spans="1:55">
      <c r="A133" s="32">
        <f>'бланки '!D135</f>
        <v>130</v>
      </c>
      <c r="B133" s="33" t="str">
        <f>'Рейтинговая таблица организаций'!B133</f>
        <v>Муниципальное бюджетное общеобразовательное учреждение Максимовская основная общеобразовательная школа Урицкого района Орловской области</v>
      </c>
      <c r="C133" s="33" t="str">
        <f>'бланки '!A135</f>
        <v>Урицкий район</v>
      </c>
      <c r="D133" s="32">
        <f>'Рейтинговая таблица организаций'!C133</f>
        <v>45</v>
      </c>
      <c r="E133" s="32">
        <f t="shared" ref="E133:E194" si="82">A133</f>
        <v>130</v>
      </c>
      <c r="F133" s="32" t="str">
        <f t="shared" ref="F133:F194" si="83">B133</f>
        <v>Муниципальное бюджетное общеобразовательное учреждение Максимовская основная общеобразовательная школа Урицкого района Орловской области</v>
      </c>
      <c r="G133" s="32">
        <f>'Рейтинговая таблица организаций'!Q133</f>
        <v>94</v>
      </c>
      <c r="H133" s="32">
        <f>'Рейтинговая таблица организаций'!R133</f>
        <v>100</v>
      </c>
      <c r="I133" s="32">
        <f>'Рейтинговая таблица организаций'!S133</f>
        <v>100</v>
      </c>
      <c r="J133" s="32">
        <f>'Рейтинговая таблица организаций'!T133</f>
        <v>98.2</v>
      </c>
      <c r="K133" s="32" t="str">
        <f t="shared" ref="K133:K194" si="84">IF(M133=1,TEXT(L133,0),CONCATENATE(L133,"-",L133+M133-1))</f>
        <v>190-199</v>
      </c>
      <c r="L133" s="32">
        <f t="shared" si="72"/>
        <v>190</v>
      </c>
      <c r="M133" s="32">
        <f t="shared" si="73"/>
        <v>10</v>
      </c>
      <c r="N133" s="32">
        <f t="shared" ref="N133:N194" si="85">A133</f>
        <v>130</v>
      </c>
      <c r="O133" s="32" t="str">
        <f t="shared" ref="O133:O194" si="86">B133</f>
        <v>Муниципальное бюджетное общеобразовательное учреждение Максимовская основная общеобразовательная школа Урицкого района Орловской области</v>
      </c>
      <c r="P133" s="32">
        <f>'Рейтинговая таблица организаций'!Z133</f>
        <v>100</v>
      </c>
      <c r="Q133" s="32">
        <f>'Рейтинговая таблица организаций'!AB133</f>
        <v>100</v>
      </c>
      <c r="R133" s="32">
        <f>'Рейтинговая таблица организаций'!AC133</f>
        <v>100</v>
      </c>
      <c r="S133" s="32" t="str">
        <f t="shared" ref="S133:S194" si="87">IF(U133=1,TEXT(T133,0),CONCATENATE(T133,"-",T133+U133-1))</f>
        <v>2-156</v>
      </c>
      <c r="T133" s="32">
        <f t="shared" si="74"/>
        <v>2</v>
      </c>
      <c r="U133" s="32">
        <f t="shared" si="75"/>
        <v>155</v>
      </c>
      <c r="V133" s="32">
        <f t="shared" ref="V133:V194" si="88">A133</f>
        <v>130</v>
      </c>
      <c r="W133" s="32" t="str">
        <f t="shared" ref="W133:W194" si="89">B133</f>
        <v>Муниципальное бюджетное общеобразовательное учреждение Максимовская основная общеобразовательная школа Урицкого района Орловской области</v>
      </c>
      <c r="X133" s="32">
        <f>'Рейтинговая таблица организаций'!AH133</f>
        <v>40</v>
      </c>
      <c r="Y133" s="32">
        <f>'Рейтинговая таблица организаций'!AI133</f>
        <v>60</v>
      </c>
      <c r="Z133" s="34">
        <f>'Рейтинговая таблица организаций'!AJ133</f>
        <v>80</v>
      </c>
      <c r="AA133" s="32">
        <f>'Рейтинговая таблица организаций'!AK133</f>
        <v>60</v>
      </c>
      <c r="AB133" s="32" t="str">
        <f t="shared" ref="AB133:AB194" si="90">IF(AD133=1,TEXT(AC133,0),CONCATENATE(AC133,"-",AC133+AD133-1))</f>
        <v>160-188</v>
      </c>
      <c r="AC133" s="32">
        <f t="shared" si="76"/>
        <v>160</v>
      </c>
      <c r="AD133" s="32">
        <f t="shared" si="77"/>
        <v>29</v>
      </c>
      <c r="AE133" s="32">
        <f t="shared" ref="AE133:AE194" si="91">A133</f>
        <v>130</v>
      </c>
      <c r="AF133" s="32" t="str">
        <f t="shared" ref="AF133:AF194" si="92">B133</f>
        <v>Муниципальное бюджетное общеобразовательное учреждение Максимовская основная общеобразовательная школа Урицкого района Орловской области</v>
      </c>
      <c r="AG133" s="32">
        <f>'Рейтинговая таблица организаций'!AR133</f>
        <v>100</v>
      </c>
      <c r="AH133" s="32">
        <f>'Рейтинговая таблица организаций'!AS133</f>
        <v>100</v>
      </c>
      <c r="AI133" s="32">
        <f>'Рейтинговая таблица организаций'!AT133</f>
        <v>100</v>
      </c>
      <c r="AJ133" s="32">
        <f>'Рейтинговая таблица организаций'!AU133</f>
        <v>100</v>
      </c>
      <c r="AK133" s="32" t="str">
        <f t="shared" ref="AK133:AK194" si="93">IF(AM133=1,TEXT(AL133,0),CONCATENATE(AL133,"-",AL133+AM133-1))</f>
        <v>1-123</v>
      </c>
      <c r="AL133" s="32">
        <f t="shared" si="78"/>
        <v>1</v>
      </c>
      <c r="AM133" s="32">
        <f t="shared" si="79"/>
        <v>123</v>
      </c>
      <c r="AN133" s="32">
        <f>'бланки '!D135</f>
        <v>130</v>
      </c>
      <c r="AO133" s="32" t="str">
        <f t="shared" ref="AO133:AO194" si="94">B133</f>
        <v>Муниципальное бюджетное общеобразовательное учреждение Максимовская основная общеобразовательная школа Урицкого района Орловской области</v>
      </c>
      <c r="AP133" s="32">
        <f>'Рейтинговая таблица организаций'!BB133</f>
        <v>100</v>
      </c>
      <c r="AQ133" s="32">
        <f>'Рейтинговая таблица организаций'!BC133</f>
        <v>100</v>
      </c>
      <c r="AR133" s="32">
        <f>'Рейтинговая таблица организаций'!BD133</f>
        <v>100</v>
      </c>
      <c r="AS133" s="32">
        <f>'Рейтинговая таблица организаций'!BE133</f>
        <v>100</v>
      </c>
      <c r="AT133" s="32" t="str">
        <f t="shared" ref="AT133:AT194" si="95">IF(AV133=1,TEXT(AU133,0),CONCATENATE(AU133,"-",AU133+AV133-1))</f>
        <v>1-120</v>
      </c>
      <c r="AU133" s="32">
        <f t="shared" si="80"/>
        <v>1</v>
      </c>
      <c r="AV133" s="32">
        <f t="shared" si="81"/>
        <v>120</v>
      </c>
      <c r="AW133" s="39" t="str">
        <f t="shared" ref="AW133:AW196" si="96">C133</f>
        <v>Урицкий район</v>
      </c>
      <c r="AX133" s="32">
        <f t="shared" ref="AX133:AX194" si="97">A133</f>
        <v>130</v>
      </c>
      <c r="AY133" s="32" t="str">
        <f t="shared" ref="AY133:AY194" si="98">B133</f>
        <v>Муниципальное бюджетное общеобразовательное учреждение Максимовская основная общеобразовательная школа Урицкого района Орловской области</v>
      </c>
      <c r="AZ133" s="32">
        <f>'Рейтинговая таблица организаций'!BF133</f>
        <v>91.64</v>
      </c>
      <c r="BA133" s="32" t="str">
        <f t="shared" ref="BA133:BA194" si="99">IF(BC133=1,TEXT(BB133,0),CONCATENATE(BB133,"-",BB133+BC133-1))</f>
        <v>4</v>
      </c>
      <c r="BB133" s="32">
        <f t="shared" si="70"/>
        <v>4</v>
      </c>
      <c r="BC133" s="32">
        <f t="shared" si="71"/>
        <v>1</v>
      </c>
    </row>
    <row r="134" spans="1:55">
      <c r="A134" s="32">
        <f>'бланки '!D136</f>
        <v>131</v>
      </c>
      <c r="B134" s="33" t="str">
        <f>'Рейтинговая таблица организаций'!B134</f>
        <v>Муниципальное бюджетное общеобразовательное учреждение Муравлевская средняя общеобразовательная школа Урицкого района Орловской области</v>
      </c>
      <c r="C134" s="33" t="str">
        <f>'бланки '!A136</f>
        <v>Урицкий район</v>
      </c>
      <c r="D134" s="32">
        <f>'Рейтинговая таблица организаций'!C134</f>
        <v>17</v>
      </c>
      <c r="E134" s="32">
        <f t="shared" si="82"/>
        <v>131</v>
      </c>
      <c r="F134" s="32" t="str">
        <f t="shared" si="83"/>
        <v>Муниципальное бюджетное общеобразовательное учреждение Муравлевская средняя общеобразовательная школа Урицкого района Орловской области</v>
      </c>
      <c r="G134" s="32">
        <f>'Рейтинговая таблица организаций'!Q134</f>
        <v>96</v>
      </c>
      <c r="H134" s="32">
        <f>'Рейтинговая таблица организаций'!R134</f>
        <v>100</v>
      </c>
      <c r="I134" s="32">
        <f>'Рейтинговая таблица организаций'!S134</f>
        <v>100</v>
      </c>
      <c r="J134" s="32">
        <f>'Рейтинговая таблица организаций'!T134</f>
        <v>98.8</v>
      </c>
      <c r="K134" s="32" t="str">
        <f t="shared" si="84"/>
        <v>143-159</v>
      </c>
      <c r="L134" s="32">
        <f t="shared" si="72"/>
        <v>143</v>
      </c>
      <c r="M134" s="32">
        <f t="shared" si="73"/>
        <v>17</v>
      </c>
      <c r="N134" s="32">
        <f t="shared" si="85"/>
        <v>131</v>
      </c>
      <c r="O134" s="32" t="str">
        <f t="shared" si="86"/>
        <v>Муниципальное бюджетное общеобразовательное учреждение Муравлевская средняя общеобразовательная школа Урицкого района Орловской области</v>
      </c>
      <c r="P134" s="32">
        <f>'Рейтинговая таблица организаций'!Z134</f>
        <v>100</v>
      </c>
      <c r="Q134" s="32">
        <f>'Рейтинговая таблица организаций'!AB134</f>
        <v>100</v>
      </c>
      <c r="R134" s="32">
        <f>'Рейтинговая таблица организаций'!AC134</f>
        <v>100</v>
      </c>
      <c r="S134" s="32" t="str">
        <f t="shared" si="87"/>
        <v>2-156</v>
      </c>
      <c r="T134" s="32">
        <f t="shared" si="74"/>
        <v>2</v>
      </c>
      <c r="U134" s="32">
        <f t="shared" si="75"/>
        <v>155</v>
      </c>
      <c r="V134" s="32">
        <f t="shared" si="88"/>
        <v>131</v>
      </c>
      <c r="W134" s="32" t="str">
        <f t="shared" si="89"/>
        <v>Муниципальное бюджетное общеобразовательное учреждение Муравлевская средняя общеобразовательная школа Урицкого района Орловской области</v>
      </c>
      <c r="X134" s="32">
        <f>'Рейтинговая таблица организаций'!AH134</f>
        <v>0</v>
      </c>
      <c r="Y134" s="32">
        <f>'Рейтинговая таблица организаций'!AI134</f>
        <v>60</v>
      </c>
      <c r="Z134" s="34">
        <f>'Рейтинговая таблица организаций'!AJ134</f>
        <v>100</v>
      </c>
      <c r="AA134" s="32">
        <f>'Рейтинговая таблица организаций'!AK134</f>
        <v>54</v>
      </c>
      <c r="AB134" s="32" t="str">
        <f t="shared" si="90"/>
        <v>206-265</v>
      </c>
      <c r="AC134" s="32">
        <f t="shared" si="76"/>
        <v>206</v>
      </c>
      <c r="AD134" s="32">
        <f t="shared" si="77"/>
        <v>60</v>
      </c>
      <c r="AE134" s="32">
        <f t="shared" si="91"/>
        <v>131</v>
      </c>
      <c r="AF134" s="32" t="str">
        <f t="shared" si="92"/>
        <v>Муниципальное бюджетное общеобразовательное учреждение Муравлевская средняя общеобразовательная школа Урицкого района Орловской области</v>
      </c>
      <c r="AG134" s="32">
        <f>'Рейтинговая таблица организаций'!AR134</f>
        <v>100</v>
      </c>
      <c r="AH134" s="32">
        <f>'Рейтинговая таблица организаций'!AS134</f>
        <v>100</v>
      </c>
      <c r="AI134" s="32">
        <f>'Рейтинговая таблица организаций'!AT134</f>
        <v>100</v>
      </c>
      <c r="AJ134" s="32">
        <f>'Рейтинговая таблица организаций'!AU134</f>
        <v>100</v>
      </c>
      <c r="AK134" s="32" t="str">
        <f t="shared" si="93"/>
        <v>1-123</v>
      </c>
      <c r="AL134" s="32">
        <f t="shared" si="78"/>
        <v>1</v>
      </c>
      <c r="AM134" s="32">
        <f t="shared" si="79"/>
        <v>123</v>
      </c>
      <c r="AN134" s="32">
        <f>'бланки '!D136</f>
        <v>131</v>
      </c>
      <c r="AO134" s="32" t="str">
        <f t="shared" si="94"/>
        <v>Муниципальное бюджетное общеобразовательное учреждение Муравлевская средняя общеобразовательная школа Урицкого района Орловской области</v>
      </c>
      <c r="AP134" s="32">
        <f>'Рейтинговая таблица организаций'!BB134</f>
        <v>100</v>
      </c>
      <c r="AQ134" s="32">
        <f>'Рейтинговая таблица организаций'!BC134</f>
        <v>100</v>
      </c>
      <c r="AR134" s="32">
        <f>'Рейтинговая таблица организаций'!BD134</f>
        <v>100</v>
      </c>
      <c r="AS134" s="32">
        <f>'Рейтинговая таблица организаций'!BE134</f>
        <v>100</v>
      </c>
      <c r="AT134" s="32" t="str">
        <f t="shared" si="95"/>
        <v>1-120</v>
      </c>
      <c r="AU134" s="32">
        <f t="shared" si="80"/>
        <v>1</v>
      </c>
      <c r="AV134" s="32">
        <f t="shared" si="81"/>
        <v>120</v>
      </c>
      <c r="AW134" s="39" t="str">
        <f t="shared" si="96"/>
        <v>Урицкий район</v>
      </c>
      <c r="AX134" s="32">
        <f t="shared" si="97"/>
        <v>131</v>
      </c>
      <c r="AY134" s="32" t="str">
        <f t="shared" si="98"/>
        <v>Муниципальное бюджетное общеобразовательное учреждение Муравлевская средняя общеобразовательная школа Урицкого района Орловской области</v>
      </c>
      <c r="AZ134" s="32">
        <f>'Рейтинговая таблица организаций'!BF134</f>
        <v>90.56</v>
      </c>
      <c r="BA134" s="32" t="str">
        <f t="shared" si="99"/>
        <v>6</v>
      </c>
      <c r="BB134" s="32">
        <f t="shared" si="70"/>
        <v>6</v>
      </c>
      <c r="BC134" s="32">
        <f t="shared" si="71"/>
        <v>1</v>
      </c>
    </row>
    <row r="135" spans="1:55">
      <c r="A135" s="32">
        <f>'бланки '!D137</f>
        <v>132</v>
      </c>
      <c r="B135" s="33" t="str">
        <f>'Рейтинговая таблица организаций'!B135</f>
        <v>Муниципальное бюджетное общеобразовательное учреждение «Первомайская основная общеобразовательная школа» Урицкого района Орловской области</v>
      </c>
      <c r="C135" s="33" t="str">
        <f>'бланки '!A137</f>
        <v>Урицкий район</v>
      </c>
      <c r="D135" s="32">
        <f>'Рейтинговая таблица организаций'!C135</f>
        <v>60</v>
      </c>
      <c r="E135" s="32">
        <f t="shared" si="82"/>
        <v>132</v>
      </c>
      <c r="F135" s="32" t="str">
        <f t="shared" si="83"/>
        <v>Муниципальное бюджетное общеобразовательное учреждение «Первомайская основная общеобразовательная школа» Урицкого района Орловской области</v>
      </c>
      <c r="G135" s="32">
        <f>'Рейтинговая таблица организаций'!Q135</f>
        <v>98</v>
      </c>
      <c r="H135" s="32">
        <f>'Рейтинговая таблица организаций'!R135</f>
        <v>100</v>
      </c>
      <c r="I135" s="32">
        <f>'Рейтинговая таблица организаций'!S135</f>
        <v>100</v>
      </c>
      <c r="J135" s="32">
        <f>'Рейтинговая таблица организаций'!T135</f>
        <v>99.4</v>
      </c>
      <c r="K135" s="32" t="str">
        <f t="shared" si="84"/>
        <v>75-82</v>
      </c>
      <c r="L135" s="32">
        <f t="shared" si="72"/>
        <v>75</v>
      </c>
      <c r="M135" s="32">
        <f t="shared" si="73"/>
        <v>8</v>
      </c>
      <c r="N135" s="32">
        <f t="shared" si="85"/>
        <v>132</v>
      </c>
      <c r="O135" s="32" t="str">
        <f t="shared" si="86"/>
        <v>Муниципальное бюджетное общеобразовательное учреждение «Первомайская основная общеобразовательная школа» Урицкого района Орловской области</v>
      </c>
      <c r="P135" s="32">
        <f>'Рейтинговая таблица организаций'!Z135</f>
        <v>100</v>
      </c>
      <c r="Q135" s="32">
        <f>'Рейтинговая таблица организаций'!AB135</f>
        <v>97</v>
      </c>
      <c r="R135" s="32">
        <f>'Рейтинговая таблица организаций'!AC135</f>
        <v>98.5</v>
      </c>
      <c r="S135" s="32" t="str">
        <f t="shared" si="87"/>
        <v>240-277</v>
      </c>
      <c r="T135" s="32">
        <f t="shared" si="74"/>
        <v>240</v>
      </c>
      <c r="U135" s="32">
        <f t="shared" si="75"/>
        <v>38</v>
      </c>
      <c r="V135" s="32">
        <f t="shared" si="88"/>
        <v>132</v>
      </c>
      <c r="W135" s="32" t="str">
        <f t="shared" si="89"/>
        <v>Муниципальное бюджетное общеобразовательное учреждение «Первомайская основная общеобразовательная школа» Урицкого района Орловской области</v>
      </c>
      <c r="X135" s="32">
        <f>'Рейтинговая таблица организаций'!AH135</f>
        <v>20</v>
      </c>
      <c r="Y135" s="32">
        <f>'Рейтинговая таблица организаций'!AI135</f>
        <v>60</v>
      </c>
      <c r="Z135" s="34">
        <f>'Рейтинговая таблица организаций'!AJ135</f>
        <v>100</v>
      </c>
      <c r="AA135" s="32">
        <f>'Рейтинговая таблица организаций'!AK135</f>
        <v>60</v>
      </c>
      <c r="AB135" s="32" t="str">
        <f t="shared" si="90"/>
        <v>160-188</v>
      </c>
      <c r="AC135" s="32">
        <f t="shared" si="76"/>
        <v>160</v>
      </c>
      <c r="AD135" s="32">
        <f t="shared" si="77"/>
        <v>29</v>
      </c>
      <c r="AE135" s="32">
        <f t="shared" si="91"/>
        <v>132</v>
      </c>
      <c r="AF135" s="32" t="str">
        <f t="shared" si="92"/>
        <v>Муниципальное бюджетное общеобразовательное учреждение «Первомайская основная общеобразовательная школа» Урицкого района Орловской области</v>
      </c>
      <c r="AG135" s="32">
        <f>'Рейтинговая таблица организаций'!AR135</f>
        <v>100</v>
      </c>
      <c r="AH135" s="32">
        <f>'Рейтинговая таблица организаций'!AS135</f>
        <v>100</v>
      </c>
      <c r="AI135" s="32">
        <f>'Рейтинговая таблица организаций'!AT135</f>
        <v>100</v>
      </c>
      <c r="AJ135" s="32">
        <f>'Рейтинговая таблица организаций'!AU135</f>
        <v>100</v>
      </c>
      <c r="AK135" s="32" t="str">
        <f t="shared" si="93"/>
        <v>1-123</v>
      </c>
      <c r="AL135" s="32">
        <f t="shared" si="78"/>
        <v>1</v>
      </c>
      <c r="AM135" s="32">
        <f t="shared" si="79"/>
        <v>123</v>
      </c>
      <c r="AN135" s="32">
        <f>'бланки '!D137</f>
        <v>132</v>
      </c>
      <c r="AO135" s="32" t="str">
        <f t="shared" si="94"/>
        <v>Муниципальное бюджетное общеобразовательное учреждение «Первомайская основная общеобразовательная школа» Урицкого района Орловской области</v>
      </c>
      <c r="AP135" s="32">
        <f>'Рейтинговая таблица организаций'!BB135</f>
        <v>100</v>
      </c>
      <c r="AQ135" s="32">
        <f>'Рейтинговая таблица организаций'!BC135</f>
        <v>98</v>
      </c>
      <c r="AR135" s="32">
        <f>'Рейтинговая таблица организаций'!BD135</f>
        <v>100</v>
      </c>
      <c r="AS135" s="32">
        <f>'Рейтинговая таблица организаций'!BE135</f>
        <v>99.6</v>
      </c>
      <c r="AT135" s="32" t="str">
        <f t="shared" si="95"/>
        <v>126-131</v>
      </c>
      <c r="AU135" s="32">
        <f t="shared" si="80"/>
        <v>126</v>
      </c>
      <c r="AV135" s="32">
        <f t="shared" si="81"/>
        <v>6</v>
      </c>
      <c r="AW135" s="39" t="str">
        <f t="shared" si="96"/>
        <v>Урицкий район</v>
      </c>
      <c r="AX135" s="32">
        <f t="shared" si="97"/>
        <v>132</v>
      </c>
      <c r="AY135" s="32" t="str">
        <f t="shared" si="98"/>
        <v>Муниципальное бюджетное общеобразовательное учреждение «Первомайская основная общеобразовательная школа» Урицкого района Орловской области</v>
      </c>
      <c r="AZ135" s="32">
        <f>'Рейтинговая таблица организаций'!BF135</f>
        <v>91.5</v>
      </c>
      <c r="BA135" s="32" t="str">
        <f t="shared" si="99"/>
        <v>5</v>
      </c>
      <c r="BB135" s="32">
        <f t="shared" si="70"/>
        <v>5</v>
      </c>
      <c r="BC135" s="32">
        <f t="shared" si="71"/>
        <v>1</v>
      </c>
    </row>
    <row r="136" spans="1:55">
      <c r="A136" s="32">
        <f>'бланки '!D138</f>
        <v>133</v>
      </c>
      <c r="B136" s="33" t="str">
        <f>'Рейтинговая таблица организаций'!B136</f>
        <v>Муниципальное бюджетное общеобразовательное учреждение – Богдановская средняя общеобразовательная школа Урицкого района Орловской области</v>
      </c>
      <c r="C136" s="33" t="str">
        <f>'бланки '!A138</f>
        <v>Урицкий район</v>
      </c>
      <c r="D136" s="32">
        <f>'Рейтинговая таблица организаций'!C136</f>
        <v>22</v>
      </c>
      <c r="E136" s="32">
        <f t="shared" si="82"/>
        <v>133</v>
      </c>
      <c r="F136" s="32" t="str">
        <f t="shared" si="83"/>
        <v>Муниципальное бюджетное общеобразовательное учреждение – Богдановская средняя общеобразовательная школа Урицкого района Орловской области</v>
      </c>
      <c r="G136" s="32">
        <f>'Рейтинговая таблица организаций'!Q136</f>
        <v>96</v>
      </c>
      <c r="H136" s="32">
        <f>'Рейтинговая таблица организаций'!R136</f>
        <v>90</v>
      </c>
      <c r="I136" s="32">
        <f>'Рейтинговая таблица организаций'!S136</f>
        <v>100</v>
      </c>
      <c r="J136" s="32">
        <f>'Рейтинговая таблица организаций'!T136</f>
        <v>95.8</v>
      </c>
      <c r="K136" s="32" t="str">
        <f t="shared" si="84"/>
        <v>273-278</v>
      </c>
      <c r="L136" s="32">
        <f t="shared" si="72"/>
        <v>273</v>
      </c>
      <c r="M136" s="32">
        <f t="shared" si="73"/>
        <v>6</v>
      </c>
      <c r="N136" s="32">
        <f t="shared" si="85"/>
        <v>133</v>
      </c>
      <c r="O136" s="32" t="str">
        <f t="shared" si="86"/>
        <v>Муниципальное бюджетное общеобразовательное учреждение – Богдановская средняя общеобразовательная школа Урицкого района Орловской области</v>
      </c>
      <c r="P136" s="32">
        <f>'Рейтинговая таблица организаций'!Z136</f>
        <v>100</v>
      </c>
      <c r="Q136" s="32">
        <f>'Рейтинговая таблица организаций'!AB136</f>
        <v>100</v>
      </c>
      <c r="R136" s="32">
        <f>'Рейтинговая таблица организаций'!AC136</f>
        <v>100</v>
      </c>
      <c r="S136" s="32" t="str">
        <f t="shared" si="87"/>
        <v>2-156</v>
      </c>
      <c r="T136" s="32">
        <f t="shared" si="74"/>
        <v>2</v>
      </c>
      <c r="U136" s="32">
        <f t="shared" si="75"/>
        <v>155</v>
      </c>
      <c r="V136" s="32">
        <f t="shared" si="88"/>
        <v>133</v>
      </c>
      <c r="W136" s="32" t="str">
        <f t="shared" si="89"/>
        <v>Муниципальное бюджетное общеобразовательное учреждение – Богдановская средняя общеобразовательная школа Урицкого района Орловской области</v>
      </c>
      <c r="X136" s="32">
        <f>'Рейтинговая таблица организаций'!AH136</f>
        <v>0</v>
      </c>
      <c r="Y136" s="32">
        <f>'Рейтинговая таблица организаций'!AI136</f>
        <v>60</v>
      </c>
      <c r="Z136" s="34">
        <f>'Рейтинговая таблица организаций'!AJ136</f>
        <v>100</v>
      </c>
      <c r="AA136" s="32">
        <f>'Рейтинговая таблица организаций'!AK136</f>
        <v>54</v>
      </c>
      <c r="AB136" s="32" t="str">
        <f t="shared" si="90"/>
        <v>206-265</v>
      </c>
      <c r="AC136" s="32">
        <f t="shared" si="76"/>
        <v>206</v>
      </c>
      <c r="AD136" s="32">
        <f t="shared" si="77"/>
        <v>60</v>
      </c>
      <c r="AE136" s="32">
        <f t="shared" si="91"/>
        <v>133</v>
      </c>
      <c r="AF136" s="32" t="str">
        <f t="shared" si="92"/>
        <v>Муниципальное бюджетное общеобразовательное учреждение – Богдановская средняя общеобразовательная школа Урицкого района Орловской области</v>
      </c>
      <c r="AG136" s="32">
        <f>'Рейтинговая таблица организаций'!AR136</f>
        <v>100</v>
      </c>
      <c r="AH136" s="32">
        <f>'Рейтинговая таблица организаций'!AS136</f>
        <v>100</v>
      </c>
      <c r="AI136" s="32">
        <f>'Рейтинговая таблица организаций'!AT136</f>
        <v>100</v>
      </c>
      <c r="AJ136" s="32">
        <f>'Рейтинговая таблица организаций'!AU136</f>
        <v>100</v>
      </c>
      <c r="AK136" s="32" t="str">
        <f t="shared" si="93"/>
        <v>1-123</v>
      </c>
      <c r="AL136" s="32">
        <f t="shared" si="78"/>
        <v>1</v>
      </c>
      <c r="AM136" s="32">
        <f t="shared" si="79"/>
        <v>123</v>
      </c>
      <c r="AN136" s="32">
        <f>'бланки '!D138</f>
        <v>133</v>
      </c>
      <c r="AO136" s="32" t="str">
        <f t="shared" si="94"/>
        <v>Муниципальное бюджетное общеобразовательное учреждение – Богдановская средняя общеобразовательная школа Урицкого района Орловской области</v>
      </c>
      <c r="AP136" s="32">
        <f>'Рейтинговая таблица организаций'!BB136</f>
        <v>100</v>
      </c>
      <c r="AQ136" s="32">
        <f>'Рейтинговая таблица организаций'!BC136</f>
        <v>100</v>
      </c>
      <c r="AR136" s="32">
        <f>'Рейтинговая таблица организаций'!BD136</f>
        <v>100</v>
      </c>
      <c r="AS136" s="32">
        <f>'Рейтинговая таблица организаций'!BE136</f>
        <v>100</v>
      </c>
      <c r="AT136" s="32" t="str">
        <f t="shared" si="95"/>
        <v>1-120</v>
      </c>
      <c r="AU136" s="32">
        <f t="shared" si="80"/>
        <v>1</v>
      </c>
      <c r="AV136" s="32">
        <f t="shared" si="81"/>
        <v>120</v>
      </c>
      <c r="AW136" s="39" t="str">
        <f t="shared" si="96"/>
        <v>Урицкий район</v>
      </c>
      <c r="AX136" s="32">
        <f t="shared" si="97"/>
        <v>133</v>
      </c>
      <c r="AY136" s="32" t="str">
        <f t="shared" si="98"/>
        <v>Муниципальное бюджетное общеобразовательное учреждение – Богдановская средняя общеобразовательная школа Урицкого района Орловской области</v>
      </c>
      <c r="AZ136" s="32">
        <f>'Рейтинговая таблица организаций'!BF136</f>
        <v>89.960000000000008</v>
      </c>
      <c r="BA136" s="32" t="str">
        <f t="shared" si="99"/>
        <v>8</v>
      </c>
      <c r="BB136" s="32">
        <f t="shared" si="70"/>
        <v>8</v>
      </c>
      <c r="BC136" s="32">
        <f t="shared" si="71"/>
        <v>1</v>
      </c>
    </row>
    <row r="137" spans="1:55">
      <c r="A137" s="32">
        <f>'бланки '!D139</f>
        <v>134</v>
      </c>
      <c r="B137" s="33" t="str">
        <f>'Рейтинговая таблица организаций'!B137</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7" s="33" t="str">
        <f>'бланки '!A139</f>
        <v>Урицкий район</v>
      </c>
      <c r="D137" s="32">
        <f>'Рейтинговая таблица организаций'!C137</f>
        <v>52</v>
      </c>
      <c r="E137" s="32">
        <f t="shared" si="82"/>
        <v>134</v>
      </c>
      <c r="F137" s="32" t="str">
        <f t="shared" si="83"/>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G137" s="32">
        <f>'Рейтинговая таблица организаций'!Q137</f>
        <v>99</v>
      </c>
      <c r="H137" s="32">
        <f>'Рейтинговая таблица организаций'!R137</f>
        <v>100</v>
      </c>
      <c r="I137" s="32">
        <f>'Рейтинговая таблица организаций'!S137</f>
        <v>100</v>
      </c>
      <c r="J137" s="32">
        <f>'Рейтинговая таблица организаций'!T137</f>
        <v>99.7</v>
      </c>
      <c r="K137" s="32" t="str">
        <f t="shared" si="84"/>
        <v>33-51</v>
      </c>
      <c r="L137" s="32">
        <f t="shared" si="72"/>
        <v>33</v>
      </c>
      <c r="M137" s="32">
        <f t="shared" si="73"/>
        <v>19</v>
      </c>
      <c r="N137" s="32">
        <f t="shared" si="85"/>
        <v>134</v>
      </c>
      <c r="O137" s="32" t="str">
        <f t="shared" si="86"/>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P137" s="32">
        <f>'Рейтинговая таблица организаций'!Z137</f>
        <v>100</v>
      </c>
      <c r="Q137" s="32">
        <f>'Рейтинговая таблица организаций'!AB137</f>
        <v>100</v>
      </c>
      <c r="R137" s="32">
        <f>'Рейтинговая таблица организаций'!AC137</f>
        <v>100</v>
      </c>
      <c r="S137" s="32" t="str">
        <f t="shared" si="87"/>
        <v>2-156</v>
      </c>
      <c r="T137" s="32">
        <f t="shared" si="74"/>
        <v>2</v>
      </c>
      <c r="U137" s="32">
        <f t="shared" si="75"/>
        <v>155</v>
      </c>
      <c r="V137" s="32">
        <f t="shared" si="88"/>
        <v>134</v>
      </c>
      <c r="W137" s="32" t="str">
        <f t="shared" si="89"/>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X137" s="32">
        <f>'Рейтинговая таблица организаций'!AH137</f>
        <v>0</v>
      </c>
      <c r="Y137" s="32">
        <f>'Рейтинговая таблица организаций'!AI137</f>
        <v>60</v>
      </c>
      <c r="Z137" s="34">
        <f>'Рейтинговая таблица организаций'!AJ137</f>
        <v>100</v>
      </c>
      <c r="AA137" s="32">
        <f>'Рейтинговая таблица организаций'!AK137</f>
        <v>54</v>
      </c>
      <c r="AB137" s="32" t="str">
        <f t="shared" si="90"/>
        <v>206-265</v>
      </c>
      <c r="AC137" s="32">
        <f t="shared" si="76"/>
        <v>206</v>
      </c>
      <c r="AD137" s="32">
        <f t="shared" si="77"/>
        <v>60</v>
      </c>
      <c r="AE137" s="32">
        <f t="shared" si="91"/>
        <v>134</v>
      </c>
      <c r="AF137" s="32" t="str">
        <f t="shared" si="92"/>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AG137" s="32">
        <f>'Рейтинговая таблица организаций'!AR137</f>
        <v>100</v>
      </c>
      <c r="AH137" s="32">
        <f>'Рейтинговая таблица организаций'!AS137</f>
        <v>98</v>
      </c>
      <c r="AI137" s="32">
        <f>'Рейтинговая таблица организаций'!AT137</f>
        <v>100</v>
      </c>
      <c r="AJ137" s="32">
        <f>'Рейтинговая таблица организаций'!AU137</f>
        <v>99.2</v>
      </c>
      <c r="AK137" s="32" t="str">
        <f t="shared" si="93"/>
        <v>139-156</v>
      </c>
      <c r="AL137" s="32">
        <f t="shared" si="78"/>
        <v>139</v>
      </c>
      <c r="AM137" s="32">
        <f t="shared" si="79"/>
        <v>18</v>
      </c>
      <c r="AN137" s="32">
        <f>'бланки '!D139</f>
        <v>134</v>
      </c>
      <c r="AO137" s="32" t="str">
        <f t="shared" si="94"/>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AP137" s="32">
        <f>'Рейтинговая таблица организаций'!BB137</f>
        <v>96</v>
      </c>
      <c r="AQ137" s="32">
        <f>'Рейтинговая таблица организаций'!BC137</f>
        <v>100</v>
      </c>
      <c r="AR137" s="32">
        <f>'Рейтинговая таблица организаций'!BD137</f>
        <v>96</v>
      </c>
      <c r="AS137" s="32">
        <f>'Рейтинговая таблица организаций'!BE137</f>
        <v>96.8</v>
      </c>
      <c r="AT137" s="32" t="str">
        <f t="shared" si="95"/>
        <v>309-312</v>
      </c>
      <c r="AU137" s="32">
        <f t="shared" si="80"/>
        <v>309</v>
      </c>
      <c r="AV137" s="32">
        <f t="shared" si="81"/>
        <v>4</v>
      </c>
      <c r="AW137" s="39" t="str">
        <f t="shared" si="96"/>
        <v>Урицкий район</v>
      </c>
      <c r="AX137" s="32">
        <f t="shared" si="97"/>
        <v>134</v>
      </c>
      <c r="AY137" s="32" t="str">
        <f t="shared" si="98"/>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AZ137" s="32">
        <f>'Рейтинговая таблица организаций'!BF137</f>
        <v>89.94</v>
      </c>
      <c r="BA137" s="32" t="str">
        <f t="shared" si="99"/>
        <v>9</v>
      </c>
      <c r="BB137" s="32">
        <f t="shared" si="70"/>
        <v>9</v>
      </c>
      <c r="BC137" s="32">
        <f t="shared" si="71"/>
        <v>1</v>
      </c>
    </row>
    <row r="138" spans="1:55">
      <c r="A138" s="32">
        <f>'бланки '!D140</f>
        <v>135</v>
      </c>
      <c r="B138" s="33" t="str">
        <f>'Рейтинговая таблица организаций'!B138</f>
        <v>Муниципальное бюджетное общеобразовательное учреждение – Теляковская основная общеобразовательная школа Урицкого района Орловской области</v>
      </c>
      <c r="C138" s="33" t="str">
        <f>'бланки '!A140</f>
        <v>Урицкий район</v>
      </c>
      <c r="D138" s="32">
        <f>'Рейтинговая таблица организаций'!C138</f>
        <v>26</v>
      </c>
      <c r="E138" s="32">
        <f t="shared" si="82"/>
        <v>135</v>
      </c>
      <c r="F138" s="32" t="str">
        <f t="shared" si="83"/>
        <v>Муниципальное бюджетное общеобразовательное учреждение – Теляковская основная общеобразовательная школа Урицкого района Орловской области</v>
      </c>
      <c r="G138" s="32">
        <f>'Рейтинговая таблица организаций'!Q138</f>
        <v>93</v>
      </c>
      <c r="H138" s="32">
        <f>'Рейтинговая таблица организаций'!R138</f>
        <v>100</v>
      </c>
      <c r="I138" s="32">
        <f>'Рейтинговая таблица организаций'!S138</f>
        <v>100</v>
      </c>
      <c r="J138" s="32">
        <f>'Рейтинговая таблица организаций'!T138</f>
        <v>97.9</v>
      </c>
      <c r="K138" s="32" t="str">
        <f t="shared" si="84"/>
        <v>205-214</v>
      </c>
      <c r="L138" s="32">
        <f t="shared" si="72"/>
        <v>205</v>
      </c>
      <c r="M138" s="32">
        <f t="shared" si="73"/>
        <v>10</v>
      </c>
      <c r="N138" s="32">
        <f t="shared" si="85"/>
        <v>135</v>
      </c>
      <c r="O138" s="32" t="str">
        <f t="shared" si="86"/>
        <v>Муниципальное бюджетное общеобразовательное учреждение – Теляковская основная общеобразовательная школа Урицкого района Орловской области</v>
      </c>
      <c r="P138" s="32">
        <f>'Рейтинговая таблица организаций'!Z138</f>
        <v>100</v>
      </c>
      <c r="Q138" s="32">
        <f>'Рейтинговая таблица организаций'!AB138</f>
        <v>100</v>
      </c>
      <c r="R138" s="32">
        <f>'Рейтинговая таблица организаций'!AC138</f>
        <v>100</v>
      </c>
      <c r="S138" s="32" t="str">
        <f t="shared" si="87"/>
        <v>2-156</v>
      </c>
      <c r="T138" s="32">
        <f t="shared" si="74"/>
        <v>2</v>
      </c>
      <c r="U138" s="32">
        <f t="shared" si="75"/>
        <v>155</v>
      </c>
      <c r="V138" s="32">
        <f t="shared" si="88"/>
        <v>135</v>
      </c>
      <c r="W138" s="32" t="str">
        <f t="shared" si="89"/>
        <v>Муниципальное бюджетное общеобразовательное учреждение – Теляковская основная общеобразовательная школа Урицкого района Орловской области</v>
      </c>
      <c r="X138" s="32">
        <f>'Рейтинговая таблица организаций'!AH138</f>
        <v>20</v>
      </c>
      <c r="Y138" s="32">
        <f>'Рейтинговая таблица организаций'!AI138</f>
        <v>60</v>
      </c>
      <c r="Z138" s="34">
        <f>'Рейтинговая таблица организаций'!AJ138</f>
        <v>83</v>
      </c>
      <c r="AA138" s="32">
        <f>'Рейтинговая таблица организаций'!AK138</f>
        <v>54.9</v>
      </c>
      <c r="AB138" s="32" t="str">
        <f t="shared" si="90"/>
        <v>205</v>
      </c>
      <c r="AC138" s="32">
        <f t="shared" si="76"/>
        <v>205</v>
      </c>
      <c r="AD138" s="32">
        <f t="shared" si="77"/>
        <v>1</v>
      </c>
      <c r="AE138" s="32">
        <f t="shared" si="91"/>
        <v>135</v>
      </c>
      <c r="AF138" s="32" t="str">
        <f t="shared" si="92"/>
        <v>Муниципальное бюджетное общеобразовательное учреждение – Теляковская основная общеобразовательная школа Урицкого района Орловской области</v>
      </c>
      <c r="AG138" s="32">
        <f>'Рейтинговая таблица организаций'!AR138</f>
        <v>100</v>
      </c>
      <c r="AH138" s="32">
        <f>'Рейтинговая таблица организаций'!AS138</f>
        <v>100</v>
      </c>
      <c r="AI138" s="32">
        <f>'Рейтинговая таблица организаций'!AT138</f>
        <v>100</v>
      </c>
      <c r="AJ138" s="32">
        <f>'Рейтинговая таблица организаций'!AU138</f>
        <v>100</v>
      </c>
      <c r="AK138" s="32" t="str">
        <f t="shared" si="93"/>
        <v>1-123</v>
      </c>
      <c r="AL138" s="32">
        <f t="shared" si="78"/>
        <v>1</v>
      </c>
      <c r="AM138" s="32">
        <f t="shared" si="79"/>
        <v>123</v>
      </c>
      <c r="AN138" s="32">
        <f>'бланки '!D140</f>
        <v>135</v>
      </c>
      <c r="AO138" s="32" t="str">
        <f t="shared" si="94"/>
        <v>Муниципальное бюджетное общеобразовательное учреждение – Теляковская основная общеобразовательная школа Урицкого района Орловской области</v>
      </c>
      <c r="AP138" s="32">
        <f>'Рейтинговая таблица организаций'!BB138</f>
        <v>100</v>
      </c>
      <c r="AQ138" s="32">
        <f>'Рейтинговая таблица организаций'!BC138</f>
        <v>96</v>
      </c>
      <c r="AR138" s="32">
        <f>'Рейтинговая таблица организаций'!BD138</f>
        <v>100</v>
      </c>
      <c r="AS138" s="32">
        <f>'Рейтинговая таблица организаций'!BE138</f>
        <v>99.2</v>
      </c>
      <c r="AT138" s="32" t="str">
        <f t="shared" si="95"/>
        <v>143-158</v>
      </c>
      <c r="AU138" s="32">
        <f t="shared" si="80"/>
        <v>143</v>
      </c>
      <c r="AV138" s="32">
        <f t="shared" si="81"/>
        <v>16</v>
      </c>
      <c r="AW138" s="39" t="str">
        <f t="shared" si="96"/>
        <v>Урицкий район</v>
      </c>
      <c r="AX138" s="32">
        <f t="shared" si="97"/>
        <v>135</v>
      </c>
      <c r="AY138" s="32" t="str">
        <f t="shared" si="98"/>
        <v>Муниципальное бюджетное общеобразовательное учреждение – Теляковская основная общеобразовательная школа Урицкого района Орловской области</v>
      </c>
      <c r="AZ138" s="32">
        <f>'Рейтинговая таблица организаций'!BF138</f>
        <v>90.4</v>
      </c>
      <c r="BA138" s="32" t="str">
        <f t="shared" si="99"/>
        <v>7</v>
      </c>
      <c r="BB138" s="32">
        <f t="shared" si="70"/>
        <v>7</v>
      </c>
      <c r="BC138" s="32">
        <f t="shared" si="71"/>
        <v>1</v>
      </c>
    </row>
    <row r="139" spans="1:55">
      <c r="A139" s="32">
        <f>'бланки '!D141</f>
        <v>136</v>
      </c>
      <c r="B139" s="33" t="str">
        <f>'Рейтинговая таблица организаций'!B139</f>
        <v>Муниципальное бюджетное общеобразовательное учреждение – Себякинская основная общеобразовательная школа Урицкого района Орловской области</v>
      </c>
      <c r="C139" s="33" t="str">
        <f>'бланки '!A141</f>
        <v>Урицкий район</v>
      </c>
      <c r="D139" s="32">
        <f>'Рейтинговая таблица организаций'!C139</f>
        <v>14</v>
      </c>
      <c r="E139" s="32">
        <f t="shared" si="82"/>
        <v>136</v>
      </c>
      <c r="F139" s="32" t="str">
        <f t="shared" si="83"/>
        <v>Муниципальное бюджетное общеобразовательное учреждение – Себякинская основная общеобразовательная школа Урицкого района Орловской области</v>
      </c>
      <c r="G139" s="32">
        <f>'Рейтинговая таблица организаций'!Q139</f>
        <v>92</v>
      </c>
      <c r="H139" s="32">
        <f>'Рейтинговая таблица организаций'!R139</f>
        <v>100</v>
      </c>
      <c r="I139" s="32">
        <f>'Рейтинговая таблица организаций'!S139</f>
        <v>100</v>
      </c>
      <c r="J139" s="32">
        <f>'Рейтинговая таблица организаций'!T139</f>
        <v>97.6</v>
      </c>
      <c r="K139" s="32" t="str">
        <f t="shared" si="84"/>
        <v>220-229</v>
      </c>
      <c r="L139" s="32">
        <f t="shared" si="72"/>
        <v>220</v>
      </c>
      <c r="M139" s="32">
        <f t="shared" si="73"/>
        <v>10</v>
      </c>
      <c r="N139" s="32">
        <f t="shared" si="85"/>
        <v>136</v>
      </c>
      <c r="O139" s="32" t="str">
        <f t="shared" si="86"/>
        <v>Муниципальное бюджетное общеобразовательное учреждение – Себякинская основная общеобразовательная школа Урицкого района Орловской области</v>
      </c>
      <c r="P139" s="32">
        <f>'Рейтинговая таблица организаций'!Z139</f>
        <v>100</v>
      </c>
      <c r="Q139" s="32">
        <f>'Рейтинговая таблица организаций'!AB139</f>
        <v>100</v>
      </c>
      <c r="R139" s="32">
        <f>'Рейтинговая таблица организаций'!AC139</f>
        <v>100</v>
      </c>
      <c r="S139" s="32" t="str">
        <f t="shared" si="87"/>
        <v>2-156</v>
      </c>
      <c r="T139" s="32">
        <f t="shared" si="74"/>
        <v>2</v>
      </c>
      <c r="U139" s="32">
        <f t="shared" si="75"/>
        <v>155</v>
      </c>
      <c r="V139" s="32">
        <f t="shared" si="88"/>
        <v>136</v>
      </c>
      <c r="W139" s="32" t="str">
        <f t="shared" si="89"/>
        <v>Муниципальное бюджетное общеобразовательное учреждение – Себякинская основная общеобразовательная школа Урицкого района Орловской области</v>
      </c>
      <c r="X139" s="32">
        <f>'Рейтинговая таблица организаций'!AH139</f>
        <v>0</v>
      </c>
      <c r="Y139" s="32">
        <f>'Рейтинговая таблица организаций'!AI139</f>
        <v>40</v>
      </c>
      <c r="Z139" s="34">
        <f>'Рейтинговая таблица организаций'!AJ139</f>
        <v>100</v>
      </c>
      <c r="AA139" s="32">
        <f>'Рейтинговая таблица организаций'!AK139</f>
        <v>46</v>
      </c>
      <c r="AB139" s="32" t="str">
        <f t="shared" si="90"/>
        <v>307-324</v>
      </c>
      <c r="AC139" s="32">
        <f t="shared" si="76"/>
        <v>307</v>
      </c>
      <c r="AD139" s="32">
        <f t="shared" si="77"/>
        <v>18</v>
      </c>
      <c r="AE139" s="32">
        <f t="shared" si="91"/>
        <v>136</v>
      </c>
      <c r="AF139" s="32" t="str">
        <f t="shared" si="92"/>
        <v>Муниципальное бюджетное общеобразовательное учреждение – Себякинская основная общеобразовательная школа Урицкого района Орловской области</v>
      </c>
      <c r="AG139" s="32">
        <f>'Рейтинговая таблица организаций'!AR139</f>
        <v>100</v>
      </c>
      <c r="AH139" s="32">
        <f>'Рейтинговая таблица организаций'!AS139</f>
        <v>100</v>
      </c>
      <c r="AI139" s="32">
        <f>'Рейтинговая таблица организаций'!AT139</f>
        <v>100</v>
      </c>
      <c r="AJ139" s="32">
        <f>'Рейтинговая таблица организаций'!AU139</f>
        <v>100</v>
      </c>
      <c r="AK139" s="32" t="str">
        <f t="shared" si="93"/>
        <v>1-123</v>
      </c>
      <c r="AL139" s="32">
        <f t="shared" si="78"/>
        <v>1</v>
      </c>
      <c r="AM139" s="32">
        <f t="shared" si="79"/>
        <v>123</v>
      </c>
      <c r="AN139" s="32">
        <f>'бланки '!D141</f>
        <v>136</v>
      </c>
      <c r="AO139" s="32" t="str">
        <f t="shared" si="94"/>
        <v>Муниципальное бюджетное общеобразовательное учреждение – Себякинская основная общеобразовательная школа Урицкого района Орловской области</v>
      </c>
      <c r="AP139" s="32">
        <f>'Рейтинговая таблица организаций'!BB139</f>
        <v>100</v>
      </c>
      <c r="AQ139" s="32">
        <f>'Рейтинговая таблица организаций'!BC139</f>
        <v>100</v>
      </c>
      <c r="AR139" s="32">
        <f>'Рейтинговая таблица организаций'!BD139</f>
        <v>100</v>
      </c>
      <c r="AS139" s="32">
        <f>'Рейтинговая таблица организаций'!BE139</f>
        <v>100</v>
      </c>
      <c r="AT139" s="32" t="str">
        <f t="shared" si="95"/>
        <v>1-120</v>
      </c>
      <c r="AU139" s="32">
        <f t="shared" si="80"/>
        <v>1</v>
      </c>
      <c r="AV139" s="32">
        <f t="shared" si="81"/>
        <v>120</v>
      </c>
      <c r="AW139" s="39" t="str">
        <f t="shared" si="96"/>
        <v>Урицкий район</v>
      </c>
      <c r="AX139" s="32">
        <f t="shared" si="97"/>
        <v>136</v>
      </c>
      <c r="AY139" s="32" t="str">
        <f t="shared" si="98"/>
        <v>Муниципальное бюджетное общеобразовательное учреждение – Себякинская основная общеобразовательная школа Урицкого района Орловской области</v>
      </c>
      <c r="AZ139" s="32">
        <f>'Рейтинговая таблица организаций'!BF139</f>
        <v>88.72</v>
      </c>
      <c r="BA139" s="32" t="str">
        <f t="shared" si="99"/>
        <v>10</v>
      </c>
      <c r="BB139" s="32">
        <f t="shared" si="70"/>
        <v>10</v>
      </c>
      <c r="BC139" s="32">
        <f t="shared" si="71"/>
        <v>1</v>
      </c>
    </row>
    <row r="140" spans="1:55">
      <c r="A140" s="32">
        <f>'бланки '!D142</f>
        <v>137</v>
      </c>
      <c r="B140" s="33" t="str">
        <f>'Рейтинговая таблица организаций'!B140</f>
        <v>Муниципальное бюджетное общеобразовательное учреждение – Луначарская основная общеобразовательная школа Урицкого района Орловской области</v>
      </c>
      <c r="C140" s="33" t="str">
        <f>'бланки '!A142</f>
        <v>Урицкий район</v>
      </c>
      <c r="D140" s="32">
        <f>'Рейтинговая таблица организаций'!C140</f>
        <v>40</v>
      </c>
      <c r="E140" s="32">
        <f t="shared" si="82"/>
        <v>137</v>
      </c>
      <c r="F140" s="32" t="str">
        <f t="shared" si="83"/>
        <v>Муниципальное бюджетное общеобразовательное учреждение – Луначарская основная общеобразовательная школа Урицкого района Орловской области</v>
      </c>
      <c r="G140" s="32">
        <f>'Рейтинговая таблица организаций'!Q140</f>
        <v>99</v>
      </c>
      <c r="H140" s="32">
        <f>'Рейтинговая таблица организаций'!R140</f>
        <v>90</v>
      </c>
      <c r="I140" s="32">
        <f>'Рейтинговая таблица организаций'!S140</f>
        <v>96</v>
      </c>
      <c r="J140" s="32">
        <f>'Рейтинговая таблица организаций'!T140</f>
        <v>95.1</v>
      </c>
      <c r="K140" s="32" t="str">
        <f t="shared" si="84"/>
        <v>291-293</v>
      </c>
      <c r="L140" s="32">
        <f t="shared" si="72"/>
        <v>291</v>
      </c>
      <c r="M140" s="32">
        <f t="shared" si="73"/>
        <v>3</v>
      </c>
      <c r="N140" s="32">
        <f t="shared" si="85"/>
        <v>137</v>
      </c>
      <c r="O140" s="32" t="str">
        <f t="shared" si="86"/>
        <v>Муниципальное бюджетное общеобразовательное учреждение – Луначарская основная общеобразовательная школа Урицкого района Орловской области</v>
      </c>
      <c r="P140" s="32">
        <f>'Рейтинговая таблица организаций'!Z140</f>
        <v>100</v>
      </c>
      <c r="Q140" s="32">
        <f>'Рейтинговая таблица организаций'!AB140</f>
        <v>100</v>
      </c>
      <c r="R140" s="32">
        <f>'Рейтинговая таблица организаций'!AC140</f>
        <v>100</v>
      </c>
      <c r="S140" s="32" t="str">
        <f t="shared" si="87"/>
        <v>2-156</v>
      </c>
      <c r="T140" s="32">
        <f t="shared" si="74"/>
        <v>2</v>
      </c>
      <c r="U140" s="32">
        <f t="shared" si="75"/>
        <v>155</v>
      </c>
      <c r="V140" s="32">
        <f t="shared" si="88"/>
        <v>137</v>
      </c>
      <c r="W140" s="32" t="str">
        <f t="shared" si="89"/>
        <v>Муниципальное бюджетное общеобразовательное учреждение – Луначарская основная общеобразовательная школа Урицкого района Орловской области</v>
      </c>
      <c r="X140" s="32">
        <f>'Рейтинговая таблица организаций'!AH140</f>
        <v>0</v>
      </c>
      <c r="Y140" s="32">
        <f>'Рейтинговая таблица организаций'!AI140</f>
        <v>60</v>
      </c>
      <c r="Z140" s="34">
        <f>'Рейтинговая таблица организаций'!AJ140</f>
        <v>100</v>
      </c>
      <c r="AA140" s="32">
        <f>'Рейтинговая таблица организаций'!AK140</f>
        <v>54</v>
      </c>
      <c r="AB140" s="32" t="str">
        <f t="shared" si="90"/>
        <v>206-265</v>
      </c>
      <c r="AC140" s="32">
        <f t="shared" si="76"/>
        <v>206</v>
      </c>
      <c r="AD140" s="32">
        <f t="shared" si="77"/>
        <v>60</v>
      </c>
      <c r="AE140" s="32">
        <f t="shared" si="91"/>
        <v>137</v>
      </c>
      <c r="AF140" s="32" t="str">
        <f t="shared" si="92"/>
        <v>Муниципальное бюджетное общеобразовательное учреждение – Луначарская основная общеобразовательная школа Урицкого района Орловской области</v>
      </c>
      <c r="AG140" s="32">
        <f>'Рейтинговая таблица организаций'!AR140</f>
        <v>97</v>
      </c>
      <c r="AH140" s="32">
        <f>'Рейтинговая таблица организаций'!AS140</f>
        <v>100</v>
      </c>
      <c r="AI140" s="32">
        <f>'Рейтинговая таблица организаций'!AT140</f>
        <v>97</v>
      </c>
      <c r="AJ140" s="32">
        <f>'Рейтинговая таблица организаций'!AU140</f>
        <v>98.2</v>
      </c>
      <c r="AK140" s="32" t="str">
        <f t="shared" si="93"/>
        <v>218-231</v>
      </c>
      <c r="AL140" s="32">
        <f t="shared" si="78"/>
        <v>218</v>
      </c>
      <c r="AM140" s="32">
        <f t="shared" si="79"/>
        <v>14</v>
      </c>
      <c r="AN140" s="32">
        <f>'бланки '!D142</f>
        <v>137</v>
      </c>
      <c r="AO140" s="32" t="str">
        <f t="shared" si="94"/>
        <v>Муниципальное бюджетное общеобразовательное учреждение – Луначарская основная общеобразовательная школа Урицкого района Орловской области</v>
      </c>
      <c r="AP140" s="32">
        <f>'Рейтинговая таблица организаций'!BB140</f>
        <v>95</v>
      </c>
      <c r="AQ140" s="32">
        <f>'Рейтинговая таблица организаций'!BC140</f>
        <v>95</v>
      </c>
      <c r="AR140" s="32">
        <f>'Рейтинговая таблица организаций'!BD140</f>
        <v>95</v>
      </c>
      <c r="AS140" s="32">
        <f>'Рейтинговая таблица организаций'!BE140</f>
        <v>95</v>
      </c>
      <c r="AT140" s="32" t="str">
        <f t="shared" si="95"/>
        <v>330</v>
      </c>
      <c r="AU140" s="32">
        <f t="shared" si="80"/>
        <v>330</v>
      </c>
      <c r="AV140" s="32">
        <f t="shared" si="81"/>
        <v>1</v>
      </c>
      <c r="AW140" s="39" t="str">
        <f t="shared" si="96"/>
        <v>Урицкий район</v>
      </c>
      <c r="AX140" s="32">
        <f t="shared" si="97"/>
        <v>137</v>
      </c>
      <c r="AY140" s="32" t="str">
        <f t="shared" si="98"/>
        <v>Муниципальное бюджетное общеобразовательное учреждение – Луначарская основная общеобразовательная школа Урицкого района Орловской области</v>
      </c>
      <c r="AZ140" s="32">
        <f>'Рейтинговая таблица организаций'!BF140</f>
        <v>88.460000000000008</v>
      </c>
      <c r="BA140" s="32" t="str">
        <f t="shared" si="99"/>
        <v>11</v>
      </c>
      <c r="BB140" s="32">
        <f t="shared" si="70"/>
        <v>11</v>
      </c>
      <c r="BC140" s="32">
        <f t="shared" si="71"/>
        <v>1</v>
      </c>
    </row>
    <row r="141" spans="1:55">
      <c r="A141" s="32">
        <f>'бланки '!D143</f>
        <v>138</v>
      </c>
      <c r="B141" s="33" t="str">
        <f>'Рейтинговая таблица организаций'!B141</f>
        <v>Муниципальное бюджетное общеобразовательное учреждение Городищенская средняя общеобразовательная школа Урицкого района Орловской области</v>
      </c>
      <c r="C141" s="33" t="str">
        <f>'бланки '!A143</f>
        <v>Урицкий район</v>
      </c>
      <c r="D141" s="32">
        <f>'Рейтинговая таблица организаций'!C141</f>
        <v>28</v>
      </c>
      <c r="E141" s="32">
        <f t="shared" si="82"/>
        <v>138</v>
      </c>
      <c r="F141" s="32" t="str">
        <f t="shared" si="83"/>
        <v>Муниципальное бюджетное общеобразовательное учреждение Городищенская средняя общеобразовательная школа Урицкого района Орловской области</v>
      </c>
      <c r="G141" s="32">
        <f>'Рейтинговая таблица организаций'!Q141</f>
        <v>80</v>
      </c>
      <c r="H141" s="32">
        <f>'Рейтинговая таблица организаций'!R141</f>
        <v>90</v>
      </c>
      <c r="I141" s="32">
        <f>'Рейтинговая таблица организаций'!S141</f>
        <v>100</v>
      </c>
      <c r="J141" s="32">
        <f>'Рейтинговая таблица организаций'!T141</f>
        <v>91</v>
      </c>
      <c r="K141" s="32" t="str">
        <f t="shared" si="84"/>
        <v>326</v>
      </c>
      <c r="L141" s="32">
        <f t="shared" si="72"/>
        <v>326</v>
      </c>
      <c r="M141" s="32">
        <f t="shared" si="73"/>
        <v>1</v>
      </c>
      <c r="N141" s="32">
        <f t="shared" si="85"/>
        <v>138</v>
      </c>
      <c r="O141" s="32" t="str">
        <f t="shared" si="86"/>
        <v>Муниципальное бюджетное общеобразовательное учреждение Городищенская средняя общеобразовательная школа Урицкого района Орловской области</v>
      </c>
      <c r="P141" s="32">
        <f>'Рейтинговая таблица организаций'!Z141</f>
        <v>100</v>
      </c>
      <c r="Q141" s="32">
        <f>'Рейтинговая таблица организаций'!AB141</f>
        <v>100</v>
      </c>
      <c r="R141" s="32">
        <f>'Рейтинговая таблица организаций'!AC141</f>
        <v>100</v>
      </c>
      <c r="S141" s="32" t="str">
        <f t="shared" si="87"/>
        <v>2-156</v>
      </c>
      <c r="T141" s="32">
        <f t="shared" si="74"/>
        <v>2</v>
      </c>
      <c r="U141" s="32">
        <f t="shared" si="75"/>
        <v>155</v>
      </c>
      <c r="V141" s="32">
        <f t="shared" si="88"/>
        <v>138</v>
      </c>
      <c r="W141" s="32" t="str">
        <f t="shared" si="89"/>
        <v>Муниципальное бюджетное общеобразовательное учреждение Городищенская средняя общеобразовательная школа Урицкого района Орловской области</v>
      </c>
      <c r="X141" s="32">
        <f>'Рейтинговая таблица организаций'!AH141</f>
        <v>0</v>
      </c>
      <c r="Y141" s="32">
        <f>'Рейтинговая таблица организаций'!AI141</f>
        <v>60</v>
      </c>
      <c r="Z141" s="34">
        <f>'Рейтинговая таблица организаций'!AJ141</f>
        <v>100</v>
      </c>
      <c r="AA141" s="32">
        <f>'Рейтинговая таблица организаций'!AK141</f>
        <v>54</v>
      </c>
      <c r="AB141" s="32" t="str">
        <f t="shared" si="90"/>
        <v>206-265</v>
      </c>
      <c r="AC141" s="32">
        <f t="shared" si="76"/>
        <v>206</v>
      </c>
      <c r="AD141" s="32">
        <f t="shared" si="77"/>
        <v>60</v>
      </c>
      <c r="AE141" s="32">
        <f t="shared" si="91"/>
        <v>138</v>
      </c>
      <c r="AF141" s="32" t="str">
        <f t="shared" si="92"/>
        <v>Муниципальное бюджетное общеобразовательное учреждение Городищенская средняя общеобразовательная школа Урицкого района Орловской области</v>
      </c>
      <c r="AG141" s="32">
        <f>'Рейтинговая таблица организаций'!AR141</f>
        <v>96</v>
      </c>
      <c r="AH141" s="32">
        <f>'Рейтинговая таблица организаций'!AS141</f>
        <v>96</v>
      </c>
      <c r="AI141" s="32">
        <f>'Рейтинговая таблица организаций'!AT141</f>
        <v>100</v>
      </c>
      <c r="AJ141" s="32">
        <f>'Рейтинговая таблица организаций'!AU141</f>
        <v>96.8</v>
      </c>
      <c r="AK141" s="32" t="str">
        <f t="shared" si="93"/>
        <v>296-307</v>
      </c>
      <c r="AL141" s="32">
        <f t="shared" si="78"/>
        <v>296</v>
      </c>
      <c r="AM141" s="32">
        <f t="shared" si="79"/>
        <v>12</v>
      </c>
      <c r="AN141" s="32">
        <f>'бланки '!D143</f>
        <v>138</v>
      </c>
      <c r="AO141" s="32" t="str">
        <f t="shared" si="94"/>
        <v>Муниципальное бюджетное общеобразовательное учреждение Городищенская средняя общеобразовательная школа Урицкого района Орловской области</v>
      </c>
      <c r="AP141" s="32">
        <f>'Рейтинговая таблица организаций'!BB141</f>
        <v>100</v>
      </c>
      <c r="AQ141" s="32">
        <f>'Рейтинговая таблица организаций'!BC141</f>
        <v>96</v>
      </c>
      <c r="AR141" s="32">
        <f>'Рейтинговая таблица организаций'!BD141</f>
        <v>100</v>
      </c>
      <c r="AS141" s="32">
        <f>'Рейтинговая таблица организаций'!BE141</f>
        <v>99.2</v>
      </c>
      <c r="AT141" s="32" t="str">
        <f t="shared" si="95"/>
        <v>143-158</v>
      </c>
      <c r="AU141" s="32">
        <f t="shared" si="80"/>
        <v>143</v>
      </c>
      <c r="AV141" s="32">
        <f t="shared" si="81"/>
        <v>16</v>
      </c>
      <c r="AW141" s="39" t="str">
        <f t="shared" si="96"/>
        <v>Урицкий район</v>
      </c>
      <c r="AX141" s="32">
        <f t="shared" si="97"/>
        <v>138</v>
      </c>
      <c r="AY141" s="32" t="str">
        <f t="shared" si="98"/>
        <v>Муниципальное бюджетное общеобразовательное учреждение Городищенская средняя общеобразовательная школа Урицкого района Орловской области</v>
      </c>
      <c r="AZ141" s="32">
        <f>'Рейтинговая таблица организаций'!BF141</f>
        <v>88.2</v>
      </c>
      <c r="BA141" s="32" t="str">
        <f t="shared" si="99"/>
        <v>12</v>
      </c>
      <c r="BB141" s="32">
        <f t="shared" si="70"/>
        <v>12</v>
      </c>
      <c r="BC141" s="32">
        <f t="shared" si="71"/>
        <v>1</v>
      </c>
    </row>
    <row r="142" spans="1:55">
      <c r="A142" s="32">
        <f>'бланки '!D144</f>
        <v>139</v>
      </c>
      <c r="B142" s="33" t="str">
        <f>'Рейтинговая таблица организаций'!B142</f>
        <v>Муниципальное бюджетное общеобразовательное учреждение «Лубянская средняя общеобразовательная школа» Дмитровского района Орловской области</v>
      </c>
      <c r="C142" s="33" t="str">
        <f>'бланки '!A144</f>
        <v>Дмитровский район</v>
      </c>
      <c r="D142" s="32">
        <f>'Рейтинговая таблица организаций'!C142</f>
        <v>52</v>
      </c>
      <c r="E142" s="32">
        <f t="shared" si="82"/>
        <v>139</v>
      </c>
      <c r="F142" s="32" t="str">
        <f t="shared" si="83"/>
        <v>Муниципальное бюджетное общеобразовательное учреждение «Лубянская средняя общеобразовательная школа» Дмитровского района Орловской области</v>
      </c>
      <c r="G142" s="32">
        <f>'Рейтинговая таблица организаций'!Q142</f>
        <v>100</v>
      </c>
      <c r="H142" s="32">
        <f>'Рейтинговая таблица организаций'!R142</f>
        <v>100</v>
      </c>
      <c r="I142" s="32">
        <f>'Рейтинговая таблица организаций'!S142</f>
        <v>100</v>
      </c>
      <c r="J142" s="32">
        <f>'Рейтинговая таблица организаций'!T142</f>
        <v>100</v>
      </c>
      <c r="K142" s="32" t="str">
        <f t="shared" si="84"/>
        <v>1-32</v>
      </c>
      <c r="L142" s="32">
        <f t="shared" si="72"/>
        <v>1</v>
      </c>
      <c r="M142" s="32">
        <f t="shared" si="73"/>
        <v>32</v>
      </c>
      <c r="N142" s="32">
        <f t="shared" si="85"/>
        <v>139</v>
      </c>
      <c r="O142" s="32" t="str">
        <f t="shared" si="86"/>
        <v>Муниципальное бюджетное общеобразовательное учреждение «Лубянская средняя общеобразовательная школа» Дмитровского района Орловской области</v>
      </c>
      <c r="P142" s="32">
        <f>'Рейтинговая таблица организаций'!Z142</f>
        <v>100</v>
      </c>
      <c r="Q142" s="32">
        <f>'Рейтинговая таблица организаций'!AB142</f>
        <v>100</v>
      </c>
      <c r="R142" s="32">
        <f>'Рейтинговая таблица организаций'!AC142</f>
        <v>100</v>
      </c>
      <c r="S142" s="32" t="str">
        <f t="shared" si="87"/>
        <v>2-156</v>
      </c>
      <c r="T142" s="32">
        <f t="shared" si="74"/>
        <v>2</v>
      </c>
      <c r="U142" s="32">
        <f t="shared" si="75"/>
        <v>155</v>
      </c>
      <c r="V142" s="32">
        <f t="shared" si="88"/>
        <v>139</v>
      </c>
      <c r="W142" s="32" t="str">
        <f t="shared" si="89"/>
        <v>Муниципальное бюджетное общеобразовательное учреждение «Лубянская средняя общеобразовательная школа» Дмитровского района Орловской области</v>
      </c>
      <c r="X142" s="32">
        <f>'Рейтинговая таблица организаций'!AH142</f>
        <v>20</v>
      </c>
      <c r="Y142" s="32">
        <f>'Рейтинговая таблица организаций'!AI142</f>
        <v>60</v>
      </c>
      <c r="Z142" s="34">
        <f>'Рейтинговая таблица организаций'!AJ142</f>
        <v>96</v>
      </c>
      <c r="AA142" s="32">
        <f>'Рейтинговая таблица организаций'!AK142</f>
        <v>58.8</v>
      </c>
      <c r="AB142" s="32" t="str">
        <f t="shared" si="90"/>
        <v>192</v>
      </c>
      <c r="AC142" s="32">
        <f t="shared" si="76"/>
        <v>192</v>
      </c>
      <c r="AD142" s="32">
        <f t="shared" si="77"/>
        <v>1</v>
      </c>
      <c r="AE142" s="32">
        <f t="shared" si="91"/>
        <v>139</v>
      </c>
      <c r="AF142" s="32" t="str">
        <f t="shared" si="92"/>
        <v>Муниципальное бюджетное общеобразовательное учреждение «Лубянская средняя общеобразовательная школа» Дмитровского района Орловской области</v>
      </c>
      <c r="AG142" s="32">
        <f>'Рейтинговая таблица организаций'!AR142</f>
        <v>98</v>
      </c>
      <c r="AH142" s="32">
        <f>'Рейтинговая таблица организаций'!AS142</f>
        <v>96</v>
      </c>
      <c r="AI142" s="32">
        <f>'Рейтинговая таблица организаций'!AT142</f>
        <v>98</v>
      </c>
      <c r="AJ142" s="32">
        <f>'Рейтинговая таблица организаций'!AU142</f>
        <v>97.2</v>
      </c>
      <c r="AK142" s="32" t="str">
        <f t="shared" si="93"/>
        <v>272-288</v>
      </c>
      <c r="AL142" s="32">
        <f t="shared" si="78"/>
        <v>272</v>
      </c>
      <c r="AM142" s="32">
        <f t="shared" si="79"/>
        <v>17</v>
      </c>
      <c r="AN142" s="32">
        <f>'бланки '!D144</f>
        <v>139</v>
      </c>
      <c r="AO142" s="32" t="str">
        <f t="shared" si="94"/>
        <v>Муниципальное бюджетное общеобразовательное учреждение «Лубянская средняя общеобразовательная школа» Дмитровского района Орловской области</v>
      </c>
      <c r="AP142" s="32">
        <f>'Рейтинговая таблица организаций'!BB142</f>
        <v>96</v>
      </c>
      <c r="AQ142" s="32">
        <f>'Рейтинговая таблица организаций'!BC142</f>
        <v>100</v>
      </c>
      <c r="AR142" s="32">
        <f>'Рейтинговая таблица организаций'!BD142</f>
        <v>100</v>
      </c>
      <c r="AS142" s="32">
        <f>'Рейтинговая таблица организаций'!BE142</f>
        <v>98.8</v>
      </c>
      <c r="AT142" s="32" t="str">
        <f t="shared" si="95"/>
        <v>184-190</v>
      </c>
      <c r="AU142" s="32">
        <f t="shared" si="80"/>
        <v>184</v>
      </c>
      <c r="AV142" s="32">
        <f t="shared" si="81"/>
        <v>7</v>
      </c>
      <c r="AW142" s="39" t="str">
        <f t="shared" si="96"/>
        <v>Дмитровский район</v>
      </c>
      <c r="AX142" s="32">
        <f t="shared" si="97"/>
        <v>139</v>
      </c>
      <c r="AY142" s="32" t="str">
        <f t="shared" si="98"/>
        <v>Муниципальное бюджетное общеобразовательное учреждение «Лубянская средняя общеобразовательная школа» Дмитровского района Орловской области</v>
      </c>
      <c r="AZ142" s="32">
        <f>'Рейтинговая таблица организаций'!BF142</f>
        <v>90.960000000000008</v>
      </c>
      <c r="BA142" s="32" t="str">
        <f t="shared" si="99"/>
        <v>4</v>
      </c>
      <c r="BB142" s="32">
        <f>RANK(AZ142,AZ$142:AZ$149)</f>
        <v>4</v>
      </c>
      <c r="BC142" s="32">
        <f>COUNTIF(BB$142:BB$149,BB142)</f>
        <v>1</v>
      </c>
    </row>
    <row r="143" spans="1:55">
      <c r="A143" s="32">
        <f>'бланки '!D145</f>
        <v>140</v>
      </c>
      <c r="B143" s="33" t="str">
        <f>'Рейтинговая таблица организаций'!B143</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3" s="33" t="str">
        <f>'бланки '!A145</f>
        <v>Дмитровский район</v>
      </c>
      <c r="D143" s="32">
        <f>'Рейтинговая таблица организаций'!C143</f>
        <v>242</v>
      </c>
      <c r="E143" s="32">
        <f t="shared" si="82"/>
        <v>140</v>
      </c>
      <c r="F143" s="32" t="str">
        <f t="shared" si="83"/>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G143" s="32">
        <f>'Рейтинговая таблица организаций'!Q143</f>
        <v>87</v>
      </c>
      <c r="H143" s="32">
        <f>'Рейтинговая таблица организаций'!R143</f>
        <v>100</v>
      </c>
      <c r="I143" s="32">
        <f>'Рейтинговая таблица организаций'!S143</f>
        <v>97</v>
      </c>
      <c r="J143" s="32">
        <f>'Рейтинговая таблица организаций'!T143</f>
        <v>94.9</v>
      </c>
      <c r="K143" s="32" t="str">
        <f t="shared" si="84"/>
        <v>295-297</v>
      </c>
      <c r="L143" s="32">
        <f t="shared" si="72"/>
        <v>295</v>
      </c>
      <c r="M143" s="32">
        <f t="shared" si="73"/>
        <v>3</v>
      </c>
      <c r="N143" s="32">
        <f t="shared" si="85"/>
        <v>140</v>
      </c>
      <c r="O143" s="32" t="str">
        <f t="shared" si="86"/>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P143" s="32">
        <f>'Рейтинговая таблица организаций'!Z143</f>
        <v>100</v>
      </c>
      <c r="Q143" s="32">
        <f>'Рейтинговая таблица организаций'!AB143</f>
        <v>98</v>
      </c>
      <c r="R143" s="32">
        <f>'Рейтинговая таблица организаций'!AC143</f>
        <v>99</v>
      </c>
      <c r="S143" s="32" t="str">
        <f t="shared" si="87"/>
        <v>193-239</v>
      </c>
      <c r="T143" s="32">
        <f t="shared" si="74"/>
        <v>193</v>
      </c>
      <c r="U143" s="32">
        <f t="shared" si="75"/>
        <v>47</v>
      </c>
      <c r="V143" s="32">
        <f t="shared" si="88"/>
        <v>140</v>
      </c>
      <c r="W143" s="32" t="str">
        <f t="shared" si="89"/>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X143" s="32">
        <f>'Рейтинговая таблица организаций'!AH143</f>
        <v>60</v>
      </c>
      <c r="Y143" s="32">
        <f>'Рейтинговая таблица организаций'!AI143</f>
        <v>60</v>
      </c>
      <c r="Z143" s="34">
        <f>'Рейтинговая таблица организаций'!AJ143</f>
        <v>97</v>
      </c>
      <c r="AA143" s="32">
        <f>'Рейтинговая таблица организаций'!AK143</f>
        <v>71.099999999999994</v>
      </c>
      <c r="AB143" s="32" t="str">
        <f t="shared" si="90"/>
        <v>82</v>
      </c>
      <c r="AC143" s="32">
        <f t="shared" si="76"/>
        <v>82</v>
      </c>
      <c r="AD143" s="32">
        <f t="shared" si="77"/>
        <v>1</v>
      </c>
      <c r="AE143" s="32">
        <f t="shared" si="91"/>
        <v>140</v>
      </c>
      <c r="AF143" s="32" t="str">
        <f t="shared" si="92"/>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AG143" s="32">
        <f>'Рейтинговая таблица организаций'!AR143</f>
        <v>96</v>
      </c>
      <c r="AH143" s="32">
        <f>'Рейтинговая таблица организаций'!AS143</f>
        <v>99</v>
      </c>
      <c r="AI143" s="32">
        <f>'Рейтинговая таблица организаций'!AT143</f>
        <v>98</v>
      </c>
      <c r="AJ143" s="32">
        <f>'Рейтинговая таблица организаций'!AU143</f>
        <v>97.6</v>
      </c>
      <c r="AK143" s="32" t="str">
        <f t="shared" si="93"/>
        <v>255-264</v>
      </c>
      <c r="AL143" s="32">
        <f t="shared" si="78"/>
        <v>255</v>
      </c>
      <c r="AM143" s="32">
        <f t="shared" si="79"/>
        <v>10</v>
      </c>
      <c r="AN143" s="32">
        <f>'бланки '!D145</f>
        <v>140</v>
      </c>
      <c r="AO143" s="32" t="str">
        <f t="shared" si="94"/>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AP143" s="32">
        <f>'Рейтинговая таблица организаций'!BB143</f>
        <v>97</v>
      </c>
      <c r="AQ143" s="32">
        <f>'Рейтинговая таблица организаций'!BC143</f>
        <v>99</v>
      </c>
      <c r="AR143" s="32">
        <f>'Рейтинговая таблица организаций'!BD143</f>
        <v>97</v>
      </c>
      <c r="AS143" s="32">
        <f>'Рейтинговая таблица организаций'!BE143</f>
        <v>97.4</v>
      </c>
      <c r="AT143" s="32" t="str">
        <f t="shared" si="95"/>
        <v>286-291</v>
      </c>
      <c r="AU143" s="32">
        <f t="shared" si="80"/>
        <v>286</v>
      </c>
      <c r="AV143" s="32">
        <f t="shared" si="81"/>
        <v>6</v>
      </c>
      <c r="AW143" s="39" t="str">
        <f t="shared" si="96"/>
        <v>Дмитровский район</v>
      </c>
      <c r="AX143" s="32">
        <f t="shared" si="97"/>
        <v>140</v>
      </c>
      <c r="AY143" s="32" t="str">
        <f t="shared" si="98"/>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AZ143" s="32">
        <f>'Рейтинговая таблица организаций'!BF143</f>
        <v>92</v>
      </c>
      <c r="BA143" s="32" t="str">
        <f t="shared" si="99"/>
        <v>2-3</v>
      </c>
      <c r="BB143" s="32">
        <f t="shared" ref="BB143:BB149" si="100">RANK(AZ143,AZ$142:AZ$149)</f>
        <v>2</v>
      </c>
      <c r="BC143" s="32">
        <f t="shared" ref="BC143:BC149" si="101">COUNTIF(BB$142:BB$149,BB143)</f>
        <v>2</v>
      </c>
    </row>
    <row r="144" spans="1:55">
      <c r="A144" s="32">
        <f>'бланки '!D146</f>
        <v>141</v>
      </c>
      <c r="B144" s="33" t="str">
        <f>'Рейтинговая таблица организаций'!B144</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4" s="33" t="str">
        <f>'бланки '!A146</f>
        <v>Дмитровский район</v>
      </c>
      <c r="D144" s="32">
        <f>'Рейтинговая таблица организаций'!C144</f>
        <v>4</v>
      </c>
      <c r="E144" s="32">
        <f t="shared" si="82"/>
        <v>141</v>
      </c>
      <c r="F144" s="32" t="str">
        <f t="shared" si="83"/>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G144" s="32">
        <f>'Рейтинговая таблица организаций'!Q144</f>
        <v>93</v>
      </c>
      <c r="H144" s="32">
        <f>'Рейтинговая таблица организаций'!R144</f>
        <v>100</v>
      </c>
      <c r="I144" s="32">
        <f>'Рейтинговая таблица организаций'!S144</f>
        <v>100</v>
      </c>
      <c r="J144" s="32">
        <f>'Рейтинговая таблица организаций'!T144</f>
        <v>97.9</v>
      </c>
      <c r="K144" s="32" t="str">
        <f t="shared" si="84"/>
        <v>205-214</v>
      </c>
      <c r="L144" s="32">
        <f t="shared" si="72"/>
        <v>205</v>
      </c>
      <c r="M144" s="32">
        <f t="shared" si="73"/>
        <v>10</v>
      </c>
      <c r="N144" s="32">
        <f t="shared" si="85"/>
        <v>141</v>
      </c>
      <c r="O144" s="32" t="str">
        <f t="shared" si="86"/>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P144" s="32">
        <f>'Рейтинговая таблица организаций'!Z144</f>
        <v>100</v>
      </c>
      <c r="Q144" s="32">
        <f>'Рейтинговая таблица организаций'!AB144</f>
        <v>100</v>
      </c>
      <c r="R144" s="32">
        <f>'Рейтинговая таблица организаций'!AC144</f>
        <v>100</v>
      </c>
      <c r="S144" s="32" t="str">
        <f t="shared" si="87"/>
        <v>2-156</v>
      </c>
      <c r="T144" s="32">
        <f t="shared" si="74"/>
        <v>2</v>
      </c>
      <c r="U144" s="32">
        <f t="shared" si="75"/>
        <v>155</v>
      </c>
      <c r="V144" s="32">
        <f t="shared" si="88"/>
        <v>141</v>
      </c>
      <c r="W144" s="32" t="str">
        <f t="shared" si="89"/>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X144" s="32">
        <f>'Рейтинговая таблица организаций'!AH144</f>
        <v>0</v>
      </c>
      <c r="Y144" s="32">
        <f>'Рейтинговая таблица организаций'!AI144</f>
        <v>60</v>
      </c>
      <c r="Z144" s="34">
        <f>'Рейтинговая таблица организаций'!AJ144</f>
        <v>100</v>
      </c>
      <c r="AA144" s="32">
        <f>'Рейтинговая таблица организаций'!AK144</f>
        <v>54</v>
      </c>
      <c r="AB144" s="32" t="str">
        <f t="shared" si="90"/>
        <v>206-265</v>
      </c>
      <c r="AC144" s="32">
        <f t="shared" si="76"/>
        <v>206</v>
      </c>
      <c r="AD144" s="32">
        <f t="shared" si="77"/>
        <v>60</v>
      </c>
      <c r="AE144" s="32">
        <f t="shared" si="91"/>
        <v>141</v>
      </c>
      <c r="AF144" s="32" t="str">
        <f t="shared" si="92"/>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AG144" s="32">
        <f>'Рейтинговая таблица организаций'!AR144</f>
        <v>100</v>
      </c>
      <c r="AH144" s="32">
        <f>'Рейтинговая таблица организаций'!AS144</f>
        <v>100</v>
      </c>
      <c r="AI144" s="32">
        <f>'Рейтинговая таблица организаций'!AT144</f>
        <v>100</v>
      </c>
      <c r="AJ144" s="32">
        <f>'Рейтинговая таблица организаций'!AU144</f>
        <v>100</v>
      </c>
      <c r="AK144" s="32" t="str">
        <f t="shared" si="93"/>
        <v>1-123</v>
      </c>
      <c r="AL144" s="32">
        <f t="shared" si="78"/>
        <v>1</v>
      </c>
      <c r="AM144" s="32">
        <f t="shared" si="79"/>
        <v>123</v>
      </c>
      <c r="AN144" s="32">
        <f>'бланки '!D146</f>
        <v>141</v>
      </c>
      <c r="AO144" s="32" t="str">
        <f t="shared" si="94"/>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AP144" s="32">
        <f>'Рейтинговая таблица организаций'!BB144</f>
        <v>100</v>
      </c>
      <c r="AQ144" s="32">
        <f>'Рейтинговая таблица организаций'!BC144</f>
        <v>100</v>
      </c>
      <c r="AR144" s="32">
        <f>'Рейтинговая таблица организаций'!BD144</f>
        <v>100</v>
      </c>
      <c r="AS144" s="32">
        <f>'Рейтинговая таблица организаций'!BE144</f>
        <v>100</v>
      </c>
      <c r="AT144" s="32" t="str">
        <f t="shared" si="95"/>
        <v>1-120</v>
      </c>
      <c r="AU144" s="32">
        <f t="shared" si="80"/>
        <v>1</v>
      </c>
      <c r="AV144" s="32">
        <f t="shared" si="81"/>
        <v>120</v>
      </c>
      <c r="AW144" s="39" t="str">
        <f t="shared" si="96"/>
        <v>Дмитровский район</v>
      </c>
      <c r="AX144" s="32">
        <f t="shared" si="97"/>
        <v>141</v>
      </c>
      <c r="AY144" s="32" t="str">
        <f t="shared" si="98"/>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AZ144" s="32">
        <f>'Рейтинговая таблица организаций'!BF144</f>
        <v>90.38</v>
      </c>
      <c r="BA144" s="32" t="str">
        <f t="shared" si="99"/>
        <v>6</v>
      </c>
      <c r="BB144" s="32">
        <f t="shared" si="100"/>
        <v>6</v>
      </c>
      <c r="BC144" s="32">
        <f t="shared" si="101"/>
        <v>1</v>
      </c>
    </row>
    <row r="145" spans="1:55">
      <c r="A145" s="32">
        <f>'бланки '!D147</f>
        <v>142</v>
      </c>
      <c r="B145" s="33" t="str">
        <f>'Рейтинговая таблица организаций'!B145</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5" s="33" t="str">
        <f>'бланки '!A147</f>
        <v>Дмитровский район</v>
      </c>
      <c r="D145" s="32">
        <f>'Рейтинговая таблица организаций'!C145</f>
        <v>369</v>
      </c>
      <c r="E145" s="32">
        <f t="shared" si="82"/>
        <v>142</v>
      </c>
      <c r="F145" s="32" t="str">
        <f t="shared" si="83"/>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G145" s="32">
        <f>'Рейтинговая таблица организаций'!Q145</f>
        <v>98</v>
      </c>
      <c r="H145" s="32">
        <f>'Рейтинговая таблица организаций'!R145</f>
        <v>100</v>
      </c>
      <c r="I145" s="32">
        <f>'Рейтинговая таблица организаций'!S145</f>
        <v>98</v>
      </c>
      <c r="J145" s="32">
        <f>'Рейтинговая таблица организаций'!T145</f>
        <v>98.6</v>
      </c>
      <c r="K145" s="32" t="str">
        <f t="shared" si="84"/>
        <v>163-166</v>
      </c>
      <c r="L145" s="32">
        <f t="shared" si="72"/>
        <v>163</v>
      </c>
      <c r="M145" s="32">
        <f t="shared" si="73"/>
        <v>4</v>
      </c>
      <c r="N145" s="32">
        <f t="shared" si="85"/>
        <v>142</v>
      </c>
      <c r="O145" s="32" t="str">
        <f t="shared" si="86"/>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P145" s="32">
        <f>'Рейтинговая таблица организаций'!Z145</f>
        <v>100</v>
      </c>
      <c r="Q145" s="32">
        <f>'Рейтинговая таблица организаций'!AB145</f>
        <v>98</v>
      </c>
      <c r="R145" s="32">
        <f>'Рейтинговая таблица организаций'!AC145</f>
        <v>99</v>
      </c>
      <c r="S145" s="32" t="str">
        <f t="shared" si="87"/>
        <v>193-239</v>
      </c>
      <c r="T145" s="32">
        <f t="shared" si="74"/>
        <v>193</v>
      </c>
      <c r="U145" s="32">
        <f t="shared" si="75"/>
        <v>47</v>
      </c>
      <c r="V145" s="32">
        <f t="shared" si="88"/>
        <v>142</v>
      </c>
      <c r="W145" s="32" t="str">
        <f t="shared" si="89"/>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X145" s="32">
        <f>'Рейтинговая таблица организаций'!AH145</f>
        <v>60</v>
      </c>
      <c r="Y145" s="32">
        <f>'Рейтинговая таблица организаций'!AI145</f>
        <v>60</v>
      </c>
      <c r="Z145" s="34">
        <f>'Рейтинговая таблица организаций'!AJ145</f>
        <v>88</v>
      </c>
      <c r="AA145" s="32">
        <f>'Рейтинговая таблица организаций'!AK145</f>
        <v>68.400000000000006</v>
      </c>
      <c r="AB145" s="32" t="str">
        <f t="shared" si="90"/>
        <v>100-101</v>
      </c>
      <c r="AC145" s="32">
        <f t="shared" si="76"/>
        <v>100</v>
      </c>
      <c r="AD145" s="32">
        <f t="shared" si="77"/>
        <v>2</v>
      </c>
      <c r="AE145" s="32">
        <f t="shared" si="91"/>
        <v>142</v>
      </c>
      <c r="AF145" s="32" t="str">
        <f t="shared" si="92"/>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AG145" s="32">
        <f>'Рейтинговая таблица организаций'!AR145</f>
        <v>96</v>
      </c>
      <c r="AH145" s="32">
        <f>'Рейтинговая таблица организаций'!AS145</f>
        <v>98</v>
      </c>
      <c r="AI145" s="32">
        <f>'Рейтинговая таблица организаций'!AT145</f>
        <v>97</v>
      </c>
      <c r="AJ145" s="32">
        <f>'Рейтинговая таблица организаций'!AU145</f>
        <v>97</v>
      </c>
      <c r="AK145" s="32" t="str">
        <f t="shared" si="93"/>
        <v>289-295</v>
      </c>
      <c r="AL145" s="32">
        <f t="shared" si="78"/>
        <v>289</v>
      </c>
      <c r="AM145" s="32">
        <f t="shared" si="79"/>
        <v>7</v>
      </c>
      <c r="AN145" s="32">
        <f>'бланки '!D147</f>
        <v>142</v>
      </c>
      <c r="AO145" s="32" t="str">
        <f t="shared" si="94"/>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AP145" s="32">
        <f>'Рейтинговая таблица организаций'!BB145</f>
        <v>98</v>
      </c>
      <c r="AQ145" s="32">
        <f>'Рейтинговая таблица организаций'!BC145</f>
        <v>98</v>
      </c>
      <c r="AR145" s="32">
        <f>'Рейтинговая таблица организаций'!BD145</f>
        <v>96</v>
      </c>
      <c r="AS145" s="32">
        <f>'Рейтинговая таблица организаций'!BE145</f>
        <v>97</v>
      </c>
      <c r="AT145" s="32" t="str">
        <f t="shared" si="95"/>
        <v>300-306</v>
      </c>
      <c r="AU145" s="32">
        <f t="shared" si="80"/>
        <v>300</v>
      </c>
      <c r="AV145" s="32">
        <f t="shared" si="81"/>
        <v>7</v>
      </c>
      <c r="AW145" s="39" t="str">
        <f t="shared" si="96"/>
        <v>Дмитровский район</v>
      </c>
      <c r="AX145" s="32">
        <f t="shared" si="97"/>
        <v>142</v>
      </c>
      <c r="AY145" s="32" t="str">
        <f t="shared" si="98"/>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AZ145" s="32">
        <f>'Рейтинговая таблица организаций'!BF145</f>
        <v>92</v>
      </c>
      <c r="BA145" s="32" t="str">
        <f t="shared" si="99"/>
        <v>2-3</v>
      </c>
      <c r="BB145" s="32">
        <f t="shared" si="100"/>
        <v>2</v>
      </c>
      <c r="BC145" s="32">
        <f t="shared" si="101"/>
        <v>2</v>
      </c>
    </row>
    <row r="146" spans="1:55">
      <c r="A146" s="32">
        <f>'бланки '!D148</f>
        <v>144</v>
      </c>
      <c r="B146" s="33" t="str">
        <f>'Рейтинговая таблица организаций'!B146</f>
        <v>Муниципальное бюджетное общеобразовательное учреждение «Домаховская средняя общеобразовательная школа» Дмитровского района Орловской области</v>
      </c>
      <c r="C146" s="33" t="str">
        <f>'бланки '!A148</f>
        <v>Дмитровский район</v>
      </c>
      <c r="D146" s="32">
        <f>'Рейтинговая таблица организаций'!C146</f>
        <v>45</v>
      </c>
      <c r="E146" s="32">
        <f t="shared" si="82"/>
        <v>144</v>
      </c>
      <c r="F146" s="32" t="str">
        <f t="shared" si="83"/>
        <v>Муниципальное бюджетное общеобразовательное учреждение «Домаховская средняя общеобразовательная школа» Дмитровского района Орловской области</v>
      </c>
      <c r="G146" s="32">
        <f>'Рейтинговая таблица организаций'!Q146</f>
        <v>97</v>
      </c>
      <c r="H146" s="32">
        <f>'Рейтинговая таблица организаций'!R146</f>
        <v>100</v>
      </c>
      <c r="I146" s="32">
        <f>'Рейтинговая таблица организаций'!S146</f>
        <v>100</v>
      </c>
      <c r="J146" s="32">
        <f>'Рейтинговая таблица организаций'!T146</f>
        <v>99.1</v>
      </c>
      <c r="K146" s="32" t="str">
        <f t="shared" si="84"/>
        <v>122-136</v>
      </c>
      <c r="L146" s="32">
        <f t="shared" si="72"/>
        <v>122</v>
      </c>
      <c r="M146" s="32">
        <f t="shared" si="73"/>
        <v>15</v>
      </c>
      <c r="N146" s="32">
        <f t="shared" si="85"/>
        <v>144</v>
      </c>
      <c r="O146" s="32" t="str">
        <f t="shared" si="86"/>
        <v>Муниципальное бюджетное общеобразовательное учреждение «Домаховская средняя общеобразовательная школа» Дмитровского района Орловской области</v>
      </c>
      <c r="P146" s="32">
        <f>'Рейтинговая таблица организаций'!Z146</f>
        <v>100</v>
      </c>
      <c r="Q146" s="32">
        <f>'Рейтинговая таблица организаций'!AB146</f>
        <v>100</v>
      </c>
      <c r="R146" s="32">
        <f>'Рейтинговая таблица организаций'!AC146</f>
        <v>100</v>
      </c>
      <c r="S146" s="32" t="str">
        <f t="shared" si="87"/>
        <v>2-156</v>
      </c>
      <c r="T146" s="32">
        <f t="shared" si="74"/>
        <v>2</v>
      </c>
      <c r="U146" s="32">
        <f t="shared" si="75"/>
        <v>155</v>
      </c>
      <c r="V146" s="32">
        <f t="shared" si="88"/>
        <v>144</v>
      </c>
      <c r="W146" s="32" t="str">
        <f t="shared" si="89"/>
        <v>Муниципальное бюджетное общеобразовательное учреждение «Домаховская средняя общеобразовательная школа» Дмитровского района Орловской области</v>
      </c>
      <c r="X146" s="32">
        <f>'Рейтинговая таблица организаций'!AH146</f>
        <v>60</v>
      </c>
      <c r="Y146" s="32">
        <f>'Рейтинговая таблица организаций'!AI146</f>
        <v>60</v>
      </c>
      <c r="Z146" s="34">
        <f>'Рейтинговая таблица организаций'!AJ146</f>
        <v>100</v>
      </c>
      <c r="AA146" s="32">
        <f>'Рейтинговая таблица организаций'!AK146</f>
        <v>72</v>
      </c>
      <c r="AB146" s="32" t="str">
        <f t="shared" si="90"/>
        <v>71-79</v>
      </c>
      <c r="AC146" s="32">
        <f t="shared" si="76"/>
        <v>71</v>
      </c>
      <c r="AD146" s="32">
        <f t="shared" si="77"/>
        <v>9</v>
      </c>
      <c r="AE146" s="32">
        <f t="shared" si="91"/>
        <v>144</v>
      </c>
      <c r="AF146" s="32" t="str">
        <f t="shared" si="92"/>
        <v>Муниципальное бюджетное общеобразовательное учреждение «Домаховская средняя общеобразовательная школа» Дмитровского района Орловской области</v>
      </c>
      <c r="AG146" s="32">
        <f>'Рейтинговая таблица организаций'!AR146</f>
        <v>100</v>
      </c>
      <c r="AH146" s="32">
        <f>'Рейтинговая таблица организаций'!AS146</f>
        <v>100</v>
      </c>
      <c r="AI146" s="32">
        <f>'Рейтинговая таблица организаций'!AT146</f>
        <v>100</v>
      </c>
      <c r="AJ146" s="32">
        <f>'Рейтинговая таблица организаций'!AU146</f>
        <v>100</v>
      </c>
      <c r="AK146" s="32" t="str">
        <f t="shared" si="93"/>
        <v>1-123</v>
      </c>
      <c r="AL146" s="32">
        <f t="shared" si="78"/>
        <v>1</v>
      </c>
      <c r="AM146" s="32">
        <f t="shared" si="79"/>
        <v>123</v>
      </c>
      <c r="AN146" s="32">
        <f>'бланки '!D148</f>
        <v>144</v>
      </c>
      <c r="AO146" s="32" t="str">
        <f t="shared" si="94"/>
        <v>Муниципальное бюджетное общеобразовательное учреждение «Домаховская средняя общеобразовательная школа» Дмитровского района Орловской области</v>
      </c>
      <c r="AP146" s="32">
        <f>'Рейтинговая таблица организаций'!BB146</f>
        <v>98</v>
      </c>
      <c r="AQ146" s="32">
        <f>'Рейтинговая таблица организаций'!BC146</f>
        <v>100</v>
      </c>
      <c r="AR146" s="32">
        <f>'Рейтинговая таблица организаций'!BD146</f>
        <v>100</v>
      </c>
      <c r="AS146" s="32">
        <f>'Рейтинговая таблица организаций'!BE146</f>
        <v>99.4</v>
      </c>
      <c r="AT146" s="32" t="str">
        <f t="shared" si="95"/>
        <v>137-141</v>
      </c>
      <c r="AU146" s="32">
        <f t="shared" si="80"/>
        <v>137</v>
      </c>
      <c r="AV146" s="32">
        <f t="shared" si="81"/>
        <v>5</v>
      </c>
      <c r="AW146" s="39" t="str">
        <f t="shared" si="96"/>
        <v>Дмитровский район</v>
      </c>
      <c r="AX146" s="32">
        <f t="shared" si="97"/>
        <v>144</v>
      </c>
      <c r="AY146" s="32" t="str">
        <f t="shared" si="98"/>
        <v>Муниципальное бюджетное общеобразовательное учреждение «Домаховская средняя общеобразовательная школа» Дмитровского района Орловской области</v>
      </c>
      <c r="AZ146" s="32">
        <f>'Рейтинговая таблица организаций'!BF146</f>
        <v>94.1</v>
      </c>
      <c r="BA146" s="32" t="str">
        <f t="shared" si="99"/>
        <v>1</v>
      </c>
      <c r="BB146" s="32">
        <f t="shared" si="100"/>
        <v>1</v>
      </c>
      <c r="BC146" s="32">
        <f t="shared" si="101"/>
        <v>1</v>
      </c>
    </row>
    <row r="147" spans="1:55">
      <c r="A147" s="32">
        <f>'бланки '!D149</f>
        <v>145</v>
      </c>
      <c r="B147" s="33" t="str">
        <f>'Рейтинговая таблица организаций'!B147</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7" s="33" t="str">
        <f>'бланки '!A149</f>
        <v>Дмитровский район</v>
      </c>
      <c r="D147" s="32">
        <f>'Рейтинговая таблица организаций'!C147</f>
        <v>18</v>
      </c>
      <c r="E147" s="32">
        <f t="shared" si="82"/>
        <v>145</v>
      </c>
      <c r="F147" s="32" t="str">
        <f t="shared" si="83"/>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G147" s="32">
        <f>'Рейтинговая таблица организаций'!Q147</f>
        <v>77</v>
      </c>
      <c r="H147" s="32">
        <f>'Рейтинговая таблица организаций'!R147</f>
        <v>90</v>
      </c>
      <c r="I147" s="32">
        <f>'Рейтинговая таблица организаций'!S147</f>
        <v>100</v>
      </c>
      <c r="J147" s="32">
        <f>'Рейтинговая таблица организаций'!T147</f>
        <v>90.1</v>
      </c>
      <c r="K147" s="32" t="str">
        <f t="shared" si="84"/>
        <v>329</v>
      </c>
      <c r="L147" s="32">
        <f t="shared" si="72"/>
        <v>329</v>
      </c>
      <c r="M147" s="32">
        <f t="shared" si="73"/>
        <v>1</v>
      </c>
      <c r="N147" s="32">
        <f t="shared" si="85"/>
        <v>145</v>
      </c>
      <c r="O147" s="32" t="str">
        <f t="shared" si="86"/>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P147" s="32">
        <f>'Рейтинговая таблица организаций'!Z147</f>
        <v>100</v>
      </c>
      <c r="Q147" s="32">
        <f>'Рейтинговая таблица организаций'!AB147</f>
        <v>100</v>
      </c>
      <c r="R147" s="32">
        <f>'Рейтинговая таблица организаций'!AC147</f>
        <v>100</v>
      </c>
      <c r="S147" s="32" t="str">
        <f t="shared" si="87"/>
        <v>2-156</v>
      </c>
      <c r="T147" s="32">
        <f t="shared" si="74"/>
        <v>2</v>
      </c>
      <c r="U147" s="32">
        <f t="shared" si="75"/>
        <v>155</v>
      </c>
      <c r="V147" s="32">
        <f t="shared" si="88"/>
        <v>145</v>
      </c>
      <c r="W147" s="32" t="str">
        <f t="shared" si="89"/>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X147" s="32">
        <f>'Рейтинговая таблица организаций'!AH147</f>
        <v>0</v>
      </c>
      <c r="Y147" s="32">
        <f>'Рейтинговая таблица организаций'!AI147</f>
        <v>60</v>
      </c>
      <c r="Z147" s="34">
        <f>'Рейтинговая таблица организаций'!AJ147</f>
        <v>86</v>
      </c>
      <c r="AA147" s="32">
        <f>'Рейтинговая таблица организаций'!AK147</f>
        <v>49.8</v>
      </c>
      <c r="AB147" s="32" t="str">
        <f t="shared" si="90"/>
        <v>294-298</v>
      </c>
      <c r="AC147" s="32">
        <f t="shared" si="76"/>
        <v>294</v>
      </c>
      <c r="AD147" s="32">
        <f t="shared" si="77"/>
        <v>5</v>
      </c>
      <c r="AE147" s="32">
        <f t="shared" si="91"/>
        <v>145</v>
      </c>
      <c r="AF147" s="32" t="str">
        <f t="shared" si="92"/>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AG147" s="32">
        <f>'Рейтинговая таблица организаций'!AR147</f>
        <v>100</v>
      </c>
      <c r="AH147" s="32">
        <f>'Рейтинговая таблица организаций'!AS147</f>
        <v>100</v>
      </c>
      <c r="AI147" s="32">
        <f>'Рейтинговая таблица организаций'!AT147</f>
        <v>100</v>
      </c>
      <c r="AJ147" s="32">
        <f>'Рейтинговая таблица организаций'!AU147</f>
        <v>100</v>
      </c>
      <c r="AK147" s="32" t="str">
        <f t="shared" si="93"/>
        <v>1-123</v>
      </c>
      <c r="AL147" s="32">
        <f t="shared" si="78"/>
        <v>1</v>
      </c>
      <c r="AM147" s="32">
        <f t="shared" si="79"/>
        <v>123</v>
      </c>
      <c r="AN147" s="32">
        <f>'бланки '!D149</f>
        <v>145</v>
      </c>
      <c r="AO147" s="32" t="str">
        <f t="shared" si="94"/>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AP147" s="32">
        <f>'Рейтинговая таблица организаций'!BB147</f>
        <v>100</v>
      </c>
      <c r="AQ147" s="32">
        <f>'Рейтинговая таблица организаций'!BC147</f>
        <v>100</v>
      </c>
      <c r="AR147" s="32">
        <f>'Рейтинговая таблица организаций'!BD147</f>
        <v>100</v>
      </c>
      <c r="AS147" s="32">
        <f>'Рейтинговая таблица организаций'!BE147</f>
        <v>100</v>
      </c>
      <c r="AT147" s="32" t="str">
        <f t="shared" si="95"/>
        <v>1-120</v>
      </c>
      <c r="AU147" s="32">
        <f t="shared" si="80"/>
        <v>1</v>
      </c>
      <c r="AV147" s="32">
        <f t="shared" si="81"/>
        <v>120</v>
      </c>
      <c r="AW147" s="39" t="str">
        <f t="shared" si="96"/>
        <v>Дмитровский район</v>
      </c>
      <c r="AX147" s="32">
        <f t="shared" si="97"/>
        <v>145</v>
      </c>
      <c r="AY147" s="32" t="str">
        <f t="shared" si="98"/>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AZ147" s="32">
        <f>'Рейтинговая таблица организаций'!BF147</f>
        <v>87.97999999999999</v>
      </c>
      <c r="BA147" s="32" t="str">
        <f t="shared" si="99"/>
        <v>8</v>
      </c>
      <c r="BB147" s="32">
        <f t="shared" si="100"/>
        <v>8</v>
      </c>
      <c r="BC147" s="32">
        <f t="shared" si="101"/>
        <v>1</v>
      </c>
    </row>
    <row r="148" spans="1:55">
      <c r="A148" s="32">
        <f>'бланки '!D150</f>
        <v>146</v>
      </c>
      <c r="B148" s="33" t="str">
        <f>'Рейтинговая таблица организаций'!B148</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8" s="33" t="str">
        <f>'бланки '!A150</f>
        <v>Дмитровский район</v>
      </c>
      <c r="D148" s="32">
        <f>'Рейтинговая таблица организаций'!C148</f>
        <v>19</v>
      </c>
      <c r="E148" s="32">
        <f t="shared" si="82"/>
        <v>146</v>
      </c>
      <c r="F148" s="32" t="str">
        <f t="shared" si="83"/>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G148" s="32">
        <f>'Рейтинговая таблица организаций'!Q148</f>
        <v>90</v>
      </c>
      <c r="H148" s="32">
        <f>'Рейтинговая таблица организаций'!R148</f>
        <v>90</v>
      </c>
      <c r="I148" s="32">
        <f>'Рейтинговая таблица организаций'!S148</f>
        <v>100</v>
      </c>
      <c r="J148" s="32">
        <f>'Рейтинговая таблица организаций'!T148</f>
        <v>94</v>
      </c>
      <c r="K148" s="32" t="str">
        <f t="shared" si="84"/>
        <v>306-308</v>
      </c>
      <c r="L148" s="32">
        <f t="shared" si="72"/>
        <v>306</v>
      </c>
      <c r="M148" s="32">
        <f t="shared" si="73"/>
        <v>3</v>
      </c>
      <c r="N148" s="32">
        <f t="shared" si="85"/>
        <v>146</v>
      </c>
      <c r="O148" s="32" t="str">
        <f t="shared" si="86"/>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P148" s="32">
        <f>'Рейтинговая таблица организаций'!Z148</f>
        <v>100</v>
      </c>
      <c r="Q148" s="32">
        <f>'Рейтинговая таблица организаций'!AB148</f>
        <v>100</v>
      </c>
      <c r="R148" s="32">
        <f>'Рейтинговая таблица организаций'!AC148</f>
        <v>100</v>
      </c>
      <c r="S148" s="32" t="str">
        <f t="shared" si="87"/>
        <v>2-156</v>
      </c>
      <c r="T148" s="32">
        <f t="shared" si="74"/>
        <v>2</v>
      </c>
      <c r="U148" s="32">
        <f t="shared" si="75"/>
        <v>155</v>
      </c>
      <c r="V148" s="32">
        <f t="shared" si="88"/>
        <v>146</v>
      </c>
      <c r="W148" s="32" t="str">
        <f t="shared" si="89"/>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X148" s="32">
        <f>'Рейтинговая таблица организаций'!AH148</f>
        <v>0</v>
      </c>
      <c r="Y148" s="32">
        <f>'Рейтинговая таблица организаций'!AI148</f>
        <v>60</v>
      </c>
      <c r="Z148" s="34">
        <f>'Рейтинговая таблица организаций'!AJ148</f>
        <v>100</v>
      </c>
      <c r="AA148" s="32">
        <f>'Рейтинговая таблица организаций'!AK148</f>
        <v>54</v>
      </c>
      <c r="AB148" s="32" t="str">
        <f t="shared" si="90"/>
        <v>206-265</v>
      </c>
      <c r="AC148" s="32">
        <f t="shared" si="76"/>
        <v>206</v>
      </c>
      <c r="AD148" s="32">
        <f t="shared" si="77"/>
        <v>60</v>
      </c>
      <c r="AE148" s="32">
        <f t="shared" si="91"/>
        <v>146</v>
      </c>
      <c r="AF148" s="32" t="str">
        <f t="shared" si="92"/>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AG148" s="32">
        <f>'Рейтинговая таблица организаций'!AR148</f>
        <v>100</v>
      </c>
      <c r="AH148" s="32">
        <f>'Рейтинговая таблица организаций'!AS148</f>
        <v>100</v>
      </c>
      <c r="AI148" s="32">
        <f>'Рейтинговая таблица организаций'!AT148</f>
        <v>100</v>
      </c>
      <c r="AJ148" s="32">
        <f>'Рейтинговая таблица организаций'!AU148</f>
        <v>100</v>
      </c>
      <c r="AK148" s="32" t="str">
        <f t="shared" si="93"/>
        <v>1-123</v>
      </c>
      <c r="AL148" s="32">
        <f t="shared" si="78"/>
        <v>1</v>
      </c>
      <c r="AM148" s="32">
        <f t="shared" si="79"/>
        <v>123</v>
      </c>
      <c r="AN148" s="32">
        <f>'бланки '!D150</f>
        <v>146</v>
      </c>
      <c r="AO148" s="32" t="str">
        <f t="shared" si="94"/>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AP148" s="32">
        <f>'Рейтинговая таблица организаций'!BB148</f>
        <v>100</v>
      </c>
      <c r="AQ148" s="32">
        <f>'Рейтинговая таблица организаций'!BC148</f>
        <v>100</v>
      </c>
      <c r="AR148" s="32">
        <f>'Рейтинговая таблица организаций'!BD148</f>
        <v>100</v>
      </c>
      <c r="AS148" s="32">
        <f>'Рейтинговая таблица организаций'!BE148</f>
        <v>100</v>
      </c>
      <c r="AT148" s="32" t="str">
        <f t="shared" si="95"/>
        <v>1-120</v>
      </c>
      <c r="AU148" s="32">
        <f t="shared" si="80"/>
        <v>1</v>
      </c>
      <c r="AV148" s="32">
        <f t="shared" si="81"/>
        <v>120</v>
      </c>
      <c r="AW148" s="39" t="str">
        <f t="shared" si="96"/>
        <v>Дмитровский район</v>
      </c>
      <c r="AX148" s="32">
        <f t="shared" si="97"/>
        <v>146</v>
      </c>
      <c r="AY148" s="32" t="str">
        <f t="shared" si="98"/>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AZ148" s="32">
        <f>'Рейтинговая таблица организаций'!BF148</f>
        <v>89.6</v>
      </c>
      <c r="BA148" s="32" t="str">
        <f t="shared" si="99"/>
        <v>7</v>
      </c>
      <c r="BB148" s="32">
        <f t="shared" si="100"/>
        <v>7</v>
      </c>
      <c r="BC148" s="32">
        <f t="shared" si="101"/>
        <v>1</v>
      </c>
    </row>
    <row r="149" spans="1:55">
      <c r="A149" s="32">
        <f>'бланки '!D151</f>
        <v>147</v>
      </c>
      <c r="B149" s="33" t="str">
        <f>'Рейтинговая таблица организаций'!B149</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9" s="33" t="str">
        <f>'бланки '!A151</f>
        <v>Дмитровский район</v>
      </c>
      <c r="D149" s="32">
        <f>'Рейтинговая таблица организаций'!C149</f>
        <v>16</v>
      </c>
      <c r="E149" s="32">
        <f t="shared" si="82"/>
        <v>147</v>
      </c>
      <c r="F149" s="32" t="str">
        <f t="shared" si="83"/>
        <v>Муниципальное бюджетное общеобразовательное учреждение «Хальзевская основная общеобразовательная школа» Дмитровского района Орловской области</v>
      </c>
      <c r="G149" s="32">
        <f>'Рейтинговая таблица организаций'!Q149</f>
        <v>97</v>
      </c>
      <c r="H149" s="32">
        <f>'Рейтинговая таблица организаций'!R149</f>
        <v>100</v>
      </c>
      <c r="I149" s="32">
        <f>'Рейтинговая таблица организаций'!S149</f>
        <v>100</v>
      </c>
      <c r="J149" s="32">
        <f>'Рейтинговая таблица организаций'!T149</f>
        <v>99.1</v>
      </c>
      <c r="K149" s="32" t="str">
        <f t="shared" si="84"/>
        <v>122-136</v>
      </c>
      <c r="L149" s="32">
        <f t="shared" si="72"/>
        <v>122</v>
      </c>
      <c r="M149" s="32">
        <f t="shared" si="73"/>
        <v>15</v>
      </c>
      <c r="N149" s="32">
        <f t="shared" si="85"/>
        <v>147</v>
      </c>
      <c r="O149" s="32" t="str">
        <f t="shared" si="86"/>
        <v>Муниципальное бюджетное общеобразовательное учреждение «Хальзевская основная общеобразовательная школа» Дмитровского района Орловской области</v>
      </c>
      <c r="P149" s="32">
        <f>'Рейтинговая таблица организаций'!Z149</f>
        <v>100</v>
      </c>
      <c r="Q149" s="32">
        <f>'Рейтинговая таблица организаций'!AB149</f>
        <v>100</v>
      </c>
      <c r="R149" s="32">
        <f>'Рейтинговая таблица организаций'!AC149</f>
        <v>100</v>
      </c>
      <c r="S149" s="32" t="str">
        <f t="shared" si="87"/>
        <v>2-156</v>
      </c>
      <c r="T149" s="32">
        <f t="shared" si="74"/>
        <v>2</v>
      </c>
      <c r="U149" s="32">
        <f t="shared" si="75"/>
        <v>155</v>
      </c>
      <c r="V149" s="32">
        <f t="shared" si="88"/>
        <v>147</v>
      </c>
      <c r="W149" s="32" t="str">
        <f t="shared" si="89"/>
        <v>Муниципальное бюджетное общеобразовательное учреждение «Хальзевская основная общеобразовательная школа» Дмитровского района Орловской области</v>
      </c>
      <c r="X149" s="32">
        <f>'Рейтинговая таблица организаций'!AH149</f>
        <v>20</v>
      </c>
      <c r="Y149" s="32">
        <f>'Рейтинговая таблица организаций'!AI149</f>
        <v>60</v>
      </c>
      <c r="Z149" s="34">
        <f>'Рейтинговая таблица организаций'!AJ149</f>
        <v>89</v>
      </c>
      <c r="AA149" s="32">
        <f>'Рейтинговая таблица организаций'!AK149</f>
        <v>56.7</v>
      </c>
      <c r="AB149" s="32" t="str">
        <f t="shared" si="90"/>
        <v>201</v>
      </c>
      <c r="AC149" s="32">
        <f t="shared" si="76"/>
        <v>201</v>
      </c>
      <c r="AD149" s="32">
        <f t="shared" si="77"/>
        <v>1</v>
      </c>
      <c r="AE149" s="32">
        <f t="shared" si="91"/>
        <v>147</v>
      </c>
      <c r="AF149" s="32" t="str">
        <f t="shared" si="92"/>
        <v>Муниципальное бюджетное общеобразовательное учреждение «Хальзевская основная общеобразовательная школа» Дмитровского района Орловской области</v>
      </c>
      <c r="AG149" s="32">
        <f>'Рейтинговая таблица организаций'!AR149</f>
        <v>100</v>
      </c>
      <c r="AH149" s="32">
        <f>'Рейтинговая таблица организаций'!AS149</f>
        <v>100</v>
      </c>
      <c r="AI149" s="32">
        <f>'Рейтинговая таблица организаций'!AT149</f>
        <v>93</v>
      </c>
      <c r="AJ149" s="32">
        <f>'Рейтинговая таблица организаций'!AU149</f>
        <v>98.6</v>
      </c>
      <c r="AK149" s="32" t="str">
        <f t="shared" si="93"/>
        <v>191-201</v>
      </c>
      <c r="AL149" s="32">
        <f t="shared" si="78"/>
        <v>191</v>
      </c>
      <c r="AM149" s="32">
        <f t="shared" si="79"/>
        <v>11</v>
      </c>
      <c r="AN149" s="32">
        <f>'бланки '!D151</f>
        <v>147</v>
      </c>
      <c r="AO149" s="32" t="str">
        <f t="shared" si="94"/>
        <v>Муниципальное бюджетное общеобразовательное учреждение «Хальзевская основная общеобразовательная школа» Дмитровского района Орловской области</v>
      </c>
      <c r="AP149" s="32">
        <f>'Рейтинговая таблица организаций'!BB149</f>
        <v>100</v>
      </c>
      <c r="AQ149" s="32">
        <f>'Рейтинговая таблица организаций'!BC149</f>
        <v>100</v>
      </c>
      <c r="AR149" s="32">
        <f>'Рейтинговая таблица организаций'!BD149</f>
        <v>100</v>
      </c>
      <c r="AS149" s="32">
        <f>'Рейтинговая таблица организаций'!BE149</f>
        <v>100</v>
      </c>
      <c r="AT149" s="32" t="str">
        <f t="shared" si="95"/>
        <v>1-120</v>
      </c>
      <c r="AU149" s="32">
        <f t="shared" si="80"/>
        <v>1</v>
      </c>
      <c r="AV149" s="32">
        <f t="shared" si="81"/>
        <v>120</v>
      </c>
      <c r="AW149" s="39" t="str">
        <f t="shared" si="96"/>
        <v>Дмитровский район</v>
      </c>
      <c r="AX149" s="32">
        <f t="shared" si="97"/>
        <v>147</v>
      </c>
      <c r="AY149" s="32" t="str">
        <f t="shared" si="98"/>
        <v>Муниципальное бюджетное общеобразовательное учреждение «Хальзевская основная общеобразовательная школа» Дмитровского района Орловской области</v>
      </c>
      <c r="AZ149" s="32">
        <f>'Рейтинговая таблица организаций'!BF149</f>
        <v>90.88</v>
      </c>
      <c r="BA149" s="32" t="str">
        <f t="shared" si="99"/>
        <v>5</v>
      </c>
      <c r="BB149" s="32">
        <f t="shared" si="100"/>
        <v>5</v>
      </c>
      <c r="BC149" s="32">
        <f t="shared" si="101"/>
        <v>1</v>
      </c>
    </row>
    <row r="150" spans="1:55">
      <c r="A150" s="32">
        <f>'бланки '!D152</f>
        <v>148</v>
      </c>
      <c r="B150" s="33" t="str">
        <f>'Рейтинговая таблица организаций'!B150</f>
        <v>Муниципальное бюджетное общеобразовательное учреждение «Лицей имени С. Н. Булгакова» г. Ливны Орловской области</v>
      </c>
      <c r="C150" s="33" t="str">
        <f>'бланки '!A152</f>
        <v>город Ливны</v>
      </c>
      <c r="D150" s="32">
        <f>'Рейтинговая таблица организаций'!C150</f>
        <v>593</v>
      </c>
      <c r="E150" s="32">
        <f t="shared" si="82"/>
        <v>148</v>
      </c>
      <c r="F150" s="32" t="str">
        <f t="shared" si="83"/>
        <v>Муниципальное бюджетное общеобразовательное учреждение «Лицей имени С. Н. Булгакова» г. Ливны Орловской области</v>
      </c>
      <c r="G150" s="32">
        <f>'Рейтинговая таблица организаций'!Q150</f>
        <v>100</v>
      </c>
      <c r="H150" s="32">
        <f>'Рейтинговая таблица организаций'!R150</f>
        <v>100</v>
      </c>
      <c r="I150" s="32">
        <f>'Рейтинговая таблица организаций'!S150</f>
        <v>97</v>
      </c>
      <c r="J150" s="32">
        <f>'Рейтинговая таблица организаций'!T150</f>
        <v>98.8</v>
      </c>
      <c r="K150" s="32" t="str">
        <f t="shared" si="84"/>
        <v>143-159</v>
      </c>
      <c r="L150" s="32">
        <f t="shared" si="72"/>
        <v>143</v>
      </c>
      <c r="M150" s="32">
        <f t="shared" si="73"/>
        <v>17</v>
      </c>
      <c r="N150" s="32">
        <f t="shared" si="85"/>
        <v>148</v>
      </c>
      <c r="O150" s="32" t="str">
        <f t="shared" si="86"/>
        <v>Муниципальное бюджетное общеобразовательное учреждение «Лицей имени С. Н. Булгакова» г. Ливны Орловской области</v>
      </c>
      <c r="P150" s="32">
        <f>'Рейтинговая таблица организаций'!Z150</f>
        <v>100</v>
      </c>
      <c r="Q150" s="32">
        <f>'Рейтинговая таблица организаций'!AB150</f>
        <v>97</v>
      </c>
      <c r="R150" s="32">
        <f>'Рейтинговая таблица организаций'!AC150</f>
        <v>98.5</v>
      </c>
      <c r="S150" s="32" t="str">
        <f t="shared" si="87"/>
        <v>240-277</v>
      </c>
      <c r="T150" s="32">
        <f t="shared" si="74"/>
        <v>240</v>
      </c>
      <c r="U150" s="32">
        <f t="shared" si="75"/>
        <v>38</v>
      </c>
      <c r="V150" s="32">
        <f t="shared" si="88"/>
        <v>148</v>
      </c>
      <c r="W150" s="32" t="str">
        <f t="shared" si="89"/>
        <v>Муниципальное бюджетное общеобразовательное учреждение «Лицей имени С. Н. Булгакова» г. Ливны Орловской области</v>
      </c>
      <c r="X150" s="32">
        <f>'Рейтинговая таблица организаций'!AH150</f>
        <v>40</v>
      </c>
      <c r="Y150" s="32">
        <f>'Рейтинговая таблица организаций'!AI150</f>
        <v>80</v>
      </c>
      <c r="Z150" s="34">
        <f>'Рейтинговая таблица организаций'!AJ150</f>
        <v>93</v>
      </c>
      <c r="AA150" s="32">
        <f>'Рейтинговая таблица организаций'!AK150</f>
        <v>71.900000000000006</v>
      </c>
      <c r="AB150" s="32" t="str">
        <f t="shared" si="90"/>
        <v>80-81</v>
      </c>
      <c r="AC150" s="32">
        <f t="shared" si="76"/>
        <v>80</v>
      </c>
      <c r="AD150" s="32">
        <f t="shared" si="77"/>
        <v>2</v>
      </c>
      <c r="AE150" s="32">
        <f t="shared" si="91"/>
        <v>148</v>
      </c>
      <c r="AF150" s="32" t="str">
        <f t="shared" si="92"/>
        <v>Муниципальное бюджетное общеобразовательное учреждение «Лицей имени С. Н. Булгакова» г. Ливны Орловской области</v>
      </c>
      <c r="AG150" s="32">
        <f>'Рейтинговая таблица организаций'!AR150</f>
        <v>97</v>
      </c>
      <c r="AH150" s="32">
        <f>'Рейтинговая таблица организаций'!AS150</f>
        <v>97</v>
      </c>
      <c r="AI150" s="32">
        <f>'Рейтинговая таблица организаций'!AT150</f>
        <v>99</v>
      </c>
      <c r="AJ150" s="32">
        <f>'Рейтинговая таблица организаций'!AU150</f>
        <v>97.4</v>
      </c>
      <c r="AK150" s="32" t="str">
        <f t="shared" si="93"/>
        <v>265-271</v>
      </c>
      <c r="AL150" s="32">
        <f t="shared" si="78"/>
        <v>265</v>
      </c>
      <c r="AM150" s="32">
        <f t="shared" si="79"/>
        <v>7</v>
      </c>
      <c r="AN150" s="32">
        <f>'бланки '!D152</f>
        <v>148</v>
      </c>
      <c r="AO150" s="32" t="str">
        <f t="shared" si="94"/>
        <v>Муниципальное бюджетное общеобразовательное учреждение «Лицей имени С. Н. Булгакова» г. Ливны Орловской области</v>
      </c>
      <c r="AP150" s="32">
        <f>'Рейтинговая таблица организаций'!BB150</f>
        <v>97</v>
      </c>
      <c r="AQ150" s="32">
        <f>'Рейтинговая таблица организаций'!BC150</f>
        <v>97</v>
      </c>
      <c r="AR150" s="32">
        <f>'Рейтинговая таблица организаций'!BD150</f>
        <v>99</v>
      </c>
      <c r="AS150" s="32">
        <f>'Рейтинговая таблица организаций'!BE150</f>
        <v>98</v>
      </c>
      <c r="AT150" s="32" t="str">
        <f t="shared" si="95"/>
        <v>244-258</v>
      </c>
      <c r="AU150" s="32">
        <f t="shared" si="80"/>
        <v>244</v>
      </c>
      <c r="AV150" s="32">
        <f t="shared" si="81"/>
        <v>15</v>
      </c>
      <c r="AW150" s="39" t="str">
        <f t="shared" si="96"/>
        <v>город Ливны</v>
      </c>
      <c r="AX150" s="32">
        <f t="shared" si="97"/>
        <v>148</v>
      </c>
      <c r="AY150" s="32" t="str">
        <f t="shared" si="98"/>
        <v>Муниципальное бюджетное общеобразовательное учреждение «Лицей имени С. Н. Булгакова» г. Ливны Орловской области</v>
      </c>
      <c r="AZ150" s="32">
        <f>'Рейтинговая таблица организаций'!BF150</f>
        <v>92.92</v>
      </c>
      <c r="BA150" s="32" t="str">
        <f t="shared" si="99"/>
        <v>5</v>
      </c>
      <c r="BB150" s="32">
        <f>RANK(AZ150,AZ$150:AZ$158)</f>
        <v>5</v>
      </c>
      <c r="BC150" s="32">
        <f>COUNTIF(BB$150:BB$158,BB150)</f>
        <v>1</v>
      </c>
    </row>
    <row r="151" spans="1:55">
      <c r="A151" s="32">
        <f>'бланки '!D153</f>
        <v>149</v>
      </c>
      <c r="B151" s="33" t="str">
        <f>'Рейтинговая таблица организаций'!B151</f>
        <v>Муниципальное бюджетное общеобразовательное учреждение «Средняя общеобразовательная школа № 4» г. Ливны</v>
      </c>
      <c r="C151" s="33" t="str">
        <f>'бланки '!A153</f>
        <v>город Ливны</v>
      </c>
      <c r="D151" s="32">
        <f>'Рейтинговая таблица организаций'!C151</f>
        <v>600</v>
      </c>
      <c r="E151" s="32">
        <f t="shared" si="82"/>
        <v>149</v>
      </c>
      <c r="F151" s="32" t="str">
        <f t="shared" si="83"/>
        <v>Муниципальное бюджетное общеобразовательное учреждение «Средняя общеобразовательная школа № 4» г. Ливны</v>
      </c>
      <c r="G151" s="32">
        <f>'Рейтинговая таблица организаций'!Q151</f>
        <v>100</v>
      </c>
      <c r="H151" s="32">
        <f>'Рейтинговая таблица организаций'!R151</f>
        <v>100</v>
      </c>
      <c r="I151" s="32">
        <f>'Рейтинговая таблица организаций'!S151</f>
        <v>99</v>
      </c>
      <c r="J151" s="32">
        <f>'Рейтинговая таблица организаций'!T151</f>
        <v>99.6</v>
      </c>
      <c r="K151" s="32" t="str">
        <f t="shared" si="84"/>
        <v>52-74</v>
      </c>
      <c r="L151" s="32">
        <f t="shared" si="72"/>
        <v>52</v>
      </c>
      <c r="M151" s="32">
        <f t="shared" si="73"/>
        <v>23</v>
      </c>
      <c r="N151" s="32">
        <f t="shared" si="85"/>
        <v>149</v>
      </c>
      <c r="O151" s="32" t="str">
        <f t="shared" si="86"/>
        <v>Муниципальное бюджетное общеобразовательное учреждение «Средняя общеобразовательная школа № 4» г. Ливны</v>
      </c>
      <c r="P151" s="32">
        <f>'Рейтинговая таблица организаций'!Z151</f>
        <v>100</v>
      </c>
      <c r="Q151" s="32">
        <f>'Рейтинговая таблица организаций'!AB151</f>
        <v>99</v>
      </c>
      <c r="R151" s="32">
        <f>'Рейтинговая таблица организаций'!AC151</f>
        <v>99.5</v>
      </c>
      <c r="S151" s="32" t="str">
        <f t="shared" si="87"/>
        <v>157-192</v>
      </c>
      <c r="T151" s="32">
        <f t="shared" si="74"/>
        <v>157</v>
      </c>
      <c r="U151" s="32">
        <f t="shared" si="75"/>
        <v>36</v>
      </c>
      <c r="V151" s="32">
        <f t="shared" si="88"/>
        <v>149</v>
      </c>
      <c r="W151" s="32" t="str">
        <f t="shared" si="89"/>
        <v>Муниципальное бюджетное общеобразовательное учреждение «Средняя общеобразовательная школа № 4» г. Ливны</v>
      </c>
      <c r="X151" s="32">
        <f>'Рейтинговая таблица организаций'!AH151</f>
        <v>80</v>
      </c>
      <c r="Y151" s="32">
        <f>'Рейтинговая таблица организаций'!AI151</f>
        <v>100</v>
      </c>
      <c r="Z151" s="34">
        <f>'Рейтинговая таблица организаций'!AJ151</f>
        <v>95</v>
      </c>
      <c r="AA151" s="32">
        <f>'Рейтинговая таблица организаций'!AK151</f>
        <v>92.5</v>
      </c>
      <c r="AB151" s="32" t="str">
        <f t="shared" si="90"/>
        <v>12-13</v>
      </c>
      <c r="AC151" s="32">
        <f t="shared" si="76"/>
        <v>12</v>
      </c>
      <c r="AD151" s="32">
        <f t="shared" si="77"/>
        <v>2</v>
      </c>
      <c r="AE151" s="32">
        <f t="shared" si="91"/>
        <v>149</v>
      </c>
      <c r="AF151" s="32" t="str">
        <f t="shared" si="92"/>
        <v>Муниципальное бюджетное общеобразовательное учреждение «Средняя общеобразовательная школа № 4» г. Ливны</v>
      </c>
      <c r="AG151" s="32">
        <f>'Рейтинговая таблица организаций'!AR151</f>
        <v>99</v>
      </c>
      <c r="AH151" s="32">
        <f>'Рейтинговая таблица организаций'!AS151</f>
        <v>99</v>
      </c>
      <c r="AI151" s="32">
        <f>'Рейтинговая таблица организаций'!AT151</f>
        <v>99</v>
      </c>
      <c r="AJ151" s="32">
        <f>'Рейтинговая таблица организаций'!AU151</f>
        <v>99</v>
      </c>
      <c r="AK151" s="32" t="str">
        <f t="shared" si="93"/>
        <v>157-169</v>
      </c>
      <c r="AL151" s="32">
        <f t="shared" si="78"/>
        <v>157</v>
      </c>
      <c r="AM151" s="32">
        <f t="shared" si="79"/>
        <v>13</v>
      </c>
      <c r="AN151" s="32">
        <f>'бланки '!D153</f>
        <v>149</v>
      </c>
      <c r="AO151" s="32" t="str">
        <f t="shared" si="94"/>
        <v>Муниципальное бюджетное общеобразовательное учреждение «Средняя общеобразовательная школа № 4» г. Ливны</v>
      </c>
      <c r="AP151" s="32">
        <f>'Рейтинговая таблица организаций'!BB151</f>
        <v>97</v>
      </c>
      <c r="AQ151" s="32">
        <f>'Рейтинговая таблица организаций'!BC151</f>
        <v>99</v>
      </c>
      <c r="AR151" s="32">
        <f>'Рейтинговая таблица организаций'!BD151</f>
        <v>98</v>
      </c>
      <c r="AS151" s="32">
        <f>'Рейтинговая таблица организаций'!BE151</f>
        <v>97.9</v>
      </c>
      <c r="AT151" s="32" t="str">
        <f t="shared" si="95"/>
        <v>259-264</v>
      </c>
      <c r="AU151" s="32">
        <f t="shared" si="80"/>
        <v>259</v>
      </c>
      <c r="AV151" s="32">
        <f t="shared" si="81"/>
        <v>6</v>
      </c>
      <c r="AW151" s="39" t="str">
        <f t="shared" si="96"/>
        <v>город Ливны</v>
      </c>
      <c r="AX151" s="32">
        <f t="shared" si="97"/>
        <v>149</v>
      </c>
      <c r="AY151" s="32" t="str">
        <f t="shared" si="98"/>
        <v>Муниципальное бюджетное общеобразовательное учреждение «Средняя общеобразовательная школа № 4» г. Ливны</v>
      </c>
      <c r="AZ151" s="32">
        <f>'Рейтинговая таблица организаций'!BF151</f>
        <v>97.7</v>
      </c>
      <c r="BA151" s="32" t="str">
        <f t="shared" si="99"/>
        <v>1</v>
      </c>
      <c r="BB151" s="32">
        <f t="shared" ref="BB151:BB158" si="102">RANK(AZ151,AZ$150:AZ$158)</f>
        <v>1</v>
      </c>
      <c r="BC151" s="32">
        <f t="shared" ref="BC151:BC158" si="103">COUNTIF(BB$150:BB$158,BB151)</f>
        <v>1</v>
      </c>
    </row>
    <row r="152" spans="1:55">
      <c r="A152" s="32">
        <f>'бланки '!D154</f>
        <v>150</v>
      </c>
      <c r="B152" s="33" t="str">
        <f>'Рейтинговая таблица организаций'!B152</f>
        <v>Муниципальное бюджетное общеобразовательное учреждение Гимназия города Ливны</v>
      </c>
      <c r="C152" s="33" t="str">
        <f>'бланки '!A154</f>
        <v>город Ливны</v>
      </c>
      <c r="D152" s="32">
        <f>'Рейтинговая таблица организаций'!C152</f>
        <v>600</v>
      </c>
      <c r="E152" s="32">
        <f t="shared" si="82"/>
        <v>150</v>
      </c>
      <c r="F152" s="32" t="str">
        <f t="shared" si="83"/>
        <v>Муниципальное бюджетное общеобразовательное учреждение Гимназия города Ливны</v>
      </c>
      <c r="G152" s="32">
        <f>'Рейтинговая таблица организаций'!Q152</f>
        <v>100</v>
      </c>
      <c r="H152" s="32">
        <f>'Рейтинговая таблица организаций'!R152</f>
        <v>100</v>
      </c>
      <c r="I152" s="32">
        <f>'Рейтинговая таблица организаций'!S152</f>
        <v>98</v>
      </c>
      <c r="J152" s="32">
        <f>'Рейтинговая таблица организаций'!T152</f>
        <v>99.2</v>
      </c>
      <c r="K152" s="32" t="str">
        <f t="shared" si="84"/>
        <v>90-121</v>
      </c>
      <c r="L152" s="32">
        <f t="shared" si="72"/>
        <v>90</v>
      </c>
      <c r="M152" s="32">
        <f t="shared" si="73"/>
        <v>32</v>
      </c>
      <c r="N152" s="32">
        <f t="shared" si="85"/>
        <v>150</v>
      </c>
      <c r="O152" s="32" t="str">
        <f t="shared" si="86"/>
        <v>Муниципальное бюджетное общеобразовательное учреждение Гимназия города Ливны</v>
      </c>
      <c r="P152" s="32">
        <f>'Рейтинговая таблица организаций'!Z152</f>
        <v>100</v>
      </c>
      <c r="Q152" s="32">
        <f>'Рейтинговая таблица организаций'!AB152</f>
        <v>98</v>
      </c>
      <c r="R152" s="32">
        <f>'Рейтинговая таблица организаций'!AC152</f>
        <v>99</v>
      </c>
      <c r="S152" s="32" t="str">
        <f t="shared" si="87"/>
        <v>193-239</v>
      </c>
      <c r="T152" s="32">
        <f t="shared" si="74"/>
        <v>193</v>
      </c>
      <c r="U152" s="32">
        <f t="shared" si="75"/>
        <v>47</v>
      </c>
      <c r="V152" s="32">
        <f t="shared" si="88"/>
        <v>150</v>
      </c>
      <c r="W152" s="32" t="str">
        <f t="shared" si="89"/>
        <v>Муниципальное бюджетное общеобразовательное учреждение Гимназия города Ливны</v>
      </c>
      <c r="X152" s="32">
        <f>'Рейтинговая таблица организаций'!AH152</f>
        <v>60</v>
      </c>
      <c r="Y152" s="32">
        <f>'Рейтинговая таблица организаций'!AI152</f>
        <v>60</v>
      </c>
      <c r="Z152" s="34">
        <f>'Рейтинговая таблица организаций'!AJ152</f>
        <v>93</v>
      </c>
      <c r="AA152" s="32">
        <f>'Рейтинговая таблица организаций'!AK152</f>
        <v>69.900000000000006</v>
      </c>
      <c r="AB152" s="32" t="str">
        <f t="shared" si="90"/>
        <v>93-97</v>
      </c>
      <c r="AC152" s="32">
        <f t="shared" si="76"/>
        <v>93</v>
      </c>
      <c r="AD152" s="32">
        <f t="shared" si="77"/>
        <v>5</v>
      </c>
      <c r="AE152" s="32">
        <f t="shared" si="91"/>
        <v>150</v>
      </c>
      <c r="AF152" s="32" t="str">
        <f t="shared" si="92"/>
        <v>Муниципальное бюджетное общеобразовательное учреждение Гимназия города Ливны</v>
      </c>
      <c r="AG152" s="32">
        <f>'Рейтинговая таблица организаций'!AR152</f>
        <v>99</v>
      </c>
      <c r="AH152" s="32">
        <f>'Рейтинговая таблица организаций'!AS152</f>
        <v>99</v>
      </c>
      <c r="AI152" s="32">
        <f>'Рейтинговая таблица организаций'!AT152</f>
        <v>98</v>
      </c>
      <c r="AJ152" s="32">
        <f>'Рейтинговая таблица организаций'!AU152</f>
        <v>98.8</v>
      </c>
      <c r="AK152" s="32" t="str">
        <f t="shared" si="93"/>
        <v>170-190</v>
      </c>
      <c r="AL152" s="32">
        <f t="shared" si="78"/>
        <v>170</v>
      </c>
      <c r="AM152" s="32">
        <f t="shared" si="79"/>
        <v>21</v>
      </c>
      <c r="AN152" s="32">
        <f>'бланки '!D154</f>
        <v>150</v>
      </c>
      <c r="AO152" s="32" t="str">
        <f t="shared" si="94"/>
        <v>Муниципальное бюджетное общеобразовательное учреждение Гимназия города Ливны</v>
      </c>
      <c r="AP152" s="32">
        <f>'Рейтинговая таблица организаций'!BB152</f>
        <v>98</v>
      </c>
      <c r="AQ152" s="32">
        <f>'Рейтинговая таблица организаций'!BC152</f>
        <v>98</v>
      </c>
      <c r="AR152" s="32">
        <f>'Рейтинговая таблица организаций'!BD152</f>
        <v>99</v>
      </c>
      <c r="AS152" s="32">
        <f>'Рейтинговая таблица организаций'!BE152</f>
        <v>98.5</v>
      </c>
      <c r="AT152" s="32" t="str">
        <f t="shared" si="95"/>
        <v>204-215</v>
      </c>
      <c r="AU152" s="32">
        <f t="shared" si="80"/>
        <v>204</v>
      </c>
      <c r="AV152" s="32">
        <f t="shared" si="81"/>
        <v>12</v>
      </c>
      <c r="AW152" s="39" t="str">
        <f t="shared" si="96"/>
        <v>город Ливны</v>
      </c>
      <c r="AX152" s="32">
        <f t="shared" si="97"/>
        <v>150</v>
      </c>
      <c r="AY152" s="32" t="str">
        <f t="shared" si="98"/>
        <v>Муниципальное бюджетное общеобразовательное учреждение Гимназия города Ливны</v>
      </c>
      <c r="AZ152" s="32">
        <f>'Рейтинговая таблица организаций'!BF152</f>
        <v>93.080000000000013</v>
      </c>
      <c r="BA152" s="32" t="str">
        <f t="shared" si="99"/>
        <v>4</v>
      </c>
      <c r="BB152" s="32">
        <f t="shared" si="102"/>
        <v>4</v>
      </c>
      <c r="BC152" s="32">
        <f t="shared" si="103"/>
        <v>1</v>
      </c>
    </row>
    <row r="153" spans="1:55">
      <c r="A153" s="32">
        <f>'бланки '!D155</f>
        <v>151</v>
      </c>
      <c r="B153" s="33" t="str">
        <f>'Рейтинговая таблица организаций'!B153</f>
        <v>Муниципальное бюджетное общеобразовательное учреждение «Средняя общеобразовательная школа № 5» г. Ливны</v>
      </c>
      <c r="C153" s="33" t="str">
        <f>'бланки '!A155</f>
        <v>город Ливны</v>
      </c>
      <c r="D153" s="32">
        <f>'Рейтинговая таблица организаций'!C153</f>
        <v>224</v>
      </c>
      <c r="E153" s="32">
        <f t="shared" si="82"/>
        <v>151</v>
      </c>
      <c r="F153" s="32" t="str">
        <f t="shared" si="83"/>
        <v>Муниципальное бюджетное общеобразовательное учреждение «Средняя общеобразовательная школа № 5» г. Ливны</v>
      </c>
      <c r="G153" s="32">
        <f>'Рейтинговая таблица организаций'!Q153</f>
        <v>100</v>
      </c>
      <c r="H153" s="32">
        <f>'Рейтинговая таблица организаций'!R153</f>
        <v>100</v>
      </c>
      <c r="I153" s="32">
        <f>'Рейтинговая таблица организаций'!S153</f>
        <v>99</v>
      </c>
      <c r="J153" s="32">
        <f>'Рейтинговая таблица организаций'!T153</f>
        <v>99.6</v>
      </c>
      <c r="K153" s="32" t="str">
        <f t="shared" si="84"/>
        <v>52-74</v>
      </c>
      <c r="L153" s="32">
        <f t="shared" si="72"/>
        <v>52</v>
      </c>
      <c r="M153" s="32">
        <f t="shared" si="73"/>
        <v>23</v>
      </c>
      <c r="N153" s="32">
        <f t="shared" si="85"/>
        <v>151</v>
      </c>
      <c r="O153" s="32" t="str">
        <f t="shared" si="86"/>
        <v>Муниципальное бюджетное общеобразовательное учреждение «Средняя общеобразовательная школа № 5» г. Ливны</v>
      </c>
      <c r="P153" s="32">
        <f>'Рейтинговая таблица организаций'!Z153</f>
        <v>100</v>
      </c>
      <c r="Q153" s="32">
        <f>'Рейтинговая таблица организаций'!AB153</f>
        <v>99</v>
      </c>
      <c r="R153" s="32">
        <f>'Рейтинговая таблица организаций'!AC153</f>
        <v>99.5</v>
      </c>
      <c r="S153" s="32" t="str">
        <f t="shared" si="87"/>
        <v>157-192</v>
      </c>
      <c r="T153" s="32">
        <f t="shared" si="74"/>
        <v>157</v>
      </c>
      <c r="U153" s="32">
        <f t="shared" si="75"/>
        <v>36</v>
      </c>
      <c r="V153" s="32">
        <f t="shared" si="88"/>
        <v>151</v>
      </c>
      <c r="W153" s="32" t="str">
        <f t="shared" si="89"/>
        <v>Муниципальное бюджетное общеобразовательное учреждение «Средняя общеобразовательная школа № 5» г. Ливны</v>
      </c>
      <c r="X153" s="32">
        <f>'Рейтинговая таблица организаций'!AH153</f>
        <v>20</v>
      </c>
      <c r="Y153" s="32">
        <f>'Рейтинговая таблица организаций'!AI153</f>
        <v>60</v>
      </c>
      <c r="Z153" s="34">
        <f>'Рейтинговая таблица организаций'!AJ153</f>
        <v>91</v>
      </c>
      <c r="AA153" s="32">
        <f>'Рейтинговая таблица организаций'!AK153</f>
        <v>57.3</v>
      </c>
      <c r="AB153" s="32" t="str">
        <f t="shared" si="90"/>
        <v>199-200</v>
      </c>
      <c r="AC153" s="32">
        <f t="shared" si="76"/>
        <v>199</v>
      </c>
      <c r="AD153" s="32">
        <f t="shared" si="77"/>
        <v>2</v>
      </c>
      <c r="AE153" s="32">
        <f t="shared" si="91"/>
        <v>151</v>
      </c>
      <c r="AF153" s="32" t="str">
        <f t="shared" si="92"/>
        <v>Муниципальное бюджетное общеобразовательное учреждение «Средняя общеобразовательная школа № 5» г. Ливны</v>
      </c>
      <c r="AG153" s="32">
        <f>'Рейтинговая таблица организаций'!AR153</f>
        <v>96</v>
      </c>
      <c r="AH153" s="32">
        <f>'Рейтинговая таблица организаций'!AS153</f>
        <v>97</v>
      </c>
      <c r="AI153" s="32">
        <f>'Рейтинговая таблица организаций'!AT153</f>
        <v>98</v>
      </c>
      <c r="AJ153" s="32">
        <f>'Рейтинговая таблица организаций'!AU153</f>
        <v>96.8</v>
      </c>
      <c r="AK153" s="32" t="str">
        <f t="shared" si="93"/>
        <v>296-307</v>
      </c>
      <c r="AL153" s="32">
        <f t="shared" si="78"/>
        <v>296</v>
      </c>
      <c r="AM153" s="32">
        <f t="shared" si="79"/>
        <v>12</v>
      </c>
      <c r="AN153" s="32">
        <f>'бланки '!D155</f>
        <v>151</v>
      </c>
      <c r="AO153" s="32" t="str">
        <f t="shared" si="94"/>
        <v>Муниципальное бюджетное общеобразовательное учреждение «Средняя общеобразовательная школа № 5» г. Ливны</v>
      </c>
      <c r="AP153" s="32">
        <f>'Рейтинговая таблица организаций'!BB153</f>
        <v>97</v>
      </c>
      <c r="AQ153" s="32">
        <f>'Рейтинговая таблица организаций'!BC153</f>
        <v>99</v>
      </c>
      <c r="AR153" s="32">
        <f>'Рейтинговая таблица организаций'!BD153</f>
        <v>97</v>
      </c>
      <c r="AS153" s="32">
        <f>'Рейтинговая таблица организаций'!BE153</f>
        <v>97.4</v>
      </c>
      <c r="AT153" s="32" t="str">
        <f t="shared" si="95"/>
        <v>286-291</v>
      </c>
      <c r="AU153" s="32">
        <f t="shared" si="80"/>
        <v>286</v>
      </c>
      <c r="AV153" s="32">
        <f t="shared" si="81"/>
        <v>6</v>
      </c>
      <c r="AW153" s="39" t="str">
        <f t="shared" si="96"/>
        <v>город Ливны</v>
      </c>
      <c r="AX153" s="32">
        <f t="shared" si="97"/>
        <v>151</v>
      </c>
      <c r="AY153" s="32" t="str">
        <f t="shared" si="98"/>
        <v>Муниципальное бюджетное общеобразовательное учреждение «Средняя общеобразовательная школа № 5» г. Ливны</v>
      </c>
      <c r="AZ153" s="32">
        <f>'Рейтинговая таблица организаций'!BF153</f>
        <v>90.12</v>
      </c>
      <c r="BA153" s="32" t="str">
        <f t="shared" si="99"/>
        <v>7</v>
      </c>
      <c r="BB153" s="32">
        <f t="shared" si="102"/>
        <v>7</v>
      </c>
      <c r="BC153" s="32">
        <f t="shared" si="103"/>
        <v>1</v>
      </c>
    </row>
    <row r="154" spans="1:55">
      <c r="A154" s="32">
        <f>'бланки '!D156</f>
        <v>152</v>
      </c>
      <c r="B154" s="33" t="str">
        <f>'Рейтинговая таблица организаций'!B154</f>
        <v>Муниципальное бюджетное общеобразовательное учреждение «Основная общеобразовательная школа № 11» г. Ливны</v>
      </c>
      <c r="C154" s="33" t="str">
        <f>'бланки '!A156</f>
        <v>город Ливны</v>
      </c>
      <c r="D154" s="32">
        <f>'Рейтинговая таблица организаций'!C154</f>
        <v>107</v>
      </c>
      <c r="E154" s="32">
        <f t="shared" si="82"/>
        <v>152</v>
      </c>
      <c r="F154" s="32" t="str">
        <f t="shared" si="83"/>
        <v>Муниципальное бюджетное общеобразовательное учреждение «Основная общеобразовательная школа № 11» г. Ливны</v>
      </c>
      <c r="G154" s="32">
        <f>'Рейтинговая таблица организаций'!Q154</f>
        <v>100</v>
      </c>
      <c r="H154" s="32">
        <f>'Рейтинговая таблица организаций'!R154</f>
        <v>90</v>
      </c>
      <c r="I154" s="32">
        <f>'Рейтинговая таблица организаций'!S154</f>
        <v>99</v>
      </c>
      <c r="J154" s="32">
        <f>'Рейтинговая таблица организаций'!T154</f>
        <v>96.6</v>
      </c>
      <c r="K154" s="32" t="str">
        <f t="shared" si="84"/>
        <v>259-261</v>
      </c>
      <c r="L154" s="32">
        <f t="shared" si="72"/>
        <v>259</v>
      </c>
      <c r="M154" s="32">
        <f t="shared" si="73"/>
        <v>3</v>
      </c>
      <c r="N154" s="32">
        <f t="shared" si="85"/>
        <v>152</v>
      </c>
      <c r="O154" s="32" t="str">
        <f t="shared" si="86"/>
        <v>Муниципальное бюджетное общеобразовательное учреждение «Основная общеобразовательная школа № 11» г. Ливны</v>
      </c>
      <c r="P154" s="32">
        <f>'Рейтинговая таблица организаций'!Z154</f>
        <v>100</v>
      </c>
      <c r="Q154" s="32">
        <f>'Рейтинговая таблица организаций'!AB154</f>
        <v>96</v>
      </c>
      <c r="R154" s="32">
        <f>'Рейтинговая таблица организаций'!AC154</f>
        <v>98</v>
      </c>
      <c r="S154" s="32" t="str">
        <f t="shared" si="87"/>
        <v>278-315</v>
      </c>
      <c r="T154" s="32">
        <f t="shared" si="74"/>
        <v>278</v>
      </c>
      <c r="U154" s="32">
        <f t="shared" si="75"/>
        <v>38</v>
      </c>
      <c r="V154" s="32">
        <f t="shared" si="88"/>
        <v>152</v>
      </c>
      <c r="W154" s="32" t="str">
        <f t="shared" si="89"/>
        <v>Муниципальное бюджетное общеобразовательное учреждение «Основная общеобразовательная школа № 11» г. Ливны</v>
      </c>
      <c r="X154" s="32">
        <f>'Рейтинговая таблица организаций'!AH154</f>
        <v>60</v>
      </c>
      <c r="Y154" s="32">
        <f>'Рейтинговая таблица организаций'!AI154</f>
        <v>60</v>
      </c>
      <c r="Z154" s="34">
        <f>'Рейтинговая таблица организаций'!AJ154</f>
        <v>90</v>
      </c>
      <c r="AA154" s="32">
        <f>'Рейтинговая таблица организаций'!AK154</f>
        <v>69</v>
      </c>
      <c r="AB154" s="32" t="str">
        <f t="shared" si="90"/>
        <v>98-99</v>
      </c>
      <c r="AC154" s="32">
        <f t="shared" si="76"/>
        <v>98</v>
      </c>
      <c r="AD154" s="32">
        <f t="shared" si="77"/>
        <v>2</v>
      </c>
      <c r="AE154" s="32">
        <f t="shared" si="91"/>
        <v>152</v>
      </c>
      <c r="AF154" s="32" t="str">
        <f t="shared" si="92"/>
        <v>Муниципальное бюджетное общеобразовательное учреждение «Основная общеобразовательная школа № 11» г. Ливны</v>
      </c>
      <c r="AG154" s="32">
        <f>'Рейтинговая таблица организаций'!AR154</f>
        <v>99</v>
      </c>
      <c r="AH154" s="32">
        <f>'Рейтинговая таблица организаций'!AS154</f>
        <v>100</v>
      </c>
      <c r="AI154" s="32">
        <f>'Рейтинговая таблица организаций'!AT154</f>
        <v>99</v>
      </c>
      <c r="AJ154" s="32">
        <f>'Рейтинговая таблица организаций'!AU154</f>
        <v>99.4</v>
      </c>
      <c r="AK154" s="32" t="str">
        <f t="shared" si="93"/>
        <v>129-138</v>
      </c>
      <c r="AL154" s="32">
        <f t="shared" si="78"/>
        <v>129</v>
      </c>
      <c r="AM154" s="32">
        <f t="shared" si="79"/>
        <v>10</v>
      </c>
      <c r="AN154" s="32">
        <f>'бланки '!D156</f>
        <v>152</v>
      </c>
      <c r="AO154" s="32" t="str">
        <f t="shared" si="94"/>
        <v>Муниципальное бюджетное общеобразовательное учреждение «Основная общеобразовательная школа № 11» г. Ливны</v>
      </c>
      <c r="AP154" s="32">
        <f>'Рейтинговая таблица организаций'!BB154</f>
        <v>97</v>
      </c>
      <c r="AQ154" s="32">
        <f>'Рейтинговая таблица организаций'!BC154</f>
        <v>98</v>
      </c>
      <c r="AR154" s="32">
        <f>'Рейтинговая таблица организаций'!BD154</f>
        <v>97</v>
      </c>
      <c r="AS154" s="32">
        <f>'Рейтинговая таблица организаций'!BE154</f>
        <v>97.2</v>
      </c>
      <c r="AT154" s="32" t="str">
        <f t="shared" si="95"/>
        <v>294-296</v>
      </c>
      <c r="AU154" s="32">
        <f t="shared" si="80"/>
        <v>294</v>
      </c>
      <c r="AV154" s="32">
        <f t="shared" si="81"/>
        <v>3</v>
      </c>
      <c r="AW154" s="39" t="str">
        <f t="shared" si="96"/>
        <v>город Ливны</v>
      </c>
      <c r="AX154" s="32">
        <f t="shared" si="97"/>
        <v>152</v>
      </c>
      <c r="AY154" s="32" t="str">
        <f t="shared" si="98"/>
        <v>Муниципальное бюджетное общеобразовательное учреждение «Основная общеобразовательная школа № 11» г. Ливны</v>
      </c>
      <c r="AZ154" s="32">
        <f>'Рейтинговая таблица организаций'!BF154</f>
        <v>92.039999999999992</v>
      </c>
      <c r="BA154" s="32" t="str">
        <f t="shared" si="99"/>
        <v>6</v>
      </c>
      <c r="BB154" s="32">
        <f t="shared" si="102"/>
        <v>6</v>
      </c>
      <c r="BC154" s="32">
        <f t="shared" si="103"/>
        <v>1</v>
      </c>
    </row>
    <row r="155" spans="1:55">
      <c r="A155" s="32">
        <f>'бланки '!D157</f>
        <v>153</v>
      </c>
      <c r="B155" s="33" t="str">
        <f>'Рейтинговая таблица организаций'!B155</f>
        <v>Муниципальное бюджетное общеобразовательное учреждение «Средняя общеобразовательная школа № 6» г. Ливны</v>
      </c>
      <c r="C155" s="33" t="str">
        <f>'бланки '!A157</f>
        <v>город Ливны</v>
      </c>
      <c r="D155" s="32">
        <f>'Рейтинговая таблица организаций'!C155</f>
        <v>330</v>
      </c>
      <c r="E155" s="32">
        <f t="shared" si="82"/>
        <v>153</v>
      </c>
      <c r="F155" s="32" t="str">
        <f t="shared" si="83"/>
        <v>Муниципальное бюджетное общеобразовательное учреждение «Средняя общеобразовательная школа № 6» г. Ливны</v>
      </c>
      <c r="G155" s="32">
        <f>'Рейтинговая таблица организаций'!Q155</f>
        <v>92</v>
      </c>
      <c r="H155" s="32">
        <f>'Рейтинговая таблица организаций'!R155</f>
        <v>90</v>
      </c>
      <c r="I155" s="32">
        <f>'Рейтинговая таблица организаций'!S155</f>
        <v>98</v>
      </c>
      <c r="J155" s="32">
        <f>'Рейтинговая таблица организаций'!T155</f>
        <v>93.8</v>
      </c>
      <c r="K155" s="32" t="str">
        <f t="shared" si="84"/>
        <v>309</v>
      </c>
      <c r="L155" s="32">
        <f t="shared" si="72"/>
        <v>309</v>
      </c>
      <c r="M155" s="32">
        <f t="shared" si="73"/>
        <v>1</v>
      </c>
      <c r="N155" s="32">
        <f t="shared" si="85"/>
        <v>153</v>
      </c>
      <c r="O155" s="32" t="str">
        <f t="shared" si="86"/>
        <v>Муниципальное бюджетное общеобразовательное учреждение «Средняя общеобразовательная школа № 6» г. Ливны</v>
      </c>
      <c r="P155" s="32">
        <f>'Рейтинговая таблица организаций'!Z155</f>
        <v>100</v>
      </c>
      <c r="Q155" s="32">
        <f>'Рейтинговая таблица организаций'!AB155</f>
        <v>98</v>
      </c>
      <c r="R155" s="32">
        <f>'Рейтинговая таблица организаций'!AC155</f>
        <v>99</v>
      </c>
      <c r="S155" s="32" t="str">
        <f t="shared" si="87"/>
        <v>193-239</v>
      </c>
      <c r="T155" s="32">
        <f t="shared" si="74"/>
        <v>193</v>
      </c>
      <c r="U155" s="32">
        <f t="shared" si="75"/>
        <v>47</v>
      </c>
      <c r="V155" s="32">
        <f t="shared" si="88"/>
        <v>153</v>
      </c>
      <c r="W155" s="32" t="str">
        <f t="shared" si="89"/>
        <v>Муниципальное бюджетное общеобразовательное учреждение «Средняя общеобразовательная школа № 6» г. Ливны</v>
      </c>
      <c r="X155" s="32">
        <f>'Рейтинговая таблица организаций'!AH155</f>
        <v>20</v>
      </c>
      <c r="Y155" s="32">
        <f>'Рейтинговая таблица организаций'!AI155</f>
        <v>60</v>
      </c>
      <c r="Z155" s="34">
        <f>'Рейтинговая таблица организаций'!AJ155</f>
        <v>98</v>
      </c>
      <c r="AA155" s="32">
        <f>'Рейтинговая таблица организаций'!AK155</f>
        <v>59.4</v>
      </c>
      <c r="AB155" s="32" t="str">
        <f t="shared" si="90"/>
        <v>189</v>
      </c>
      <c r="AC155" s="32">
        <f t="shared" si="76"/>
        <v>189</v>
      </c>
      <c r="AD155" s="32">
        <f t="shared" si="77"/>
        <v>1</v>
      </c>
      <c r="AE155" s="32">
        <f t="shared" si="91"/>
        <v>153</v>
      </c>
      <c r="AF155" s="32" t="str">
        <f t="shared" si="92"/>
        <v>Муниципальное бюджетное общеобразовательное учреждение «Средняя общеобразовательная школа № 6» г. Ливны</v>
      </c>
      <c r="AG155" s="32">
        <f>'Рейтинговая таблица организаций'!AR155</f>
        <v>97</v>
      </c>
      <c r="AH155" s="32">
        <f>'Рейтинговая таблица организаций'!AS155</f>
        <v>96</v>
      </c>
      <c r="AI155" s="32">
        <f>'Рейтинговая таблица организаций'!AT155</f>
        <v>98</v>
      </c>
      <c r="AJ155" s="32">
        <f>'Рейтинговая таблица организаций'!AU155</f>
        <v>96.8</v>
      </c>
      <c r="AK155" s="32" t="str">
        <f t="shared" si="93"/>
        <v>296-307</v>
      </c>
      <c r="AL155" s="32">
        <f t="shared" si="78"/>
        <v>296</v>
      </c>
      <c r="AM155" s="32">
        <f t="shared" si="79"/>
        <v>12</v>
      </c>
      <c r="AN155" s="32">
        <f>'бланки '!D157</f>
        <v>153</v>
      </c>
      <c r="AO155" s="32" t="str">
        <f t="shared" si="94"/>
        <v>Муниципальное бюджетное общеобразовательное учреждение «Средняя общеобразовательная школа № 6» г. Ливны</v>
      </c>
      <c r="AP155" s="32">
        <f>'Рейтинговая таблица организаций'!BB155</f>
        <v>96</v>
      </c>
      <c r="AQ155" s="32">
        <f>'Рейтинговая таблица организаций'!BC155</f>
        <v>98</v>
      </c>
      <c r="AR155" s="32">
        <f>'Рейтинговая таблица организаций'!BD155</f>
        <v>99</v>
      </c>
      <c r="AS155" s="32">
        <f>'Рейтинговая таблица организаций'!BE155</f>
        <v>97.9</v>
      </c>
      <c r="AT155" s="32" t="str">
        <f t="shared" si="95"/>
        <v>259-264</v>
      </c>
      <c r="AU155" s="32">
        <f t="shared" si="80"/>
        <v>259</v>
      </c>
      <c r="AV155" s="32">
        <f t="shared" si="81"/>
        <v>6</v>
      </c>
      <c r="AW155" s="39" t="str">
        <f t="shared" si="96"/>
        <v>город Ливны</v>
      </c>
      <c r="AX155" s="32">
        <f t="shared" si="97"/>
        <v>153</v>
      </c>
      <c r="AY155" s="32" t="str">
        <f t="shared" si="98"/>
        <v>Муниципальное бюджетное общеобразовательное учреждение «Средняя общеобразовательная школа № 6» г. Ливны</v>
      </c>
      <c r="AZ155" s="32">
        <f>'Рейтинговая таблица организаций'!BF155</f>
        <v>89.38</v>
      </c>
      <c r="BA155" s="32" t="str">
        <f t="shared" si="99"/>
        <v>8</v>
      </c>
      <c r="BB155" s="32">
        <f t="shared" si="102"/>
        <v>8</v>
      </c>
      <c r="BC155" s="32">
        <f t="shared" si="103"/>
        <v>1</v>
      </c>
    </row>
    <row r="156" spans="1:55">
      <c r="A156" s="32">
        <f>'бланки '!D158</f>
        <v>154</v>
      </c>
      <c r="B156" s="33" t="str">
        <f>'Рейтинговая таблица организаций'!B156</f>
        <v>Муниципальное бюджетное общеобразовательное учреждение «Средняя общеобразовательная школа № 2 г. Ливны»</v>
      </c>
      <c r="C156" s="33" t="str">
        <f>'бланки '!A158</f>
        <v>город Ливны</v>
      </c>
      <c r="D156" s="32">
        <f>'Рейтинговая таблица организаций'!C156</f>
        <v>600</v>
      </c>
      <c r="E156" s="32">
        <f t="shared" si="82"/>
        <v>154</v>
      </c>
      <c r="F156" s="32" t="str">
        <f t="shared" si="83"/>
        <v>Муниципальное бюджетное общеобразовательное учреждение «Средняя общеобразовательная школа № 2 г. Ливны»</v>
      </c>
      <c r="G156" s="32">
        <f>'Рейтинговая таблица организаций'!Q156</f>
        <v>98</v>
      </c>
      <c r="H156" s="32">
        <f>'Рейтинговая таблица организаций'!R156</f>
        <v>100</v>
      </c>
      <c r="I156" s="32">
        <f>'Рейтинговая таблица организаций'!S156</f>
        <v>99</v>
      </c>
      <c r="J156" s="32">
        <f>'Рейтинговая таблица организаций'!T156</f>
        <v>99</v>
      </c>
      <c r="K156" s="32" t="str">
        <f t="shared" si="84"/>
        <v>137-141</v>
      </c>
      <c r="L156" s="32">
        <f t="shared" si="72"/>
        <v>137</v>
      </c>
      <c r="M156" s="32">
        <f t="shared" si="73"/>
        <v>5</v>
      </c>
      <c r="N156" s="32">
        <f t="shared" si="85"/>
        <v>154</v>
      </c>
      <c r="O156" s="32" t="str">
        <f t="shared" si="86"/>
        <v>Муниципальное бюджетное общеобразовательное учреждение «Средняя общеобразовательная школа № 2 г. Ливны»</v>
      </c>
      <c r="P156" s="32">
        <f>'Рейтинговая таблица организаций'!Z156</f>
        <v>100</v>
      </c>
      <c r="Q156" s="32">
        <f>'Рейтинговая таблица организаций'!AB156</f>
        <v>96</v>
      </c>
      <c r="R156" s="32">
        <f>'Рейтинговая таблица организаций'!AC156</f>
        <v>98</v>
      </c>
      <c r="S156" s="32" t="str">
        <f t="shared" si="87"/>
        <v>278-315</v>
      </c>
      <c r="T156" s="32">
        <f t="shared" si="74"/>
        <v>278</v>
      </c>
      <c r="U156" s="32">
        <f t="shared" si="75"/>
        <v>38</v>
      </c>
      <c r="V156" s="32">
        <f t="shared" si="88"/>
        <v>154</v>
      </c>
      <c r="W156" s="32" t="str">
        <f t="shared" si="89"/>
        <v>Муниципальное бюджетное общеобразовательное учреждение «Средняя общеобразовательная школа № 2 г. Ливны»</v>
      </c>
      <c r="X156" s="32">
        <f>'Рейтинговая таблица организаций'!AH156</f>
        <v>80</v>
      </c>
      <c r="Y156" s="32">
        <f>'Рейтинговая таблица организаций'!AI156</f>
        <v>80</v>
      </c>
      <c r="Z156" s="34">
        <f>'Рейтинговая таблица организаций'!AJ156</f>
        <v>94</v>
      </c>
      <c r="AA156" s="32">
        <f>'Рейтинговая таблица организаций'!AK156</f>
        <v>84.2</v>
      </c>
      <c r="AB156" s="32" t="str">
        <f t="shared" si="90"/>
        <v>29</v>
      </c>
      <c r="AC156" s="32">
        <f t="shared" si="76"/>
        <v>29</v>
      </c>
      <c r="AD156" s="32">
        <f t="shared" si="77"/>
        <v>1</v>
      </c>
      <c r="AE156" s="32">
        <f t="shared" si="91"/>
        <v>154</v>
      </c>
      <c r="AF156" s="32" t="str">
        <f t="shared" si="92"/>
        <v>Муниципальное бюджетное общеобразовательное учреждение «Средняя общеобразовательная школа № 2 г. Ливны»</v>
      </c>
      <c r="AG156" s="32">
        <f>'Рейтинговая таблица организаций'!AR156</f>
        <v>97</v>
      </c>
      <c r="AH156" s="32">
        <f>'Рейтинговая таблица организаций'!AS156</f>
        <v>99</v>
      </c>
      <c r="AI156" s="32">
        <f>'Рейтинговая таблица организаций'!AT156</f>
        <v>99</v>
      </c>
      <c r="AJ156" s="32">
        <f>'Рейтинговая таблица организаций'!AU156</f>
        <v>98.2</v>
      </c>
      <c r="AK156" s="32" t="str">
        <f t="shared" si="93"/>
        <v>218-231</v>
      </c>
      <c r="AL156" s="32">
        <f t="shared" si="78"/>
        <v>218</v>
      </c>
      <c r="AM156" s="32">
        <f t="shared" si="79"/>
        <v>14</v>
      </c>
      <c r="AN156" s="32">
        <f>'бланки '!D158</f>
        <v>154</v>
      </c>
      <c r="AO156" s="32" t="str">
        <f t="shared" si="94"/>
        <v>Муниципальное бюджетное общеобразовательное учреждение «Средняя общеобразовательная школа № 2 г. Ливны»</v>
      </c>
      <c r="AP156" s="32">
        <f>'Рейтинговая таблица организаций'!BB156</f>
        <v>97</v>
      </c>
      <c r="AQ156" s="32">
        <f>'Рейтинговая таблица организаций'!BC156</f>
        <v>98</v>
      </c>
      <c r="AR156" s="32">
        <f>'Рейтинговая таблица организаций'!BD156</f>
        <v>96</v>
      </c>
      <c r="AS156" s="32">
        <f>'Рейтинговая таблица организаций'!BE156</f>
        <v>96.7</v>
      </c>
      <c r="AT156" s="32" t="str">
        <f t="shared" si="95"/>
        <v>313</v>
      </c>
      <c r="AU156" s="32">
        <f t="shared" si="80"/>
        <v>313</v>
      </c>
      <c r="AV156" s="32">
        <f t="shared" si="81"/>
        <v>1</v>
      </c>
      <c r="AW156" s="39" t="str">
        <f t="shared" si="96"/>
        <v>город Ливны</v>
      </c>
      <c r="AX156" s="32">
        <f t="shared" si="97"/>
        <v>154</v>
      </c>
      <c r="AY156" s="32" t="str">
        <f t="shared" si="98"/>
        <v>Муниципальное бюджетное общеобразовательное учреждение «Средняя общеобразовательная школа № 2 г. Ливны»</v>
      </c>
      <c r="AZ156" s="32">
        <f>'Рейтинговая таблица организаций'!BF156</f>
        <v>95.22</v>
      </c>
      <c r="BA156" s="32" t="str">
        <f t="shared" si="99"/>
        <v>2</v>
      </c>
      <c r="BB156" s="32">
        <f t="shared" si="102"/>
        <v>2</v>
      </c>
      <c r="BC156" s="32">
        <f t="shared" si="103"/>
        <v>1</v>
      </c>
    </row>
    <row r="157" spans="1:55">
      <c r="A157" s="32">
        <f>'бланки '!D159</f>
        <v>155</v>
      </c>
      <c r="B157" s="33" t="str">
        <f>'Рейтинговая таблица организаций'!B157</f>
        <v>Муниципальное бюджетное общеобразовательное учреждение «Основная общеобразовательная школа № 9» г. Ливны</v>
      </c>
      <c r="C157" s="33" t="str">
        <f>'бланки '!A159</f>
        <v>город Ливны</v>
      </c>
      <c r="D157" s="32">
        <f>'Рейтинговая таблица организаций'!C157</f>
        <v>242</v>
      </c>
      <c r="E157" s="32">
        <f t="shared" si="82"/>
        <v>155</v>
      </c>
      <c r="F157" s="32" t="str">
        <f t="shared" si="83"/>
        <v>Муниципальное бюджетное общеобразовательное учреждение «Основная общеобразовательная школа № 9» г. Ливны</v>
      </c>
      <c r="G157" s="32">
        <f>'Рейтинговая таблица организаций'!Q157</f>
        <v>86</v>
      </c>
      <c r="H157" s="32">
        <f>'Рейтинговая таблица организаций'!R157</f>
        <v>100</v>
      </c>
      <c r="I157" s="32">
        <f>'Рейтинговая таблица организаций'!S157</f>
        <v>97</v>
      </c>
      <c r="J157" s="32">
        <f>'Рейтинговая таблица организаций'!T157</f>
        <v>94.6</v>
      </c>
      <c r="K157" s="32" t="str">
        <f t="shared" si="84"/>
        <v>300-302</v>
      </c>
      <c r="L157" s="32">
        <f t="shared" si="72"/>
        <v>300</v>
      </c>
      <c r="M157" s="32">
        <f t="shared" si="73"/>
        <v>3</v>
      </c>
      <c r="N157" s="32">
        <f t="shared" si="85"/>
        <v>155</v>
      </c>
      <c r="O157" s="32" t="str">
        <f t="shared" si="86"/>
        <v>Муниципальное бюджетное общеобразовательное учреждение «Основная общеобразовательная школа № 9» г. Ливны</v>
      </c>
      <c r="P157" s="32">
        <f>'Рейтинговая таблица организаций'!Z157</f>
        <v>100</v>
      </c>
      <c r="Q157" s="32">
        <f>'Рейтинговая таблица организаций'!AB157</f>
        <v>95</v>
      </c>
      <c r="R157" s="32">
        <f>'Рейтинговая таблица организаций'!AC157</f>
        <v>97.5</v>
      </c>
      <c r="S157" s="32" t="str">
        <f t="shared" si="87"/>
        <v>316-330</v>
      </c>
      <c r="T157" s="32">
        <f t="shared" si="74"/>
        <v>316</v>
      </c>
      <c r="U157" s="32">
        <f t="shared" si="75"/>
        <v>15</v>
      </c>
      <c r="V157" s="32">
        <f t="shared" si="88"/>
        <v>155</v>
      </c>
      <c r="W157" s="32" t="str">
        <f t="shared" si="89"/>
        <v>Муниципальное бюджетное общеобразовательное учреждение «Основная общеобразовательная школа № 9» г. Ливны</v>
      </c>
      <c r="X157" s="32">
        <f>'Рейтинговая таблица организаций'!AH157</f>
        <v>0</v>
      </c>
      <c r="Y157" s="32">
        <f>'Рейтинговая таблица организаций'!AI157</f>
        <v>40</v>
      </c>
      <c r="Z157" s="34">
        <f>'Рейтинговая таблица организаций'!AJ157</f>
        <v>93</v>
      </c>
      <c r="AA157" s="32">
        <f>'Рейтинговая таблица организаций'!AK157</f>
        <v>43.9</v>
      </c>
      <c r="AB157" s="32" t="str">
        <f t="shared" si="90"/>
        <v>325</v>
      </c>
      <c r="AC157" s="32">
        <f t="shared" si="76"/>
        <v>325</v>
      </c>
      <c r="AD157" s="32">
        <f t="shared" si="77"/>
        <v>1</v>
      </c>
      <c r="AE157" s="32">
        <f t="shared" si="91"/>
        <v>155</v>
      </c>
      <c r="AF157" s="32" t="str">
        <f t="shared" si="92"/>
        <v>Муниципальное бюджетное общеобразовательное учреждение «Основная общеобразовательная школа № 9» г. Ливны</v>
      </c>
      <c r="AG157" s="32">
        <f>'Рейтинговая таблица организаций'!AR157</f>
        <v>97</v>
      </c>
      <c r="AH157" s="32">
        <f>'Рейтинговая таблица организаций'!AS157</f>
        <v>99</v>
      </c>
      <c r="AI157" s="32">
        <f>'Рейтинговая таблица организаций'!AT157</f>
        <v>98</v>
      </c>
      <c r="AJ157" s="32">
        <f>'Рейтинговая таблица организаций'!AU157</f>
        <v>98</v>
      </c>
      <c r="AK157" s="32" t="str">
        <f t="shared" si="93"/>
        <v>232-248</v>
      </c>
      <c r="AL157" s="32">
        <f t="shared" si="78"/>
        <v>232</v>
      </c>
      <c r="AM157" s="32">
        <f t="shared" si="79"/>
        <v>17</v>
      </c>
      <c r="AN157" s="32">
        <f>'бланки '!D159</f>
        <v>155</v>
      </c>
      <c r="AO157" s="32" t="str">
        <f t="shared" si="94"/>
        <v>Муниципальное бюджетное общеобразовательное учреждение «Основная общеобразовательная школа № 9» г. Ливны</v>
      </c>
      <c r="AP157" s="32">
        <f>'Рейтинговая таблица организаций'!BB157</f>
        <v>96</v>
      </c>
      <c r="AQ157" s="32">
        <f>'Рейтинговая таблица организаций'!BC157</f>
        <v>96</v>
      </c>
      <c r="AR157" s="32">
        <f>'Рейтинговая таблица организаций'!BD157</f>
        <v>96</v>
      </c>
      <c r="AS157" s="32">
        <f>'Рейтинговая таблица организаций'!BE157</f>
        <v>96</v>
      </c>
      <c r="AT157" s="32" t="str">
        <f t="shared" si="95"/>
        <v>323-325</v>
      </c>
      <c r="AU157" s="32">
        <f t="shared" si="80"/>
        <v>323</v>
      </c>
      <c r="AV157" s="32">
        <f t="shared" si="81"/>
        <v>3</v>
      </c>
      <c r="AW157" s="39" t="str">
        <f t="shared" si="96"/>
        <v>город Ливны</v>
      </c>
      <c r="AX157" s="32">
        <f t="shared" si="97"/>
        <v>155</v>
      </c>
      <c r="AY157" s="32" t="str">
        <f t="shared" si="98"/>
        <v>Муниципальное бюджетное общеобразовательное учреждение «Основная общеобразовательная школа № 9» г. Ливны</v>
      </c>
      <c r="AZ157" s="32">
        <f>'Рейтинговая таблица организаций'!BF157</f>
        <v>86</v>
      </c>
      <c r="BA157" s="32" t="str">
        <f t="shared" si="99"/>
        <v>9</v>
      </c>
      <c r="BB157" s="32">
        <f t="shared" si="102"/>
        <v>9</v>
      </c>
      <c r="BC157" s="32">
        <f t="shared" si="103"/>
        <v>1</v>
      </c>
    </row>
    <row r="158" spans="1:55">
      <c r="A158" s="32">
        <f>'бланки '!D160</f>
        <v>156</v>
      </c>
      <c r="B158" s="33" t="str">
        <f>'Рейтинговая таблица организаций'!B158</f>
        <v>Муниципальное бюджетное общеобразовательное учреждение «Средняя общеобразовательная школа № 1» г. Ливны</v>
      </c>
      <c r="C158" s="33" t="str">
        <f>'бланки '!A160</f>
        <v>город Ливны</v>
      </c>
      <c r="D158" s="32">
        <f>'Рейтинговая таблица организаций'!C158</f>
        <v>599</v>
      </c>
      <c r="E158" s="32">
        <f t="shared" si="82"/>
        <v>156</v>
      </c>
      <c r="F158" s="32" t="str">
        <f t="shared" si="83"/>
        <v>Муниципальное бюджетное общеобразовательное учреждение «Средняя общеобразовательная школа № 1» г. Ливны</v>
      </c>
      <c r="G158" s="32">
        <f>'Рейтинговая таблица организаций'!Q158</f>
        <v>98</v>
      </c>
      <c r="H158" s="32">
        <f>'Рейтинговая таблица организаций'!R158</f>
        <v>100</v>
      </c>
      <c r="I158" s="32">
        <f>'Рейтинговая таблица организаций'!S158</f>
        <v>97</v>
      </c>
      <c r="J158" s="32">
        <f>'Рейтинговая таблица организаций'!T158</f>
        <v>98.2</v>
      </c>
      <c r="K158" s="32" t="str">
        <f t="shared" si="84"/>
        <v>190-199</v>
      </c>
      <c r="L158" s="32">
        <f t="shared" si="72"/>
        <v>190</v>
      </c>
      <c r="M158" s="32">
        <f t="shared" si="73"/>
        <v>10</v>
      </c>
      <c r="N158" s="32">
        <f t="shared" si="85"/>
        <v>156</v>
      </c>
      <c r="O158" s="32" t="str">
        <f t="shared" si="86"/>
        <v>Муниципальное бюджетное общеобразовательное учреждение «Средняя общеобразовательная школа № 1» г. Ливны</v>
      </c>
      <c r="P158" s="32">
        <f>'Рейтинговая таблица организаций'!Z158</f>
        <v>100</v>
      </c>
      <c r="Q158" s="32">
        <f>'Рейтинговая таблица организаций'!AB158</f>
        <v>95</v>
      </c>
      <c r="R158" s="32">
        <f>'Рейтинговая таблица организаций'!AC158</f>
        <v>97.5</v>
      </c>
      <c r="S158" s="32" t="str">
        <f t="shared" si="87"/>
        <v>316-330</v>
      </c>
      <c r="T158" s="32">
        <f t="shared" si="74"/>
        <v>316</v>
      </c>
      <c r="U158" s="32">
        <f t="shared" si="75"/>
        <v>15</v>
      </c>
      <c r="V158" s="32">
        <f t="shared" si="88"/>
        <v>156</v>
      </c>
      <c r="W158" s="32" t="str">
        <f t="shared" si="89"/>
        <v>Муниципальное бюджетное общеобразовательное учреждение «Средняя общеобразовательная школа № 1» г. Ливны</v>
      </c>
      <c r="X158" s="32">
        <f>'Рейтинговая таблица организаций'!AH158</f>
        <v>60</v>
      </c>
      <c r="Y158" s="32">
        <f>'Рейтинговая таблица организаций'!AI158</f>
        <v>80</v>
      </c>
      <c r="Z158" s="34">
        <f>'Рейтинговая таблица организаций'!AJ158</f>
        <v>93</v>
      </c>
      <c r="AA158" s="32">
        <f>'Рейтинговая таблица организаций'!AK158</f>
        <v>77.900000000000006</v>
      </c>
      <c r="AB158" s="32" t="str">
        <f t="shared" si="90"/>
        <v>52</v>
      </c>
      <c r="AC158" s="32">
        <f t="shared" si="76"/>
        <v>52</v>
      </c>
      <c r="AD158" s="32">
        <f t="shared" si="77"/>
        <v>1</v>
      </c>
      <c r="AE158" s="32">
        <f t="shared" si="91"/>
        <v>156</v>
      </c>
      <c r="AF158" s="32" t="str">
        <f t="shared" si="92"/>
        <v>Муниципальное бюджетное общеобразовательное учреждение «Средняя общеобразовательная школа № 1» г. Ливны</v>
      </c>
      <c r="AG158" s="32">
        <f>'Рейтинговая таблица организаций'!AR158</f>
        <v>98</v>
      </c>
      <c r="AH158" s="32">
        <f>'Рейтинговая таблица организаций'!AS158</f>
        <v>100</v>
      </c>
      <c r="AI158" s="32">
        <f>'Рейтинговая таблица организаций'!AT158</f>
        <v>98</v>
      </c>
      <c r="AJ158" s="32">
        <f>'Рейтинговая таблица организаций'!AU158</f>
        <v>98.8</v>
      </c>
      <c r="AK158" s="32" t="str">
        <f t="shared" si="93"/>
        <v>170-190</v>
      </c>
      <c r="AL158" s="32">
        <f t="shared" si="78"/>
        <v>170</v>
      </c>
      <c r="AM158" s="32">
        <f t="shared" si="79"/>
        <v>21</v>
      </c>
      <c r="AN158" s="32">
        <f>'бланки '!D160</f>
        <v>156</v>
      </c>
      <c r="AO158" s="32" t="str">
        <f t="shared" si="94"/>
        <v>Муниципальное бюджетное общеобразовательное учреждение «Средняя общеобразовательная школа № 1» г. Ливны</v>
      </c>
      <c r="AP158" s="32">
        <f>'Рейтинговая таблица организаций'!BB158</f>
        <v>98</v>
      </c>
      <c r="AQ158" s="32">
        <f>'Рейтинговая таблица организаций'!BC158</f>
        <v>98</v>
      </c>
      <c r="AR158" s="32">
        <f>'Рейтинговая таблица организаций'!BD158</f>
        <v>99</v>
      </c>
      <c r="AS158" s="32">
        <f>'Рейтинговая таблица организаций'!BE158</f>
        <v>98.5</v>
      </c>
      <c r="AT158" s="32" t="str">
        <f t="shared" si="95"/>
        <v>204-215</v>
      </c>
      <c r="AU158" s="32">
        <f t="shared" si="80"/>
        <v>204</v>
      </c>
      <c r="AV158" s="32">
        <f t="shared" si="81"/>
        <v>12</v>
      </c>
      <c r="AW158" s="39" t="str">
        <f t="shared" si="96"/>
        <v>город Ливны</v>
      </c>
      <c r="AX158" s="32">
        <f t="shared" si="97"/>
        <v>156</v>
      </c>
      <c r="AY158" s="32" t="str">
        <f t="shared" si="98"/>
        <v>Муниципальное бюджетное общеобразовательное учреждение «Средняя общеобразовательная школа № 1» г. Ливны</v>
      </c>
      <c r="AZ158" s="32">
        <f>'Рейтинговая таблица организаций'!BF158</f>
        <v>94.18</v>
      </c>
      <c r="BA158" s="32" t="str">
        <f t="shared" si="99"/>
        <v>3</v>
      </c>
      <c r="BB158" s="32">
        <f t="shared" si="102"/>
        <v>3</v>
      </c>
      <c r="BC158" s="32">
        <f t="shared" si="103"/>
        <v>1</v>
      </c>
    </row>
    <row r="159" spans="1:55">
      <c r="A159" s="32">
        <f>'бланки '!D161</f>
        <v>157</v>
      </c>
      <c r="B159" s="33" t="str">
        <f>'Рейтинговая таблица организаций'!B159</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9" s="33" t="str">
        <f>'бланки '!A161</f>
        <v>Корсаковский район</v>
      </c>
      <c r="D159" s="32">
        <f>'Рейтинговая таблица организаций'!C159</f>
        <v>160</v>
      </c>
      <c r="E159" s="32">
        <f t="shared" si="82"/>
        <v>157</v>
      </c>
      <c r="F159" s="32" t="str">
        <f t="shared" si="83"/>
        <v>Муниципальное бюджетное общеобразовательное учреждение - Корсаковская средняя общеобразовательная школа Корсаковского района Орловской области</v>
      </c>
      <c r="G159" s="32">
        <f>'Рейтинговая таблица организаций'!Q159</f>
        <v>100</v>
      </c>
      <c r="H159" s="32">
        <f>'Рейтинговая таблица организаций'!R159</f>
        <v>100</v>
      </c>
      <c r="I159" s="32">
        <f>'Рейтинговая таблица организаций'!S159</f>
        <v>100</v>
      </c>
      <c r="J159" s="32">
        <f>'Рейтинговая таблица организаций'!T159</f>
        <v>100</v>
      </c>
      <c r="K159" s="32" t="str">
        <f t="shared" si="84"/>
        <v>1-32</v>
      </c>
      <c r="L159" s="32">
        <f t="shared" si="72"/>
        <v>1</v>
      </c>
      <c r="M159" s="32">
        <f t="shared" si="73"/>
        <v>32</v>
      </c>
      <c r="N159" s="32">
        <f t="shared" si="85"/>
        <v>157</v>
      </c>
      <c r="O159" s="32" t="str">
        <f t="shared" si="86"/>
        <v>Муниципальное бюджетное общеобразовательное учреждение - Корсаковская средняя общеобразовательная школа Корсаковского района Орловской области</v>
      </c>
      <c r="P159" s="32">
        <f>'Рейтинговая таблица организаций'!Z159</f>
        <v>100</v>
      </c>
      <c r="Q159" s="32">
        <f>'Рейтинговая таблица организаций'!AB159</f>
        <v>100</v>
      </c>
      <c r="R159" s="32">
        <f>'Рейтинговая таблица организаций'!AC159</f>
        <v>100</v>
      </c>
      <c r="S159" s="32" t="str">
        <f t="shared" si="87"/>
        <v>2-156</v>
      </c>
      <c r="T159" s="32">
        <f t="shared" si="74"/>
        <v>2</v>
      </c>
      <c r="U159" s="32">
        <f t="shared" si="75"/>
        <v>155</v>
      </c>
      <c r="V159" s="32">
        <f t="shared" si="88"/>
        <v>157</v>
      </c>
      <c r="W159" s="32" t="str">
        <f t="shared" si="89"/>
        <v>Муниципальное бюджетное общеобразовательное учреждение - Корсаковская средняя общеобразовательная школа Корсаковского района Орловской области</v>
      </c>
      <c r="X159" s="32">
        <f>'Рейтинговая таблица организаций'!AH159</f>
        <v>40</v>
      </c>
      <c r="Y159" s="32">
        <f>'Рейтинговая таблица организаций'!AI159</f>
        <v>60</v>
      </c>
      <c r="Z159" s="34">
        <f>'Рейтинговая таблица организаций'!AJ159</f>
        <v>100</v>
      </c>
      <c r="AA159" s="32">
        <f>'Рейтинговая таблица организаций'!AK159</f>
        <v>66</v>
      </c>
      <c r="AB159" s="32" t="str">
        <f t="shared" si="90"/>
        <v>115-132</v>
      </c>
      <c r="AC159" s="32">
        <f t="shared" si="76"/>
        <v>115</v>
      </c>
      <c r="AD159" s="32">
        <f t="shared" si="77"/>
        <v>18</v>
      </c>
      <c r="AE159" s="32">
        <f t="shared" si="91"/>
        <v>157</v>
      </c>
      <c r="AF159" s="32" t="str">
        <f t="shared" si="92"/>
        <v>Муниципальное бюджетное общеобразовательное учреждение - Корсаковская средняя общеобразовательная школа Корсаковского района Орловской области</v>
      </c>
      <c r="AG159" s="32">
        <f>'Рейтинговая таблица организаций'!AR159</f>
        <v>99</v>
      </c>
      <c r="AH159" s="32">
        <f>'Рейтинговая таблица организаций'!AS159</f>
        <v>99</v>
      </c>
      <c r="AI159" s="32">
        <f>'Рейтинговая таблица организаций'!AT159</f>
        <v>99</v>
      </c>
      <c r="AJ159" s="32">
        <f>'Рейтинговая таблица организаций'!AU159</f>
        <v>99</v>
      </c>
      <c r="AK159" s="32" t="str">
        <f t="shared" si="93"/>
        <v>157-169</v>
      </c>
      <c r="AL159" s="32">
        <f t="shared" si="78"/>
        <v>157</v>
      </c>
      <c r="AM159" s="32">
        <f t="shared" si="79"/>
        <v>13</v>
      </c>
      <c r="AN159" s="32">
        <f>'бланки '!D161</f>
        <v>157</v>
      </c>
      <c r="AO159" s="32" t="str">
        <f t="shared" si="94"/>
        <v>Муниципальное бюджетное общеобразовательное учреждение - Корсаковская средняя общеобразовательная школа Корсаковского района Орловской области</v>
      </c>
      <c r="AP159" s="32">
        <f>'Рейтинговая таблица организаций'!BB159</f>
        <v>100</v>
      </c>
      <c r="AQ159" s="32">
        <f>'Рейтинговая таблица организаций'!BC159</f>
        <v>100</v>
      </c>
      <c r="AR159" s="32">
        <f>'Рейтинговая таблица организаций'!BD159</f>
        <v>100</v>
      </c>
      <c r="AS159" s="32">
        <f>'Рейтинговая таблица организаций'!BE159</f>
        <v>100</v>
      </c>
      <c r="AT159" s="32" t="str">
        <f t="shared" si="95"/>
        <v>1-120</v>
      </c>
      <c r="AU159" s="32">
        <f t="shared" si="80"/>
        <v>1</v>
      </c>
      <c r="AV159" s="32">
        <f t="shared" si="81"/>
        <v>120</v>
      </c>
      <c r="AW159" s="39" t="str">
        <f t="shared" si="96"/>
        <v>Корсаковский район</v>
      </c>
      <c r="AX159" s="32">
        <f t="shared" si="97"/>
        <v>157</v>
      </c>
      <c r="AY159" s="32" t="str">
        <f t="shared" si="98"/>
        <v>Муниципальное бюджетное общеобразовательное учреждение - Корсаковская средняя общеобразовательная школа Корсаковского района Орловской области</v>
      </c>
      <c r="AZ159" s="32">
        <f>'Рейтинговая таблица организаций'!BF159</f>
        <v>93</v>
      </c>
      <c r="BA159" s="32" t="str">
        <f t="shared" si="99"/>
        <v>2</v>
      </c>
      <c r="BB159" s="32">
        <f>RANK(AZ159,AZ$159:AZ$163)</f>
        <v>2</v>
      </c>
      <c r="BC159" s="32">
        <f>COUNTIF(BB$159:BB$163,BB159)</f>
        <v>1</v>
      </c>
    </row>
    <row r="160" spans="1:55">
      <c r="A160" s="32">
        <f>'бланки '!D162</f>
        <v>158</v>
      </c>
      <c r="B160" s="33" t="str">
        <f>'Рейтинговая таблица организаций'!B160</f>
        <v>Муниципальное бюджетное общеобразовательное учреждение - Совхозная средняя общеобразовательная школа Корсаковского района Орловской области</v>
      </c>
      <c r="C160" s="33" t="str">
        <f>'бланки '!A162</f>
        <v>Корсаковский район</v>
      </c>
      <c r="D160" s="32">
        <f>'Рейтинговая таблица организаций'!C160</f>
        <v>57</v>
      </c>
      <c r="E160" s="32">
        <f t="shared" si="82"/>
        <v>158</v>
      </c>
      <c r="F160" s="32" t="str">
        <f t="shared" si="83"/>
        <v>Муниципальное бюджетное общеобразовательное учреждение - Совхозная средняя общеобразовательная школа Корсаковского района Орловской области</v>
      </c>
      <c r="G160" s="32">
        <f>'Рейтинговая таблица организаций'!Q160</f>
        <v>100</v>
      </c>
      <c r="H160" s="32">
        <f>'Рейтинговая таблица организаций'!R160</f>
        <v>90</v>
      </c>
      <c r="I160" s="32">
        <f>'Рейтинговая таблица организаций'!S160</f>
        <v>99</v>
      </c>
      <c r="J160" s="32">
        <f>'Рейтинговая таблица организаций'!T160</f>
        <v>96.6</v>
      </c>
      <c r="K160" s="32" t="str">
        <f t="shared" si="84"/>
        <v>259-261</v>
      </c>
      <c r="L160" s="32">
        <f t="shared" si="72"/>
        <v>259</v>
      </c>
      <c r="M160" s="32">
        <f t="shared" si="73"/>
        <v>3</v>
      </c>
      <c r="N160" s="32">
        <f t="shared" si="85"/>
        <v>158</v>
      </c>
      <c r="O160" s="32" t="str">
        <f t="shared" si="86"/>
        <v>Муниципальное бюджетное общеобразовательное учреждение - Совхозная средняя общеобразовательная школа Корсаковского района Орловской области</v>
      </c>
      <c r="P160" s="32">
        <f>'Рейтинговая таблица организаций'!Z160</f>
        <v>100</v>
      </c>
      <c r="Q160" s="32">
        <f>'Рейтинговая таблица организаций'!AB160</f>
        <v>100</v>
      </c>
      <c r="R160" s="32">
        <f>'Рейтинговая таблица организаций'!AC160</f>
        <v>100</v>
      </c>
      <c r="S160" s="32" t="str">
        <f t="shared" si="87"/>
        <v>2-156</v>
      </c>
      <c r="T160" s="32">
        <f t="shared" si="74"/>
        <v>2</v>
      </c>
      <c r="U160" s="32">
        <f t="shared" si="75"/>
        <v>155</v>
      </c>
      <c r="V160" s="32">
        <f t="shared" si="88"/>
        <v>158</v>
      </c>
      <c r="W160" s="32" t="str">
        <f t="shared" si="89"/>
        <v>Муниципальное бюджетное общеобразовательное учреждение - Совхозная средняя общеобразовательная школа Корсаковского района Орловской области</v>
      </c>
      <c r="X160" s="32">
        <f>'Рейтинговая таблица организаций'!AH160</f>
        <v>20</v>
      </c>
      <c r="Y160" s="32">
        <f>'Рейтинговая таблица организаций'!AI160</f>
        <v>100</v>
      </c>
      <c r="Z160" s="34">
        <f>'Рейтинговая таблица организаций'!AJ160</f>
        <v>100</v>
      </c>
      <c r="AA160" s="32">
        <f>'Рейтинговая таблица организаций'!AK160</f>
        <v>76</v>
      </c>
      <c r="AB160" s="32" t="str">
        <f t="shared" si="90"/>
        <v>55-59</v>
      </c>
      <c r="AC160" s="32">
        <f t="shared" si="76"/>
        <v>55</v>
      </c>
      <c r="AD160" s="32">
        <f t="shared" si="77"/>
        <v>5</v>
      </c>
      <c r="AE160" s="32">
        <f t="shared" si="91"/>
        <v>158</v>
      </c>
      <c r="AF160" s="32" t="str">
        <f t="shared" si="92"/>
        <v>Муниципальное бюджетное общеобразовательное учреждение - Совхозная средняя общеобразовательная школа Корсаковского района Орловской области</v>
      </c>
      <c r="AG160" s="32">
        <f>'Рейтинговая таблица организаций'!AR160</f>
        <v>100</v>
      </c>
      <c r="AH160" s="32">
        <f>'Рейтинговая таблица организаций'!AS160</f>
        <v>98</v>
      </c>
      <c r="AI160" s="32">
        <f>'Рейтинговая таблица организаций'!AT160</f>
        <v>100</v>
      </c>
      <c r="AJ160" s="32">
        <f>'Рейтинговая таблица организаций'!AU160</f>
        <v>99.2</v>
      </c>
      <c r="AK160" s="32" t="str">
        <f t="shared" si="93"/>
        <v>139-156</v>
      </c>
      <c r="AL160" s="32">
        <f t="shared" si="78"/>
        <v>139</v>
      </c>
      <c r="AM160" s="32">
        <f t="shared" si="79"/>
        <v>18</v>
      </c>
      <c r="AN160" s="32">
        <f>'бланки '!D162</f>
        <v>158</v>
      </c>
      <c r="AO160" s="32" t="str">
        <f t="shared" si="94"/>
        <v>Муниципальное бюджетное общеобразовательное учреждение - Совхозная средняя общеобразовательная школа Корсаковского района Орловской области</v>
      </c>
      <c r="AP160" s="32">
        <f>'Рейтинговая таблица организаций'!BB160</f>
        <v>98</v>
      </c>
      <c r="AQ160" s="32">
        <f>'Рейтинговая таблица организаций'!BC160</f>
        <v>100</v>
      </c>
      <c r="AR160" s="32">
        <f>'Рейтинговая таблица организаций'!BD160</f>
        <v>100</v>
      </c>
      <c r="AS160" s="32">
        <f>'Рейтинговая таблица организаций'!BE160</f>
        <v>99.4</v>
      </c>
      <c r="AT160" s="32" t="str">
        <f t="shared" si="95"/>
        <v>137-141</v>
      </c>
      <c r="AU160" s="32">
        <f t="shared" si="80"/>
        <v>137</v>
      </c>
      <c r="AV160" s="32">
        <f t="shared" si="81"/>
        <v>5</v>
      </c>
      <c r="AW160" s="39" t="str">
        <f t="shared" si="96"/>
        <v>Корсаковский район</v>
      </c>
      <c r="AX160" s="32">
        <f t="shared" si="97"/>
        <v>158</v>
      </c>
      <c r="AY160" s="32" t="str">
        <f t="shared" si="98"/>
        <v>Муниципальное бюджетное общеобразовательное учреждение - Совхозная средняя общеобразовательная школа Корсаковского района Орловской области</v>
      </c>
      <c r="AZ160" s="32">
        <f>'Рейтинговая таблица организаций'!BF160</f>
        <v>94.240000000000009</v>
      </c>
      <c r="BA160" s="32" t="str">
        <f t="shared" si="99"/>
        <v>1</v>
      </c>
      <c r="BB160" s="32">
        <f t="shared" ref="BB160:BB163" si="104">RANK(AZ160,AZ$159:AZ$163)</f>
        <v>1</v>
      </c>
      <c r="BC160" s="32">
        <f t="shared" ref="BC160:BC163" si="105">COUNTIF(BB$159:BB$163,BB160)</f>
        <v>1</v>
      </c>
    </row>
    <row r="161" spans="1:55">
      <c r="A161" s="32">
        <f>'бланки '!D163</f>
        <v>159</v>
      </c>
      <c r="B161" s="33" t="str">
        <f>'Рейтинговая таблица организаций'!B161</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61" s="33" t="str">
        <f>'бланки '!A163</f>
        <v>Корсаковский район</v>
      </c>
      <c r="D161" s="32">
        <f>'Рейтинговая таблица организаций'!C161</f>
        <v>40</v>
      </c>
      <c r="E161" s="32">
        <f t="shared" si="82"/>
        <v>159</v>
      </c>
      <c r="F161" s="32" t="str">
        <f t="shared" si="83"/>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G161" s="32">
        <f>'Рейтинговая таблица организаций'!Q161</f>
        <v>100</v>
      </c>
      <c r="H161" s="32">
        <f>'Рейтинговая таблица организаций'!R161</f>
        <v>100</v>
      </c>
      <c r="I161" s="32">
        <f>'Рейтинговая таблица организаций'!S161</f>
        <v>100</v>
      </c>
      <c r="J161" s="32">
        <f>'Рейтинговая таблица организаций'!T161</f>
        <v>100</v>
      </c>
      <c r="K161" s="32" t="str">
        <f t="shared" si="84"/>
        <v>1-32</v>
      </c>
      <c r="L161" s="32">
        <f t="shared" si="72"/>
        <v>1</v>
      </c>
      <c r="M161" s="32">
        <f t="shared" si="73"/>
        <v>32</v>
      </c>
      <c r="N161" s="32">
        <f t="shared" si="85"/>
        <v>159</v>
      </c>
      <c r="O161" s="32" t="str">
        <f t="shared" si="86"/>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P161" s="32">
        <f>'Рейтинговая таблица организаций'!Z161</f>
        <v>100</v>
      </c>
      <c r="Q161" s="32">
        <f>'Рейтинговая таблица организаций'!AB161</f>
        <v>100</v>
      </c>
      <c r="R161" s="32">
        <f>'Рейтинговая таблица организаций'!AC161</f>
        <v>100</v>
      </c>
      <c r="S161" s="32" t="str">
        <f t="shared" si="87"/>
        <v>2-156</v>
      </c>
      <c r="T161" s="32">
        <f t="shared" si="74"/>
        <v>2</v>
      </c>
      <c r="U161" s="32">
        <f t="shared" si="75"/>
        <v>155</v>
      </c>
      <c r="V161" s="32">
        <f t="shared" si="88"/>
        <v>159</v>
      </c>
      <c r="W161" s="32" t="str">
        <f t="shared" si="89"/>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X161" s="32">
        <f>'Рейтинговая таблица организаций'!AH161</f>
        <v>20</v>
      </c>
      <c r="Y161" s="32">
        <f>'Рейтинговая таблица организаций'!AI161</f>
        <v>40</v>
      </c>
      <c r="Z161" s="34">
        <f>'Рейтинговая таблица организаций'!AJ161</f>
        <v>100</v>
      </c>
      <c r="AA161" s="32">
        <f>'Рейтинговая таблица организаций'!AK161</f>
        <v>52</v>
      </c>
      <c r="AB161" s="32" t="str">
        <f t="shared" si="90"/>
        <v>274-277</v>
      </c>
      <c r="AC161" s="32">
        <f t="shared" si="76"/>
        <v>274</v>
      </c>
      <c r="AD161" s="32">
        <f t="shared" si="77"/>
        <v>4</v>
      </c>
      <c r="AE161" s="32">
        <f t="shared" si="91"/>
        <v>159</v>
      </c>
      <c r="AF161" s="32" t="str">
        <f t="shared" si="92"/>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AG161" s="32">
        <f>'Рейтинговая таблица организаций'!AR161</f>
        <v>100</v>
      </c>
      <c r="AH161" s="32">
        <f>'Рейтинговая таблица организаций'!AS161</f>
        <v>100</v>
      </c>
      <c r="AI161" s="32">
        <f>'Рейтинговая таблица организаций'!AT161</f>
        <v>100</v>
      </c>
      <c r="AJ161" s="32">
        <f>'Рейтинговая таблица организаций'!AU161</f>
        <v>100</v>
      </c>
      <c r="AK161" s="32" t="str">
        <f t="shared" si="93"/>
        <v>1-123</v>
      </c>
      <c r="AL161" s="32">
        <f t="shared" si="78"/>
        <v>1</v>
      </c>
      <c r="AM161" s="32">
        <f t="shared" si="79"/>
        <v>123</v>
      </c>
      <c r="AN161" s="32">
        <f>'бланки '!D163</f>
        <v>159</v>
      </c>
      <c r="AO161" s="32" t="str">
        <f t="shared" si="94"/>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AP161" s="32">
        <f>'Рейтинговая таблица организаций'!BB161</f>
        <v>100</v>
      </c>
      <c r="AQ161" s="32">
        <f>'Рейтинговая таблица организаций'!BC161</f>
        <v>100</v>
      </c>
      <c r="AR161" s="32">
        <f>'Рейтинговая таблица организаций'!BD161</f>
        <v>100</v>
      </c>
      <c r="AS161" s="32">
        <f>'Рейтинговая таблица организаций'!BE161</f>
        <v>100</v>
      </c>
      <c r="AT161" s="32" t="str">
        <f t="shared" si="95"/>
        <v>1-120</v>
      </c>
      <c r="AU161" s="32">
        <f t="shared" si="80"/>
        <v>1</v>
      </c>
      <c r="AV161" s="32">
        <f t="shared" si="81"/>
        <v>120</v>
      </c>
      <c r="AW161" s="39" t="str">
        <f t="shared" si="96"/>
        <v>Корсаковский район</v>
      </c>
      <c r="AX161" s="32">
        <f t="shared" si="97"/>
        <v>159</v>
      </c>
      <c r="AY161" s="32" t="str">
        <f t="shared" si="98"/>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AZ161" s="32">
        <f>'Рейтинговая таблица организаций'!BF161</f>
        <v>90.4</v>
      </c>
      <c r="BA161" s="32" t="str">
        <f t="shared" si="99"/>
        <v>4</v>
      </c>
      <c r="BB161" s="32">
        <f t="shared" si="104"/>
        <v>4</v>
      </c>
      <c r="BC161" s="32">
        <f t="shared" si="105"/>
        <v>1</v>
      </c>
    </row>
    <row r="162" spans="1:55">
      <c r="A162" s="32">
        <f>'бланки '!D164</f>
        <v>160</v>
      </c>
      <c r="B162" s="33" t="str">
        <f>'Рейтинговая таблица организаций'!B162</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2" s="33" t="str">
        <f>'бланки '!A164</f>
        <v>Корсаковский район</v>
      </c>
      <c r="D162" s="32">
        <f>'Рейтинговая таблица организаций'!C162</f>
        <v>15</v>
      </c>
      <c r="E162" s="32">
        <f t="shared" si="82"/>
        <v>160</v>
      </c>
      <c r="F162" s="32" t="str">
        <f t="shared" si="83"/>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G162" s="32">
        <f>'Рейтинговая таблица организаций'!Q162</f>
        <v>99</v>
      </c>
      <c r="H162" s="32">
        <f>'Рейтинговая таблица организаций'!R162</f>
        <v>100</v>
      </c>
      <c r="I162" s="32">
        <f>'Рейтинговая таблица организаций'!S162</f>
        <v>100</v>
      </c>
      <c r="J162" s="32">
        <f>'Рейтинговая таблица организаций'!T162</f>
        <v>99.7</v>
      </c>
      <c r="K162" s="32" t="str">
        <f t="shared" si="84"/>
        <v>33-51</v>
      </c>
      <c r="L162" s="32">
        <f t="shared" si="72"/>
        <v>33</v>
      </c>
      <c r="M162" s="32">
        <f t="shared" si="73"/>
        <v>19</v>
      </c>
      <c r="N162" s="32">
        <f t="shared" si="85"/>
        <v>160</v>
      </c>
      <c r="O162" s="32" t="str">
        <f t="shared" si="86"/>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P162" s="32">
        <f>'Рейтинговая таблица организаций'!Z162</f>
        <v>100</v>
      </c>
      <c r="Q162" s="32">
        <f>'Рейтинговая таблица организаций'!AB162</f>
        <v>100</v>
      </c>
      <c r="R162" s="32">
        <f>'Рейтинговая таблица организаций'!AC162</f>
        <v>100</v>
      </c>
      <c r="S162" s="32" t="str">
        <f t="shared" si="87"/>
        <v>2-156</v>
      </c>
      <c r="T162" s="32">
        <f t="shared" si="74"/>
        <v>2</v>
      </c>
      <c r="U162" s="32">
        <f t="shared" si="75"/>
        <v>155</v>
      </c>
      <c r="V162" s="32">
        <f t="shared" si="88"/>
        <v>160</v>
      </c>
      <c r="W162" s="32" t="str">
        <f t="shared" si="89"/>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X162" s="32">
        <f>'Рейтинговая таблица организаций'!AH162</f>
        <v>0</v>
      </c>
      <c r="Y162" s="32">
        <f>'Рейтинговая таблица организаций'!AI162</f>
        <v>40</v>
      </c>
      <c r="Z162" s="34">
        <f>'Рейтинговая таблица организаций'!AJ162</f>
        <v>100</v>
      </c>
      <c r="AA162" s="32">
        <f>'Рейтинговая таблица организаций'!AK162</f>
        <v>46</v>
      </c>
      <c r="AB162" s="32" t="str">
        <f t="shared" si="90"/>
        <v>307-324</v>
      </c>
      <c r="AC162" s="32">
        <f t="shared" si="76"/>
        <v>307</v>
      </c>
      <c r="AD162" s="32">
        <f t="shared" si="77"/>
        <v>18</v>
      </c>
      <c r="AE162" s="32">
        <f t="shared" si="91"/>
        <v>160</v>
      </c>
      <c r="AF162" s="32" t="str">
        <f t="shared" si="92"/>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AG162" s="32">
        <f>'Рейтинговая таблица организаций'!AR162</f>
        <v>100</v>
      </c>
      <c r="AH162" s="32">
        <f>'Рейтинговая таблица организаций'!AS162</f>
        <v>100</v>
      </c>
      <c r="AI162" s="32">
        <f>'Рейтинговая таблица организаций'!AT162</f>
        <v>100</v>
      </c>
      <c r="AJ162" s="32">
        <f>'Рейтинговая таблица организаций'!AU162</f>
        <v>100</v>
      </c>
      <c r="AK162" s="32" t="str">
        <f t="shared" si="93"/>
        <v>1-123</v>
      </c>
      <c r="AL162" s="32">
        <f t="shared" si="78"/>
        <v>1</v>
      </c>
      <c r="AM162" s="32">
        <f t="shared" si="79"/>
        <v>123</v>
      </c>
      <c r="AN162" s="32">
        <f>'бланки '!D164</f>
        <v>160</v>
      </c>
      <c r="AO162" s="32" t="str">
        <f t="shared" si="94"/>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AP162" s="32">
        <f>'Рейтинговая таблица организаций'!BB162</f>
        <v>100</v>
      </c>
      <c r="AQ162" s="32">
        <f>'Рейтинговая таблица организаций'!BC162</f>
        <v>100</v>
      </c>
      <c r="AR162" s="32">
        <f>'Рейтинговая таблица организаций'!BD162</f>
        <v>100</v>
      </c>
      <c r="AS162" s="32">
        <f>'Рейтинговая таблица организаций'!BE162</f>
        <v>100</v>
      </c>
      <c r="AT162" s="32" t="str">
        <f t="shared" si="95"/>
        <v>1-120</v>
      </c>
      <c r="AU162" s="32">
        <f t="shared" si="80"/>
        <v>1</v>
      </c>
      <c r="AV162" s="32">
        <f t="shared" si="81"/>
        <v>120</v>
      </c>
      <c r="AW162" s="39" t="str">
        <f t="shared" si="96"/>
        <v>Корсаковский район</v>
      </c>
      <c r="AX162" s="32">
        <f t="shared" si="97"/>
        <v>160</v>
      </c>
      <c r="AY162" s="32" t="str">
        <f t="shared" si="98"/>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AZ162" s="32">
        <f>'Рейтинговая таблица организаций'!BF162</f>
        <v>89.14</v>
      </c>
      <c r="BA162" s="32" t="str">
        <f t="shared" si="99"/>
        <v>5</v>
      </c>
      <c r="BB162" s="32">
        <f t="shared" si="104"/>
        <v>5</v>
      </c>
      <c r="BC162" s="32">
        <f t="shared" si="105"/>
        <v>1</v>
      </c>
    </row>
    <row r="163" spans="1:55">
      <c r="A163" s="32">
        <f>'бланки '!D165</f>
        <v>161</v>
      </c>
      <c r="B163" s="33" t="str">
        <f>'Рейтинговая таблица организаций'!B163</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3" s="33" t="str">
        <f>'бланки '!A165</f>
        <v>Корсаковский район</v>
      </c>
      <c r="D163" s="32">
        <f>'Рейтинговая таблица организаций'!C163</f>
        <v>18</v>
      </c>
      <c r="E163" s="32">
        <f t="shared" si="82"/>
        <v>161</v>
      </c>
      <c r="F163" s="32" t="str">
        <f t="shared" si="83"/>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G163" s="32">
        <f>'Рейтинговая таблица организаций'!Q163</f>
        <v>99</v>
      </c>
      <c r="H163" s="32">
        <f>'Рейтинговая таблица организаций'!R163</f>
        <v>100</v>
      </c>
      <c r="I163" s="32">
        <f>'Рейтинговая таблица организаций'!S163</f>
        <v>100</v>
      </c>
      <c r="J163" s="32">
        <f>'Рейтинговая таблица организаций'!T163</f>
        <v>99.7</v>
      </c>
      <c r="K163" s="32" t="str">
        <f t="shared" si="84"/>
        <v>33-51</v>
      </c>
      <c r="L163" s="32">
        <f t="shared" si="72"/>
        <v>33</v>
      </c>
      <c r="M163" s="32">
        <f t="shared" si="73"/>
        <v>19</v>
      </c>
      <c r="N163" s="32">
        <f t="shared" si="85"/>
        <v>161</v>
      </c>
      <c r="O163" s="32" t="str">
        <f t="shared" si="86"/>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P163" s="32">
        <f>'Рейтинговая таблица организаций'!Z163</f>
        <v>100</v>
      </c>
      <c r="Q163" s="32">
        <f>'Рейтинговая таблица организаций'!AB163</f>
        <v>100</v>
      </c>
      <c r="R163" s="32">
        <f>'Рейтинговая таблица организаций'!AC163</f>
        <v>100</v>
      </c>
      <c r="S163" s="32" t="str">
        <f t="shared" si="87"/>
        <v>2-156</v>
      </c>
      <c r="T163" s="32">
        <f t="shared" si="74"/>
        <v>2</v>
      </c>
      <c r="U163" s="32">
        <f t="shared" si="75"/>
        <v>155</v>
      </c>
      <c r="V163" s="32">
        <f t="shared" si="88"/>
        <v>161</v>
      </c>
      <c r="W163" s="32" t="str">
        <f t="shared" si="89"/>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X163" s="32">
        <f>'Рейтинговая таблица организаций'!AH163</f>
        <v>0</v>
      </c>
      <c r="Y163" s="32">
        <f>'Рейтинговая таблица организаций'!AI163</f>
        <v>60</v>
      </c>
      <c r="Z163" s="34">
        <f>'Рейтинговая таблица организаций'!AJ163</f>
        <v>100</v>
      </c>
      <c r="AA163" s="32">
        <f>'Рейтинговая таблица организаций'!AK163</f>
        <v>54</v>
      </c>
      <c r="AB163" s="32" t="str">
        <f t="shared" si="90"/>
        <v>206-265</v>
      </c>
      <c r="AC163" s="32">
        <f t="shared" si="76"/>
        <v>206</v>
      </c>
      <c r="AD163" s="32">
        <f t="shared" si="77"/>
        <v>60</v>
      </c>
      <c r="AE163" s="32">
        <f t="shared" si="91"/>
        <v>161</v>
      </c>
      <c r="AF163" s="32" t="str">
        <f t="shared" si="92"/>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AG163" s="32">
        <f>'Рейтинговая таблица организаций'!AR163</f>
        <v>100</v>
      </c>
      <c r="AH163" s="32">
        <f>'Рейтинговая таблица организаций'!AS163</f>
        <v>100</v>
      </c>
      <c r="AI163" s="32">
        <f>'Рейтинговая таблица организаций'!AT163</f>
        <v>100</v>
      </c>
      <c r="AJ163" s="32">
        <f>'Рейтинговая таблица организаций'!AU163</f>
        <v>100</v>
      </c>
      <c r="AK163" s="32" t="str">
        <f t="shared" si="93"/>
        <v>1-123</v>
      </c>
      <c r="AL163" s="32">
        <f t="shared" si="78"/>
        <v>1</v>
      </c>
      <c r="AM163" s="32">
        <f t="shared" si="79"/>
        <v>123</v>
      </c>
      <c r="AN163" s="32">
        <f>'бланки '!D165</f>
        <v>161</v>
      </c>
      <c r="AO163" s="32" t="str">
        <f t="shared" si="94"/>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AP163" s="32">
        <f>'Рейтинговая таблица организаций'!BB163</f>
        <v>100</v>
      </c>
      <c r="AQ163" s="32">
        <f>'Рейтинговая таблица организаций'!BC163</f>
        <v>100</v>
      </c>
      <c r="AR163" s="32">
        <f>'Рейтинговая таблица организаций'!BD163</f>
        <v>100</v>
      </c>
      <c r="AS163" s="32">
        <f>'Рейтинговая таблица организаций'!BE163</f>
        <v>100</v>
      </c>
      <c r="AT163" s="32" t="str">
        <f t="shared" si="95"/>
        <v>1-120</v>
      </c>
      <c r="AU163" s="32">
        <f t="shared" si="80"/>
        <v>1</v>
      </c>
      <c r="AV163" s="32">
        <f t="shared" si="81"/>
        <v>120</v>
      </c>
      <c r="AW163" s="39" t="str">
        <f t="shared" si="96"/>
        <v>Корсаковский район</v>
      </c>
      <c r="AX163" s="32">
        <f t="shared" si="97"/>
        <v>161</v>
      </c>
      <c r="AY163" s="32" t="str">
        <f t="shared" si="98"/>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AZ163" s="32">
        <f>'Рейтинговая таблица организаций'!BF163</f>
        <v>90.74</v>
      </c>
      <c r="BA163" s="32" t="str">
        <f t="shared" si="99"/>
        <v>3</v>
      </c>
      <c r="BB163" s="32">
        <f t="shared" si="104"/>
        <v>3</v>
      </c>
      <c r="BC163" s="32">
        <f t="shared" si="105"/>
        <v>1</v>
      </c>
    </row>
    <row r="164" spans="1:55">
      <c r="A164" s="32">
        <f>'бланки '!D166</f>
        <v>162</v>
      </c>
      <c r="B164" s="33" t="str">
        <f>'Рейтинговая таблица организаций'!B164</f>
        <v>Муниципальное бюджетное общеобразовательное учреждение «Средняя общеобразовательная школа № 3» Болховского района Орловской области</v>
      </c>
      <c r="C164" s="33" t="str">
        <f>'бланки '!A166</f>
        <v>Болховский район</v>
      </c>
      <c r="D164" s="32">
        <f>'Рейтинговая таблица организаций'!C164</f>
        <v>391</v>
      </c>
      <c r="E164" s="32">
        <f t="shared" si="82"/>
        <v>162</v>
      </c>
      <c r="F164" s="32" t="str">
        <f t="shared" si="83"/>
        <v>Муниципальное бюджетное общеобразовательное учреждение «Средняя общеобразовательная школа № 3» Болховского района Орловской области</v>
      </c>
      <c r="G164" s="32">
        <f>'Рейтинговая таблица организаций'!Q164</f>
        <v>100</v>
      </c>
      <c r="H164" s="32">
        <f>'Рейтинговая таблица организаций'!R164</f>
        <v>100</v>
      </c>
      <c r="I164" s="32">
        <f>'Рейтинговая таблица организаций'!S164</f>
        <v>100</v>
      </c>
      <c r="J164" s="32">
        <f>'Рейтинговая таблица организаций'!T164</f>
        <v>100</v>
      </c>
      <c r="K164" s="32" t="str">
        <f t="shared" si="84"/>
        <v>1-32</v>
      </c>
      <c r="L164" s="32">
        <f t="shared" si="72"/>
        <v>1</v>
      </c>
      <c r="M164" s="32">
        <f t="shared" si="73"/>
        <v>32</v>
      </c>
      <c r="N164" s="32">
        <f t="shared" si="85"/>
        <v>162</v>
      </c>
      <c r="O164" s="32" t="str">
        <f t="shared" si="86"/>
        <v>Муниципальное бюджетное общеобразовательное учреждение «Средняя общеобразовательная школа № 3» Болховского района Орловской области</v>
      </c>
      <c r="P164" s="32">
        <f>'Рейтинговая таблица организаций'!Z164</f>
        <v>100</v>
      </c>
      <c r="Q164" s="32">
        <f>'Рейтинговая таблица организаций'!AB164</f>
        <v>100</v>
      </c>
      <c r="R164" s="32">
        <f>'Рейтинговая таблица организаций'!AC164</f>
        <v>100</v>
      </c>
      <c r="S164" s="32" t="str">
        <f t="shared" si="87"/>
        <v>2-156</v>
      </c>
      <c r="T164" s="32">
        <f t="shared" si="74"/>
        <v>2</v>
      </c>
      <c r="U164" s="32">
        <f t="shared" si="75"/>
        <v>155</v>
      </c>
      <c r="V164" s="32">
        <f t="shared" si="88"/>
        <v>162</v>
      </c>
      <c r="W164" s="32" t="str">
        <f t="shared" si="89"/>
        <v>Муниципальное бюджетное общеобразовательное учреждение «Средняя общеобразовательная школа № 3» Болховского района Орловской области</v>
      </c>
      <c r="X164" s="32">
        <f>'Рейтинговая таблица организаций'!AH164</f>
        <v>80</v>
      </c>
      <c r="Y164" s="32">
        <f>'Рейтинговая таблица организаций'!AI164</f>
        <v>100</v>
      </c>
      <c r="Z164" s="34">
        <f>'Рейтинговая таблица организаций'!AJ164</f>
        <v>96</v>
      </c>
      <c r="AA164" s="32">
        <f>'Рейтинговая таблица организаций'!AK164</f>
        <v>92.8</v>
      </c>
      <c r="AB164" s="32" t="str">
        <f t="shared" si="90"/>
        <v>10-11</v>
      </c>
      <c r="AC164" s="32">
        <f t="shared" si="76"/>
        <v>10</v>
      </c>
      <c r="AD164" s="32">
        <f t="shared" si="77"/>
        <v>2</v>
      </c>
      <c r="AE164" s="32">
        <f t="shared" si="91"/>
        <v>162</v>
      </c>
      <c r="AF164" s="32" t="str">
        <f t="shared" si="92"/>
        <v>Муниципальное бюджетное общеобразовательное учреждение «Средняя общеобразовательная школа № 3» Болховского района Орловской области</v>
      </c>
      <c r="AG164" s="32">
        <f>'Рейтинговая таблица организаций'!AR164</f>
        <v>99</v>
      </c>
      <c r="AH164" s="32">
        <f>'Рейтинговая таблица организаций'!AS164</f>
        <v>98</v>
      </c>
      <c r="AI164" s="32">
        <f>'Рейтинговая таблица организаций'!AT164</f>
        <v>99</v>
      </c>
      <c r="AJ164" s="32">
        <f>'Рейтинговая таблица организаций'!AU164</f>
        <v>98.6</v>
      </c>
      <c r="AK164" s="32" t="str">
        <f t="shared" si="93"/>
        <v>191-201</v>
      </c>
      <c r="AL164" s="32">
        <f t="shared" si="78"/>
        <v>191</v>
      </c>
      <c r="AM164" s="32">
        <f t="shared" si="79"/>
        <v>11</v>
      </c>
      <c r="AN164" s="32">
        <f>'бланки '!D166</f>
        <v>162</v>
      </c>
      <c r="AO164" s="32" t="str">
        <f t="shared" si="94"/>
        <v>Муниципальное бюджетное общеобразовательное учреждение «Средняя общеобразовательная школа № 3» Болховского района Орловской области</v>
      </c>
      <c r="AP164" s="32">
        <f>'Рейтинговая таблица организаций'!BB164</f>
        <v>98</v>
      </c>
      <c r="AQ164" s="32">
        <f>'Рейтинговая таблица организаций'!BC164</f>
        <v>99</v>
      </c>
      <c r="AR164" s="32">
        <f>'Рейтинговая таблица организаций'!BD164</f>
        <v>99</v>
      </c>
      <c r="AS164" s="32">
        <f>'Рейтинговая таблица организаций'!BE164</f>
        <v>98.7</v>
      </c>
      <c r="AT164" s="32" t="str">
        <f t="shared" si="95"/>
        <v>191-200</v>
      </c>
      <c r="AU164" s="32">
        <f t="shared" si="80"/>
        <v>191</v>
      </c>
      <c r="AV164" s="32">
        <f t="shared" si="81"/>
        <v>10</v>
      </c>
      <c r="AW164" s="39" t="str">
        <f t="shared" si="96"/>
        <v>Болховский район</v>
      </c>
      <c r="AX164" s="32">
        <f t="shared" si="97"/>
        <v>162</v>
      </c>
      <c r="AY164" s="32" t="str">
        <f t="shared" si="98"/>
        <v>Муниципальное бюджетное общеобразовательное учреждение «Средняя общеобразовательная школа № 3» Болховского района Орловской области</v>
      </c>
      <c r="AZ164" s="32">
        <f>'Рейтинговая таблица организаций'!BF164</f>
        <v>98.02</v>
      </c>
      <c r="BA164" s="32" t="str">
        <f t="shared" si="99"/>
        <v>1</v>
      </c>
      <c r="BB164" s="32">
        <f>RANK(AZ164,AZ$164:AZ$176)</f>
        <v>1</v>
      </c>
      <c r="BC164" s="32">
        <f>COUNTIF(BB$164:BB$176,BB164)</f>
        <v>1</v>
      </c>
    </row>
    <row r="165" spans="1:55">
      <c r="A165" s="32">
        <f>'бланки '!D167</f>
        <v>163</v>
      </c>
      <c r="B165" s="33" t="str">
        <f>'Рейтинговая таблица организаций'!B165</f>
        <v>Муниципальное бюджетное общеобразовательное учреждение «Гимназия г. Болхова»</v>
      </c>
      <c r="C165" s="33" t="str">
        <f>'бланки '!A167</f>
        <v>Болховский район</v>
      </c>
      <c r="D165" s="32">
        <f>'Рейтинговая таблица организаций'!C165</f>
        <v>410</v>
      </c>
      <c r="E165" s="32">
        <f t="shared" si="82"/>
        <v>163</v>
      </c>
      <c r="F165" s="32" t="str">
        <f t="shared" si="83"/>
        <v>Муниципальное бюджетное общеобразовательное учреждение «Гимназия г. Болхова»</v>
      </c>
      <c r="G165" s="32">
        <f>'Рейтинговая таблица организаций'!Q165</f>
        <v>96</v>
      </c>
      <c r="H165" s="32">
        <f>'Рейтинговая таблица организаций'!R165</f>
        <v>90</v>
      </c>
      <c r="I165" s="32">
        <f>'Рейтинговая таблица организаций'!S165</f>
        <v>99</v>
      </c>
      <c r="J165" s="32">
        <f>'Рейтинговая таблица организаций'!T165</f>
        <v>95.4</v>
      </c>
      <c r="K165" s="32" t="str">
        <f t="shared" si="84"/>
        <v>283-285</v>
      </c>
      <c r="L165" s="32">
        <f t="shared" si="72"/>
        <v>283</v>
      </c>
      <c r="M165" s="32">
        <f t="shared" si="73"/>
        <v>3</v>
      </c>
      <c r="N165" s="32">
        <f t="shared" si="85"/>
        <v>163</v>
      </c>
      <c r="O165" s="32" t="str">
        <f t="shared" si="86"/>
        <v>Муниципальное бюджетное общеобразовательное учреждение «Гимназия г. Болхова»</v>
      </c>
      <c r="P165" s="32">
        <f>'Рейтинговая таблица организаций'!Z165</f>
        <v>100</v>
      </c>
      <c r="Q165" s="32">
        <f>'Рейтинговая таблица организаций'!AB165</f>
        <v>96</v>
      </c>
      <c r="R165" s="32">
        <f>'Рейтинговая таблица организаций'!AC165</f>
        <v>98</v>
      </c>
      <c r="S165" s="32" t="str">
        <f t="shared" si="87"/>
        <v>278-315</v>
      </c>
      <c r="T165" s="32">
        <f t="shared" si="74"/>
        <v>278</v>
      </c>
      <c r="U165" s="32">
        <f t="shared" si="75"/>
        <v>38</v>
      </c>
      <c r="V165" s="32">
        <f t="shared" si="88"/>
        <v>163</v>
      </c>
      <c r="W165" s="32" t="str">
        <f t="shared" si="89"/>
        <v>Муниципальное бюджетное общеобразовательное учреждение «Гимназия г. Болхова»</v>
      </c>
      <c r="X165" s="32">
        <f>'Рейтинговая таблица организаций'!AH165</f>
        <v>40</v>
      </c>
      <c r="Y165" s="32">
        <f>'Рейтинговая таблица организаций'!AI165</f>
        <v>60</v>
      </c>
      <c r="Z165" s="34">
        <f>'Рейтинговая таблица организаций'!AJ165</f>
        <v>91</v>
      </c>
      <c r="AA165" s="32">
        <f>'Рейтинговая таблица организаций'!AK165</f>
        <v>63.3</v>
      </c>
      <c r="AB165" s="32" t="str">
        <f t="shared" si="90"/>
        <v>135-136</v>
      </c>
      <c r="AC165" s="32">
        <f t="shared" si="76"/>
        <v>135</v>
      </c>
      <c r="AD165" s="32">
        <f t="shared" si="77"/>
        <v>2</v>
      </c>
      <c r="AE165" s="32">
        <f t="shared" si="91"/>
        <v>163</v>
      </c>
      <c r="AF165" s="32" t="str">
        <f t="shared" si="92"/>
        <v>Муниципальное бюджетное общеобразовательное учреждение «Гимназия г. Болхова»</v>
      </c>
      <c r="AG165" s="32">
        <f>'Рейтинговая таблица организаций'!AR165</f>
        <v>96</v>
      </c>
      <c r="AH165" s="32">
        <f>'Рейтинговая таблица организаций'!AS165</f>
        <v>98</v>
      </c>
      <c r="AI165" s="32">
        <f>'Рейтинговая таблица организаций'!AT165</f>
        <v>98</v>
      </c>
      <c r="AJ165" s="32">
        <f>'Рейтинговая таблица организаций'!AU165</f>
        <v>97.2</v>
      </c>
      <c r="AK165" s="32" t="str">
        <f t="shared" si="93"/>
        <v>272-288</v>
      </c>
      <c r="AL165" s="32">
        <f t="shared" si="78"/>
        <v>272</v>
      </c>
      <c r="AM165" s="32">
        <f t="shared" si="79"/>
        <v>17</v>
      </c>
      <c r="AN165" s="32">
        <f>'бланки '!D167</f>
        <v>163</v>
      </c>
      <c r="AO165" s="32" t="str">
        <f t="shared" si="94"/>
        <v>Муниципальное бюджетное общеобразовательное учреждение «Гимназия г. Болхова»</v>
      </c>
      <c r="AP165" s="32">
        <f>'Рейтинговая таблица организаций'!BB165</f>
        <v>97</v>
      </c>
      <c r="AQ165" s="32">
        <f>'Рейтинговая таблица организаций'!BC165</f>
        <v>99</v>
      </c>
      <c r="AR165" s="32">
        <f>'Рейтинговая таблица организаций'!BD165</f>
        <v>97</v>
      </c>
      <c r="AS165" s="32">
        <f>'Рейтинговая таблица организаций'!BE165</f>
        <v>97.4</v>
      </c>
      <c r="AT165" s="32" t="str">
        <f t="shared" si="95"/>
        <v>286-291</v>
      </c>
      <c r="AU165" s="32">
        <f t="shared" si="80"/>
        <v>286</v>
      </c>
      <c r="AV165" s="32">
        <f t="shared" si="81"/>
        <v>6</v>
      </c>
      <c r="AW165" s="39" t="str">
        <f t="shared" si="96"/>
        <v>Болховский район</v>
      </c>
      <c r="AX165" s="32">
        <f t="shared" si="97"/>
        <v>163</v>
      </c>
      <c r="AY165" s="32" t="str">
        <f t="shared" si="98"/>
        <v>Муниципальное бюджетное общеобразовательное учреждение «Гимназия г. Болхова»</v>
      </c>
      <c r="AZ165" s="32">
        <f>'Рейтинговая таблица организаций'!BF165</f>
        <v>90.259999999999991</v>
      </c>
      <c r="BA165" s="32" t="str">
        <f t="shared" si="99"/>
        <v>10</v>
      </c>
      <c r="BB165" s="32">
        <f t="shared" ref="BB165:BB176" si="106">RANK(AZ165,AZ$164:AZ$176)</f>
        <v>10</v>
      </c>
      <c r="BC165" s="32">
        <f t="shared" ref="BC165:BC176" si="107">COUNTIF(BB$164:BB$176,BB165)</f>
        <v>1</v>
      </c>
    </row>
    <row r="166" spans="1:55">
      <c r="A166" s="32">
        <f>'бланки '!D168</f>
        <v>164</v>
      </c>
      <c r="B166" s="33" t="str">
        <f>'Рейтинговая таблица организаций'!B166</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6" s="33" t="str">
        <f>'бланки '!A168</f>
        <v>Болховский район</v>
      </c>
      <c r="D166" s="32">
        <f>'Рейтинговая таблица организаций'!C166</f>
        <v>36</v>
      </c>
      <c r="E166" s="32">
        <f t="shared" si="82"/>
        <v>164</v>
      </c>
      <c r="F166" s="32" t="str">
        <f t="shared" si="83"/>
        <v>Муниципальное бюджетное общеобразовательное учреждение «Гнездиловская средняя общеобразовательная школа» Болховского района Орловской области</v>
      </c>
      <c r="G166" s="32">
        <f>'Рейтинговая таблица организаций'!Q166</f>
        <v>98</v>
      </c>
      <c r="H166" s="32">
        <f>'Рейтинговая таблица организаций'!R166</f>
        <v>100</v>
      </c>
      <c r="I166" s="32">
        <f>'Рейтинговая таблица организаций'!S166</f>
        <v>100</v>
      </c>
      <c r="J166" s="32">
        <f>'Рейтинговая таблица организаций'!T166</f>
        <v>99.4</v>
      </c>
      <c r="K166" s="32" t="str">
        <f t="shared" si="84"/>
        <v>75-82</v>
      </c>
      <c r="L166" s="32">
        <f t="shared" si="72"/>
        <v>75</v>
      </c>
      <c r="M166" s="32">
        <f t="shared" si="73"/>
        <v>8</v>
      </c>
      <c r="N166" s="32">
        <f t="shared" si="85"/>
        <v>164</v>
      </c>
      <c r="O166" s="32" t="str">
        <f t="shared" si="86"/>
        <v>Муниципальное бюджетное общеобразовательное учреждение «Гнездиловская средняя общеобразовательная школа» Болховского района Орловской области</v>
      </c>
      <c r="P166" s="32">
        <f>'Рейтинговая таблица организаций'!Z166</f>
        <v>100</v>
      </c>
      <c r="Q166" s="32">
        <f>'Рейтинговая таблица организаций'!AB166</f>
        <v>100</v>
      </c>
      <c r="R166" s="32">
        <f>'Рейтинговая таблица организаций'!AC166</f>
        <v>100</v>
      </c>
      <c r="S166" s="32" t="str">
        <f t="shared" si="87"/>
        <v>2-156</v>
      </c>
      <c r="T166" s="32">
        <f t="shared" si="74"/>
        <v>2</v>
      </c>
      <c r="U166" s="32">
        <f t="shared" si="75"/>
        <v>155</v>
      </c>
      <c r="V166" s="32">
        <f t="shared" si="88"/>
        <v>164</v>
      </c>
      <c r="W166" s="32" t="str">
        <f t="shared" si="89"/>
        <v>Муниципальное бюджетное общеобразовательное учреждение «Гнездиловская средняя общеобразовательная школа» Болховского района Орловской области</v>
      </c>
      <c r="X166" s="32">
        <f>'Рейтинговая таблица организаций'!AH166</f>
        <v>0</v>
      </c>
      <c r="Y166" s="32">
        <f>'Рейтинговая таблица организаций'!AI166</f>
        <v>60</v>
      </c>
      <c r="Z166" s="34">
        <f>'Рейтинговая таблица организаций'!AJ166</f>
        <v>100</v>
      </c>
      <c r="AA166" s="32">
        <f>'Рейтинговая таблица организаций'!AK166</f>
        <v>54</v>
      </c>
      <c r="AB166" s="32" t="str">
        <f t="shared" si="90"/>
        <v>206-265</v>
      </c>
      <c r="AC166" s="32">
        <f t="shared" si="76"/>
        <v>206</v>
      </c>
      <c r="AD166" s="32">
        <f t="shared" si="77"/>
        <v>60</v>
      </c>
      <c r="AE166" s="32">
        <f t="shared" si="91"/>
        <v>164</v>
      </c>
      <c r="AF166" s="32" t="str">
        <f t="shared" si="92"/>
        <v>Муниципальное бюджетное общеобразовательное учреждение «Гнездиловская средняя общеобразовательная школа» Болховского района Орловской области</v>
      </c>
      <c r="AG166" s="32">
        <f>'Рейтинговая таблица организаций'!AR166</f>
        <v>100</v>
      </c>
      <c r="AH166" s="32">
        <f>'Рейтинговая таблица организаций'!AS166</f>
        <v>100</v>
      </c>
      <c r="AI166" s="32">
        <f>'Рейтинговая таблица организаций'!AT166</f>
        <v>100</v>
      </c>
      <c r="AJ166" s="32">
        <f>'Рейтинговая таблица организаций'!AU166</f>
        <v>100</v>
      </c>
      <c r="AK166" s="32" t="str">
        <f t="shared" si="93"/>
        <v>1-123</v>
      </c>
      <c r="AL166" s="32">
        <f t="shared" si="78"/>
        <v>1</v>
      </c>
      <c r="AM166" s="32">
        <f t="shared" si="79"/>
        <v>123</v>
      </c>
      <c r="AN166" s="32">
        <f>'бланки '!D168</f>
        <v>164</v>
      </c>
      <c r="AO166" s="32" t="str">
        <f t="shared" si="94"/>
        <v>Муниципальное бюджетное общеобразовательное учреждение «Гнездиловская средняя общеобразовательная школа» Болховского района Орловской области</v>
      </c>
      <c r="AP166" s="32">
        <f>'Рейтинговая таблица организаций'!BB166</f>
        <v>100</v>
      </c>
      <c r="AQ166" s="32">
        <f>'Рейтинговая таблица организаций'!BC166</f>
        <v>100</v>
      </c>
      <c r="AR166" s="32">
        <f>'Рейтинговая таблица организаций'!BD166</f>
        <v>100</v>
      </c>
      <c r="AS166" s="32">
        <f>'Рейтинговая таблица организаций'!BE166</f>
        <v>100</v>
      </c>
      <c r="AT166" s="32" t="str">
        <f t="shared" si="95"/>
        <v>1-120</v>
      </c>
      <c r="AU166" s="32">
        <f t="shared" si="80"/>
        <v>1</v>
      </c>
      <c r="AV166" s="32">
        <f t="shared" si="81"/>
        <v>120</v>
      </c>
      <c r="AW166" s="39" t="str">
        <f t="shared" si="96"/>
        <v>Болховский район</v>
      </c>
      <c r="AX166" s="32">
        <f t="shared" si="97"/>
        <v>164</v>
      </c>
      <c r="AY166" s="32" t="str">
        <f t="shared" si="98"/>
        <v>Муниципальное бюджетное общеобразовательное учреждение «Гнездиловская средняя общеобразовательная школа» Болховского района Орловской области</v>
      </c>
      <c r="AZ166" s="32">
        <f>'Рейтинговая таблица организаций'!BF166</f>
        <v>90.679999999999993</v>
      </c>
      <c r="BA166" s="32" t="str">
        <f t="shared" si="99"/>
        <v>8</v>
      </c>
      <c r="BB166" s="32">
        <f t="shared" si="106"/>
        <v>8</v>
      </c>
      <c r="BC166" s="32">
        <f t="shared" si="107"/>
        <v>1</v>
      </c>
    </row>
    <row r="167" spans="1:55">
      <c r="A167" s="32">
        <f>'бланки '!D169</f>
        <v>165</v>
      </c>
      <c r="B167" s="33" t="str">
        <f>'Рейтинговая таблица организаций'!B167</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7" s="33" t="str">
        <f>'бланки '!A169</f>
        <v>Болховский район</v>
      </c>
      <c r="D167" s="32">
        <f>'Рейтинговая таблица организаций'!C167</f>
        <v>10</v>
      </c>
      <c r="E167" s="32">
        <f t="shared" si="82"/>
        <v>165</v>
      </c>
      <c r="F167" s="32" t="str">
        <f t="shared" si="83"/>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G167" s="32">
        <f>'Рейтинговая таблица организаций'!Q167</f>
        <v>100</v>
      </c>
      <c r="H167" s="32">
        <f>'Рейтинговая таблица организаций'!R167</f>
        <v>100</v>
      </c>
      <c r="I167" s="32">
        <f>'Рейтинговая таблица организаций'!S167</f>
        <v>100</v>
      </c>
      <c r="J167" s="32">
        <f>'Рейтинговая таблица организаций'!T167</f>
        <v>100</v>
      </c>
      <c r="K167" s="32" t="str">
        <f t="shared" si="84"/>
        <v>1-32</v>
      </c>
      <c r="L167" s="32">
        <f t="shared" si="72"/>
        <v>1</v>
      </c>
      <c r="M167" s="32">
        <f t="shared" si="73"/>
        <v>32</v>
      </c>
      <c r="N167" s="32">
        <f t="shared" si="85"/>
        <v>165</v>
      </c>
      <c r="O167" s="32" t="str">
        <f t="shared" si="86"/>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P167" s="32">
        <f>'Рейтинговая таблица организаций'!Z167</f>
        <v>100</v>
      </c>
      <c r="Q167" s="32">
        <f>'Рейтинговая таблица организаций'!AB167</f>
        <v>100</v>
      </c>
      <c r="R167" s="32">
        <f>'Рейтинговая таблица организаций'!AC167</f>
        <v>100</v>
      </c>
      <c r="S167" s="32" t="str">
        <f t="shared" si="87"/>
        <v>2-156</v>
      </c>
      <c r="T167" s="32">
        <f t="shared" si="74"/>
        <v>2</v>
      </c>
      <c r="U167" s="32">
        <f t="shared" si="75"/>
        <v>155</v>
      </c>
      <c r="V167" s="32">
        <f t="shared" si="88"/>
        <v>165</v>
      </c>
      <c r="W167" s="32" t="str">
        <f t="shared" si="89"/>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X167" s="32">
        <f>'Рейтинговая таблица организаций'!AH167</f>
        <v>20</v>
      </c>
      <c r="Y167" s="32">
        <f>'Рейтинговая таблица организаций'!AI167</f>
        <v>60</v>
      </c>
      <c r="Z167" s="34">
        <f>'Рейтинговая таблица организаций'!AJ167</f>
        <v>100</v>
      </c>
      <c r="AA167" s="32">
        <f>'Рейтинговая таблица организаций'!AK167</f>
        <v>60</v>
      </c>
      <c r="AB167" s="32" t="str">
        <f t="shared" si="90"/>
        <v>160-188</v>
      </c>
      <c r="AC167" s="32">
        <f t="shared" si="76"/>
        <v>160</v>
      </c>
      <c r="AD167" s="32">
        <f t="shared" si="77"/>
        <v>29</v>
      </c>
      <c r="AE167" s="32">
        <f t="shared" si="91"/>
        <v>165</v>
      </c>
      <c r="AF167" s="32" t="str">
        <f t="shared" si="92"/>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AG167" s="32">
        <f>'Рейтинговая таблица организаций'!AR167</f>
        <v>100</v>
      </c>
      <c r="AH167" s="32">
        <f>'Рейтинговая таблица организаций'!AS167</f>
        <v>100</v>
      </c>
      <c r="AI167" s="32">
        <f>'Рейтинговая таблица организаций'!AT167</f>
        <v>100</v>
      </c>
      <c r="AJ167" s="32">
        <f>'Рейтинговая таблица организаций'!AU167</f>
        <v>100</v>
      </c>
      <c r="AK167" s="32" t="str">
        <f t="shared" si="93"/>
        <v>1-123</v>
      </c>
      <c r="AL167" s="32">
        <f t="shared" si="78"/>
        <v>1</v>
      </c>
      <c r="AM167" s="32">
        <f t="shared" si="79"/>
        <v>123</v>
      </c>
      <c r="AN167" s="32">
        <f>'бланки '!D169</f>
        <v>165</v>
      </c>
      <c r="AO167" s="32" t="str">
        <f t="shared" si="94"/>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AP167" s="32">
        <f>'Рейтинговая таблица организаций'!BB167</f>
        <v>100</v>
      </c>
      <c r="AQ167" s="32">
        <f>'Рейтинговая таблица организаций'!BC167</f>
        <v>100</v>
      </c>
      <c r="AR167" s="32">
        <f>'Рейтинговая таблица организаций'!BD167</f>
        <v>100</v>
      </c>
      <c r="AS167" s="32">
        <f>'Рейтинговая таблица организаций'!BE167</f>
        <v>100</v>
      </c>
      <c r="AT167" s="32" t="str">
        <f t="shared" si="95"/>
        <v>1-120</v>
      </c>
      <c r="AU167" s="32">
        <f t="shared" si="80"/>
        <v>1</v>
      </c>
      <c r="AV167" s="32">
        <f t="shared" si="81"/>
        <v>120</v>
      </c>
      <c r="AW167" s="39" t="str">
        <f t="shared" si="96"/>
        <v>Болховский район</v>
      </c>
      <c r="AX167" s="32">
        <f t="shared" si="97"/>
        <v>165</v>
      </c>
      <c r="AY167" s="32" t="str">
        <f t="shared" si="98"/>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AZ167" s="32">
        <f>'Рейтинговая таблица организаций'!BF167</f>
        <v>92</v>
      </c>
      <c r="BA167" s="32" t="str">
        <f t="shared" si="99"/>
        <v>5-6</v>
      </c>
      <c r="BB167" s="32">
        <f t="shared" si="106"/>
        <v>5</v>
      </c>
      <c r="BC167" s="32">
        <f t="shared" si="107"/>
        <v>2</v>
      </c>
    </row>
    <row r="168" spans="1:55">
      <c r="A168" s="32">
        <f>'бланки '!D170</f>
        <v>166</v>
      </c>
      <c r="B168" s="33" t="str">
        <f>'Рейтинговая таблица организаций'!B168</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8" s="33" t="str">
        <f>'бланки '!A170</f>
        <v>Болховский район</v>
      </c>
      <c r="D168" s="32">
        <f>'Рейтинговая таблица организаций'!C168</f>
        <v>35</v>
      </c>
      <c r="E168" s="32">
        <f t="shared" si="82"/>
        <v>166</v>
      </c>
      <c r="F168" s="32" t="str">
        <f t="shared" si="83"/>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G168" s="32">
        <f>'Рейтинговая таблица организаций'!Q168</f>
        <v>100</v>
      </c>
      <c r="H168" s="32">
        <f>'Рейтинговая таблица организаций'!R168</f>
        <v>100</v>
      </c>
      <c r="I168" s="32">
        <f>'Рейтинговая таблица организаций'!S168</f>
        <v>98</v>
      </c>
      <c r="J168" s="32">
        <f>'Рейтинговая таблица организаций'!T168</f>
        <v>99.2</v>
      </c>
      <c r="K168" s="32" t="str">
        <f t="shared" si="84"/>
        <v>90-121</v>
      </c>
      <c r="L168" s="32">
        <f t="shared" si="72"/>
        <v>90</v>
      </c>
      <c r="M168" s="32">
        <f t="shared" si="73"/>
        <v>32</v>
      </c>
      <c r="N168" s="32">
        <f t="shared" si="85"/>
        <v>166</v>
      </c>
      <c r="O168" s="32" t="str">
        <f t="shared" si="86"/>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P168" s="32">
        <f>'Рейтинговая таблица организаций'!Z168</f>
        <v>100</v>
      </c>
      <c r="Q168" s="32">
        <f>'Рейтинговая таблица организаций'!AB168</f>
        <v>97</v>
      </c>
      <c r="R168" s="32">
        <f>'Рейтинговая таблица организаций'!AC168</f>
        <v>98.5</v>
      </c>
      <c r="S168" s="32" t="str">
        <f t="shared" si="87"/>
        <v>240-277</v>
      </c>
      <c r="T168" s="32">
        <f t="shared" si="74"/>
        <v>240</v>
      </c>
      <c r="U168" s="32">
        <f t="shared" si="75"/>
        <v>38</v>
      </c>
      <c r="V168" s="32">
        <f t="shared" si="88"/>
        <v>166</v>
      </c>
      <c r="W168" s="32" t="str">
        <f t="shared" si="89"/>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X168" s="32">
        <f>'Рейтинговая таблица организаций'!AH168</f>
        <v>40</v>
      </c>
      <c r="Y168" s="32">
        <f>'Рейтинговая таблица организаций'!AI168</f>
        <v>60</v>
      </c>
      <c r="Z168" s="34">
        <f>'Рейтинговая таблица организаций'!AJ168</f>
        <v>100</v>
      </c>
      <c r="AA168" s="32">
        <f>'Рейтинговая таблица организаций'!AK168</f>
        <v>66</v>
      </c>
      <c r="AB168" s="32" t="str">
        <f t="shared" si="90"/>
        <v>115-132</v>
      </c>
      <c r="AC168" s="32">
        <f t="shared" si="76"/>
        <v>115</v>
      </c>
      <c r="AD168" s="32">
        <f t="shared" si="77"/>
        <v>18</v>
      </c>
      <c r="AE168" s="32">
        <f t="shared" si="91"/>
        <v>166</v>
      </c>
      <c r="AF168" s="32" t="str">
        <f t="shared" si="92"/>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AG168" s="32">
        <f>'Рейтинговая таблица организаций'!AR168</f>
        <v>97</v>
      </c>
      <c r="AH168" s="32">
        <f>'Рейтинговая таблица организаций'!AS168</f>
        <v>100</v>
      </c>
      <c r="AI168" s="32">
        <f>'Рейтинговая таблица организаций'!AT168</f>
        <v>100</v>
      </c>
      <c r="AJ168" s="32">
        <f>'Рейтинговая таблица организаций'!AU168</f>
        <v>98.8</v>
      </c>
      <c r="AK168" s="32" t="str">
        <f t="shared" si="93"/>
        <v>170-190</v>
      </c>
      <c r="AL168" s="32">
        <f t="shared" si="78"/>
        <v>170</v>
      </c>
      <c r="AM168" s="32">
        <f t="shared" si="79"/>
        <v>21</v>
      </c>
      <c r="AN168" s="32">
        <f>'бланки '!D170</f>
        <v>166</v>
      </c>
      <c r="AO168" s="32" t="str">
        <f t="shared" si="94"/>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AP168" s="32">
        <f>'Рейтинговая таблица организаций'!BB168</f>
        <v>100</v>
      </c>
      <c r="AQ168" s="32">
        <f>'Рейтинговая таблица организаций'!BC168</f>
        <v>100</v>
      </c>
      <c r="AR168" s="32">
        <f>'Рейтинговая таблица организаций'!BD168</f>
        <v>97</v>
      </c>
      <c r="AS168" s="32">
        <f>'Рейтинговая таблица организаций'!BE168</f>
        <v>98.5</v>
      </c>
      <c r="AT168" s="32" t="str">
        <f t="shared" si="95"/>
        <v>204-215</v>
      </c>
      <c r="AU168" s="32">
        <f t="shared" si="80"/>
        <v>204</v>
      </c>
      <c r="AV168" s="32">
        <f t="shared" si="81"/>
        <v>12</v>
      </c>
      <c r="AW168" s="39" t="str">
        <f t="shared" si="96"/>
        <v>Болховский район</v>
      </c>
      <c r="AX168" s="32">
        <f t="shared" si="97"/>
        <v>166</v>
      </c>
      <c r="AY168" s="32" t="str">
        <f t="shared" si="98"/>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AZ168" s="32">
        <f>'Рейтинговая таблица организаций'!BF168</f>
        <v>92.2</v>
      </c>
      <c r="BA168" s="32" t="str">
        <f t="shared" si="99"/>
        <v>4</v>
      </c>
      <c r="BB168" s="32">
        <f t="shared" si="106"/>
        <v>4</v>
      </c>
      <c r="BC168" s="32">
        <f t="shared" si="107"/>
        <v>1</v>
      </c>
    </row>
    <row r="169" spans="1:55">
      <c r="A169" s="32">
        <f>'бланки '!D171</f>
        <v>167</v>
      </c>
      <c r="B169" s="33" t="str">
        <f>'Рейтинговая таблица организаций'!B169</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9" s="33" t="str">
        <f>'бланки '!A171</f>
        <v>Болховский район</v>
      </c>
      <c r="D169" s="32">
        <f>'Рейтинговая таблица организаций'!C169</f>
        <v>134</v>
      </c>
      <c r="E169" s="32">
        <f t="shared" si="82"/>
        <v>167</v>
      </c>
      <c r="F169" s="32" t="str">
        <f t="shared" si="83"/>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G169" s="32">
        <f>'Рейтинговая таблица организаций'!Q169</f>
        <v>83</v>
      </c>
      <c r="H169" s="32">
        <f>'Рейтинговая таблица организаций'!R169</f>
        <v>60</v>
      </c>
      <c r="I169" s="32">
        <f>'Рейтинговая таблица организаций'!S169</f>
        <v>99</v>
      </c>
      <c r="J169" s="32">
        <f>'Рейтинговая таблица организаций'!T169</f>
        <v>82.5</v>
      </c>
      <c r="K169" s="32" t="str">
        <f t="shared" si="84"/>
        <v>330</v>
      </c>
      <c r="L169" s="32">
        <f t="shared" si="72"/>
        <v>330</v>
      </c>
      <c r="M169" s="32">
        <f t="shared" si="73"/>
        <v>1</v>
      </c>
      <c r="N169" s="32">
        <f t="shared" si="85"/>
        <v>167</v>
      </c>
      <c r="O169" s="32" t="str">
        <f t="shared" si="86"/>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P169" s="32">
        <f>'Рейтинговая таблица организаций'!Z169</f>
        <v>100</v>
      </c>
      <c r="Q169" s="32">
        <f>'Рейтинговая таблица организаций'!AB169</f>
        <v>98</v>
      </c>
      <c r="R169" s="32">
        <f>'Рейтинговая таблица организаций'!AC169</f>
        <v>99</v>
      </c>
      <c r="S169" s="32" t="str">
        <f t="shared" si="87"/>
        <v>193-239</v>
      </c>
      <c r="T169" s="32">
        <f t="shared" si="74"/>
        <v>193</v>
      </c>
      <c r="U169" s="32">
        <f t="shared" si="75"/>
        <v>47</v>
      </c>
      <c r="V169" s="32">
        <f t="shared" si="88"/>
        <v>167</v>
      </c>
      <c r="W169" s="32" t="str">
        <f t="shared" si="89"/>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X169" s="32">
        <f>'Рейтинговая таблица организаций'!AH169</f>
        <v>0</v>
      </c>
      <c r="Y169" s="32">
        <f>'Рейтинговая таблица организаций'!AI169</f>
        <v>40</v>
      </c>
      <c r="Z169" s="34">
        <f>'Рейтинговая таблица организаций'!AJ169</f>
        <v>88</v>
      </c>
      <c r="AA169" s="32">
        <f>'Рейтинговая таблица организаций'!AK169</f>
        <v>42.4</v>
      </c>
      <c r="AB169" s="32" t="str">
        <f t="shared" si="90"/>
        <v>326-327</v>
      </c>
      <c r="AC169" s="32">
        <f t="shared" si="76"/>
        <v>326</v>
      </c>
      <c r="AD169" s="32">
        <f t="shared" si="77"/>
        <v>2</v>
      </c>
      <c r="AE169" s="32">
        <f t="shared" si="91"/>
        <v>167</v>
      </c>
      <c r="AF169" s="32" t="str">
        <f t="shared" si="92"/>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AG169" s="32">
        <f>'Рейтинговая таблица организаций'!AR169</f>
        <v>98</v>
      </c>
      <c r="AH169" s="32">
        <f>'Рейтинговая таблица организаций'!AS169</f>
        <v>97</v>
      </c>
      <c r="AI169" s="32">
        <f>'Рейтинговая таблица организаций'!AT169</f>
        <v>97</v>
      </c>
      <c r="AJ169" s="32">
        <f>'Рейтинговая таблица организаций'!AU169</f>
        <v>97.4</v>
      </c>
      <c r="AK169" s="32" t="str">
        <f t="shared" si="93"/>
        <v>265-271</v>
      </c>
      <c r="AL169" s="32">
        <f t="shared" si="78"/>
        <v>265</v>
      </c>
      <c r="AM169" s="32">
        <f t="shared" si="79"/>
        <v>7</v>
      </c>
      <c r="AN169" s="32">
        <f>'бланки '!D171</f>
        <v>167</v>
      </c>
      <c r="AO169" s="32" t="str">
        <f t="shared" si="94"/>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AP169" s="32">
        <f>'Рейтинговая таблица организаций'!BB169</f>
        <v>98</v>
      </c>
      <c r="AQ169" s="32">
        <f>'Рейтинговая таблица организаций'!BC169</f>
        <v>98</v>
      </c>
      <c r="AR169" s="32">
        <f>'Рейтинговая таблица организаций'!BD169</f>
        <v>98</v>
      </c>
      <c r="AS169" s="32">
        <f>'Рейтинговая таблица организаций'!BE169</f>
        <v>98</v>
      </c>
      <c r="AT169" s="32" t="str">
        <f t="shared" si="95"/>
        <v>244-258</v>
      </c>
      <c r="AU169" s="32">
        <f t="shared" si="80"/>
        <v>244</v>
      </c>
      <c r="AV169" s="32">
        <f t="shared" si="81"/>
        <v>15</v>
      </c>
      <c r="AW169" s="39" t="str">
        <f t="shared" si="96"/>
        <v>Болховский район</v>
      </c>
      <c r="AX169" s="32">
        <f t="shared" si="97"/>
        <v>167</v>
      </c>
      <c r="AY169" s="32" t="str">
        <f t="shared" si="98"/>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AZ169" s="32">
        <f>'Рейтинговая таблица организаций'!BF169</f>
        <v>83.86</v>
      </c>
      <c r="BA169" s="32" t="str">
        <f t="shared" si="99"/>
        <v>13</v>
      </c>
      <c r="BB169" s="32">
        <f t="shared" si="106"/>
        <v>13</v>
      </c>
      <c r="BC169" s="32">
        <f t="shared" si="107"/>
        <v>1</v>
      </c>
    </row>
    <row r="170" spans="1:55">
      <c r="A170" s="32">
        <f>'бланки '!D172</f>
        <v>168</v>
      </c>
      <c r="B170" s="33" t="str">
        <f>'Рейтинговая таблица организаций'!B170</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70" s="33" t="str">
        <f>'бланки '!A172</f>
        <v>Болховский район</v>
      </c>
      <c r="D170" s="32">
        <f>'Рейтинговая таблица организаций'!C170</f>
        <v>21</v>
      </c>
      <c r="E170" s="32">
        <f t="shared" si="82"/>
        <v>168</v>
      </c>
      <c r="F170" s="32" t="str">
        <f t="shared" si="83"/>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G170" s="32">
        <f>'Рейтинговая таблица организаций'!Q170</f>
        <v>89</v>
      </c>
      <c r="H170" s="32">
        <f>'Рейтинговая таблица организаций'!R170</f>
        <v>100</v>
      </c>
      <c r="I170" s="32">
        <f>'Рейтинговая таблица организаций'!S170</f>
        <v>100</v>
      </c>
      <c r="J170" s="32">
        <f>'Рейтинговая таблица организаций'!T170</f>
        <v>96.7</v>
      </c>
      <c r="K170" s="32" t="str">
        <f t="shared" si="84"/>
        <v>254-258</v>
      </c>
      <c r="L170" s="32">
        <f t="shared" si="72"/>
        <v>254</v>
      </c>
      <c r="M170" s="32">
        <f t="shared" si="73"/>
        <v>5</v>
      </c>
      <c r="N170" s="32">
        <f t="shared" si="85"/>
        <v>168</v>
      </c>
      <c r="O170" s="32" t="str">
        <f t="shared" si="86"/>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P170" s="32">
        <f>'Рейтинговая таблица организаций'!Z170</f>
        <v>100</v>
      </c>
      <c r="Q170" s="32">
        <f>'Рейтинговая таблица организаций'!AB170</f>
        <v>100</v>
      </c>
      <c r="R170" s="32">
        <f>'Рейтинговая таблица организаций'!AC170</f>
        <v>100</v>
      </c>
      <c r="S170" s="32" t="str">
        <f t="shared" si="87"/>
        <v>2-156</v>
      </c>
      <c r="T170" s="32">
        <f t="shared" si="74"/>
        <v>2</v>
      </c>
      <c r="U170" s="32">
        <f t="shared" si="75"/>
        <v>155</v>
      </c>
      <c r="V170" s="32">
        <f t="shared" si="88"/>
        <v>168</v>
      </c>
      <c r="W170" s="32" t="str">
        <f t="shared" si="89"/>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X170" s="32">
        <f>'Рейтинговая таблица организаций'!AH170</f>
        <v>0</v>
      </c>
      <c r="Y170" s="32">
        <f>'Рейтинговая таблица организаций'!AI170</f>
        <v>60</v>
      </c>
      <c r="Z170" s="34">
        <f>'Рейтинговая таблица организаций'!AJ170</f>
        <v>100</v>
      </c>
      <c r="AA170" s="32">
        <f>'Рейтинговая таблица организаций'!AK170</f>
        <v>54</v>
      </c>
      <c r="AB170" s="32" t="str">
        <f t="shared" si="90"/>
        <v>206-265</v>
      </c>
      <c r="AC170" s="32">
        <f t="shared" si="76"/>
        <v>206</v>
      </c>
      <c r="AD170" s="32">
        <f t="shared" si="77"/>
        <v>60</v>
      </c>
      <c r="AE170" s="32">
        <f t="shared" si="91"/>
        <v>168</v>
      </c>
      <c r="AF170" s="32" t="str">
        <f t="shared" si="92"/>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AG170" s="32">
        <f>'Рейтинговая таблица организаций'!AR170</f>
        <v>100</v>
      </c>
      <c r="AH170" s="32">
        <f>'Рейтинговая таблица организаций'!AS170</f>
        <v>95</v>
      </c>
      <c r="AI170" s="32">
        <f>'Рейтинговая таблица организаций'!AT170</f>
        <v>100</v>
      </c>
      <c r="AJ170" s="32">
        <f>'Рейтинговая таблица организаций'!AU170</f>
        <v>98</v>
      </c>
      <c r="AK170" s="32" t="str">
        <f t="shared" si="93"/>
        <v>232-248</v>
      </c>
      <c r="AL170" s="32">
        <f t="shared" si="78"/>
        <v>232</v>
      </c>
      <c r="AM170" s="32">
        <f t="shared" si="79"/>
        <v>17</v>
      </c>
      <c r="AN170" s="32">
        <f>'бланки '!D172</f>
        <v>168</v>
      </c>
      <c r="AO170" s="32" t="str">
        <f t="shared" si="94"/>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AP170" s="32">
        <f>'Рейтинговая таблица организаций'!BB170</f>
        <v>100</v>
      </c>
      <c r="AQ170" s="32">
        <f>'Рейтинговая таблица организаций'!BC170</f>
        <v>100</v>
      </c>
      <c r="AR170" s="32">
        <f>'Рейтинговая таблица организаций'!BD170</f>
        <v>100</v>
      </c>
      <c r="AS170" s="32">
        <f>'Рейтинговая таблица организаций'!BE170</f>
        <v>100</v>
      </c>
      <c r="AT170" s="32" t="str">
        <f t="shared" si="95"/>
        <v>1-120</v>
      </c>
      <c r="AU170" s="32">
        <f t="shared" si="80"/>
        <v>1</v>
      </c>
      <c r="AV170" s="32">
        <f t="shared" si="81"/>
        <v>120</v>
      </c>
      <c r="AW170" s="39" t="str">
        <f t="shared" si="96"/>
        <v>Болховский район</v>
      </c>
      <c r="AX170" s="32">
        <f t="shared" si="97"/>
        <v>168</v>
      </c>
      <c r="AY170" s="32" t="str">
        <f t="shared" si="98"/>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AZ170" s="32">
        <f>'Рейтинговая таблица организаций'!BF170</f>
        <v>89.74</v>
      </c>
      <c r="BA170" s="32" t="str">
        <f t="shared" si="99"/>
        <v>11</v>
      </c>
      <c r="BB170" s="32">
        <f t="shared" si="106"/>
        <v>11</v>
      </c>
      <c r="BC170" s="32">
        <f t="shared" si="107"/>
        <v>1</v>
      </c>
    </row>
    <row r="171" spans="1:55">
      <c r="A171" s="32">
        <f>'бланки '!D173</f>
        <v>169</v>
      </c>
      <c r="B171" s="33" t="str">
        <f>'Рейтинговая таблица организаций'!B171</f>
        <v>Муниципальное бюджетное общеобразовательное учреждение «Струковская основная общеобразовательная школа» Болховского района Орловской области</v>
      </c>
      <c r="C171" s="33" t="str">
        <f>'бланки '!A173</f>
        <v>Болховский район</v>
      </c>
      <c r="D171" s="32">
        <f>'Рейтинговая таблица организаций'!C171</f>
        <v>23</v>
      </c>
      <c r="E171" s="32">
        <f t="shared" si="82"/>
        <v>169</v>
      </c>
      <c r="F171" s="32" t="str">
        <f t="shared" si="83"/>
        <v>Муниципальное бюджетное общеобразовательное учреждение «Струковская основная общеобразовательная школа» Болховского района Орловской области</v>
      </c>
      <c r="G171" s="32">
        <f>'Рейтинговая таблица организаций'!Q171</f>
        <v>100</v>
      </c>
      <c r="H171" s="32">
        <f>'Рейтинговая таблица организаций'!R171</f>
        <v>100</v>
      </c>
      <c r="I171" s="32">
        <f>'Рейтинговая таблица организаций'!S171</f>
        <v>100</v>
      </c>
      <c r="J171" s="32">
        <f>'Рейтинговая таблица организаций'!T171</f>
        <v>100</v>
      </c>
      <c r="K171" s="32" t="str">
        <f t="shared" si="84"/>
        <v>1-32</v>
      </c>
      <c r="L171" s="32">
        <f t="shared" si="72"/>
        <v>1</v>
      </c>
      <c r="M171" s="32">
        <f t="shared" si="73"/>
        <v>32</v>
      </c>
      <c r="N171" s="32">
        <f t="shared" si="85"/>
        <v>169</v>
      </c>
      <c r="O171" s="32" t="str">
        <f t="shared" si="86"/>
        <v>Муниципальное бюджетное общеобразовательное учреждение «Струковская основная общеобразовательная школа» Болховского района Орловской области</v>
      </c>
      <c r="P171" s="32">
        <f>'Рейтинговая таблица организаций'!Z171</f>
        <v>100</v>
      </c>
      <c r="Q171" s="32">
        <f>'Рейтинговая таблица организаций'!AB171</f>
        <v>100</v>
      </c>
      <c r="R171" s="32">
        <f>'Рейтинговая таблица организаций'!AC171</f>
        <v>100</v>
      </c>
      <c r="S171" s="32" t="str">
        <f t="shared" si="87"/>
        <v>2-156</v>
      </c>
      <c r="T171" s="32">
        <f t="shared" si="74"/>
        <v>2</v>
      </c>
      <c r="U171" s="32">
        <f t="shared" si="75"/>
        <v>155</v>
      </c>
      <c r="V171" s="32">
        <f t="shared" si="88"/>
        <v>169</v>
      </c>
      <c r="W171" s="32" t="str">
        <f t="shared" si="89"/>
        <v>Муниципальное бюджетное общеобразовательное учреждение «Струковская основная общеобразовательная школа» Болховского района Орловской области</v>
      </c>
      <c r="X171" s="32">
        <f>'Рейтинговая таблица организаций'!AH171</f>
        <v>60</v>
      </c>
      <c r="Y171" s="32">
        <f>'Рейтинговая таблица организаций'!AI171</f>
        <v>100</v>
      </c>
      <c r="Z171" s="34">
        <f>'Рейтинговая таблица организаций'!AJ171</f>
        <v>100</v>
      </c>
      <c r="AA171" s="32">
        <f>'Рейтинговая таблица организаций'!AK171</f>
        <v>88</v>
      </c>
      <c r="AB171" s="32" t="str">
        <f t="shared" si="90"/>
        <v>16-21</v>
      </c>
      <c r="AC171" s="32">
        <f t="shared" si="76"/>
        <v>16</v>
      </c>
      <c r="AD171" s="32">
        <f t="shared" si="77"/>
        <v>6</v>
      </c>
      <c r="AE171" s="32">
        <f t="shared" si="91"/>
        <v>169</v>
      </c>
      <c r="AF171" s="32" t="str">
        <f t="shared" si="92"/>
        <v>Муниципальное бюджетное общеобразовательное учреждение «Струковская основная общеобразовательная школа» Болховского района Орловской области</v>
      </c>
      <c r="AG171" s="32">
        <f>'Рейтинговая таблица организаций'!AR171</f>
        <v>100</v>
      </c>
      <c r="AH171" s="32">
        <f>'Рейтинговая таблица организаций'!AS171</f>
        <v>100</v>
      </c>
      <c r="AI171" s="32">
        <f>'Рейтинговая таблица организаций'!AT171</f>
        <v>100</v>
      </c>
      <c r="AJ171" s="32">
        <f>'Рейтинговая таблица организаций'!AU171</f>
        <v>100</v>
      </c>
      <c r="AK171" s="32" t="str">
        <f t="shared" si="93"/>
        <v>1-123</v>
      </c>
      <c r="AL171" s="32">
        <f t="shared" si="78"/>
        <v>1</v>
      </c>
      <c r="AM171" s="32">
        <f t="shared" si="79"/>
        <v>123</v>
      </c>
      <c r="AN171" s="32">
        <f>'бланки '!D173</f>
        <v>169</v>
      </c>
      <c r="AO171" s="32" t="str">
        <f t="shared" si="94"/>
        <v>Муниципальное бюджетное общеобразовательное учреждение «Струковская основная общеобразовательная школа» Болховского района Орловской области</v>
      </c>
      <c r="AP171" s="32">
        <f>'Рейтинговая таблица организаций'!BB171</f>
        <v>100</v>
      </c>
      <c r="AQ171" s="32">
        <f>'Рейтинговая таблица организаций'!BC171</f>
        <v>100</v>
      </c>
      <c r="AR171" s="32">
        <f>'Рейтинговая таблица организаций'!BD171</f>
        <v>100</v>
      </c>
      <c r="AS171" s="32">
        <f>'Рейтинговая таблица организаций'!BE171</f>
        <v>100</v>
      </c>
      <c r="AT171" s="32" t="str">
        <f t="shared" si="95"/>
        <v>1-120</v>
      </c>
      <c r="AU171" s="32">
        <f t="shared" si="80"/>
        <v>1</v>
      </c>
      <c r="AV171" s="32">
        <f t="shared" si="81"/>
        <v>120</v>
      </c>
      <c r="AW171" s="39" t="str">
        <f t="shared" si="96"/>
        <v>Болховский район</v>
      </c>
      <c r="AX171" s="32">
        <f t="shared" si="97"/>
        <v>169</v>
      </c>
      <c r="AY171" s="32" t="str">
        <f t="shared" si="98"/>
        <v>Муниципальное бюджетное общеобразовательное учреждение «Струковская основная общеобразовательная школа» Болховского района Орловской области</v>
      </c>
      <c r="AZ171" s="32">
        <f>'Рейтинговая таблица организаций'!BF171</f>
        <v>97.6</v>
      </c>
      <c r="BA171" s="32" t="str">
        <f t="shared" si="99"/>
        <v>2</v>
      </c>
      <c r="BB171" s="32">
        <f t="shared" si="106"/>
        <v>2</v>
      </c>
      <c r="BC171" s="32">
        <f t="shared" si="107"/>
        <v>1</v>
      </c>
    </row>
    <row r="172" spans="1:55">
      <c r="A172" s="32">
        <f>'бланки '!D174</f>
        <v>170</v>
      </c>
      <c r="B172" s="33" t="str">
        <f>'Рейтинговая таблица организаций'!B172</f>
        <v>Муниципальное бюджетное общеобразовательное учреждение «Злынская средняя общеобразовательная школа» Болховского района Орловской области</v>
      </c>
      <c r="C172" s="33" t="str">
        <f>'бланки '!A174</f>
        <v>Болховский район</v>
      </c>
      <c r="D172" s="32">
        <f>'Рейтинговая таблица организаций'!C172</f>
        <v>51</v>
      </c>
      <c r="E172" s="32">
        <f t="shared" si="82"/>
        <v>170</v>
      </c>
      <c r="F172" s="32" t="str">
        <f t="shared" si="83"/>
        <v>Муниципальное бюджетное общеобразовательное учреждение «Злынская средняя общеобразовательная школа» Болховского района Орловской области</v>
      </c>
      <c r="G172" s="32">
        <f>'Рейтинговая таблица организаций'!Q172</f>
        <v>94</v>
      </c>
      <c r="H172" s="32">
        <f>'Рейтинговая таблица организаций'!R172</f>
        <v>100</v>
      </c>
      <c r="I172" s="32">
        <f>'Рейтинговая таблица организаций'!S172</f>
        <v>98</v>
      </c>
      <c r="J172" s="32">
        <f>'Рейтинговая таблица организаций'!T172</f>
        <v>97.4</v>
      </c>
      <c r="K172" s="32" t="str">
        <f t="shared" si="84"/>
        <v>233</v>
      </c>
      <c r="L172" s="32">
        <f t="shared" si="72"/>
        <v>233</v>
      </c>
      <c r="M172" s="32">
        <f t="shared" si="73"/>
        <v>1</v>
      </c>
      <c r="N172" s="32">
        <f t="shared" si="85"/>
        <v>170</v>
      </c>
      <c r="O172" s="32" t="str">
        <f t="shared" si="86"/>
        <v>Муниципальное бюджетное общеобразовательное учреждение «Злынская средняя общеобразовательная школа» Болховского района Орловской области</v>
      </c>
      <c r="P172" s="32">
        <f>'Рейтинговая таблица организаций'!Z172</f>
        <v>100</v>
      </c>
      <c r="Q172" s="32">
        <f>'Рейтинговая таблица организаций'!AB172</f>
        <v>98</v>
      </c>
      <c r="R172" s="32">
        <f>'Рейтинговая таблица организаций'!AC172</f>
        <v>99</v>
      </c>
      <c r="S172" s="32" t="str">
        <f t="shared" si="87"/>
        <v>193-239</v>
      </c>
      <c r="T172" s="32">
        <f t="shared" si="74"/>
        <v>193</v>
      </c>
      <c r="U172" s="32">
        <f t="shared" si="75"/>
        <v>47</v>
      </c>
      <c r="V172" s="32">
        <f t="shared" si="88"/>
        <v>170</v>
      </c>
      <c r="W172" s="32" t="str">
        <f t="shared" si="89"/>
        <v>Муниципальное бюджетное общеобразовательное учреждение «Злынская средняя общеобразовательная школа» Болховского района Орловской области</v>
      </c>
      <c r="X172" s="32">
        <f>'Рейтинговая таблица организаций'!AH172</f>
        <v>0</v>
      </c>
      <c r="Y172" s="32">
        <f>'Рейтинговая таблица организаций'!AI172</f>
        <v>40</v>
      </c>
      <c r="Z172" s="34">
        <f>'Рейтинговая таблица организаций'!AJ172</f>
        <v>100</v>
      </c>
      <c r="AA172" s="32">
        <f>'Рейтинговая таблица организаций'!AK172</f>
        <v>46</v>
      </c>
      <c r="AB172" s="32" t="str">
        <f t="shared" si="90"/>
        <v>307-324</v>
      </c>
      <c r="AC172" s="32">
        <f t="shared" si="76"/>
        <v>307</v>
      </c>
      <c r="AD172" s="32">
        <f t="shared" si="77"/>
        <v>18</v>
      </c>
      <c r="AE172" s="32">
        <f t="shared" si="91"/>
        <v>170</v>
      </c>
      <c r="AF172" s="32" t="str">
        <f t="shared" si="92"/>
        <v>Муниципальное бюджетное общеобразовательное учреждение «Злынская средняя общеобразовательная школа» Болховского района Орловской области</v>
      </c>
      <c r="AG172" s="32">
        <f>'Рейтинговая таблица организаций'!AR172</f>
        <v>100</v>
      </c>
      <c r="AH172" s="32">
        <f>'Рейтинговая таблица организаций'!AS172</f>
        <v>100</v>
      </c>
      <c r="AI172" s="32">
        <f>'Рейтинговая таблица организаций'!AT172</f>
        <v>98</v>
      </c>
      <c r="AJ172" s="32">
        <f>'Рейтинговая таблица организаций'!AU172</f>
        <v>99.6</v>
      </c>
      <c r="AK172" s="32" t="str">
        <f t="shared" si="93"/>
        <v>128</v>
      </c>
      <c r="AL172" s="32">
        <f t="shared" si="78"/>
        <v>128</v>
      </c>
      <c r="AM172" s="32">
        <f t="shared" si="79"/>
        <v>1</v>
      </c>
      <c r="AN172" s="32">
        <f>'бланки '!D174</f>
        <v>170</v>
      </c>
      <c r="AO172" s="32" t="str">
        <f t="shared" si="94"/>
        <v>Муниципальное бюджетное общеобразовательное учреждение «Злынская средняя общеобразовательная школа» Болховского района Орловской области</v>
      </c>
      <c r="AP172" s="32">
        <f>'Рейтинговая таблица организаций'!BB172</f>
        <v>96</v>
      </c>
      <c r="AQ172" s="32">
        <f>'Рейтинговая таблица организаций'!BC172</f>
        <v>100</v>
      </c>
      <c r="AR172" s="32">
        <f>'Рейтинговая таблица организаций'!BD172</f>
        <v>100</v>
      </c>
      <c r="AS172" s="32">
        <f>'Рейтинговая таблица организаций'!BE172</f>
        <v>98.8</v>
      </c>
      <c r="AT172" s="32" t="str">
        <f t="shared" si="95"/>
        <v>184-190</v>
      </c>
      <c r="AU172" s="32">
        <f t="shared" si="80"/>
        <v>184</v>
      </c>
      <c r="AV172" s="32">
        <f t="shared" si="81"/>
        <v>7</v>
      </c>
      <c r="AW172" s="39" t="str">
        <f t="shared" si="96"/>
        <v>Болховский район</v>
      </c>
      <c r="AX172" s="32">
        <f t="shared" si="97"/>
        <v>170</v>
      </c>
      <c r="AY172" s="32" t="str">
        <f t="shared" si="98"/>
        <v>Муниципальное бюджетное общеобразовательное учреждение «Злынская средняя общеобразовательная школа» Болховского района Орловской области</v>
      </c>
      <c r="AZ172" s="32">
        <f>'Рейтинговая таблица организаций'!BF172</f>
        <v>88.16</v>
      </c>
      <c r="BA172" s="32" t="str">
        <f t="shared" si="99"/>
        <v>12</v>
      </c>
      <c r="BB172" s="32">
        <f t="shared" si="106"/>
        <v>12</v>
      </c>
      <c r="BC172" s="32">
        <f t="shared" si="107"/>
        <v>1</v>
      </c>
    </row>
    <row r="173" spans="1:55">
      <c r="A173" s="32">
        <f>'бланки '!D175</f>
        <v>171</v>
      </c>
      <c r="B173" s="33" t="str">
        <f>'Рейтинговая таблица организаций'!B173</f>
        <v>Муниципальное бюджетное общеобразовательное учреждение «Октябрьская основная общеобразовательная школа» Болховского района Орловской области</v>
      </c>
      <c r="C173" s="33" t="str">
        <f>'бланки '!A175</f>
        <v>Болховский район</v>
      </c>
      <c r="D173" s="32">
        <f>'Рейтинговая таблица организаций'!C173</f>
        <v>23</v>
      </c>
      <c r="E173" s="32">
        <f t="shared" si="82"/>
        <v>171</v>
      </c>
      <c r="F173" s="32" t="str">
        <f t="shared" si="83"/>
        <v>Муниципальное бюджетное общеобразовательное учреждение «Октябрьская основная общеобразовательная школа» Болховского района Орловской области</v>
      </c>
      <c r="G173" s="32">
        <f>'Рейтинговая таблица организаций'!Q173</f>
        <v>100</v>
      </c>
      <c r="H173" s="32">
        <f>'Рейтинговая таблица организаций'!R173</f>
        <v>100</v>
      </c>
      <c r="I173" s="32">
        <f>'Рейтинговая таблица организаций'!S173</f>
        <v>100</v>
      </c>
      <c r="J173" s="32">
        <f>'Рейтинговая таблица организаций'!T173</f>
        <v>100</v>
      </c>
      <c r="K173" s="32" t="str">
        <f t="shared" si="84"/>
        <v>1-32</v>
      </c>
      <c r="L173" s="32">
        <f t="shared" si="72"/>
        <v>1</v>
      </c>
      <c r="M173" s="32">
        <f t="shared" si="73"/>
        <v>32</v>
      </c>
      <c r="N173" s="32">
        <f t="shared" si="85"/>
        <v>171</v>
      </c>
      <c r="O173" s="32" t="str">
        <f t="shared" si="86"/>
        <v>Муниципальное бюджетное общеобразовательное учреждение «Октябрьская основная общеобразовательная школа» Болховского района Орловской области</v>
      </c>
      <c r="P173" s="32">
        <f>'Рейтинговая таблица организаций'!Z173</f>
        <v>100</v>
      </c>
      <c r="Q173" s="32">
        <f>'Рейтинговая таблица организаций'!AB173</f>
        <v>100</v>
      </c>
      <c r="R173" s="32">
        <f>'Рейтинговая таблица организаций'!AC173</f>
        <v>100</v>
      </c>
      <c r="S173" s="32" t="str">
        <f t="shared" si="87"/>
        <v>2-156</v>
      </c>
      <c r="T173" s="32">
        <f t="shared" si="74"/>
        <v>2</v>
      </c>
      <c r="U173" s="32">
        <f t="shared" si="75"/>
        <v>155</v>
      </c>
      <c r="V173" s="32">
        <f t="shared" si="88"/>
        <v>171</v>
      </c>
      <c r="W173" s="32" t="str">
        <f t="shared" si="89"/>
        <v>Муниципальное бюджетное общеобразовательное учреждение «Октябрьская основная общеобразовательная школа» Болховского района Орловской области</v>
      </c>
      <c r="X173" s="32">
        <f>'Рейтинговая таблица организаций'!AH173</f>
        <v>20</v>
      </c>
      <c r="Y173" s="32">
        <f>'Рейтинговая таблица организаций'!AI173</f>
        <v>60</v>
      </c>
      <c r="Z173" s="34">
        <f>'Рейтинговая таблица организаций'!AJ173</f>
        <v>100</v>
      </c>
      <c r="AA173" s="32">
        <f>'Рейтинговая таблица организаций'!AK173</f>
        <v>60</v>
      </c>
      <c r="AB173" s="32" t="str">
        <f t="shared" si="90"/>
        <v>160-188</v>
      </c>
      <c r="AC173" s="32">
        <f t="shared" si="76"/>
        <v>160</v>
      </c>
      <c r="AD173" s="32">
        <f t="shared" si="77"/>
        <v>29</v>
      </c>
      <c r="AE173" s="32">
        <f t="shared" si="91"/>
        <v>171</v>
      </c>
      <c r="AF173" s="32" t="str">
        <f t="shared" si="92"/>
        <v>Муниципальное бюджетное общеобразовательное учреждение «Октябрьская основная общеобразовательная школа» Болховского района Орловской области</v>
      </c>
      <c r="AG173" s="32">
        <f>'Рейтинговая таблица организаций'!AR173</f>
        <v>100</v>
      </c>
      <c r="AH173" s="32">
        <f>'Рейтинговая таблица организаций'!AS173</f>
        <v>100</v>
      </c>
      <c r="AI173" s="32">
        <f>'Рейтинговая таблица организаций'!AT173</f>
        <v>100</v>
      </c>
      <c r="AJ173" s="32">
        <f>'Рейтинговая таблица организаций'!AU173</f>
        <v>100</v>
      </c>
      <c r="AK173" s="32" t="str">
        <f t="shared" si="93"/>
        <v>1-123</v>
      </c>
      <c r="AL173" s="32">
        <f t="shared" si="78"/>
        <v>1</v>
      </c>
      <c r="AM173" s="32">
        <f t="shared" si="79"/>
        <v>123</v>
      </c>
      <c r="AN173" s="32">
        <f>'бланки '!D175</f>
        <v>171</v>
      </c>
      <c r="AO173" s="32" t="str">
        <f t="shared" si="94"/>
        <v>Муниципальное бюджетное общеобразовательное учреждение «Октябрьская основная общеобразовательная школа» Болховского района Орловской области</v>
      </c>
      <c r="AP173" s="32">
        <f>'Рейтинговая таблица организаций'!BB173</f>
        <v>100</v>
      </c>
      <c r="AQ173" s="32">
        <f>'Рейтинговая таблица организаций'!BC173</f>
        <v>100</v>
      </c>
      <c r="AR173" s="32">
        <f>'Рейтинговая таблица организаций'!BD173</f>
        <v>100</v>
      </c>
      <c r="AS173" s="32">
        <f>'Рейтинговая таблица организаций'!BE173</f>
        <v>100</v>
      </c>
      <c r="AT173" s="32" t="str">
        <f t="shared" si="95"/>
        <v>1-120</v>
      </c>
      <c r="AU173" s="32">
        <f t="shared" si="80"/>
        <v>1</v>
      </c>
      <c r="AV173" s="32">
        <f t="shared" si="81"/>
        <v>120</v>
      </c>
      <c r="AW173" s="39" t="str">
        <f t="shared" si="96"/>
        <v>Болховский район</v>
      </c>
      <c r="AX173" s="32">
        <f t="shared" si="97"/>
        <v>171</v>
      </c>
      <c r="AY173" s="32" t="str">
        <f t="shared" si="98"/>
        <v>Муниципальное бюджетное общеобразовательное учреждение «Октябрьская основная общеобразовательная школа» Болховского района Орловской области</v>
      </c>
      <c r="AZ173" s="32">
        <f>'Рейтинговая таблица организаций'!BF173</f>
        <v>92</v>
      </c>
      <c r="BA173" s="32" t="str">
        <f t="shared" si="99"/>
        <v>5-6</v>
      </c>
      <c r="BB173" s="32">
        <f t="shared" si="106"/>
        <v>5</v>
      </c>
      <c r="BC173" s="32">
        <f t="shared" si="107"/>
        <v>2</v>
      </c>
    </row>
    <row r="174" spans="1:55">
      <c r="A174" s="32">
        <f>'бланки '!D176</f>
        <v>172</v>
      </c>
      <c r="B174" s="33" t="str">
        <f>'Рейтинговая таблица организаций'!B174</f>
        <v>Муниципальное бюджетное общеобразовательное учреждение «Трубчевская основная общеобразовательная школа» Болховского района Орловской области</v>
      </c>
      <c r="C174" s="33" t="str">
        <f>'бланки '!A176</f>
        <v>Болховский район</v>
      </c>
      <c r="D174" s="32">
        <f>'Рейтинговая таблица организаций'!C174</f>
        <v>16</v>
      </c>
      <c r="E174" s="32">
        <f t="shared" si="82"/>
        <v>172</v>
      </c>
      <c r="F174" s="32" t="str">
        <f t="shared" si="83"/>
        <v>Муниципальное бюджетное общеобразовательное учреждение «Трубчевская основная общеобразовательная школа» Болховского района Орловской области</v>
      </c>
      <c r="G174" s="32">
        <f>'Рейтинговая таблица организаций'!Q174</f>
        <v>100</v>
      </c>
      <c r="H174" s="32">
        <f>'Рейтинговая таблица организаций'!R174</f>
        <v>100</v>
      </c>
      <c r="I174" s="32">
        <f>'Рейтинговая таблица организаций'!S174</f>
        <v>100</v>
      </c>
      <c r="J174" s="32">
        <f>'Рейтинговая таблица организаций'!T174</f>
        <v>100</v>
      </c>
      <c r="K174" s="32" t="str">
        <f t="shared" si="84"/>
        <v>1-32</v>
      </c>
      <c r="L174" s="32">
        <f t="shared" si="72"/>
        <v>1</v>
      </c>
      <c r="M174" s="32">
        <f t="shared" si="73"/>
        <v>32</v>
      </c>
      <c r="N174" s="32">
        <f t="shared" si="85"/>
        <v>172</v>
      </c>
      <c r="O174" s="32" t="str">
        <f t="shared" si="86"/>
        <v>Муниципальное бюджетное общеобразовательное учреждение «Трубчевская основная общеобразовательная школа» Болховского района Орловской области</v>
      </c>
      <c r="P174" s="32">
        <f>'Рейтинговая таблица организаций'!Z174</f>
        <v>100</v>
      </c>
      <c r="Q174" s="32">
        <f>'Рейтинговая таблица организаций'!AB174</f>
        <v>100</v>
      </c>
      <c r="R174" s="32">
        <f>'Рейтинговая таблица организаций'!AC174</f>
        <v>100</v>
      </c>
      <c r="S174" s="32" t="str">
        <f t="shared" si="87"/>
        <v>2-156</v>
      </c>
      <c r="T174" s="32">
        <f t="shared" si="74"/>
        <v>2</v>
      </c>
      <c r="U174" s="32">
        <f t="shared" si="75"/>
        <v>155</v>
      </c>
      <c r="V174" s="32">
        <f t="shared" si="88"/>
        <v>172</v>
      </c>
      <c r="W174" s="32" t="str">
        <f t="shared" si="89"/>
        <v>Муниципальное бюджетное общеобразовательное учреждение «Трубчевская основная общеобразовательная школа» Болховского района Орловской области</v>
      </c>
      <c r="X174" s="32">
        <f>'Рейтинговая таблица организаций'!AH174</f>
        <v>0</v>
      </c>
      <c r="Y174" s="32">
        <f>'Рейтинговая таблица организаций'!AI174</f>
        <v>80</v>
      </c>
      <c r="Z174" s="34">
        <f>'Рейтинговая таблица организаций'!AJ174</f>
        <v>100</v>
      </c>
      <c r="AA174" s="32">
        <f>'Рейтинговая таблица организаций'!AK174</f>
        <v>62</v>
      </c>
      <c r="AB174" s="32" t="str">
        <f t="shared" si="90"/>
        <v>139-155</v>
      </c>
      <c r="AC174" s="32">
        <f t="shared" si="76"/>
        <v>139</v>
      </c>
      <c r="AD174" s="32">
        <f t="shared" si="77"/>
        <v>17</v>
      </c>
      <c r="AE174" s="32">
        <f t="shared" si="91"/>
        <v>172</v>
      </c>
      <c r="AF174" s="32" t="str">
        <f t="shared" si="92"/>
        <v>Муниципальное бюджетное общеобразовательное учреждение «Трубчевская основная общеобразовательная школа» Болховского района Орловской области</v>
      </c>
      <c r="AG174" s="32">
        <f>'Рейтинговая таблица организаций'!AR174</f>
        <v>100</v>
      </c>
      <c r="AH174" s="32">
        <f>'Рейтинговая таблица организаций'!AS174</f>
        <v>100</v>
      </c>
      <c r="AI174" s="32">
        <f>'Рейтинговая таблица организаций'!AT174</f>
        <v>100</v>
      </c>
      <c r="AJ174" s="32">
        <f>'Рейтинговая таблица организаций'!AU174</f>
        <v>100</v>
      </c>
      <c r="AK174" s="32" t="str">
        <f t="shared" si="93"/>
        <v>1-123</v>
      </c>
      <c r="AL174" s="32">
        <f t="shared" si="78"/>
        <v>1</v>
      </c>
      <c r="AM174" s="32">
        <f t="shared" si="79"/>
        <v>123</v>
      </c>
      <c r="AN174" s="32">
        <f>'бланки '!D176</f>
        <v>172</v>
      </c>
      <c r="AO174" s="32" t="str">
        <f t="shared" si="94"/>
        <v>Муниципальное бюджетное общеобразовательное учреждение «Трубчевская основная общеобразовательная школа» Болховского района Орловской области</v>
      </c>
      <c r="AP174" s="32">
        <f>'Рейтинговая таблица организаций'!BB174</f>
        <v>100</v>
      </c>
      <c r="AQ174" s="32">
        <f>'Рейтинговая таблица организаций'!BC174</f>
        <v>100</v>
      </c>
      <c r="AR174" s="32">
        <f>'Рейтинговая таблица организаций'!BD174</f>
        <v>100</v>
      </c>
      <c r="AS174" s="32">
        <f>'Рейтинговая таблица организаций'!BE174</f>
        <v>100</v>
      </c>
      <c r="AT174" s="32" t="str">
        <f t="shared" si="95"/>
        <v>1-120</v>
      </c>
      <c r="AU174" s="32">
        <f t="shared" si="80"/>
        <v>1</v>
      </c>
      <c r="AV174" s="32">
        <f t="shared" si="81"/>
        <v>120</v>
      </c>
      <c r="AW174" s="39" t="str">
        <f t="shared" si="96"/>
        <v>Болховский район</v>
      </c>
      <c r="AX174" s="32">
        <f t="shared" si="97"/>
        <v>172</v>
      </c>
      <c r="AY174" s="32" t="str">
        <f t="shared" si="98"/>
        <v>Муниципальное бюджетное общеобразовательное учреждение «Трубчевская основная общеобразовательная школа» Болховского района Орловской области</v>
      </c>
      <c r="AZ174" s="32">
        <f>'Рейтинговая таблица организаций'!BF174</f>
        <v>92.4</v>
      </c>
      <c r="BA174" s="32" t="str">
        <f t="shared" si="99"/>
        <v>3</v>
      </c>
      <c r="BB174" s="32">
        <f t="shared" si="106"/>
        <v>3</v>
      </c>
      <c r="BC174" s="32">
        <f t="shared" si="107"/>
        <v>1</v>
      </c>
    </row>
    <row r="175" spans="1:55">
      <c r="A175" s="32">
        <f>'бланки '!D177</f>
        <v>173</v>
      </c>
      <c r="B175" s="33" t="str">
        <f>'Рейтинговая таблица организаций'!B175</f>
        <v>Муниципальное бюджетное общеобразовательное учреждение «Кривчевская основная общеобразовательная школа» Болховского района Орловской области</v>
      </c>
      <c r="C175" s="33" t="str">
        <f>'бланки '!A177</f>
        <v>Болховский район</v>
      </c>
      <c r="D175" s="32">
        <f>'Рейтинговая таблица организаций'!C175</f>
        <v>18</v>
      </c>
      <c r="E175" s="32">
        <f t="shared" si="82"/>
        <v>173</v>
      </c>
      <c r="F175" s="32" t="str">
        <f t="shared" si="83"/>
        <v>Муниципальное бюджетное общеобразовательное учреждение «Кривчевская основная общеобразовательная школа» Болховского района Орловской области</v>
      </c>
      <c r="G175" s="32">
        <f>'Рейтинговая таблица организаций'!Q175</f>
        <v>92</v>
      </c>
      <c r="H175" s="32">
        <f>'Рейтинговая таблица организаций'!R175</f>
        <v>100</v>
      </c>
      <c r="I175" s="32">
        <f>'Рейтинговая таблица организаций'!S175</f>
        <v>100</v>
      </c>
      <c r="J175" s="32">
        <f>'Рейтинговая таблица организаций'!T175</f>
        <v>97.6</v>
      </c>
      <c r="K175" s="32" t="str">
        <f t="shared" si="84"/>
        <v>220-229</v>
      </c>
      <c r="L175" s="32">
        <f t="shared" si="72"/>
        <v>220</v>
      </c>
      <c r="M175" s="32">
        <f t="shared" si="73"/>
        <v>10</v>
      </c>
      <c r="N175" s="32">
        <f t="shared" si="85"/>
        <v>173</v>
      </c>
      <c r="O175" s="32" t="str">
        <f t="shared" si="86"/>
        <v>Муниципальное бюджетное общеобразовательное учреждение «Кривчевская основная общеобразовательная школа» Болховского района Орловской области</v>
      </c>
      <c r="P175" s="32">
        <f>'Рейтинговая таблица организаций'!Z175</f>
        <v>100</v>
      </c>
      <c r="Q175" s="32">
        <f>'Рейтинговая таблица организаций'!AB175</f>
        <v>100</v>
      </c>
      <c r="R175" s="32">
        <f>'Рейтинговая таблица организаций'!AC175</f>
        <v>100</v>
      </c>
      <c r="S175" s="32" t="str">
        <f t="shared" si="87"/>
        <v>2-156</v>
      </c>
      <c r="T175" s="32">
        <f t="shared" si="74"/>
        <v>2</v>
      </c>
      <c r="U175" s="32">
        <f t="shared" si="75"/>
        <v>155</v>
      </c>
      <c r="V175" s="32">
        <f t="shared" si="88"/>
        <v>173</v>
      </c>
      <c r="W175" s="32" t="str">
        <f t="shared" si="89"/>
        <v>Муниципальное бюджетное общеобразовательное учреждение «Кривчевская основная общеобразовательная школа» Болховского района Орловской области</v>
      </c>
      <c r="X175" s="32">
        <f>'Рейтинговая таблица организаций'!AH175</f>
        <v>20</v>
      </c>
      <c r="Y175" s="32">
        <f>'Рейтинговая таблица организаций'!AI175</f>
        <v>60</v>
      </c>
      <c r="Z175" s="34">
        <f>'Рейтинговая таблица организаций'!AJ175</f>
        <v>100</v>
      </c>
      <c r="AA175" s="32">
        <f>'Рейтинговая таблица организаций'!AK175</f>
        <v>60</v>
      </c>
      <c r="AB175" s="32" t="str">
        <f t="shared" si="90"/>
        <v>160-188</v>
      </c>
      <c r="AC175" s="32">
        <f t="shared" si="76"/>
        <v>160</v>
      </c>
      <c r="AD175" s="32">
        <f t="shared" si="77"/>
        <v>29</v>
      </c>
      <c r="AE175" s="32">
        <f t="shared" si="91"/>
        <v>173</v>
      </c>
      <c r="AF175" s="32" t="str">
        <f t="shared" si="92"/>
        <v>Муниципальное бюджетное общеобразовательное учреждение «Кривчевская основная общеобразовательная школа» Болховского района Орловской области</v>
      </c>
      <c r="AG175" s="32">
        <f>'Рейтинговая таблица организаций'!AR175</f>
        <v>100</v>
      </c>
      <c r="AH175" s="32">
        <f>'Рейтинговая таблица организаций'!AS175</f>
        <v>100</v>
      </c>
      <c r="AI175" s="32">
        <f>'Рейтинговая таблица организаций'!AT175</f>
        <v>100</v>
      </c>
      <c r="AJ175" s="32">
        <f>'Рейтинговая таблица организаций'!AU175</f>
        <v>100</v>
      </c>
      <c r="AK175" s="32" t="str">
        <f t="shared" si="93"/>
        <v>1-123</v>
      </c>
      <c r="AL175" s="32">
        <f t="shared" si="78"/>
        <v>1</v>
      </c>
      <c r="AM175" s="32">
        <f t="shared" si="79"/>
        <v>123</v>
      </c>
      <c r="AN175" s="32">
        <f>'бланки '!D177</f>
        <v>173</v>
      </c>
      <c r="AO175" s="32" t="str">
        <f t="shared" si="94"/>
        <v>Муниципальное бюджетное общеобразовательное учреждение «Кривчевская основная общеобразовательная школа» Болховского района Орловской области</v>
      </c>
      <c r="AP175" s="32">
        <f>'Рейтинговая таблица организаций'!BB175</f>
        <v>100</v>
      </c>
      <c r="AQ175" s="32">
        <f>'Рейтинговая таблица организаций'!BC175</f>
        <v>100</v>
      </c>
      <c r="AR175" s="32">
        <f>'Рейтинговая таблица организаций'!BD175</f>
        <v>100</v>
      </c>
      <c r="AS175" s="32">
        <f>'Рейтинговая таблица организаций'!BE175</f>
        <v>100</v>
      </c>
      <c r="AT175" s="32" t="str">
        <f t="shared" si="95"/>
        <v>1-120</v>
      </c>
      <c r="AU175" s="32">
        <f t="shared" si="80"/>
        <v>1</v>
      </c>
      <c r="AV175" s="32">
        <f t="shared" si="81"/>
        <v>120</v>
      </c>
      <c r="AW175" s="39" t="str">
        <f t="shared" si="96"/>
        <v>Болховский район</v>
      </c>
      <c r="AX175" s="32">
        <f t="shared" si="97"/>
        <v>173</v>
      </c>
      <c r="AY175" s="32" t="str">
        <f t="shared" si="98"/>
        <v>Муниципальное бюджетное общеобразовательное учреждение «Кривчевская основная общеобразовательная школа» Болховского района Орловской области</v>
      </c>
      <c r="AZ175" s="32">
        <f>'Рейтинговая таблица организаций'!BF175</f>
        <v>91.52000000000001</v>
      </c>
      <c r="BA175" s="32" t="str">
        <f t="shared" si="99"/>
        <v>7</v>
      </c>
      <c r="BB175" s="32">
        <f t="shared" si="106"/>
        <v>7</v>
      </c>
      <c r="BC175" s="32">
        <f t="shared" si="107"/>
        <v>1</v>
      </c>
    </row>
    <row r="176" spans="1:55">
      <c r="A176" s="32">
        <f>'бланки '!D178</f>
        <v>174</v>
      </c>
      <c r="B176" s="33" t="str">
        <f>'Рейтинговая таблица организаций'!B176</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6" s="33" t="str">
        <f>'бланки '!A178</f>
        <v>Болховский район</v>
      </c>
      <c r="D176" s="32">
        <f>'Рейтинговая таблица организаций'!C176</f>
        <v>20</v>
      </c>
      <c r="E176" s="32">
        <f t="shared" si="82"/>
        <v>174</v>
      </c>
      <c r="F176" s="32" t="str">
        <f t="shared" si="83"/>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G176" s="32">
        <f>'Рейтинговая таблица организаций'!Q176</f>
        <v>100</v>
      </c>
      <c r="H176" s="32">
        <f>'Рейтинговая таблица организаций'!R176</f>
        <v>100</v>
      </c>
      <c r="I176" s="32">
        <f>'Рейтинговая таблица организаций'!S176</f>
        <v>100</v>
      </c>
      <c r="J176" s="32">
        <f>'Рейтинговая таблица организаций'!T176</f>
        <v>100</v>
      </c>
      <c r="K176" s="32" t="str">
        <f t="shared" si="84"/>
        <v>1-32</v>
      </c>
      <c r="L176" s="32">
        <f t="shared" si="72"/>
        <v>1</v>
      </c>
      <c r="M176" s="32">
        <f t="shared" si="73"/>
        <v>32</v>
      </c>
      <c r="N176" s="32">
        <f t="shared" si="85"/>
        <v>174</v>
      </c>
      <c r="O176" s="32" t="str">
        <f t="shared" si="86"/>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P176" s="32">
        <f>'Рейтинговая таблица организаций'!Z176</f>
        <v>100</v>
      </c>
      <c r="Q176" s="32">
        <f>'Рейтинговая таблица организаций'!AB176</f>
        <v>95</v>
      </c>
      <c r="R176" s="32">
        <f>'Рейтинговая таблица организаций'!AC176</f>
        <v>97.5</v>
      </c>
      <c r="S176" s="32" t="str">
        <f t="shared" si="87"/>
        <v>316-330</v>
      </c>
      <c r="T176" s="32">
        <f t="shared" si="74"/>
        <v>316</v>
      </c>
      <c r="U176" s="32">
        <f t="shared" si="75"/>
        <v>15</v>
      </c>
      <c r="V176" s="32">
        <f t="shared" si="88"/>
        <v>174</v>
      </c>
      <c r="W176" s="32" t="str">
        <f t="shared" si="89"/>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X176" s="32">
        <f>'Рейтинговая таблица организаций'!AH176</f>
        <v>0</v>
      </c>
      <c r="Y176" s="32">
        <f>'Рейтинговая таблица организаций'!AI176</f>
        <v>60</v>
      </c>
      <c r="Z176" s="34">
        <f>'Рейтинговая таблица организаций'!AJ176</f>
        <v>100</v>
      </c>
      <c r="AA176" s="32">
        <f>'Рейтинговая таблица организаций'!AK176</f>
        <v>54</v>
      </c>
      <c r="AB176" s="32" t="str">
        <f t="shared" si="90"/>
        <v>206-265</v>
      </c>
      <c r="AC176" s="32">
        <f t="shared" si="76"/>
        <v>206</v>
      </c>
      <c r="AD176" s="32">
        <f t="shared" si="77"/>
        <v>60</v>
      </c>
      <c r="AE176" s="32">
        <f t="shared" si="91"/>
        <v>174</v>
      </c>
      <c r="AF176" s="32" t="str">
        <f t="shared" si="92"/>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AG176" s="32">
        <f>'Рейтинговая таблица организаций'!AR176</f>
        <v>100</v>
      </c>
      <c r="AH176" s="32">
        <f>'Рейтинговая таблица организаций'!AS176</f>
        <v>100</v>
      </c>
      <c r="AI176" s="32">
        <f>'Рейтинговая таблица организаций'!AT176</f>
        <v>100</v>
      </c>
      <c r="AJ176" s="32">
        <f>'Рейтинговая таблица организаций'!AU176</f>
        <v>100</v>
      </c>
      <c r="AK176" s="32" t="str">
        <f t="shared" si="93"/>
        <v>1-123</v>
      </c>
      <c r="AL176" s="32">
        <f t="shared" si="78"/>
        <v>1</v>
      </c>
      <c r="AM176" s="32">
        <f t="shared" si="79"/>
        <v>123</v>
      </c>
      <c r="AN176" s="32">
        <f>'бланки '!D178</f>
        <v>174</v>
      </c>
      <c r="AO176" s="32" t="str">
        <f t="shared" si="94"/>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AP176" s="32">
        <f>'Рейтинговая таблица организаций'!BB176</f>
        <v>100</v>
      </c>
      <c r="AQ176" s="32">
        <f>'Рейтинговая таблица организаций'!BC176</f>
        <v>100</v>
      </c>
      <c r="AR176" s="32">
        <f>'Рейтинговая таблица организаций'!BD176</f>
        <v>100</v>
      </c>
      <c r="AS176" s="32">
        <f>'Рейтинговая таблица организаций'!BE176</f>
        <v>100</v>
      </c>
      <c r="AT176" s="32" t="str">
        <f t="shared" si="95"/>
        <v>1-120</v>
      </c>
      <c r="AU176" s="32">
        <f t="shared" si="80"/>
        <v>1</v>
      </c>
      <c r="AV176" s="32">
        <f t="shared" si="81"/>
        <v>120</v>
      </c>
      <c r="AW176" s="39" t="str">
        <f t="shared" si="96"/>
        <v>Болховский район</v>
      </c>
      <c r="AX176" s="32">
        <f t="shared" si="97"/>
        <v>174</v>
      </c>
      <c r="AY176" s="32" t="str">
        <f t="shared" si="98"/>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AZ176" s="32">
        <f>'Рейтинговая таблица организаций'!BF176</f>
        <v>90.3</v>
      </c>
      <c r="BA176" s="32" t="str">
        <f t="shared" si="99"/>
        <v>9</v>
      </c>
      <c r="BB176" s="32">
        <f t="shared" si="106"/>
        <v>9</v>
      </c>
      <c r="BC176" s="32">
        <f t="shared" si="107"/>
        <v>1</v>
      </c>
    </row>
    <row r="177" spans="1:55">
      <c r="A177" s="32">
        <f>'бланки '!D179</f>
        <v>175</v>
      </c>
      <c r="B177" s="33" t="str">
        <f>'Рейтинговая таблица организаций'!B177</f>
        <v>Муниципальное бюджетное общеобразовательное учреждение «Верховская средняя общеобразовательная школа № 1»</v>
      </c>
      <c r="C177" s="33" t="str">
        <f>'бланки '!A179</f>
        <v>Верховский район</v>
      </c>
      <c r="D177" s="32">
        <f>'Рейтинговая таблица организаций'!C177</f>
        <v>485</v>
      </c>
      <c r="E177" s="32">
        <f t="shared" si="82"/>
        <v>175</v>
      </c>
      <c r="F177" s="32" t="str">
        <f t="shared" si="83"/>
        <v>Муниципальное бюджетное общеобразовательное учреждение «Верховская средняя общеобразовательная школа № 1»</v>
      </c>
      <c r="G177" s="32">
        <f>'Рейтинговая таблица организаций'!Q177</f>
        <v>96</v>
      </c>
      <c r="H177" s="32">
        <f>'Рейтинговая таблица организаций'!R177</f>
        <v>100</v>
      </c>
      <c r="I177" s="32">
        <f>'Рейтинговая таблица организаций'!S177</f>
        <v>96</v>
      </c>
      <c r="J177" s="32">
        <f>'Рейтинговая таблица организаций'!T177</f>
        <v>97.2</v>
      </c>
      <c r="K177" s="32" t="str">
        <f t="shared" si="84"/>
        <v>240-243</v>
      </c>
      <c r="L177" s="32">
        <f t="shared" si="72"/>
        <v>240</v>
      </c>
      <c r="M177" s="32">
        <f t="shared" si="73"/>
        <v>4</v>
      </c>
      <c r="N177" s="32">
        <f t="shared" si="85"/>
        <v>175</v>
      </c>
      <c r="O177" s="32" t="str">
        <f t="shared" si="86"/>
        <v>Муниципальное бюджетное общеобразовательное учреждение «Верховская средняя общеобразовательная школа № 1»</v>
      </c>
      <c r="P177" s="32">
        <f>'Рейтинговая таблица организаций'!Z177</f>
        <v>100</v>
      </c>
      <c r="Q177" s="32">
        <f>'Рейтинговая таблица организаций'!AB177</f>
        <v>98</v>
      </c>
      <c r="R177" s="32">
        <f>'Рейтинговая таблица организаций'!AC177</f>
        <v>99</v>
      </c>
      <c r="S177" s="32" t="str">
        <f t="shared" si="87"/>
        <v>193-239</v>
      </c>
      <c r="T177" s="32">
        <f t="shared" si="74"/>
        <v>193</v>
      </c>
      <c r="U177" s="32">
        <f t="shared" si="75"/>
        <v>47</v>
      </c>
      <c r="V177" s="32">
        <f t="shared" si="88"/>
        <v>175</v>
      </c>
      <c r="W177" s="32" t="str">
        <f t="shared" si="89"/>
        <v>Муниципальное бюджетное общеобразовательное учреждение «Верховская средняя общеобразовательная школа № 1»</v>
      </c>
      <c r="X177" s="32">
        <f>'Рейтинговая таблица организаций'!AH177</f>
        <v>60</v>
      </c>
      <c r="Y177" s="32">
        <f>'Рейтинговая таблица организаций'!AI177</f>
        <v>80</v>
      </c>
      <c r="Z177" s="34">
        <f>'Рейтинговая таблица организаций'!AJ177</f>
        <v>99</v>
      </c>
      <c r="AA177" s="32">
        <f>'Рейтинговая таблица организаций'!AK177</f>
        <v>79.7</v>
      </c>
      <c r="AB177" s="32" t="str">
        <f t="shared" si="90"/>
        <v>48</v>
      </c>
      <c r="AC177" s="32">
        <f t="shared" si="76"/>
        <v>48</v>
      </c>
      <c r="AD177" s="32">
        <f t="shared" si="77"/>
        <v>1</v>
      </c>
      <c r="AE177" s="32">
        <f t="shared" si="91"/>
        <v>175</v>
      </c>
      <c r="AF177" s="32" t="str">
        <f t="shared" si="92"/>
        <v>Муниципальное бюджетное общеобразовательное учреждение «Верховская средняя общеобразовательная школа № 1»</v>
      </c>
      <c r="AG177" s="32">
        <f>'Рейтинговая таблица организаций'!AR177</f>
        <v>97</v>
      </c>
      <c r="AH177" s="32">
        <f>'Рейтинговая таблица организаций'!AS177</f>
        <v>100</v>
      </c>
      <c r="AI177" s="32">
        <f>'Рейтинговая таблица организаций'!AT177</f>
        <v>97</v>
      </c>
      <c r="AJ177" s="32">
        <f>'Рейтинговая таблица организаций'!AU177</f>
        <v>98.2</v>
      </c>
      <c r="AK177" s="32" t="str">
        <f t="shared" si="93"/>
        <v>218-231</v>
      </c>
      <c r="AL177" s="32">
        <f t="shared" si="78"/>
        <v>218</v>
      </c>
      <c r="AM177" s="32">
        <f t="shared" si="79"/>
        <v>14</v>
      </c>
      <c r="AN177" s="32">
        <f>'бланки '!D179</f>
        <v>175</v>
      </c>
      <c r="AO177" s="32" t="str">
        <f t="shared" si="94"/>
        <v>Муниципальное бюджетное общеобразовательное учреждение «Верховская средняя общеобразовательная школа № 1»</v>
      </c>
      <c r="AP177" s="32">
        <f>'Рейтинговая таблица организаций'!BB177</f>
        <v>96</v>
      </c>
      <c r="AQ177" s="32">
        <f>'Рейтинговая таблица организаций'!BC177</f>
        <v>99</v>
      </c>
      <c r="AR177" s="32">
        <f>'Рейтинговая таблица организаций'!BD177</f>
        <v>99</v>
      </c>
      <c r="AS177" s="32">
        <f>'Рейтинговая таблица организаций'!BE177</f>
        <v>98.1</v>
      </c>
      <c r="AT177" s="32" t="str">
        <f t="shared" si="95"/>
        <v>238-243</v>
      </c>
      <c r="AU177" s="32">
        <f t="shared" si="80"/>
        <v>238</v>
      </c>
      <c r="AV177" s="32">
        <f t="shared" si="81"/>
        <v>6</v>
      </c>
      <c r="AW177" s="39" t="str">
        <f t="shared" si="96"/>
        <v>Верховский район</v>
      </c>
      <c r="AX177" s="32">
        <f t="shared" si="97"/>
        <v>175</v>
      </c>
      <c r="AY177" s="32" t="str">
        <f t="shared" si="98"/>
        <v>Муниципальное бюджетное общеобразовательное учреждение «Верховская средняя общеобразовательная школа № 1»</v>
      </c>
      <c r="AZ177" s="32">
        <f>'Рейтинговая таблица организаций'!BF177</f>
        <v>94.439999999999984</v>
      </c>
      <c r="BA177" s="32" t="str">
        <f t="shared" si="99"/>
        <v>1</v>
      </c>
      <c r="BB177" s="32">
        <f>RANK(AZ177,AZ$177:AZ$187)</f>
        <v>1</v>
      </c>
      <c r="BC177" s="32">
        <f>COUNTIF(BB$177:BB$187,BB177)</f>
        <v>1</v>
      </c>
    </row>
    <row r="178" spans="1:55">
      <c r="A178" s="32">
        <f>'бланки '!D180</f>
        <v>176</v>
      </c>
      <c r="B178" s="33" t="str">
        <f>'Рейтинговая таблица организаций'!B178</f>
        <v>Муниципальное бюджетное общеобразовательное учреждение «Верховская средняя общеобразовательная школа№ 2» Верховского района Орловской области</v>
      </c>
      <c r="C178" s="33" t="str">
        <f>'бланки '!A180</f>
        <v>Верховский район</v>
      </c>
      <c r="D178" s="32">
        <f>'Рейтинговая таблица организаций'!C178</f>
        <v>461</v>
      </c>
      <c r="E178" s="32">
        <f t="shared" si="82"/>
        <v>176</v>
      </c>
      <c r="F178" s="32" t="str">
        <f t="shared" si="83"/>
        <v>Муниципальное бюджетное общеобразовательное учреждение «Верховская средняя общеобразовательная школа№ 2» Верховского района Орловской области</v>
      </c>
      <c r="G178" s="32">
        <f>'Рейтинговая таблица организаций'!Q178</f>
        <v>96</v>
      </c>
      <c r="H178" s="32">
        <f>'Рейтинговая таблица организаций'!R178</f>
        <v>100</v>
      </c>
      <c r="I178" s="32">
        <f>'Рейтинговая таблица организаций'!S178</f>
        <v>99</v>
      </c>
      <c r="J178" s="32">
        <f>'Рейтинговая таблица организаций'!T178</f>
        <v>98.4</v>
      </c>
      <c r="K178" s="32" t="str">
        <f t="shared" si="84"/>
        <v>179-187</v>
      </c>
      <c r="L178" s="32">
        <f t="shared" si="72"/>
        <v>179</v>
      </c>
      <c r="M178" s="32">
        <f t="shared" si="73"/>
        <v>9</v>
      </c>
      <c r="N178" s="32">
        <f t="shared" si="85"/>
        <v>176</v>
      </c>
      <c r="O178" s="32" t="str">
        <f t="shared" si="86"/>
        <v>Муниципальное бюджетное общеобразовательное учреждение «Верховская средняя общеобразовательная школа№ 2» Верховского района Орловской области</v>
      </c>
      <c r="P178" s="32">
        <f>'Рейтинговая таблица организаций'!Z178</f>
        <v>100</v>
      </c>
      <c r="Q178" s="32">
        <f>'Рейтинговая таблица организаций'!AB178</f>
        <v>99</v>
      </c>
      <c r="R178" s="32">
        <f>'Рейтинговая таблица организаций'!AC178</f>
        <v>99.5</v>
      </c>
      <c r="S178" s="32" t="str">
        <f t="shared" si="87"/>
        <v>157-192</v>
      </c>
      <c r="T178" s="32">
        <f t="shared" si="74"/>
        <v>157</v>
      </c>
      <c r="U178" s="32">
        <f t="shared" si="75"/>
        <v>36</v>
      </c>
      <c r="V178" s="32">
        <f t="shared" si="88"/>
        <v>176</v>
      </c>
      <c r="W178" s="32" t="str">
        <f t="shared" si="89"/>
        <v>Муниципальное бюджетное общеобразовательное учреждение «Верховская средняя общеобразовательная школа№ 2» Верховского района Орловской области</v>
      </c>
      <c r="X178" s="32">
        <f>'Рейтинговая таблица организаций'!AH178</f>
        <v>60</v>
      </c>
      <c r="Y178" s="32">
        <f>'Рейтинговая таблица организаций'!AI178</f>
        <v>60</v>
      </c>
      <c r="Z178" s="34">
        <f>'Рейтинговая таблица организаций'!AJ178</f>
        <v>88</v>
      </c>
      <c r="AA178" s="32">
        <f>'Рейтинговая таблица организаций'!AK178</f>
        <v>68.400000000000006</v>
      </c>
      <c r="AB178" s="32" t="str">
        <f t="shared" si="90"/>
        <v>100-101</v>
      </c>
      <c r="AC178" s="32">
        <f t="shared" si="76"/>
        <v>100</v>
      </c>
      <c r="AD178" s="32">
        <f t="shared" si="77"/>
        <v>2</v>
      </c>
      <c r="AE178" s="32">
        <f t="shared" si="91"/>
        <v>176</v>
      </c>
      <c r="AF178" s="32" t="str">
        <f t="shared" si="92"/>
        <v>Муниципальное бюджетное общеобразовательное учреждение «Верховская средняя общеобразовательная школа№ 2» Верховского района Орловской области</v>
      </c>
      <c r="AG178" s="32">
        <f>'Рейтинговая таблица организаций'!AR178</f>
        <v>96</v>
      </c>
      <c r="AH178" s="32">
        <f>'Рейтинговая таблица организаций'!AS178</f>
        <v>96</v>
      </c>
      <c r="AI178" s="32">
        <f>'Рейтинговая таблица организаций'!AT178</f>
        <v>96</v>
      </c>
      <c r="AJ178" s="32">
        <f>'Рейтинговая таблица организаций'!AU178</f>
        <v>96</v>
      </c>
      <c r="AK178" s="32" t="str">
        <f t="shared" si="93"/>
        <v>320-323</v>
      </c>
      <c r="AL178" s="32">
        <f t="shared" si="78"/>
        <v>320</v>
      </c>
      <c r="AM178" s="32">
        <f t="shared" si="79"/>
        <v>4</v>
      </c>
      <c r="AN178" s="32">
        <f>'бланки '!D180</f>
        <v>176</v>
      </c>
      <c r="AO178" s="32" t="str">
        <f t="shared" si="94"/>
        <v>Муниципальное бюджетное общеобразовательное учреждение «Верховская средняя общеобразовательная школа№ 2» Верховского района Орловской области</v>
      </c>
      <c r="AP178" s="32">
        <f>'Рейтинговая таблица организаций'!BB178</f>
        <v>98</v>
      </c>
      <c r="AQ178" s="32">
        <f>'Рейтинговая таблица организаций'!BC178</f>
        <v>98</v>
      </c>
      <c r="AR178" s="32">
        <f>'Рейтинговая таблица организаций'!BD178</f>
        <v>96</v>
      </c>
      <c r="AS178" s="32">
        <f>'Рейтинговая таблица организаций'!BE178</f>
        <v>97</v>
      </c>
      <c r="AT178" s="32" t="str">
        <f t="shared" si="95"/>
        <v>300-306</v>
      </c>
      <c r="AU178" s="32">
        <f t="shared" si="80"/>
        <v>300</v>
      </c>
      <c r="AV178" s="32">
        <f t="shared" si="81"/>
        <v>7</v>
      </c>
      <c r="AW178" s="39" t="str">
        <f t="shared" si="96"/>
        <v>Верховский район</v>
      </c>
      <c r="AX178" s="32">
        <f t="shared" si="97"/>
        <v>176</v>
      </c>
      <c r="AY178" s="32" t="str">
        <f t="shared" si="98"/>
        <v>Муниципальное бюджетное общеобразовательное учреждение «Верховская средняя общеобразовательная школа№ 2» Верховского района Орловской области</v>
      </c>
      <c r="AZ178" s="32">
        <f>'Рейтинговая таблица организаций'!BF178</f>
        <v>91.86</v>
      </c>
      <c r="BA178" s="32" t="str">
        <f t="shared" si="99"/>
        <v>4</v>
      </c>
      <c r="BB178" s="32">
        <f t="shared" ref="BB178:BB187" si="108">RANK(AZ178,AZ$177:AZ$187)</f>
        <v>4</v>
      </c>
      <c r="BC178" s="32">
        <f t="shared" ref="BC178:BC187" si="109">COUNTIF(BB$177:BB$187,BB178)</f>
        <v>1</v>
      </c>
    </row>
    <row r="179" spans="1:55">
      <c r="A179" s="32">
        <f>'бланки '!D181</f>
        <v>177</v>
      </c>
      <c r="B179" s="33" t="str">
        <f>'Рейтинговая таблица организаций'!B179</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9" s="33" t="str">
        <f>'бланки '!A181</f>
        <v>Верховский район</v>
      </c>
      <c r="D179" s="32">
        <f>'Рейтинговая таблица организаций'!C179</f>
        <v>154</v>
      </c>
      <c r="E179" s="32">
        <f t="shared" si="82"/>
        <v>177</v>
      </c>
      <c r="F179" s="32" t="str">
        <f t="shared" si="83"/>
        <v>Муниципальное бюджетное общеобразовательное учреждение «Русско-Бродская средняя общеобразовательная школа» Верховского района Орловской области</v>
      </c>
      <c r="G179" s="32">
        <f>'Рейтинговая таблица организаций'!Q179</f>
        <v>99</v>
      </c>
      <c r="H179" s="32">
        <f>'Рейтинговая таблица организаций'!R179</f>
        <v>100</v>
      </c>
      <c r="I179" s="32">
        <f>'Рейтинговая таблица организаций'!S179</f>
        <v>99</v>
      </c>
      <c r="J179" s="32">
        <f>'Рейтинговая таблица организаций'!T179</f>
        <v>99.3</v>
      </c>
      <c r="K179" s="32" t="str">
        <f t="shared" si="84"/>
        <v>83-89</v>
      </c>
      <c r="L179" s="32">
        <f t="shared" si="72"/>
        <v>83</v>
      </c>
      <c r="M179" s="32">
        <f t="shared" si="73"/>
        <v>7</v>
      </c>
      <c r="N179" s="32">
        <f t="shared" si="85"/>
        <v>177</v>
      </c>
      <c r="O179" s="32" t="str">
        <f t="shared" si="86"/>
        <v>Муниципальное бюджетное общеобразовательное учреждение «Русско-Бродская средняя общеобразовательная школа» Верховского района Орловской области</v>
      </c>
      <c r="P179" s="32">
        <f>'Рейтинговая таблица организаций'!Z179</f>
        <v>100</v>
      </c>
      <c r="Q179" s="32">
        <f>'Рейтинговая таблица организаций'!AB179</f>
        <v>97</v>
      </c>
      <c r="R179" s="32">
        <f>'Рейтинговая таблица организаций'!AC179</f>
        <v>98.5</v>
      </c>
      <c r="S179" s="32" t="str">
        <f t="shared" si="87"/>
        <v>240-277</v>
      </c>
      <c r="T179" s="32">
        <f t="shared" si="74"/>
        <v>240</v>
      </c>
      <c r="U179" s="32">
        <f t="shared" si="75"/>
        <v>38</v>
      </c>
      <c r="V179" s="32">
        <f t="shared" si="88"/>
        <v>177</v>
      </c>
      <c r="W179" s="32" t="str">
        <f t="shared" si="89"/>
        <v>Муниципальное бюджетное общеобразовательное учреждение «Русско-Бродская средняя общеобразовательная школа» Верховского района Орловской области</v>
      </c>
      <c r="X179" s="32">
        <f>'Рейтинговая таблица организаций'!AH179</f>
        <v>60</v>
      </c>
      <c r="Y179" s="32">
        <f>'Рейтинговая таблица организаций'!AI179</f>
        <v>60</v>
      </c>
      <c r="Z179" s="34">
        <f>'Рейтинговая таблица организаций'!AJ179</f>
        <v>93</v>
      </c>
      <c r="AA179" s="32">
        <f>'Рейтинговая таблица организаций'!AK179</f>
        <v>69.900000000000006</v>
      </c>
      <c r="AB179" s="32" t="str">
        <f t="shared" si="90"/>
        <v>93-97</v>
      </c>
      <c r="AC179" s="32">
        <f t="shared" si="76"/>
        <v>93</v>
      </c>
      <c r="AD179" s="32">
        <f t="shared" si="77"/>
        <v>5</v>
      </c>
      <c r="AE179" s="32">
        <f t="shared" si="91"/>
        <v>177</v>
      </c>
      <c r="AF179" s="32" t="str">
        <f t="shared" si="92"/>
        <v>Муниципальное бюджетное общеобразовательное учреждение «Русско-Бродская средняя общеобразовательная школа» Верховского района Орловской области</v>
      </c>
      <c r="AG179" s="32">
        <f>'Рейтинговая таблица организаций'!AR179</f>
        <v>99</v>
      </c>
      <c r="AH179" s="32">
        <f>'Рейтинговая таблица организаций'!AS179</f>
        <v>96</v>
      </c>
      <c r="AI179" s="32">
        <f>'Рейтинговая таблица организаций'!AT179</f>
        <v>100</v>
      </c>
      <c r="AJ179" s="32">
        <f>'Рейтинговая таблица организаций'!AU179</f>
        <v>98</v>
      </c>
      <c r="AK179" s="32" t="str">
        <f t="shared" si="93"/>
        <v>232-248</v>
      </c>
      <c r="AL179" s="32">
        <f t="shared" si="78"/>
        <v>232</v>
      </c>
      <c r="AM179" s="32">
        <f t="shared" si="79"/>
        <v>17</v>
      </c>
      <c r="AN179" s="32">
        <f>'бланки '!D181</f>
        <v>177</v>
      </c>
      <c r="AO179" s="32" t="str">
        <f t="shared" si="94"/>
        <v>Муниципальное бюджетное общеобразовательное учреждение «Русско-Бродская средняя общеобразовательная школа» Верховского района Орловской области</v>
      </c>
      <c r="AP179" s="32">
        <f>'Рейтинговая таблица организаций'!BB179</f>
        <v>99</v>
      </c>
      <c r="AQ179" s="32">
        <f>'Рейтинговая таблица организаций'!BC179</f>
        <v>99</v>
      </c>
      <c r="AR179" s="32">
        <f>'Рейтинговая таблица организаций'!BD179</f>
        <v>98</v>
      </c>
      <c r="AS179" s="32">
        <f>'Рейтинговая таблица организаций'!BE179</f>
        <v>98.5</v>
      </c>
      <c r="AT179" s="32" t="str">
        <f t="shared" si="95"/>
        <v>204-215</v>
      </c>
      <c r="AU179" s="32">
        <f t="shared" si="80"/>
        <v>204</v>
      </c>
      <c r="AV179" s="32">
        <f t="shared" si="81"/>
        <v>12</v>
      </c>
      <c r="AW179" s="39" t="str">
        <f t="shared" si="96"/>
        <v>Верховский район</v>
      </c>
      <c r="AX179" s="32">
        <f t="shared" si="97"/>
        <v>177</v>
      </c>
      <c r="AY179" s="32" t="str">
        <f t="shared" si="98"/>
        <v>Муниципальное бюджетное общеобразовательное учреждение «Русско-Бродская средняя общеобразовательная школа» Верховского района Орловской области</v>
      </c>
      <c r="AZ179" s="32">
        <f>'Рейтинговая таблица организаций'!BF179</f>
        <v>92.84</v>
      </c>
      <c r="BA179" s="32" t="str">
        <f t="shared" si="99"/>
        <v>3</v>
      </c>
      <c r="BB179" s="32">
        <f t="shared" si="108"/>
        <v>3</v>
      </c>
      <c r="BC179" s="32">
        <f t="shared" si="109"/>
        <v>1</v>
      </c>
    </row>
    <row r="180" spans="1:55">
      <c r="A180" s="32">
        <f>'бланки '!D182</f>
        <v>178</v>
      </c>
      <c r="B180" s="33" t="str">
        <f>'Рейтинговая таблица организаций'!B180</f>
        <v>Муниципальное бюджетное общеобразовательное учреждение «Скородненская средняя общеобразовательная школа» Верховского района Орловской области</v>
      </c>
      <c r="C180" s="33" t="str">
        <f>'бланки '!A182</f>
        <v>Верховский район</v>
      </c>
      <c r="D180" s="32">
        <f>'Рейтинговая таблица организаций'!C180</f>
        <v>57</v>
      </c>
      <c r="E180" s="32">
        <f t="shared" si="82"/>
        <v>178</v>
      </c>
      <c r="F180" s="32" t="str">
        <f t="shared" si="83"/>
        <v>Муниципальное бюджетное общеобразовательное учреждение «Скородненская средняя общеобразовательная школа» Верховского района Орловской области</v>
      </c>
      <c r="G180" s="32">
        <f>'Рейтинговая таблица организаций'!Q180</f>
        <v>88</v>
      </c>
      <c r="H180" s="32">
        <f>'Рейтинговая таблица организаций'!R180</f>
        <v>100</v>
      </c>
      <c r="I180" s="32">
        <f>'Рейтинговая таблица организаций'!S180</f>
        <v>97</v>
      </c>
      <c r="J180" s="32">
        <f>'Рейтинговая таблица организаций'!T180</f>
        <v>95.2</v>
      </c>
      <c r="K180" s="32" t="str">
        <f t="shared" si="84"/>
        <v>287-290</v>
      </c>
      <c r="L180" s="32">
        <f t="shared" si="72"/>
        <v>287</v>
      </c>
      <c r="M180" s="32">
        <f t="shared" si="73"/>
        <v>4</v>
      </c>
      <c r="N180" s="32">
        <f t="shared" si="85"/>
        <v>178</v>
      </c>
      <c r="O180" s="32" t="str">
        <f t="shared" si="86"/>
        <v>Муниципальное бюджетное общеобразовательное учреждение «Скородненская средняя общеобразовательная школа» Верховского района Орловской области</v>
      </c>
      <c r="P180" s="32">
        <f>'Рейтинговая таблица организаций'!Z180</f>
        <v>100</v>
      </c>
      <c r="Q180" s="32">
        <f>'Рейтинговая таблица организаций'!AB180</f>
        <v>96</v>
      </c>
      <c r="R180" s="32">
        <f>'Рейтинговая таблица организаций'!AC180</f>
        <v>98</v>
      </c>
      <c r="S180" s="32" t="str">
        <f t="shared" si="87"/>
        <v>278-315</v>
      </c>
      <c r="T180" s="32">
        <f t="shared" si="74"/>
        <v>278</v>
      </c>
      <c r="U180" s="32">
        <f t="shared" si="75"/>
        <v>38</v>
      </c>
      <c r="V180" s="32">
        <f t="shared" si="88"/>
        <v>178</v>
      </c>
      <c r="W180" s="32" t="str">
        <f t="shared" si="89"/>
        <v>Муниципальное бюджетное общеобразовательное учреждение «Скородненская средняя общеобразовательная школа» Верховского района Орловской области</v>
      </c>
      <c r="X180" s="32">
        <f>'Рейтинговая таблица организаций'!AH180</f>
        <v>0</v>
      </c>
      <c r="Y180" s="32">
        <f>'Рейтинговая таблица организаций'!AI180</f>
        <v>60</v>
      </c>
      <c r="Z180" s="34">
        <f>'Рейтинговая таблица организаций'!AJ180</f>
        <v>83</v>
      </c>
      <c r="AA180" s="32">
        <f>'Рейтинговая таблица организаций'!AK180</f>
        <v>48.9</v>
      </c>
      <c r="AB180" s="32" t="str">
        <f t="shared" si="90"/>
        <v>300-303</v>
      </c>
      <c r="AC180" s="32">
        <f t="shared" si="76"/>
        <v>300</v>
      </c>
      <c r="AD180" s="32">
        <f t="shared" si="77"/>
        <v>4</v>
      </c>
      <c r="AE180" s="32">
        <f t="shared" si="91"/>
        <v>178</v>
      </c>
      <c r="AF180" s="32" t="str">
        <f t="shared" si="92"/>
        <v>Муниципальное бюджетное общеобразовательное учреждение «Скородненская средняя общеобразовательная школа» Верховского района Орловской области</v>
      </c>
      <c r="AG180" s="32">
        <f>'Рейтинговая таблица организаций'!AR180</f>
        <v>100</v>
      </c>
      <c r="AH180" s="32">
        <f>'Рейтинговая таблица организаций'!AS180</f>
        <v>100</v>
      </c>
      <c r="AI180" s="32">
        <f>'Рейтинговая таблица организаций'!AT180</f>
        <v>100</v>
      </c>
      <c r="AJ180" s="32">
        <f>'Рейтинговая таблица организаций'!AU180</f>
        <v>100</v>
      </c>
      <c r="AK180" s="32" t="str">
        <f t="shared" si="93"/>
        <v>1-123</v>
      </c>
      <c r="AL180" s="32">
        <f t="shared" si="78"/>
        <v>1</v>
      </c>
      <c r="AM180" s="32">
        <f t="shared" si="79"/>
        <v>123</v>
      </c>
      <c r="AN180" s="32">
        <f>'бланки '!D182</f>
        <v>178</v>
      </c>
      <c r="AO180" s="32" t="str">
        <f t="shared" si="94"/>
        <v>Муниципальное бюджетное общеобразовательное учреждение «Скородненская средняя общеобразовательная школа» Верховского района Орловской области</v>
      </c>
      <c r="AP180" s="32">
        <f>'Рейтинговая таблица организаций'!BB180</f>
        <v>98</v>
      </c>
      <c r="AQ180" s="32">
        <f>'Рейтинговая таблица организаций'!BC180</f>
        <v>100</v>
      </c>
      <c r="AR180" s="32">
        <f>'Рейтинговая таблица организаций'!BD180</f>
        <v>96</v>
      </c>
      <c r="AS180" s="32">
        <f>'Рейтинговая таблица организаций'!BE180</f>
        <v>97.4</v>
      </c>
      <c r="AT180" s="32" t="str">
        <f t="shared" si="95"/>
        <v>286-291</v>
      </c>
      <c r="AU180" s="32">
        <f t="shared" si="80"/>
        <v>286</v>
      </c>
      <c r="AV180" s="32">
        <f t="shared" si="81"/>
        <v>6</v>
      </c>
      <c r="AW180" s="39" t="str">
        <f t="shared" si="96"/>
        <v>Верховский район</v>
      </c>
      <c r="AX180" s="32">
        <f t="shared" si="97"/>
        <v>178</v>
      </c>
      <c r="AY180" s="32" t="str">
        <f t="shared" si="98"/>
        <v>Муниципальное бюджетное общеобразовательное учреждение «Скородненская средняя общеобразовательная школа» Верховского района Орловской области</v>
      </c>
      <c r="AZ180" s="32">
        <f>'Рейтинговая таблица организаций'!BF180</f>
        <v>87.9</v>
      </c>
      <c r="BA180" s="32" t="str">
        <f t="shared" si="99"/>
        <v>11</v>
      </c>
      <c r="BB180" s="32">
        <f t="shared" si="108"/>
        <v>11</v>
      </c>
      <c r="BC180" s="32">
        <f t="shared" si="109"/>
        <v>1</v>
      </c>
    </row>
    <row r="181" spans="1:55">
      <c r="A181" s="32">
        <f>'бланки '!D183</f>
        <v>179</v>
      </c>
      <c r="B181" s="33" t="str">
        <f>'Рейтинговая таблица организаций'!B181</f>
        <v>Муниципальное бюджетное общеобразовательное учреждение «Мочильская средняя общеобразовательная школа» Верховского района Орловской области</v>
      </c>
      <c r="C181" s="33" t="str">
        <f>'бланки '!A183</f>
        <v>Верховский район</v>
      </c>
      <c r="D181" s="32">
        <f>'Рейтинговая таблица организаций'!C181</f>
        <v>18</v>
      </c>
      <c r="E181" s="32">
        <f t="shared" si="82"/>
        <v>179</v>
      </c>
      <c r="F181" s="32" t="str">
        <f t="shared" si="83"/>
        <v>Муниципальное бюджетное общеобразовательное учреждение «Мочильская средняя общеобразовательная школа» Верховского района Орловской области</v>
      </c>
      <c r="G181" s="32">
        <f>'Рейтинговая таблица организаций'!Q181</f>
        <v>95</v>
      </c>
      <c r="H181" s="32">
        <f>'Рейтинговая таблица организаций'!R181</f>
        <v>100</v>
      </c>
      <c r="I181" s="32">
        <f>'Рейтинговая таблица организаций'!S181</f>
        <v>100</v>
      </c>
      <c r="J181" s="32">
        <f>'Рейтинговая таблица организаций'!T181</f>
        <v>98.5</v>
      </c>
      <c r="K181" s="32" t="str">
        <f t="shared" si="84"/>
        <v>167-178</v>
      </c>
      <c r="L181" s="32">
        <f t="shared" si="72"/>
        <v>167</v>
      </c>
      <c r="M181" s="32">
        <f t="shared" si="73"/>
        <v>12</v>
      </c>
      <c r="N181" s="32">
        <f t="shared" si="85"/>
        <v>179</v>
      </c>
      <c r="O181" s="32" t="str">
        <f t="shared" si="86"/>
        <v>Муниципальное бюджетное общеобразовательное учреждение «Мочильская средняя общеобразовательная школа» Верховского района Орловской области</v>
      </c>
      <c r="P181" s="32">
        <f>'Рейтинговая таблица организаций'!Z181</f>
        <v>100</v>
      </c>
      <c r="Q181" s="32">
        <f>'Рейтинговая таблица организаций'!AB181</f>
        <v>100</v>
      </c>
      <c r="R181" s="32">
        <f>'Рейтинговая таблица организаций'!AC181</f>
        <v>100</v>
      </c>
      <c r="S181" s="32" t="str">
        <f t="shared" si="87"/>
        <v>2-156</v>
      </c>
      <c r="T181" s="32">
        <f t="shared" si="74"/>
        <v>2</v>
      </c>
      <c r="U181" s="32">
        <f t="shared" si="75"/>
        <v>155</v>
      </c>
      <c r="V181" s="32">
        <f t="shared" si="88"/>
        <v>179</v>
      </c>
      <c r="W181" s="32" t="str">
        <f t="shared" si="89"/>
        <v>Муниципальное бюджетное общеобразовательное учреждение «Мочильская средняя общеобразовательная школа» Верховского района Орловской области</v>
      </c>
      <c r="X181" s="32">
        <f>'Рейтинговая таблица организаций'!AH181</f>
        <v>0</v>
      </c>
      <c r="Y181" s="32">
        <f>'Рейтинговая таблица организаций'!AI181</f>
        <v>60</v>
      </c>
      <c r="Z181" s="34">
        <f>'Рейтинговая таблица организаций'!AJ181</f>
        <v>100</v>
      </c>
      <c r="AA181" s="32">
        <f>'Рейтинговая таблица организаций'!AK181</f>
        <v>54</v>
      </c>
      <c r="AB181" s="32" t="str">
        <f t="shared" si="90"/>
        <v>206-265</v>
      </c>
      <c r="AC181" s="32">
        <f t="shared" si="76"/>
        <v>206</v>
      </c>
      <c r="AD181" s="32">
        <f t="shared" si="77"/>
        <v>60</v>
      </c>
      <c r="AE181" s="32">
        <f t="shared" si="91"/>
        <v>179</v>
      </c>
      <c r="AF181" s="32" t="str">
        <f t="shared" si="92"/>
        <v>Муниципальное бюджетное общеобразовательное учреждение «Мочильская средняя общеобразовательная школа» Верховского района Орловской области</v>
      </c>
      <c r="AG181" s="32">
        <f>'Рейтинговая таблица организаций'!AR181</f>
        <v>100</v>
      </c>
      <c r="AH181" s="32">
        <f>'Рейтинговая таблица организаций'!AS181</f>
        <v>100</v>
      </c>
      <c r="AI181" s="32">
        <f>'Рейтинговая таблица организаций'!AT181</f>
        <v>100</v>
      </c>
      <c r="AJ181" s="32">
        <f>'Рейтинговая таблица организаций'!AU181</f>
        <v>100</v>
      </c>
      <c r="AK181" s="32" t="str">
        <f t="shared" si="93"/>
        <v>1-123</v>
      </c>
      <c r="AL181" s="32">
        <f t="shared" si="78"/>
        <v>1</v>
      </c>
      <c r="AM181" s="32">
        <f t="shared" si="79"/>
        <v>123</v>
      </c>
      <c r="AN181" s="32">
        <f>'бланки '!D183</f>
        <v>179</v>
      </c>
      <c r="AO181" s="32" t="str">
        <f t="shared" si="94"/>
        <v>Муниципальное бюджетное общеобразовательное учреждение «Мочильская средняя общеобразовательная школа» Верховского района Орловской области</v>
      </c>
      <c r="AP181" s="32">
        <f>'Рейтинговая таблица организаций'!BB181</f>
        <v>100</v>
      </c>
      <c r="AQ181" s="32">
        <f>'Рейтинговая таблица организаций'!BC181</f>
        <v>100</v>
      </c>
      <c r="AR181" s="32">
        <f>'Рейтинговая таблица организаций'!BD181</f>
        <v>100</v>
      </c>
      <c r="AS181" s="32">
        <f>'Рейтинговая таблица организаций'!BE181</f>
        <v>100</v>
      </c>
      <c r="AT181" s="32" t="str">
        <f t="shared" si="95"/>
        <v>1-120</v>
      </c>
      <c r="AU181" s="32">
        <f t="shared" si="80"/>
        <v>1</v>
      </c>
      <c r="AV181" s="32">
        <f t="shared" si="81"/>
        <v>120</v>
      </c>
      <c r="AW181" s="39" t="str">
        <f t="shared" si="96"/>
        <v>Верховский район</v>
      </c>
      <c r="AX181" s="32">
        <f t="shared" si="97"/>
        <v>179</v>
      </c>
      <c r="AY181" s="32" t="str">
        <f t="shared" si="98"/>
        <v>Муниципальное бюджетное общеобразовательное учреждение «Мочильская средняя общеобразовательная школа» Верховского района Орловской области</v>
      </c>
      <c r="AZ181" s="32">
        <f>'Рейтинговая таблица организаций'!BF181</f>
        <v>90.5</v>
      </c>
      <c r="BA181" s="32" t="str">
        <f t="shared" si="99"/>
        <v>6-7</v>
      </c>
      <c r="BB181" s="32">
        <f t="shared" si="108"/>
        <v>6</v>
      </c>
      <c r="BC181" s="32">
        <f t="shared" si="109"/>
        <v>2</v>
      </c>
    </row>
    <row r="182" spans="1:55">
      <c r="A182" s="32">
        <f>'бланки '!D184</f>
        <v>180</v>
      </c>
      <c r="B182" s="33" t="str">
        <f>'Рейтинговая таблица организаций'!B182</f>
        <v>Муниципальное бюджетное общеобразовательное учреждение «Туровская основная общеобразовательная школа» Верховского района Орловской области</v>
      </c>
      <c r="C182" s="33" t="str">
        <f>'бланки '!A184</f>
        <v>Верховский район</v>
      </c>
      <c r="D182" s="32">
        <f>'Рейтинговая таблица организаций'!C182</f>
        <v>37</v>
      </c>
      <c r="E182" s="32">
        <f t="shared" si="82"/>
        <v>180</v>
      </c>
      <c r="F182" s="32" t="str">
        <f t="shared" si="83"/>
        <v>Муниципальное бюджетное общеобразовательное учреждение «Туровская основная общеобразовательная школа» Верховского района Орловской области</v>
      </c>
      <c r="G182" s="32">
        <f>'Рейтинговая таблица организаций'!Q182</f>
        <v>100</v>
      </c>
      <c r="H182" s="32">
        <f>'Рейтинговая таблица организаций'!R182</f>
        <v>100</v>
      </c>
      <c r="I182" s="32">
        <f>'Рейтинговая таблица организаций'!S182</f>
        <v>100</v>
      </c>
      <c r="J182" s="32">
        <f>'Рейтинговая таблица организаций'!T182</f>
        <v>100</v>
      </c>
      <c r="K182" s="32" t="str">
        <f t="shared" si="84"/>
        <v>1-32</v>
      </c>
      <c r="L182" s="32">
        <f t="shared" si="72"/>
        <v>1</v>
      </c>
      <c r="M182" s="32">
        <f t="shared" si="73"/>
        <v>32</v>
      </c>
      <c r="N182" s="32">
        <f t="shared" si="85"/>
        <v>180</v>
      </c>
      <c r="O182" s="32" t="str">
        <f t="shared" si="86"/>
        <v>Муниципальное бюджетное общеобразовательное учреждение «Туровская основная общеобразовательная школа» Верховского района Орловской области</v>
      </c>
      <c r="P182" s="32">
        <f>'Рейтинговая таблица организаций'!Z182</f>
        <v>100</v>
      </c>
      <c r="Q182" s="32">
        <f>'Рейтинговая таблица организаций'!AB182</f>
        <v>97</v>
      </c>
      <c r="R182" s="32">
        <f>'Рейтинговая таблица организаций'!AC182</f>
        <v>98.5</v>
      </c>
      <c r="S182" s="32" t="str">
        <f t="shared" si="87"/>
        <v>240-277</v>
      </c>
      <c r="T182" s="32">
        <f t="shared" si="74"/>
        <v>240</v>
      </c>
      <c r="U182" s="32">
        <f t="shared" si="75"/>
        <v>38</v>
      </c>
      <c r="V182" s="32">
        <f t="shared" si="88"/>
        <v>180</v>
      </c>
      <c r="W182" s="32" t="str">
        <f t="shared" si="89"/>
        <v>Муниципальное бюджетное общеобразовательное учреждение «Туровская основная общеобразовательная школа» Верховского района Орловской области</v>
      </c>
      <c r="X182" s="32">
        <f>'Рейтинговая таблица организаций'!AH182</f>
        <v>0</v>
      </c>
      <c r="Y182" s="32">
        <f>'Рейтинговая таблица организаций'!AI182</f>
        <v>60</v>
      </c>
      <c r="Z182" s="34">
        <f>'Рейтинговая таблица организаций'!AJ182</f>
        <v>100</v>
      </c>
      <c r="AA182" s="32">
        <f>'Рейтинговая таблица организаций'!AK182</f>
        <v>54</v>
      </c>
      <c r="AB182" s="32" t="str">
        <f t="shared" si="90"/>
        <v>206-265</v>
      </c>
      <c r="AC182" s="32">
        <f t="shared" si="76"/>
        <v>206</v>
      </c>
      <c r="AD182" s="32">
        <f t="shared" si="77"/>
        <v>60</v>
      </c>
      <c r="AE182" s="32">
        <f t="shared" si="91"/>
        <v>180</v>
      </c>
      <c r="AF182" s="32" t="str">
        <f t="shared" si="92"/>
        <v>Муниципальное бюджетное общеобразовательное учреждение «Туровская основная общеобразовательная школа» Верховского района Орловской области</v>
      </c>
      <c r="AG182" s="32">
        <f>'Рейтинговая таблица организаций'!AR182</f>
        <v>100</v>
      </c>
      <c r="AH182" s="32">
        <f>'Рейтинговая таблица организаций'!AS182</f>
        <v>100</v>
      </c>
      <c r="AI182" s="32">
        <f>'Рейтинговая таблица организаций'!AT182</f>
        <v>100</v>
      </c>
      <c r="AJ182" s="32">
        <f>'Рейтинговая таблица организаций'!AU182</f>
        <v>100</v>
      </c>
      <c r="AK182" s="32" t="str">
        <f t="shared" si="93"/>
        <v>1-123</v>
      </c>
      <c r="AL182" s="32">
        <f t="shared" si="78"/>
        <v>1</v>
      </c>
      <c r="AM182" s="32">
        <f t="shared" si="79"/>
        <v>123</v>
      </c>
      <c r="AN182" s="32">
        <f>'бланки '!D184</f>
        <v>180</v>
      </c>
      <c r="AO182" s="32" t="str">
        <f t="shared" si="94"/>
        <v>Муниципальное бюджетное общеобразовательное учреждение «Туровская основная общеобразовательная школа» Верховского района Орловской области</v>
      </c>
      <c r="AP182" s="32">
        <f>'Рейтинговая таблица организаций'!BB182</f>
        <v>100</v>
      </c>
      <c r="AQ182" s="32">
        <f>'Рейтинговая таблица организаций'!BC182</f>
        <v>100</v>
      </c>
      <c r="AR182" s="32">
        <f>'Рейтинговая таблица организаций'!BD182</f>
        <v>100</v>
      </c>
      <c r="AS182" s="32">
        <f>'Рейтинговая таблица организаций'!BE182</f>
        <v>100</v>
      </c>
      <c r="AT182" s="32" t="str">
        <f t="shared" si="95"/>
        <v>1-120</v>
      </c>
      <c r="AU182" s="32">
        <f t="shared" si="80"/>
        <v>1</v>
      </c>
      <c r="AV182" s="32">
        <f t="shared" si="81"/>
        <v>120</v>
      </c>
      <c r="AW182" s="39" t="str">
        <f t="shared" si="96"/>
        <v>Верховский район</v>
      </c>
      <c r="AX182" s="32">
        <f t="shared" si="97"/>
        <v>180</v>
      </c>
      <c r="AY182" s="32" t="str">
        <f t="shared" si="98"/>
        <v>Муниципальное бюджетное общеобразовательное учреждение «Туровская основная общеобразовательная школа» Верховского района Орловской области</v>
      </c>
      <c r="AZ182" s="32">
        <f>'Рейтинговая таблица организаций'!BF182</f>
        <v>90.5</v>
      </c>
      <c r="BA182" s="32" t="str">
        <f t="shared" si="99"/>
        <v>6-7</v>
      </c>
      <c r="BB182" s="32">
        <f t="shared" si="108"/>
        <v>6</v>
      </c>
      <c r="BC182" s="32">
        <f t="shared" si="109"/>
        <v>2</v>
      </c>
    </row>
    <row r="183" spans="1:55">
      <c r="A183" s="32">
        <f>'бланки '!D185</f>
        <v>181</v>
      </c>
      <c r="B183" s="33" t="str">
        <f>'Рейтинговая таблица организаций'!B183</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3" s="33" t="str">
        <f>'бланки '!A185</f>
        <v>Верховский район</v>
      </c>
      <c r="D183" s="32">
        <f>'Рейтинговая таблица организаций'!C183</f>
        <v>30</v>
      </c>
      <c r="E183" s="32">
        <f t="shared" si="82"/>
        <v>181</v>
      </c>
      <c r="F183" s="32" t="str">
        <f t="shared" si="83"/>
        <v>Муниципальное бюджетное общеобразовательное учреждение «Васильевская основная общеобразовательная школа» Верховского района Орловской области</v>
      </c>
      <c r="G183" s="32">
        <f>'Рейтинговая таблица организаций'!Q183</f>
        <v>87</v>
      </c>
      <c r="H183" s="32">
        <f>'Рейтинговая таблица организаций'!R183</f>
        <v>90</v>
      </c>
      <c r="I183" s="32">
        <f>'Рейтинговая таблица организаций'!S183</f>
        <v>98</v>
      </c>
      <c r="J183" s="32">
        <f>'Рейтинговая таблица организаций'!T183</f>
        <v>92.3</v>
      </c>
      <c r="K183" s="32" t="str">
        <f t="shared" si="84"/>
        <v>322</v>
      </c>
      <c r="L183" s="32">
        <f t="shared" si="72"/>
        <v>322</v>
      </c>
      <c r="M183" s="32">
        <f t="shared" si="73"/>
        <v>1</v>
      </c>
      <c r="N183" s="32">
        <f t="shared" si="85"/>
        <v>181</v>
      </c>
      <c r="O183" s="32" t="str">
        <f t="shared" si="86"/>
        <v>Муниципальное бюджетное общеобразовательное учреждение «Васильевская основная общеобразовательная школа» Верховского района Орловской области</v>
      </c>
      <c r="P183" s="32">
        <f>'Рейтинговая таблица организаций'!Z183</f>
        <v>100</v>
      </c>
      <c r="Q183" s="32">
        <f>'Рейтинговая таблица организаций'!AB183</f>
        <v>100</v>
      </c>
      <c r="R183" s="32">
        <f>'Рейтинговая таблица организаций'!AC183</f>
        <v>100</v>
      </c>
      <c r="S183" s="32" t="str">
        <f t="shared" si="87"/>
        <v>2-156</v>
      </c>
      <c r="T183" s="32">
        <f t="shared" si="74"/>
        <v>2</v>
      </c>
      <c r="U183" s="32">
        <f t="shared" si="75"/>
        <v>155</v>
      </c>
      <c r="V183" s="32">
        <f t="shared" si="88"/>
        <v>181</v>
      </c>
      <c r="W183" s="32" t="str">
        <f t="shared" si="89"/>
        <v>Муниципальное бюджетное общеобразовательное учреждение «Васильевская основная общеобразовательная школа» Верховского района Орловской области</v>
      </c>
      <c r="X183" s="32">
        <f>'Рейтинговая таблица организаций'!AH183</f>
        <v>0</v>
      </c>
      <c r="Y183" s="32">
        <f>'Рейтинговая таблица организаций'!AI183</f>
        <v>60</v>
      </c>
      <c r="Z183" s="34">
        <f>'Рейтинговая таблица организаций'!AJ183</f>
        <v>100</v>
      </c>
      <c r="AA183" s="32">
        <f>'Рейтинговая таблица организаций'!AK183</f>
        <v>54</v>
      </c>
      <c r="AB183" s="32" t="str">
        <f t="shared" si="90"/>
        <v>206-265</v>
      </c>
      <c r="AC183" s="32">
        <f t="shared" si="76"/>
        <v>206</v>
      </c>
      <c r="AD183" s="32">
        <f t="shared" si="77"/>
        <v>60</v>
      </c>
      <c r="AE183" s="32">
        <f t="shared" si="91"/>
        <v>181</v>
      </c>
      <c r="AF183" s="32" t="str">
        <f t="shared" si="92"/>
        <v>Муниципальное бюджетное общеобразовательное учреждение «Васильевская основная общеобразовательная школа» Верховского района Орловской области</v>
      </c>
      <c r="AG183" s="32">
        <f>'Рейтинговая таблица организаций'!AR183</f>
        <v>100</v>
      </c>
      <c r="AH183" s="32">
        <f>'Рейтинговая таблица организаций'!AS183</f>
        <v>97</v>
      </c>
      <c r="AI183" s="32">
        <f>'Рейтинговая таблица организаций'!AT183</f>
        <v>100</v>
      </c>
      <c r="AJ183" s="32">
        <f>'Рейтинговая таблица организаций'!AU183</f>
        <v>98.8</v>
      </c>
      <c r="AK183" s="32" t="str">
        <f t="shared" si="93"/>
        <v>170-190</v>
      </c>
      <c r="AL183" s="32">
        <f t="shared" si="78"/>
        <v>170</v>
      </c>
      <c r="AM183" s="32">
        <f t="shared" si="79"/>
        <v>21</v>
      </c>
      <c r="AN183" s="32">
        <f>'бланки '!D185</f>
        <v>181</v>
      </c>
      <c r="AO183" s="32" t="str">
        <f t="shared" si="94"/>
        <v>Муниципальное бюджетное общеобразовательное учреждение «Васильевская основная общеобразовательная школа» Верховского района Орловской области</v>
      </c>
      <c r="AP183" s="32">
        <f>'Рейтинговая таблица организаций'!BB183</f>
        <v>97</v>
      </c>
      <c r="AQ183" s="32">
        <f>'Рейтинговая таблица организаций'!BC183</f>
        <v>97</v>
      </c>
      <c r="AR183" s="32">
        <f>'Рейтинговая таблица организаций'!BD183</f>
        <v>97</v>
      </c>
      <c r="AS183" s="32">
        <f>'Рейтинговая таблица организаций'!BE183</f>
        <v>97</v>
      </c>
      <c r="AT183" s="32" t="str">
        <f t="shared" si="95"/>
        <v>300-306</v>
      </c>
      <c r="AU183" s="32">
        <f t="shared" si="80"/>
        <v>300</v>
      </c>
      <c r="AV183" s="32">
        <f t="shared" si="81"/>
        <v>7</v>
      </c>
      <c r="AW183" s="39" t="str">
        <f t="shared" si="96"/>
        <v>Верховский район</v>
      </c>
      <c r="AX183" s="32">
        <f t="shared" si="97"/>
        <v>181</v>
      </c>
      <c r="AY183" s="32" t="str">
        <f t="shared" si="98"/>
        <v>Муниципальное бюджетное общеобразовательное учреждение «Васильевская основная общеобразовательная школа» Верховского района Орловской области</v>
      </c>
      <c r="AZ183" s="32">
        <f>'Рейтинговая таблица организаций'!BF183</f>
        <v>88.42</v>
      </c>
      <c r="BA183" s="32" t="str">
        <f t="shared" si="99"/>
        <v>9-10</v>
      </c>
      <c r="BB183" s="32">
        <f t="shared" si="108"/>
        <v>9</v>
      </c>
      <c r="BC183" s="32">
        <f t="shared" si="109"/>
        <v>2</v>
      </c>
    </row>
    <row r="184" spans="1:55">
      <c r="A184" s="32">
        <f>'бланки '!D186</f>
        <v>182</v>
      </c>
      <c r="B184" s="33" t="str">
        <f>'Рейтинговая таблица организаций'!B184</f>
        <v>Муниципальное бюджетное общеобразовательное учреждение «Троицкая средняя общеобразовательная школа» Верховского района Орловской области</v>
      </c>
      <c r="C184" s="33" t="str">
        <f>'бланки '!A186</f>
        <v>Верховский район</v>
      </c>
      <c r="D184" s="32">
        <f>'Рейтинговая таблица организаций'!C184</f>
        <v>38</v>
      </c>
      <c r="E184" s="32">
        <f t="shared" si="82"/>
        <v>182</v>
      </c>
      <c r="F184" s="32" t="str">
        <f t="shared" si="83"/>
        <v>Муниципальное бюджетное общеобразовательное учреждение «Троицкая средняя общеобразовательная школа» Верховского района Орловской области</v>
      </c>
      <c r="G184" s="32">
        <f>'Рейтинговая таблица организаций'!Q184</f>
        <v>97</v>
      </c>
      <c r="H184" s="32">
        <f>'Рейтинговая таблица организаций'!R184</f>
        <v>100</v>
      </c>
      <c r="I184" s="32">
        <f>'Рейтинговая таблица организаций'!S184</f>
        <v>100</v>
      </c>
      <c r="J184" s="32">
        <f>'Рейтинговая таблица организаций'!T184</f>
        <v>99.1</v>
      </c>
      <c r="K184" s="32" t="str">
        <f t="shared" si="84"/>
        <v>122-136</v>
      </c>
      <c r="L184" s="32">
        <f t="shared" si="72"/>
        <v>122</v>
      </c>
      <c r="M184" s="32">
        <f t="shared" si="73"/>
        <v>15</v>
      </c>
      <c r="N184" s="32">
        <f t="shared" si="85"/>
        <v>182</v>
      </c>
      <c r="O184" s="32" t="str">
        <f t="shared" si="86"/>
        <v>Муниципальное бюджетное общеобразовательное учреждение «Троицкая средняя общеобразовательная школа» Верховского района Орловской области</v>
      </c>
      <c r="P184" s="32">
        <f>'Рейтинговая таблица организаций'!Z184</f>
        <v>100</v>
      </c>
      <c r="Q184" s="32">
        <f>'Рейтинговая таблица организаций'!AB184</f>
        <v>100</v>
      </c>
      <c r="R184" s="32">
        <f>'Рейтинговая таблица организаций'!AC184</f>
        <v>100</v>
      </c>
      <c r="S184" s="32" t="str">
        <f t="shared" si="87"/>
        <v>2-156</v>
      </c>
      <c r="T184" s="32">
        <f t="shared" si="74"/>
        <v>2</v>
      </c>
      <c r="U184" s="32">
        <f t="shared" si="75"/>
        <v>155</v>
      </c>
      <c r="V184" s="32">
        <f t="shared" si="88"/>
        <v>182</v>
      </c>
      <c r="W184" s="32" t="str">
        <f t="shared" si="89"/>
        <v>Муниципальное бюджетное общеобразовательное учреждение «Троицкая средняя общеобразовательная школа» Верховского района Орловской области</v>
      </c>
      <c r="X184" s="32">
        <f>'Рейтинговая таблица организаций'!AH184</f>
        <v>0</v>
      </c>
      <c r="Y184" s="32">
        <f>'Рейтинговая таблица организаций'!AI184</f>
        <v>80</v>
      </c>
      <c r="Z184" s="34">
        <f>'Рейтинговая таблица организаций'!AJ184</f>
        <v>100</v>
      </c>
      <c r="AA184" s="32">
        <f>'Рейтинговая таблица организаций'!AK184</f>
        <v>62</v>
      </c>
      <c r="AB184" s="32" t="str">
        <f t="shared" si="90"/>
        <v>139-155</v>
      </c>
      <c r="AC184" s="32">
        <f t="shared" si="76"/>
        <v>139</v>
      </c>
      <c r="AD184" s="32">
        <f t="shared" si="77"/>
        <v>17</v>
      </c>
      <c r="AE184" s="32">
        <f t="shared" si="91"/>
        <v>182</v>
      </c>
      <c r="AF184" s="32" t="str">
        <f t="shared" si="92"/>
        <v>Муниципальное бюджетное общеобразовательное учреждение «Троицкая средняя общеобразовательная школа» Верховского района Орловской области</v>
      </c>
      <c r="AG184" s="32">
        <f>'Рейтинговая таблица организаций'!AR184</f>
        <v>100</v>
      </c>
      <c r="AH184" s="32">
        <f>'Рейтинговая таблица организаций'!AS184</f>
        <v>97</v>
      </c>
      <c r="AI184" s="32">
        <f>'Рейтинговая таблица организаций'!AT184</f>
        <v>100</v>
      </c>
      <c r="AJ184" s="32">
        <f>'Рейтинговая таблица организаций'!AU184</f>
        <v>98.8</v>
      </c>
      <c r="AK184" s="32" t="str">
        <f t="shared" si="93"/>
        <v>170-190</v>
      </c>
      <c r="AL184" s="32">
        <f t="shared" si="78"/>
        <v>170</v>
      </c>
      <c r="AM184" s="32">
        <f t="shared" si="79"/>
        <v>21</v>
      </c>
      <c r="AN184" s="32">
        <f>'бланки '!D186</f>
        <v>182</v>
      </c>
      <c r="AO184" s="32" t="str">
        <f t="shared" si="94"/>
        <v>Муниципальное бюджетное общеобразовательное учреждение «Троицкая средняя общеобразовательная школа» Верховского района Орловской области</v>
      </c>
      <c r="AP184" s="32">
        <f>'Рейтинговая таблица организаций'!BB184</f>
        <v>97</v>
      </c>
      <c r="AQ184" s="32">
        <f>'Рейтинговая таблица организаций'!BC184</f>
        <v>97</v>
      </c>
      <c r="AR184" s="32">
        <f>'Рейтинговая таблица организаций'!BD184</f>
        <v>97</v>
      </c>
      <c r="AS184" s="32">
        <f>'Рейтинговая таблица организаций'!BE184</f>
        <v>97</v>
      </c>
      <c r="AT184" s="32" t="str">
        <f t="shared" si="95"/>
        <v>300-306</v>
      </c>
      <c r="AU184" s="32">
        <f t="shared" si="80"/>
        <v>300</v>
      </c>
      <c r="AV184" s="32">
        <f t="shared" si="81"/>
        <v>7</v>
      </c>
      <c r="AW184" s="39" t="str">
        <f t="shared" si="96"/>
        <v>Верховский район</v>
      </c>
      <c r="AX184" s="32">
        <f t="shared" si="97"/>
        <v>182</v>
      </c>
      <c r="AY184" s="32" t="str">
        <f t="shared" si="98"/>
        <v>Муниципальное бюджетное общеобразовательное учреждение «Троицкая средняя общеобразовательная школа» Верховского района Орловской области</v>
      </c>
      <c r="AZ184" s="32">
        <f>'Рейтинговая таблица организаций'!BF184</f>
        <v>91.38000000000001</v>
      </c>
      <c r="BA184" s="32" t="str">
        <f t="shared" si="99"/>
        <v>5</v>
      </c>
      <c r="BB184" s="32">
        <f t="shared" si="108"/>
        <v>5</v>
      </c>
      <c r="BC184" s="32">
        <f t="shared" si="109"/>
        <v>1</v>
      </c>
    </row>
    <row r="185" spans="1:55">
      <c r="A185" s="32">
        <f>'бланки '!D187</f>
        <v>183</v>
      </c>
      <c r="B185" s="33" t="str">
        <f>'Рейтинговая таблица организаций'!B185</f>
        <v>Муниципальное бюджетное общеобразовательное учреждение «Теляженская основная общеобразовательная школа» Верховского района Орловской области</v>
      </c>
      <c r="C185" s="33" t="str">
        <f>'бланки '!A187</f>
        <v>Верховский район</v>
      </c>
      <c r="D185" s="32">
        <f>'Рейтинговая таблица организаций'!C185</f>
        <v>15</v>
      </c>
      <c r="E185" s="32">
        <f t="shared" si="82"/>
        <v>183</v>
      </c>
      <c r="F185" s="32" t="str">
        <f t="shared" si="83"/>
        <v>Муниципальное бюджетное общеобразовательное учреждение «Теляженская основная общеобразовательная школа» Верховского района Орловской области</v>
      </c>
      <c r="G185" s="32">
        <f>'Рейтинговая таблица организаций'!Q185</f>
        <v>87</v>
      </c>
      <c r="H185" s="32">
        <f>'Рейтинговая таблица организаций'!R185</f>
        <v>100</v>
      </c>
      <c r="I185" s="32">
        <f>'Рейтинговая таблица организаций'!S185</f>
        <v>100</v>
      </c>
      <c r="J185" s="32">
        <f>'Рейтинговая таблица организаций'!T185</f>
        <v>96.1</v>
      </c>
      <c r="K185" s="32" t="str">
        <f t="shared" si="84"/>
        <v>268-272</v>
      </c>
      <c r="L185" s="32">
        <f t="shared" si="72"/>
        <v>268</v>
      </c>
      <c r="M185" s="32">
        <f t="shared" si="73"/>
        <v>5</v>
      </c>
      <c r="N185" s="32">
        <f t="shared" si="85"/>
        <v>183</v>
      </c>
      <c r="O185" s="32" t="str">
        <f t="shared" si="86"/>
        <v>Муниципальное бюджетное общеобразовательное учреждение «Теляженская основная общеобразовательная школа» Верховского района Орловской области</v>
      </c>
      <c r="P185" s="32">
        <f>'Рейтинговая таблица организаций'!Z185</f>
        <v>100</v>
      </c>
      <c r="Q185" s="32">
        <f>'Рейтинговая таблица организаций'!AB185</f>
        <v>100</v>
      </c>
      <c r="R185" s="32">
        <f>'Рейтинговая таблица организаций'!AC185</f>
        <v>100</v>
      </c>
      <c r="S185" s="32" t="str">
        <f t="shared" si="87"/>
        <v>2-156</v>
      </c>
      <c r="T185" s="32">
        <f t="shared" si="74"/>
        <v>2</v>
      </c>
      <c r="U185" s="32">
        <f t="shared" si="75"/>
        <v>155</v>
      </c>
      <c r="V185" s="32">
        <f t="shared" si="88"/>
        <v>183</v>
      </c>
      <c r="W185" s="32" t="str">
        <f t="shared" si="89"/>
        <v>Муниципальное бюджетное общеобразовательное учреждение «Теляженская основная общеобразовательная школа» Верховского района Орловской области</v>
      </c>
      <c r="X185" s="32">
        <f>'Рейтинговая таблица организаций'!AH185</f>
        <v>0</v>
      </c>
      <c r="Y185" s="32">
        <f>'Рейтинговая таблица организаций'!AI185</f>
        <v>40</v>
      </c>
      <c r="Z185" s="34">
        <f>'Рейтинговая таблица организаций'!AJ185</f>
        <v>100</v>
      </c>
      <c r="AA185" s="32">
        <f>'Рейтинговая таблица организаций'!AK185</f>
        <v>46</v>
      </c>
      <c r="AB185" s="32" t="str">
        <f t="shared" si="90"/>
        <v>307-324</v>
      </c>
      <c r="AC185" s="32">
        <f t="shared" si="76"/>
        <v>307</v>
      </c>
      <c r="AD185" s="32">
        <f t="shared" si="77"/>
        <v>18</v>
      </c>
      <c r="AE185" s="32">
        <f t="shared" si="91"/>
        <v>183</v>
      </c>
      <c r="AF185" s="32" t="str">
        <f t="shared" si="92"/>
        <v>Муниципальное бюджетное общеобразовательное учреждение «Теляженская основная общеобразовательная школа» Верховского района Орловской области</v>
      </c>
      <c r="AG185" s="32">
        <f>'Рейтинговая таблица организаций'!AR185</f>
        <v>100</v>
      </c>
      <c r="AH185" s="32">
        <f>'Рейтинговая таблица организаций'!AS185</f>
        <v>100</v>
      </c>
      <c r="AI185" s="32">
        <f>'Рейтинговая таблица организаций'!AT185</f>
        <v>100</v>
      </c>
      <c r="AJ185" s="32">
        <f>'Рейтинговая таблица организаций'!AU185</f>
        <v>100</v>
      </c>
      <c r="AK185" s="32" t="str">
        <f t="shared" si="93"/>
        <v>1-123</v>
      </c>
      <c r="AL185" s="32">
        <f t="shared" si="78"/>
        <v>1</v>
      </c>
      <c r="AM185" s="32">
        <f t="shared" si="79"/>
        <v>123</v>
      </c>
      <c r="AN185" s="32">
        <f>'бланки '!D187</f>
        <v>183</v>
      </c>
      <c r="AO185" s="32" t="str">
        <f t="shared" si="94"/>
        <v>Муниципальное бюджетное общеобразовательное учреждение «Теляженская основная общеобразовательная школа» Верховского района Орловской области</v>
      </c>
      <c r="AP185" s="32">
        <f>'Рейтинговая таблица организаций'!BB185</f>
        <v>100</v>
      </c>
      <c r="AQ185" s="32">
        <f>'Рейтинговая таблица организаций'!BC185</f>
        <v>100</v>
      </c>
      <c r="AR185" s="32">
        <f>'Рейтинговая таблица организаций'!BD185</f>
        <v>100</v>
      </c>
      <c r="AS185" s="32">
        <f>'Рейтинговая таблица организаций'!BE185</f>
        <v>100</v>
      </c>
      <c r="AT185" s="32" t="str">
        <f t="shared" si="95"/>
        <v>1-120</v>
      </c>
      <c r="AU185" s="32">
        <f t="shared" si="80"/>
        <v>1</v>
      </c>
      <c r="AV185" s="32">
        <f t="shared" si="81"/>
        <v>120</v>
      </c>
      <c r="AW185" s="39" t="str">
        <f t="shared" si="96"/>
        <v>Верховский район</v>
      </c>
      <c r="AX185" s="32">
        <f t="shared" si="97"/>
        <v>183</v>
      </c>
      <c r="AY185" s="32" t="str">
        <f t="shared" si="98"/>
        <v>Муниципальное бюджетное общеобразовательное учреждение «Теляженская основная общеобразовательная школа» Верховского района Орловской области</v>
      </c>
      <c r="AZ185" s="32">
        <f>'Рейтинговая таблица организаций'!BF185</f>
        <v>88.42</v>
      </c>
      <c r="BA185" s="32" t="str">
        <f t="shared" si="99"/>
        <v>9-10</v>
      </c>
      <c r="BB185" s="32">
        <f t="shared" si="108"/>
        <v>9</v>
      </c>
      <c r="BC185" s="32">
        <f t="shared" si="109"/>
        <v>2</v>
      </c>
    </row>
    <row r="186" spans="1:55">
      <c r="A186" s="32">
        <f>'бланки '!D188</f>
        <v>184</v>
      </c>
      <c r="B186" s="33" t="str">
        <f>'Рейтинговая таблица организаций'!B186</f>
        <v>Муниципальное бюджетное общеобразовательное учреждение «Синковская основная общеобразовательная школа» Верховского района Орловской области</v>
      </c>
      <c r="C186" s="33" t="str">
        <f>'бланки '!A188</f>
        <v>Верховский район</v>
      </c>
      <c r="D186" s="32">
        <f>'Рейтинговая таблица организаций'!C186</f>
        <v>21</v>
      </c>
      <c r="E186" s="32">
        <f t="shared" si="82"/>
        <v>184</v>
      </c>
      <c r="F186" s="32" t="str">
        <f t="shared" si="83"/>
        <v>Муниципальное бюджетное общеобразовательное учреждение «Синковская основная общеобразовательная школа» Верховского района Орловской области</v>
      </c>
      <c r="G186" s="32">
        <f>'Рейтинговая таблица организаций'!Q186</f>
        <v>94</v>
      </c>
      <c r="H186" s="32">
        <f>'Рейтинговая таблица организаций'!R186</f>
        <v>100</v>
      </c>
      <c r="I186" s="32">
        <f>'Рейтинговая таблица организаций'!S186</f>
        <v>100</v>
      </c>
      <c r="J186" s="32">
        <f>'Рейтинговая таблица организаций'!T186</f>
        <v>98.2</v>
      </c>
      <c r="K186" s="32" t="str">
        <f t="shared" si="84"/>
        <v>190-199</v>
      </c>
      <c r="L186" s="32">
        <f t="shared" si="72"/>
        <v>190</v>
      </c>
      <c r="M186" s="32">
        <f t="shared" si="73"/>
        <v>10</v>
      </c>
      <c r="N186" s="32">
        <f t="shared" si="85"/>
        <v>184</v>
      </c>
      <c r="O186" s="32" t="str">
        <f t="shared" si="86"/>
        <v>Муниципальное бюджетное общеобразовательное учреждение «Синковская основная общеобразовательная школа» Верховского района Орловской области</v>
      </c>
      <c r="P186" s="32">
        <f>'Рейтинговая таблица организаций'!Z186</f>
        <v>100</v>
      </c>
      <c r="Q186" s="32">
        <f>'Рейтинговая таблица организаций'!AB186</f>
        <v>100</v>
      </c>
      <c r="R186" s="32">
        <f>'Рейтинговая таблица организаций'!AC186</f>
        <v>100</v>
      </c>
      <c r="S186" s="32" t="str">
        <f t="shared" si="87"/>
        <v>2-156</v>
      </c>
      <c r="T186" s="32">
        <f t="shared" si="74"/>
        <v>2</v>
      </c>
      <c r="U186" s="32">
        <f t="shared" si="75"/>
        <v>155</v>
      </c>
      <c r="V186" s="32">
        <f t="shared" si="88"/>
        <v>184</v>
      </c>
      <c r="W186" s="32" t="str">
        <f t="shared" si="89"/>
        <v>Муниципальное бюджетное общеобразовательное учреждение «Синковская основная общеобразовательная школа» Верховского района Орловской области</v>
      </c>
      <c r="X186" s="32">
        <f>'Рейтинговая таблица организаций'!AH186</f>
        <v>0</v>
      </c>
      <c r="Y186" s="32">
        <f>'Рейтинговая таблица организаций'!AI186</f>
        <v>40</v>
      </c>
      <c r="Z186" s="34">
        <f>'Рейтинговая таблица организаций'!AJ186</f>
        <v>100</v>
      </c>
      <c r="AA186" s="32">
        <f>'Рейтинговая таблица организаций'!AK186</f>
        <v>46</v>
      </c>
      <c r="AB186" s="32" t="str">
        <f t="shared" si="90"/>
        <v>307-324</v>
      </c>
      <c r="AC186" s="32">
        <f t="shared" si="76"/>
        <v>307</v>
      </c>
      <c r="AD186" s="32">
        <f t="shared" si="77"/>
        <v>18</v>
      </c>
      <c r="AE186" s="32">
        <f t="shared" si="91"/>
        <v>184</v>
      </c>
      <c r="AF186" s="32" t="str">
        <f t="shared" si="92"/>
        <v>Муниципальное бюджетное общеобразовательное учреждение «Синковская основная общеобразовательная школа» Верховского района Орловской области</v>
      </c>
      <c r="AG186" s="32">
        <f>'Рейтинговая таблица организаций'!AR186</f>
        <v>100</v>
      </c>
      <c r="AH186" s="32">
        <f>'Рейтинговая таблица организаций'!AS186</f>
        <v>100</v>
      </c>
      <c r="AI186" s="32">
        <f>'Рейтинговая таблица организаций'!AT186</f>
        <v>100</v>
      </c>
      <c r="AJ186" s="32">
        <f>'Рейтинговая таблица организаций'!AU186</f>
        <v>100</v>
      </c>
      <c r="AK186" s="32" t="str">
        <f t="shared" si="93"/>
        <v>1-123</v>
      </c>
      <c r="AL186" s="32">
        <f t="shared" si="78"/>
        <v>1</v>
      </c>
      <c r="AM186" s="32">
        <f t="shared" si="79"/>
        <v>123</v>
      </c>
      <c r="AN186" s="32">
        <f>'бланки '!D188</f>
        <v>184</v>
      </c>
      <c r="AO186" s="32" t="str">
        <f t="shared" si="94"/>
        <v>Муниципальное бюджетное общеобразовательное учреждение «Синковская основная общеобразовательная школа» Верховского района Орловской области</v>
      </c>
      <c r="AP186" s="32">
        <f>'Рейтинговая таблица организаций'!BB186</f>
        <v>100</v>
      </c>
      <c r="AQ186" s="32">
        <f>'Рейтинговая таблица организаций'!BC186</f>
        <v>100</v>
      </c>
      <c r="AR186" s="32">
        <f>'Рейтинговая таблица организаций'!BD186</f>
        <v>100</v>
      </c>
      <c r="AS186" s="32">
        <f>'Рейтинговая таблица организаций'!BE186</f>
        <v>100</v>
      </c>
      <c r="AT186" s="32" t="str">
        <f t="shared" si="95"/>
        <v>1-120</v>
      </c>
      <c r="AU186" s="32">
        <f t="shared" si="80"/>
        <v>1</v>
      </c>
      <c r="AV186" s="32">
        <f t="shared" si="81"/>
        <v>120</v>
      </c>
      <c r="AW186" s="39" t="str">
        <f t="shared" si="96"/>
        <v>Верховский район</v>
      </c>
      <c r="AX186" s="32">
        <f t="shared" si="97"/>
        <v>184</v>
      </c>
      <c r="AY186" s="32" t="str">
        <f t="shared" si="98"/>
        <v>Муниципальное бюджетное общеобразовательное учреждение «Синковская основная общеобразовательная школа» Верховского района Орловской области</v>
      </c>
      <c r="AZ186" s="32">
        <f>'Рейтинговая таблица организаций'!BF186</f>
        <v>88.84</v>
      </c>
      <c r="BA186" s="32" t="str">
        <f t="shared" si="99"/>
        <v>8</v>
      </c>
      <c r="BB186" s="32">
        <f t="shared" si="108"/>
        <v>8</v>
      </c>
      <c r="BC186" s="32">
        <f t="shared" si="109"/>
        <v>1</v>
      </c>
    </row>
    <row r="187" spans="1:55">
      <c r="A187" s="32">
        <f>'бланки '!D189</f>
        <v>185</v>
      </c>
      <c r="B187" s="33" t="str">
        <f>'Рейтинговая таблица организаций'!B187</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7" s="33" t="str">
        <f>'бланки '!A189</f>
        <v>Верховский район</v>
      </c>
      <c r="D187" s="32">
        <f>'Рейтинговая таблица организаций'!C187</f>
        <v>34</v>
      </c>
      <c r="E187" s="32">
        <f t="shared" si="82"/>
        <v>185</v>
      </c>
      <c r="F187" s="32" t="str">
        <f t="shared" si="83"/>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G187" s="32">
        <f>'Рейтинговая таблица организаций'!Q187</f>
        <v>93</v>
      </c>
      <c r="H187" s="32">
        <f>'Рейтинговая таблица организаций'!R187</f>
        <v>100</v>
      </c>
      <c r="I187" s="32">
        <f>'Рейтинговая таблица организаций'!S187</f>
        <v>100</v>
      </c>
      <c r="J187" s="32">
        <f>'Рейтинговая таблица организаций'!T187</f>
        <v>97.9</v>
      </c>
      <c r="K187" s="32" t="str">
        <f t="shared" si="84"/>
        <v>205-214</v>
      </c>
      <c r="L187" s="32">
        <f t="shared" si="72"/>
        <v>205</v>
      </c>
      <c r="M187" s="32">
        <f t="shared" si="73"/>
        <v>10</v>
      </c>
      <c r="N187" s="32">
        <f t="shared" si="85"/>
        <v>185</v>
      </c>
      <c r="O187" s="32" t="str">
        <f t="shared" si="86"/>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P187" s="32">
        <f>'Рейтинговая таблица организаций'!Z187</f>
        <v>100</v>
      </c>
      <c r="Q187" s="32">
        <f>'Рейтинговая таблица организаций'!AB187</f>
        <v>103</v>
      </c>
      <c r="R187" s="32">
        <f>'Рейтинговая таблица организаций'!AC187</f>
        <v>101.5</v>
      </c>
      <c r="S187" s="32" t="str">
        <f t="shared" si="87"/>
        <v>1</v>
      </c>
      <c r="T187" s="32">
        <f t="shared" si="74"/>
        <v>1</v>
      </c>
      <c r="U187" s="32">
        <f t="shared" si="75"/>
        <v>1</v>
      </c>
      <c r="V187" s="32">
        <f t="shared" si="88"/>
        <v>185</v>
      </c>
      <c r="W187" s="32" t="str">
        <f t="shared" si="89"/>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X187" s="32">
        <f>'Рейтинговая таблица организаций'!AH187</f>
        <v>20</v>
      </c>
      <c r="Y187" s="32">
        <f>'Рейтинговая таблица организаций'!AI187</f>
        <v>80</v>
      </c>
      <c r="Z187" s="34">
        <f>'Рейтинговая таблица организаций'!AJ187</f>
        <v>100</v>
      </c>
      <c r="AA187" s="32">
        <f>'Рейтинговая таблица организаций'!AK187</f>
        <v>68</v>
      </c>
      <c r="AB187" s="32" t="str">
        <f t="shared" si="90"/>
        <v>103-113</v>
      </c>
      <c r="AC187" s="32">
        <f t="shared" si="76"/>
        <v>103</v>
      </c>
      <c r="AD187" s="32">
        <f t="shared" si="77"/>
        <v>11</v>
      </c>
      <c r="AE187" s="32">
        <f t="shared" si="91"/>
        <v>185</v>
      </c>
      <c r="AF187" s="32" t="str">
        <f t="shared" si="92"/>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AG187" s="32">
        <f>'Рейтинговая таблица организаций'!AR187</f>
        <v>97</v>
      </c>
      <c r="AH187" s="32">
        <f>'Рейтинговая таблица организаций'!AS187</f>
        <v>100</v>
      </c>
      <c r="AI187" s="32">
        <f>'Рейтинговая таблица организаций'!AT187</f>
        <v>97</v>
      </c>
      <c r="AJ187" s="32">
        <f>'Рейтинговая таблица организаций'!AU187</f>
        <v>98.2</v>
      </c>
      <c r="AK187" s="32" t="str">
        <f t="shared" si="93"/>
        <v>218-231</v>
      </c>
      <c r="AL187" s="32">
        <f t="shared" si="78"/>
        <v>218</v>
      </c>
      <c r="AM187" s="32">
        <f t="shared" si="79"/>
        <v>14</v>
      </c>
      <c r="AN187" s="32">
        <f>'бланки '!D189</f>
        <v>185</v>
      </c>
      <c r="AO187" s="32" t="str">
        <f t="shared" si="94"/>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AP187" s="32">
        <f>'Рейтинговая таблица организаций'!BB187</f>
        <v>100</v>
      </c>
      <c r="AQ187" s="32">
        <f>'Рейтинговая таблица организаций'!BC187</f>
        <v>97</v>
      </c>
      <c r="AR187" s="32">
        <f>'Рейтинговая таблица организаций'!BD187</f>
        <v>100</v>
      </c>
      <c r="AS187" s="32">
        <f>'Рейтинговая таблица организаций'!BE187</f>
        <v>99.4</v>
      </c>
      <c r="AT187" s="32" t="str">
        <f t="shared" si="95"/>
        <v>137-141</v>
      </c>
      <c r="AU187" s="32">
        <f t="shared" si="80"/>
        <v>137</v>
      </c>
      <c r="AV187" s="32">
        <f t="shared" si="81"/>
        <v>5</v>
      </c>
      <c r="AW187" s="39" t="str">
        <f t="shared" si="96"/>
        <v>Верховский район</v>
      </c>
      <c r="AX187" s="32">
        <f t="shared" si="97"/>
        <v>185</v>
      </c>
      <c r="AY187" s="32" t="str">
        <f t="shared" si="98"/>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AZ187" s="32">
        <f>'Рейтинговая таблица организаций'!BF187</f>
        <v>93</v>
      </c>
      <c r="BA187" s="32" t="str">
        <f t="shared" si="99"/>
        <v>2</v>
      </c>
      <c r="BB187" s="32">
        <f t="shared" si="108"/>
        <v>2</v>
      </c>
      <c r="BC187" s="32">
        <f t="shared" si="109"/>
        <v>1</v>
      </c>
    </row>
    <row r="188" spans="1:55">
      <c r="A188" s="32">
        <f>'бланки '!D190</f>
        <v>186</v>
      </c>
      <c r="B188" s="33" t="str">
        <f>'Рейтинговая таблица организаций'!B188</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8" s="33" t="str">
        <f>'бланки '!A190</f>
        <v>Орловский муниципальный округ</v>
      </c>
      <c r="D188" s="32">
        <f>'Рейтинговая таблица организаций'!C188</f>
        <v>414</v>
      </c>
      <c r="E188" s="32">
        <f t="shared" si="82"/>
        <v>186</v>
      </c>
      <c r="F188" s="32" t="str">
        <f t="shared" si="83"/>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G188" s="32">
        <f>'Рейтинговая таблица организаций'!Q188</f>
        <v>97</v>
      </c>
      <c r="H188" s="32">
        <f>'Рейтинговая таблица организаций'!R188</f>
        <v>100</v>
      </c>
      <c r="I188" s="32">
        <f>'Рейтинговая таблица организаций'!S188</f>
        <v>99</v>
      </c>
      <c r="J188" s="32">
        <f>'Рейтинговая таблица организаций'!T188</f>
        <v>98.7</v>
      </c>
      <c r="K188" s="32" t="str">
        <f t="shared" si="84"/>
        <v>160-162</v>
      </c>
      <c r="L188" s="32">
        <f t="shared" si="72"/>
        <v>160</v>
      </c>
      <c r="M188" s="32">
        <f t="shared" si="73"/>
        <v>3</v>
      </c>
      <c r="N188" s="32">
        <f t="shared" si="85"/>
        <v>186</v>
      </c>
      <c r="O188" s="32" t="str">
        <f t="shared" si="86"/>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P188" s="32">
        <f>'Рейтинговая таблица организаций'!Z188</f>
        <v>100</v>
      </c>
      <c r="Q188" s="32">
        <f>'Рейтинговая таблица организаций'!AB188</f>
        <v>97</v>
      </c>
      <c r="R188" s="32">
        <f>'Рейтинговая таблица организаций'!AC188</f>
        <v>98.5</v>
      </c>
      <c r="S188" s="32" t="str">
        <f t="shared" si="87"/>
        <v>240-277</v>
      </c>
      <c r="T188" s="32">
        <f t="shared" si="74"/>
        <v>240</v>
      </c>
      <c r="U188" s="32">
        <f t="shared" si="75"/>
        <v>38</v>
      </c>
      <c r="V188" s="32">
        <f t="shared" si="88"/>
        <v>186</v>
      </c>
      <c r="W188" s="32" t="str">
        <f t="shared" si="89"/>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X188" s="32">
        <f>'Рейтинговая таблица организаций'!AH188</f>
        <v>60</v>
      </c>
      <c r="Y188" s="32">
        <f>'Рейтинговая таблица организаций'!AI188</f>
        <v>80</v>
      </c>
      <c r="Z188" s="34">
        <f>'Рейтинговая таблица организаций'!AJ188</f>
        <v>95</v>
      </c>
      <c r="AA188" s="32">
        <f>'Рейтинговая таблица организаций'!AK188</f>
        <v>78.5</v>
      </c>
      <c r="AB188" s="32" t="str">
        <f t="shared" si="90"/>
        <v>50</v>
      </c>
      <c r="AC188" s="32">
        <f t="shared" si="76"/>
        <v>50</v>
      </c>
      <c r="AD188" s="32">
        <f t="shared" si="77"/>
        <v>1</v>
      </c>
      <c r="AE188" s="32">
        <f t="shared" si="91"/>
        <v>186</v>
      </c>
      <c r="AF188" s="32" t="str">
        <f t="shared" si="92"/>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AG188" s="32">
        <f>'Рейтинговая таблица организаций'!AR188</f>
        <v>100</v>
      </c>
      <c r="AH188" s="32">
        <f>'Рейтинговая таблица организаций'!AS188</f>
        <v>98</v>
      </c>
      <c r="AI188" s="32">
        <f>'Рейтинговая таблица организаций'!AT188</f>
        <v>99</v>
      </c>
      <c r="AJ188" s="32">
        <f>'Рейтинговая таблица организаций'!AU188</f>
        <v>99</v>
      </c>
      <c r="AK188" s="32" t="str">
        <f t="shared" si="93"/>
        <v>157-169</v>
      </c>
      <c r="AL188" s="32">
        <f t="shared" si="78"/>
        <v>157</v>
      </c>
      <c r="AM188" s="32">
        <f t="shared" si="79"/>
        <v>13</v>
      </c>
      <c r="AN188" s="32">
        <f>'бланки '!D190</f>
        <v>186</v>
      </c>
      <c r="AO188" s="32" t="str">
        <f t="shared" si="94"/>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AP188" s="32">
        <f>'Рейтинговая таблица организаций'!BB188</f>
        <v>98</v>
      </c>
      <c r="AQ188" s="32">
        <f>'Рейтинговая таблица организаций'!BC188</f>
        <v>99</v>
      </c>
      <c r="AR188" s="32">
        <f>'Рейтинговая таблица организаций'!BD188</f>
        <v>99</v>
      </c>
      <c r="AS188" s="32">
        <f>'Рейтинговая таблица организаций'!BE188</f>
        <v>98.7</v>
      </c>
      <c r="AT188" s="32" t="str">
        <f t="shared" si="95"/>
        <v>191-200</v>
      </c>
      <c r="AU188" s="32">
        <f t="shared" si="80"/>
        <v>191</v>
      </c>
      <c r="AV188" s="32">
        <f t="shared" si="81"/>
        <v>10</v>
      </c>
      <c r="AW188" s="39" t="str">
        <f t="shared" si="96"/>
        <v>Орловский муниципальный округ</v>
      </c>
      <c r="AX188" s="32">
        <f>A188</f>
        <v>186</v>
      </c>
      <c r="AY188" s="32" t="str">
        <f t="shared" si="98"/>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AZ188" s="32">
        <f>'Рейтинговая таблица организаций'!BF188</f>
        <v>94.679999999999993</v>
      </c>
      <c r="BA188" s="32" t="str">
        <f t="shared" si="99"/>
        <v>7</v>
      </c>
      <c r="BB188" s="32">
        <f>RANK(AZ188,AZ$188:AZ$212)</f>
        <v>7</v>
      </c>
      <c r="BC188" s="32">
        <f>COUNTIF(BB$188:BB$212,BB188)</f>
        <v>1</v>
      </c>
    </row>
    <row r="189" spans="1:55">
      <c r="A189" s="32">
        <f>'бланки '!D191</f>
        <v>187</v>
      </c>
      <c r="B189" s="33" t="str">
        <f>'Рейтинговая таблица организаций'!B189</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9" s="33" t="str">
        <f>'бланки '!A191</f>
        <v>Орловский муниципальный округ</v>
      </c>
      <c r="D189" s="32">
        <f>'Рейтинговая таблица организаций'!C189</f>
        <v>390</v>
      </c>
      <c r="E189" s="32">
        <f t="shared" si="82"/>
        <v>187</v>
      </c>
      <c r="F189" s="32" t="str">
        <f t="shared" si="83"/>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G189" s="32">
        <f>'Рейтинговая таблица организаций'!Q189</f>
        <v>100</v>
      </c>
      <c r="H189" s="32">
        <f>'Рейтинговая таблица организаций'!R189</f>
        <v>100</v>
      </c>
      <c r="I189" s="32">
        <f>'Рейтинговая таблица организаций'!S189</f>
        <v>99</v>
      </c>
      <c r="J189" s="32">
        <f>'Рейтинговая таблица организаций'!T189</f>
        <v>99.6</v>
      </c>
      <c r="K189" s="32" t="str">
        <f t="shared" si="84"/>
        <v>52-74</v>
      </c>
      <c r="L189" s="32">
        <f t="shared" si="72"/>
        <v>52</v>
      </c>
      <c r="M189" s="32">
        <f t="shared" si="73"/>
        <v>23</v>
      </c>
      <c r="N189" s="32">
        <f t="shared" si="85"/>
        <v>187</v>
      </c>
      <c r="O189" s="32" t="str">
        <f t="shared" si="86"/>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P189" s="32">
        <f>'Рейтинговая таблица организаций'!Z189</f>
        <v>100</v>
      </c>
      <c r="Q189" s="32">
        <f>'Рейтинговая таблица организаций'!AB189</f>
        <v>99</v>
      </c>
      <c r="R189" s="32">
        <f>'Рейтинговая таблица организаций'!AC189</f>
        <v>99.5</v>
      </c>
      <c r="S189" s="32" t="str">
        <f t="shared" si="87"/>
        <v>157-192</v>
      </c>
      <c r="T189" s="32">
        <f t="shared" si="74"/>
        <v>157</v>
      </c>
      <c r="U189" s="32">
        <f t="shared" si="75"/>
        <v>36</v>
      </c>
      <c r="V189" s="32">
        <f t="shared" si="88"/>
        <v>187</v>
      </c>
      <c r="W189" s="32" t="str">
        <f t="shared" si="89"/>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X189" s="32">
        <f>'Рейтинговая таблица организаций'!AH189</f>
        <v>60</v>
      </c>
      <c r="Y189" s="32">
        <f>'Рейтинговая таблица организаций'!AI189</f>
        <v>100</v>
      </c>
      <c r="Z189" s="34">
        <f>'Рейтинговая таблица организаций'!AJ189</f>
        <v>96</v>
      </c>
      <c r="AA189" s="32">
        <f>'Рейтинговая таблица организаций'!AK189</f>
        <v>86.8</v>
      </c>
      <c r="AB189" s="32" t="str">
        <f t="shared" si="90"/>
        <v>24</v>
      </c>
      <c r="AC189" s="32">
        <f t="shared" si="76"/>
        <v>24</v>
      </c>
      <c r="AD189" s="32">
        <f t="shared" si="77"/>
        <v>1</v>
      </c>
      <c r="AE189" s="32">
        <f t="shared" si="91"/>
        <v>187</v>
      </c>
      <c r="AF189" s="32" t="str">
        <f t="shared" si="92"/>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AG189" s="32">
        <f>'Рейтинговая таблица организаций'!AR189</f>
        <v>97</v>
      </c>
      <c r="AH189" s="32">
        <f>'Рейтинговая таблица организаций'!AS189</f>
        <v>98</v>
      </c>
      <c r="AI189" s="32">
        <f>'Рейтинговая таблица организаций'!AT189</f>
        <v>96</v>
      </c>
      <c r="AJ189" s="32">
        <f>'Рейтинговая таблица организаций'!AU189</f>
        <v>97.2</v>
      </c>
      <c r="AK189" s="32" t="str">
        <f t="shared" si="93"/>
        <v>272-288</v>
      </c>
      <c r="AL189" s="32">
        <f t="shared" si="78"/>
        <v>272</v>
      </c>
      <c r="AM189" s="32">
        <f t="shared" si="79"/>
        <v>17</v>
      </c>
      <c r="AN189" s="32">
        <f>'бланки '!D191</f>
        <v>187</v>
      </c>
      <c r="AO189" s="32" t="str">
        <f t="shared" si="94"/>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AP189" s="32">
        <f>'Рейтинговая таблица организаций'!BB189</f>
        <v>99</v>
      </c>
      <c r="AQ189" s="32">
        <f>'Рейтинговая таблица организаций'!BC189</f>
        <v>98</v>
      </c>
      <c r="AR189" s="32">
        <f>'Рейтинговая таблица организаций'!BD189</f>
        <v>95</v>
      </c>
      <c r="AS189" s="32">
        <f>'Рейтинговая таблица организаций'!BE189</f>
        <v>96.8</v>
      </c>
      <c r="AT189" s="32" t="str">
        <f t="shared" si="95"/>
        <v>309-312</v>
      </c>
      <c r="AU189" s="32">
        <f t="shared" si="80"/>
        <v>309</v>
      </c>
      <c r="AV189" s="32">
        <f t="shared" si="81"/>
        <v>4</v>
      </c>
      <c r="AW189" s="39" t="str">
        <f t="shared" si="96"/>
        <v>Орловский муниципальный округ</v>
      </c>
      <c r="AX189" s="32">
        <f t="shared" si="97"/>
        <v>187</v>
      </c>
      <c r="AY189" s="32" t="str">
        <f t="shared" si="98"/>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AZ189" s="32">
        <f>'Рейтинговая таблица организаций'!BF189</f>
        <v>95.97999999999999</v>
      </c>
      <c r="BA189" s="32" t="str">
        <f t="shared" si="99"/>
        <v>4</v>
      </c>
      <c r="BB189" s="32">
        <f t="shared" ref="BB189:BB212" si="110">RANK(AZ189,AZ$188:AZ$212)</f>
        <v>4</v>
      </c>
      <c r="BC189" s="32">
        <f t="shared" ref="BC189:BC212" si="111">COUNTIF(BB$188:BB$212,BB189)</f>
        <v>1</v>
      </c>
    </row>
    <row r="190" spans="1:55">
      <c r="A190" s="32">
        <f>'бланки '!D192</f>
        <v>188</v>
      </c>
      <c r="B190" s="33" t="str">
        <f>'Рейтинговая таблица организаций'!B190</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90" s="33" t="str">
        <f>'бланки '!A192</f>
        <v>Орловский муниципальный округ</v>
      </c>
      <c r="D190" s="32">
        <f>'Рейтинговая таблица организаций'!C190</f>
        <v>600</v>
      </c>
      <c r="E190" s="32">
        <f t="shared" si="82"/>
        <v>188</v>
      </c>
      <c r="F190" s="32" t="str">
        <f t="shared" si="83"/>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G190" s="32">
        <f>'Рейтинговая таблица организаций'!Q190</f>
        <v>98</v>
      </c>
      <c r="H190" s="32">
        <f>'Рейтинговая таблица организаций'!R190</f>
        <v>100</v>
      </c>
      <c r="I190" s="32">
        <f>'Рейтинговая таблица организаций'!S190</f>
        <v>97</v>
      </c>
      <c r="J190" s="32">
        <f>'Рейтинговая таблица организаций'!T190</f>
        <v>98.2</v>
      </c>
      <c r="K190" s="32" t="str">
        <f t="shared" si="84"/>
        <v>190-199</v>
      </c>
      <c r="L190" s="32">
        <f t="shared" si="72"/>
        <v>190</v>
      </c>
      <c r="M190" s="32">
        <f t="shared" si="73"/>
        <v>10</v>
      </c>
      <c r="N190" s="32">
        <f t="shared" si="85"/>
        <v>188</v>
      </c>
      <c r="O190" s="32" t="str">
        <f t="shared" si="86"/>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P190" s="32">
        <f>'Рейтинговая таблица организаций'!Z190</f>
        <v>100</v>
      </c>
      <c r="Q190" s="32">
        <f>'Рейтинговая таблица организаций'!AB190</f>
        <v>100</v>
      </c>
      <c r="R190" s="32">
        <f>'Рейтинговая таблица организаций'!AC190</f>
        <v>100</v>
      </c>
      <c r="S190" s="32" t="str">
        <f t="shared" si="87"/>
        <v>2-156</v>
      </c>
      <c r="T190" s="32">
        <f t="shared" si="74"/>
        <v>2</v>
      </c>
      <c r="U190" s="32">
        <f t="shared" si="75"/>
        <v>155</v>
      </c>
      <c r="V190" s="32">
        <f t="shared" si="88"/>
        <v>188</v>
      </c>
      <c r="W190" s="32" t="str">
        <f t="shared" si="89"/>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X190" s="32">
        <f>'Рейтинговая таблица организаций'!AH190</f>
        <v>60</v>
      </c>
      <c r="Y190" s="32">
        <f>'Рейтинговая таблица организаций'!AI190</f>
        <v>100</v>
      </c>
      <c r="Z190" s="34">
        <f>'Рейтинговая таблица организаций'!AJ190</f>
        <v>93</v>
      </c>
      <c r="AA190" s="32">
        <f>'Рейтинговая таблица организаций'!AK190</f>
        <v>85.9</v>
      </c>
      <c r="AB190" s="32" t="str">
        <f t="shared" si="90"/>
        <v>28</v>
      </c>
      <c r="AC190" s="32">
        <f t="shared" si="76"/>
        <v>28</v>
      </c>
      <c r="AD190" s="32">
        <f t="shared" si="77"/>
        <v>1</v>
      </c>
      <c r="AE190" s="32">
        <f t="shared" si="91"/>
        <v>188</v>
      </c>
      <c r="AF190" s="32" t="str">
        <f t="shared" si="92"/>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AG190" s="32">
        <f>'Рейтинговая таблица организаций'!AR190</f>
        <v>96</v>
      </c>
      <c r="AH190" s="32">
        <f>'Рейтинговая таблица организаций'!AS190</f>
        <v>98</v>
      </c>
      <c r="AI190" s="32">
        <f>'Рейтинговая таблица организаций'!AT190</f>
        <v>98</v>
      </c>
      <c r="AJ190" s="32">
        <f>'Рейтинговая таблица организаций'!AU190</f>
        <v>97.2</v>
      </c>
      <c r="AK190" s="32" t="str">
        <f t="shared" si="93"/>
        <v>272-288</v>
      </c>
      <c r="AL190" s="32">
        <f t="shared" si="78"/>
        <v>272</v>
      </c>
      <c r="AM190" s="32">
        <f t="shared" si="79"/>
        <v>17</v>
      </c>
      <c r="AN190" s="32">
        <f>'бланки '!D192</f>
        <v>188</v>
      </c>
      <c r="AO190" s="32" t="str">
        <f t="shared" si="94"/>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AP190" s="32">
        <f>'Рейтинговая таблица организаций'!BB190</f>
        <v>97</v>
      </c>
      <c r="AQ190" s="32">
        <f>'Рейтинговая таблица организаций'!BC190</f>
        <v>96</v>
      </c>
      <c r="AR190" s="32">
        <f>'Рейтинговая таблица организаций'!BD190</f>
        <v>100</v>
      </c>
      <c r="AS190" s="32">
        <f>'Рейтинговая таблица организаций'!BE190</f>
        <v>98.3</v>
      </c>
      <c r="AT190" s="32" t="str">
        <f t="shared" si="95"/>
        <v>229-232</v>
      </c>
      <c r="AU190" s="32">
        <f t="shared" si="80"/>
        <v>229</v>
      </c>
      <c r="AV190" s="32">
        <f t="shared" si="81"/>
        <v>4</v>
      </c>
      <c r="AW190" s="39" t="str">
        <f t="shared" si="96"/>
        <v>Орловский муниципальный округ</v>
      </c>
      <c r="AX190" s="32">
        <f t="shared" si="97"/>
        <v>188</v>
      </c>
      <c r="AY190" s="32" t="str">
        <f t="shared" si="98"/>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AZ190" s="32">
        <f>'Рейтинговая таблица организаций'!BF190</f>
        <v>95.92</v>
      </c>
      <c r="BA190" s="32" t="str">
        <f t="shared" si="99"/>
        <v>5</v>
      </c>
      <c r="BB190" s="32">
        <f t="shared" si="110"/>
        <v>5</v>
      </c>
      <c r="BC190" s="32">
        <f t="shared" si="111"/>
        <v>1</v>
      </c>
    </row>
    <row r="191" spans="1:55">
      <c r="A191" s="32">
        <f>'бланки '!D193</f>
        <v>189</v>
      </c>
      <c r="B191" s="33" t="str">
        <f>'Рейтинговая таблица организаций'!B191</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91" s="33" t="str">
        <f>'бланки '!A193</f>
        <v>Орловский муниципальный округ</v>
      </c>
      <c r="D191" s="32">
        <f>'Рейтинговая таблица организаций'!C191</f>
        <v>208</v>
      </c>
      <c r="E191" s="32">
        <f t="shared" si="82"/>
        <v>189</v>
      </c>
      <c r="F191" s="32" t="str">
        <f t="shared" si="83"/>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G191" s="32">
        <f>'Рейтинговая таблица организаций'!Q191</f>
        <v>96</v>
      </c>
      <c r="H191" s="32">
        <f>'Рейтинговая таблица организаций'!R191</f>
        <v>90</v>
      </c>
      <c r="I191" s="32">
        <f>'Рейтинговая таблица организаций'!S191</f>
        <v>97</v>
      </c>
      <c r="J191" s="32">
        <f>'Рейтинговая таблица организаций'!T191</f>
        <v>94.6</v>
      </c>
      <c r="K191" s="32" t="str">
        <f t="shared" si="84"/>
        <v>300-302</v>
      </c>
      <c r="L191" s="32">
        <f t="shared" si="72"/>
        <v>300</v>
      </c>
      <c r="M191" s="32">
        <f t="shared" si="73"/>
        <v>3</v>
      </c>
      <c r="N191" s="32">
        <f t="shared" si="85"/>
        <v>189</v>
      </c>
      <c r="O191" s="32" t="str">
        <f t="shared" si="86"/>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P191" s="32">
        <f>'Рейтинговая таблица организаций'!Z191</f>
        <v>100</v>
      </c>
      <c r="Q191" s="32">
        <f>'Рейтинговая таблица организаций'!AB191</f>
        <v>99</v>
      </c>
      <c r="R191" s="32">
        <f>'Рейтинговая таблица организаций'!AC191</f>
        <v>99.5</v>
      </c>
      <c r="S191" s="32" t="str">
        <f t="shared" si="87"/>
        <v>157-192</v>
      </c>
      <c r="T191" s="32">
        <f t="shared" si="74"/>
        <v>157</v>
      </c>
      <c r="U191" s="32">
        <f t="shared" si="75"/>
        <v>36</v>
      </c>
      <c r="V191" s="32">
        <f t="shared" si="88"/>
        <v>189</v>
      </c>
      <c r="W191" s="32" t="str">
        <f t="shared" si="89"/>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X191" s="32">
        <f>'Рейтинговая таблица организаций'!AH191</f>
        <v>20</v>
      </c>
      <c r="Y191" s="32">
        <f>'Рейтинговая таблица организаций'!AI191</f>
        <v>60</v>
      </c>
      <c r="Z191" s="34">
        <f>'Рейтинговая таблица организаций'!AJ191</f>
        <v>94</v>
      </c>
      <c r="AA191" s="32">
        <f>'Рейтинговая таблица организаций'!AK191</f>
        <v>58.2</v>
      </c>
      <c r="AB191" s="32" t="str">
        <f t="shared" si="90"/>
        <v>193-194</v>
      </c>
      <c r="AC191" s="32">
        <f t="shared" si="76"/>
        <v>193</v>
      </c>
      <c r="AD191" s="32">
        <f t="shared" si="77"/>
        <v>2</v>
      </c>
      <c r="AE191" s="32">
        <f t="shared" si="91"/>
        <v>189</v>
      </c>
      <c r="AF191" s="32" t="str">
        <f t="shared" si="92"/>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AG191" s="32">
        <f>'Рейтинговая таблица организаций'!AR191</f>
        <v>98</v>
      </c>
      <c r="AH191" s="32">
        <f>'Рейтинговая таблица организаций'!AS191</f>
        <v>99</v>
      </c>
      <c r="AI191" s="32">
        <f>'Рейтинговая таблица организаций'!AT191</f>
        <v>96</v>
      </c>
      <c r="AJ191" s="32">
        <f>'Рейтинговая таблица организаций'!AU191</f>
        <v>98</v>
      </c>
      <c r="AK191" s="32" t="str">
        <f t="shared" si="93"/>
        <v>232-248</v>
      </c>
      <c r="AL191" s="32">
        <f t="shared" si="78"/>
        <v>232</v>
      </c>
      <c r="AM191" s="32">
        <f t="shared" si="79"/>
        <v>17</v>
      </c>
      <c r="AN191" s="32">
        <f>'бланки '!D193</f>
        <v>189</v>
      </c>
      <c r="AO191" s="32" t="str">
        <f t="shared" si="94"/>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AP191" s="32">
        <f>'Рейтинговая таблица организаций'!BB191</f>
        <v>98</v>
      </c>
      <c r="AQ191" s="32">
        <f>'Рейтинговая таблица организаций'!BC191</f>
        <v>99</v>
      </c>
      <c r="AR191" s="32">
        <f>'Рейтинговая таблица организаций'!BD191</f>
        <v>100</v>
      </c>
      <c r="AS191" s="32">
        <f>'Рейтинговая таблица организаций'!BE191</f>
        <v>99.2</v>
      </c>
      <c r="AT191" s="32" t="str">
        <f t="shared" si="95"/>
        <v>143-158</v>
      </c>
      <c r="AU191" s="32">
        <f t="shared" si="80"/>
        <v>143</v>
      </c>
      <c r="AV191" s="32">
        <f t="shared" si="81"/>
        <v>16</v>
      </c>
      <c r="AW191" s="39" t="str">
        <f t="shared" si="96"/>
        <v>Орловский муниципальный округ</v>
      </c>
      <c r="AX191" s="32">
        <f t="shared" si="97"/>
        <v>189</v>
      </c>
      <c r="AY191" s="32" t="str">
        <f t="shared" si="98"/>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AZ191" s="32">
        <f>'Рейтинговая таблица организаций'!BF191</f>
        <v>89.9</v>
      </c>
      <c r="BA191" s="32" t="str">
        <f t="shared" si="99"/>
        <v>23</v>
      </c>
      <c r="BB191" s="32">
        <f t="shared" si="110"/>
        <v>23</v>
      </c>
      <c r="BC191" s="32">
        <f t="shared" si="111"/>
        <v>1</v>
      </c>
    </row>
    <row r="192" spans="1:55">
      <c r="A192" s="32">
        <f>'бланки '!D194</f>
        <v>190</v>
      </c>
      <c r="B192" s="33" t="str">
        <f>'Рейтинговая таблица организаций'!B192</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2" s="33" t="str">
        <f>'бланки '!A194</f>
        <v>Орловский муниципальный округ</v>
      </c>
      <c r="D192" s="32">
        <f>'Рейтинговая таблица организаций'!C192</f>
        <v>193</v>
      </c>
      <c r="E192" s="32">
        <f t="shared" si="82"/>
        <v>190</v>
      </c>
      <c r="F192" s="32" t="str">
        <f t="shared" si="83"/>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G192" s="32">
        <f>'Рейтинговая таблица организаций'!Q192</f>
        <v>100</v>
      </c>
      <c r="H192" s="32">
        <f>'Рейтинговая таблица организаций'!R192</f>
        <v>100</v>
      </c>
      <c r="I192" s="32">
        <f>'Рейтинговая таблица организаций'!S192</f>
        <v>98</v>
      </c>
      <c r="J192" s="32">
        <f>'Рейтинговая таблица организаций'!T192</f>
        <v>99.2</v>
      </c>
      <c r="K192" s="32" t="str">
        <f t="shared" si="84"/>
        <v>90-121</v>
      </c>
      <c r="L192" s="32">
        <f t="shared" si="72"/>
        <v>90</v>
      </c>
      <c r="M192" s="32">
        <f t="shared" si="73"/>
        <v>32</v>
      </c>
      <c r="N192" s="32">
        <f t="shared" si="85"/>
        <v>190</v>
      </c>
      <c r="O192" s="32" t="str">
        <f t="shared" si="86"/>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P192" s="32">
        <f>'Рейтинговая таблица организаций'!Z192</f>
        <v>100</v>
      </c>
      <c r="Q192" s="32">
        <f>'Рейтинговая таблица организаций'!AB192</f>
        <v>99</v>
      </c>
      <c r="R192" s="32">
        <f>'Рейтинговая таблица организаций'!AC192</f>
        <v>99.5</v>
      </c>
      <c r="S192" s="32" t="str">
        <f t="shared" si="87"/>
        <v>157-192</v>
      </c>
      <c r="T192" s="32">
        <f t="shared" si="74"/>
        <v>157</v>
      </c>
      <c r="U192" s="32">
        <f t="shared" si="75"/>
        <v>36</v>
      </c>
      <c r="V192" s="32">
        <f t="shared" si="88"/>
        <v>190</v>
      </c>
      <c r="W192" s="32" t="str">
        <f t="shared" si="89"/>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X192" s="32">
        <f>'Рейтинговая таблица организаций'!AH192</f>
        <v>20</v>
      </c>
      <c r="Y192" s="32">
        <f>'Рейтинговая таблица организаций'!AI192</f>
        <v>100</v>
      </c>
      <c r="Z192" s="34">
        <f>'Рейтинговая таблица организаций'!AJ192</f>
        <v>98</v>
      </c>
      <c r="AA192" s="32">
        <f>'Рейтинговая таблица организаций'!AK192</f>
        <v>75.400000000000006</v>
      </c>
      <c r="AB192" s="32" t="str">
        <f t="shared" si="90"/>
        <v>60</v>
      </c>
      <c r="AC192" s="32">
        <f t="shared" si="76"/>
        <v>60</v>
      </c>
      <c r="AD192" s="32">
        <f t="shared" si="77"/>
        <v>1</v>
      </c>
      <c r="AE192" s="32">
        <f t="shared" si="91"/>
        <v>190</v>
      </c>
      <c r="AF192" s="32" t="str">
        <f t="shared" si="92"/>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AG192" s="32">
        <f>'Рейтинговая таблица организаций'!AR192</f>
        <v>99</v>
      </c>
      <c r="AH192" s="32">
        <f>'Рейтинговая таблица организаций'!AS192</f>
        <v>97</v>
      </c>
      <c r="AI192" s="32">
        <f>'Рейтинговая таблица организаций'!AT192</f>
        <v>99</v>
      </c>
      <c r="AJ192" s="32">
        <f>'Рейтинговая таблица организаций'!AU192</f>
        <v>98.2</v>
      </c>
      <c r="AK192" s="32" t="str">
        <f t="shared" si="93"/>
        <v>218-231</v>
      </c>
      <c r="AL192" s="32">
        <f t="shared" si="78"/>
        <v>218</v>
      </c>
      <c r="AM192" s="32">
        <f t="shared" si="79"/>
        <v>14</v>
      </c>
      <c r="AN192" s="32">
        <f>'бланки '!D194</f>
        <v>190</v>
      </c>
      <c r="AO192" s="32" t="str">
        <f t="shared" si="94"/>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AP192" s="32">
        <f>'Рейтинговая таблица организаций'!BB192</f>
        <v>98</v>
      </c>
      <c r="AQ192" s="32">
        <f>'Рейтинговая таблица организаций'!BC192</f>
        <v>97</v>
      </c>
      <c r="AR192" s="32">
        <f>'Рейтинговая таблица организаций'!BD192</f>
        <v>96</v>
      </c>
      <c r="AS192" s="32">
        <f>'Рейтинговая таблица организаций'!BE192</f>
        <v>96.8</v>
      </c>
      <c r="AT192" s="32" t="str">
        <f t="shared" si="95"/>
        <v>309-312</v>
      </c>
      <c r="AU192" s="32">
        <f t="shared" si="80"/>
        <v>309</v>
      </c>
      <c r="AV192" s="32">
        <f t="shared" si="81"/>
        <v>4</v>
      </c>
      <c r="AW192" s="39" t="str">
        <f t="shared" si="96"/>
        <v>Орловский муниципальный округ</v>
      </c>
      <c r="AX192" s="32">
        <f t="shared" si="97"/>
        <v>190</v>
      </c>
      <c r="AY192" s="32" t="str">
        <f t="shared" si="98"/>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AZ192" s="32">
        <f>'Рейтинговая таблица организаций'!BF192</f>
        <v>93.820000000000007</v>
      </c>
      <c r="BA192" s="32" t="str">
        <f t="shared" si="99"/>
        <v>9</v>
      </c>
      <c r="BB192" s="32">
        <f t="shared" si="110"/>
        <v>9</v>
      </c>
      <c r="BC192" s="32">
        <f t="shared" si="111"/>
        <v>1</v>
      </c>
    </row>
    <row r="193" spans="1:55">
      <c r="A193" s="32">
        <f>'бланки '!D195</f>
        <v>191</v>
      </c>
      <c r="B193" s="33" t="str">
        <f>'Рейтинговая таблица организаций'!B193</f>
        <v>Муниципальное бюджетное общеобразовательное учреждение «Салтыковская средняя общеобразовательная школа» Орловского района Орловской области</v>
      </c>
      <c r="C193" s="33" t="str">
        <f>'бланки '!A195</f>
        <v>Орловский муниципальный округ</v>
      </c>
      <c r="D193" s="32">
        <f>'Рейтинговая таблица организаций'!C193</f>
        <v>65</v>
      </c>
      <c r="E193" s="32">
        <f t="shared" si="82"/>
        <v>191</v>
      </c>
      <c r="F193" s="32" t="str">
        <f t="shared" si="83"/>
        <v>Муниципальное бюджетное общеобразовательное учреждение «Салтыковская средняя общеобразовательная школа» Орловского района Орловской области</v>
      </c>
      <c r="G193" s="32">
        <f>'Рейтинговая таблица организаций'!Q193</f>
        <v>98</v>
      </c>
      <c r="H193" s="32">
        <f>'Рейтинговая таблица организаций'!R193</f>
        <v>100</v>
      </c>
      <c r="I193" s="32">
        <f>'Рейтинговая таблица организаций'!S193</f>
        <v>100</v>
      </c>
      <c r="J193" s="32">
        <f>'Рейтинговая таблица организаций'!T193</f>
        <v>99.4</v>
      </c>
      <c r="K193" s="32" t="str">
        <f t="shared" si="84"/>
        <v>75-82</v>
      </c>
      <c r="L193" s="32">
        <f t="shared" si="72"/>
        <v>75</v>
      </c>
      <c r="M193" s="32">
        <f t="shared" si="73"/>
        <v>8</v>
      </c>
      <c r="N193" s="32">
        <f t="shared" si="85"/>
        <v>191</v>
      </c>
      <c r="O193" s="32" t="str">
        <f t="shared" si="86"/>
        <v>Муниципальное бюджетное общеобразовательное учреждение «Салтыковская средняя общеобразовательная школа» Орловского района Орловской области</v>
      </c>
      <c r="P193" s="32">
        <f>'Рейтинговая таблица организаций'!Z193</f>
        <v>100</v>
      </c>
      <c r="Q193" s="32">
        <f>'Рейтинговая таблица организаций'!AB193</f>
        <v>95</v>
      </c>
      <c r="R193" s="32">
        <f>'Рейтинговая таблица организаций'!AC193</f>
        <v>97.5</v>
      </c>
      <c r="S193" s="32" t="str">
        <f t="shared" si="87"/>
        <v>316-330</v>
      </c>
      <c r="T193" s="32">
        <f t="shared" si="74"/>
        <v>316</v>
      </c>
      <c r="U193" s="32">
        <f t="shared" si="75"/>
        <v>15</v>
      </c>
      <c r="V193" s="32">
        <f t="shared" si="88"/>
        <v>191</v>
      </c>
      <c r="W193" s="32" t="str">
        <f t="shared" si="89"/>
        <v>Муниципальное бюджетное общеобразовательное учреждение «Салтыковская средняя общеобразовательная школа» Орловского района Орловской области</v>
      </c>
      <c r="X193" s="32">
        <f>'Рейтинговая таблица организаций'!AH193</f>
        <v>40</v>
      </c>
      <c r="Y193" s="32">
        <f>'Рейтинговая таблица организаций'!AI193</f>
        <v>80</v>
      </c>
      <c r="Z193" s="34">
        <f>'Рейтинговая таблица организаций'!AJ193</f>
        <v>89</v>
      </c>
      <c r="AA193" s="32">
        <f>'Рейтинговая таблица организаций'!AK193</f>
        <v>70.7</v>
      </c>
      <c r="AB193" s="32" t="str">
        <f t="shared" si="90"/>
        <v>86</v>
      </c>
      <c r="AC193" s="32">
        <f t="shared" si="76"/>
        <v>86</v>
      </c>
      <c r="AD193" s="32">
        <f t="shared" si="77"/>
        <v>1</v>
      </c>
      <c r="AE193" s="32">
        <f t="shared" si="91"/>
        <v>191</v>
      </c>
      <c r="AF193" s="32" t="str">
        <f t="shared" si="92"/>
        <v>Муниципальное бюджетное общеобразовательное учреждение «Салтыковская средняя общеобразовательная школа» Орловского района Орловской области</v>
      </c>
      <c r="AG193" s="32">
        <f>'Рейтинговая таблица организаций'!AR193</f>
        <v>97</v>
      </c>
      <c r="AH193" s="32">
        <f>'Рейтинговая таблица организаций'!AS193</f>
        <v>98</v>
      </c>
      <c r="AI193" s="32">
        <f>'Рейтинговая таблица организаций'!AT193</f>
        <v>93</v>
      </c>
      <c r="AJ193" s="32">
        <f>'Рейтинговая таблица организаций'!AU193</f>
        <v>96.6</v>
      </c>
      <c r="AK193" s="32" t="str">
        <f t="shared" si="93"/>
        <v>308-314</v>
      </c>
      <c r="AL193" s="32">
        <f t="shared" si="78"/>
        <v>308</v>
      </c>
      <c r="AM193" s="32">
        <f t="shared" si="79"/>
        <v>7</v>
      </c>
      <c r="AN193" s="32">
        <f>'бланки '!D195</f>
        <v>191</v>
      </c>
      <c r="AO193" s="32" t="str">
        <f t="shared" si="94"/>
        <v>Муниципальное бюджетное общеобразовательное учреждение «Салтыковская средняя общеобразовательная школа» Орловского района Орловской области</v>
      </c>
      <c r="AP193" s="32">
        <f>'Рейтинговая таблица организаций'!BB193</f>
        <v>98</v>
      </c>
      <c r="AQ193" s="32">
        <f>'Рейтинговая таблица организаций'!BC193</f>
        <v>98</v>
      </c>
      <c r="AR193" s="32">
        <f>'Рейтинговая таблица организаций'!BD193</f>
        <v>98</v>
      </c>
      <c r="AS193" s="32">
        <f>'Рейтинговая таблица организаций'!BE193</f>
        <v>98</v>
      </c>
      <c r="AT193" s="32" t="str">
        <f t="shared" si="95"/>
        <v>244-258</v>
      </c>
      <c r="AU193" s="32">
        <f t="shared" si="80"/>
        <v>244</v>
      </c>
      <c r="AV193" s="32">
        <f t="shared" si="81"/>
        <v>15</v>
      </c>
      <c r="AW193" s="39" t="str">
        <f t="shared" si="96"/>
        <v>Орловский муниципальный округ</v>
      </c>
      <c r="AX193" s="32">
        <f t="shared" si="97"/>
        <v>191</v>
      </c>
      <c r="AY193" s="32" t="str">
        <f t="shared" si="98"/>
        <v>Муниципальное бюджетное общеобразовательное учреждение «Салтыковская средняя общеобразовательная школа» Орловского района Орловской области</v>
      </c>
      <c r="AZ193" s="32">
        <f>'Рейтинговая таблица организаций'!BF193</f>
        <v>92.440000000000012</v>
      </c>
      <c r="BA193" s="32" t="str">
        <f t="shared" si="99"/>
        <v>14</v>
      </c>
      <c r="BB193" s="32">
        <f t="shared" si="110"/>
        <v>14</v>
      </c>
      <c r="BC193" s="32">
        <f t="shared" si="111"/>
        <v>1</v>
      </c>
    </row>
    <row r="194" spans="1:55">
      <c r="A194" s="32">
        <f>'бланки '!D196</f>
        <v>192</v>
      </c>
      <c r="B194" s="33" t="str">
        <f>'Рейтинговая таблица организаций'!B194</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4" s="33" t="str">
        <f>'бланки '!A196</f>
        <v>Орловский муниципальный округ</v>
      </c>
      <c r="D194" s="32">
        <f>'Рейтинговая таблица организаций'!C194</f>
        <v>273</v>
      </c>
      <c r="E194" s="32">
        <f t="shared" si="82"/>
        <v>192</v>
      </c>
      <c r="F194" s="32" t="str">
        <f t="shared" si="83"/>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G194" s="32">
        <f>'Рейтинговая таблица организаций'!Q194</f>
        <v>96</v>
      </c>
      <c r="H194" s="32">
        <f>'Рейтинговая таблица организаций'!R194</f>
        <v>100</v>
      </c>
      <c r="I194" s="32">
        <f>'Рейтинговая таблица организаций'!S194</f>
        <v>98</v>
      </c>
      <c r="J194" s="32">
        <f>'Рейтинговая таблица организаций'!T194</f>
        <v>98</v>
      </c>
      <c r="K194" s="32" t="str">
        <f t="shared" si="84"/>
        <v>201-204</v>
      </c>
      <c r="L194" s="32">
        <f t="shared" si="72"/>
        <v>201</v>
      </c>
      <c r="M194" s="32">
        <f t="shared" si="73"/>
        <v>4</v>
      </c>
      <c r="N194" s="32">
        <f t="shared" si="85"/>
        <v>192</v>
      </c>
      <c r="O194" s="32" t="str">
        <f t="shared" si="86"/>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P194" s="32">
        <f>'Рейтинговая таблица организаций'!Z194</f>
        <v>100</v>
      </c>
      <c r="Q194" s="32">
        <f>'Рейтинговая таблица организаций'!AB194</f>
        <v>98</v>
      </c>
      <c r="R194" s="32">
        <f>'Рейтинговая таблица организаций'!AC194</f>
        <v>99</v>
      </c>
      <c r="S194" s="32" t="str">
        <f t="shared" si="87"/>
        <v>193-239</v>
      </c>
      <c r="T194" s="32">
        <f t="shared" si="74"/>
        <v>193</v>
      </c>
      <c r="U194" s="32">
        <f t="shared" si="75"/>
        <v>47</v>
      </c>
      <c r="V194" s="32">
        <f t="shared" si="88"/>
        <v>192</v>
      </c>
      <c r="W194" s="32" t="str">
        <f t="shared" si="89"/>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X194" s="32">
        <f>'Рейтинговая таблица организаций'!AH194</f>
        <v>20</v>
      </c>
      <c r="Y194" s="32">
        <f>'Рейтинговая таблица организаций'!AI194</f>
        <v>100</v>
      </c>
      <c r="Z194" s="34">
        <f>'Рейтинговая таблица организаций'!AJ194</f>
        <v>96</v>
      </c>
      <c r="AA194" s="32">
        <f>'Рейтинговая таблица организаций'!AK194</f>
        <v>74.8</v>
      </c>
      <c r="AB194" s="32" t="str">
        <f t="shared" si="90"/>
        <v>61</v>
      </c>
      <c r="AC194" s="32">
        <f t="shared" si="76"/>
        <v>61</v>
      </c>
      <c r="AD194" s="32">
        <f t="shared" si="77"/>
        <v>1</v>
      </c>
      <c r="AE194" s="32">
        <f t="shared" si="91"/>
        <v>192</v>
      </c>
      <c r="AF194" s="32" t="str">
        <f t="shared" si="92"/>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AG194" s="32">
        <f>'Рейтинговая таблица организаций'!AR194</f>
        <v>99</v>
      </c>
      <c r="AH194" s="32">
        <f>'Рейтинговая таблица организаций'!AS194</f>
        <v>98</v>
      </c>
      <c r="AI194" s="32">
        <f>'Рейтинговая таблица организаций'!AT194</f>
        <v>100</v>
      </c>
      <c r="AJ194" s="32">
        <f>'Рейтинговая таблица организаций'!AU194</f>
        <v>98.8</v>
      </c>
      <c r="AK194" s="32" t="str">
        <f t="shared" si="93"/>
        <v>170-190</v>
      </c>
      <c r="AL194" s="32">
        <f t="shared" si="78"/>
        <v>170</v>
      </c>
      <c r="AM194" s="32">
        <f t="shared" si="79"/>
        <v>21</v>
      </c>
      <c r="AN194" s="32">
        <f>'бланки '!D196</f>
        <v>192</v>
      </c>
      <c r="AO194" s="32" t="str">
        <f t="shared" si="94"/>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AP194" s="32">
        <f>'Рейтинговая таблица организаций'!BB194</f>
        <v>97</v>
      </c>
      <c r="AQ194" s="32">
        <f>'Рейтинговая таблица организаций'!BC194</f>
        <v>99</v>
      </c>
      <c r="AR194" s="32">
        <f>'Рейтинговая таблица организаций'!BD194</f>
        <v>99</v>
      </c>
      <c r="AS194" s="32">
        <f>'Рейтинговая таблица организаций'!BE194</f>
        <v>98.4</v>
      </c>
      <c r="AT194" s="32" t="str">
        <f t="shared" si="95"/>
        <v>216-228</v>
      </c>
      <c r="AU194" s="32">
        <f t="shared" si="80"/>
        <v>216</v>
      </c>
      <c r="AV194" s="32">
        <f t="shared" si="81"/>
        <v>13</v>
      </c>
      <c r="AW194" s="39" t="str">
        <f t="shared" si="96"/>
        <v>Орловский муниципальный округ</v>
      </c>
      <c r="AX194" s="32">
        <f t="shared" si="97"/>
        <v>192</v>
      </c>
      <c r="AY194" s="32" t="str">
        <f t="shared" si="98"/>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AZ194" s="32">
        <f>'Рейтинговая таблица организаций'!BF194</f>
        <v>93.8</v>
      </c>
      <c r="BA194" s="32" t="str">
        <f t="shared" si="99"/>
        <v>10</v>
      </c>
      <c r="BB194" s="32">
        <f t="shared" si="110"/>
        <v>10</v>
      </c>
      <c r="BC194" s="32">
        <f t="shared" si="111"/>
        <v>1</v>
      </c>
    </row>
    <row r="195" spans="1:55">
      <c r="A195" s="32">
        <f>'бланки '!D197</f>
        <v>193</v>
      </c>
      <c r="B195" s="33" t="str">
        <f>'Рейтинговая таблица организаций'!B195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5" s="33" t="str">
        <f>'бланки '!A197</f>
        <v>Орловский муниципальный округ</v>
      </c>
      <c r="D195" s="32">
        <f>'Рейтинговая таблица организаций'!C195</f>
        <v>46</v>
      </c>
      <c r="E195" s="32">
        <f t="shared" ref="E195:E258" si="112">A195</f>
        <v>193</v>
      </c>
      <c r="F195" s="32" t="str">
        <f t="shared" ref="F195:F258" si="113">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G195" s="32">
        <f>'Рейтинговая таблица организаций'!Q195</f>
        <v>99</v>
      </c>
      <c r="H195" s="32">
        <f>'Рейтинговая таблица организаций'!R195</f>
        <v>100</v>
      </c>
      <c r="I195" s="32">
        <f>'Рейтинговая таблица организаций'!S195</f>
        <v>100</v>
      </c>
      <c r="J195" s="32">
        <f>'Рейтинговая таблица организаций'!T195</f>
        <v>99.7</v>
      </c>
      <c r="K195" s="32" t="str">
        <f t="shared" ref="K195:K258" si="114">IF(M195=1,TEXT(L195,0),CONCATENATE(L195,"-",L195+M195-1))</f>
        <v>33-51</v>
      </c>
      <c r="L195" s="32">
        <f t="shared" si="72"/>
        <v>33</v>
      </c>
      <c r="M195" s="32">
        <f t="shared" si="73"/>
        <v>19</v>
      </c>
      <c r="N195" s="32">
        <f t="shared" ref="N195:N258" si="115">A195</f>
        <v>193</v>
      </c>
      <c r="O195" s="32" t="str">
        <f t="shared" ref="O195:O258" si="116">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P195" s="32">
        <f>'Рейтинговая таблица организаций'!Z195</f>
        <v>100</v>
      </c>
      <c r="Q195" s="32">
        <f>'Рейтинговая таблица организаций'!AB195</f>
        <v>98</v>
      </c>
      <c r="R195" s="32">
        <f>'Рейтинговая таблица организаций'!AC195</f>
        <v>99</v>
      </c>
      <c r="S195" s="32" t="str">
        <f t="shared" ref="S195:S258" si="117">IF(U195=1,TEXT(T195,0),CONCATENATE(T195,"-",T195+U195-1))</f>
        <v>193-239</v>
      </c>
      <c r="T195" s="32">
        <f t="shared" si="74"/>
        <v>193</v>
      </c>
      <c r="U195" s="32">
        <f t="shared" si="75"/>
        <v>47</v>
      </c>
      <c r="V195" s="32">
        <f t="shared" ref="V195:V258" si="118">A195</f>
        <v>193</v>
      </c>
      <c r="W195" s="32" t="str">
        <f t="shared" ref="W195:W258" si="119">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X195" s="32">
        <f>'Рейтинговая таблица организаций'!AH195</f>
        <v>40</v>
      </c>
      <c r="Y195" s="32">
        <f>'Рейтинговая таблица организаций'!AI195</f>
        <v>40</v>
      </c>
      <c r="Z195" s="34">
        <f>'Рейтинговая таблица организаций'!AJ195</f>
        <v>100</v>
      </c>
      <c r="AA195" s="32">
        <f>'Рейтинговая таблица организаций'!AK195</f>
        <v>58</v>
      </c>
      <c r="AB195" s="32" t="str">
        <f t="shared" ref="AB195:AB258" si="120">IF(AD195=1,TEXT(AC195,0),CONCATENATE(AC195,"-",AC195+AD195-1))</f>
        <v>196</v>
      </c>
      <c r="AC195" s="32">
        <f t="shared" si="76"/>
        <v>196</v>
      </c>
      <c r="AD195" s="32">
        <f t="shared" si="77"/>
        <v>1</v>
      </c>
      <c r="AE195" s="32">
        <f t="shared" ref="AE195:AE258" si="121">A195</f>
        <v>193</v>
      </c>
      <c r="AF195" s="32" t="str">
        <f t="shared" ref="AF195:AF258" si="122">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AG195" s="32">
        <f>'Рейтинговая таблица организаций'!AR195</f>
        <v>98</v>
      </c>
      <c r="AH195" s="32">
        <f>'Рейтинговая таблица организаций'!AS195</f>
        <v>100</v>
      </c>
      <c r="AI195" s="32">
        <f>'Рейтинговая таблица организаций'!AT195</f>
        <v>100</v>
      </c>
      <c r="AJ195" s="32">
        <f>'Рейтинговая таблица организаций'!AU195</f>
        <v>99.2</v>
      </c>
      <c r="AK195" s="32" t="str">
        <f t="shared" ref="AK195:AK258" si="123">IF(AM195=1,TEXT(AL195,0),CONCATENATE(AL195,"-",AL195+AM195-1))</f>
        <v>139-156</v>
      </c>
      <c r="AL195" s="32">
        <f t="shared" si="78"/>
        <v>139</v>
      </c>
      <c r="AM195" s="32">
        <f t="shared" si="79"/>
        <v>18</v>
      </c>
      <c r="AN195" s="32">
        <f>'бланки '!D197</f>
        <v>193</v>
      </c>
      <c r="AO195" s="32" t="str">
        <f t="shared" ref="AO195:AO258" si="124">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AP195" s="32">
        <f>'Рейтинговая таблица организаций'!BB195</f>
        <v>100</v>
      </c>
      <c r="AQ195" s="32">
        <f>'Рейтинговая таблица организаций'!BC195</f>
        <v>100</v>
      </c>
      <c r="AR195" s="32">
        <f>'Рейтинговая таблица организаций'!BD195</f>
        <v>98</v>
      </c>
      <c r="AS195" s="32">
        <f>'Рейтинговая таблица организаций'!BE195</f>
        <v>99</v>
      </c>
      <c r="AT195" s="32" t="str">
        <f t="shared" ref="AT195:AT258" si="125">IF(AV195=1,TEXT(AU195,0),CONCATENATE(AU195,"-",AU195+AV195-1))</f>
        <v>165-181</v>
      </c>
      <c r="AU195" s="32">
        <f t="shared" si="80"/>
        <v>165</v>
      </c>
      <c r="AV195" s="32">
        <f t="shared" si="81"/>
        <v>17</v>
      </c>
      <c r="AW195" s="39" t="str">
        <f t="shared" si="96"/>
        <v>Орловский муниципальный округ</v>
      </c>
      <c r="AX195" s="32">
        <f t="shared" ref="AX195:AX258" si="126">A195</f>
        <v>193</v>
      </c>
      <c r="AY195" s="32" t="str">
        <f t="shared" ref="AY195:AY258" si="127">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AZ195" s="32">
        <f>'Рейтинговая таблица организаций'!BF195</f>
        <v>90.97999999999999</v>
      </c>
      <c r="BA195" s="32" t="str">
        <f t="shared" ref="BA195:BA258" si="128">IF(BC195=1,TEXT(BB195,0),CONCATENATE(BB195,"-",BB195+BC195-1))</f>
        <v>20</v>
      </c>
      <c r="BB195" s="32">
        <f t="shared" si="110"/>
        <v>20</v>
      </c>
      <c r="BC195" s="32">
        <f t="shared" si="111"/>
        <v>1</v>
      </c>
    </row>
    <row r="196" spans="1:55">
      <c r="A196" s="32">
        <f>'бланки '!D198</f>
        <v>194</v>
      </c>
      <c r="B196" s="33" t="str">
        <f>'Рейтинговая таблица организаций'!B196</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6" s="33" t="str">
        <f>'бланки '!A198</f>
        <v>Орловский муниципальный округ</v>
      </c>
      <c r="D196" s="32">
        <f>'Рейтинговая таблица организаций'!C196</f>
        <v>62</v>
      </c>
      <c r="E196" s="32">
        <f t="shared" si="112"/>
        <v>194</v>
      </c>
      <c r="F196" s="32" t="str">
        <f t="shared" si="113"/>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G196" s="32">
        <f>'Рейтинговая таблица организаций'!Q196</f>
        <v>100</v>
      </c>
      <c r="H196" s="32">
        <f>'Рейтинговая таблица организаций'!R196</f>
        <v>100</v>
      </c>
      <c r="I196" s="32">
        <f>'Рейтинговая таблица организаций'!S196</f>
        <v>99</v>
      </c>
      <c r="J196" s="32">
        <f>'Рейтинговая таблица организаций'!T196</f>
        <v>99.6</v>
      </c>
      <c r="K196" s="32" t="str">
        <f t="shared" si="114"/>
        <v>52-74</v>
      </c>
      <c r="L196" s="32">
        <f t="shared" ref="L196:L259" si="129">RANK(J196,J$4:J$333)</f>
        <v>52</v>
      </c>
      <c r="M196" s="32">
        <f t="shared" ref="M196:M259" si="130">COUNTIF(L$4:L$333,L196)</f>
        <v>23</v>
      </c>
      <c r="N196" s="32">
        <f t="shared" si="115"/>
        <v>194</v>
      </c>
      <c r="O196" s="32" t="str">
        <f t="shared" si="116"/>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P196" s="32">
        <f>'Рейтинговая таблица организаций'!Z196</f>
        <v>100</v>
      </c>
      <c r="Q196" s="32">
        <f>'Рейтинговая таблица организаций'!AB196</f>
        <v>97</v>
      </c>
      <c r="R196" s="32">
        <f>'Рейтинговая таблица организаций'!AC196</f>
        <v>98.5</v>
      </c>
      <c r="S196" s="32" t="str">
        <f t="shared" si="117"/>
        <v>240-277</v>
      </c>
      <c r="T196" s="32">
        <f t="shared" ref="T196:T259" si="131">RANK(R196,R$4:R$333)</f>
        <v>240</v>
      </c>
      <c r="U196" s="32">
        <f t="shared" ref="U196:U259" si="132">COUNTIF(T$4:T$333,T196)</f>
        <v>38</v>
      </c>
      <c r="V196" s="32">
        <f t="shared" si="118"/>
        <v>194</v>
      </c>
      <c r="W196" s="32" t="str">
        <f t="shared" si="119"/>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X196" s="32">
        <f>'Рейтинговая таблица организаций'!AH196</f>
        <v>80</v>
      </c>
      <c r="Y196" s="32">
        <f>'Рейтинговая таблица организаций'!AI196</f>
        <v>60</v>
      </c>
      <c r="Z196" s="34">
        <f>'Рейтинговая таблица организаций'!AJ196</f>
        <v>85</v>
      </c>
      <c r="AA196" s="32">
        <f>'Рейтинговая таблица организаций'!AK196</f>
        <v>73.5</v>
      </c>
      <c r="AB196" s="32" t="str">
        <f t="shared" si="120"/>
        <v>67</v>
      </c>
      <c r="AC196" s="32">
        <f t="shared" ref="AC196:AC259" si="133">RANK(AA196,AA$4:AA$333)</f>
        <v>67</v>
      </c>
      <c r="AD196" s="32">
        <f t="shared" ref="AD196:AD259" si="134">COUNTIF(AC$4:AC$333,AC196)</f>
        <v>1</v>
      </c>
      <c r="AE196" s="32">
        <f t="shared" si="121"/>
        <v>194</v>
      </c>
      <c r="AF196" s="32" t="str">
        <f t="shared" si="122"/>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AG196" s="32">
        <f>'Рейтинговая таблица организаций'!AR196</f>
        <v>98</v>
      </c>
      <c r="AH196" s="32">
        <f>'Рейтинговая таблица организаций'!AS196</f>
        <v>98</v>
      </c>
      <c r="AI196" s="32">
        <f>'Рейтинговая таблица организаций'!AT196</f>
        <v>100</v>
      </c>
      <c r="AJ196" s="32">
        <f>'Рейтинговая таблица организаций'!AU196</f>
        <v>98.4</v>
      </c>
      <c r="AK196" s="32" t="str">
        <f t="shared" si="123"/>
        <v>202-217</v>
      </c>
      <c r="AL196" s="32">
        <f t="shared" ref="AL196:AL259" si="135">RANK(AJ196,AJ$4:AJ$333)</f>
        <v>202</v>
      </c>
      <c r="AM196" s="32">
        <f t="shared" ref="AM196:AM259" si="136">COUNTIF(AL$4:AL$333,AL196)</f>
        <v>16</v>
      </c>
      <c r="AN196" s="32">
        <f>'бланки '!D198</f>
        <v>194</v>
      </c>
      <c r="AO196" s="32" t="str">
        <f t="shared" si="124"/>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AP196" s="32">
        <f>'Рейтинговая таблица организаций'!BB196</f>
        <v>100</v>
      </c>
      <c r="AQ196" s="32">
        <f>'Рейтинговая таблица организаций'!BC196</f>
        <v>98</v>
      </c>
      <c r="AR196" s="32">
        <f>'Рейтинговая таблица организаций'!BD196</f>
        <v>97</v>
      </c>
      <c r="AS196" s="32">
        <f>'Рейтинговая таблица организаций'!BE196</f>
        <v>98.1</v>
      </c>
      <c r="AT196" s="32" t="str">
        <f t="shared" si="125"/>
        <v>238-243</v>
      </c>
      <c r="AU196" s="32">
        <f t="shared" ref="AU196:AU259" si="137">RANK(AS196,AS$4:AS$333)</f>
        <v>238</v>
      </c>
      <c r="AV196" s="32">
        <f t="shared" ref="AV196:AV259" si="138">COUNTIF(AU$4:AU$333,AU196)</f>
        <v>6</v>
      </c>
      <c r="AW196" s="39" t="str">
        <f t="shared" si="96"/>
        <v>Орловский муниципальный округ</v>
      </c>
      <c r="AX196" s="32">
        <f t="shared" si="126"/>
        <v>194</v>
      </c>
      <c r="AY196" s="32" t="str">
        <f t="shared" si="127"/>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AZ196" s="32">
        <f>'Рейтинговая таблица организаций'!BF196</f>
        <v>93.62</v>
      </c>
      <c r="BA196" s="32" t="str">
        <f t="shared" si="128"/>
        <v>11</v>
      </c>
      <c r="BB196" s="32">
        <f t="shared" si="110"/>
        <v>11</v>
      </c>
      <c r="BC196" s="32">
        <f t="shared" si="111"/>
        <v>1</v>
      </c>
    </row>
    <row r="197" spans="1:55">
      <c r="A197" s="32">
        <f>'бланки '!D199</f>
        <v>195</v>
      </c>
      <c r="B197" s="33" t="str">
        <f>'Рейтинговая таблица организаций'!B197</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7" s="33" t="str">
        <f>'бланки '!A199</f>
        <v>Орловский муниципальный округ</v>
      </c>
      <c r="D197" s="32">
        <f>'Рейтинговая таблица организаций'!C197</f>
        <v>181</v>
      </c>
      <c r="E197" s="32">
        <f t="shared" si="112"/>
        <v>195</v>
      </c>
      <c r="F197" s="32" t="str">
        <f t="shared" si="113"/>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G197" s="32">
        <f>'Рейтинговая таблица организаций'!Q197</f>
        <v>93</v>
      </c>
      <c r="H197" s="32">
        <f>'Рейтинговая таблица организаций'!R197</f>
        <v>90</v>
      </c>
      <c r="I197" s="32">
        <f>'Рейтинговая таблица организаций'!S197</f>
        <v>97</v>
      </c>
      <c r="J197" s="32">
        <f>'Рейтинговая таблица организаций'!T197</f>
        <v>93.7</v>
      </c>
      <c r="K197" s="32" t="str">
        <f t="shared" si="114"/>
        <v>310-312</v>
      </c>
      <c r="L197" s="32">
        <f t="shared" si="129"/>
        <v>310</v>
      </c>
      <c r="M197" s="32">
        <f t="shared" si="130"/>
        <v>3</v>
      </c>
      <c r="N197" s="32">
        <f t="shared" si="115"/>
        <v>195</v>
      </c>
      <c r="O197" s="32" t="str">
        <f t="shared" si="116"/>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P197" s="32">
        <f>'Рейтинговая таблица организаций'!Z197</f>
        <v>100</v>
      </c>
      <c r="Q197" s="32">
        <f>'Рейтинговая таблица организаций'!AB197</f>
        <v>99</v>
      </c>
      <c r="R197" s="32">
        <f>'Рейтинговая таблица организаций'!AC197</f>
        <v>99.5</v>
      </c>
      <c r="S197" s="32" t="str">
        <f t="shared" si="117"/>
        <v>157-192</v>
      </c>
      <c r="T197" s="32">
        <f t="shared" si="131"/>
        <v>157</v>
      </c>
      <c r="U197" s="32">
        <f t="shared" si="132"/>
        <v>36</v>
      </c>
      <c r="V197" s="32">
        <f t="shared" si="118"/>
        <v>195</v>
      </c>
      <c r="W197" s="32" t="str">
        <f t="shared" si="119"/>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X197" s="32">
        <f>'Рейтинговая таблица организаций'!AH197</f>
        <v>20</v>
      </c>
      <c r="Y197" s="32">
        <f>'Рейтинговая таблица организаций'!AI197</f>
        <v>80</v>
      </c>
      <c r="Z197" s="34">
        <f>'Рейтинговая таблица организаций'!AJ197</f>
        <v>94</v>
      </c>
      <c r="AA197" s="32">
        <f>'Рейтинговая таблица организаций'!AK197</f>
        <v>66.2</v>
      </c>
      <c r="AB197" s="32" t="str">
        <f t="shared" si="120"/>
        <v>114</v>
      </c>
      <c r="AC197" s="32">
        <f t="shared" si="133"/>
        <v>114</v>
      </c>
      <c r="AD197" s="32">
        <f t="shared" si="134"/>
        <v>1</v>
      </c>
      <c r="AE197" s="32">
        <f t="shared" si="121"/>
        <v>195</v>
      </c>
      <c r="AF197" s="32" t="str">
        <f t="shared" si="122"/>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AG197" s="32">
        <f>'Рейтинговая таблица организаций'!AR197</f>
        <v>98</v>
      </c>
      <c r="AH197" s="32">
        <f>'Рейтинговая таблица организаций'!AS197</f>
        <v>96</v>
      </c>
      <c r="AI197" s="32">
        <f>'Рейтинговая таблица организаций'!AT197</f>
        <v>95</v>
      </c>
      <c r="AJ197" s="32">
        <f>'Рейтинговая таблица организаций'!AU197</f>
        <v>96.6</v>
      </c>
      <c r="AK197" s="32" t="str">
        <f t="shared" si="123"/>
        <v>308-314</v>
      </c>
      <c r="AL197" s="32">
        <f t="shared" si="135"/>
        <v>308</v>
      </c>
      <c r="AM197" s="32">
        <f t="shared" si="136"/>
        <v>7</v>
      </c>
      <c r="AN197" s="32">
        <f>'бланки '!D199</f>
        <v>195</v>
      </c>
      <c r="AO197" s="32" t="str">
        <f t="shared" si="124"/>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AP197" s="32">
        <f>'Рейтинговая таблица организаций'!BB197</f>
        <v>97</v>
      </c>
      <c r="AQ197" s="32">
        <f>'Рейтинговая таблица организаций'!BC197</f>
        <v>99</v>
      </c>
      <c r="AR197" s="32">
        <f>'Рейтинговая таблица организаций'!BD197</f>
        <v>99</v>
      </c>
      <c r="AS197" s="32">
        <f>'Рейтинговая таблица организаций'!BE197</f>
        <v>98.4</v>
      </c>
      <c r="AT197" s="32" t="str">
        <f t="shared" si="125"/>
        <v>216-228</v>
      </c>
      <c r="AU197" s="32">
        <f t="shared" si="137"/>
        <v>216</v>
      </c>
      <c r="AV197" s="32">
        <f t="shared" si="138"/>
        <v>13</v>
      </c>
      <c r="AW197" s="39" t="str">
        <f t="shared" ref="AW197:AW260" si="139">C197</f>
        <v>Орловский муниципальный округ</v>
      </c>
      <c r="AX197" s="32">
        <f t="shared" si="126"/>
        <v>195</v>
      </c>
      <c r="AY197" s="32" t="str">
        <f t="shared" si="127"/>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AZ197" s="32">
        <f>'Рейтинговая таблица организаций'!BF197</f>
        <v>90.88</v>
      </c>
      <c r="BA197" s="32" t="str">
        <f t="shared" si="128"/>
        <v>21</v>
      </c>
      <c r="BB197" s="32">
        <f t="shared" si="110"/>
        <v>21</v>
      </c>
      <c r="BC197" s="32">
        <f t="shared" si="111"/>
        <v>1</v>
      </c>
    </row>
    <row r="198" spans="1:55">
      <c r="A198" s="32">
        <f>'бланки '!D200</f>
        <v>196</v>
      </c>
      <c r="B198" s="33" t="str">
        <f>'Рейтинговая таблица организаций'!B198</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8" s="33" t="str">
        <f>'бланки '!A200</f>
        <v>Орловский муниципальный округ</v>
      </c>
      <c r="D198" s="32">
        <f>'Рейтинговая таблица организаций'!C198</f>
        <v>387</v>
      </c>
      <c r="E198" s="32">
        <f t="shared" si="112"/>
        <v>196</v>
      </c>
      <c r="F198" s="32" t="str">
        <f t="shared" si="113"/>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G198" s="32">
        <f>'Рейтинговая таблица организаций'!Q198</f>
        <v>100</v>
      </c>
      <c r="H198" s="32">
        <f>'Рейтинговая таблица организаций'!R198</f>
        <v>100</v>
      </c>
      <c r="I198" s="32">
        <f>'Рейтинговая таблица организаций'!S198</f>
        <v>99</v>
      </c>
      <c r="J198" s="32">
        <f>'Рейтинговая таблица организаций'!T198</f>
        <v>99.6</v>
      </c>
      <c r="K198" s="32" t="str">
        <f t="shared" si="114"/>
        <v>52-74</v>
      </c>
      <c r="L198" s="32">
        <f t="shared" si="129"/>
        <v>52</v>
      </c>
      <c r="M198" s="32">
        <f t="shared" si="130"/>
        <v>23</v>
      </c>
      <c r="N198" s="32">
        <f t="shared" si="115"/>
        <v>196</v>
      </c>
      <c r="O198" s="32" t="str">
        <f t="shared" si="116"/>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P198" s="32">
        <f>'Рейтинговая таблица организаций'!Z198</f>
        <v>100</v>
      </c>
      <c r="Q198" s="32">
        <f>'Рейтинговая таблица организаций'!AB198</f>
        <v>100</v>
      </c>
      <c r="R198" s="32">
        <f>'Рейтинговая таблица организаций'!AC198</f>
        <v>100</v>
      </c>
      <c r="S198" s="32" t="str">
        <f t="shared" si="117"/>
        <v>2-156</v>
      </c>
      <c r="T198" s="32">
        <f t="shared" si="131"/>
        <v>2</v>
      </c>
      <c r="U198" s="32">
        <f t="shared" si="132"/>
        <v>155</v>
      </c>
      <c r="V198" s="32">
        <f t="shared" si="118"/>
        <v>196</v>
      </c>
      <c r="W198" s="32" t="str">
        <f t="shared" si="119"/>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X198" s="32">
        <f>'Рейтинговая таблица организаций'!AH198</f>
        <v>100</v>
      </c>
      <c r="Y198" s="32">
        <f>'Рейтинговая таблица организаций'!AI198</f>
        <v>100</v>
      </c>
      <c r="Z198" s="34">
        <f>'Рейтинговая таблица организаций'!AJ198</f>
        <v>96</v>
      </c>
      <c r="AA198" s="32">
        <f>'Рейтинговая таблица организаций'!AK198</f>
        <v>98.8</v>
      </c>
      <c r="AB198" s="32" t="str">
        <f t="shared" si="120"/>
        <v>3</v>
      </c>
      <c r="AC198" s="32">
        <f t="shared" si="133"/>
        <v>3</v>
      </c>
      <c r="AD198" s="32">
        <f t="shared" si="134"/>
        <v>1</v>
      </c>
      <c r="AE198" s="32">
        <f t="shared" si="121"/>
        <v>196</v>
      </c>
      <c r="AF198" s="32" t="str">
        <f t="shared" si="122"/>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AG198" s="32">
        <f>'Рейтинговая таблица организаций'!AR198</f>
        <v>97</v>
      </c>
      <c r="AH198" s="32">
        <f>'Рейтинговая таблица организаций'!AS198</f>
        <v>99</v>
      </c>
      <c r="AI198" s="32">
        <f>'Рейтинговая таблица организаций'!AT198</f>
        <v>98</v>
      </c>
      <c r="AJ198" s="32">
        <f>'Рейтинговая таблица организаций'!AU198</f>
        <v>98</v>
      </c>
      <c r="AK198" s="32" t="str">
        <f t="shared" si="123"/>
        <v>232-248</v>
      </c>
      <c r="AL198" s="32">
        <f t="shared" si="135"/>
        <v>232</v>
      </c>
      <c r="AM198" s="32">
        <f t="shared" si="136"/>
        <v>17</v>
      </c>
      <c r="AN198" s="32">
        <f>'бланки '!D200</f>
        <v>196</v>
      </c>
      <c r="AO198" s="32" t="str">
        <f t="shared" si="124"/>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AP198" s="32">
        <f>'Рейтинговая таблица организаций'!BB198</f>
        <v>95</v>
      </c>
      <c r="AQ198" s="32">
        <f>'Рейтинговая таблица организаций'!BC198</f>
        <v>97</v>
      </c>
      <c r="AR198" s="32">
        <f>'Рейтинговая таблица организаций'!BD198</f>
        <v>96</v>
      </c>
      <c r="AS198" s="32">
        <f>'Рейтинговая таблица организаций'!BE198</f>
        <v>95.9</v>
      </c>
      <c r="AT198" s="32" t="str">
        <f t="shared" si="125"/>
        <v>326</v>
      </c>
      <c r="AU198" s="32">
        <f t="shared" si="137"/>
        <v>326</v>
      </c>
      <c r="AV198" s="32">
        <f t="shared" si="138"/>
        <v>1</v>
      </c>
      <c r="AW198" s="39" t="str">
        <f t="shared" si="139"/>
        <v>Орловский муниципальный округ</v>
      </c>
      <c r="AX198" s="32">
        <f t="shared" si="126"/>
        <v>196</v>
      </c>
      <c r="AY198" s="32" t="str">
        <f t="shared" si="127"/>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AZ198" s="32">
        <f>'Рейтинговая таблица организаций'!BF198</f>
        <v>98.46</v>
      </c>
      <c r="BA198" s="32" t="str">
        <f t="shared" si="128"/>
        <v>1</v>
      </c>
      <c r="BB198" s="32">
        <f t="shared" si="110"/>
        <v>1</v>
      </c>
      <c r="BC198" s="32">
        <f t="shared" si="111"/>
        <v>1</v>
      </c>
    </row>
    <row r="199" spans="1:55">
      <c r="A199" s="32">
        <f>'бланки '!D201</f>
        <v>197</v>
      </c>
      <c r="B199" s="33" t="str">
        <f>'Рейтинговая таблица организаций'!B199</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9" s="33" t="str">
        <f>'бланки '!A201</f>
        <v>Орловский муниципальный округ</v>
      </c>
      <c r="D199" s="32">
        <f>'Рейтинговая таблица организаций'!C199</f>
        <v>54</v>
      </c>
      <c r="E199" s="32">
        <f t="shared" si="112"/>
        <v>197</v>
      </c>
      <c r="F199" s="32" t="str">
        <f t="shared" si="113"/>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G199" s="32">
        <f>'Рейтинговая таблица организаций'!Q199</f>
        <v>85</v>
      </c>
      <c r="H199" s="32">
        <f>'Рейтинговая таблица организаций'!R199</f>
        <v>100</v>
      </c>
      <c r="I199" s="32">
        <f>'Рейтинговая таблица организаций'!S199</f>
        <v>100</v>
      </c>
      <c r="J199" s="32">
        <f>'Рейтинговая таблица организаций'!T199</f>
        <v>95.5</v>
      </c>
      <c r="K199" s="32" t="str">
        <f t="shared" si="114"/>
        <v>282</v>
      </c>
      <c r="L199" s="32">
        <f t="shared" si="129"/>
        <v>282</v>
      </c>
      <c r="M199" s="32">
        <f t="shared" si="130"/>
        <v>1</v>
      </c>
      <c r="N199" s="32">
        <f t="shared" si="115"/>
        <v>197</v>
      </c>
      <c r="O199" s="32" t="str">
        <f t="shared" si="116"/>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P199" s="32">
        <f>'Рейтинговая таблица организаций'!Z199</f>
        <v>100</v>
      </c>
      <c r="Q199" s="32">
        <f>'Рейтинговая таблица организаций'!AB199</f>
        <v>100</v>
      </c>
      <c r="R199" s="32">
        <f>'Рейтинговая таблица организаций'!AC199</f>
        <v>100</v>
      </c>
      <c r="S199" s="32" t="str">
        <f t="shared" si="117"/>
        <v>2-156</v>
      </c>
      <c r="T199" s="32">
        <f t="shared" si="131"/>
        <v>2</v>
      </c>
      <c r="U199" s="32">
        <f t="shared" si="132"/>
        <v>155</v>
      </c>
      <c r="V199" s="32">
        <f t="shared" si="118"/>
        <v>197</v>
      </c>
      <c r="W199" s="32" t="str">
        <f t="shared" si="119"/>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X199" s="32">
        <f>'Рейтинговая таблица организаций'!AH199</f>
        <v>40</v>
      </c>
      <c r="Y199" s="32">
        <f>'Рейтинговая таблица организаций'!AI199</f>
        <v>60</v>
      </c>
      <c r="Z199" s="34">
        <f>'Рейтинговая таблица организаций'!AJ199</f>
        <v>100</v>
      </c>
      <c r="AA199" s="32">
        <f>'Рейтинговая таблица организаций'!AK199</f>
        <v>66</v>
      </c>
      <c r="AB199" s="32" t="str">
        <f t="shared" si="120"/>
        <v>115-132</v>
      </c>
      <c r="AC199" s="32">
        <f t="shared" si="133"/>
        <v>115</v>
      </c>
      <c r="AD199" s="32">
        <f t="shared" si="134"/>
        <v>18</v>
      </c>
      <c r="AE199" s="32">
        <f t="shared" si="121"/>
        <v>197</v>
      </c>
      <c r="AF199" s="32" t="str">
        <f t="shared" si="122"/>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AG199" s="32">
        <f>'Рейтинговая таблица организаций'!AR199</f>
        <v>100</v>
      </c>
      <c r="AH199" s="32">
        <f>'Рейтинговая таблица организаций'!AS199</f>
        <v>100</v>
      </c>
      <c r="AI199" s="32">
        <f>'Рейтинговая таблица организаций'!AT199</f>
        <v>100</v>
      </c>
      <c r="AJ199" s="32">
        <f>'Рейтинговая таблица организаций'!AU199</f>
        <v>100</v>
      </c>
      <c r="AK199" s="32" t="str">
        <f t="shared" si="123"/>
        <v>1-123</v>
      </c>
      <c r="AL199" s="32">
        <f t="shared" si="135"/>
        <v>1</v>
      </c>
      <c r="AM199" s="32">
        <f t="shared" si="136"/>
        <v>123</v>
      </c>
      <c r="AN199" s="32">
        <f>'бланки '!D201</f>
        <v>197</v>
      </c>
      <c r="AO199" s="32" t="str">
        <f t="shared" si="124"/>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AP199" s="32">
        <f>'Рейтинговая таблица организаций'!BB199</f>
        <v>100</v>
      </c>
      <c r="AQ199" s="32">
        <f>'Рейтинговая таблица организаций'!BC199</f>
        <v>100</v>
      </c>
      <c r="AR199" s="32">
        <f>'Рейтинговая таблица организаций'!BD199</f>
        <v>100</v>
      </c>
      <c r="AS199" s="32">
        <f>'Рейтинговая таблица организаций'!BE199</f>
        <v>100</v>
      </c>
      <c r="AT199" s="32" t="str">
        <f t="shared" si="125"/>
        <v>1-120</v>
      </c>
      <c r="AU199" s="32">
        <f t="shared" si="137"/>
        <v>1</v>
      </c>
      <c r="AV199" s="32">
        <f t="shared" si="138"/>
        <v>120</v>
      </c>
      <c r="AW199" s="39" t="str">
        <f t="shared" si="139"/>
        <v>Орловский муниципальный округ</v>
      </c>
      <c r="AX199" s="32">
        <f t="shared" si="126"/>
        <v>197</v>
      </c>
      <c r="AY199" s="32" t="str">
        <f t="shared" si="127"/>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AZ199" s="32">
        <f>'Рейтинговая таблица организаций'!BF199</f>
        <v>92.3</v>
      </c>
      <c r="BA199" s="32" t="str">
        <f t="shared" si="128"/>
        <v>16</v>
      </c>
      <c r="BB199" s="32">
        <f t="shared" si="110"/>
        <v>16</v>
      </c>
      <c r="BC199" s="32">
        <f t="shared" si="111"/>
        <v>1</v>
      </c>
    </row>
    <row r="200" spans="1:55">
      <c r="A200" s="32">
        <f>'бланки '!D202</f>
        <v>198</v>
      </c>
      <c r="B200" s="33" t="str">
        <f>'Рейтинговая таблица организаций'!B200</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200" s="33" t="str">
        <f>'бланки '!A202</f>
        <v>Орловский муниципальный округ</v>
      </c>
      <c r="D200" s="32">
        <f>'Рейтинговая таблица организаций'!C200</f>
        <v>61</v>
      </c>
      <c r="E200" s="32">
        <f t="shared" si="112"/>
        <v>198</v>
      </c>
      <c r="F200" s="32" t="str">
        <f t="shared" si="113"/>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G200" s="32">
        <f>'Рейтинговая таблица организаций'!Q200</f>
        <v>99</v>
      </c>
      <c r="H200" s="32">
        <f>'Рейтинговая таблица организаций'!R200</f>
        <v>100</v>
      </c>
      <c r="I200" s="32">
        <f>'Рейтинговая таблица организаций'!S200</f>
        <v>99</v>
      </c>
      <c r="J200" s="32">
        <f>'Рейтинговая таблица организаций'!T200</f>
        <v>99.3</v>
      </c>
      <c r="K200" s="32" t="str">
        <f t="shared" si="114"/>
        <v>83-89</v>
      </c>
      <c r="L200" s="32">
        <f t="shared" si="129"/>
        <v>83</v>
      </c>
      <c r="M200" s="32">
        <f t="shared" si="130"/>
        <v>7</v>
      </c>
      <c r="N200" s="32">
        <f t="shared" si="115"/>
        <v>198</v>
      </c>
      <c r="O200" s="32" t="str">
        <f t="shared" si="116"/>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P200" s="32">
        <f>'Рейтинговая таблица организаций'!Z200</f>
        <v>100</v>
      </c>
      <c r="Q200" s="32">
        <f>'Рейтинговая таблица организаций'!AB200</f>
        <v>100</v>
      </c>
      <c r="R200" s="32">
        <f>'Рейтинговая таблица организаций'!AC200</f>
        <v>100</v>
      </c>
      <c r="S200" s="32" t="str">
        <f t="shared" si="117"/>
        <v>2-156</v>
      </c>
      <c r="T200" s="32">
        <f t="shared" si="131"/>
        <v>2</v>
      </c>
      <c r="U200" s="32">
        <f t="shared" si="132"/>
        <v>155</v>
      </c>
      <c r="V200" s="32">
        <f t="shared" si="118"/>
        <v>198</v>
      </c>
      <c r="W200" s="32" t="str">
        <f t="shared" si="119"/>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X200" s="32">
        <f>'Рейтинговая таблица организаций'!AH200</f>
        <v>20</v>
      </c>
      <c r="Y200" s="32">
        <f>'Рейтинговая таблица организаций'!AI200</f>
        <v>60</v>
      </c>
      <c r="Z200" s="34">
        <f>'Рейтинговая таблица организаций'!AJ200</f>
        <v>100</v>
      </c>
      <c r="AA200" s="32">
        <f>'Рейтинговая таблица организаций'!AK200</f>
        <v>60</v>
      </c>
      <c r="AB200" s="32" t="str">
        <f t="shared" si="120"/>
        <v>160-188</v>
      </c>
      <c r="AC200" s="32">
        <f t="shared" si="133"/>
        <v>160</v>
      </c>
      <c r="AD200" s="32">
        <f t="shared" si="134"/>
        <v>29</v>
      </c>
      <c r="AE200" s="32">
        <f t="shared" si="121"/>
        <v>198</v>
      </c>
      <c r="AF200" s="32" t="str">
        <f t="shared" si="122"/>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AG200" s="32">
        <f>'Рейтинговая таблица организаций'!AR200</f>
        <v>100</v>
      </c>
      <c r="AH200" s="32">
        <f>'Рейтинговая таблица организаций'!AS200</f>
        <v>100</v>
      </c>
      <c r="AI200" s="32">
        <f>'Рейтинговая таблица организаций'!AT200</f>
        <v>100</v>
      </c>
      <c r="AJ200" s="32">
        <f>'Рейтинговая таблица организаций'!AU200</f>
        <v>100</v>
      </c>
      <c r="AK200" s="32" t="str">
        <f t="shared" si="123"/>
        <v>1-123</v>
      </c>
      <c r="AL200" s="32">
        <f t="shared" si="135"/>
        <v>1</v>
      </c>
      <c r="AM200" s="32">
        <f t="shared" si="136"/>
        <v>123</v>
      </c>
      <c r="AN200" s="32">
        <f>'бланки '!D202</f>
        <v>198</v>
      </c>
      <c r="AO200" s="32" t="str">
        <f t="shared" si="124"/>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AP200" s="32">
        <f>'Рейтинговая таблица организаций'!BB200</f>
        <v>100</v>
      </c>
      <c r="AQ200" s="32">
        <f>'Рейтинговая таблица организаций'!BC200</f>
        <v>100</v>
      </c>
      <c r="AR200" s="32">
        <f>'Рейтинговая таблица организаций'!BD200</f>
        <v>100</v>
      </c>
      <c r="AS200" s="32">
        <f>'Рейтинговая таблица организаций'!BE200</f>
        <v>100</v>
      </c>
      <c r="AT200" s="32" t="str">
        <f t="shared" si="125"/>
        <v>1-120</v>
      </c>
      <c r="AU200" s="32">
        <f t="shared" si="137"/>
        <v>1</v>
      </c>
      <c r="AV200" s="32">
        <f t="shared" si="138"/>
        <v>120</v>
      </c>
      <c r="AW200" s="39" t="str">
        <f t="shared" si="139"/>
        <v>Орловский муниципальный округ</v>
      </c>
      <c r="AX200" s="32">
        <f t="shared" si="126"/>
        <v>198</v>
      </c>
      <c r="AY200" s="32" t="str">
        <f t="shared" si="127"/>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AZ200" s="32">
        <f>'Рейтинговая таблица организаций'!BF200</f>
        <v>91.86</v>
      </c>
      <c r="BA200" s="32" t="str">
        <f t="shared" si="128"/>
        <v>18</v>
      </c>
      <c r="BB200" s="32">
        <f t="shared" si="110"/>
        <v>18</v>
      </c>
      <c r="BC200" s="32">
        <f t="shared" si="111"/>
        <v>1</v>
      </c>
    </row>
    <row r="201" spans="1:55">
      <c r="A201" s="32">
        <f>'бланки '!D203</f>
        <v>199</v>
      </c>
      <c r="B201" s="33" t="str">
        <f>'Рейтинговая таблица организаций'!B201</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201" s="33" t="str">
        <f>'бланки '!A203</f>
        <v>Орловский муниципальный округ</v>
      </c>
      <c r="D201" s="32">
        <f>'Рейтинговая таблица организаций'!C201</f>
        <v>29</v>
      </c>
      <c r="E201" s="32">
        <f t="shared" si="112"/>
        <v>199</v>
      </c>
      <c r="F201" s="32" t="str">
        <f t="shared" si="113"/>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G201" s="32">
        <f>'Рейтинговая таблица организаций'!Q201</f>
        <v>100</v>
      </c>
      <c r="H201" s="32">
        <f>'Рейтинговая таблица организаций'!R201</f>
        <v>100</v>
      </c>
      <c r="I201" s="32">
        <f>'Рейтинговая таблица организаций'!S201</f>
        <v>100</v>
      </c>
      <c r="J201" s="32">
        <f>'Рейтинговая таблица организаций'!T201</f>
        <v>100</v>
      </c>
      <c r="K201" s="32" t="str">
        <f t="shared" si="114"/>
        <v>1-32</v>
      </c>
      <c r="L201" s="32">
        <f t="shared" si="129"/>
        <v>1</v>
      </c>
      <c r="M201" s="32">
        <f t="shared" si="130"/>
        <v>32</v>
      </c>
      <c r="N201" s="32">
        <f t="shared" si="115"/>
        <v>199</v>
      </c>
      <c r="O201" s="32" t="str">
        <f t="shared" si="116"/>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P201" s="32">
        <f>'Рейтинговая таблица организаций'!Z201</f>
        <v>100</v>
      </c>
      <c r="Q201" s="32">
        <f>'Рейтинговая таблица организаций'!AB201</f>
        <v>100</v>
      </c>
      <c r="R201" s="32">
        <f>'Рейтинговая таблица организаций'!AC201</f>
        <v>100</v>
      </c>
      <c r="S201" s="32" t="str">
        <f t="shared" si="117"/>
        <v>2-156</v>
      </c>
      <c r="T201" s="32">
        <f t="shared" si="131"/>
        <v>2</v>
      </c>
      <c r="U201" s="32">
        <f t="shared" si="132"/>
        <v>155</v>
      </c>
      <c r="V201" s="32">
        <f t="shared" si="118"/>
        <v>199</v>
      </c>
      <c r="W201" s="32" t="str">
        <f t="shared" si="119"/>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X201" s="32">
        <f>'Рейтинговая таблица организаций'!AH201</f>
        <v>60</v>
      </c>
      <c r="Y201" s="32">
        <f>'Рейтинговая таблица организаций'!AI201</f>
        <v>60</v>
      </c>
      <c r="Z201" s="34">
        <f>'Рейтинговая таблица организаций'!AJ201</f>
        <v>100</v>
      </c>
      <c r="AA201" s="32">
        <f>'Рейтинговая таблица организаций'!AK201</f>
        <v>72</v>
      </c>
      <c r="AB201" s="32" t="str">
        <f t="shared" si="120"/>
        <v>71-79</v>
      </c>
      <c r="AC201" s="32">
        <f t="shared" si="133"/>
        <v>71</v>
      </c>
      <c r="AD201" s="32">
        <f t="shared" si="134"/>
        <v>9</v>
      </c>
      <c r="AE201" s="32">
        <f t="shared" si="121"/>
        <v>199</v>
      </c>
      <c r="AF201" s="32" t="str">
        <f t="shared" si="122"/>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AG201" s="32">
        <f>'Рейтинговая таблица организаций'!AR201</f>
        <v>97</v>
      </c>
      <c r="AH201" s="32">
        <f>'Рейтинговая таблица организаций'!AS201</f>
        <v>100</v>
      </c>
      <c r="AI201" s="32">
        <f>'Рейтинговая таблица организаций'!AT201</f>
        <v>100</v>
      </c>
      <c r="AJ201" s="32">
        <f>'Рейтинговая таблица организаций'!AU201</f>
        <v>98.8</v>
      </c>
      <c r="AK201" s="32" t="str">
        <f t="shared" si="123"/>
        <v>170-190</v>
      </c>
      <c r="AL201" s="32">
        <f t="shared" si="135"/>
        <v>170</v>
      </c>
      <c r="AM201" s="32">
        <f t="shared" si="136"/>
        <v>21</v>
      </c>
      <c r="AN201" s="32">
        <f>'бланки '!D203</f>
        <v>199</v>
      </c>
      <c r="AO201" s="32" t="str">
        <f t="shared" si="124"/>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AP201" s="32">
        <f>'Рейтинговая таблица организаций'!BB201</f>
        <v>100</v>
      </c>
      <c r="AQ201" s="32">
        <f>'Рейтинговая таблица организаций'!BC201</f>
        <v>100</v>
      </c>
      <c r="AR201" s="32">
        <f>'Рейтинговая таблица организаций'!BD201</f>
        <v>100</v>
      </c>
      <c r="AS201" s="32">
        <f>'Рейтинговая таблица организаций'!BE201</f>
        <v>100</v>
      </c>
      <c r="AT201" s="32" t="str">
        <f t="shared" si="125"/>
        <v>1-120</v>
      </c>
      <c r="AU201" s="32">
        <f t="shared" si="137"/>
        <v>1</v>
      </c>
      <c r="AV201" s="32">
        <f t="shared" si="138"/>
        <v>120</v>
      </c>
      <c r="AW201" s="39" t="str">
        <f t="shared" si="139"/>
        <v>Орловский муниципальный округ</v>
      </c>
      <c r="AX201" s="32">
        <f t="shared" si="126"/>
        <v>199</v>
      </c>
      <c r="AY201" s="32" t="str">
        <f t="shared" si="127"/>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AZ201" s="32">
        <f>'Рейтинговая таблица организаций'!BF201</f>
        <v>94.16</v>
      </c>
      <c r="BA201" s="32" t="str">
        <f t="shared" si="128"/>
        <v>8</v>
      </c>
      <c r="BB201" s="32">
        <f t="shared" si="110"/>
        <v>8</v>
      </c>
      <c r="BC201" s="32">
        <f t="shared" si="111"/>
        <v>1</v>
      </c>
    </row>
    <row r="202" spans="1:55">
      <c r="A202" s="32">
        <f>'бланки '!D204</f>
        <v>200</v>
      </c>
      <c r="B202" s="33" t="str">
        <f>'Рейтинговая таблица организаций'!B202</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2" s="33" t="str">
        <f>'бланки '!A204</f>
        <v>Орловский муниципальный округ</v>
      </c>
      <c r="D202" s="32">
        <f>'Рейтинговая таблица организаций'!C202</f>
        <v>42</v>
      </c>
      <c r="E202" s="32">
        <f t="shared" si="112"/>
        <v>200</v>
      </c>
      <c r="F202" s="32" t="str">
        <f t="shared" si="113"/>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G202" s="32">
        <f>'Рейтинговая таблица организаций'!Q202</f>
        <v>100</v>
      </c>
      <c r="H202" s="32">
        <f>'Рейтинговая таблица организаций'!R202</f>
        <v>100</v>
      </c>
      <c r="I202" s="32">
        <f>'Рейтинговая таблица организаций'!S202</f>
        <v>100</v>
      </c>
      <c r="J202" s="32">
        <f>'Рейтинговая таблица организаций'!T202</f>
        <v>100</v>
      </c>
      <c r="K202" s="32" t="str">
        <f t="shared" si="114"/>
        <v>1-32</v>
      </c>
      <c r="L202" s="32">
        <f t="shared" si="129"/>
        <v>1</v>
      </c>
      <c r="M202" s="32">
        <f t="shared" si="130"/>
        <v>32</v>
      </c>
      <c r="N202" s="32">
        <f t="shared" si="115"/>
        <v>200</v>
      </c>
      <c r="O202" s="32" t="str">
        <f t="shared" si="116"/>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P202" s="32">
        <f>'Рейтинговая таблица организаций'!Z202</f>
        <v>100</v>
      </c>
      <c r="Q202" s="32">
        <f>'Рейтинговая таблица организаций'!AB202</f>
        <v>98</v>
      </c>
      <c r="R202" s="32">
        <f>'Рейтинговая таблица организаций'!AC202</f>
        <v>99</v>
      </c>
      <c r="S202" s="32" t="str">
        <f t="shared" si="117"/>
        <v>193-239</v>
      </c>
      <c r="T202" s="32">
        <f t="shared" si="131"/>
        <v>193</v>
      </c>
      <c r="U202" s="32">
        <f t="shared" si="132"/>
        <v>47</v>
      </c>
      <c r="V202" s="32">
        <f t="shared" si="118"/>
        <v>200</v>
      </c>
      <c r="W202" s="32" t="str">
        <f t="shared" si="119"/>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X202" s="32">
        <f>'Рейтинговая таблица организаций'!AH202</f>
        <v>0</v>
      </c>
      <c r="Y202" s="32">
        <f>'Рейтинговая таблица организаций'!AI202</f>
        <v>60</v>
      </c>
      <c r="Z202" s="34">
        <f>'Рейтинговая таблица организаций'!AJ202</f>
        <v>100</v>
      </c>
      <c r="AA202" s="32">
        <f>'Рейтинговая таблица организаций'!AK202</f>
        <v>54</v>
      </c>
      <c r="AB202" s="32" t="str">
        <f t="shared" si="120"/>
        <v>206-265</v>
      </c>
      <c r="AC202" s="32">
        <f t="shared" si="133"/>
        <v>206</v>
      </c>
      <c r="AD202" s="32">
        <f t="shared" si="134"/>
        <v>60</v>
      </c>
      <c r="AE202" s="32">
        <f t="shared" si="121"/>
        <v>200</v>
      </c>
      <c r="AF202" s="32" t="str">
        <f t="shared" si="122"/>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AG202" s="32">
        <f>'Рейтинговая таблица организаций'!AR202</f>
        <v>100</v>
      </c>
      <c r="AH202" s="32">
        <f>'Рейтинговая таблица организаций'!AS202</f>
        <v>100</v>
      </c>
      <c r="AI202" s="32">
        <f>'Рейтинговая таблица организаций'!AT202</f>
        <v>100</v>
      </c>
      <c r="AJ202" s="32">
        <f>'Рейтинговая таблица организаций'!AU202</f>
        <v>100</v>
      </c>
      <c r="AK202" s="32" t="str">
        <f t="shared" si="123"/>
        <v>1-123</v>
      </c>
      <c r="AL202" s="32">
        <f t="shared" si="135"/>
        <v>1</v>
      </c>
      <c r="AM202" s="32">
        <f t="shared" si="136"/>
        <v>123</v>
      </c>
      <c r="AN202" s="32">
        <f>'бланки '!D204</f>
        <v>200</v>
      </c>
      <c r="AO202" s="32" t="str">
        <f t="shared" si="124"/>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AP202" s="32">
        <f>'Рейтинговая таблица организаций'!BB202</f>
        <v>100</v>
      </c>
      <c r="AQ202" s="32">
        <f>'Рейтинговая таблица организаций'!BC202</f>
        <v>100</v>
      </c>
      <c r="AR202" s="32">
        <f>'Рейтинговая таблица организаций'!BD202</f>
        <v>100</v>
      </c>
      <c r="AS202" s="32">
        <f>'Рейтинговая таблица организаций'!BE202</f>
        <v>100</v>
      </c>
      <c r="AT202" s="32" t="str">
        <f t="shared" si="125"/>
        <v>1-120</v>
      </c>
      <c r="AU202" s="32">
        <f t="shared" si="137"/>
        <v>1</v>
      </c>
      <c r="AV202" s="32">
        <f t="shared" si="138"/>
        <v>120</v>
      </c>
      <c r="AW202" s="39" t="str">
        <f t="shared" si="139"/>
        <v>Орловский муниципальный округ</v>
      </c>
      <c r="AX202" s="32">
        <f t="shared" si="126"/>
        <v>200</v>
      </c>
      <c r="AY202" s="32" t="str">
        <f t="shared" si="127"/>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AZ202" s="32">
        <f>'Рейтинговая таблица организаций'!BF202</f>
        <v>90.6</v>
      </c>
      <c r="BA202" s="32" t="str">
        <f t="shared" si="128"/>
        <v>22</v>
      </c>
      <c r="BB202" s="32">
        <f t="shared" si="110"/>
        <v>22</v>
      </c>
      <c r="BC202" s="32">
        <f t="shared" si="111"/>
        <v>1</v>
      </c>
    </row>
    <row r="203" spans="1:55">
      <c r="A203" s="32">
        <f>'бланки '!D205</f>
        <v>201</v>
      </c>
      <c r="B203" s="33" t="str">
        <f>'Рейтинговая таблица организаций'!B203</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3" s="33" t="str">
        <f>'бланки '!A205</f>
        <v>Орловский муниципальный округ</v>
      </c>
      <c r="D203" s="32">
        <f>'Рейтинговая таблица организаций'!C203</f>
        <v>31</v>
      </c>
      <c r="E203" s="32">
        <f t="shared" si="112"/>
        <v>201</v>
      </c>
      <c r="F203" s="32" t="str">
        <f t="shared" si="113"/>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G203" s="32">
        <f>'Рейтинговая таблица организаций'!Q203</f>
        <v>91</v>
      </c>
      <c r="H203" s="32">
        <f>'Рейтинговая таблица организаций'!R203</f>
        <v>100</v>
      </c>
      <c r="I203" s="32">
        <f>'Рейтинговая таблица организаций'!S203</f>
        <v>100</v>
      </c>
      <c r="J203" s="32">
        <f>'Рейтинговая таблица организаций'!T203</f>
        <v>97.3</v>
      </c>
      <c r="K203" s="32" t="str">
        <f t="shared" si="114"/>
        <v>234-239</v>
      </c>
      <c r="L203" s="32">
        <f t="shared" si="129"/>
        <v>234</v>
      </c>
      <c r="M203" s="32">
        <f t="shared" si="130"/>
        <v>6</v>
      </c>
      <c r="N203" s="32">
        <f t="shared" si="115"/>
        <v>201</v>
      </c>
      <c r="O203" s="32" t="str">
        <f t="shared" si="116"/>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P203" s="32">
        <f>'Рейтинговая таблица организаций'!Z203</f>
        <v>100</v>
      </c>
      <c r="Q203" s="32">
        <f>'Рейтинговая таблица организаций'!AB203</f>
        <v>97</v>
      </c>
      <c r="R203" s="32">
        <f>'Рейтинговая таблица организаций'!AC203</f>
        <v>98.5</v>
      </c>
      <c r="S203" s="32" t="str">
        <f t="shared" si="117"/>
        <v>240-277</v>
      </c>
      <c r="T203" s="32">
        <f t="shared" si="131"/>
        <v>240</v>
      </c>
      <c r="U203" s="32">
        <f t="shared" si="132"/>
        <v>38</v>
      </c>
      <c r="V203" s="32">
        <f t="shared" si="118"/>
        <v>201</v>
      </c>
      <c r="W203" s="32" t="str">
        <f t="shared" si="119"/>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X203" s="32">
        <f>'Рейтинговая таблица организаций'!AH203</f>
        <v>0</v>
      </c>
      <c r="Y203" s="32">
        <f>'Рейтинговая таблица организаций'!AI203</f>
        <v>60</v>
      </c>
      <c r="Z203" s="34">
        <f>'Рейтинговая таблица организаций'!AJ203</f>
        <v>86</v>
      </c>
      <c r="AA203" s="32">
        <f>'Рейтинговая таблица организаций'!AK203</f>
        <v>49.8</v>
      </c>
      <c r="AB203" s="32" t="str">
        <f t="shared" si="120"/>
        <v>294-298</v>
      </c>
      <c r="AC203" s="32">
        <f t="shared" si="133"/>
        <v>294</v>
      </c>
      <c r="AD203" s="32">
        <f t="shared" si="134"/>
        <v>5</v>
      </c>
      <c r="AE203" s="32">
        <f t="shared" si="121"/>
        <v>201</v>
      </c>
      <c r="AF203" s="32" t="str">
        <f t="shared" si="122"/>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AG203" s="32">
        <f>'Рейтинговая таблица организаций'!AR203</f>
        <v>97</v>
      </c>
      <c r="AH203" s="32">
        <f>'Рейтинговая таблица организаций'!AS203</f>
        <v>100</v>
      </c>
      <c r="AI203" s="32">
        <f>'Рейтинговая таблица организаций'!AT203</f>
        <v>100</v>
      </c>
      <c r="AJ203" s="32">
        <f>'Рейтинговая таблица организаций'!AU203</f>
        <v>98.8</v>
      </c>
      <c r="AK203" s="32" t="str">
        <f t="shared" si="123"/>
        <v>170-190</v>
      </c>
      <c r="AL203" s="32">
        <f t="shared" si="135"/>
        <v>170</v>
      </c>
      <c r="AM203" s="32">
        <f t="shared" si="136"/>
        <v>21</v>
      </c>
      <c r="AN203" s="32">
        <f>'бланки '!D205</f>
        <v>201</v>
      </c>
      <c r="AO203" s="32" t="str">
        <f t="shared" si="124"/>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AP203" s="32">
        <f>'Рейтинговая таблица организаций'!BB203</f>
        <v>97</v>
      </c>
      <c r="AQ203" s="32">
        <f>'Рейтинговая таблица организаций'!BC203</f>
        <v>100</v>
      </c>
      <c r="AR203" s="32">
        <f>'Рейтинговая таблица организаций'!BD203</f>
        <v>100</v>
      </c>
      <c r="AS203" s="32">
        <f>'Рейтинговая таблица организаций'!BE203</f>
        <v>99.1</v>
      </c>
      <c r="AT203" s="32" t="str">
        <f t="shared" si="125"/>
        <v>159-164</v>
      </c>
      <c r="AU203" s="32">
        <f t="shared" si="137"/>
        <v>159</v>
      </c>
      <c r="AV203" s="32">
        <f t="shared" si="138"/>
        <v>6</v>
      </c>
      <c r="AW203" s="39" t="str">
        <f t="shared" si="139"/>
        <v>Орловский муниципальный округ</v>
      </c>
      <c r="AX203" s="32">
        <f t="shared" si="126"/>
        <v>201</v>
      </c>
      <c r="AY203" s="32" t="str">
        <f t="shared" si="127"/>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AZ203" s="32">
        <f>'Рейтинговая таблица организаций'!BF203</f>
        <v>88.7</v>
      </c>
      <c r="BA203" s="32" t="str">
        <f t="shared" si="128"/>
        <v>25</v>
      </c>
      <c r="BB203" s="32">
        <f t="shared" si="110"/>
        <v>25</v>
      </c>
      <c r="BC203" s="32">
        <f t="shared" si="111"/>
        <v>1</v>
      </c>
    </row>
    <row r="204" spans="1:55">
      <c r="A204" s="32">
        <f>'бланки '!D206</f>
        <v>202</v>
      </c>
      <c r="B204" s="33" t="str">
        <f>'Рейтинговая таблица организаций'!B204</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4" s="33" t="str">
        <f>'бланки '!A206</f>
        <v>Орловский муниципальный округ</v>
      </c>
      <c r="D204" s="32">
        <f>'Рейтинговая таблица организаций'!C204</f>
        <v>63</v>
      </c>
      <c r="E204" s="32">
        <f t="shared" si="112"/>
        <v>202</v>
      </c>
      <c r="F204" s="32" t="str">
        <f t="shared" si="113"/>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G204" s="32">
        <f>'Рейтинговая таблица организаций'!Q204</f>
        <v>99</v>
      </c>
      <c r="H204" s="32">
        <f>'Рейтинговая таблица организаций'!R204</f>
        <v>100</v>
      </c>
      <c r="I204" s="32">
        <f>'Рейтинговая таблица организаций'!S204</f>
        <v>100</v>
      </c>
      <c r="J204" s="32">
        <f>'Рейтинговая таблица организаций'!T204</f>
        <v>99.7</v>
      </c>
      <c r="K204" s="32" t="str">
        <f t="shared" si="114"/>
        <v>33-51</v>
      </c>
      <c r="L204" s="32">
        <f t="shared" si="129"/>
        <v>33</v>
      </c>
      <c r="M204" s="32">
        <f t="shared" si="130"/>
        <v>19</v>
      </c>
      <c r="N204" s="32">
        <f t="shared" si="115"/>
        <v>202</v>
      </c>
      <c r="O204" s="32" t="str">
        <f t="shared" si="116"/>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P204" s="32">
        <f>'Рейтинговая таблица организаций'!Z204</f>
        <v>100</v>
      </c>
      <c r="Q204" s="32">
        <f>'Рейтинговая таблица организаций'!AB204</f>
        <v>100</v>
      </c>
      <c r="R204" s="32">
        <f>'Рейтинговая таблица организаций'!AC204</f>
        <v>100</v>
      </c>
      <c r="S204" s="32" t="str">
        <f t="shared" si="117"/>
        <v>2-156</v>
      </c>
      <c r="T204" s="32">
        <f t="shared" si="131"/>
        <v>2</v>
      </c>
      <c r="U204" s="32">
        <f t="shared" si="132"/>
        <v>155</v>
      </c>
      <c r="V204" s="32">
        <f t="shared" si="118"/>
        <v>202</v>
      </c>
      <c r="W204" s="32" t="str">
        <f t="shared" si="119"/>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X204" s="32">
        <f>'Рейтинговая таблица организаций'!AH204</f>
        <v>40</v>
      </c>
      <c r="Y204" s="32">
        <f>'Рейтинговая таблица организаций'!AI204</f>
        <v>100</v>
      </c>
      <c r="Z204" s="34">
        <f>'Рейтинговая таблица организаций'!AJ204</f>
        <v>100</v>
      </c>
      <c r="AA204" s="32">
        <f>'Рейтинговая таблица организаций'!AK204</f>
        <v>82</v>
      </c>
      <c r="AB204" s="32" t="str">
        <f t="shared" si="120"/>
        <v>36-38</v>
      </c>
      <c r="AC204" s="32">
        <f t="shared" si="133"/>
        <v>36</v>
      </c>
      <c r="AD204" s="32">
        <f t="shared" si="134"/>
        <v>3</v>
      </c>
      <c r="AE204" s="32">
        <f t="shared" si="121"/>
        <v>202</v>
      </c>
      <c r="AF204" s="32" t="str">
        <f t="shared" si="122"/>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AG204" s="32">
        <f>'Рейтинговая таблица организаций'!AR204</f>
        <v>100</v>
      </c>
      <c r="AH204" s="32">
        <f>'Рейтинговая таблица организаций'!AS204</f>
        <v>100</v>
      </c>
      <c r="AI204" s="32">
        <f>'Рейтинговая таблица организаций'!AT204</f>
        <v>100</v>
      </c>
      <c r="AJ204" s="32">
        <f>'Рейтинговая таблица организаций'!AU204</f>
        <v>100</v>
      </c>
      <c r="AK204" s="32" t="str">
        <f t="shared" si="123"/>
        <v>1-123</v>
      </c>
      <c r="AL204" s="32">
        <f t="shared" si="135"/>
        <v>1</v>
      </c>
      <c r="AM204" s="32">
        <f t="shared" si="136"/>
        <v>123</v>
      </c>
      <c r="AN204" s="32">
        <f>'бланки '!D206</f>
        <v>202</v>
      </c>
      <c r="AO204" s="32" t="str">
        <f t="shared" si="124"/>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AP204" s="32">
        <f>'Рейтинговая таблица организаций'!BB204</f>
        <v>98</v>
      </c>
      <c r="AQ204" s="32">
        <f>'Рейтинговая таблица организаций'!BC204</f>
        <v>100</v>
      </c>
      <c r="AR204" s="32">
        <f>'Рейтинговая таблица организаций'!BD204</f>
        <v>98</v>
      </c>
      <c r="AS204" s="32">
        <f>'Рейтинговая таблица организаций'!BE204</f>
        <v>98.4</v>
      </c>
      <c r="AT204" s="32" t="str">
        <f t="shared" si="125"/>
        <v>216-228</v>
      </c>
      <c r="AU204" s="32">
        <f t="shared" si="137"/>
        <v>216</v>
      </c>
      <c r="AV204" s="32">
        <f t="shared" si="138"/>
        <v>13</v>
      </c>
      <c r="AW204" s="39" t="str">
        <f t="shared" si="139"/>
        <v>Орловский муниципальный округ</v>
      </c>
      <c r="AX204" s="32">
        <f t="shared" si="126"/>
        <v>202</v>
      </c>
      <c r="AY204" s="32" t="str">
        <f t="shared" si="127"/>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AZ204" s="32">
        <f>'Рейтинговая таблица организаций'!BF204</f>
        <v>96.02000000000001</v>
      </c>
      <c r="BA204" s="32" t="str">
        <f t="shared" si="128"/>
        <v>3</v>
      </c>
      <c r="BB204" s="32">
        <f t="shared" si="110"/>
        <v>3</v>
      </c>
      <c r="BC204" s="32">
        <f t="shared" si="111"/>
        <v>1</v>
      </c>
    </row>
    <row r="205" spans="1:55">
      <c r="A205" s="32">
        <f>'бланки '!D207</f>
        <v>203</v>
      </c>
      <c r="B205" s="33" t="str">
        <f>'Рейтинговая таблица организаций'!B205</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5" s="33" t="str">
        <f>'бланки '!A207</f>
        <v>Орловский муниципальный округ</v>
      </c>
      <c r="D205" s="32">
        <f>'Рейтинговая таблица организаций'!C205</f>
        <v>41</v>
      </c>
      <c r="E205" s="32">
        <f t="shared" si="112"/>
        <v>203</v>
      </c>
      <c r="F205" s="32" t="str">
        <f t="shared" si="113"/>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G205" s="32">
        <f>'Рейтинговая таблица организаций'!Q205</f>
        <v>100</v>
      </c>
      <c r="H205" s="32">
        <f>'Рейтинговая таблица организаций'!R205</f>
        <v>100</v>
      </c>
      <c r="I205" s="32">
        <f>'Рейтинговая таблица организаций'!S205</f>
        <v>98</v>
      </c>
      <c r="J205" s="32">
        <f>'Рейтинговая таблица организаций'!T205</f>
        <v>99.2</v>
      </c>
      <c r="K205" s="32" t="str">
        <f t="shared" si="114"/>
        <v>90-121</v>
      </c>
      <c r="L205" s="32">
        <f t="shared" si="129"/>
        <v>90</v>
      </c>
      <c r="M205" s="32">
        <f t="shared" si="130"/>
        <v>32</v>
      </c>
      <c r="N205" s="32">
        <f t="shared" si="115"/>
        <v>203</v>
      </c>
      <c r="O205" s="32" t="str">
        <f t="shared" si="116"/>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P205" s="32">
        <f>'Рейтинговая таблица организаций'!Z205</f>
        <v>100</v>
      </c>
      <c r="Q205" s="32">
        <f>'Рейтинговая таблица организаций'!AB205</f>
        <v>98</v>
      </c>
      <c r="R205" s="32">
        <f>'Рейтинговая таблица организаций'!AC205</f>
        <v>99</v>
      </c>
      <c r="S205" s="32" t="str">
        <f t="shared" si="117"/>
        <v>193-239</v>
      </c>
      <c r="T205" s="32">
        <f t="shared" si="131"/>
        <v>193</v>
      </c>
      <c r="U205" s="32">
        <f t="shared" si="132"/>
        <v>47</v>
      </c>
      <c r="V205" s="32">
        <f t="shared" si="118"/>
        <v>203</v>
      </c>
      <c r="W205" s="32" t="str">
        <f t="shared" si="119"/>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X205" s="32">
        <f>'Рейтинговая таблица организаций'!AH205</f>
        <v>40</v>
      </c>
      <c r="Y205" s="32">
        <f>'Рейтинговая таблица организаций'!AI205</f>
        <v>60</v>
      </c>
      <c r="Z205" s="34">
        <f>'Рейтинговая таблица организаций'!AJ205</f>
        <v>100</v>
      </c>
      <c r="AA205" s="32">
        <f>'Рейтинговая таблица организаций'!AK205</f>
        <v>66</v>
      </c>
      <c r="AB205" s="32" t="str">
        <f t="shared" si="120"/>
        <v>115-132</v>
      </c>
      <c r="AC205" s="32">
        <f t="shared" si="133"/>
        <v>115</v>
      </c>
      <c r="AD205" s="32">
        <f t="shared" si="134"/>
        <v>18</v>
      </c>
      <c r="AE205" s="32">
        <f t="shared" si="121"/>
        <v>203</v>
      </c>
      <c r="AF205" s="32" t="str">
        <f t="shared" si="122"/>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AG205" s="32">
        <f>'Рейтинговая таблица организаций'!AR205</f>
        <v>98</v>
      </c>
      <c r="AH205" s="32">
        <f>'Рейтинговая таблица организаций'!AS205</f>
        <v>100</v>
      </c>
      <c r="AI205" s="32">
        <f>'Рейтинговая таблица организаций'!AT205</f>
        <v>100</v>
      </c>
      <c r="AJ205" s="32">
        <f>'Рейтинговая таблица организаций'!AU205</f>
        <v>99.2</v>
      </c>
      <c r="AK205" s="32" t="str">
        <f t="shared" si="123"/>
        <v>139-156</v>
      </c>
      <c r="AL205" s="32">
        <f t="shared" si="135"/>
        <v>139</v>
      </c>
      <c r="AM205" s="32">
        <f t="shared" si="136"/>
        <v>18</v>
      </c>
      <c r="AN205" s="32">
        <f>'бланки '!D207</f>
        <v>203</v>
      </c>
      <c r="AO205" s="32" t="str">
        <f t="shared" si="124"/>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AP205" s="32">
        <f>'Рейтинговая таблица организаций'!BB205</f>
        <v>100</v>
      </c>
      <c r="AQ205" s="32">
        <f>'Рейтинговая таблица организаций'!BC205</f>
        <v>98</v>
      </c>
      <c r="AR205" s="32">
        <f>'Рейтинговая таблица организаций'!BD205</f>
        <v>100</v>
      </c>
      <c r="AS205" s="32">
        <f>'Рейтинговая таблица организаций'!BE205</f>
        <v>99.6</v>
      </c>
      <c r="AT205" s="32" t="str">
        <f t="shared" si="125"/>
        <v>126-131</v>
      </c>
      <c r="AU205" s="32">
        <f t="shared" si="137"/>
        <v>126</v>
      </c>
      <c r="AV205" s="32">
        <f t="shared" si="138"/>
        <v>6</v>
      </c>
      <c r="AW205" s="39" t="str">
        <f t="shared" si="139"/>
        <v>Орловский муниципальный округ</v>
      </c>
      <c r="AX205" s="32">
        <f t="shared" si="126"/>
        <v>203</v>
      </c>
      <c r="AY205" s="32" t="str">
        <f t="shared" si="127"/>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AZ205" s="32">
        <f>'Рейтинговая таблица организаций'!BF205</f>
        <v>92.6</v>
      </c>
      <c r="BA205" s="32" t="str">
        <f t="shared" si="128"/>
        <v>13</v>
      </c>
      <c r="BB205" s="32">
        <f t="shared" si="110"/>
        <v>13</v>
      </c>
      <c r="BC205" s="32">
        <f t="shared" si="111"/>
        <v>1</v>
      </c>
    </row>
    <row r="206" spans="1:55">
      <c r="A206" s="32">
        <f>'бланки '!D208</f>
        <v>204</v>
      </c>
      <c r="B206" s="33" t="str">
        <f>'Рейтинговая таблица организаций'!B206</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6" s="33" t="str">
        <f>'бланки '!A208</f>
        <v>Орловский муниципальный округ</v>
      </c>
      <c r="D206" s="32">
        <f>'Рейтинговая таблица организаций'!C206</f>
        <v>104</v>
      </c>
      <c r="E206" s="32">
        <f t="shared" si="112"/>
        <v>204</v>
      </c>
      <c r="F206" s="32" t="str">
        <f t="shared" si="113"/>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G206" s="32">
        <f>'Рейтинговая таблица организаций'!Q206</f>
        <v>100</v>
      </c>
      <c r="H206" s="32">
        <f>'Рейтинговая таблица организаций'!R206</f>
        <v>100</v>
      </c>
      <c r="I206" s="32">
        <f>'Рейтинговая таблица организаций'!S206</f>
        <v>97</v>
      </c>
      <c r="J206" s="32">
        <f>'Рейтинговая таблица организаций'!T206</f>
        <v>98.8</v>
      </c>
      <c r="K206" s="32" t="str">
        <f t="shared" si="114"/>
        <v>143-159</v>
      </c>
      <c r="L206" s="32">
        <f t="shared" si="129"/>
        <v>143</v>
      </c>
      <c r="M206" s="32">
        <f t="shared" si="130"/>
        <v>17</v>
      </c>
      <c r="N206" s="32">
        <f t="shared" si="115"/>
        <v>204</v>
      </c>
      <c r="O206" s="32" t="str">
        <f t="shared" si="116"/>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P206" s="32">
        <f>'Рейтинговая таблица организаций'!Z206</f>
        <v>100</v>
      </c>
      <c r="Q206" s="32">
        <f>'Рейтинговая таблица организаций'!AB206</f>
        <v>95</v>
      </c>
      <c r="R206" s="32">
        <f>'Рейтинговая таблица организаций'!AC206</f>
        <v>97.5</v>
      </c>
      <c r="S206" s="32" t="str">
        <f t="shared" si="117"/>
        <v>316-330</v>
      </c>
      <c r="T206" s="32">
        <f t="shared" si="131"/>
        <v>316</v>
      </c>
      <c r="U206" s="32">
        <f t="shared" si="132"/>
        <v>15</v>
      </c>
      <c r="V206" s="32">
        <f t="shared" si="118"/>
        <v>204</v>
      </c>
      <c r="W206" s="32" t="str">
        <f t="shared" si="119"/>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X206" s="32">
        <f>'Рейтинговая таблица организаций'!AH206</f>
        <v>80</v>
      </c>
      <c r="Y206" s="32">
        <f>'Рейтинговая таблица организаций'!AI206</f>
        <v>100</v>
      </c>
      <c r="Z206" s="34">
        <f>'Рейтинговая таблица организаций'!AJ206</f>
        <v>96</v>
      </c>
      <c r="AA206" s="32">
        <f>'Рейтинговая таблица организаций'!AK206</f>
        <v>92.8</v>
      </c>
      <c r="AB206" s="32" t="str">
        <f t="shared" si="120"/>
        <v>10-11</v>
      </c>
      <c r="AC206" s="32">
        <f t="shared" si="133"/>
        <v>10</v>
      </c>
      <c r="AD206" s="32">
        <f t="shared" si="134"/>
        <v>2</v>
      </c>
      <c r="AE206" s="32">
        <f t="shared" si="121"/>
        <v>204</v>
      </c>
      <c r="AF206" s="32" t="str">
        <f t="shared" si="122"/>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AG206" s="32">
        <f>'Рейтинговая таблица организаций'!AR206</f>
        <v>99</v>
      </c>
      <c r="AH206" s="32">
        <f>'Рейтинговая таблица организаций'!AS206</f>
        <v>100</v>
      </c>
      <c r="AI206" s="32">
        <f>'Рейтинговая таблица организаций'!AT206</f>
        <v>99</v>
      </c>
      <c r="AJ206" s="32">
        <f>'Рейтинговая таблица организаций'!AU206</f>
        <v>99.4</v>
      </c>
      <c r="AK206" s="32" t="str">
        <f t="shared" si="123"/>
        <v>129-138</v>
      </c>
      <c r="AL206" s="32">
        <f t="shared" si="135"/>
        <v>129</v>
      </c>
      <c r="AM206" s="32">
        <f t="shared" si="136"/>
        <v>10</v>
      </c>
      <c r="AN206" s="32">
        <f>'бланки '!D208</f>
        <v>204</v>
      </c>
      <c r="AO206" s="32" t="str">
        <f t="shared" si="124"/>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AP206" s="32">
        <f>'Рейтинговая таблица организаций'!BB206</f>
        <v>97</v>
      </c>
      <c r="AQ206" s="32">
        <f>'Рейтинговая таблица организаций'!BC206</f>
        <v>100</v>
      </c>
      <c r="AR206" s="32">
        <f>'Рейтинговая таблица организаций'!BD206</f>
        <v>98</v>
      </c>
      <c r="AS206" s="32">
        <f>'Рейтинговая таблица организаций'!BE206</f>
        <v>98.1</v>
      </c>
      <c r="AT206" s="32" t="str">
        <f t="shared" si="125"/>
        <v>238-243</v>
      </c>
      <c r="AU206" s="32">
        <f t="shared" si="137"/>
        <v>238</v>
      </c>
      <c r="AV206" s="32">
        <f t="shared" si="138"/>
        <v>6</v>
      </c>
      <c r="AW206" s="39" t="str">
        <f t="shared" si="139"/>
        <v>Орловский муниципальный округ</v>
      </c>
      <c r="AX206" s="32">
        <f t="shared" si="126"/>
        <v>204</v>
      </c>
      <c r="AY206" s="32" t="str">
        <f t="shared" si="127"/>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AZ206" s="32">
        <f>'Рейтинговая таблица организаций'!BF206</f>
        <v>97.320000000000007</v>
      </c>
      <c r="BA206" s="32" t="str">
        <f t="shared" si="128"/>
        <v>2</v>
      </c>
      <c r="BB206" s="32">
        <f t="shared" si="110"/>
        <v>2</v>
      </c>
      <c r="BC206" s="32">
        <f t="shared" si="111"/>
        <v>1</v>
      </c>
    </row>
    <row r="207" spans="1:55">
      <c r="A207" s="32">
        <f>'бланки '!D209</f>
        <v>205</v>
      </c>
      <c r="B207" s="33" t="str">
        <f>'Рейтинговая таблица организаций'!B207</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7" s="33" t="str">
        <f>'бланки '!A209</f>
        <v>Орловский муниципальный округ</v>
      </c>
      <c r="D207" s="32">
        <f>'Рейтинговая таблица организаций'!C207</f>
        <v>118</v>
      </c>
      <c r="E207" s="32">
        <f t="shared" si="112"/>
        <v>205</v>
      </c>
      <c r="F207" s="32" t="str">
        <f t="shared" si="113"/>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G207" s="32">
        <f>'Рейтинговая таблица организаций'!Q207</f>
        <v>97</v>
      </c>
      <c r="H207" s="32">
        <f>'Рейтинговая таблица организаций'!R207</f>
        <v>100</v>
      </c>
      <c r="I207" s="32">
        <f>'Рейтинговая таблица организаций'!S207</f>
        <v>99</v>
      </c>
      <c r="J207" s="32">
        <f>'Рейтинговая таблица организаций'!T207</f>
        <v>98.7</v>
      </c>
      <c r="K207" s="32" t="str">
        <f t="shared" si="114"/>
        <v>160-162</v>
      </c>
      <c r="L207" s="32">
        <f t="shared" si="129"/>
        <v>160</v>
      </c>
      <c r="M207" s="32">
        <f t="shared" si="130"/>
        <v>3</v>
      </c>
      <c r="N207" s="32">
        <f t="shared" si="115"/>
        <v>205</v>
      </c>
      <c r="O207" s="32" t="str">
        <f t="shared" si="116"/>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P207" s="32">
        <f>'Рейтинговая таблица организаций'!Z207</f>
        <v>100</v>
      </c>
      <c r="Q207" s="32">
        <f>'Рейтинговая таблица организаций'!AB207</f>
        <v>96</v>
      </c>
      <c r="R207" s="32">
        <f>'Рейтинговая таблица организаций'!AC207</f>
        <v>98</v>
      </c>
      <c r="S207" s="32" t="str">
        <f t="shared" si="117"/>
        <v>278-315</v>
      </c>
      <c r="T207" s="32">
        <f t="shared" si="131"/>
        <v>278</v>
      </c>
      <c r="U207" s="32">
        <f t="shared" si="132"/>
        <v>38</v>
      </c>
      <c r="V207" s="32">
        <f t="shared" si="118"/>
        <v>205</v>
      </c>
      <c r="W207" s="32" t="str">
        <f t="shared" si="119"/>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X207" s="32">
        <f>'Рейтинговая таблица организаций'!AH207</f>
        <v>40</v>
      </c>
      <c r="Y207" s="32">
        <f>'Рейтинговая таблица организаций'!AI207</f>
        <v>100</v>
      </c>
      <c r="Z207" s="34">
        <f>'Рейтинговая таблица организаций'!AJ207</f>
        <v>98</v>
      </c>
      <c r="AA207" s="32">
        <f>'Рейтинговая таблица организаций'!AK207</f>
        <v>81.400000000000006</v>
      </c>
      <c r="AB207" s="32" t="str">
        <f t="shared" si="120"/>
        <v>39-40</v>
      </c>
      <c r="AC207" s="32">
        <f t="shared" si="133"/>
        <v>39</v>
      </c>
      <c r="AD207" s="32">
        <f t="shared" si="134"/>
        <v>2</v>
      </c>
      <c r="AE207" s="32">
        <f t="shared" si="121"/>
        <v>205</v>
      </c>
      <c r="AF207" s="32" t="str">
        <f t="shared" si="122"/>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AG207" s="32">
        <f>'Рейтинговая таблица организаций'!AR207</f>
        <v>97</v>
      </c>
      <c r="AH207" s="32">
        <f>'Рейтинговая таблица организаций'!AS207</f>
        <v>97</v>
      </c>
      <c r="AI207" s="32">
        <f>'Рейтинговая таблица организаций'!AT207</f>
        <v>98</v>
      </c>
      <c r="AJ207" s="32">
        <f>'Рейтинговая таблица организаций'!AU207</f>
        <v>97.2</v>
      </c>
      <c r="AK207" s="32" t="str">
        <f t="shared" si="123"/>
        <v>272-288</v>
      </c>
      <c r="AL207" s="32">
        <f t="shared" si="135"/>
        <v>272</v>
      </c>
      <c r="AM207" s="32">
        <f t="shared" si="136"/>
        <v>17</v>
      </c>
      <c r="AN207" s="32">
        <f>'бланки '!D209</f>
        <v>205</v>
      </c>
      <c r="AO207" s="32" t="str">
        <f t="shared" si="124"/>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AP207" s="32">
        <f>'Рейтинговая таблица организаций'!BB207</f>
        <v>100</v>
      </c>
      <c r="AQ207" s="32">
        <f>'Рейтинговая таблица организаций'!BC207</f>
        <v>98</v>
      </c>
      <c r="AR207" s="32">
        <f>'Рейтинговая таблица организаций'!BD207</f>
        <v>99</v>
      </c>
      <c r="AS207" s="32">
        <f>'Рейтинговая таблица организаций'!BE207</f>
        <v>99.1</v>
      </c>
      <c r="AT207" s="32" t="str">
        <f t="shared" si="125"/>
        <v>159-164</v>
      </c>
      <c r="AU207" s="32">
        <f t="shared" si="137"/>
        <v>159</v>
      </c>
      <c r="AV207" s="32">
        <f t="shared" si="138"/>
        <v>6</v>
      </c>
      <c r="AW207" s="39" t="str">
        <f t="shared" si="139"/>
        <v>Орловский муниципальный округ</v>
      </c>
      <c r="AX207" s="32">
        <f t="shared" si="126"/>
        <v>205</v>
      </c>
      <c r="AY207" s="32" t="str">
        <f t="shared" si="127"/>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AZ207" s="32">
        <f>'Рейтинговая таблица организаций'!BF207</f>
        <v>94.88</v>
      </c>
      <c r="BA207" s="32" t="str">
        <f t="shared" si="128"/>
        <v>6</v>
      </c>
      <c r="BB207" s="32">
        <f t="shared" si="110"/>
        <v>6</v>
      </c>
      <c r="BC207" s="32">
        <f t="shared" si="111"/>
        <v>1</v>
      </c>
    </row>
    <row r="208" spans="1:55">
      <c r="A208" s="32">
        <f>'бланки '!D210</f>
        <v>206</v>
      </c>
      <c r="B208" s="33" t="str">
        <f>'Рейтинговая таблица организаций'!B208</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8" s="33" t="str">
        <f>'бланки '!A210</f>
        <v>Орловский муниципальный округ</v>
      </c>
      <c r="D208" s="32">
        <f>'Рейтинговая таблица организаций'!C208</f>
        <v>162</v>
      </c>
      <c r="E208" s="32">
        <f t="shared" si="112"/>
        <v>206</v>
      </c>
      <c r="F208" s="32" t="str">
        <f t="shared" si="113"/>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G208" s="32">
        <f>'Рейтинговая таблица организаций'!Q208</f>
        <v>97</v>
      </c>
      <c r="H208" s="32">
        <f>'Рейтинговая таблица организаций'!R208</f>
        <v>100</v>
      </c>
      <c r="I208" s="32">
        <f>'Рейтинговая таблица организаций'!S208</f>
        <v>96</v>
      </c>
      <c r="J208" s="32">
        <f>'Рейтинговая таблица организаций'!T208</f>
        <v>97.5</v>
      </c>
      <c r="K208" s="32" t="str">
        <f t="shared" si="114"/>
        <v>230-232</v>
      </c>
      <c r="L208" s="32">
        <f t="shared" si="129"/>
        <v>230</v>
      </c>
      <c r="M208" s="32">
        <f t="shared" si="130"/>
        <v>3</v>
      </c>
      <c r="N208" s="32">
        <f t="shared" si="115"/>
        <v>206</v>
      </c>
      <c r="O208" s="32" t="str">
        <f t="shared" si="116"/>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P208" s="32">
        <f>'Рейтинговая таблица организаций'!Z208</f>
        <v>100</v>
      </c>
      <c r="Q208" s="32">
        <f>'Рейтинговая таблица организаций'!AB208</f>
        <v>99</v>
      </c>
      <c r="R208" s="32">
        <f>'Рейтинговая таблица организаций'!AC208</f>
        <v>99.5</v>
      </c>
      <c r="S208" s="32" t="str">
        <f t="shared" si="117"/>
        <v>157-192</v>
      </c>
      <c r="T208" s="32">
        <f t="shared" si="131"/>
        <v>157</v>
      </c>
      <c r="U208" s="32">
        <f t="shared" si="132"/>
        <v>36</v>
      </c>
      <c r="V208" s="32">
        <f t="shared" si="118"/>
        <v>206</v>
      </c>
      <c r="W208" s="32" t="str">
        <f t="shared" si="119"/>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X208" s="32">
        <f>'Рейтинговая таблица организаций'!AH208</f>
        <v>20</v>
      </c>
      <c r="Y208" s="32">
        <f>'Рейтинговая таблица организаций'!AI208</f>
        <v>80</v>
      </c>
      <c r="Z208" s="34">
        <f>'Рейтинговая таблица организаций'!AJ208</f>
        <v>100</v>
      </c>
      <c r="AA208" s="32">
        <f>'Рейтинговая таблица организаций'!AK208</f>
        <v>68</v>
      </c>
      <c r="AB208" s="32" t="str">
        <f t="shared" si="120"/>
        <v>103-113</v>
      </c>
      <c r="AC208" s="32">
        <f t="shared" si="133"/>
        <v>103</v>
      </c>
      <c r="AD208" s="32">
        <f t="shared" si="134"/>
        <v>11</v>
      </c>
      <c r="AE208" s="32">
        <f t="shared" si="121"/>
        <v>206</v>
      </c>
      <c r="AF208" s="32" t="str">
        <f t="shared" si="122"/>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AG208" s="32">
        <f>'Рейтинговая таблица организаций'!AR208</f>
        <v>96</v>
      </c>
      <c r="AH208" s="32">
        <f>'Рейтинговая таблица организаций'!AS208</f>
        <v>100</v>
      </c>
      <c r="AI208" s="32">
        <f>'Рейтинговая таблица организаций'!AT208</f>
        <v>98</v>
      </c>
      <c r="AJ208" s="32">
        <f>'Рейтинговая таблица организаций'!AU208</f>
        <v>98</v>
      </c>
      <c r="AK208" s="32" t="str">
        <f t="shared" si="123"/>
        <v>232-248</v>
      </c>
      <c r="AL208" s="32">
        <f t="shared" si="135"/>
        <v>232</v>
      </c>
      <c r="AM208" s="32">
        <f t="shared" si="136"/>
        <v>17</v>
      </c>
      <c r="AN208" s="32">
        <f>'бланки '!D210</f>
        <v>206</v>
      </c>
      <c r="AO208" s="32" t="str">
        <f t="shared" si="124"/>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AP208" s="32">
        <f>'Рейтинговая таблица организаций'!BB208</f>
        <v>98</v>
      </c>
      <c r="AQ208" s="32">
        <f>'Рейтинговая таблица организаций'!BC208</f>
        <v>97</v>
      </c>
      <c r="AR208" s="32">
        <f>'Рейтинговая таблица организаций'!BD208</f>
        <v>100</v>
      </c>
      <c r="AS208" s="32">
        <f>'Рейтинговая таблица организаций'!BE208</f>
        <v>98.8</v>
      </c>
      <c r="AT208" s="32" t="str">
        <f t="shared" si="125"/>
        <v>184-190</v>
      </c>
      <c r="AU208" s="32">
        <f t="shared" si="137"/>
        <v>184</v>
      </c>
      <c r="AV208" s="32">
        <f t="shared" si="138"/>
        <v>7</v>
      </c>
      <c r="AW208" s="39" t="str">
        <f t="shared" si="139"/>
        <v>Орловский муниципальный округ</v>
      </c>
      <c r="AX208" s="32">
        <f t="shared" si="126"/>
        <v>206</v>
      </c>
      <c r="AY208" s="32" t="str">
        <f t="shared" si="127"/>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AZ208" s="32">
        <f>'Рейтинговая таблица организаций'!BF208</f>
        <v>92.36</v>
      </c>
      <c r="BA208" s="32" t="str">
        <f t="shared" si="128"/>
        <v>15</v>
      </c>
      <c r="BB208" s="32">
        <f t="shared" si="110"/>
        <v>15</v>
      </c>
      <c r="BC208" s="32">
        <f t="shared" si="111"/>
        <v>1</v>
      </c>
    </row>
    <row r="209" spans="1:55">
      <c r="A209" s="32">
        <f>'бланки '!D211</f>
        <v>207</v>
      </c>
      <c r="B209" s="33" t="str">
        <f>'Рейтинговая таблица организаций'!B209</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9" s="33" t="str">
        <f>'бланки '!A211</f>
        <v>Орловский муниципальный округ</v>
      </c>
      <c r="D209" s="32">
        <f>'Рейтинговая таблица организаций'!C209</f>
        <v>29</v>
      </c>
      <c r="E209" s="32">
        <f t="shared" si="112"/>
        <v>207</v>
      </c>
      <c r="F209" s="32" t="str">
        <f t="shared" si="113"/>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G209" s="32">
        <f>'Рейтинговая таблица организаций'!Q209</f>
        <v>99</v>
      </c>
      <c r="H209" s="32">
        <f>'Рейтинговая таблица организаций'!R209</f>
        <v>100</v>
      </c>
      <c r="I209" s="32">
        <f>'Рейтинговая таблица организаций'!S209</f>
        <v>100</v>
      </c>
      <c r="J209" s="32">
        <f>'Рейтинговая таблица организаций'!T209</f>
        <v>99.7</v>
      </c>
      <c r="K209" s="32" t="str">
        <f t="shared" si="114"/>
        <v>33-51</v>
      </c>
      <c r="L209" s="32">
        <f t="shared" si="129"/>
        <v>33</v>
      </c>
      <c r="M209" s="32">
        <f t="shared" si="130"/>
        <v>19</v>
      </c>
      <c r="N209" s="32">
        <f t="shared" si="115"/>
        <v>207</v>
      </c>
      <c r="O209" s="32" t="str">
        <f t="shared" si="116"/>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P209" s="32">
        <f>'Рейтинговая таблица организаций'!Z209</f>
        <v>100</v>
      </c>
      <c r="Q209" s="32">
        <f>'Рейтинговая таблица организаций'!AB209</f>
        <v>100</v>
      </c>
      <c r="R209" s="32">
        <f>'Рейтинговая таблица организаций'!AC209</f>
        <v>100</v>
      </c>
      <c r="S209" s="32" t="str">
        <f t="shared" si="117"/>
        <v>2-156</v>
      </c>
      <c r="T209" s="32">
        <f t="shared" si="131"/>
        <v>2</v>
      </c>
      <c r="U209" s="32">
        <f t="shared" si="132"/>
        <v>155</v>
      </c>
      <c r="V209" s="32">
        <f t="shared" si="118"/>
        <v>207</v>
      </c>
      <c r="W209" s="32" t="str">
        <f t="shared" si="119"/>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X209" s="32">
        <f>'Рейтинговая таблица организаций'!AH209</f>
        <v>20</v>
      </c>
      <c r="Y209" s="32">
        <f>'Рейтинговая таблица организаций'!AI209</f>
        <v>60</v>
      </c>
      <c r="Z209" s="34">
        <f>'Рейтинговая таблица организаций'!AJ209</f>
        <v>100</v>
      </c>
      <c r="AA209" s="32">
        <f>'Рейтинговая таблица организаций'!AK209</f>
        <v>60</v>
      </c>
      <c r="AB209" s="32" t="str">
        <f t="shared" si="120"/>
        <v>160-188</v>
      </c>
      <c r="AC209" s="32">
        <f t="shared" si="133"/>
        <v>160</v>
      </c>
      <c r="AD209" s="32">
        <f t="shared" si="134"/>
        <v>29</v>
      </c>
      <c r="AE209" s="32">
        <f t="shared" si="121"/>
        <v>207</v>
      </c>
      <c r="AF209" s="32" t="str">
        <f t="shared" si="122"/>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AG209" s="32">
        <f>'Рейтинговая таблица организаций'!AR209</f>
        <v>100</v>
      </c>
      <c r="AH209" s="32">
        <f>'Рейтинговая таблица организаций'!AS209</f>
        <v>100</v>
      </c>
      <c r="AI209" s="32">
        <f>'Рейтинговая таблица организаций'!AT209</f>
        <v>100</v>
      </c>
      <c r="AJ209" s="32">
        <f>'Рейтинговая таблица организаций'!AU209</f>
        <v>100</v>
      </c>
      <c r="AK209" s="32" t="str">
        <f t="shared" si="123"/>
        <v>1-123</v>
      </c>
      <c r="AL209" s="32">
        <f t="shared" si="135"/>
        <v>1</v>
      </c>
      <c r="AM209" s="32">
        <f t="shared" si="136"/>
        <v>123</v>
      </c>
      <c r="AN209" s="32">
        <f>'бланки '!D211</f>
        <v>207</v>
      </c>
      <c r="AO209" s="32" t="str">
        <f t="shared" si="124"/>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AP209" s="32">
        <f>'Рейтинговая таблица организаций'!BB209</f>
        <v>100</v>
      </c>
      <c r="AQ209" s="32">
        <f>'Рейтинговая таблица организаций'!BC209</f>
        <v>100</v>
      </c>
      <c r="AR209" s="32">
        <f>'Рейтинговая таблица организаций'!BD209</f>
        <v>100</v>
      </c>
      <c r="AS209" s="32">
        <f>'Рейтинговая таблица организаций'!BE209</f>
        <v>100</v>
      </c>
      <c r="AT209" s="32" t="str">
        <f t="shared" si="125"/>
        <v>1-120</v>
      </c>
      <c r="AU209" s="32">
        <f t="shared" si="137"/>
        <v>1</v>
      </c>
      <c r="AV209" s="32">
        <f t="shared" si="138"/>
        <v>120</v>
      </c>
      <c r="AW209" s="39" t="str">
        <f t="shared" si="139"/>
        <v>Орловский муниципальный округ</v>
      </c>
      <c r="AX209" s="32">
        <f t="shared" si="126"/>
        <v>207</v>
      </c>
      <c r="AY209" s="32" t="str">
        <f t="shared" si="127"/>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AZ209" s="32">
        <f>'Рейтинговая таблица организаций'!BF209</f>
        <v>91.94</v>
      </c>
      <c r="BA209" s="32" t="str">
        <f t="shared" si="128"/>
        <v>17</v>
      </c>
      <c r="BB209" s="32">
        <f t="shared" si="110"/>
        <v>17</v>
      </c>
      <c r="BC209" s="32">
        <f t="shared" si="111"/>
        <v>1</v>
      </c>
    </row>
    <row r="210" spans="1:55">
      <c r="A210" s="32">
        <f>'бланки '!D212</f>
        <v>208</v>
      </c>
      <c r="B210" s="33" t="str">
        <f>'Рейтинговая таблица организаций'!B210</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10" s="33" t="str">
        <f>'бланки '!A212</f>
        <v>Орловский муниципальный округ</v>
      </c>
      <c r="D210" s="32">
        <f>'Рейтинговая таблица организаций'!C210</f>
        <v>197</v>
      </c>
      <c r="E210" s="32">
        <f t="shared" si="112"/>
        <v>208</v>
      </c>
      <c r="F210" s="32" t="str">
        <f t="shared" si="113"/>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G210" s="32">
        <f>'Рейтинговая таблица организаций'!Q210</f>
        <v>96</v>
      </c>
      <c r="H210" s="32">
        <f>'Рейтинговая таблица организаций'!R210</f>
        <v>100</v>
      </c>
      <c r="I210" s="32">
        <f>'Рейтинговая таблица организаций'!S210</f>
        <v>98</v>
      </c>
      <c r="J210" s="32">
        <f>'Рейтинговая таблица организаций'!T210</f>
        <v>98</v>
      </c>
      <c r="K210" s="32" t="str">
        <f t="shared" si="114"/>
        <v>201-204</v>
      </c>
      <c r="L210" s="32">
        <f t="shared" si="129"/>
        <v>201</v>
      </c>
      <c r="M210" s="32">
        <f t="shared" si="130"/>
        <v>4</v>
      </c>
      <c r="N210" s="32">
        <f t="shared" si="115"/>
        <v>208</v>
      </c>
      <c r="O210" s="32" t="str">
        <f t="shared" si="116"/>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P210" s="32">
        <f>'Рейтинговая таблица организаций'!Z210</f>
        <v>100</v>
      </c>
      <c r="Q210" s="32">
        <f>'Рейтинговая таблица организаций'!AB210</f>
        <v>96</v>
      </c>
      <c r="R210" s="32">
        <f>'Рейтинговая таблица организаций'!AC210</f>
        <v>98</v>
      </c>
      <c r="S210" s="32" t="str">
        <f t="shared" si="117"/>
        <v>278-315</v>
      </c>
      <c r="T210" s="32">
        <f t="shared" si="131"/>
        <v>278</v>
      </c>
      <c r="U210" s="32">
        <f t="shared" si="132"/>
        <v>38</v>
      </c>
      <c r="V210" s="32">
        <f t="shared" si="118"/>
        <v>208</v>
      </c>
      <c r="W210" s="32" t="str">
        <f t="shared" si="119"/>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X210" s="32">
        <f>'Рейтинговая таблица организаций'!AH210</f>
        <v>0</v>
      </c>
      <c r="Y210" s="32">
        <f>'Рейтинговая таблица организаций'!AI210</f>
        <v>60</v>
      </c>
      <c r="Z210" s="34">
        <f>'Рейтинговая таблица организаций'!AJ210</f>
        <v>92</v>
      </c>
      <c r="AA210" s="32">
        <f>'Рейтинговая таблица организаций'!AK210</f>
        <v>51.6</v>
      </c>
      <c r="AB210" s="32" t="str">
        <f t="shared" si="120"/>
        <v>282-286</v>
      </c>
      <c r="AC210" s="32">
        <f t="shared" si="133"/>
        <v>282</v>
      </c>
      <c r="AD210" s="32">
        <f t="shared" si="134"/>
        <v>5</v>
      </c>
      <c r="AE210" s="32">
        <f t="shared" si="121"/>
        <v>208</v>
      </c>
      <c r="AF210" s="32" t="str">
        <f t="shared" si="122"/>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AG210" s="32">
        <f>'Рейтинговая таблица организаций'!AR210</f>
        <v>98</v>
      </c>
      <c r="AH210" s="32">
        <f>'Рейтинговая таблица организаций'!AS210</f>
        <v>98</v>
      </c>
      <c r="AI210" s="32">
        <f>'Рейтинговая таблица организаций'!AT210</f>
        <v>99</v>
      </c>
      <c r="AJ210" s="32">
        <f>'Рейтинговая таблица организаций'!AU210</f>
        <v>98.2</v>
      </c>
      <c r="AK210" s="32" t="str">
        <f t="shared" si="123"/>
        <v>218-231</v>
      </c>
      <c r="AL210" s="32">
        <f t="shared" si="135"/>
        <v>218</v>
      </c>
      <c r="AM210" s="32">
        <f t="shared" si="136"/>
        <v>14</v>
      </c>
      <c r="AN210" s="32">
        <f>'бланки '!D212</f>
        <v>208</v>
      </c>
      <c r="AO210" s="32" t="str">
        <f t="shared" si="124"/>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AP210" s="32">
        <f>'Рейтинговая таблица организаций'!BB210</f>
        <v>99</v>
      </c>
      <c r="AQ210" s="32">
        <f>'Рейтинговая таблица организаций'!BC210</f>
        <v>99</v>
      </c>
      <c r="AR210" s="32">
        <f>'Рейтинговая таблица организаций'!BD210</f>
        <v>97</v>
      </c>
      <c r="AS210" s="32">
        <f>'Рейтинговая таблица организаций'!BE210</f>
        <v>98</v>
      </c>
      <c r="AT210" s="32" t="str">
        <f t="shared" si="125"/>
        <v>244-258</v>
      </c>
      <c r="AU210" s="32">
        <f t="shared" si="137"/>
        <v>244</v>
      </c>
      <c r="AV210" s="32">
        <f t="shared" si="138"/>
        <v>15</v>
      </c>
      <c r="AW210" s="39" t="str">
        <f t="shared" si="139"/>
        <v>Орловский муниципальный округ</v>
      </c>
      <c r="AX210" s="32">
        <f t="shared" si="126"/>
        <v>208</v>
      </c>
      <c r="AY210" s="32" t="str">
        <f t="shared" si="127"/>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AZ210" s="32">
        <f>'Рейтинговая таблица организаций'!BF210</f>
        <v>88.76</v>
      </c>
      <c r="BA210" s="32" t="str">
        <f t="shared" si="128"/>
        <v>24</v>
      </c>
      <c r="BB210" s="32">
        <f t="shared" si="110"/>
        <v>24</v>
      </c>
      <c r="BC210" s="32">
        <f t="shared" si="111"/>
        <v>1</v>
      </c>
    </row>
    <row r="211" spans="1:55">
      <c r="A211" s="32">
        <f>'бланки '!D213</f>
        <v>209</v>
      </c>
      <c r="B211" s="33" t="str">
        <f>'Рейтинговая таблица организаций'!B211</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11" s="33" t="str">
        <f>'бланки '!A213</f>
        <v>Орловский муниципальный округ</v>
      </c>
      <c r="D211" s="32">
        <f>'Рейтинговая таблица организаций'!C211</f>
        <v>74</v>
      </c>
      <c r="E211" s="32">
        <f t="shared" si="112"/>
        <v>209</v>
      </c>
      <c r="F211" s="32" t="str">
        <f t="shared" si="113"/>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G211" s="32">
        <f>'Рейтинговая таблица организаций'!Q211</f>
        <v>100</v>
      </c>
      <c r="H211" s="32">
        <f>'Рейтинговая таблица организаций'!R211</f>
        <v>100</v>
      </c>
      <c r="I211" s="32">
        <f>'Рейтинговая таблица организаций'!S211</f>
        <v>100</v>
      </c>
      <c r="J211" s="32">
        <f>'Рейтинговая таблица организаций'!T211</f>
        <v>100</v>
      </c>
      <c r="K211" s="32" t="str">
        <f t="shared" si="114"/>
        <v>1-32</v>
      </c>
      <c r="L211" s="32">
        <f t="shared" si="129"/>
        <v>1</v>
      </c>
      <c r="M211" s="32">
        <f t="shared" si="130"/>
        <v>32</v>
      </c>
      <c r="N211" s="32">
        <f t="shared" si="115"/>
        <v>209</v>
      </c>
      <c r="O211" s="32" t="str">
        <f t="shared" si="116"/>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P211" s="32">
        <f>'Рейтинговая таблица организаций'!Z211</f>
        <v>100</v>
      </c>
      <c r="Q211" s="32">
        <f>'Рейтинговая таблица организаций'!AB211</f>
        <v>97</v>
      </c>
      <c r="R211" s="32">
        <f>'Рейтинговая таблица организаций'!AC211</f>
        <v>98.5</v>
      </c>
      <c r="S211" s="32" t="str">
        <f t="shared" si="117"/>
        <v>240-277</v>
      </c>
      <c r="T211" s="32">
        <f t="shared" si="131"/>
        <v>240</v>
      </c>
      <c r="U211" s="32">
        <f t="shared" si="132"/>
        <v>38</v>
      </c>
      <c r="V211" s="32">
        <f t="shared" si="118"/>
        <v>209</v>
      </c>
      <c r="W211" s="32" t="str">
        <f t="shared" si="119"/>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X211" s="32">
        <f>'Рейтинговая таблица организаций'!AH211</f>
        <v>40</v>
      </c>
      <c r="Y211" s="32">
        <f>'Рейтинговая таблица организаций'!AI211</f>
        <v>80</v>
      </c>
      <c r="Z211" s="34">
        <f>'Рейтинговая таблица организаций'!AJ211</f>
        <v>100</v>
      </c>
      <c r="AA211" s="32">
        <f>'Рейтинговая таблица организаций'!AK211</f>
        <v>74</v>
      </c>
      <c r="AB211" s="32" t="str">
        <f t="shared" si="120"/>
        <v>63-66</v>
      </c>
      <c r="AC211" s="32">
        <f t="shared" si="133"/>
        <v>63</v>
      </c>
      <c r="AD211" s="32">
        <f t="shared" si="134"/>
        <v>4</v>
      </c>
      <c r="AE211" s="32">
        <f t="shared" si="121"/>
        <v>209</v>
      </c>
      <c r="AF211" s="32" t="str">
        <f t="shared" si="122"/>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AG211" s="32">
        <f>'Рейтинговая таблица организаций'!AR211</f>
        <v>96</v>
      </c>
      <c r="AH211" s="32">
        <f>'Рейтинговая таблица организаций'!AS211</f>
        <v>99</v>
      </c>
      <c r="AI211" s="32">
        <f>'Рейтинговая таблица организаций'!AT211</f>
        <v>100</v>
      </c>
      <c r="AJ211" s="32">
        <f>'Рейтинговая таблица организаций'!AU211</f>
        <v>98</v>
      </c>
      <c r="AK211" s="32" t="str">
        <f t="shared" si="123"/>
        <v>232-248</v>
      </c>
      <c r="AL211" s="32">
        <f t="shared" si="135"/>
        <v>232</v>
      </c>
      <c r="AM211" s="32">
        <f t="shared" si="136"/>
        <v>17</v>
      </c>
      <c r="AN211" s="32">
        <f>'бланки '!D213</f>
        <v>209</v>
      </c>
      <c r="AO211" s="32" t="str">
        <f t="shared" si="124"/>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AP211" s="32">
        <f>'Рейтинговая таблица организаций'!BB211</f>
        <v>97</v>
      </c>
      <c r="AQ211" s="32">
        <f>'Рейтинговая таблица организаций'!BC211</f>
        <v>97</v>
      </c>
      <c r="AR211" s="32">
        <f>'Рейтинговая таблица организаций'!BD211</f>
        <v>97</v>
      </c>
      <c r="AS211" s="32">
        <f>'Рейтинговая таблица организаций'!BE211</f>
        <v>97</v>
      </c>
      <c r="AT211" s="32" t="str">
        <f t="shared" si="125"/>
        <v>300-306</v>
      </c>
      <c r="AU211" s="32">
        <f t="shared" si="137"/>
        <v>300</v>
      </c>
      <c r="AV211" s="32">
        <f t="shared" si="138"/>
        <v>7</v>
      </c>
      <c r="AW211" s="39" t="str">
        <f t="shared" si="139"/>
        <v>Орловский муниципальный округ</v>
      </c>
      <c r="AX211" s="32">
        <f t="shared" si="126"/>
        <v>209</v>
      </c>
      <c r="AY211" s="32" t="str">
        <f t="shared" si="127"/>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AZ211" s="32">
        <f>'Рейтинговая таблица организаций'!BF211</f>
        <v>93.5</v>
      </c>
      <c r="BA211" s="32" t="str">
        <f t="shared" si="128"/>
        <v>12</v>
      </c>
      <c r="BB211" s="32">
        <f t="shared" si="110"/>
        <v>12</v>
      </c>
      <c r="BC211" s="32">
        <f t="shared" si="111"/>
        <v>1</v>
      </c>
    </row>
    <row r="212" spans="1:55">
      <c r="A212" s="32">
        <f>'бланки '!D214</f>
        <v>210</v>
      </c>
      <c r="B212" s="33" t="str">
        <f>'Рейтинговая таблица организаций'!B212</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2" s="33" t="str">
        <f>'бланки '!A214</f>
        <v>Орловский муниципальный округ</v>
      </c>
      <c r="D212" s="32">
        <f>'Рейтинговая таблица организаций'!C212</f>
        <v>23</v>
      </c>
      <c r="E212" s="32">
        <f t="shared" si="112"/>
        <v>210</v>
      </c>
      <c r="F212" s="32" t="str">
        <f t="shared" si="113"/>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G212" s="32">
        <f>'Рейтинговая таблица организаций'!Q212</f>
        <v>100</v>
      </c>
      <c r="H212" s="32">
        <f>'Рейтинговая таблица организаций'!R212</f>
        <v>100</v>
      </c>
      <c r="I212" s="32">
        <f>'Рейтинговая таблица организаций'!S212</f>
        <v>100</v>
      </c>
      <c r="J212" s="32">
        <f>'Рейтинговая таблица организаций'!T212</f>
        <v>100</v>
      </c>
      <c r="K212" s="32" t="str">
        <f t="shared" si="114"/>
        <v>1-32</v>
      </c>
      <c r="L212" s="32">
        <f t="shared" si="129"/>
        <v>1</v>
      </c>
      <c r="M212" s="32">
        <f t="shared" si="130"/>
        <v>32</v>
      </c>
      <c r="N212" s="32">
        <f t="shared" si="115"/>
        <v>210</v>
      </c>
      <c r="O212" s="32" t="str">
        <f t="shared" si="116"/>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P212" s="32">
        <f>'Рейтинговая таблица организаций'!Z212</f>
        <v>100</v>
      </c>
      <c r="Q212" s="32">
        <f>'Рейтинговая таблица организаций'!AB212</f>
        <v>96</v>
      </c>
      <c r="R212" s="32">
        <f>'Рейтинговая таблица организаций'!AC212</f>
        <v>98</v>
      </c>
      <c r="S212" s="32" t="str">
        <f t="shared" si="117"/>
        <v>278-315</v>
      </c>
      <c r="T212" s="32">
        <f t="shared" si="131"/>
        <v>278</v>
      </c>
      <c r="U212" s="32">
        <f t="shared" si="132"/>
        <v>38</v>
      </c>
      <c r="V212" s="32">
        <f t="shared" si="118"/>
        <v>210</v>
      </c>
      <c r="W212" s="32" t="str">
        <f t="shared" si="119"/>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X212" s="32">
        <f>'Рейтинговая таблица организаций'!AH212</f>
        <v>20</v>
      </c>
      <c r="Y212" s="32">
        <f>'Рейтинговая таблица организаций'!AI212</f>
        <v>60</v>
      </c>
      <c r="Z212" s="34">
        <f>'Рейтинговая таблица организаций'!AJ212</f>
        <v>100</v>
      </c>
      <c r="AA212" s="32">
        <f>'Рейтинговая таблица организаций'!AK212</f>
        <v>60</v>
      </c>
      <c r="AB212" s="32" t="str">
        <f t="shared" si="120"/>
        <v>160-188</v>
      </c>
      <c r="AC212" s="32">
        <f t="shared" si="133"/>
        <v>160</v>
      </c>
      <c r="AD212" s="32">
        <f t="shared" si="134"/>
        <v>29</v>
      </c>
      <c r="AE212" s="32">
        <f t="shared" si="121"/>
        <v>210</v>
      </c>
      <c r="AF212" s="32" t="str">
        <f t="shared" si="122"/>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AG212" s="32">
        <f>'Рейтинговая таблица организаций'!AR212</f>
        <v>100</v>
      </c>
      <c r="AH212" s="32">
        <f>'Рейтинговая таблица организаций'!AS212</f>
        <v>100</v>
      </c>
      <c r="AI212" s="32">
        <f>'Рейтинговая таблица организаций'!AT212</f>
        <v>100</v>
      </c>
      <c r="AJ212" s="32">
        <f>'Рейтинговая таблица организаций'!AU212</f>
        <v>100</v>
      </c>
      <c r="AK212" s="32" t="str">
        <f t="shared" si="123"/>
        <v>1-123</v>
      </c>
      <c r="AL212" s="32">
        <f t="shared" si="135"/>
        <v>1</v>
      </c>
      <c r="AM212" s="32">
        <f t="shared" si="136"/>
        <v>123</v>
      </c>
      <c r="AN212" s="32">
        <f>'бланки '!D214</f>
        <v>210</v>
      </c>
      <c r="AO212" s="32" t="str">
        <f t="shared" si="124"/>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AP212" s="32">
        <f>'Рейтинговая таблица организаций'!BB212</f>
        <v>100</v>
      </c>
      <c r="AQ212" s="32">
        <f>'Рейтинговая таблица организаций'!BC212</f>
        <v>100</v>
      </c>
      <c r="AR212" s="32">
        <f>'Рейтинговая таблица организаций'!BD212</f>
        <v>100</v>
      </c>
      <c r="AS212" s="32">
        <f>'Рейтинговая таблица организаций'!BE212</f>
        <v>100</v>
      </c>
      <c r="AT212" s="32" t="str">
        <f t="shared" si="125"/>
        <v>1-120</v>
      </c>
      <c r="AU212" s="32">
        <f t="shared" si="137"/>
        <v>1</v>
      </c>
      <c r="AV212" s="32">
        <f t="shared" si="138"/>
        <v>120</v>
      </c>
      <c r="AW212" s="39" t="str">
        <f t="shared" si="139"/>
        <v>Орловский муниципальный округ</v>
      </c>
      <c r="AX212" s="32">
        <f t="shared" si="126"/>
        <v>210</v>
      </c>
      <c r="AY212" s="32" t="str">
        <f t="shared" si="127"/>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AZ212" s="32">
        <f>'Рейтинговая таблица организаций'!BF212</f>
        <v>91.6</v>
      </c>
      <c r="BA212" s="32" t="str">
        <f t="shared" si="128"/>
        <v>19</v>
      </c>
      <c r="BB212" s="32">
        <f t="shared" si="110"/>
        <v>19</v>
      </c>
      <c r="BC212" s="32">
        <f t="shared" si="111"/>
        <v>1</v>
      </c>
    </row>
    <row r="213" spans="1:55">
      <c r="A213" s="32">
        <f>'бланки '!D215</f>
        <v>211</v>
      </c>
      <c r="B213" s="33" t="str">
        <f>'Рейтинговая таблица организаций'!B213</f>
        <v>Муниципальное бюджетное общеобразовательное учреждение «Змиёвская средняя общеобразовательная школа» Свердловского района Орловской области</v>
      </c>
      <c r="C213" s="33" t="str">
        <f>'бланки '!A215</f>
        <v>Свердловский район</v>
      </c>
      <c r="D213" s="32">
        <f>'Рейтинговая таблица организаций'!C213</f>
        <v>369</v>
      </c>
      <c r="E213" s="32">
        <f t="shared" si="112"/>
        <v>211</v>
      </c>
      <c r="F213" s="32" t="str">
        <f t="shared" si="113"/>
        <v>Муниципальное бюджетное общеобразовательное учреждение «Змиёвская средняя общеобразовательная школа» Свердловского района Орловской области</v>
      </c>
      <c r="G213" s="32">
        <f>'Рейтинговая таблица организаций'!Q213</f>
        <v>94</v>
      </c>
      <c r="H213" s="32">
        <f>'Рейтинговая таблица организаций'!R213</f>
        <v>90</v>
      </c>
      <c r="I213" s="32">
        <f>'Рейтинговая таблица организаций'!S213</f>
        <v>99</v>
      </c>
      <c r="J213" s="32">
        <f>'Рейтинговая таблица организаций'!T213</f>
        <v>94.8</v>
      </c>
      <c r="K213" s="32" t="str">
        <f t="shared" si="114"/>
        <v>298</v>
      </c>
      <c r="L213" s="32">
        <f t="shared" si="129"/>
        <v>298</v>
      </c>
      <c r="M213" s="32">
        <f t="shared" si="130"/>
        <v>1</v>
      </c>
      <c r="N213" s="32">
        <f t="shared" si="115"/>
        <v>211</v>
      </c>
      <c r="O213" s="32" t="str">
        <f t="shared" si="116"/>
        <v>Муниципальное бюджетное общеобразовательное учреждение «Змиёвская средняя общеобразовательная школа» Свердловского района Орловской области</v>
      </c>
      <c r="P213" s="32">
        <f>'Рейтинговая таблица организаций'!Z213</f>
        <v>100</v>
      </c>
      <c r="Q213" s="32">
        <f>'Рейтинговая таблица организаций'!AB213</f>
        <v>95</v>
      </c>
      <c r="R213" s="32">
        <f>'Рейтинговая таблица организаций'!AC213</f>
        <v>97.5</v>
      </c>
      <c r="S213" s="32" t="str">
        <f t="shared" si="117"/>
        <v>316-330</v>
      </c>
      <c r="T213" s="32">
        <f t="shared" si="131"/>
        <v>316</v>
      </c>
      <c r="U213" s="32">
        <f t="shared" si="132"/>
        <v>15</v>
      </c>
      <c r="V213" s="32">
        <f t="shared" si="118"/>
        <v>211</v>
      </c>
      <c r="W213" s="32" t="str">
        <f t="shared" si="119"/>
        <v>Муниципальное бюджетное общеобразовательное учреждение «Змиёвская средняя общеобразовательная школа» Свердловского района Орловской области</v>
      </c>
      <c r="X213" s="32">
        <f>'Рейтинговая таблица организаций'!AH213</f>
        <v>40</v>
      </c>
      <c r="Y213" s="32">
        <f>'Рейтинговая таблица организаций'!AI213</f>
        <v>80</v>
      </c>
      <c r="Z213" s="34">
        <f>'Рейтинговая таблица организаций'!AJ213</f>
        <v>93</v>
      </c>
      <c r="AA213" s="32">
        <f>'Рейтинговая таблица организаций'!AK213</f>
        <v>71.900000000000006</v>
      </c>
      <c r="AB213" s="32" t="str">
        <f t="shared" si="120"/>
        <v>80-81</v>
      </c>
      <c r="AC213" s="32">
        <f t="shared" si="133"/>
        <v>80</v>
      </c>
      <c r="AD213" s="32">
        <f t="shared" si="134"/>
        <v>2</v>
      </c>
      <c r="AE213" s="32">
        <f t="shared" si="121"/>
        <v>211</v>
      </c>
      <c r="AF213" s="32" t="str">
        <f t="shared" si="122"/>
        <v>Муниципальное бюджетное общеобразовательное учреждение «Змиёвская средняя общеобразовательная школа» Свердловского района Орловской области</v>
      </c>
      <c r="AG213" s="32">
        <f>'Рейтинговая таблица организаций'!AR213</f>
        <v>96</v>
      </c>
      <c r="AH213" s="32">
        <f>'Рейтинговая таблица организаций'!AS213</f>
        <v>97</v>
      </c>
      <c r="AI213" s="32">
        <f>'Рейтинговая таблица организаций'!AT213</f>
        <v>100</v>
      </c>
      <c r="AJ213" s="32">
        <f>'Рейтинговая таблица организаций'!AU213</f>
        <v>97.2</v>
      </c>
      <c r="AK213" s="32" t="str">
        <f t="shared" si="123"/>
        <v>272-288</v>
      </c>
      <c r="AL213" s="32">
        <f t="shared" si="135"/>
        <v>272</v>
      </c>
      <c r="AM213" s="32">
        <f t="shared" si="136"/>
        <v>17</v>
      </c>
      <c r="AN213" s="32">
        <f>'бланки '!D215</f>
        <v>211</v>
      </c>
      <c r="AO213" s="32" t="str">
        <f t="shared" si="124"/>
        <v>Муниципальное бюджетное общеобразовательное учреждение «Змиёвская средняя общеобразовательная школа» Свердловского района Орловской области</v>
      </c>
      <c r="AP213" s="32">
        <f>'Рейтинговая таблица организаций'!BB213</f>
        <v>98</v>
      </c>
      <c r="AQ213" s="32">
        <f>'Рейтинговая таблица организаций'!BC213</f>
        <v>96</v>
      </c>
      <c r="AR213" s="32">
        <f>'Рейтинговая таблица организаций'!BD213</f>
        <v>100</v>
      </c>
      <c r="AS213" s="32">
        <f>'Рейтинговая таблица организаций'!BE213</f>
        <v>98.6</v>
      </c>
      <c r="AT213" s="32" t="str">
        <f t="shared" si="125"/>
        <v>201-203</v>
      </c>
      <c r="AU213" s="32">
        <f t="shared" si="137"/>
        <v>201</v>
      </c>
      <c r="AV213" s="32">
        <f t="shared" si="138"/>
        <v>3</v>
      </c>
      <c r="AW213" s="39" t="str">
        <f t="shared" si="139"/>
        <v>Свердловский район</v>
      </c>
      <c r="AX213" s="32">
        <f t="shared" si="126"/>
        <v>211</v>
      </c>
      <c r="AY213" s="32" t="str">
        <f t="shared" si="127"/>
        <v>Муниципальное бюджетное общеобразовательное учреждение «Змиёвская средняя общеобразовательная школа» Свердловского района Орловской области</v>
      </c>
      <c r="AZ213" s="32">
        <f>'Рейтинговая таблица организаций'!BF213</f>
        <v>92</v>
      </c>
      <c r="BA213" s="32" t="str">
        <f t="shared" si="128"/>
        <v>3</v>
      </c>
      <c r="BB213" s="32">
        <f>RANK(AZ213,AZ$213:AZ$221)</f>
        <v>3</v>
      </c>
      <c r="BC213" s="32">
        <f>COUNTIF(BB$213:BB$221,BB213)</f>
        <v>1</v>
      </c>
    </row>
    <row r="214" spans="1:55">
      <c r="A214" s="32">
        <f>'бланки '!D216</f>
        <v>212</v>
      </c>
      <c r="B214" s="33" t="str">
        <f>'Рейтинговая таблица организаций'!B214</f>
        <v>Муниципальное бюджетное общеобразовательное учреждение «Змиёвский лицей» Свердловского района Орловской области</v>
      </c>
      <c r="C214" s="33" t="str">
        <f>'бланки '!A216</f>
        <v>Свердловский район</v>
      </c>
      <c r="D214" s="32">
        <f>'Рейтинговая таблица организаций'!C214</f>
        <v>349</v>
      </c>
      <c r="E214" s="32">
        <f t="shared" si="112"/>
        <v>212</v>
      </c>
      <c r="F214" s="32" t="str">
        <f t="shared" si="113"/>
        <v>Муниципальное бюджетное общеобразовательное учреждение «Змиёвский лицей» Свердловского района Орловской области</v>
      </c>
      <c r="G214" s="32">
        <f>'Рейтинговая таблица организаций'!Q214</f>
        <v>100</v>
      </c>
      <c r="H214" s="32">
        <f>'Рейтинговая таблица организаций'!R214</f>
        <v>100</v>
      </c>
      <c r="I214" s="32">
        <f>'Рейтинговая таблица организаций'!S214</f>
        <v>100</v>
      </c>
      <c r="J214" s="32">
        <f>'Рейтинговая таблица организаций'!T214</f>
        <v>100</v>
      </c>
      <c r="K214" s="32" t="str">
        <f t="shared" si="114"/>
        <v>1-32</v>
      </c>
      <c r="L214" s="32">
        <f t="shared" si="129"/>
        <v>1</v>
      </c>
      <c r="M214" s="32">
        <f t="shared" si="130"/>
        <v>32</v>
      </c>
      <c r="N214" s="32">
        <f t="shared" si="115"/>
        <v>212</v>
      </c>
      <c r="O214" s="32" t="str">
        <f t="shared" si="116"/>
        <v>Муниципальное бюджетное общеобразовательное учреждение «Змиёвский лицей» Свердловского района Орловской области</v>
      </c>
      <c r="P214" s="32">
        <f>'Рейтинговая таблица организаций'!Z214</f>
        <v>100</v>
      </c>
      <c r="Q214" s="32">
        <f>'Рейтинговая таблица организаций'!AB214</f>
        <v>98</v>
      </c>
      <c r="R214" s="32">
        <f>'Рейтинговая таблица организаций'!AC214</f>
        <v>99</v>
      </c>
      <c r="S214" s="32" t="str">
        <f t="shared" si="117"/>
        <v>193-239</v>
      </c>
      <c r="T214" s="32">
        <f t="shared" si="131"/>
        <v>193</v>
      </c>
      <c r="U214" s="32">
        <f t="shared" si="132"/>
        <v>47</v>
      </c>
      <c r="V214" s="32">
        <f t="shared" si="118"/>
        <v>212</v>
      </c>
      <c r="W214" s="32" t="str">
        <f t="shared" si="119"/>
        <v>Муниципальное бюджетное общеобразовательное учреждение «Змиёвский лицей» Свердловского района Орловской области</v>
      </c>
      <c r="X214" s="32">
        <f>'Рейтинговая таблица организаций'!AH214</f>
        <v>80</v>
      </c>
      <c r="Y214" s="32">
        <f>'Рейтинговая таблица организаций'!AI214</f>
        <v>100</v>
      </c>
      <c r="Z214" s="34">
        <f>'Рейтинговая таблица организаций'!AJ214</f>
        <v>99</v>
      </c>
      <c r="AA214" s="32">
        <f>'Рейтинговая таблица организаций'!AK214</f>
        <v>93.7</v>
      </c>
      <c r="AB214" s="32" t="str">
        <f t="shared" si="120"/>
        <v>7</v>
      </c>
      <c r="AC214" s="32">
        <f t="shared" si="133"/>
        <v>7</v>
      </c>
      <c r="AD214" s="32">
        <f t="shared" si="134"/>
        <v>1</v>
      </c>
      <c r="AE214" s="32">
        <f t="shared" si="121"/>
        <v>212</v>
      </c>
      <c r="AF214" s="32" t="str">
        <f t="shared" si="122"/>
        <v>Муниципальное бюджетное общеобразовательное учреждение «Змиёвский лицей» Свердловского района Орловской области</v>
      </c>
      <c r="AG214" s="32">
        <f>'Рейтинговая таблица организаций'!AR214</f>
        <v>99</v>
      </c>
      <c r="AH214" s="32">
        <f>'Рейтинговая таблица организаций'!AS214</f>
        <v>99</v>
      </c>
      <c r="AI214" s="32">
        <f>'Рейтинговая таблица организаций'!AT214</f>
        <v>100</v>
      </c>
      <c r="AJ214" s="32">
        <f>'Рейтинговая таблица организаций'!AU214</f>
        <v>99.2</v>
      </c>
      <c r="AK214" s="32" t="str">
        <f t="shared" si="123"/>
        <v>139-156</v>
      </c>
      <c r="AL214" s="32">
        <f t="shared" si="135"/>
        <v>139</v>
      </c>
      <c r="AM214" s="32">
        <f t="shared" si="136"/>
        <v>18</v>
      </c>
      <c r="AN214" s="32">
        <f>'бланки '!D216</f>
        <v>212</v>
      </c>
      <c r="AO214" s="32" t="str">
        <f t="shared" si="124"/>
        <v>Муниципальное бюджетное общеобразовательное учреждение «Змиёвский лицей» Свердловского района Орловской области</v>
      </c>
      <c r="AP214" s="32">
        <f>'Рейтинговая таблица организаций'!BB214</f>
        <v>99</v>
      </c>
      <c r="AQ214" s="32">
        <f>'Рейтинговая таблица организаций'!BC214</f>
        <v>100</v>
      </c>
      <c r="AR214" s="32">
        <f>'Рейтинговая таблица организаций'!BD214</f>
        <v>99</v>
      </c>
      <c r="AS214" s="32">
        <f>'Рейтинговая таблица организаций'!BE214</f>
        <v>99.2</v>
      </c>
      <c r="AT214" s="32" t="str">
        <f t="shared" si="125"/>
        <v>143-158</v>
      </c>
      <c r="AU214" s="32">
        <f t="shared" si="137"/>
        <v>143</v>
      </c>
      <c r="AV214" s="32">
        <f t="shared" si="138"/>
        <v>16</v>
      </c>
      <c r="AW214" s="39" t="str">
        <f t="shared" si="139"/>
        <v>Свердловский район</v>
      </c>
      <c r="AX214" s="32">
        <f t="shared" si="126"/>
        <v>212</v>
      </c>
      <c r="AY214" s="32" t="str">
        <f t="shared" si="127"/>
        <v>Муниципальное бюджетное общеобразовательное учреждение «Змиёвский лицей» Свердловского района Орловской области</v>
      </c>
      <c r="AZ214" s="32">
        <f>'Рейтинговая таблица организаций'!BF214</f>
        <v>98.22</v>
      </c>
      <c r="BA214" s="32" t="str">
        <f t="shared" si="128"/>
        <v>1</v>
      </c>
      <c r="BB214" s="32">
        <f t="shared" ref="BB214:BB221" si="140">RANK(AZ214,AZ$213:AZ$221)</f>
        <v>1</v>
      </c>
      <c r="BC214" s="32">
        <f t="shared" ref="BC214:BC221" si="141">COUNTIF(BB$213:BB$221,BB214)</f>
        <v>1</v>
      </c>
    </row>
    <row r="215" spans="1:55">
      <c r="A215" s="32">
        <f>'бланки '!D217</f>
        <v>213</v>
      </c>
      <c r="B215" s="33" t="str">
        <f>'Рейтинговая таблица организаций'!B215</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5" s="33" t="str">
        <f>'бланки '!A217</f>
        <v>Свердловский район</v>
      </c>
      <c r="D215" s="32">
        <f>'Рейтинговая таблица организаций'!C215</f>
        <v>77</v>
      </c>
      <c r="E215" s="32">
        <f t="shared" si="112"/>
        <v>213</v>
      </c>
      <c r="F215" s="32" t="str">
        <f t="shared" si="113"/>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G215" s="32">
        <f>'Рейтинговая таблица организаций'!Q215</f>
        <v>97</v>
      </c>
      <c r="H215" s="32">
        <f>'Рейтинговая таблица организаций'!R215</f>
        <v>100</v>
      </c>
      <c r="I215" s="32">
        <f>'Рейтинговая таблица организаций'!S215</f>
        <v>100</v>
      </c>
      <c r="J215" s="32">
        <f>'Рейтинговая таблица организаций'!T215</f>
        <v>99.1</v>
      </c>
      <c r="K215" s="32" t="str">
        <f t="shared" si="114"/>
        <v>122-136</v>
      </c>
      <c r="L215" s="32">
        <f t="shared" si="129"/>
        <v>122</v>
      </c>
      <c r="M215" s="32">
        <f t="shared" si="130"/>
        <v>15</v>
      </c>
      <c r="N215" s="32">
        <f t="shared" si="115"/>
        <v>213</v>
      </c>
      <c r="O215" s="32" t="str">
        <f t="shared" si="116"/>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P215" s="32">
        <f>'Рейтинговая таблица организаций'!Z215</f>
        <v>100</v>
      </c>
      <c r="Q215" s="32">
        <f>'Рейтинговая таблица организаций'!AB215</f>
        <v>100</v>
      </c>
      <c r="R215" s="32">
        <f>'Рейтинговая таблица организаций'!AC215</f>
        <v>100</v>
      </c>
      <c r="S215" s="32" t="str">
        <f t="shared" si="117"/>
        <v>2-156</v>
      </c>
      <c r="T215" s="32">
        <f t="shared" si="131"/>
        <v>2</v>
      </c>
      <c r="U215" s="32">
        <f t="shared" si="132"/>
        <v>155</v>
      </c>
      <c r="V215" s="32">
        <f t="shared" si="118"/>
        <v>213</v>
      </c>
      <c r="W215" s="32" t="str">
        <f t="shared" si="119"/>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X215" s="32">
        <f>'Рейтинговая таблица организаций'!AH215</f>
        <v>0</v>
      </c>
      <c r="Y215" s="32">
        <f>'Рейтинговая таблица организаций'!AI215</f>
        <v>60</v>
      </c>
      <c r="Z215" s="34">
        <f>'Рейтинговая таблица организаций'!AJ215</f>
        <v>95</v>
      </c>
      <c r="AA215" s="32">
        <f>'Рейтинговая таблица организаций'!AK215</f>
        <v>52.5</v>
      </c>
      <c r="AB215" s="32" t="str">
        <f t="shared" si="120"/>
        <v>270-272</v>
      </c>
      <c r="AC215" s="32">
        <f t="shared" si="133"/>
        <v>270</v>
      </c>
      <c r="AD215" s="32">
        <f t="shared" si="134"/>
        <v>3</v>
      </c>
      <c r="AE215" s="32">
        <f t="shared" si="121"/>
        <v>213</v>
      </c>
      <c r="AF215" s="32" t="str">
        <f t="shared" si="122"/>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AG215" s="32">
        <f>'Рейтинговая таблица организаций'!AR215</f>
        <v>96</v>
      </c>
      <c r="AH215" s="32">
        <f>'Рейтинговая таблица организаций'!AS215</f>
        <v>96</v>
      </c>
      <c r="AI215" s="32">
        <f>'Рейтинговая таблица организаций'!AT215</f>
        <v>99</v>
      </c>
      <c r="AJ215" s="32">
        <f>'Рейтинговая таблица организаций'!AU215</f>
        <v>96.6</v>
      </c>
      <c r="AK215" s="32" t="str">
        <f t="shared" si="123"/>
        <v>308-314</v>
      </c>
      <c r="AL215" s="32">
        <f t="shared" si="135"/>
        <v>308</v>
      </c>
      <c r="AM215" s="32">
        <f t="shared" si="136"/>
        <v>7</v>
      </c>
      <c r="AN215" s="32">
        <f>'бланки '!D217</f>
        <v>213</v>
      </c>
      <c r="AO215" s="32" t="str">
        <f t="shared" si="124"/>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AP215" s="32">
        <f>'Рейтинговая таблица организаций'!BB215</f>
        <v>100</v>
      </c>
      <c r="AQ215" s="32">
        <f>'Рейтинговая таблица организаций'!BC215</f>
        <v>100</v>
      </c>
      <c r="AR215" s="32">
        <f>'Рейтинговая таблица организаций'!BD215</f>
        <v>100</v>
      </c>
      <c r="AS215" s="32">
        <f>'Рейтинговая таблица организаций'!BE215</f>
        <v>100</v>
      </c>
      <c r="AT215" s="32" t="str">
        <f t="shared" si="125"/>
        <v>1-120</v>
      </c>
      <c r="AU215" s="32">
        <f t="shared" si="137"/>
        <v>1</v>
      </c>
      <c r="AV215" s="32">
        <f t="shared" si="138"/>
        <v>120</v>
      </c>
      <c r="AW215" s="39" t="str">
        <f t="shared" si="139"/>
        <v>Свердловский район</v>
      </c>
      <c r="AX215" s="32">
        <f t="shared" si="126"/>
        <v>213</v>
      </c>
      <c r="AY215" s="32" t="str">
        <f t="shared" si="127"/>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AZ215" s="32">
        <f>'Рейтинговая таблица организаций'!BF215</f>
        <v>89.64</v>
      </c>
      <c r="BA215" s="32" t="str">
        <f t="shared" si="128"/>
        <v>6</v>
      </c>
      <c r="BB215" s="32">
        <f t="shared" si="140"/>
        <v>6</v>
      </c>
      <c r="BC215" s="32">
        <f t="shared" si="141"/>
        <v>1</v>
      </c>
    </row>
    <row r="216" spans="1:55">
      <c r="A216" s="32">
        <f>'бланки '!D218</f>
        <v>214</v>
      </c>
      <c r="B216" s="33" t="str">
        <f>'Рейтинговая таблица организаций'!B216</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6" s="33" t="str">
        <f>'бланки '!A218</f>
        <v>Свердловский район</v>
      </c>
      <c r="D216" s="32">
        <f>'Рейтинговая таблица организаций'!C216</f>
        <v>69</v>
      </c>
      <c r="E216" s="32">
        <f t="shared" si="112"/>
        <v>214</v>
      </c>
      <c r="F216" s="32" t="str">
        <f t="shared" si="113"/>
        <v>Муниципальное бюджетное общеобразовательное учреждение «Куракинская средняя общеобразовательная школа» Свердловского района Орловской области</v>
      </c>
      <c r="G216" s="32">
        <f>'Рейтинговая таблица организаций'!Q216</f>
        <v>90</v>
      </c>
      <c r="H216" s="32">
        <f>'Рейтинговая таблица организаций'!R216</f>
        <v>100</v>
      </c>
      <c r="I216" s="32">
        <f>'Рейтинговая таблица организаций'!S216</f>
        <v>100</v>
      </c>
      <c r="J216" s="32">
        <f>'Рейтинговая таблица организаций'!T216</f>
        <v>97</v>
      </c>
      <c r="K216" s="32" t="str">
        <f t="shared" si="114"/>
        <v>244-250</v>
      </c>
      <c r="L216" s="32">
        <f t="shared" si="129"/>
        <v>244</v>
      </c>
      <c r="M216" s="32">
        <f t="shared" si="130"/>
        <v>7</v>
      </c>
      <c r="N216" s="32">
        <f t="shared" si="115"/>
        <v>214</v>
      </c>
      <c r="O216" s="32" t="str">
        <f t="shared" si="116"/>
        <v>Муниципальное бюджетное общеобразовательное учреждение «Куракинская средняя общеобразовательная школа» Свердловского района Орловской области</v>
      </c>
      <c r="P216" s="32">
        <f>'Рейтинговая таблица организаций'!Z216</f>
        <v>100</v>
      </c>
      <c r="Q216" s="32">
        <f>'Рейтинговая таблица организаций'!AB216</f>
        <v>100</v>
      </c>
      <c r="R216" s="32">
        <f>'Рейтинговая таблица организаций'!AC216</f>
        <v>100</v>
      </c>
      <c r="S216" s="32" t="str">
        <f t="shared" si="117"/>
        <v>2-156</v>
      </c>
      <c r="T216" s="32">
        <f t="shared" si="131"/>
        <v>2</v>
      </c>
      <c r="U216" s="32">
        <f t="shared" si="132"/>
        <v>155</v>
      </c>
      <c r="V216" s="32">
        <f t="shared" si="118"/>
        <v>214</v>
      </c>
      <c r="W216" s="32" t="str">
        <f t="shared" si="119"/>
        <v>Муниципальное бюджетное общеобразовательное учреждение «Куракинская средняя общеобразовательная школа» Свердловского района Орловской области</v>
      </c>
      <c r="X216" s="32">
        <f>'Рейтинговая таблица организаций'!AH216</f>
        <v>0</v>
      </c>
      <c r="Y216" s="32">
        <f>'Рейтинговая таблица организаций'!AI216</f>
        <v>60</v>
      </c>
      <c r="Z216" s="34">
        <f>'Рейтинговая таблица организаций'!AJ216</f>
        <v>100</v>
      </c>
      <c r="AA216" s="32">
        <f>'Рейтинговая таблица организаций'!AK216</f>
        <v>54</v>
      </c>
      <c r="AB216" s="32" t="str">
        <f t="shared" si="120"/>
        <v>206-265</v>
      </c>
      <c r="AC216" s="32">
        <f t="shared" si="133"/>
        <v>206</v>
      </c>
      <c r="AD216" s="32">
        <f t="shared" si="134"/>
        <v>60</v>
      </c>
      <c r="AE216" s="32">
        <f t="shared" si="121"/>
        <v>214</v>
      </c>
      <c r="AF216" s="32" t="str">
        <f t="shared" si="122"/>
        <v>Муниципальное бюджетное общеобразовательное учреждение «Куракинская средняя общеобразовательная школа» Свердловского района Орловской области</v>
      </c>
      <c r="AG216" s="32">
        <f>'Рейтинговая таблица организаций'!AR216</f>
        <v>100</v>
      </c>
      <c r="AH216" s="32">
        <f>'Рейтинговая таблица организаций'!AS216</f>
        <v>100</v>
      </c>
      <c r="AI216" s="32">
        <f>'Рейтинговая таблица организаций'!AT216</f>
        <v>100</v>
      </c>
      <c r="AJ216" s="32">
        <f>'Рейтинговая таблица организаций'!AU216</f>
        <v>100</v>
      </c>
      <c r="AK216" s="32" t="str">
        <f t="shared" si="123"/>
        <v>1-123</v>
      </c>
      <c r="AL216" s="32">
        <f t="shared" si="135"/>
        <v>1</v>
      </c>
      <c r="AM216" s="32">
        <f t="shared" si="136"/>
        <v>123</v>
      </c>
      <c r="AN216" s="32">
        <f>'бланки '!D218</f>
        <v>214</v>
      </c>
      <c r="AO216" s="32" t="str">
        <f t="shared" si="124"/>
        <v>Муниципальное бюджетное общеобразовательное учреждение «Куракинская средняя общеобразовательная школа» Свердловского района Орловской области</v>
      </c>
      <c r="AP216" s="32">
        <f>'Рейтинговая таблица организаций'!BB216</f>
        <v>100</v>
      </c>
      <c r="AQ216" s="32">
        <f>'Рейтинговая таблица организаций'!BC216</f>
        <v>100</v>
      </c>
      <c r="AR216" s="32">
        <f>'Рейтинговая таблица организаций'!BD216</f>
        <v>100</v>
      </c>
      <c r="AS216" s="32">
        <f>'Рейтинговая таблица организаций'!BE216</f>
        <v>100</v>
      </c>
      <c r="AT216" s="32" t="str">
        <f t="shared" si="125"/>
        <v>1-120</v>
      </c>
      <c r="AU216" s="32">
        <f t="shared" si="137"/>
        <v>1</v>
      </c>
      <c r="AV216" s="32">
        <f t="shared" si="138"/>
        <v>120</v>
      </c>
      <c r="AW216" s="39" t="str">
        <f t="shared" si="139"/>
        <v>Свердловский район</v>
      </c>
      <c r="AX216" s="32">
        <f t="shared" si="126"/>
        <v>214</v>
      </c>
      <c r="AY216" s="32" t="str">
        <f t="shared" si="127"/>
        <v>Муниципальное бюджетное общеобразовательное учреждение «Куракинская средняя общеобразовательная школа» Свердловского района Орловской области</v>
      </c>
      <c r="AZ216" s="32">
        <f>'Рейтинговая таблица организаций'!BF216</f>
        <v>90.2</v>
      </c>
      <c r="BA216" s="32" t="str">
        <f t="shared" si="128"/>
        <v>5</v>
      </c>
      <c r="BB216" s="32">
        <f t="shared" si="140"/>
        <v>5</v>
      </c>
      <c r="BC216" s="32">
        <f t="shared" si="141"/>
        <v>1</v>
      </c>
    </row>
    <row r="217" spans="1:55">
      <c r="A217" s="32">
        <f>'бланки '!D219</f>
        <v>215</v>
      </c>
      <c r="B217" s="33" t="str">
        <f>'Рейтинговая таблица организаций'!B217</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7" s="33" t="str">
        <f>'бланки '!A219</f>
        <v>Свердловский район</v>
      </c>
      <c r="D217" s="32">
        <f>'Рейтинговая таблица организаций'!C217</f>
        <v>42</v>
      </c>
      <c r="E217" s="32">
        <f t="shared" si="112"/>
        <v>215</v>
      </c>
      <c r="F217" s="32" t="str">
        <f t="shared" si="113"/>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G217" s="32">
        <f>'Рейтинговая таблица организаций'!Q217</f>
        <v>98</v>
      </c>
      <c r="H217" s="32">
        <f>'Рейтинговая таблица организаций'!R217</f>
        <v>100</v>
      </c>
      <c r="I217" s="32">
        <f>'Рейтинговая таблица организаций'!S217</f>
        <v>98</v>
      </c>
      <c r="J217" s="32">
        <f>'Рейтинговая таблица организаций'!T217</f>
        <v>98.6</v>
      </c>
      <c r="K217" s="32" t="str">
        <f t="shared" si="114"/>
        <v>163-166</v>
      </c>
      <c r="L217" s="32">
        <f t="shared" si="129"/>
        <v>163</v>
      </c>
      <c r="M217" s="32">
        <f t="shared" si="130"/>
        <v>4</v>
      </c>
      <c r="N217" s="32">
        <f t="shared" si="115"/>
        <v>215</v>
      </c>
      <c r="O217" s="32" t="str">
        <f t="shared" si="116"/>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P217" s="32">
        <f>'Рейтинговая таблица организаций'!Z217</f>
        <v>100</v>
      </c>
      <c r="Q217" s="32">
        <f>'Рейтинговая таблица организаций'!AB217</f>
        <v>100</v>
      </c>
      <c r="R217" s="32">
        <f>'Рейтинговая таблица организаций'!AC217</f>
        <v>100</v>
      </c>
      <c r="S217" s="32" t="str">
        <f t="shared" si="117"/>
        <v>2-156</v>
      </c>
      <c r="T217" s="32">
        <f t="shared" si="131"/>
        <v>2</v>
      </c>
      <c r="U217" s="32">
        <f t="shared" si="132"/>
        <v>155</v>
      </c>
      <c r="V217" s="32">
        <f t="shared" si="118"/>
        <v>215</v>
      </c>
      <c r="W217" s="32" t="str">
        <f t="shared" si="119"/>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X217" s="32">
        <f>'Рейтинговая таблица организаций'!AH217</f>
        <v>0</v>
      </c>
      <c r="Y217" s="32">
        <f>'Рейтинговая таблица организаций'!AI217</f>
        <v>60</v>
      </c>
      <c r="Z217" s="34">
        <f>'Рейтинговая таблица организаций'!AJ217</f>
        <v>100</v>
      </c>
      <c r="AA217" s="32">
        <f>'Рейтинговая таблица организаций'!AK217</f>
        <v>54</v>
      </c>
      <c r="AB217" s="32" t="str">
        <f t="shared" si="120"/>
        <v>206-265</v>
      </c>
      <c r="AC217" s="32">
        <f t="shared" si="133"/>
        <v>206</v>
      </c>
      <c r="AD217" s="32">
        <f t="shared" si="134"/>
        <v>60</v>
      </c>
      <c r="AE217" s="32">
        <f t="shared" si="121"/>
        <v>215</v>
      </c>
      <c r="AF217" s="32" t="str">
        <f t="shared" si="122"/>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AG217" s="32">
        <f>'Рейтинговая таблица организаций'!AR217</f>
        <v>98</v>
      </c>
      <c r="AH217" s="32">
        <f>'Рейтинговая таблица организаций'!AS217</f>
        <v>95</v>
      </c>
      <c r="AI217" s="32">
        <f>'Рейтинговая таблица организаций'!AT217</f>
        <v>92</v>
      </c>
      <c r="AJ217" s="32">
        <f>'Рейтинговая таблица организаций'!AU217</f>
        <v>95.6</v>
      </c>
      <c r="AK217" s="32" t="str">
        <f t="shared" si="123"/>
        <v>326-327</v>
      </c>
      <c r="AL217" s="32">
        <f t="shared" si="135"/>
        <v>326</v>
      </c>
      <c r="AM217" s="32">
        <f t="shared" si="136"/>
        <v>2</v>
      </c>
      <c r="AN217" s="32">
        <f>'бланки '!D219</f>
        <v>215</v>
      </c>
      <c r="AO217" s="32" t="str">
        <f t="shared" si="124"/>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AP217" s="32">
        <f>'Рейтинговая таблица организаций'!BB217</f>
        <v>98</v>
      </c>
      <c r="AQ217" s="32">
        <f>'Рейтинговая таблица организаций'!BC217</f>
        <v>98</v>
      </c>
      <c r="AR217" s="32">
        <f>'Рейтинговая таблица организаций'!BD217</f>
        <v>98</v>
      </c>
      <c r="AS217" s="32">
        <f>'Рейтинговая таблица организаций'!BE217</f>
        <v>98</v>
      </c>
      <c r="AT217" s="32" t="str">
        <f t="shared" si="125"/>
        <v>244-258</v>
      </c>
      <c r="AU217" s="32">
        <f t="shared" si="137"/>
        <v>244</v>
      </c>
      <c r="AV217" s="32">
        <f t="shared" si="138"/>
        <v>15</v>
      </c>
      <c r="AW217" s="39" t="str">
        <f t="shared" si="139"/>
        <v>Свердловский район</v>
      </c>
      <c r="AX217" s="32">
        <f t="shared" si="126"/>
        <v>215</v>
      </c>
      <c r="AY217" s="32" t="str">
        <f t="shared" si="127"/>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AZ217" s="32">
        <f>'Рейтинговая таблица организаций'!BF217</f>
        <v>89.24</v>
      </c>
      <c r="BA217" s="32" t="str">
        <f t="shared" si="128"/>
        <v>7</v>
      </c>
      <c r="BB217" s="32">
        <f t="shared" si="140"/>
        <v>7</v>
      </c>
      <c r="BC217" s="32">
        <f t="shared" si="141"/>
        <v>1</v>
      </c>
    </row>
    <row r="218" spans="1:55">
      <c r="A218" s="32">
        <f>'бланки '!D220</f>
        <v>216</v>
      </c>
      <c r="B218" s="33" t="str">
        <f>'Рейтинговая таблица организаций'!B218</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8" s="33" t="str">
        <f>'бланки '!A220</f>
        <v>Свердловский район</v>
      </c>
      <c r="D218" s="32">
        <f>'Рейтинговая таблица организаций'!C218</f>
        <v>32</v>
      </c>
      <c r="E218" s="32">
        <f t="shared" si="112"/>
        <v>216</v>
      </c>
      <c r="F218" s="32" t="str">
        <f t="shared" si="113"/>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G218" s="32">
        <f>'Рейтинговая таблица организаций'!Q218</f>
        <v>99</v>
      </c>
      <c r="H218" s="32">
        <f>'Рейтинговая таблица организаций'!R218</f>
        <v>100</v>
      </c>
      <c r="I218" s="32">
        <f>'Рейтинговая таблица организаций'!S218</f>
        <v>100</v>
      </c>
      <c r="J218" s="32">
        <f>'Рейтинговая таблица организаций'!T218</f>
        <v>99.7</v>
      </c>
      <c r="K218" s="32" t="str">
        <f t="shared" si="114"/>
        <v>33-51</v>
      </c>
      <c r="L218" s="32">
        <f t="shared" si="129"/>
        <v>33</v>
      </c>
      <c r="M218" s="32">
        <f t="shared" si="130"/>
        <v>19</v>
      </c>
      <c r="N218" s="32">
        <f t="shared" si="115"/>
        <v>216</v>
      </c>
      <c r="O218" s="32" t="str">
        <f t="shared" si="116"/>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P218" s="32">
        <f>'Рейтинговая таблица организаций'!Z218</f>
        <v>100</v>
      </c>
      <c r="Q218" s="32">
        <f>'Рейтинговая таблица организаций'!AB218</f>
        <v>97</v>
      </c>
      <c r="R218" s="32">
        <f>'Рейтинговая таблица организаций'!AC218</f>
        <v>98.5</v>
      </c>
      <c r="S218" s="32" t="str">
        <f t="shared" si="117"/>
        <v>240-277</v>
      </c>
      <c r="T218" s="32">
        <f t="shared" si="131"/>
        <v>240</v>
      </c>
      <c r="U218" s="32">
        <f t="shared" si="132"/>
        <v>38</v>
      </c>
      <c r="V218" s="32">
        <f t="shared" si="118"/>
        <v>216</v>
      </c>
      <c r="W218" s="32" t="str">
        <f t="shared" si="119"/>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X218" s="32">
        <f>'Рейтинговая таблица организаций'!AH218</f>
        <v>40</v>
      </c>
      <c r="Y218" s="32">
        <f>'Рейтинговая таблица организаций'!AI218</f>
        <v>60</v>
      </c>
      <c r="Z218" s="34">
        <f>'Рейтинговая таблица организаций'!AJ218</f>
        <v>100</v>
      </c>
      <c r="AA218" s="32">
        <f>'Рейтинговая таблица организаций'!AK218</f>
        <v>66</v>
      </c>
      <c r="AB218" s="32" t="str">
        <f t="shared" si="120"/>
        <v>115-132</v>
      </c>
      <c r="AC218" s="32">
        <f t="shared" si="133"/>
        <v>115</v>
      </c>
      <c r="AD218" s="32">
        <f t="shared" si="134"/>
        <v>18</v>
      </c>
      <c r="AE218" s="32">
        <f t="shared" si="121"/>
        <v>216</v>
      </c>
      <c r="AF218" s="32" t="str">
        <f t="shared" si="122"/>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AG218" s="32">
        <f>'Рейтинговая таблица организаций'!AR218</f>
        <v>97</v>
      </c>
      <c r="AH218" s="32">
        <f>'Рейтинговая таблица организаций'!AS218</f>
        <v>100</v>
      </c>
      <c r="AI218" s="32">
        <f>'Рейтинговая таблица организаций'!AT218</f>
        <v>100</v>
      </c>
      <c r="AJ218" s="32">
        <f>'Рейтинговая таблица организаций'!AU218</f>
        <v>98.8</v>
      </c>
      <c r="AK218" s="32" t="str">
        <f t="shared" si="123"/>
        <v>170-190</v>
      </c>
      <c r="AL218" s="32">
        <f t="shared" si="135"/>
        <v>170</v>
      </c>
      <c r="AM218" s="32">
        <f t="shared" si="136"/>
        <v>21</v>
      </c>
      <c r="AN218" s="32">
        <f>'бланки '!D220</f>
        <v>216</v>
      </c>
      <c r="AO218" s="32" t="str">
        <f t="shared" si="124"/>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AP218" s="32">
        <f>'Рейтинговая таблица организаций'!BB218</f>
        <v>100</v>
      </c>
      <c r="AQ218" s="32">
        <f>'Рейтинговая таблица организаций'!BC218</f>
        <v>100</v>
      </c>
      <c r="AR218" s="32">
        <f>'Рейтинговая таблица организаций'!BD218</f>
        <v>100</v>
      </c>
      <c r="AS218" s="32">
        <f>'Рейтинговая таблица организаций'!BE218</f>
        <v>100</v>
      </c>
      <c r="AT218" s="32" t="str">
        <f t="shared" si="125"/>
        <v>1-120</v>
      </c>
      <c r="AU218" s="32">
        <f t="shared" si="137"/>
        <v>1</v>
      </c>
      <c r="AV218" s="32">
        <f t="shared" si="138"/>
        <v>120</v>
      </c>
      <c r="AW218" s="39" t="str">
        <f t="shared" si="139"/>
        <v>Свердловский район</v>
      </c>
      <c r="AX218" s="32">
        <f t="shared" si="126"/>
        <v>216</v>
      </c>
      <c r="AY218" s="32" t="str">
        <f t="shared" si="127"/>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AZ218" s="32">
        <f>'Рейтинговая таблица организаций'!BF218</f>
        <v>92.6</v>
      </c>
      <c r="BA218" s="32" t="str">
        <f t="shared" si="128"/>
        <v>2</v>
      </c>
      <c r="BB218" s="32">
        <f t="shared" si="140"/>
        <v>2</v>
      </c>
      <c r="BC218" s="32">
        <f t="shared" si="141"/>
        <v>1</v>
      </c>
    </row>
    <row r="219" spans="1:55">
      <c r="A219" s="32">
        <f>'бланки '!D221</f>
        <v>217</v>
      </c>
      <c r="B219" s="33" t="str">
        <f>'Рейтинговая таблица организаций'!B219</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9" s="33" t="str">
        <f>'бланки '!A221</f>
        <v>Свердловский район</v>
      </c>
      <c r="D219" s="32">
        <f>'Рейтинговая таблица организаций'!C219</f>
        <v>54</v>
      </c>
      <c r="E219" s="32">
        <f t="shared" si="112"/>
        <v>217</v>
      </c>
      <c r="F219" s="32" t="str">
        <f t="shared" si="113"/>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G219" s="32">
        <f>'Рейтинговая таблица организаций'!Q219</f>
        <v>96</v>
      </c>
      <c r="H219" s="32">
        <f>'Рейтинговая таблица организаций'!R219</f>
        <v>100</v>
      </c>
      <c r="I219" s="32">
        <f>'Рейтинговая таблица организаций'!S219</f>
        <v>99</v>
      </c>
      <c r="J219" s="32">
        <f>'Рейтинговая таблица организаций'!T219</f>
        <v>98.4</v>
      </c>
      <c r="K219" s="32" t="str">
        <f t="shared" si="114"/>
        <v>179-187</v>
      </c>
      <c r="L219" s="32">
        <f t="shared" si="129"/>
        <v>179</v>
      </c>
      <c r="M219" s="32">
        <f t="shared" si="130"/>
        <v>9</v>
      </c>
      <c r="N219" s="32">
        <f t="shared" si="115"/>
        <v>217</v>
      </c>
      <c r="O219" s="32" t="str">
        <f t="shared" si="116"/>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P219" s="32">
        <f>'Рейтинговая таблица организаций'!Z219</f>
        <v>100</v>
      </c>
      <c r="Q219" s="32">
        <f>'Рейтинговая таблица организаций'!AB219</f>
        <v>96</v>
      </c>
      <c r="R219" s="32">
        <f>'Рейтинговая таблица организаций'!AC219</f>
        <v>98</v>
      </c>
      <c r="S219" s="32" t="str">
        <f t="shared" si="117"/>
        <v>278-315</v>
      </c>
      <c r="T219" s="32">
        <f t="shared" si="131"/>
        <v>278</v>
      </c>
      <c r="U219" s="32">
        <f t="shared" si="132"/>
        <v>38</v>
      </c>
      <c r="V219" s="32">
        <f t="shared" si="118"/>
        <v>217</v>
      </c>
      <c r="W219" s="32" t="str">
        <f t="shared" si="119"/>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X219" s="32">
        <f>'Рейтинговая таблица организаций'!AH219</f>
        <v>40</v>
      </c>
      <c r="Y219" s="32">
        <f>'Рейтинговая таблица организаций'!AI219</f>
        <v>60</v>
      </c>
      <c r="Z219" s="34">
        <f>'Рейтинговая таблица организаций'!AJ219</f>
        <v>86</v>
      </c>
      <c r="AA219" s="32">
        <f>'Рейтинговая таблица организаций'!AK219</f>
        <v>61.8</v>
      </c>
      <c r="AB219" s="32" t="str">
        <f t="shared" si="120"/>
        <v>156-157</v>
      </c>
      <c r="AC219" s="32">
        <f t="shared" si="133"/>
        <v>156</v>
      </c>
      <c r="AD219" s="32">
        <f t="shared" si="134"/>
        <v>2</v>
      </c>
      <c r="AE219" s="32">
        <f t="shared" si="121"/>
        <v>217</v>
      </c>
      <c r="AF219" s="32" t="str">
        <f t="shared" si="122"/>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AG219" s="32">
        <f>'Рейтинговая таблица организаций'!AR219</f>
        <v>100</v>
      </c>
      <c r="AH219" s="32">
        <f>'Рейтинговая таблица организаций'!AS219</f>
        <v>100</v>
      </c>
      <c r="AI219" s="32">
        <f>'Рейтинговая таблица организаций'!AT219</f>
        <v>100</v>
      </c>
      <c r="AJ219" s="32">
        <f>'Рейтинговая таблица организаций'!AU219</f>
        <v>100</v>
      </c>
      <c r="AK219" s="32" t="str">
        <f t="shared" si="123"/>
        <v>1-123</v>
      </c>
      <c r="AL219" s="32">
        <f t="shared" si="135"/>
        <v>1</v>
      </c>
      <c r="AM219" s="32">
        <f t="shared" si="136"/>
        <v>123</v>
      </c>
      <c r="AN219" s="32">
        <f>'бланки '!D221</f>
        <v>217</v>
      </c>
      <c r="AO219" s="32" t="str">
        <f t="shared" si="124"/>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AP219" s="32">
        <f>'Рейтинговая таблица организаций'!BB219</f>
        <v>100</v>
      </c>
      <c r="AQ219" s="32">
        <f>'Рейтинговая таблица организаций'!BC219</f>
        <v>100</v>
      </c>
      <c r="AR219" s="32">
        <f>'Рейтинговая таблица организаций'!BD219</f>
        <v>100</v>
      </c>
      <c r="AS219" s="32">
        <f>'Рейтинговая таблица организаций'!BE219</f>
        <v>100</v>
      </c>
      <c r="AT219" s="32" t="str">
        <f t="shared" si="125"/>
        <v>1-120</v>
      </c>
      <c r="AU219" s="32">
        <f t="shared" si="137"/>
        <v>1</v>
      </c>
      <c r="AV219" s="32">
        <f t="shared" si="138"/>
        <v>120</v>
      </c>
      <c r="AW219" s="39" t="str">
        <f t="shared" si="139"/>
        <v>Свердловский район</v>
      </c>
      <c r="AX219" s="32">
        <f t="shared" si="126"/>
        <v>217</v>
      </c>
      <c r="AY219" s="32" t="str">
        <f t="shared" si="127"/>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AZ219" s="32">
        <f>'Рейтинговая таблица организаций'!BF219</f>
        <v>91.64</v>
      </c>
      <c r="BA219" s="32" t="str">
        <f t="shared" si="128"/>
        <v>4</v>
      </c>
      <c r="BB219" s="32">
        <f t="shared" si="140"/>
        <v>4</v>
      </c>
      <c r="BC219" s="32">
        <f t="shared" si="141"/>
        <v>1</v>
      </c>
    </row>
    <row r="220" spans="1:55">
      <c r="A220" s="32">
        <f>'бланки '!D222</f>
        <v>218</v>
      </c>
      <c r="B220" s="33" t="str">
        <f>'Рейтинговая таблица организаций'!B220</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20" s="33" t="str">
        <f>'бланки '!A222</f>
        <v>Свердловский район</v>
      </c>
      <c r="D220" s="32">
        <f>'Рейтинговая таблица организаций'!C220</f>
        <v>60</v>
      </c>
      <c r="E220" s="32">
        <f t="shared" si="112"/>
        <v>218</v>
      </c>
      <c r="F220" s="32" t="str">
        <f t="shared" si="113"/>
        <v>Муниципальное бюджетное общеобразовательное учреждение «Хотетовская основная общеобразовательная школа» Свердловского района Орловской области</v>
      </c>
      <c r="G220" s="32">
        <f>'Рейтинговая таблица организаций'!Q220</f>
        <v>88</v>
      </c>
      <c r="H220" s="32">
        <f>'Рейтинговая таблица организаций'!R220</f>
        <v>90</v>
      </c>
      <c r="I220" s="32">
        <f>'Рейтинговая таблица организаций'!S220</f>
        <v>98</v>
      </c>
      <c r="J220" s="32">
        <f>'Рейтинговая таблица организаций'!T220</f>
        <v>92.6</v>
      </c>
      <c r="K220" s="32" t="str">
        <f t="shared" si="114"/>
        <v>321</v>
      </c>
      <c r="L220" s="32">
        <f t="shared" si="129"/>
        <v>321</v>
      </c>
      <c r="M220" s="32">
        <f t="shared" si="130"/>
        <v>1</v>
      </c>
      <c r="N220" s="32">
        <f t="shared" si="115"/>
        <v>218</v>
      </c>
      <c r="O220" s="32" t="str">
        <f t="shared" si="116"/>
        <v>Муниципальное бюджетное общеобразовательное учреждение «Хотетовская основная общеобразовательная школа» Свердловского района Орловской области</v>
      </c>
      <c r="P220" s="32">
        <f>'Рейтинговая таблица организаций'!Z220</f>
        <v>100</v>
      </c>
      <c r="Q220" s="32">
        <f>'Рейтинговая таблица организаций'!AB220</f>
        <v>98</v>
      </c>
      <c r="R220" s="32">
        <f>'Рейтинговая таблица организаций'!AC220</f>
        <v>99</v>
      </c>
      <c r="S220" s="32" t="str">
        <f t="shared" si="117"/>
        <v>193-239</v>
      </c>
      <c r="T220" s="32">
        <f t="shared" si="131"/>
        <v>193</v>
      </c>
      <c r="U220" s="32">
        <f t="shared" si="132"/>
        <v>47</v>
      </c>
      <c r="V220" s="32">
        <f t="shared" si="118"/>
        <v>218</v>
      </c>
      <c r="W220" s="32" t="str">
        <f t="shared" si="119"/>
        <v>Муниципальное бюджетное общеобразовательное учреждение «Хотетовская основная общеобразовательная школа» Свердловского района Орловской области</v>
      </c>
      <c r="X220" s="32">
        <f>'Рейтинговая таблица организаций'!AH220</f>
        <v>0</v>
      </c>
      <c r="Y220" s="32">
        <f>'Рейтинговая таблица организаций'!AI220</f>
        <v>60</v>
      </c>
      <c r="Z220" s="34">
        <f>'Рейтинговая таблица организаций'!AJ220</f>
        <v>87</v>
      </c>
      <c r="AA220" s="32">
        <f>'Рейтинговая таблица организаций'!AK220</f>
        <v>50.1</v>
      </c>
      <c r="AB220" s="32" t="str">
        <f t="shared" si="120"/>
        <v>289-293</v>
      </c>
      <c r="AC220" s="32">
        <f t="shared" si="133"/>
        <v>289</v>
      </c>
      <c r="AD220" s="32">
        <f t="shared" si="134"/>
        <v>5</v>
      </c>
      <c r="AE220" s="32">
        <f t="shared" si="121"/>
        <v>218</v>
      </c>
      <c r="AF220" s="32" t="str">
        <f t="shared" si="122"/>
        <v>Муниципальное бюджетное общеобразовательное учреждение «Хотетовская основная общеобразовательная школа» Свердловского района Орловской области</v>
      </c>
      <c r="AG220" s="32">
        <f>'Рейтинговая таблица организаций'!AR220</f>
        <v>100</v>
      </c>
      <c r="AH220" s="32">
        <f>'Рейтинговая таблица организаций'!AS220</f>
        <v>100</v>
      </c>
      <c r="AI220" s="32">
        <f>'Рейтинговая таблица организаций'!AT220</f>
        <v>91</v>
      </c>
      <c r="AJ220" s="32">
        <f>'Рейтинговая таблица организаций'!AU220</f>
        <v>98.2</v>
      </c>
      <c r="AK220" s="32" t="str">
        <f t="shared" si="123"/>
        <v>218-231</v>
      </c>
      <c r="AL220" s="32">
        <f t="shared" si="135"/>
        <v>218</v>
      </c>
      <c r="AM220" s="32">
        <f t="shared" si="136"/>
        <v>14</v>
      </c>
      <c r="AN220" s="32">
        <f>'бланки '!D222</f>
        <v>218</v>
      </c>
      <c r="AO220" s="32" t="str">
        <f t="shared" si="124"/>
        <v>Муниципальное бюджетное общеобразовательное учреждение «Хотетовская основная общеобразовательная школа» Свердловского района Орловской области</v>
      </c>
      <c r="AP220" s="32">
        <f>'Рейтинговая таблица организаций'!BB220</f>
        <v>98</v>
      </c>
      <c r="AQ220" s="32">
        <f>'Рейтинговая таблица организаций'!BC220</f>
        <v>95</v>
      </c>
      <c r="AR220" s="32">
        <f>'Рейтинговая таблица организаций'!BD220</f>
        <v>97</v>
      </c>
      <c r="AS220" s="32">
        <f>'Рейтинговая таблица организаций'!BE220</f>
        <v>96.9</v>
      </c>
      <c r="AT220" s="32" t="str">
        <f t="shared" si="125"/>
        <v>307-308</v>
      </c>
      <c r="AU220" s="32">
        <f t="shared" si="137"/>
        <v>307</v>
      </c>
      <c r="AV220" s="32">
        <f t="shared" si="138"/>
        <v>2</v>
      </c>
      <c r="AW220" s="39" t="str">
        <f t="shared" si="139"/>
        <v>Свердловский район</v>
      </c>
      <c r="AX220" s="32">
        <f t="shared" si="126"/>
        <v>218</v>
      </c>
      <c r="AY220" s="32" t="str">
        <f t="shared" si="127"/>
        <v>Муниципальное бюджетное общеобразовательное учреждение «Хотетовская основная общеобразовательная школа» Свердловского района Орловской области</v>
      </c>
      <c r="AZ220" s="32">
        <f>'Рейтинговая таблица организаций'!BF220</f>
        <v>87.359999999999985</v>
      </c>
      <c r="BA220" s="32" t="str">
        <f t="shared" si="128"/>
        <v>9</v>
      </c>
      <c r="BB220" s="32">
        <f t="shared" si="140"/>
        <v>9</v>
      </c>
      <c r="BC220" s="32">
        <f t="shared" si="141"/>
        <v>1</v>
      </c>
    </row>
    <row r="221" spans="1:55">
      <c r="A221" s="32">
        <f>'бланки '!D223</f>
        <v>219</v>
      </c>
      <c r="B221" s="33" t="str">
        <f>'Рейтинговая таблица организаций'!B221</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21" s="33" t="str">
        <f>'бланки '!A223</f>
        <v>Свердловский район</v>
      </c>
      <c r="D221" s="32">
        <f>'Рейтинговая таблица организаций'!C221</f>
        <v>26</v>
      </c>
      <c r="E221" s="32">
        <f t="shared" si="112"/>
        <v>219</v>
      </c>
      <c r="F221" s="32" t="str">
        <f t="shared" si="113"/>
        <v>Муниципальное бюджетное общеобразовательное учреждение «Плосковская основная общеобразовательная школа» Свердловского района Орловской области</v>
      </c>
      <c r="G221" s="32">
        <f>'Рейтинговая таблица организаций'!Q221</f>
        <v>94</v>
      </c>
      <c r="H221" s="32">
        <f>'Рейтинговая таблица организаций'!R221</f>
        <v>90</v>
      </c>
      <c r="I221" s="32">
        <f>'Рейтинговая таблица организаций'!S221</f>
        <v>100</v>
      </c>
      <c r="J221" s="32">
        <f>'Рейтинговая таблица организаций'!T221</f>
        <v>95.2</v>
      </c>
      <c r="K221" s="32" t="str">
        <f t="shared" si="114"/>
        <v>287-290</v>
      </c>
      <c r="L221" s="32">
        <f t="shared" si="129"/>
        <v>287</v>
      </c>
      <c r="M221" s="32">
        <f t="shared" si="130"/>
        <v>4</v>
      </c>
      <c r="N221" s="32">
        <f t="shared" si="115"/>
        <v>219</v>
      </c>
      <c r="O221" s="32" t="str">
        <f t="shared" si="116"/>
        <v>Муниципальное бюджетное общеобразовательное учреждение «Плосковская основная общеобразовательная школа» Свердловского района Орловской области</v>
      </c>
      <c r="P221" s="32">
        <f>'Рейтинговая таблица организаций'!Z221</f>
        <v>100</v>
      </c>
      <c r="Q221" s="32">
        <f>'Рейтинговая таблица организаций'!AB221</f>
        <v>100</v>
      </c>
      <c r="R221" s="32">
        <f>'Рейтинговая таблица организаций'!AC221</f>
        <v>100</v>
      </c>
      <c r="S221" s="32" t="str">
        <f t="shared" si="117"/>
        <v>2-156</v>
      </c>
      <c r="T221" s="32">
        <f t="shared" si="131"/>
        <v>2</v>
      </c>
      <c r="U221" s="32">
        <f t="shared" si="132"/>
        <v>155</v>
      </c>
      <c r="V221" s="32">
        <f t="shared" si="118"/>
        <v>219</v>
      </c>
      <c r="W221" s="32" t="str">
        <f t="shared" si="119"/>
        <v>Муниципальное бюджетное общеобразовательное учреждение «Плосковская основная общеобразовательная школа» Свердловского района Орловской области</v>
      </c>
      <c r="X221" s="32">
        <f>'Рейтинговая таблица организаций'!AH221</f>
        <v>0</v>
      </c>
      <c r="Y221" s="32">
        <f>'Рейтинговая таблица организаций'!AI221</f>
        <v>60</v>
      </c>
      <c r="Z221" s="34">
        <f>'Рейтинговая таблица организаций'!AJ221</f>
        <v>92</v>
      </c>
      <c r="AA221" s="32">
        <f>'Рейтинговая таблица организаций'!AK221</f>
        <v>51.6</v>
      </c>
      <c r="AB221" s="32" t="str">
        <f t="shared" si="120"/>
        <v>282-286</v>
      </c>
      <c r="AC221" s="32">
        <f t="shared" si="133"/>
        <v>282</v>
      </c>
      <c r="AD221" s="32">
        <f t="shared" si="134"/>
        <v>5</v>
      </c>
      <c r="AE221" s="32">
        <f t="shared" si="121"/>
        <v>219</v>
      </c>
      <c r="AF221" s="32" t="str">
        <f t="shared" si="122"/>
        <v>Муниципальное бюджетное общеобразовательное учреждение «Плосковская основная общеобразовательная школа» Свердловского района Орловской области</v>
      </c>
      <c r="AG221" s="32">
        <f>'Рейтинговая таблица организаций'!AR221</f>
        <v>96</v>
      </c>
      <c r="AH221" s="32">
        <f>'Рейтинговая таблица организаций'!AS221</f>
        <v>100</v>
      </c>
      <c r="AI221" s="32">
        <f>'Рейтинговая таблица организаций'!AT221</f>
        <v>95</v>
      </c>
      <c r="AJ221" s="32">
        <f>'Рейтинговая таблица организаций'!AU221</f>
        <v>97.4</v>
      </c>
      <c r="AK221" s="32" t="str">
        <f t="shared" si="123"/>
        <v>265-271</v>
      </c>
      <c r="AL221" s="32">
        <f t="shared" si="135"/>
        <v>265</v>
      </c>
      <c r="AM221" s="32">
        <f t="shared" si="136"/>
        <v>7</v>
      </c>
      <c r="AN221" s="32">
        <f>'бланки '!D223</f>
        <v>219</v>
      </c>
      <c r="AO221" s="32" t="str">
        <f t="shared" si="124"/>
        <v>Муниципальное бюджетное общеобразовательное учреждение «Плосковская основная общеобразовательная школа» Свердловского района Орловской области</v>
      </c>
      <c r="AP221" s="32">
        <f>'Рейтинговая таблица организаций'!BB221</f>
        <v>100</v>
      </c>
      <c r="AQ221" s="32">
        <f>'Рейтинговая таблица организаций'!BC221</f>
        <v>96</v>
      </c>
      <c r="AR221" s="32">
        <f>'Рейтинговая таблица организаций'!BD221</f>
        <v>100</v>
      </c>
      <c r="AS221" s="32">
        <f>'Рейтинговая таблица организаций'!BE221</f>
        <v>99.2</v>
      </c>
      <c r="AT221" s="32" t="str">
        <f t="shared" si="125"/>
        <v>143-158</v>
      </c>
      <c r="AU221" s="32">
        <f t="shared" si="137"/>
        <v>143</v>
      </c>
      <c r="AV221" s="32">
        <f t="shared" si="138"/>
        <v>16</v>
      </c>
      <c r="AW221" s="39" t="str">
        <f t="shared" si="139"/>
        <v>Свердловский район</v>
      </c>
      <c r="AX221" s="32">
        <f t="shared" si="126"/>
        <v>219</v>
      </c>
      <c r="AY221" s="32" t="str">
        <f t="shared" si="127"/>
        <v>Муниципальное бюджетное общеобразовательное учреждение «Плосковская основная общеобразовательная школа» Свердловского района Орловской области</v>
      </c>
      <c r="AZ221" s="32">
        <f>'Рейтинговая таблица организаций'!BF221</f>
        <v>88.679999999999993</v>
      </c>
      <c r="BA221" s="32" t="str">
        <f t="shared" si="128"/>
        <v>8</v>
      </c>
      <c r="BB221" s="32">
        <f t="shared" si="140"/>
        <v>8</v>
      </c>
      <c r="BC221" s="32">
        <f t="shared" si="141"/>
        <v>1</v>
      </c>
    </row>
    <row r="222" spans="1:55">
      <c r="A222" s="32">
        <f>'бланки '!D224</f>
        <v>220</v>
      </c>
      <c r="B222" s="33" t="str">
        <f>'Рейтинговая таблица организаций'!B222</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2" s="33" t="str">
        <f>'бланки '!A224</f>
        <v>Новосильский район</v>
      </c>
      <c r="D222" s="32">
        <f>'Рейтинговая таблица организаций'!C222</f>
        <v>470</v>
      </c>
      <c r="E222" s="32">
        <f t="shared" si="112"/>
        <v>220</v>
      </c>
      <c r="F222" s="32" t="str">
        <f t="shared" si="113"/>
        <v>Муниципальное бюджетное общеобразовательное учреждение Новосильская средняя общеобразовательная школа Новосильского района Орловской области</v>
      </c>
      <c r="G222" s="32">
        <f>'Рейтинговая таблица организаций'!Q222</f>
        <v>85</v>
      </c>
      <c r="H222" s="32">
        <f>'Рейтинговая таблица организаций'!R222</f>
        <v>100</v>
      </c>
      <c r="I222" s="32">
        <f>'Рейтинговая таблица организаций'!S222</f>
        <v>99</v>
      </c>
      <c r="J222" s="32">
        <f>'Рейтинговая таблица организаций'!T222</f>
        <v>95.1</v>
      </c>
      <c r="K222" s="32" t="str">
        <f t="shared" si="114"/>
        <v>291-293</v>
      </c>
      <c r="L222" s="32">
        <f t="shared" si="129"/>
        <v>291</v>
      </c>
      <c r="M222" s="32">
        <f t="shared" si="130"/>
        <v>3</v>
      </c>
      <c r="N222" s="32">
        <f t="shared" si="115"/>
        <v>220</v>
      </c>
      <c r="O222" s="32" t="str">
        <f t="shared" si="116"/>
        <v>Муниципальное бюджетное общеобразовательное учреждение Новосильская средняя общеобразовательная школа Новосильского района Орловской области</v>
      </c>
      <c r="P222" s="32">
        <f>'Рейтинговая таблица организаций'!Z222</f>
        <v>100</v>
      </c>
      <c r="Q222" s="32">
        <f>'Рейтинговая таблица организаций'!AB222</f>
        <v>96</v>
      </c>
      <c r="R222" s="32">
        <f>'Рейтинговая таблица организаций'!AC222</f>
        <v>98</v>
      </c>
      <c r="S222" s="32" t="str">
        <f t="shared" si="117"/>
        <v>278-315</v>
      </c>
      <c r="T222" s="32">
        <f t="shared" si="131"/>
        <v>278</v>
      </c>
      <c r="U222" s="32">
        <f t="shared" si="132"/>
        <v>38</v>
      </c>
      <c r="V222" s="32">
        <f t="shared" si="118"/>
        <v>220</v>
      </c>
      <c r="W222" s="32" t="str">
        <f t="shared" si="119"/>
        <v>Муниципальное бюджетное общеобразовательное учреждение Новосильская средняя общеобразовательная школа Новосильского района Орловской области</v>
      </c>
      <c r="X222" s="32">
        <f>'Рейтинговая таблица организаций'!AH222</f>
        <v>60</v>
      </c>
      <c r="Y222" s="32">
        <f>'Рейтинговая таблица организаций'!AI222</f>
        <v>80</v>
      </c>
      <c r="Z222" s="34">
        <f>'Рейтинговая таблица организаций'!AJ222</f>
        <v>97</v>
      </c>
      <c r="AA222" s="32">
        <f>'Рейтинговая таблица организаций'!AK222</f>
        <v>79.099999999999994</v>
      </c>
      <c r="AB222" s="32" t="str">
        <f t="shared" si="120"/>
        <v>49</v>
      </c>
      <c r="AC222" s="32">
        <f t="shared" si="133"/>
        <v>49</v>
      </c>
      <c r="AD222" s="32">
        <f t="shared" si="134"/>
        <v>1</v>
      </c>
      <c r="AE222" s="32">
        <f t="shared" si="121"/>
        <v>220</v>
      </c>
      <c r="AF222" s="32" t="str">
        <f t="shared" si="122"/>
        <v>Муниципальное бюджетное общеобразовательное учреждение Новосильская средняя общеобразовательная школа Новосильского района Орловской области</v>
      </c>
      <c r="AG222" s="32">
        <f>'Рейтинговая таблица организаций'!AR222</f>
        <v>96</v>
      </c>
      <c r="AH222" s="32">
        <f>'Рейтинговая таблица организаций'!AS222</f>
        <v>96</v>
      </c>
      <c r="AI222" s="32">
        <f>'Рейтинговая таблица организаций'!AT222</f>
        <v>97</v>
      </c>
      <c r="AJ222" s="32">
        <f>'Рейтинговая таблица организаций'!AU222</f>
        <v>96.2</v>
      </c>
      <c r="AK222" s="32" t="str">
        <f t="shared" si="123"/>
        <v>317-319</v>
      </c>
      <c r="AL222" s="32">
        <f t="shared" si="135"/>
        <v>317</v>
      </c>
      <c r="AM222" s="32">
        <f t="shared" si="136"/>
        <v>3</v>
      </c>
      <c r="AN222" s="32">
        <f>'бланки '!D224</f>
        <v>220</v>
      </c>
      <c r="AO222" s="32" t="str">
        <f t="shared" si="124"/>
        <v>Муниципальное бюджетное общеобразовательное учреждение Новосильская средняя общеобразовательная школа Новосильского района Орловской области</v>
      </c>
      <c r="AP222" s="32">
        <f>'Рейтинговая таблица организаций'!BB222</f>
        <v>100</v>
      </c>
      <c r="AQ222" s="32">
        <f>'Рейтинговая таблица организаций'!BC222</f>
        <v>100</v>
      </c>
      <c r="AR222" s="32">
        <f>'Рейтинговая таблица организаций'!BD222</f>
        <v>97</v>
      </c>
      <c r="AS222" s="32">
        <f>'Рейтинговая таблица организаций'!BE222</f>
        <v>98.5</v>
      </c>
      <c r="AT222" s="32" t="str">
        <f t="shared" si="125"/>
        <v>204-215</v>
      </c>
      <c r="AU222" s="32">
        <f t="shared" si="137"/>
        <v>204</v>
      </c>
      <c r="AV222" s="32">
        <f t="shared" si="138"/>
        <v>12</v>
      </c>
      <c r="AW222" s="39" t="str">
        <f t="shared" si="139"/>
        <v>Новосильский район</v>
      </c>
      <c r="AX222" s="32">
        <f t="shared" si="126"/>
        <v>220</v>
      </c>
      <c r="AY222" s="32" t="str">
        <f t="shared" si="127"/>
        <v>Муниципальное бюджетное общеобразовательное учреждение Новосильская средняя общеобразовательная школа Новосильского района Орловской области</v>
      </c>
      <c r="AZ222" s="32">
        <f>'Рейтинговая таблица организаций'!BF222</f>
        <v>93.38</v>
      </c>
      <c r="BA222" s="32" t="str">
        <f t="shared" si="128"/>
        <v>3</v>
      </c>
      <c r="BB222" s="32">
        <f>RANK(AZ222,AZ$222:AZ$227)</f>
        <v>3</v>
      </c>
      <c r="BC222" s="32">
        <f>COUNTIF(BB$222:BB$227,BB222)</f>
        <v>1</v>
      </c>
    </row>
    <row r="223" spans="1:55">
      <c r="A223" s="32">
        <f>'бланки '!D225</f>
        <v>221</v>
      </c>
      <c r="B223" s="33" t="str">
        <f>'Рейтинговая таблица организаций'!B223</f>
        <v>Муниципальное бюджетное общеобразовательное учреждение Голунская средняя общеобразовательная школа Новосильского района</v>
      </c>
      <c r="C223" s="33" t="str">
        <f>'бланки '!A225</f>
        <v>Новосильский район</v>
      </c>
      <c r="D223" s="32">
        <f>'Рейтинговая таблица организаций'!C223</f>
        <v>36</v>
      </c>
      <c r="E223" s="32">
        <f t="shared" si="112"/>
        <v>221</v>
      </c>
      <c r="F223" s="32" t="str">
        <f t="shared" si="113"/>
        <v>Муниципальное бюджетное общеобразовательное учреждение Голунская средняя общеобразовательная школа Новосильского района</v>
      </c>
      <c r="G223" s="32">
        <f>'Рейтинговая таблица организаций'!Q223</f>
        <v>100</v>
      </c>
      <c r="H223" s="32">
        <f>'Рейтинговая таблица организаций'!R223</f>
        <v>100</v>
      </c>
      <c r="I223" s="32">
        <f>'Рейтинговая таблица организаций'!S223</f>
        <v>97</v>
      </c>
      <c r="J223" s="32">
        <f>'Рейтинговая таблица организаций'!T223</f>
        <v>98.8</v>
      </c>
      <c r="K223" s="32" t="str">
        <f t="shared" si="114"/>
        <v>143-159</v>
      </c>
      <c r="L223" s="32">
        <f t="shared" si="129"/>
        <v>143</v>
      </c>
      <c r="M223" s="32">
        <f t="shared" si="130"/>
        <v>17</v>
      </c>
      <c r="N223" s="32">
        <f t="shared" si="115"/>
        <v>221</v>
      </c>
      <c r="O223" s="32" t="str">
        <f t="shared" si="116"/>
        <v>Муниципальное бюджетное общеобразовательное учреждение Голунская средняя общеобразовательная школа Новосильского района</v>
      </c>
      <c r="P223" s="32">
        <f>'Рейтинговая таблица организаций'!Z223</f>
        <v>100</v>
      </c>
      <c r="Q223" s="32">
        <f>'Рейтинговая таблица организаций'!AB223</f>
        <v>97</v>
      </c>
      <c r="R223" s="32">
        <f>'Рейтинговая таблица организаций'!AC223</f>
        <v>98.5</v>
      </c>
      <c r="S223" s="32" t="str">
        <f t="shared" si="117"/>
        <v>240-277</v>
      </c>
      <c r="T223" s="32">
        <f t="shared" si="131"/>
        <v>240</v>
      </c>
      <c r="U223" s="32">
        <f t="shared" si="132"/>
        <v>38</v>
      </c>
      <c r="V223" s="32">
        <f t="shared" si="118"/>
        <v>221</v>
      </c>
      <c r="W223" s="32" t="str">
        <f t="shared" si="119"/>
        <v>Муниципальное бюджетное общеобразовательное учреждение Голунская средняя общеобразовательная школа Новосильского района</v>
      </c>
      <c r="X223" s="32">
        <f>'Рейтинговая таблица организаций'!AH223</f>
        <v>20</v>
      </c>
      <c r="Y223" s="32">
        <f>'Рейтинговая таблица организаций'!AI223</f>
        <v>60</v>
      </c>
      <c r="Z223" s="34">
        <f>'Рейтинговая таблица организаций'!AJ223</f>
        <v>86</v>
      </c>
      <c r="AA223" s="32">
        <f>'Рейтинговая таблица организаций'!AK223</f>
        <v>55.8</v>
      </c>
      <c r="AB223" s="32" t="str">
        <f t="shared" si="120"/>
        <v>203-204</v>
      </c>
      <c r="AC223" s="32">
        <f t="shared" si="133"/>
        <v>203</v>
      </c>
      <c r="AD223" s="32">
        <f t="shared" si="134"/>
        <v>2</v>
      </c>
      <c r="AE223" s="32">
        <f t="shared" si="121"/>
        <v>221</v>
      </c>
      <c r="AF223" s="32" t="str">
        <f t="shared" si="122"/>
        <v>Муниципальное бюджетное общеобразовательное учреждение Голунская средняя общеобразовательная школа Новосильского района</v>
      </c>
      <c r="AG223" s="32">
        <f>'Рейтинговая таблица организаций'!AR223</f>
        <v>97</v>
      </c>
      <c r="AH223" s="32">
        <f>'Рейтинговая таблица организаций'!AS223</f>
        <v>100</v>
      </c>
      <c r="AI223" s="32">
        <f>'Рейтинговая таблица организаций'!AT223</f>
        <v>97</v>
      </c>
      <c r="AJ223" s="32">
        <f>'Рейтинговая таблица организаций'!AU223</f>
        <v>98.2</v>
      </c>
      <c r="AK223" s="32" t="str">
        <f t="shared" si="123"/>
        <v>218-231</v>
      </c>
      <c r="AL223" s="32">
        <f t="shared" si="135"/>
        <v>218</v>
      </c>
      <c r="AM223" s="32">
        <f t="shared" si="136"/>
        <v>14</v>
      </c>
      <c r="AN223" s="32">
        <f>'бланки '!D225</f>
        <v>221</v>
      </c>
      <c r="AO223" s="32" t="str">
        <f t="shared" si="124"/>
        <v>Муниципальное бюджетное общеобразовательное учреждение Голунская средняя общеобразовательная школа Новосильского района</v>
      </c>
      <c r="AP223" s="32">
        <f>'Рейтинговая таблица организаций'!BB223</f>
        <v>100</v>
      </c>
      <c r="AQ223" s="32">
        <f>'Рейтинговая таблица организаций'!BC223</f>
        <v>100</v>
      </c>
      <c r="AR223" s="32">
        <f>'Рейтинговая таблица организаций'!BD223</f>
        <v>97</v>
      </c>
      <c r="AS223" s="32">
        <f>'Рейтинговая таблица организаций'!BE223</f>
        <v>98.5</v>
      </c>
      <c r="AT223" s="32" t="str">
        <f t="shared" si="125"/>
        <v>204-215</v>
      </c>
      <c r="AU223" s="32">
        <f t="shared" si="137"/>
        <v>204</v>
      </c>
      <c r="AV223" s="32">
        <f t="shared" si="138"/>
        <v>12</v>
      </c>
      <c r="AW223" s="39" t="str">
        <f t="shared" si="139"/>
        <v>Новосильский район</v>
      </c>
      <c r="AX223" s="32">
        <f t="shared" si="126"/>
        <v>221</v>
      </c>
      <c r="AY223" s="32" t="str">
        <f t="shared" si="127"/>
        <v>Муниципальное бюджетное общеобразовательное учреждение Голунская средняя общеобразовательная школа Новосильского района</v>
      </c>
      <c r="AZ223" s="32">
        <f>'Рейтинговая таблица организаций'!BF223</f>
        <v>89.960000000000008</v>
      </c>
      <c r="BA223" s="32" t="str">
        <f t="shared" si="128"/>
        <v>5</v>
      </c>
      <c r="BB223" s="32">
        <f t="shared" ref="BB223:BB227" si="142">RANK(AZ223,AZ$222:AZ$227)</f>
        <v>5</v>
      </c>
      <c r="BC223" s="32">
        <f t="shared" ref="BC223:BC227" si="143">COUNTIF(BB$222:BB$227,BB223)</f>
        <v>1</v>
      </c>
    </row>
    <row r="224" spans="1:55">
      <c r="A224" s="32">
        <f>'бланки '!D226</f>
        <v>222</v>
      </c>
      <c r="B224" s="33" t="str">
        <f>'Рейтинговая таблица организаций'!B224</f>
        <v>Муниципальное бюджетное общеобразовательное учреждение Зареченская начальная общеобразовательная школа Новосильского района</v>
      </c>
      <c r="C224" s="33" t="str">
        <f>'бланки '!A226</f>
        <v>Новосильский район</v>
      </c>
      <c r="D224" s="32">
        <f>'Рейтинговая таблица организаций'!C224</f>
        <v>7</v>
      </c>
      <c r="E224" s="32">
        <f t="shared" si="112"/>
        <v>222</v>
      </c>
      <c r="F224" s="32" t="str">
        <f t="shared" si="113"/>
        <v>Муниципальное бюджетное общеобразовательное учреждение Зареченская начальная общеобразовательная школа Новосильского района</v>
      </c>
      <c r="G224" s="32">
        <f>'Рейтинговая таблица организаций'!Q224</f>
        <v>86</v>
      </c>
      <c r="H224" s="32">
        <f>'Рейтинговая таблица организаций'!R224</f>
        <v>100</v>
      </c>
      <c r="I224" s="32">
        <f>'Рейтинговая таблица организаций'!S224</f>
        <v>100</v>
      </c>
      <c r="J224" s="32">
        <f>'Рейтинговая таблица организаций'!T224</f>
        <v>95.8</v>
      </c>
      <c r="K224" s="32" t="str">
        <f t="shared" si="114"/>
        <v>273-278</v>
      </c>
      <c r="L224" s="32">
        <f t="shared" si="129"/>
        <v>273</v>
      </c>
      <c r="M224" s="32">
        <f t="shared" si="130"/>
        <v>6</v>
      </c>
      <c r="N224" s="32">
        <f t="shared" si="115"/>
        <v>222</v>
      </c>
      <c r="O224" s="32" t="str">
        <f t="shared" si="116"/>
        <v>Муниципальное бюджетное общеобразовательное учреждение Зареченская начальная общеобразовательная школа Новосильского района</v>
      </c>
      <c r="P224" s="32">
        <f>'Рейтинговая таблица организаций'!Z224</f>
        <v>100</v>
      </c>
      <c r="Q224" s="32">
        <f>'Рейтинговая таблица организаций'!AB224</f>
        <v>100</v>
      </c>
      <c r="R224" s="32">
        <f>'Рейтинговая таблица организаций'!AC224</f>
        <v>100</v>
      </c>
      <c r="S224" s="32" t="str">
        <f t="shared" si="117"/>
        <v>2-156</v>
      </c>
      <c r="T224" s="32">
        <f t="shared" si="131"/>
        <v>2</v>
      </c>
      <c r="U224" s="32">
        <f t="shared" si="132"/>
        <v>155</v>
      </c>
      <c r="V224" s="32">
        <f t="shared" si="118"/>
        <v>222</v>
      </c>
      <c r="W224" s="32" t="str">
        <f t="shared" si="119"/>
        <v>Муниципальное бюджетное общеобразовательное учреждение Зареченская начальная общеобразовательная школа Новосильского района</v>
      </c>
      <c r="X224" s="32">
        <f>'Рейтинговая таблица организаций'!AH224</f>
        <v>0</v>
      </c>
      <c r="Y224" s="32">
        <f>'Рейтинговая таблица организаций'!AI224</f>
        <v>40</v>
      </c>
      <c r="Z224" s="34">
        <f>'Рейтинговая таблица организаций'!AJ224</f>
        <v>100</v>
      </c>
      <c r="AA224" s="32">
        <f>'Рейтинговая таблица организаций'!AK224</f>
        <v>46</v>
      </c>
      <c r="AB224" s="32" t="str">
        <f t="shared" si="120"/>
        <v>307-324</v>
      </c>
      <c r="AC224" s="32">
        <f t="shared" si="133"/>
        <v>307</v>
      </c>
      <c r="AD224" s="32">
        <f t="shared" si="134"/>
        <v>18</v>
      </c>
      <c r="AE224" s="32">
        <f t="shared" si="121"/>
        <v>222</v>
      </c>
      <c r="AF224" s="32" t="str">
        <f t="shared" si="122"/>
        <v>Муниципальное бюджетное общеобразовательное учреждение Зареченская начальная общеобразовательная школа Новосильского района</v>
      </c>
      <c r="AG224" s="32">
        <f>'Рейтинговая таблица организаций'!AR224</f>
        <v>100</v>
      </c>
      <c r="AH224" s="32">
        <f>'Рейтинговая таблица организаций'!AS224</f>
        <v>100</v>
      </c>
      <c r="AI224" s="32">
        <f>'Рейтинговая таблица организаций'!AT224</f>
        <v>100</v>
      </c>
      <c r="AJ224" s="32">
        <f>'Рейтинговая таблица организаций'!AU224</f>
        <v>100</v>
      </c>
      <c r="AK224" s="32" t="str">
        <f t="shared" si="123"/>
        <v>1-123</v>
      </c>
      <c r="AL224" s="32">
        <f t="shared" si="135"/>
        <v>1</v>
      </c>
      <c r="AM224" s="32">
        <f t="shared" si="136"/>
        <v>123</v>
      </c>
      <c r="AN224" s="32">
        <f>'бланки '!D226</f>
        <v>222</v>
      </c>
      <c r="AO224" s="32" t="str">
        <f t="shared" si="124"/>
        <v>Муниципальное бюджетное общеобразовательное учреждение Зареченская начальная общеобразовательная школа Новосильского района</v>
      </c>
      <c r="AP224" s="32">
        <f>'Рейтинговая таблица организаций'!BB224</f>
        <v>100</v>
      </c>
      <c r="AQ224" s="32">
        <f>'Рейтинговая таблица организаций'!BC224</f>
        <v>100</v>
      </c>
      <c r="AR224" s="32">
        <f>'Рейтинговая таблица организаций'!BD224</f>
        <v>100</v>
      </c>
      <c r="AS224" s="32">
        <f>'Рейтинговая таблица организаций'!BE224</f>
        <v>100</v>
      </c>
      <c r="AT224" s="32" t="str">
        <f t="shared" si="125"/>
        <v>1-120</v>
      </c>
      <c r="AU224" s="32">
        <f t="shared" si="137"/>
        <v>1</v>
      </c>
      <c r="AV224" s="32">
        <f t="shared" si="138"/>
        <v>120</v>
      </c>
      <c r="AW224" s="39" t="str">
        <f t="shared" si="139"/>
        <v>Новосильский район</v>
      </c>
      <c r="AX224" s="32">
        <f t="shared" si="126"/>
        <v>222</v>
      </c>
      <c r="AY224" s="32" t="str">
        <f t="shared" si="127"/>
        <v>Муниципальное бюджетное общеобразовательное учреждение Зареченская начальная общеобразовательная школа Новосильского района</v>
      </c>
      <c r="AZ224" s="32">
        <f>'Рейтинговая таблица организаций'!BF224</f>
        <v>88.36</v>
      </c>
      <c r="BA224" s="32" t="str">
        <f t="shared" si="128"/>
        <v>6</v>
      </c>
      <c r="BB224" s="32">
        <f t="shared" si="142"/>
        <v>6</v>
      </c>
      <c r="BC224" s="32">
        <f t="shared" si="143"/>
        <v>1</v>
      </c>
    </row>
    <row r="225" spans="1:55">
      <c r="A225" s="32">
        <f>'бланки '!D227</f>
        <v>223</v>
      </c>
      <c r="B225" s="33" t="str">
        <f>'Рейтинговая таблица организаций'!B225</f>
        <v>Муниципальное бюджетное общеобразовательное учреждение Вяжевская средняя общеобразовательная школа Новосильского района</v>
      </c>
      <c r="C225" s="33" t="str">
        <f>'бланки '!A227</f>
        <v>Новосильский район</v>
      </c>
      <c r="D225" s="32">
        <f>'Рейтинговая таблица организаций'!C225</f>
        <v>15</v>
      </c>
      <c r="E225" s="32">
        <f t="shared" si="112"/>
        <v>223</v>
      </c>
      <c r="F225" s="32" t="str">
        <f t="shared" si="113"/>
        <v>Муниципальное бюджетное общеобразовательное учреждение Вяжевская средняя общеобразовательная школа Новосильского района</v>
      </c>
      <c r="G225" s="32">
        <f>'Рейтинговая таблица организаций'!Q225</f>
        <v>93</v>
      </c>
      <c r="H225" s="32">
        <f>'Рейтинговая таблица организаций'!R225</f>
        <v>100</v>
      </c>
      <c r="I225" s="32">
        <f>'Рейтинговая таблица организаций'!S225</f>
        <v>100</v>
      </c>
      <c r="J225" s="32">
        <f>'Рейтинговая таблица организаций'!T225</f>
        <v>97.9</v>
      </c>
      <c r="K225" s="32" t="str">
        <f t="shared" si="114"/>
        <v>205-214</v>
      </c>
      <c r="L225" s="32">
        <f t="shared" si="129"/>
        <v>205</v>
      </c>
      <c r="M225" s="32">
        <f t="shared" si="130"/>
        <v>10</v>
      </c>
      <c r="N225" s="32">
        <f t="shared" si="115"/>
        <v>223</v>
      </c>
      <c r="O225" s="32" t="str">
        <f t="shared" si="116"/>
        <v>Муниципальное бюджетное общеобразовательное учреждение Вяжевская средняя общеобразовательная школа Новосильского района</v>
      </c>
      <c r="P225" s="32">
        <f>'Рейтинговая таблица организаций'!Z225</f>
        <v>100</v>
      </c>
      <c r="Q225" s="32">
        <f>'Рейтинговая таблица организаций'!AB225</f>
        <v>100</v>
      </c>
      <c r="R225" s="32">
        <f>'Рейтинговая таблица организаций'!AC225</f>
        <v>100</v>
      </c>
      <c r="S225" s="32" t="str">
        <f t="shared" si="117"/>
        <v>2-156</v>
      </c>
      <c r="T225" s="32">
        <f t="shared" si="131"/>
        <v>2</v>
      </c>
      <c r="U225" s="32">
        <f t="shared" si="132"/>
        <v>155</v>
      </c>
      <c r="V225" s="32">
        <f t="shared" si="118"/>
        <v>223</v>
      </c>
      <c r="W225" s="32" t="str">
        <f t="shared" si="119"/>
        <v>Муниципальное бюджетное общеобразовательное учреждение Вяжевская средняя общеобразовательная школа Новосильского района</v>
      </c>
      <c r="X225" s="32">
        <f>'Рейтинговая таблица организаций'!AH225</f>
        <v>0</v>
      </c>
      <c r="Y225" s="32">
        <f>'Рейтинговая таблица организаций'!AI225</f>
        <v>80</v>
      </c>
      <c r="Z225" s="34">
        <f>'Рейтинговая таблица организаций'!AJ225</f>
        <v>100</v>
      </c>
      <c r="AA225" s="32">
        <f>'Рейтинговая таблица организаций'!AK225</f>
        <v>62</v>
      </c>
      <c r="AB225" s="32" t="str">
        <f t="shared" si="120"/>
        <v>139-155</v>
      </c>
      <c r="AC225" s="32">
        <f t="shared" si="133"/>
        <v>139</v>
      </c>
      <c r="AD225" s="32">
        <f t="shared" si="134"/>
        <v>17</v>
      </c>
      <c r="AE225" s="32">
        <f t="shared" si="121"/>
        <v>223</v>
      </c>
      <c r="AF225" s="32" t="str">
        <f t="shared" si="122"/>
        <v>Муниципальное бюджетное общеобразовательное учреждение Вяжевская средняя общеобразовательная школа Новосильского района</v>
      </c>
      <c r="AG225" s="32">
        <f>'Рейтинговая таблица организаций'!AR225</f>
        <v>100</v>
      </c>
      <c r="AH225" s="32">
        <f>'Рейтинговая таблица организаций'!AS225</f>
        <v>100</v>
      </c>
      <c r="AI225" s="32">
        <f>'Рейтинговая таблица организаций'!AT225</f>
        <v>100</v>
      </c>
      <c r="AJ225" s="32">
        <f>'Рейтинговая таблица организаций'!AU225</f>
        <v>100</v>
      </c>
      <c r="AK225" s="32" t="str">
        <f t="shared" si="123"/>
        <v>1-123</v>
      </c>
      <c r="AL225" s="32">
        <f t="shared" si="135"/>
        <v>1</v>
      </c>
      <c r="AM225" s="32">
        <f t="shared" si="136"/>
        <v>123</v>
      </c>
      <c r="AN225" s="32">
        <f>'бланки '!D227</f>
        <v>223</v>
      </c>
      <c r="AO225" s="32" t="str">
        <f t="shared" si="124"/>
        <v>Муниципальное бюджетное общеобразовательное учреждение Вяжевская средняя общеобразовательная школа Новосильского района</v>
      </c>
      <c r="AP225" s="32">
        <f>'Рейтинговая таблица организаций'!BB225</f>
        <v>100</v>
      </c>
      <c r="AQ225" s="32">
        <f>'Рейтинговая таблица организаций'!BC225</f>
        <v>100</v>
      </c>
      <c r="AR225" s="32">
        <f>'Рейтинговая таблица организаций'!BD225</f>
        <v>100</v>
      </c>
      <c r="AS225" s="32">
        <f>'Рейтинговая таблица организаций'!BE225</f>
        <v>100</v>
      </c>
      <c r="AT225" s="32" t="str">
        <f t="shared" si="125"/>
        <v>1-120</v>
      </c>
      <c r="AU225" s="32">
        <f t="shared" si="137"/>
        <v>1</v>
      </c>
      <c r="AV225" s="32">
        <f t="shared" si="138"/>
        <v>120</v>
      </c>
      <c r="AW225" s="39" t="str">
        <f t="shared" si="139"/>
        <v>Новосильский район</v>
      </c>
      <c r="AX225" s="32">
        <f t="shared" si="126"/>
        <v>223</v>
      </c>
      <c r="AY225" s="32" t="str">
        <f t="shared" si="127"/>
        <v>Муниципальное бюджетное общеобразовательное учреждение Вяжевская средняя общеобразовательная школа Новосильского района</v>
      </c>
      <c r="AZ225" s="32">
        <f>'Рейтинговая таблица организаций'!BF225</f>
        <v>91.97999999999999</v>
      </c>
      <c r="BA225" s="32" t="str">
        <f t="shared" si="128"/>
        <v>4</v>
      </c>
      <c r="BB225" s="32">
        <f t="shared" si="142"/>
        <v>4</v>
      </c>
      <c r="BC225" s="32">
        <f t="shared" si="143"/>
        <v>1</v>
      </c>
    </row>
    <row r="226" spans="1:55">
      <c r="A226" s="32">
        <f>'бланки '!D228</f>
        <v>224</v>
      </c>
      <c r="B226" s="33" t="str">
        <f>'Рейтинговая таблица организаций'!B226</f>
        <v>Муниципальное бюджетное общеобразовательное учреждение Глубковская средняя общеобразовательная школа Новосильского района</v>
      </c>
      <c r="C226" s="33" t="str">
        <f>'бланки '!A228</f>
        <v>Новосильский район</v>
      </c>
      <c r="D226" s="32">
        <f>'Рейтинговая таблица организаций'!C226</f>
        <v>10</v>
      </c>
      <c r="E226" s="32">
        <f t="shared" si="112"/>
        <v>224</v>
      </c>
      <c r="F226" s="32" t="str">
        <f t="shared" si="113"/>
        <v>Муниципальное бюджетное общеобразовательное учреждение Глубковская средняя общеобразовательная школа Новосильского района</v>
      </c>
      <c r="G226" s="32">
        <f>'Рейтинговая таблица организаций'!Q226</f>
        <v>98</v>
      </c>
      <c r="H226" s="32">
        <f>'Рейтинговая таблица организаций'!R226</f>
        <v>100</v>
      </c>
      <c r="I226" s="32">
        <f>'Рейтинговая таблица организаций'!S226</f>
        <v>100</v>
      </c>
      <c r="J226" s="32">
        <f>'Рейтинговая таблица организаций'!T226</f>
        <v>99.4</v>
      </c>
      <c r="K226" s="32" t="str">
        <f t="shared" si="114"/>
        <v>75-82</v>
      </c>
      <c r="L226" s="32">
        <f t="shared" si="129"/>
        <v>75</v>
      </c>
      <c r="M226" s="32">
        <f t="shared" si="130"/>
        <v>8</v>
      </c>
      <c r="N226" s="32">
        <f t="shared" si="115"/>
        <v>224</v>
      </c>
      <c r="O226" s="32" t="str">
        <f t="shared" si="116"/>
        <v>Муниципальное бюджетное общеобразовательное учреждение Глубковская средняя общеобразовательная школа Новосильского района</v>
      </c>
      <c r="P226" s="32">
        <f>'Рейтинговая таблица организаций'!Z226</f>
        <v>100</v>
      </c>
      <c r="Q226" s="32">
        <f>'Рейтинговая таблица организаций'!AB226</f>
        <v>100</v>
      </c>
      <c r="R226" s="32">
        <f>'Рейтинговая таблица организаций'!AC226</f>
        <v>100</v>
      </c>
      <c r="S226" s="32" t="str">
        <f t="shared" si="117"/>
        <v>2-156</v>
      </c>
      <c r="T226" s="32">
        <f t="shared" si="131"/>
        <v>2</v>
      </c>
      <c r="U226" s="32">
        <f t="shared" si="132"/>
        <v>155</v>
      </c>
      <c r="V226" s="32">
        <f t="shared" si="118"/>
        <v>224</v>
      </c>
      <c r="W226" s="32" t="str">
        <f t="shared" si="119"/>
        <v>Муниципальное бюджетное общеобразовательное учреждение Глубковская средняя общеобразовательная школа Новосильского района</v>
      </c>
      <c r="X226" s="32">
        <f>'Рейтинговая таблица организаций'!AH226</f>
        <v>0</v>
      </c>
      <c r="Y226" s="32">
        <f>'Рейтинговая таблица организаций'!AI226</f>
        <v>100</v>
      </c>
      <c r="Z226" s="34">
        <f>'Рейтинговая таблица организаций'!AJ226</f>
        <v>100</v>
      </c>
      <c r="AA226" s="32">
        <f>'Рейтинговая таблица организаций'!AK226</f>
        <v>70</v>
      </c>
      <c r="AB226" s="32" t="str">
        <f t="shared" si="120"/>
        <v>91-92</v>
      </c>
      <c r="AC226" s="32">
        <f t="shared" si="133"/>
        <v>91</v>
      </c>
      <c r="AD226" s="32">
        <f t="shared" si="134"/>
        <v>2</v>
      </c>
      <c r="AE226" s="32">
        <f t="shared" si="121"/>
        <v>224</v>
      </c>
      <c r="AF226" s="32" t="str">
        <f t="shared" si="122"/>
        <v>Муниципальное бюджетное общеобразовательное учреждение Глубковская средняя общеобразовательная школа Новосильского района</v>
      </c>
      <c r="AG226" s="32">
        <f>'Рейтинговая таблица организаций'!AR226</f>
        <v>100</v>
      </c>
      <c r="AH226" s="32">
        <f>'Рейтинговая таблица организаций'!AS226</f>
        <v>100</v>
      </c>
      <c r="AI226" s="32">
        <f>'Рейтинговая таблица организаций'!AT226</f>
        <v>100</v>
      </c>
      <c r="AJ226" s="32">
        <f>'Рейтинговая таблица организаций'!AU226</f>
        <v>100</v>
      </c>
      <c r="AK226" s="32" t="str">
        <f t="shared" si="123"/>
        <v>1-123</v>
      </c>
      <c r="AL226" s="32">
        <f t="shared" si="135"/>
        <v>1</v>
      </c>
      <c r="AM226" s="32">
        <f t="shared" si="136"/>
        <v>123</v>
      </c>
      <c r="AN226" s="32">
        <f>'бланки '!D228</f>
        <v>224</v>
      </c>
      <c r="AO226" s="32" t="str">
        <f t="shared" si="124"/>
        <v>Муниципальное бюджетное общеобразовательное учреждение Глубковская средняя общеобразовательная школа Новосильского района</v>
      </c>
      <c r="AP226" s="32">
        <f>'Рейтинговая таблица организаций'!BB226</f>
        <v>100</v>
      </c>
      <c r="AQ226" s="32">
        <f>'Рейтинговая таблица организаций'!BC226</f>
        <v>100</v>
      </c>
      <c r="AR226" s="32">
        <f>'Рейтинговая таблица организаций'!BD226</f>
        <v>100</v>
      </c>
      <c r="AS226" s="32">
        <f>'Рейтинговая таблица организаций'!BE226</f>
        <v>100</v>
      </c>
      <c r="AT226" s="32" t="str">
        <f t="shared" si="125"/>
        <v>1-120</v>
      </c>
      <c r="AU226" s="32">
        <f t="shared" si="137"/>
        <v>1</v>
      </c>
      <c r="AV226" s="32">
        <f t="shared" si="138"/>
        <v>120</v>
      </c>
      <c r="AW226" s="39" t="str">
        <f t="shared" si="139"/>
        <v>Новосильский район</v>
      </c>
      <c r="AX226" s="32">
        <f t="shared" si="126"/>
        <v>224</v>
      </c>
      <c r="AY226" s="32" t="str">
        <f t="shared" si="127"/>
        <v>Муниципальное бюджетное общеобразовательное учреждение Глубковская средняя общеобразовательная школа Новосильского района</v>
      </c>
      <c r="AZ226" s="32">
        <f>'Рейтинговая таблица организаций'!BF226</f>
        <v>93.88</v>
      </c>
      <c r="BA226" s="32" t="str">
        <f t="shared" si="128"/>
        <v>2</v>
      </c>
      <c r="BB226" s="32">
        <f t="shared" si="142"/>
        <v>2</v>
      </c>
      <c r="BC226" s="32">
        <f t="shared" si="143"/>
        <v>1</v>
      </c>
    </row>
    <row r="227" spans="1:55">
      <c r="A227" s="32">
        <f>'бланки '!D229</f>
        <v>225</v>
      </c>
      <c r="B227" s="33" t="str">
        <f>'Рейтинговая таблица организаций'!B227</f>
        <v>Муниципальное бюджетное общеобразовательное учреждение Селезнёвская средняя общеобразовательная школа Новосильского района</v>
      </c>
      <c r="C227" s="33" t="str">
        <f>'бланки '!A229</f>
        <v>Новосильский район</v>
      </c>
      <c r="D227" s="32">
        <f>'Рейтинговая таблица организаций'!C227</f>
        <v>27</v>
      </c>
      <c r="E227" s="32">
        <f t="shared" si="112"/>
        <v>225</v>
      </c>
      <c r="F227" s="32" t="str">
        <f t="shared" si="113"/>
        <v>Муниципальное бюджетное общеобразовательное учреждение Селезнёвская средняя общеобразовательная школа Новосильского района</v>
      </c>
      <c r="G227" s="32">
        <f>'Рейтинговая таблица организаций'!Q227</f>
        <v>99</v>
      </c>
      <c r="H227" s="32">
        <f>'Рейтинговая таблица организаций'!R227</f>
        <v>100</v>
      </c>
      <c r="I227" s="32">
        <f>'Рейтинговая таблица организаций'!S227</f>
        <v>100</v>
      </c>
      <c r="J227" s="32">
        <f>'Рейтинговая таблица организаций'!T227</f>
        <v>99.7</v>
      </c>
      <c r="K227" s="32" t="str">
        <f t="shared" si="114"/>
        <v>33-51</v>
      </c>
      <c r="L227" s="32">
        <f t="shared" si="129"/>
        <v>33</v>
      </c>
      <c r="M227" s="32">
        <f t="shared" si="130"/>
        <v>19</v>
      </c>
      <c r="N227" s="32">
        <f t="shared" si="115"/>
        <v>225</v>
      </c>
      <c r="O227" s="32" t="str">
        <f t="shared" si="116"/>
        <v>Муниципальное бюджетное общеобразовательное учреждение Селезнёвская средняя общеобразовательная школа Новосильского района</v>
      </c>
      <c r="P227" s="32">
        <f>'Рейтинговая таблица организаций'!Z227</f>
        <v>100</v>
      </c>
      <c r="Q227" s="32">
        <f>'Рейтинговая таблица организаций'!AB227</f>
        <v>96</v>
      </c>
      <c r="R227" s="32">
        <f>'Рейтинговая таблица организаций'!AC227</f>
        <v>98</v>
      </c>
      <c r="S227" s="32" t="str">
        <f t="shared" si="117"/>
        <v>278-315</v>
      </c>
      <c r="T227" s="32">
        <f t="shared" si="131"/>
        <v>278</v>
      </c>
      <c r="U227" s="32">
        <f t="shared" si="132"/>
        <v>38</v>
      </c>
      <c r="V227" s="32">
        <f t="shared" si="118"/>
        <v>225</v>
      </c>
      <c r="W227" s="32" t="str">
        <f t="shared" si="119"/>
        <v>Муниципальное бюджетное общеобразовательное учреждение Селезнёвская средняя общеобразовательная школа Новосильского района</v>
      </c>
      <c r="X227" s="32">
        <f>'Рейтинговая таблица организаций'!AH227</f>
        <v>60</v>
      </c>
      <c r="Y227" s="32">
        <f>'Рейтинговая таблица организаций'!AI227</f>
        <v>100</v>
      </c>
      <c r="Z227" s="34">
        <f>'Рейтинговая таблица организаций'!AJ227</f>
        <v>87</v>
      </c>
      <c r="AA227" s="32">
        <f>'Рейтинговая таблица организаций'!AK227</f>
        <v>84.1</v>
      </c>
      <c r="AB227" s="32" t="str">
        <f t="shared" si="120"/>
        <v>30</v>
      </c>
      <c r="AC227" s="32">
        <f t="shared" si="133"/>
        <v>30</v>
      </c>
      <c r="AD227" s="32">
        <f t="shared" si="134"/>
        <v>1</v>
      </c>
      <c r="AE227" s="32">
        <f t="shared" si="121"/>
        <v>225</v>
      </c>
      <c r="AF227" s="32" t="str">
        <f t="shared" si="122"/>
        <v>Муниципальное бюджетное общеобразовательное учреждение Селезнёвская средняя общеобразовательная школа Новосильского района</v>
      </c>
      <c r="AG227" s="32">
        <f>'Рейтинговая таблица организаций'!AR227</f>
        <v>100</v>
      </c>
      <c r="AH227" s="32">
        <f>'Рейтинговая таблица организаций'!AS227</f>
        <v>100</v>
      </c>
      <c r="AI227" s="32">
        <f>'Рейтинговая таблица организаций'!AT227</f>
        <v>100</v>
      </c>
      <c r="AJ227" s="32">
        <f>'Рейтинговая таблица организаций'!AU227</f>
        <v>100</v>
      </c>
      <c r="AK227" s="32" t="str">
        <f t="shared" si="123"/>
        <v>1-123</v>
      </c>
      <c r="AL227" s="32">
        <f t="shared" si="135"/>
        <v>1</v>
      </c>
      <c r="AM227" s="32">
        <f t="shared" si="136"/>
        <v>123</v>
      </c>
      <c r="AN227" s="32">
        <f>'бланки '!D229</f>
        <v>225</v>
      </c>
      <c r="AO227" s="32" t="str">
        <f t="shared" si="124"/>
        <v>Муниципальное бюджетное общеобразовательное учреждение Селезнёвская средняя общеобразовательная школа Новосильского района</v>
      </c>
      <c r="AP227" s="32">
        <f>'Рейтинговая таблица организаций'!BB227</f>
        <v>100</v>
      </c>
      <c r="AQ227" s="32">
        <f>'Рейтинговая таблица организаций'!BC227</f>
        <v>96</v>
      </c>
      <c r="AR227" s="32">
        <f>'Рейтинговая таблица организаций'!BD227</f>
        <v>100</v>
      </c>
      <c r="AS227" s="32">
        <f>'Рейтинговая таблица организаций'!BE227</f>
        <v>99.2</v>
      </c>
      <c r="AT227" s="32" t="str">
        <f t="shared" si="125"/>
        <v>143-158</v>
      </c>
      <c r="AU227" s="32">
        <f t="shared" si="137"/>
        <v>143</v>
      </c>
      <c r="AV227" s="32">
        <f t="shared" si="138"/>
        <v>16</v>
      </c>
      <c r="AW227" s="39" t="str">
        <f t="shared" si="139"/>
        <v>Новосильский район</v>
      </c>
      <c r="AX227" s="32">
        <f t="shared" si="126"/>
        <v>225</v>
      </c>
      <c r="AY227" s="32" t="str">
        <f t="shared" si="127"/>
        <v>Муниципальное бюджетное общеобразовательное учреждение Селезнёвская средняя общеобразовательная школа Новосильского района</v>
      </c>
      <c r="AZ227" s="32">
        <f>'Рейтинговая таблица организаций'!BF227</f>
        <v>96.199999999999989</v>
      </c>
      <c r="BA227" s="32" t="str">
        <f t="shared" si="128"/>
        <v>1</v>
      </c>
      <c r="BB227" s="32">
        <f t="shared" si="142"/>
        <v>1</v>
      </c>
      <c r="BC227" s="32">
        <f t="shared" si="143"/>
        <v>1</v>
      </c>
    </row>
    <row r="228" spans="1:55">
      <c r="A228" s="32">
        <f>'бланки '!D230</f>
        <v>226</v>
      </c>
      <c r="B228" s="33" t="str">
        <f>'Рейтинговая таблица организаций'!B228</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8" s="33" t="str">
        <f>'бланки '!A230</f>
        <v>Знаменский район</v>
      </c>
      <c r="D228" s="32">
        <f>'Рейтинговая таблица организаций'!C228</f>
        <v>194</v>
      </c>
      <c r="E228" s="32">
        <f t="shared" si="112"/>
        <v>226</v>
      </c>
      <c r="F228" s="32" t="str">
        <f t="shared" si="113"/>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G228" s="32">
        <f>'Рейтинговая таблица организаций'!Q228</f>
        <v>94</v>
      </c>
      <c r="H228" s="32">
        <f>'Рейтинговая таблица организаций'!R228</f>
        <v>100</v>
      </c>
      <c r="I228" s="32">
        <f>'Рейтинговая таблица организаций'!S228</f>
        <v>99</v>
      </c>
      <c r="J228" s="32">
        <f>'Рейтинговая таблица организаций'!T228</f>
        <v>97.8</v>
      </c>
      <c r="K228" s="32" t="str">
        <f t="shared" si="114"/>
        <v>215-217</v>
      </c>
      <c r="L228" s="32">
        <f t="shared" si="129"/>
        <v>215</v>
      </c>
      <c r="M228" s="32">
        <f t="shared" si="130"/>
        <v>3</v>
      </c>
      <c r="N228" s="32">
        <f t="shared" si="115"/>
        <v>226</v>
      </c>
      <c r="O228" s="32" t="str">
        <f t="shared" si="116"/>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P228" s="32">
        <f>'Рейтинговая таблица организаций'!Z228</f>
        <v>100</v>
      </c>
      <c r="Q228" s="32">
        <f>'Рейтинговая таблица организаций'!AB228</f>
        <v>98</v>
      </c>
      <c r="R228" s="32">
        <f>'Рейтинговая таблица организаций'!AC228</f>
        <v>99</v>
      </c>
      <c r="S228" s="32" t="str">
        <f t="shared" si="117"/>
        <v>193-239</v>
      </c>
      <c r="T228" s="32">
        <f t="shared" si="131"/>
        <v>193</v>
      </c>
      <c r="U228" s="32">
        <f t="shared" si="132"/>
        <v>47</v>
      </c>
      <c r="V228" s="32">
        <f t="shared" si="118"/>
        <v>226</v>
      </c>
      <c r="W228" s="32" t="str">
        <f t="shared" si="119"/>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X228" s="32">
        <f>'Рейтинговая таблица организаций'!AH228</f>
        <v>60</v>
      </c>
      <c r="Y228" s="32">
        <f>'Рейтинговая таблица организаций'!AI228</f>
        <v>60</v>
      </c>
      <c r="Z228" s="34">
        <f>'Рейтинговая таблица организаций'!AJ228</f>
        <v>93</v>
      </c>
      <c r="AA228" s="32">
        <f>'Рейтинговая таблица организаций'!AK228</f>
        <v>69.900000000000006</v>
      </c>
      <c r="AB228" s="32" t="str">
        <f t="shared" si="120"/>
        <v>93-97</v>
      </c>
      <c r="AC228" s="32">
        <f t="shared" si="133"/>
        <v>93</v>
      </c>
      <c r="AD228" s="32">
        <f t="shared" si="134"/>
        <v>5</v>
      </c>
      <c r="AE228" s="32">
        <f t="shared" si="121"/>
        <v>226</v>
      </c>
      <c r="AF228" s="32" t="str">
        <f t="shared" si="122"/>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AG228" s="32">
        <f>'Рейтинговая таблица организаций'!AR228</f>
        <v>96</v>
      </c>
      <c r="AH228" s="32">
        <f>'Рейтинговая таблица организаций'!AS228</f>
        <v>98</v>
      </c>
      <c r="AI228" s="32">
        <f>'Рейтинговая таблица организаций'!AT228</f>
        <v>99</v>
      </c>
      <c r="AJ228" s="32">
        <f>'Рейтинговая таблица организаций'!AU228</f>
        <v>97.4</v>
      </c>
      <c r="AK228" s="32" t="str">
        <f t="shared" si="123"/>
        <v>265-271</v>
      </c>
      <c r="AL228" s="32">
        <f t="shared" si="135"/>
        <v>265</v>
      </c>
      <c r="AM228" s="32">
        <f t="shared" si="136"/>
        <v>7</v>
      </c>
      <c r="AN228" s="32">
        <f>'бланки '!D230</f>
        <v>226</v>
      </c>
      <c r="AO228" s="32" t="str">
        <f t="shared" si="124"/>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AP228" s="32">
        <f>'Рейтинговая таблица организаций'!BB228</f>
        <v>99</v>
      </c>
      <c r="AQ228" s="32">
        <f>'Рейтинговая таблица организаций'!BC228</f>
        <v>99</v>
      </c>
      <c r="AR228" s="32">
        <f>'Рейтинговая таблица организаций'!BD228</f>
        <v>98</v>
      </c>
      <c r="AS228" s="32">
        <f>'Рейтинговая таблица организаций'!BE228</f>
        <v>98.5</v>
      </c>
      <c r="AT228" s="32" t="str">
        <f t="shared" si="125"/>
        <v>204-215</v>
      </c>
      <c r="AU228" s="32">
        <f t="shared" si="137"/>
        <v>204</v>
      </c>
      <c r="AV228" s="32">
        <f t="shared" si="138"/>
        <v>12</v>
      </c>
      <c r="AW228" s="39" t="str">
        <f t="shared" si="139"/>
        <v>Знаменский район</v>
      </c>
      <c r="AX228" s="32">
        <f t="shared" si="126"/>
        <v>226</v>
      </c>
      <c r="AY228" s="32" t="str">
        <f t="shared" si="127"/>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AZ228" s="32">
        <f>'Рейтинговая таблица организаций'!BF228</f>
        <v>92.52000000000001</v>
      </c>
      <c r="BA228" s="32" t="str">
        <f t="shared" si="128"/>
        <v>3</v>
      </c>
      <c r="BB228" s="32">
        <f>RANK(AZ228,AZ$228:AZ$233)</f>
        <v>3</v>
      </c>
      <c r="BC228" s="32">
        <f>COUNTIF(BB$228:BB$233,BB228)</f>
        <v>1</v>
      </c>
    </row>
    <row r="229" spans="1:55">
      <c r="A229" s="32">
        <f>'бланки '!D231</f>
        <v>227</v>
      </c>
      <c r="B229" s="33" t="str">
        <f>'Рейтинговая таблица организаций'!B229</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9" s="33" t="str">
        <f>'бланки '!A231</f>
        <v>Знаменский район</v>
      </c>
      <c r="D229" s="32">
        <f>'Рейтинговая таблица организаций'!C229</f>
        <v>46</v>
      </c>
      <c r="E229" s="32">
        <f t="shared" si="112"/>
        <v>227</v>
      </c>
      <c r="F229" s="32" t="str">
        <f t="shared" si="113"/>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G229" s="32">
        <f>'Рейтинговая таблица организаций'!Q229</f>
        <v>98</v>
      </c>
      <c r="H229" s="32">
        <f>'Рейтинговая таблица организаций'!R229</f>
        <v>100</v>
      </c>
      <c r="I229" s="32">
        <f>'Рейтинговая таблица организаций'!S229</f>
        <v>100</v>
      </c>
      <c r="J229" s="32">
        <f>'Рейтинговая таблица организаций'!T229</f>
        <v>99.4</v>
      </c>
      <c r="K229" s="32" t="str">
        <f t="shared" si="114"/>
        <v>75-82</v>
      </c>
      <c r="L229" s="32">
        <f t="shared" si="129"/>
        <v>75</v>
      </c>
      <c r="M229" s="32">
        <f t="shared" si="130"/>
        <v>8</v>
      </c>
      <c r="N229" s="32">
        <f t="shared" si="115"/>
        <v>227</v>
      </c>
      <c r="O229" s="32" t="str">
        <f t="shared" si="116"/>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P229" s="32">
        <f>'Рейтинговая таблица организаций'!Z229</f>
        <v>100</v>
      </c>
      <c r="Q229" s="32">
        <f>'Рейтинговая таблица организаций'!AB229</f>
        <v>100</v>
      </c>
      <c r="R229" s="32">
        <f>'Рейтинговая таблица организаций'!AC229</f>
        <v>100</v>
      </c>
      <c r="S229" s="32" t="str">
        <f t="shared" si="117"/>
        <v>2-156</v>
      </c>
      <c r="T229" s="32">
        <f t="shared" si="131"/>
        <v>2</v>
      </c>
      <c r="U229" s="32">
        <f t="shared" si="132"/>
        <v>155</v>
      </c>
      <c r="V229" s="32">
        <f t="shared" si="118"/>
        <v>227</v>
      </c>
      <c r="W229" s="32" t="str">
        <f t="shared" si="119"/>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X229" s="32">
        <f>'Рейтинговая таблица организаций'!AH229</f>
        <v>60</v>
      </c>
      <c r="Y229" s="32">
        <f>'Рейтинговая таблица организаций'!AI229</f>
        <v>100</v>
      </c>
      <c r="Z229" s="34">
        <f>'Рейтинговая таблица организаций'!AJ229</f>
        <v>83</v>
      </c>
      <c r="AA229" s="32">
        <f>'Рейтинговая таблица организаций'!AK229</f>
        <v>82.9</v>
      </c>
      <c r="AB229" s="32" t="str">
        <f t="shared" si="120"/>
        <v>33</v>
      </c>
      <c r="AC229" s="32">
        <f t="shared" si="133"/>
        <v>33</v>
      </c>
      <c r="AD229" s="32">
        <f t="shared" si="134"/>
        <v>1</v>
      </c>
      <c r="AE229" s="32">
        <f t="shared" si="121"/>
        <v>227</v>
      </c>
      <c r="AF229" s="32" t="str">
        <f t="shared" si="122"/>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AG229" s="32">
        <f>'Рейтинговая таблица организаций'!AR229</f>
        <v>100</v>
      </c>
      <c r="AH229" s="32">
        <f>'Рейтинговая таблица организаций'!AS229</f>
        <v>100</v>
      </c>
      <c r="AI229" s="32">
        <f>'Рейтинговая таблица организаций'!AT229</f>
        <v>100</v>
      </c>
      <c r="AJ229" s="32">
        <f>'Рейтинговая таблица организаций'!AU229</f>
        <v>100</v>
      </c>
      <c r="AK229" s="32" t="str">
        <f t="shared" si="123"/>
        <v>1-123</v>
      </c>
      <c r="AL229" s="32">
        <f t="shared" si="135"/>
        <v>1</v>
      </c>
      <c r="AM229" s="32">
        <f t="shared" si="136"/>
        <v>123</v>
      </c>
      <c r="AN229" s="32">
        <f>'бланки '!D231</f>
        <v>227</v>
      </c>
      <c r="AO229" s="32" t="str">
        <f t="shared" si="124"/>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AP229" s="32">
        <f>'Рейтинговая таблица организаций'!BB229</f>
        <v>100</v>
      </c>
      <c r="AQ229" s="32">
        <f>'Рейтинговая таблица организаций'!BC229</f>
        <v>98</v>
      </c>
      <c r="AR229" s="32">
        <f>'Рейтинговая таблица организаций'!BD229</f>
        <v>100</v>
      </c>
      <c r="AS229" s="32">
        <f>'Рейтинговая таблица организаций'!BE229</f>
        <v>99.6</v>
      </c>
      <c r="AT229" s="32" t="str">
        <f t="shared" si="125"/>
        <v>126-131</v>
      </c>
      <c r="AU229" s="32">
        <f t="shared" si="137"/>
        <v>126</v>
      </c>
      <c r="AV229" s="32">
        <f t="shared" si="138"/>
        <v>6</v>
      </c>
      <c r="AW229" s="39" t="str">
        <f t="shared" si="139"/>
        <v>Знаменский район</v>
      </c>
      <c r="AX229" s="32">
        <f t="shared" si="126"/>
        <v>227</v>
      </c>
      <c r="AY229" s="32" t="str">
        <f t="shared" si="127"/>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AZ229" s="32">
        <f>'Рейтинговая таблица организаций'!BF229</f>
        <v>96.38</v>
      </c>
      <c r="BA229" s="32" t="str">
        <f t="shared" si="128"/>
        <v>1</v>
      </c>
      <c r="BB229" s="32">
        <f t="shared" ref="BB229:BB233" si="144">RANK(AZ229,AZ$228:AZ$233)</f>
        <v>1</v>
      </c>
      <c r="BC229" s="32">
        <f t="shared" ref="BC229:BC233" si="145">COUNTIF(BB$228:BB$233,BB229)</f>
        <v>1</v>
      </c>
    </row>
    <row r="230" spans="1:55">
      <c r="A230" s="32">
        <f>'бланки '!D232</f>
        <v>228</v>
      </c>
      <c r="B230" s="33" t="str">
        <f>'Рейтинговая таблица организаций'!B230</f>
        <v>Муниципальное бюджетное общеобразовательное учреждение «Ждимирская средняя общеобразовательная школа» Знаменского района Орловской области</v>
      </c>
      <c r="C230" s="33" t="str">
        <f>'бланки '!A232</f>
        <v>Знаменский район</v>
      </c>
      <c r="D230" s="32">
        <f>'Рейтинговая таблица организаций'!C230</f>
        <v>18</v>
      </c>
      <c r="E230" s="32">
        <f t="shared" si="112"/>
        <v>228</v>
      </c>
      <c r="F230" s="32" t="str">
        <f t="shared" si="113"/>
        <v>Муниципальное бюджетное общеобразовательное учреждение «Ждимирская средняя общеобразовательная школа» Знаменского района Орловской области</v>
      </c>
      <c r="G230" s="32">
        <f>'Рейтинговая таблица организаций'!Q230</f>
        <v>100</v>
      </c>
      <c r="H230" s="32">
        <f>'Рейтинговая таблица организаций'!R230</f>
        <v>100</v>
      </c>
      <c r="I230" s="32">
        <f>'Рейтинговая таблица организаций'!S230</f>
        <v>100</v>
      </c>
      <c r="J230" s="32">
        <f>'Рейтинговая таблица организаций'!T230</f>
        <v>100</v>
      </c>
      <c r="K230" s="32" t="str">
        <f t="shared" si="114"/>
        <v>1-32</v>
      </c>
      <c r="L230" s="32">
        <f t="shared" si="129"/>
        <v>1</v>
      </c>
      <c r="M230" s="32">
        <f t="shared" si="130"/>
        <v>32</v>
      </c>
      <c r="N230" s="32">
        <f t="shared" si="115"/>
        <v>228</v>
      </c>
      <c r="O230" s="32" t="str">
        <f t="shared" si="116"/>
        <v>Муниципальное бюджетное общеобразовательное учреждение «Ждимирская средняя общеобразовательная школа» Знаменского района Орловской области</v>
      </c>
      <c r="P230" s="32">
        <f>'Рейтинговая таблица организаций'!Z230</f>
        <v>100</v>
      </c>
      <c r="Q230" s="32">
        <f>'Рейтинговая таблица организаций'!AB230</f>
        <v>100</v>
      </c>
      <c r="R230" s="32">
        <f>'Рейтинговая таблица организаций'!AC230</f>
        <v>100</v>
      </c>
      <c r="S230" s="32" t="str">
        <f t="shared" si="117"/>
        <v>2-156</v>
      </c>
      <c r="T230" s="32">
        <f t="shared" si="131"/>
        <v>2</v>
      </c>
      <c r="U230" s="32">
        <f t="shared" si="132"/>
        <v>155</v>
      </c>
      <c r="V230" s="32">
        <f t="shared" si="118"/>
        <v>228</v>
      </c>
      <c r="W230" s="32" t="str">
        <f t="shared" si="119"/>
        <v>Муниципальное бюджетное общеобразовательное учреждение «Ждимирская средняя общеобразовательная школа» Знаменского района Орловской области</v>
      </c>
      <c r="X230" s="32">
        <f>'Рейтинговая таблица организаций'!AH230</f>
        <v>20</v>
      </c>
      <c r="Y230" s="32">
        <f>'Рейтинговая таблица организаций'!AI230</f>
        <v>60</v>
      </c>
      <c r="Z230" s="34">
        <f>'Рейтинговая таблица организаций'!AJ230</f>
        <v>80</v>
      </c>
      <c r="AA230" s="32">
        <f>'Рейтинговая таблица организаций'!AK230</f>
        <v>54</v>
      </c>
      <c r="AB230" s="32" t="str">
        <f t="shared" si="120"/>
        <v>206-265</v>
      </c>
      <c r="AC230" s="32">
        <f t="shared" si="133"/>
        <v>206</v>
      </c>
      <c r="AD230" s="32">
        <f t="shared" si="134"/>
        <v>60</v>
      </c>
      <c r="AE230" s="32">
        <f t="shared" si="121"/>
        <v>228</v>
      </c>
      <c r="AF230" s="32" t="str">
        <f t="shared" si="122"/>
        <v>Муниципальное бюджетное общеобразовательное учреждение «Ждимирская средняя общеобразовательная школа» Знаменского района Орловской области</v>
      </c>
      <c r="AG230" s="32">
        <f>'Рейтинговая таблица организаций'!AR230</f>
        <v>100</v>
      </c>
      <c r="AH230" s="32">
        <f>'Рейтинговая таблица организаций'!AS230</f>
        <v>100</v>
      </c>
      <c r="AI230" s="32">
        <f>'Рейтинговая таблица организаций'!AT230</f>
        <v>88</v>
      </c>
      <c r="AJ230" s="32">
        <f>'Рейтинговая таблица организаций'!AU230</f>
        <v>97.6</v>
      </c>
      <c r="AK230" s="32" t="str">
        <f t="shared" si="123"/>
        <v>255-264</v>
      </c>
      <c r="AL230" s="32">
        <f t="shared" si="135"/>
        <v>255</v>
      </c>
      <c r="AM230" s="32">
        <f t="shared" si="136"/>
        <v>10</v>
      </c>
      <c r="AN230" s="32">
        <f>'бланки '!D232</f>
        <v>228</v>
      </c>
      <c r="AO230" s="32" t="str">
        <f t="shared" si="124"/>
        <v>Муниципальное бюджетное общеобразовательное учреждение «Ждимирская средняя общеобразовательная школа» Знаменского района Орловской области</v>
      </c>
      <c r="AP230" s="32">
        <f>'Рейтинговая таблица организаций'!BB230</f>
        <v>100</v>
      </c>
      <c r="AQ230" s="32">
        <f>'Рейтинговая таблица организаций'!BC230</f>
        <v>100</v>
      </c>
      <c r="AR230" s="32">
        <f>'Рейтинговая таблица организаций'!BD230</f>
        <v>100</v>
      </c>
      <c r="AS230" s="32">
        <f>'Рейтинговая таблица организаций'!BE230</f>
        <v>100</v>
      </c>
      <c r="AT230" s="32" t="str">
        <f t="shared" si="125"/>
        <v>1-120</v>
      </c>
      <c r="AU230" s="32">
        <f t="shared" si="137"/>
        <v>1</v>
      </c>
      <c r="AV230" s="32">
        <f t="shared" si="138"/>
        <v>120</v>
      </c>
      <c r="AW230" s="39" t="str">
        <f t="shared" si="139"/>
        <v>Знаменский район</v>
      </c>
      <c r="AX230" s="32">
        <f t="shared" si="126"/>
        <v>228</v>
      </c>
      <c r="AY230" s="32" t="str">
        <f t="shared" si="127"/>
        <v>Муниципальное бюджетное общеобразовательное учреждение «Ждимирская средняя общеобразовательная школа» Знаменского района Орловской области</v>
      </c>
      <c r="AZ230" s="32">
        <f>'Рейтинговая таблица организаций'!BF230</f>
        <v>90.320000000000007</v>
      </c>
      <c r="BA230" s="32" t="str">
        <f t="shared" si="128"/>
        <v>5</v>
      </c>
      <c r="BB230" s="32">
        <f t="shared" si="144"/>
        <v>5</v>
      </c>
      <c r="BC230" s="32">
        <f t="shared" si="145"/>
        <v>1</v>
      </c>
    </row>
    <row r="231" spans="1:55">
      <c r="A231" s="32">
        <f>'бланки '!D233</f>
        <v>229</v>
      </c>
      <c r="B231" s="33" t="str">
        <f>'Рейтинговая таблица организаций'!B231</f>
        <v>Муниципальное бюджетное общеобразовательное учреждение «Локонская основная общеобразовательная школа» Знаменского района Орловской области</v>
      </c>
      <c r="C231" s="33" t="str">
        <f>'бланки '!A233</f>
        <v>Знаменский район</v>
      </c>
      <c r="D231" s="32">
        <f>'Рейтинговая таблица организаций'!C231</f>
        <v>13</v>
      </c>
      <c r="E231" s="32">
        <f t="shared" si="112"/>
        <v>229</v>
      </c>
      <c r="F231" s="32" t="str">
        <f t="shared" si="113"/>
        <v>Муниципальное бюджетное общеобразовательное учреждение «Локонская основная общеобразовательная школа» Знаменского района Орловской области</v>
      </c>
      <c r="G231" s="32">
        <f>'Рейтинговая таблица организаций'!Q231</f>
        <v>78</v>
      </c>
      <c r="H231" s="32">
        <f>'Рейтинговая таблица организаций'!R231</f>
        <v>90</v>
      </c>
      <c r="I231" s="32">
        <f>'Рейтинговая таблица организаций'!S231</f>
        <v>100</v>
      </c>
      <c r="J231" s="32">
        <f>'Рейтинговая таблица организаций'!T231</f>
        <v>90.4</v>
      </c>
      <c r="K231" s="32" t="str">
        <f t="shared" si="114"/>
        <v>328</v>
      </c>
      <c r="L231" s="32">
        <f t="shared" si="129"/>
        <v>328</v>
      </c>
      <c r="M231" s="32">
        <f t="shared" si="130"/>
        <v>1</v>
      </c>
      <c r="N231" s="32">
        <f t="shared" si="115"/>
        <v>229</v>
      </c>
      <c r="O231" s="32" t="str">
        <f t="shared" si="116"/>
        <v>Муниципальное бюджетное общеобразовательное учреждение «Локонская основная общеобразовательная школа» Знаменского района Орловской области</v>
      </c>
      <c r="P231" s="32">
        <f>'Рейтинговая таблица организаций'!Z231</f>
        <v>100</v>
      </c>
      <c r="Q231" s="32">
        <f>'Рейтинговая таблица организаций'!AB231</f>
        <v>100</v>
      </c>
      <c r="R231" s="32">
        <f>'Рейтинговая таблица организаций'!AC231</f>
        <v>100</v>
      </c>
      <c r="S231" s="32" t="str">
        <f t="shared" si="117"/>
        <v>2-156</v>
      </c>
      <c r="T231" s="32">
        <f t="shared" si="131"/>
        <v>2</v>
      </c>
      <c r="U231" s="32">
        <f t="shared" si="132"/>
        <v>155</v>
      </c>
      <c r="V231" s="32">
        <f t="shared" si="118"/>
        <v>229</v>
      </c>
      <c r="W231" s="32" t="str">
        <f t="shared" si="119"/>
        <v>Муниципальное бюджетное общеобразовательное учреждение «Локонская основная общеобразовательная школа» Знаменского района Орловской области</v>
      </c>
      <c r="X231" s="32">
        <f>'Рейтинговая таблица организаций'!AH231</f>
        <v>0</v>
      </c>
      <c r="Y231" s="32">
        <f>'Рейтинговая таблица организаций'!AI231</f>
        <v>60</v>
      </c>
      <c r="Z231" s="34">
        <f>'Рейтинговая таблица организаций'!AJ231</f>
        <v>75</v>
      </c>
      <c r="AA231" s="32">
        <f>'Рейтинговая таблица организаций'!AK231</f>
        <v>46.5</v>
      </c>
      <c r="AB231" s="32" t="str">
        <f t="shared" si="120"/>
        <v>306</v>
      </c>
      <c r="AC231" s="32">
        <f t="shared" si="133"/>
        <v>306</v>
      </c>
      <c r="AD231" s="32">
        <f t="shared" si="134"/>
        <v>1</v>
      </c>
      <c r="AE231" s="32">
        <f t="shared" si="121"/>
        <v>229</v>
      </c>
      <c r="AF231" s="32" t="str">
        <f t="shared" si="122"/>
        <v>Муниципальное бюджетное общеобразовательное учреждение «Локонская основная общеобразовательная школа» Знаменского района Орловской области</v>
      </c>
      <c r="AG231" s="32">
        <f>'Рейтинговая таблица организаций'!AR231</f>
        <v>100</v>
      </c>
      <c r="AH231" s="32">
        <f>'Рейтинговая таблица организаций'!AS231</f>
        <v>100</v>
      </c>
      <c r="AI231" s="32">
        <f>'Рейтинговая таблица организаций'!AT231</f>
        <v>100</v>
      </c>
      <c r="AJ231" s="32">
        <f>'Рейтинговая таблица организаций'!AU231</f>
        <v>100</v>
      </c>
      <c r="AK231" s="32" t="str">
        <f t="shared" si="123"/>
        <v>1-123</v>
      </c>
      <c r="AL231" s="32">
        <f t="shared" si="135"/>
        <v>1</v>
      </c>
      <c r="AM231" s="32">
        <f t="shared" si="136"/>
        <v>123</v>
      </c>
      <c r="AN231" s="32">
        <f>'бланки '!D233</f>
        <v>229</v>
      </c>
      <c r="AO231" s="32" t="str">
        <f t="shared" si="124"/>
        <v>Муниципальное бюджетное общеобразовательное учреждение «Локонская основная общеобразовательная школа» Знаменского района Орловской области</v>
      </c>
      <c r="AP231" s="32">
        <f>'Рейтинговая таблица организаций'!BB231</f>
        <v>100</v>
      </c>
      <c r="AQ231" s="32">
        <f>'Рейтинговая таблица организаций'!BC231</f>
        <v>100</v>
      </c>
      <c r="AR231" s="32">
        <f>'Рейтинговая таблица организаций'!BD231</f>
        <v>100</v>
      </c>
      <c r="AS231" s="32">
        <f>'Рейтинговая таблица организаций'!BE231</f>
        <v>100</v>
      </c>
      <c r="AT231" s="32" t="str">
        <f t="shared" si="125"/>
        <v>1-120</v>
      </c>
      <c r="AU231" s="32">
        <f t="shared" si="137"/>
        <v>1</v>
      </c>
      <c r="AV231" s="32">
        <f t="shared" si="138"/>
        <v>120</v>
      </c>
      <c r="AW231" s="39" t="str">
        <f t="shared" si="139"/>
        <v>Знаменский район</v>
      </c>
      <c r="AX231" s="32">
        <f t="shared" si="126"/>
        <v>229</v>
      </c>
      <c r="AY231" s="32" t="str">
        <f t="shared" si="127"/>
        <v>Муниципальное бюджетное общеобразовательное учреждение «Локонская основная общеобразовательная школа» Знаменского района Орловской области</v>
      </c>
      <c r="AZ231" s="32">
        <f>'Рейтинговая таблица организаций'!BF231</f>
        <v>87.38</v>
      </c>
      <c r="BA231" s="32" t="str">
        <f t="shared" si="128"/>
        <v>6</v>
      </c>
      <c r="BB231" s="32">
        <f t="shared" si="144"/>
        <v>6</v>
      </c>
      <c r="BC231" s="32">
        <f t="shared" si="145"/>
        <v>1</v>
      </c>
    </row>
    <row r="232" spans="1:55">
      <c r="A232" s="32">
        <f>'бланки '!D234</f>
        <v>230</v>
      </c>
      <c r="B232" s="33" t="str">
        <f>'Рейтинговая таблица организаций'!B232</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2" s="33" t="str">
        <f>'бланки '!A234</f>
        <v>Знаменский район</v>
      </c>
      <c r="D232" s="32">
        <f>'Рейтинговая таблица организаций'!C232</f>
        <v>14</v>
      </c>
      <c r="E232" s="32">
        <f t="shared" si="112"/>
        <v>230</v>
      </c>
      <c r="F232" s="32" t="str">
        <f t="shared" si="113"/>
        <v>Муниципальное бюджетное общеобразовательное учреждение «Красниковская основная общеобразовательная школа» Знаменского района Орловской области</v>
      </c>
      <c r="G232" s="32">
        <f>'Рейтинговая таблица организаций'!Q232</f>
        <v>100</v>
      </c>
      <c r="H232" s="32">
        <f>'Рейтинговая таблица организаций'!R232</f>
        <v>100</v>
      </c>
      <c r="I232" s="32">
        <f>'Рейтинговая таблица организаций'!S232</f>
        <v>100</v>
      </c>
      <c r="J232" s="32">
        <f>'Рейтинговая таблица организаций'!T232</f>
        <v>100</v>
      </c>
      <c r="K232" s="32" t="str">
        <f t="shared" si="114"/>
        <v>1-32</v>
      </c>
      <c r="L232" s="32">
        <f t="shared" si="129"/>
        <v>1</v>
      </c>
      <c r="M232" s="32">
        <f t="shared" si="130"/>
        <v>32</v>
      </c>
      <c r="N232" s="32">
        <f t="shared" si="115"/>
        <v>230</v>
      </c>
      <c r="O232" s="32" t="str">
        <f t="shared" si="116"/>
        <v>Муниципальное бюджетное общеобразовательное учреждение «Красниковская основная общеобразовательная школа» Знаменского района Орловской области</v>
      </c>
      <c r="P232" s="32">
        <f>'Рейтинговая таблица организаций'!Z232</f>
        <v>100</v>
      </c>
      <c r="Q232" s="32">
        <f>'Рейтинговая таблица организаций'!AB232</f>
        <v>100</v>
      </c>
      <c r="R232" s="32">
        <f>'Рейтинговая таблица организаций'!AC232</f>
        <v>100</v>
      </c>
      <c r="S232" s="32" t="str">
        <f t="shared" si="117"/>
        <v>2-156</v>
      </c>
      <c r="T232" s="32">
        <f t="shared" si="131"/>
        <v>2</v>
      </c>
      <c r="U232" s="32">
        <f t="shared" si="132"/>
        <v>155</v>
      </c>
      <c r="V232" s="32">
        <f t="shared" si="118"/>
        <v>230</v>
      </c>
      <c r="W232" s="32" t="str">
        <f t="shared" si="119"/>
        <v>Муниципальное бюджетное общеобразовательное учреждение «Красниковская основная общеобразовательная школа» Знаменского района Орловской области</v>
      </c>
      <c r="X232" s="32">
        <f>'Рейтинговая таблица организаций'!AH232</f>
        <v>40</v>
      </c>
      <c r="Y232" s="32">
        <f>'Рейтинговая таблица организаций'!AI232</f>
        <v>60</v>
      </c>
      <c r="Z232" s="34">
        <f>'Рейтинговая таблица организаций'!AJ232</f>
        <v>100</v>
      </c>
      <c r="AA232" s="32">
        <f>'Рейтинговая таблица организаций'!AK232</f>
        <v>66</v>
      </c>
      <c r="AB232" s="32" t="str">
        <f t="shared" si="120"/>
        <v>115-132</v>
      </c>
      <c r="AC232" s="32">
        <f t="shared" si="133"/>
        <v>115</v>
      </c>
      <c r="AD232" s="32">
        <f t="shared" si="134"/>
        <v>18</v>
      </c>
      <c r="AE232" s="32">
        <f t="shared" si="121"/>
        <v>230</v>
      </c>
      <c r="AF232" s="32" t="str">
        <f t="shared" si="122"/>
        <v>Муниципальное бюджетное общеобразовательное учреждение «Красниковская основная общеобразовательная школа» Знаменского района Орловской области</v>
      </c>
      <c r="AG232" s="32">
        <f>'Рейтинговая таблица организаций'!AR232</f>
        <v>100</v>
      </c>
      <c r="AH232" s="32">
        <f>'Рейтинговая таблица организаций'!AS232</f>
        <v>100</v>
      </c>
      <c r="AI232" s="32">
        <f>'Рейтинговая таблица организаций'!AT232</f>
        <v>100</v>
      </c>
      <c r="AJ232" s="32">
        <f>'Рейтинговая таблица организаций'!AU232</f>
        <v>100</v>
      </c>
      <c r="AK232" s="32" t="str">
        <f t="shared" si="123"/>
        <v>1-123</v>
      </c>
      <c r="AL232" s="32">
        <f t="shared" si="135"/>
        <v>1</v>
      </c>
      <c r="AM232" s="32">
        <f t="shared" si="136"/>
        <v>123</v>
      </c>
      <c r="AN232" s="32">
        <f>'бланки '!D234</f>
        <v>230</v>
      </c>
      <c r="AO232" s="32" t="str">
        <f t="shared" si="124"/>
        <v>Муниципальное бюджетное общеобразовательное учреждение «Красниковская основная общеобразовательная школа» Знаменского района Орловской области</v>
      </c>
      <c r="AP232" s="32">
        <f>'Рейтинговая таблица организаций'!BB232</f>
        <v>100</v>
      </c>
      <c r="AQ232" s="32">
        <f>'Рейтинговая таблица организаций'!BC232</f>
        <v>100</v>
      </c>
      <c r="AR232" s="32">
        <f>'Рейтинговая таблица организаций'!BD232</f>
        <v>100</v>
      </c>
      <c r="AS232" s="32">
        <f>'Рейтинговая таблица организаций'!BE232</f>
        <v>100</v>
      </c>
      <c r="AT232" s="32" t="str">
        <f t="shared" si="125"/>
        <v>1-120</v>
      </c>
      <c r="AU232" s="32">
        <f t="shared" si="137"/>
        <v>1</v>
      </c>
      <c r="AV232" s="32">
        <f t="shared" si="138"/>
        <v>120</v>
      </c>
      <c r="AW232" s="39" t="str">
        <f t="shared" si="139"/>
        <v>Знаменский район</v>
      </c>
      <c r="AX232" s="32">
        <f t="shared" si="126"/>
        <v>230</v>
      </c>
      <c r="AY232" s="32" t="str">
        <f t="shared" si="127"/>
        <v>Муниципальное бюджетное общеобразовательное учреждение «Красниковская основная общеобразовательная школа» Знаменского района Орловской области</v>
      </c>
      <c r="AZ232" s="32">
        <f>'Рейтинговая таблица организаций'!BF232</f>
        <v>93.2</v>
      </c>
      <c r="BA232" s="32" t="str">
        <f t="shared" si="128"/>
        <v>2</v>
      </c>
      <c r="BB232" s="32">
        <f t="shared" si="144"/>
        <v>2</v>
      </c>
      <c r="BC232" s="32">
        <f t="shared" si="145"/>
        <v>1</v>
      </c>
    </row>
    <row r="233" spans="1:55">
      <c r="A233" s="32">
        <f>'бланки '!D235</f>
        <v>231</v>
      </c>
      <c r="B233" s="33" t="str">
        <f>'Рейтинговая таблица организаций'!B233</f>
        <v>Муниципальное бюджетное общеобразовательное учреждение «Глотовская средняя общеобразовательная школа» Знаменского района Орловской области</v>
      </c>
      <c r="C233" s="33" t="str">
        <f>'бланки '!A235</f>
        <v>Знаменский район</v>
      </c>
      <c r="D233" s="32">
        <f>'Рейтинговая таблица организаций'!C233</f>
        <v>17</v>
      </c>
      <c r="E233" s="32">
        <f t="shared" si="112"/>
        <v>231</v>
      </c>
      <c r="F233" s="32" t="str">
        <f t="shared" si="113"/>
        <v>Муниципальное бюджетное общеобразовательное учреждение «Глотовская средняя общеобразовательная школа» Знаменского района Орловской области</v>
      </c>
      <c r="G233" s="32">
        <f>'Рейтинговая таблица организаций'!Q233</f>
        <v>95</v>
      </c>
      <c r="H233" s="32">
        <f>'Рейтинговая таблица организаций'!R233</f>
        <v>100</v>
      </c>
      <c r="I233" s="32">
        <f>'Рейтинговая таблица организаций'!S233</f>
        <v>100</v>
      </c>
      <c r="J233" s="32">
        <f>'Рейтинговая таблица организаций'!T233</f>
        <v>98.5</v>
      </c>
      <c r="K233" s="32" t="str">
        <f t="shared" si="114"/>
        <v>167-178</v>
      </c>
      <c r="L233" s="32">
        <f t="shared" si="129"/>
        <v>167</v>
      </c>
      <c r="M233" s="32">
        <f t="shared" si="130"/>
        <v>12</v>
      </c>
      <c r="N233" s="32">
        <f t="shared" si="115"/>
        <v>231</v>
      </c>
      <c r="O233" s="32" t="str">
        <f t="shared" si="116"/>
        <v>Муниципальное бюджетное общеобразовательное учреждение «Глотовская средняя общеобразовательная школа» Знаменского района Орловской области</v>
      </c>
      <c r="P233" s="32">
        <f>'Рейтинговая таблица организаций'!Z233</f>
        <v>100</v>
      </c>
      <c r="Q233" s="32">
        <f>'Рейтинговая таблица организаций'!AB233</f>
        <v>100</v>
      </c>
      <c r="R233" s="32">
        <f>'Рейтинговая таблица организаций'!AC233</f>
        <v>100</v>
      </c>
      <c r="S233" s="32" t="str">
        <f t="shared" si="117"/>
        <v>2-156</v>
      </c>
      <c r="T233" s="32">
        <f t="shared" si="131"/>
        <v>2</v>
      </c>
      <c r="U233" s="32">
        <f t="shared" si="132"/>
        <v>155</v>
      </c>
      <c r="V233" s="32">
        <f t="shared" si="118"/>
        <v>231</v>
      </c>
      <c r="W233" s="32" t="str">
        <f t="shared" si="119"/>
        <v>Муниципальное бюджетное общеобразовательное учреждение «Глотовская средняя общеобразовательная школа» Знаменского района Орловской области</v>
      </c>
      <c r="X233" s="32">
        <f>'Рейтинговая таблица организаций'!AH233</f>
        <v>0</v>
      </c>
      <c r="Y233" s="32">
        <f>'Рейтинговая таблица организаций'!AI233</f>
        <v>60</v>
      </c>
      <c r="Z233" s="34">
        <f>'Рейтинговая таблица организаций'!AJ233</f>
        <v>100</v>
      </c>
      <c r="AA233" s="32">
        <f>'Рейтинговая таблица организаций'!AK233</f>
        <v>54</v>
      </c>
      <c r="AB233" s="32" t="str">
        <f t="shared" si="120"/>
        <v>206-265</v>
      </c>
      <c r="AC233" s="32">
        <f t="shared" si="133"/>
        <v>206</v>
      </c>
      <c r="AD233" s="32">
        <f t="shared" si="134"/>
        <v>60</v>
      </c>
      <c r="AE233" s="32">
        <f t="shared" si="121"/>
        <v>231</v>
      </c>
      <c r="AF233" s="32" t="str">
        <f t="shared" si="122"/>
        <v>Муниципальное бюджетное общеобразовательное учреждение «Глотовская средняя общеобразовательная школа» Знаменского района Орловской области</v>
      </c>
      <c r="AG233" s="32">
        <f>'Рейтинговая таблица организаций'!AR233</f>
        <v>100</v>
      </c>
      <c r="AH233" s="32">
        <f>'Рейтинговая таблица организаций'!AS233</f>
        <v>100</v>
      </c>
      <c r="AI233" s="32">
        <f>'Рейтинговая таблица организаций'!AT233</f>
        <v>100</v>
      </c>
      <c r="AJ233" s="32">
        <f>'Рейтинговая таблица организаций'!AU233</f>
        <v>100</v>
      </c>
      <c r="AK233" s="32" t="str">
        <f t="shared" si="123"/>
        <v>1-123</v>
      </c>
      <c r="AL233" s="32">
        <f t="shared" si="135"/>
        <v>1</v>
      </c>
      <c r="AM233" s="32">
        <f t="shared" si="136"/>
        <v>123</v>
      </c>
      <c r="AN233" s="32">
        <f>'бланки '!D235</f>
        <v>231</v>
      </c>
      <c r="AO233" s="32" t="str">
        <f t="shared" si="124"/>
        <v>Муниципальное бюджетное общеобразовательное учреждение «Глотовская средняя общеобразовательная школа» Знаменского района Орловской области</v>
      </c>
      <c r="AP233" s="32">
        <f>'Рейтинговая таблица организаций'!BB233</f>
        <v>100</v>
      </c>
      <c r="AQ233" s="32">
        <f>'Рейтинговая таблица организаций'!BC233</f>
        <v>100</v>
      </c>
      <c r="AR233" s="32">
        <f>'Рейтинговая таблица организаций'!BD233</f>
        <v>100</v>
      </c>
      <c r="AS233" s="32">
        <f>'Рейтинговая таблица организаций'!BE233</f>
        <v>100</v>
      </c>
      <c r="AT233" s="32" t="str">
        <f t="shared" si="125"/>
        <v>1-120</v>
      </c>
      <c r="AU233" s="32">
        <f t="shared" si="137"/>
        <v>1</v>
      </c>
      <c r="AV233" s="32">
        <f t="shared" si="138"/>
        <v>120</v>
      </c>
      <c r="AW233" s="39" t="str">
        <f t="shared" si="139"/>
        <v>Знаменский район</v>
      </c>
      <c r="AX233" s="32">
        <f t="shared" si="126"/>
        <v>231</v>
      </c>
      <c r="AY233" s="32" t="str">
        <f t="shared" si="127"/>
        <v>Муниципальное бюджетное общеобразовательное учреждение «Глотовская средняя общеобразовательная школа» Знаменского района Орловской области</v>
      </c>
      <c r="AZ233" s="32">
        <f>'Рейтинговая таблица организаций'!BF233</f>
        <v>90.5</v>
      </c>
      <c r="BA233" s="32" t="str">
        <f t="shared" si="128"/>
        <v>4</v>
      </c>
      <c r="BB233" s="32">
        <f t="shared" si="144"/>
        <v>4</v>
      </c>
      <c r="BC233" s="32">
        <f t="shared" si="145"/>
        <v>1</v>
      </c>
    </row>
    <row r="234" spans="1:55">
      <c r="A234" s="32">
        <f>'бланки '!D236</f>
        <v>232</v>
      </c>
      <c r="B234" s="33" t="str">
        <f>'Рейтинговая таблица организаций'!B234</f>
        <v>Муниципальное бюджетное общеобразовательное учреждение Кромского района Орловской области «Шаховская средняя общеобразовательная школа»</v>
      </c>
      <c r="C234" s="33" t="str">
        <f>'бланки '!A236</f>
        <v>Кромской район</v>
      </c>
      <c r="D234" s="32">
        <f>'Рейтинговая таблица организаций'!C234</f>
        <v>134</v>
      </c>
      <c r="E234" s="32">
        <f t="shared" si="112"/>
        <v>232</v>
      </c>
      <c r="F234" s="32" t="str">
        <f t="shared" si="113"/>
        <v>Муниципальное бюджетное общеобразовательное учреждение Кромского района Орловской области «Шаховская средняя общеобразовательная школа»</v>
      </c>
      <c r="G234" s="32">
        <f>'Рейтинговая таблица организаций'!Q234</f>
        <v>86</v>
      </c>
      <c r="H234" s="32">
        <f>'Рейтинговая таблица организаций'!R234</f>
        <v>100</v>
      </c>
      <c r="I234" s="32">
        <f>'Рейтинговая таблица организаций'!S234</f>
        <v>99</v>
      </c>
      <c r="J234" s="32">
        <f>'Рейтинговая таблица организаций'!T234</f>
        <v>95.4</v>
      </c>
      <c r="K234" s="32" t="str">
        <f t="shared" si="114"/>
        <v>283-285</v>
      </c>
      <c r="L234" s="32">
        <f t="shared" si="129"/>
        <v>283</v>
      </c>
      <c r="M234" s="32">
        <f t="shared" si="130"/>
        <v>3</v>
      </c>
      <c r="N234" s="32">
        <f t="shared" si="115"/>
        <v>232</v>
      </c>
      <c r="O234" s="32" t="str">
        <f t="shared" si="116"/>
        <v>Муниципальное бюджетное общеобразовательное учреждение Кромского района Орловской области «Шаховская средняя общеобразовательная школа»</v>
      </c>
      <c r="P234" s="32">
        <f>'Рейтинговая таблица организаций'!Z234</f>
        <v>100</v>
      </c>
      <c r="Q234" s="32">
        <f>'Рейтинговая таблица организаций'!AB234</f>
        <v>99</v>
      </c>
      <c r="R234" s="32">
        <f>'Рейтинговая таблица организаций'!AC234</f>
        <v>99.5</v>
      </c>
      <c r="S234" s="32" t="str">
        <f t="shared" si="117"/>
        <v>157-192</v>
      </c>
      <c r="T234" s="32">
        <f t="shared" si="131"/>
        <v>157</v>
      </c>
      <c r="U234" s="32">
        <f t="shared" si="132"/>
        <v>36</v>
      </c>
      <c r="V234" s="32">
        <f t="shared" si="118"/>
        <v>232</v>
      </c>
      <c r="W234" s="32" t="str">
        <f t="shared" si="119"/>
        <v>Муниципальное бюджетное общеобразовательное учреждение Кромского района Орловской области «Шаховская средняя общеобразовательная школа»</v>
      </c>
      <c r="X234" s="32">
        <f>'Рейтинговая таблица организаций'!AH234</f>
        <v>20</v>
      </c>
      <c r="Y234" s="32">
        <f>'Рейтинговая таблица организаций'!AI234</f>
        <v>60</v>
      </c>
      <c r="Z234" s="34">
        <f>'Рейтинговая таблица организаций'!AJ234</f>
        <v>100</v>
      </c>
      <c r="AA234" s="32">
        <f>'Рейтинговая таблица организаций'!AK234</f>
        <v>60</v>
      </c>
      <c r="AB234" s="32" t="str">
        <f t="shared" si="120"/>
        <v>160-188</v>
      </c>
      <c r="AC234" s="32">
        <f t="shared" si="133"/>
        <v>160</v>
      </c>
      <c r="AD234" s="32">
        <f t="shared" si="134"/>
        <v>29</v>
      </c>
      <c r="AE234" s="32">
        <f t="shared" si="121"/>
        <v>232</v>
      </c>
      <c r="AF234" s="32" t="str">
        <f t="shared" si="122"/>
        <v>Муниципальное бюджетное общеобразовательное учреждение Кромского района Орловской области «Шаховская средняя общеобразовательная школа»</v>
      </c>
      <c r="AG234" s="32">
        <f>'Рейтинговая таблица организаций'!AR234</f>
        <v>98</v>
      </c>
      <c r="AH234" s="32">
        <f>'Рейтинговая таблица организаций'!AS234</f>
        <v>100</v>
      </c>
      <c r="AI234" s="32">
        <f>'Рейтинговая таблица организаций'!AT234</f>
        <v>99</v>
      </c>
      <c r="AJ234" s="32">
        <f>'Рейтинговая таблица организаций'!AU234</f>
        <v>99</v>
      </c>
      <c r="AK234" s="32" t="str">
        <f t="shared" si="123"/>
        <v>157-169</v>
      </c>
      <c r="AL234" s="32">
        <f t="shared" si="135"/>
        <v>157</v>
      </c>
      <c r="AM234" s="32">
        <f t="shared" si="136"/>
        <v>13</v>
      </c>
      <c r="AN234" s="32">
        <f>'бланки '!D236</f>
        <v>232</v>
      </c>
      <c r="AO234" s="32" t="str">
        <f t="shared" si="124"/>
        <v>Муниципальное бюджетное общеобразовательное учреждение Кромского района Орловской области «Шаховская средняя общеобразовательная школа»</v>
      </c>
      <c r="AP234" s="32">
        <f>'Рейтинговая таблица организаций'!BB234</f>
        <v>99</v>
      </c>
      <c r="AQ234" s="32">
        <f>'Рейтинговая таблица организаций'!BC234</f>
        <v>99</v>
      </c>
      <c r="AR234" s="32">
        <f>'Рейтинговая таблица организаций'!BD234</f>
        <v>98</v>
      </c>
      <c r="AS234" s="32">
        <f>'Рейтинговая таблица организаций'!BE234</f>
        <v>98.5</v>
      </c>
      <c r="AT234" s="32" t="str">
        <f t="shared" si="125"/>
        <v>204-215</v>
      </c>
      <c r="AU234" s="32">
        <f t="shared" si="137"/>
        <v>204</v>
      </c>
      <c r="AV234" s="32">
        <f t="shared" si="138"/>
        <v>12</v>
      </c>
      <c r="AW234" s="39" t="str">
        <f t="shared" si="139"/>
        <v>Кромской район</v>
      </c>
      <c r="AX234" s="32">
        <f t="shared" si="126"/>
        <v>232</v>
      </c>
      <c r="AY234" s="32" t="str">
        <f t="shared" si="127"/>
        <v>Муниципальное бюджетное общеобразовательное учреждение Кромского района Орловской области «Шаховская средняя общеобразовательная школа»</v>
      </c>
      <c r="AZ234" s="32">
        <f>'Рейтинговая таблица организаций'!BF234</f>
        <v>90.47999999999999</v>
      </c>
      <c r="BA234" s="32" t="str">
        <f t="shared" si="128"/>
        <v>10</v>
      </c>
      <c r="BB234" s="32">
        <f>RANK(AZ234,AZ$234:AZ$249)</f>
        <v>10</v>
      </c>
      <c r="BC234" s="32">
        <f>COUNTIF(BB$234:BB$249,BB234)</f>
        <v>1</v>
      </c>
    </row>
    <row r="235" spans="1:55">
      <c r="A235" s="32">
        <f>'бланки '!D237</f>
        <v>233</v>
      </c>
      <c r="B235" s="33" t="str">
        <f>'Рейтинговая таблица организаций'!B235</f>
        <v>Муниципальное бюджетное общеобразовательное учреждение Кромского района Орловской области «Черкасская средняя общеобразовательная школа»</v>
      </c>
      <c r="C235" s="33" t="str">
        <f>'бланки '!A237</f>
        <v>Кромской район</v>
      </c>
      <c r="D235" s="32">
        <f>'Рейтинговая таблица организаций'!C235</f>
        <v>239</v>
      </c>
      <c r="E235" s="32">
        <f t="shared" si="112"/>
        <v>233</v>
      </c>
      <c r="F235" s="32" t="str">
        <f t="shared" si="113"/>
        <v>Муниципальное бюджетное общеобразовательное учреждение Кромского района Орловской области «Черкасская средняя общеобразовательная школа»</v>
      </c>
      <c r="G235" s="32">
        <f>'Рейтинговая таблица организаций'!Q235</f>
        <v>96</v>
      </c>
      <c r="H235" s="32">
        <f>'Рейтинговая таблица организаций'!R235</f>
        <v>100</v>
      </c>
      <c r="I235" s="32">
        <f>'Рейтинговая таблица организаций'!S235</f>
        <v>99</v>
      </c>
      <c r="J235" s="32">
        <f>'Рейтинговая таблица организаций'!T235</f>
        <v>98.4</v>
      </c>
      <c r="K235" s="32" t="str">
        <f t="shared" si="114"/>
        <v>179-187</v>
      </c>
      <c r="L235" s="32">
        <f t="shared" si="129"/>
        <v>179</v>
      </c>
      <c r="M235" s="32">
        <f t="shared" si="130"/>
        <v>9</v>
      </c>
      <c r="N235" s="32">
        <f t="shared" si="115"/>
        <v>233</v>
      </c>
      <c r="O235" s="32" t="str">
        <f t="shared" si="116"/>
        <v>Муниципальное бюджетное общеобразовательное учреждение Кромского района Орловской области «Черкасская средняя общеобразовательная школа»</v>
      </c>
      <c r="P235" s="32">
        <f>'Рейтинговая таблица организаций'!Z235</f>
        <v>100</v>
      </c>
      <c r="Q235" s="32">
        <f>'Рейтинговая таблица организаций'!AB235</f>
        <v>97</v>
      </c>
      <c r="R235" s="32">
        <f>'Рейтинговая таблица организаций'!AC235</f>
        <v>98.5</v>
      </c>
      <c r="S235" s="32" t="str">
        <f t="shared" si="117"/>
        <v>240-277</v>
      </c>
      <c r="T235" s="32">
        <f t="shared" si="131"/>
        <v>240</v>
      </c>
      <c r="U235" s="32">
        <f t="shared" si="132"/>
        <v>38</v>
      </c>
      <c r="V235" s="32">
        <f t="shared" si="118"/>
        <v>233</v>
      </c>
      <c r="W235" s="32" t="str">
        <f t="shared" si="119"/>
        <v>Муниципальное бюджетное общеобразовательное учреждение Кромского района Орловской области «Черкасская средняя общеобразовательная школа»</v>
      </c>
      <c r="X235" s="32">
        <f>'Рейтинговая таблица организаций'!AH235</f>
        <v>0</v>
      </c>
      <c r="Y235" s="32">
        <f>'Рейтинговая таблица организаций'!AI235</f>
        <v>60</v>
      </c>
      <c r="Z235" s="34">
        <f>'Рейтинговая таблица организаций'!AJ235</f>
        <v>95</v>
      </c>
      <c r="AA235" s="32">
        <f>'Рейтинговая таблица организаций'!AK235</f>
        <v>52.5</v>
      </c>
      <c r="AB235" s="32" t="str">
        <f t="shared" si="120"/>
        <v>270-272</v>
      </c>
      <c r="AC235" s="32">
        <f t="shared" si="133"/>
        <v>270</v>
      </c>
      <c r="AD235" s="32">
        <f t="shared" si="134"/>
        <v>3</v>
      </c>
      <c r="AE235" s="32">
        <f t="shared" si="121"/>
        <v>233</v>
      </c>
      <c r="AF235" s="32" t="str">
        <f t="shared" si="122"/>
        <v>Муниципальное бюджетное общеобразовательное учреждение Кромского района Орловской области «Черкасская средняя общеобразовательная школа»</v>
      </c>
      <c r="AG235" s="32">
        <f>'Рейтинговая таблица организаций'!AR235</f>
        <v>98</v>
      </c>
      <c r="AH235" s="32">
        <f>'Рейтинговая таблица организаций'!AS235</f>
        <v>99</v>
      </c>
      <c r="AI235" s="32">
        <f>'Рейтинговая таблица организаций'!AT235</f>
        <v>100</v>
      </c>
      <c r="AJ235" s="32">
        <f>'Рейтинговая таблица организаций'!AU235</f>
        <v>98.8</v>
      </c>
      <c r="AK235" s="32" t="str">
        <f t="shared" si="123"/>
        <v>170-190</v>
      </c>
      <c r="AL235" s="32">
        <f t="shared" si="135"/>
        <v>170</v>
      </c>
      <c r="AM235" s="32">
        <f t="shared" si="136"/>
        <v>21</v>
      </c>
      <c r="AN235" s="32">
        <f>'бланки '!D237</f>
        <v>233</v>
      </c>
      <c r="AO235" s="32" t="str">
        <f t="shared" si="124"/>
        <v>Муниципальное бюджетное общеобразовательное учреждение Кромского района Орловской области «Черкасская средняя общеобразовательная школа»</v>
      </c>
      <c r="AP235" s="32">
        <f>'Рейтинговая таблица организаций'!BB235</f>
        <v>97</v>
      </c>
      <c r="AQ235" s="32">
        <f>'Рейтинговая таблица организаций'!BC235</f>
        <v>98</v>
      </c>
      <c r="AR235" s="32">
        <f>'Рейтинговая таблица организаций'!BD235</f>
        <v>98</v>
      </c>
      <c r="AS235" s="32">
        <f>'Рейтинговая таблица организаций'!BE235</f>
        <v>97.7</v>
      </c>
      <c r="AT235" s="32" t="str">
        <f t="shared" si="125"/>
        <v>269-271</v>
      </c>
      <c r="AU235" s="32">
        <f t="shared" si="137"/>
        <v>269</v>
      </c>
      <c r="AV235" s="32">
        <f t="shared" si="138"/>
        <v>3</v>
      </c>
      <c r="AW235" s="39" t="str">
        <f t="shared" si="139"/>
        <v>Кромской район</v>
      </c>
      <c r="AX235" s="32">
        <f t="shared" si="126"/>
        <v>233</v>
      </c>
      <c r="AY235" s="32" t="str">
        <f t="shared" si="127"/>
        <v>Муниципальное бюджетное общеобразовательное учреждение Кромского района Орловской области «Черкасская средняя общеобразовательная школа»</v>
      </c>
      <c r="AZ235" s="32">
        <f>'Рейтинговая таблица организаций'!BF235</f>
        <v>89.179999999999993</v>
      </c>
      <c r="BA235" s="32" t="str">
        <f t="shared" si="128"/>
        <v>13</v>
      </c>
      <c r="BB235" s="32">
        <f t="shared" ref="BB235:BB249" si="146">RANK(AZ235,AZ$234:AZ$249)</f>
        <v>13</v>
      </c>
      <c r="BC235" s="32">
        <f t="shared" ref="BC235:BC249" si="147">COUNTIF(BB$234:BB$249,BB235)</f>
        <v>1</v>
      </c>
    </row>
    <row r="236" spans="1:55">
      <c r="A236" s="32">
        <f>'бланки '!D238</f>
        <v>234</v>
      </c>
      <c r="B236" s="33" t="str">
        <f>'Рейтинговая таблица организаций'!B236</f>
        <v>Муниципальное бюджетное общеобразовательное учреждение Кромского района Орловской области «Кромская начальная общеобразовательная школа»</v>
      </c>
      <c r="C236" s="33" t="str">
        <f>'бланки '!A238</f>
        <v>Кромской район</v>
      </c>
      <c r="D236" s="32">
        <f>'Рейтинговая таблица организаций'!C236</f>
        <v>287</v>
      </c>
      <c r="E236" s="32">
        <f t="shared" si="112"/>
        <v>234</v>
      </c>
      <c r="F236" s="32" t="str">
        <f t="shared" si="113"/>
        <v>Муниципальное бюджетное общеобразовательное учреждение Кромского района Орловской области «Кромская начальная общеобразовательная школа»</v>
      </c>
      <c r="G236" s="32">
        <f>'Рейтинговая таблица организаций'!Q236</f>
        <v>93</v>
      </c>
      <c r="H236" s="32">
        <f>'Рейтинговая таблица организаций'!R236</f>
        <v>100</v>
      </c>
      <c r="I236" s="32">
        <f>'Рейтинговая таблица организаций'!S236</f>
        <v>97</v>
      </c>
      <c r="J236" s="32">
        <f>'Рейтинговая таблица организаций'!T236</f>
        <v>96.7</v>
      </c>
      <c r="K236" s="32" t="str">
        <f t="shared" si="114"/>
        <v>254-258</v>
      </c>
      <c r="L236" s="32">
        <f t="shared" si="129"/>
        <v>254</v>
      </c>
      <c r="M236" s="32">
        <f t="shared" si="130"/>
        <v>5</v>
      </c>
      <c r="N236" s="32">
        <f t="shared" si="115"/>
        <v>234</v>
      </c>
      <c r="O236" s="32" t="str">
        <f t="shared" si="116"/>
        <v>Муниципальное бюджетное общеобразовательное учреждение Кромского района Орловской области «Кромская начальная общеобразовательная школа»</v>
      </c>
      <c r="P236" s="32">
        <f>'Рейтинговая таблица организаций'!Z236</f>
        <v>100</v>
      </c>
      <c r="Q236" s="32">
        <f>'Рейтинговая таблица организаций'!AB236</f>
        <v>98</v>
      </c>
      <c r="R236" s="32">
        <f>'Рейтинговая таблица организаций'!AC236</f>
        <v>99</v>
      </c>
      <c r="S236" s="32" t="str">
        <f t="shared" si="117"/>
        <v>193-239</v>
      </c>
      <c r="T236" s="32">
        <f t="shared" si="131"/>
        <v>193</v>
      </c>
      <c r="U236" s="32">
        <f t="shared" si="132"/>
        <v>47</v>
      </c>
      <c r="V236" s="32">
        <f t="shared" si="118"/>
        <v>234</v>
      </c>
      <c r="W236" s="32" t="str">
        <f t="shared" si="119"/>
        <v>Муниципальное бюджетное общеобразовательное учреждение Кромского района Орловской области «Кромская начальная общеобразовательная школа»</v>
      </c>
      <c r="X236" s="32">
        <f>'Рейтинговая таблица организаций'!AH236</f>
        <v>40</v>
      </c>
      <c r="Y236" s="32">
        <f>'Рейтинговая таблица организаций'!AI236</f>
        <v>80</v>
      </c>
      <c r="Z236" s="34">
        <f>'Рейтинговая таблица организаций'!AJ236</f>
        <v>96</v>
      </c>
      <c r="AA236" s="32">
        <f>'Рейтинговая таблица организаций'!AK236</f>
        <v>72.8</v>
      </c>
      <c r="AB236" s="32" t="str">
        <f t="shared" si="120"/>
        <v>68-69</v>
      </c>
      <c r="AC236" s="32">
        <f t="shared" si="133"/>
        <v>68</v>
      </c>
      <c r="AD236" s="32">
        <f t="shared" si="134"/>
        <v>2</v>
      </c>
      <c r="AE236" s="32">
        <f t="shared" si="121"/>
        <v>234</v>
      </c>
      <c r="AF236" s="32" t="str">
        <f t="shared" si="122"/>
        <v>Муниципальное бюджетное общеобразовательное учреждение Кромского района Орловской области «Кромская начальная общеобразовательная школа»</v>
      </c>
      <c r="AG236" s="32">
        <f>'Рейтинговая таблица организаций'!AR236</f>
        <v>100</v>
      </c>
      <c r="AH236" s="32">
        <f>'Рейтинговая таблица организаций'!AS236</f>
        <v>98</v>
      </c>
      <c r="AI236" s="32">
        <f>'Рейтинговая таблица организаций'!AT236</f>
        <v>99</v>
      </c>
      <c r="AJ236" s="32">
        <f>'Рейтинговая таблица организаций'!AU236</f>
        <v>99</v>
      </c>
      <c r="AK236" s="32" t="str">
        <f t="shared" si="123"/>
        <v>157-169</v>
      </c>
      <c r="AL236" s="32">
        <f t="shared" si="135"/>
        <v>157</v>
      </c>
      <c r="AM236" s="32">
        <f t="shared" si="136"/>
        <v>13</v>
      </c>
      <c r="AN236" s="32">
        <f>'бланки '!D238</f>
        <v>234</v>
      </c>
      <c r="AO236" s="32" t="str">
        <f t="shared" si="124"/>
        <v>Муниципальное бюджетное общеобразовательное учреждение Кромского района Орловской области «Кромская начальная общеобразовательная школа»</v>
      </c>
      <c r="AP236" s="32">
        <f>'Рейтинговая таблица организаций'!BB236</f>
        <v>96</v>
      </c>
      <c r="AQ236" s="32">
        <f>'Рейтинговая таблица организаций'!BC236</f>
        <v>100</v>
      </c>
      <c r="AR236" s="32">
        <f>'Рейтинговая таблица организаций'!BD236</f>
        <v>97</v>
      </c>
      <c r="AS236" s="32">
        <f>'Рейтинговая таблица организаций'!BE236</f>
        <v>97.3</v>
      </c>
      <c r="AT236" s="32" t="str">
        <f t="shared" si="125"/>
        <v>292-293</v>
      </c>
      <c r="AU236" s="32">
        <f t="shared" si="137"/>
        <v>292</v>
      </c>
      <c r="AV236" s="32">
        <f t="shared" si="138"/>
        <v>2</v>
      </c>
      <c r="AW236" s="39" t="str">
        <f t="shared" si="139"/>
        <v>Кромской район</v>
      </c>
      <c r="AX236" s="32">
        <f t="shared" si="126"/>
        <v>234</v>
      </c>
      <c r="AY236" s="32" t="str">
        <f t="shared" si="127"/>
        <v>Муниципальное бюджетное общеобразовательное учреждение Кромского района Орловской области «Кромская начальная общеобразовательная школа»</v>
      </c>
      <c r="AZ236" s="32">
        <f>'Рейтинговая таблица организаций'!BF236</f>
        <v>92.960000000000008</v>
      </c>
      <c r="BA236" s="32" t="str">
        <f t="shared" si="128"/>
        <v>4</v>
      </c>
      <c r="BB236" s="32">
        <f t="shared" si="146"/>
        <v>4</v>
      </c>
      <c r="BC236" s="32">
        <f t="shared" si="147"/>
        <v>1</v>
      </c>
    </row>
    <row r="237" spans="1:55">
      <c r="A237" s="32">
        <f>'бланки '!D239</f>
        <v>235</v>
      </c>
      <c r="B237" s="33" t="str">
        <f>'Рейтинговая таблица организаций'!B237</f>
        <v>Муниципальное бюджетное общеобразовательное учреждение Кромского района Орловской области «Шаховская начальная общеобразовательная школа»</v>
      </c>
      <c r="C237" s="33" t="str">
        <f>'бланки '!A239</f>
        <v>Кромской район</v>
      </c>
      <c r="D237" s="32">
        <f>'Рейтинговая таблица организаций'!C237</f>
        <v>12</v>
      </c>
      <c r="E237" s="32">
        <f t="shared" si="112"/>
        <v>235</v>
      </c>
      <c r="F237" s="32" t="str">
        <f t="shared" si="113"/>
        <v>Муниципальное бюджетное общеобразовательное учреждение Кромского района Орловской области «Шаховская начальная общеобразовательная школа»</v>
      </c>
      <c r="G237" s="32">
        <f>'Рейтинговая таблица организаций'!Q237</f>
        <v>92</v>
      </c>
      <c r="H237" s="32">
        <f>'Рейтинговая таблица организаций'!R237</f>
        <v>100</v>
      </c>
      <c r="I237" s="32">
        <f>'Рейтинговая таблица организаций'!S237</f>
        <v>100</v>
      </c>
      <c r="J237" s="32">
        <f>'Рейтинговая таблица организаций'!T237</f>
        <v>97.6</v>
      </c>
      <c r="K237" s="32" t="str">
        <f t="shared" si="114"/>
        <v>220-229</v>
      </c>
      <c r="L237" s="32">
        <f t="shared" si="129"/>
        <v>220</v>
      </c>
      <c r="M237" s="32">
        <f t="shared" si="130"/>
        <v>10</v>
      </c>
      <c r="N237" s="32">
        <f t="shared" si="115"/>
        <v>235</v>
      </c>
      <c r="O237" s="32" t="str">
        <f t="shared" si="116"/>
        <v>Муниципальное бюджетное общеобразовательное учреждение Кромского района Орловской области «Шаховская начальная общеобразовательная школа»</v>
      </c>
      <c r="P237" s="32">
        <f>'Рейтинговая таблица организаций'!Z237</f>
        <v>100</v>
      </c>
      <c r="Q237" s="32">
        <f>'Рейтинговая таблица организаций'!AB237</f>
        <v>100</v>
      </c>
      <c r="R237" s="32">
        <f>'Рейтинговая таблица организаций'!AC237</f>
        <v>100</v>
      </c>
      <c r="S237" s="32" t="str">
        <f t="shared" si="117"/>
        <v>2-156</v>
      </c>
      <c r="T237" s="32">
        <f t="shared" si="131"/>
        <v>2</v>
      </c>
      <c r="U237" s="32">
        <f t="shared" si="132"/>
        <v>155</v>
      </c>
      <c r="V237" s="32">
        <f t="shared" si="118"/>
        <v>235</v>
      </c>
      <c r="W237" s="32" t="str">
        <f t="shared" si="119"/>
        <v>Муниципальное бюджетное общеобразовательное учреждение Кромского района Орловской области «Шаховская начальная общеобразовательная школа»</v>
      </c>
      <c r="X237" s="32">
        <f>'Рейтинговая таблица организаций'!AH237</f>
        <v>0</v>
      </c>
      <c r="Y237" s="32">
        <f>'Рейтинговая таблица организаций'!AI237</f>
        <v>60</v>
      </c>
      <c r="Z237" s="34">
        <f>'Рейтинговая таблица организаций'!AJ237</f>
        <v>100</v>
      </c>
      <c r="AA237" s="32">
        <f>'Рейтинговая таблица организаций'!AK237</f>
        <v>54</v>
      </c>
      <c r="AB237" s="32" t="str">
        <f t="shared" si="120"/>
        <v>206-265</v>
      </c>
      <c r="AC237" s="32">
        <f t="shared" si="133"/>
        <v>206</v>
      </c>
      <c r="AD237" s="32">
        <f t="shared" si="134"/>
        <v>60</v>
      </c>
      <c r="AE237" s="32">
        <f t="shared" si="121"/>
        <v>235</v>
      </c>
      <c r="AF237" s="32" t="str">
        <f t="shared" si="122"/>
        <v>Муниципальное бюджетное общеобразовательное учреждение Кромского района Орловской области «Шаховская начальная общеобразовательная школа»</v>
      </c>
      <c r="AG237" s="32">
        <f>'Рейтинговая таблица организаций'!AR237</f>
        <v>100</v>
      </c>
      <c r="AH237" s="32">
        <f>'Рейтинговая таблица организаций'!AS237</f>
        <v>100</v>
      </c>
      <c r="AI237" s="32">
        <f>'Рейтинговая таблица организаций'!AT237</f>
        <v>100</v>
      </c>
      <c r="AJ237" s="32">
        <f>'Рейтинговая таблица организаций'!AU237</f>
        <v>100</v>
      </c>
      <c r="AK237" s="32" t="str">
        <f t="shared" si="123"/>
        <v>1-123</v>
      </c>
      <c r="AL237" s="32">
        <f t="shared" si="135"/>
        <v>1</v>
      </c>
      <c r="AM237" s="32">
        <f t="shared" si="136"/>
        <v>123</v>
      </c>
      <c r="AN237" s="32">
        <f>'бланки '!D239</f>
        <v>235</v>
      </c>
      <c r="AO237" s="32" t="str">
        <f t="shared" si="124"/>
        <v>Муниципальное бюджетное общеобразовательное учреждение Кромского района Орловской области «Шаховская начальная общеобразовательная школа»</v>
      </c>
      <c r="AP237" s="32">
        <f>'Рейтинговая таблица организаций'!BB237</f>
        <v>100</v>
      </c>
      <c r="AQ237" s="32">
        <f>'Рейтинговая таблица организаций'!BC237</f>
        <v>100</v>
      </c>
      <c r="AR237" s="32">
        <f>'Рейтинговая таблица организаций'!BD237</f>
        <v>100</v>
      </c>
      <c r="AS237" s="32">
        <f>'Рейтинговая таблица организаций'!BE237</f>
        <v>100</v>
      </c>
      <c r="AT237" s="32" t="str">
        <f t="shared" si="125"/>
        <v>1-120</v>
      </c>
      <c r="AU237" s="32">
        <f t="shared" si="137"/>
        <v>1</v>
      </c>
      <c r="AV237" s="32">
        <f t="shared" si="138"/>
        <v>120</v>
      </c>
      <c r="AW237" s="39" t="str">
        <f t="shared" si="139"/>
        <v>Кромской район</v>
      </c>
      <c r="AX237" s="32">
        <f t="shared" si="126"/>
        <v>235</v>
      </c>
      <c r="AY237" s="32" t="str">
        <f t="shared" si="127"/>
        <v>Муниципальное бюджетное общеобразовательное учреждение Кромского района Орловской области «Шаховская начальная общеобразовательная школа»</v>
      </c>
      <c r="AZ237" s="32">
        <f>'Рейтинговая таблица организаций'!BF237</f>
        <v>90.320000000000007</v>
      </c>
      <c r="BA237" s="32" t="str">
        <f t="shared" si="128"/>
        <v>11</v>
      </c>
      <c r="BB237" s="32">
        <f t="shared" si="146"/>
        <v>11</v>
      </c>
      <c r="BC237" s="32">
        <f t="shared" si="147"/>
        <v>1</v>
      </c>
    </row>
    <row r="238" spans="1:55">
      <c r="A238" s="32">
        <f>'бланки '!D240</f>
        <v>236</v>
      </c>
      <c r="B238" s="33" t="str">
        <f>'Рейтинговая таблица организаций'!B238</f>
        <v>Муниципальное бюджетное общеобразовательное учреждение Кромского района Орловской области «Кривчиковская средняя общеобразовательная школа»</v>
      </c>
      <c r="C238" s="33" t="str">
        <f>'бланки '!A240</f>
        <v>Кромской район</v>
      </c>
      <c r="D238" s="32">
        <f>'Рейтинговая таблица организаций'!C238</f>
        <v>39</v>
      </c>
      <c r="E238" s="32">
        <f t="shared" si="112"/>
        <v>236</v>
      </c>
      <c r="F238" s="32" t="str">
        <f t="shared" si="113"/>
        <v>Муниципальное бюджетное общеобразовательное учреждение Кромского района Орловской области «Кривчиковская средняя общеобразовательная школа»</v>
      </c>
      <c r="G238" s="32">
        <f>'Рейтинговая таблица организаций'!Q238</f>
        <v>95</v>
      </c>
      <c r="H238" s="32">
        <f>'Рейтинговая таблица организаций'!R238</f>
        <v>100</v>
      </c>
      <c r="I238" s="32">
        <f>'Рейтинговая таблица организаций'!S238</f>
        <v>100</v>
      </c>
      <c r="J238" s="32">
        <f>'Рейтинговая таблица организаций'!T238</f>
        <v>98.5</v>
      </c>
      <c r="K238" s="32" t="str">
        <f t="shared" si="114"/>
        <v>167-178</v>
      </c>
      <c r="L238" s="32">
        <f t="shared" si="129"/>
        <v>167</v>
      </c>
      <c r="M238" s="32">
        <f t="shared" si="130"/>
        <v>12</v>
      </c>
      <c r="N238" s="32">
        <f t="shared" si="115"/>
        <v>236</v>
      </c>
      <c r="O238" s="32" t="str">
        <f t="shared" si="116"/>
        <v>Муниципальное бюджетное общеобразовательное учреждение Кромского района Орловской области «Кривчиковская средняя общеобразовательная школа»</v>
      </c>
      <c r="P238" s="32">
        <f>'Рейтинговая таблица организаций'!Z238</f>
        <v>100</v>
      </c>
      <c r="Q238" s="32">
        <f>'Рейтинговая таблица организаций'!AB238</f>
        <v>97</v>
      </c>
      <c r="R238" s="32">
        <f>'Рейтинговая таблица организаций'!AC238</f>
        <v>98.5</v>
      </c>
      <c r="S238" s="32" t="str">
        <f t="shared" si="117"/>
        <v>240-277</v>
      </c>
      <c r="T238" s="32">
        <f t="shared" si="131"/>
        <v>240</v>
      </c>
      <c r="U238" s="32">
        <f t="shared" si="132"/>
        <v>38</v>
      </c>
      <c r="V238" s="32">
        <f t="shared" si="118"/>
        <v>236</v>
      </c>
      <c r="W238" s="32" t="str">
        <f t="shared" si="119"/>
        <v>Муниципальное бюджетное общеобразовательное учреждение Кромского района Орловской области «Кривчиковская средняя общеобразовательная школа»</v>
      </c>
      <c r="X238" s="32">
        <f>'Рейтинговая таблица организаций'!AH238</f>
        <v>40</v>
      </c>
      <c r="Y238" s="32">
        <f>'Рейтинговая таблица организаций'!AI238</f>
        <v>60</v>
      </c>
      <c r="Z238" s="34">
        <f>'Рейтинговая таблица организаций'!AJ238</f>
        <v>100</v>
      </c>
      <c r="AA238" s="32">
        <f>'Рейтинговая таблица организаций'!AK238</f>
        <v>66</v>
      </c>
      <c r="AB238" s="32" t="str">
        <f t="shared" si="120"/>
        <v>115-132</v>
      </c>
      <c r="AC238" s="32">
        <f t="shared" si="133"/>
        <v>115</v>
      </c>
      <c r="AD238" s="32">
        <f t="shared" si="134"/>
        <v>18</v>
      </c>
      <c r="AE238" s="32">
        <f t="shared" si="121"/>
        <v>236</v>
      </c>
      <c r="AF238" s="32" t="str">
        <f t="shared" si="122"/>
        <v>Муниципальное бюджетное общеобразовательное учреждение Кромского района Орловской области «Кривчиковская средняя общеобразовательная школа»</v>
      </c>
      <c r="AG238" s="32">
        <f>'Рейтинговая таблица организаций'!AR238</f>
        <v>97</v>
      </c>
      <c r="AH238" s="32">
        <f>'Рейтинговая таблица организаций'!AS238</f>
        <v>100</v>
      </c>
      <c r="AI238" s="32">
        <f>'Рейтинговая таблица организаций'!AT238</f>
        <v>100</v>
      </c>
      <c r="AJ238" s="32">
        <f>'Рейтинговая таблица организаций'!AU238</f>
        <v>98.8</v>
      </c>
      <c r="AK238" s="32" t="str">
        <f t="shared" si="123"/>
        <v>170-190</v>
      </c>
      <c r="AL238" s="32">
        <f t="shared" si="135"/>
        <v>170</v>
      </c>
      <c r="AM238" s="32">
        <f t="shared" si="136"/>
        <v>21</v>
      </c>
      <c r="AN238" s="32">
        <f>'бланки '!D240</f>
        <v>236</v>
      </c>
      <c r="AO238" s="32" t="str">
        <f t="shared" si="124"/>
        <v>Муниципальное бюджетное общеобразовательное учреждение Кромского района Орловской области «Кривчиковская средняя общеобразовательная школа»</v>
      </c>
      <c r="AP238" s="32">
        <f>'Рейтинговая таблица организаций'!BB238</f>
        <v>97</v>
      </c>
      <c r="AQ238" s="32">
        <f>'Рейтинговая таблица организаций'!BC238</f>
        <v>100</v>
      </c>
      <c r="AR238" s="32">
        <f>'Рейтинговая таблица организаций'!BD238</f>
        <v>100</v>
      </c>
      <c r="AS238" s="32">
        <f>'Рейтинговая таблица организаций'!BE238</f>
        <v>99.1</v>
      </c>
      <c r="AT238" s="32" t="str">
        <f t="shared" si="125"/>
        <v>159-164</v>
      </c>
      <c r="AU238" s="32">
        <f t="shared" si="137"/>
        <v>159</v>
      </c>
      <c r="AV238" s="32">
        <f t="shared" si="138"/>
        <v>6</v>
      </c>
      <c r="AW238" s="39" t="str">
        <f t="shared" si="139"/>
        <v>Кромской район</v>
      </c>
      <c r="AX238" s="32">
        <f t="shared" si="126"/>
        <v>236</v>
      </c>
      <c r="AY238" s="32" t="str">
        <f t="shared" si="127"/>
        <v>Муниципальное бюджетное общеобразовательное учреждение Кромского района Орловской области «Кривчиковская средняя общеобразовательная школа»</v>
      </c>
      <c r="AZ238" s="32">
        <f>'Рейтинговая таблица организаций'!BF238</f>
        <v>92.179999999999993</v>
      </c>
      <c r="BA238" s="32" t="str">
        <f t="shared" si="128"/>
        <v>5</v>
      </c>
      <c r="BB238" s="32">
        <f t="shared" si="146"/>
        <v>5</v>
      </c>
      <c r="BC238" s="32">
        <f t="shared" si="147"/>
        <v>1</v>
      </c>
    </row>
    <row r="239" spans="1:55">
      <c r="A239" s="32">
        <f>'бланки '!D241</f>
        <v>237</v>
      </c>
      <c r="B239" s="33" t="str">
        <f>'Рейтинговая таблица организаций'!B239</f>
        <v>Муниципальное бюджетное общеобразовательное учреждение Кромского района Орловской области «Кромская средняя общеобразовательная школа»</v>
      </c>
      <c r="C239" s="33" t="str">
        <f>'бланки '!A241</f>
        <v>Кромской район</v>
      </c>
      <c r="D239" s="32">
        <f>'Рейтинговая таблица организаций'!C239</f>
        <v>437</v>
      </c>
      <c r="E239" s="32">
        <f t="shared" si="112"/>
        <v>237</v>
      </c>
      <c r="F239" s="32" t="str">
        <f t="shared" si="113"/>
        <v>Муниципальное бюджетное общеобразовательное учреждение Кромского района Орловской области «Кромская средняя общеобразовательная школа»</v>
      </c>
      <c r="G239" s="32">
        <f>'Рейтинговая таблица организаций'!Q239</f>
        <v>97</v>
      </c>
      <c r="H239" s="32">
        <f>'Рейтинговая таблица организаций'!R239</f>
        <v>100</v>
      </c>
      <c r="I239" s="32">
        <f>'Рейтинговая таблица организаций'!S239</f>
        <v>96</v>
      </c>
      <c r="J239" s="32">
        <f>'Рейтинговая таблица организаций'!T239</f>
        <v>97.5</v>
      </c>
      <c r="K239" s="32" t="str">
        <f t="shared" si="114"/>
        <v>230-232</v>
      </c>
      <c r="L239" s="32">
        <f t="shared" si="129"/>
        <v>230</v>
      </c>
      <c r="M239" s="32">
        <f t="shared" si="130"/>
        <v>3</v>
      </c>
      <c r="N239" s="32">
        <f t="shared" si="115"/>
        <v>237</v>
      </c>
      <c r="O239" s="32" t="str">
        <f t="shared" si="116"/>
        <v>Муниципальное бюджетное общеобразовательное учреждение Кромского района Орловской области «Кромская средняя общеобразовательная школа»</v>
      </c>
      <c r="P239" s="32">
        <f>'Рейтинговая таблица организаций'!Z239</f>
        <v>100</v>
      </c>
      <c r="Q239" s="32">
        <f>'Рейтинговая таблица организаций'!AB239</f>
        <v>97</v>
      </c>
      <c r="R239" s="32">
        <f>'Рейтинговая таблица организаций'!AC239</f>
        <v>98.5</v>
      </c>
      <c r="S239" s="32" t="str">
        <f t="shared" si="117"/>
        <v>240-277</v>
      </c>
      <c r="T239" s="32">
        <f t="shared" si="131"/>
        <v>240</v>
      </c>
      <c r="U239" s="32">
        <f t="shared" si="132"/>
        <v>38</v>
      </c>
      <c r="V239" s="32">
        <f t="shared" si="118"/>
        <v>237</v>
      </c>
      <c r="W239" s="32" t="str">
        <f t="shared" si="119"/>
        <v>Муниципальное бюджетное общеобразовательное учреждение Кромского района Орловской области «Кромская средняя общеобразовательная школа»</v>
      </c>
      <c r="X239" s="32">
        <f>'Рейтинговая таблица организаций'!AH239</f>
        <v>60</v>
      </c>
      <c r="Y239" s="32">
        <f>'Рейтинговая таблица организаций'!AI239</f>
        <v>100</v>
      </c>
      <c r="Z239" s="34">
        <f>'Рейтинговая таблица организаций'!AJ239</f>
        <v>95</v>
      </c>
      <c r="AA239" s="32">
        <f>'Рейтинговая таблица организаций'!AK239</f>
        <v>86.5</v>
      </c>
      <c r="AB239" s="32" t="str">
        <f t="shared" si="120"/>
        <v>25-26</v>
      </c>
      <c r="AC239" s="32">
        <f t="shared" si="133"/>
        <v>25</v>
      </c>
      <c r="AD239" s="32">
        <f t="shared" si="134"/>
        <v>2</v>
      </c>
      <c r="AE239" s="32">
        <f t="shared" si="121"/>
        <v>237</v>
      </c>
      <c r="AF239" s="32" t="str">
        <f t="shared" si="122"/>
        <v>Муниципальное бюджетное общеобразовательное учреждение Кромского района Орловской области «Кромская средняя общеобразовательная школа»</v>
      </c>
      <c r="AG239" s="32">
        <f>'Рейтинговая таблица организаций'!AR239</f>
        <v>100</v>
      </c>
      <c r="AH239" s="32">
        <f>'Рейтинговая таблица организаций'!AS239</f>
        <v>97</v>
      </c>
      <c r="AI239" s="32">
        <f>'Рейтинговая таблица организаций'!AT239</f>
        <v>98</v>
      </c>
      <c r="AJ239" s="32">
        <f>'Рейтинговая таблица организаций'!AU239</f>
        <v>98.4</v>
      </c>
      <c r="AK239" s="32" t="str">
        <f t="shared" si="123"/>
        <v>202-217</v>
      </c>
      <c r="AL239" s="32">
        <f t="shared" si="135"/>
        <v>202</v>
      </c>
      <c r="AM239" s="32">
        <f t="shared" si="136"/>
        <v>16</v>
      </c>
      <c r="AN239" s="32">
        <f>'бланки '!D241</f>
        <v>237</v>
      </c>
      <c r="AO239" s="32" t="str">
        <f t="shared" si="124"/>
        <v>Муниципальное бюджетное общеобразовательное учреждение Кромского района Орловской области «Кромская средняя общеобразовательная школа»</v>
      </c>
      <c r="AP239" s="32">
        <f>'Рейтинговая таблица организаций'!BB239</f>
        <v>98</v>
      </c>
      <c r="AQ239" s="32">
        <f>'Рейтинговая таблица организаций'!BC239</f>
        <v>99</v>
      </c>
      <c r="AR239" s="32">
        <f>'Рейтинговая таблица организаций'!BD239</f>
        <v>99</v>
      </c>
      <c r="AS239" s="32">
        <f>'Рейтинговая таблица организаций'!BE239</f>
        <v>98.7</v>
      </c>
      <c r="AT239" s="32" t="str">
        <f t="shared" si="125"/>
        <v>191-200</v>
      </c>
      <c r="AU239" s="32">
        <f t="shared" si="137"/>
        <v>191</v>
      </c>
      <c r="AV239" s="32">
        <f t="shared" si="138"/>
        <v>10</v>
      </c>
      <c r="AW239" s="39" t="str">
        <f t="shared" si="139"/>
        <v>Кромской район</v>
      </c>
      <c r="AX239" s="32">
        <f t="shared" si="126"/>
        <v>237</v>
      </c>
      <c r="AY239" s="32" t="str">
        <f t="shared" si="127"/>
        <v>Муниципальное бюджетное общеобразовательное учреждение Кромского района Орловской области «Кромская средняя общеобразовательная школа»</v>
      </c>
      <c r="AZ239" s="32">
        <f>'Рейтинговая таблица организаций'!BF239</f>
        <v>95.919999999999987</v>
      </c>
      <c r="BA239" s="32" t="str">
        <f t="shared" si="128"/>
        <v>1</v>
      </c>
      <c r="BB239" s="32">
        <f t="shared" si="146"/>
        <v>1</v>
      </c>
      <c r="BC239" s="32">
        <f t="shared" si="147"/>
        <v>1</v>
      </c>
    </row>
    <row r="240" spans="1:55">
      <c r="A240" s="32">
        <f>'бланки '!D242</f>
        <v>238</v>
      </c>
      <c r="B240" s="33" t="str">
        <f>'Рейтинговая таблица организаций'!B240</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40" s="33" t="str">
        <f>'бланки '!A242</f>
        <v>Кромской район</v>
      </c>
      <c r="D240" s="32">
        <f>'Рейтинговая таблица организаций'!C240</f>
        <v>26</v>
      </c>
      <c r="E240" s="32">
        <f t="shared" si="112"/>
        <v>238</v>
      </c>
      <c r="F240" s="32" t="str">
        <f t="shared" si="113"/>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G240" s="32">
        <f>'Рейтинговая таблица организаций'!Q240</f>
        <v>91</v>
      </c>
      <c r="H240" s="32">
        <f>'Рейтинговая таблица организаций'!R240</f>
        <v>100</v>
      </c>
      <c r="I240" s="32">
        <f>'Рейтинговая таблица организаций'!S240</f>
        <v>100</v>
      </c>
      <c r="J240" s="32">
        <f>'Рейтинговая таблица организаций'!T240</f>
        <v>97.3</v>
      </c>
      <c r="K240" s="32" t="str">
        <f t="shared" si="114"/>
        <v>234-239</v>
      </c>
      <c r="L240" s="32">
        <f t="shared" si="129"/>
        <v>234</v>
      </c>
      <c r="M240" s="32">
        <f t="shared" si="130"/>
        <v>6</v>
      </c>
      <c r="N240" s="32">
        <f t="shared" si="115"/>
        <v>238</v>
      </c>
      <c r="O240" s="32" t="str">
        <f t="shared" si="116"/>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P240" s="32">
        <f>'Рейтинговая таблица организаций'!Z240</f>
        <v>100</v>
      </c>
      <c r="Q240" s="32">
        <f>'Рейтинговая таблица организаций'!AB240</f>
        <v>100</v>
      </c>
      <c r="R240" s="32">
        <f>'Рейтинговая таблица организаций'!AC240</f>
        <v>100</v>
      </c>
      <c r="S240" s="32" t="str">
        <f t="shared" si="117"/>
        <v>2-156</v>
      </c>
      <c r="T240" s="32">
        <f t="shared" si="131"/>
        <v>2</v>
      </c>
      <c r="U240" s="32">
        <f t="shared" si="132"/>
        <v>155</v>
      </c>
      <c r="V240" s="32">
        <f t="shared" si="118"/>
        <v>238</v>
      </c>
      <c r="W240" s="32" t="str">
        <f t="shared" si="119"/>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X240" s="32">
        <f>'Рейтинговая таблица организаций'!AH240</f>
        <v>20</v>
      </c>
      <c r="Y240" s="32">
        <f>'Рейтинговая таблица организаций'!AI240</f>
        <v>40</v>
      </c>
      <c r="Z240" s="34">
        <f>'Рейтинговая таблица организаций'!AJ240</f>
        <v>100</v>
      </c>
      <c r="AA240" s="32">
        <f>'Рейтинговая таблица организаций'!AK240</f>
        <v>52</v>
      </c>
      <c r="AB240" s="32" t="str">
        <f t="shared" si="120"/>
        <v>274-277</v>
      </c>
      <c r="AC240" s="32">
        <f t="shared" si="133"/>
        <v>274</v>
      </c>
      <c r="AD240" s="32">
        <f t="shared" si="134"/>
        <v>4</v>
      </c>
      <c r="AE240" s="32">
        <f t="shared" si="121"/>
        <v>238</v>
      </c>
      <c r="AF240" s="32" t="str">
        <f t="shared" si="122"/>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AG240" s="32">
        <f>'Рейтинговая таблица организаций'!AR240</f>
        <v>96</v>
      </c>
      <c r="AH240" s="32">
        <f>'Рейтинговая таблица организаций'!AS240</f>
        <v>100</v>
      </c>
      <c r="AI240" s="32">
        <f>'Рейтинговая таблица организаций'!AT240</f>
        <v>100</v>
      </c>
      <c r="AJ240" s="32">
        <f>'Рейтинговая таблица организаций'!AU240</f>
        <v>98.4</v>
      </c>
      <c r="AK240" s="32" t="str">
        <f t="shared" si="123"/>
        <v>202-217</v>
      </c>
      <c r="AL240" s="32">
        <f t="shared" si="135"/>
        <v>202</v>
      </c>
      <c r="AM240" s="32">
        <f t="shared" si="136"/>
        <v>16</v>
      </c>
      <c r="AN240" s="32">
        <f>'бланки '!D242</f>
        <v>238</v>
      </c>
      <c r="AO240" s="32" t="str">
        <f t="shared" si="124"/>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AP240" s="32">
        <f>'Рейтинговая таблица организаций'!BB240</f>
        <v>96</v>
      </c>
      <c r="AQ240" s="32">
        <f>'Рейтинговая таблица организаций'!BC240</f>
        <v>96</v>
      </c>
      <c r="AR240" s="32">
        <f>'Рейтинговая таблица организаций'!BD240</f>
        <v>100</v>
      </c>
      <c r="AS240" s="32">
        <f>'Рейтинговая таблица организаций'!BE240</f>
        <v>98</v>
      </c>
      <c r="AT240" s="32" t="str">
        <f t="shared" si="125"/>
        <v>244-258</v>
      </c>
      <c r="AU240" s="32">
        <f t="shared" si="137"/>
        <v>244</v>
      </c>
      <c r="AV240" s="32">
        <f t="shared" si="138"/>
        <v>15</v>
      </c>
      <c r="AW240" s="39" t="str">
        <f t="shared" si="139"/>
        <v>Кромской район</v>
      </c>
      <c r="AX240" s="32">
        <f t="shared" si="126"/>
        <v>238</v>
      </c>
      <c r="AY240" s="32" t="str">
        <f t="shared" si="127"/>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AZ240" s="32">
        <f>'Рейтинговая таблица организаций'!BF240</f>
        <v>89.140000000000015</v>
      </c>
      <c r="BA240" s="32" t="str">
        <f t="shared" si="128"/>
        <v>14</v>
      </c>
      <c r="BB240" s="32">
        <f t="shared" si="146"/>
        <v>14</v>
      </c>
      <c r="BC240" s="32">
        <f t="shared" si="147"/>
        <v>1</v>
      </c>
    </row>
    <row r="241" spans="1:55">
      <c r="A241" s="32">
        <f>'бланки '!D243</f>
        <v>239</v>
      </c>
      <c r="B241" s="33" t="str">
        <f>'Рейтинговая таблица организаций'!B241</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41" s="33" t="str">
        <f>'бланки '!A243</f>
        <v>Кромской район</v>
      </c>
      <c r="D241" s="32">
        <f>'Рейтинговая таблица организаций'!C241</f>
        <v>30</v>
      </c>
      <c r="E241" s="32">
        <f t="shared" si="112"/>
        <v>239</v>
      </c>
      <c r="F241" s="32" t="str">
        <f t="shared" si="113"/>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G241" s="32">
        <f>'Рейтинговая таблица организаций'!Q241</f>
        <v>87</v>
      </c>
      <c r="H241" s="32">
        <f>'Рейтинговая таблица организаций'!R241</f>
        <v>90</v>
      </c>
      <c r="I241" s="32">
        <f>'Рейтинговая таблица организаций'!S241</f>
        <v>100</v>
      </c>
      <c r="J241" s="32">
        <f>'Рейтинговая таблица организаций'!T241</f>
        <v>93.1</v>
      </c>
      <c r="K241" s="32" t="str">
        <f t="shared" si="114"/>
        <v>317</v>
      </c>
      <c r="L241" s="32">
        <f t="shared" si="129"/>
        <v>317</v>
      </c>
      <c r="M241" s="32">
        <f t="shared" si="130"/>
        <v>1</v>
      </c>
      <c r="N241" s="32">
        <f t="shared" si="115"/>
        <v>239</v>
      </c>
      <c r="O241" s="32" t="str">
        <f t="shared" si="116"/>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P241" s="32">
        <f>'Рейтинговая таблица организаций'!Z241</f>
        <v>100</v>
      </c>
      <c r="Q241" s="32">
        <f>'Рейтинговая таблица организаций'!AB241</f>
        <v>100</v>
      </c>
      <c r="R241" s="32">
        <f>'Рейтинговая таблица организаций'!AC241</f>
        <v>100</v>
      </c>
      <c r="S241" s="32" t="str">
        <f t="shared" si="117"/>
        <v>2-156</v>
      </c>
      <c r="T241" s="32">
        <f t="shared" si="131"/>
        <v>2</v>
      </c>
      <c r="U241" s="32">
        <f t="shared" si="132"/>
        <v>155</v>
      </c>
      <c r="V241" s="32">
        <f t="shared" si="118"/>
        <v>239</v>
      </c>
      <c r="W241" s="32" t="str">
        <f t="shared" si="119"/>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X241" s="32">
        <f>'Рейтинговая таблица организаций'!AH241</f>
        <v>20</v>
      </c>
      <c r="Y241" s="32">
        <f>'Рейтинговая таблица организаций'!AI241</f>
        <v>40</v>
      </c>
      <c r="Z241" s="34">
        <f>'Рейтинговая таблица организаций'!AJ241</f>
        <v>91</v>
      </c>
      <c r="AA241" s="32">
        <f>'Рейтинговая таблица организаций'!AK241</f>
        <v>49.3</v>
      </c>
      <c r="AB241" s="32" t="str">
        <f t="shared" si="120"/>
        <v>299</v>
      </c>
      <c r="AC241" s="32">
        <f t="shared" si="133"/>
        <v>299</v>
      </c>
      <c r="AD241" s="32">
        <f t="shared" si="134"/>
        <v>1</v>
      </c>
      <c r="AE241" s="32">
        <f t="shared" si="121"/>
        <v>239</v>
      </c>
      <c r="AF241" s="32" t="str">
        <f t="shared" si="122"/>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AG241" s="32">
        <f>'Рейтинговая таблица организаций'!AR241</f>
        <v>100</v>
      </c>
      <c r="AH241" s="32">
        <f>'Рейтинговая таблица организаций'!AS241</f>
        <v>100</v>
      </c>
      <c r="AI241" s="32">
        <f>'Рейтинговая таблица организаций'!AT241</f>
        <v>100</v>
      </c>
      <c r="AJ241" s="32">
        <f>'Рейтинговая таблица организаций'!AU241</f>
        <v>100</v>
      </c>
      <c r="AK241" s="32" t="str">
        <f t="shared" si="123"/>
        <v>1-123</v>
      </c>
      <c r="AL241" s="32">
        <f t="shared" si="135"/>
        <v>1</v>
      </c>
      <c r="AM241" s="32">
        <f t="shared" si="136"/>
        <v>123</v>
      </c>
      <c r="AN241" s="32">
        <f>'бланки '!D243</f>
        <v>239</v>
      </c>
      <c r="AO241" s="32" t="str">
        <f t="shared" si="124"/>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AP241" s="32">
        <f>'Рейтинговая таблица организаций'!BB241</f>
        <v>100</v>
      </c>
      <c r="AQ241" s="32">
        <f>'Рейтинговая таблица организаций'!BC241</f>
        <v>100</v>
      </c>
      <c r="AR241" s="32">
        <f>'Рейтинговая таблица организаций'!BD241</f>
        <v>100</v>
      </c>
      <c r="AS241" s="32">
        <f>'Рейтинговая таблица организаций'!BE241</f>
        <v>100</v>
      </c>
      <c r="AT241" s="32" t="str">
        <f t="shared" si="125"/>
        <v>1-120</v>
      </c>
      <c r="AU241" s="32">
        <f t="shared" si="137"/>
        <v>1</v>
      </c>
      <c r="AV241" s="32">
        <f t="shared" si="138"/>
        <v>120</v>
      </c>
      <c r="AW241" s="39" t="str">
        <f t="shared" si="139"/>
        <v>Кромской район</v>
      </c>
      <c r="AX241" s="32">
        <f t="shared" si="126"/>
        <v>239</v>
      </c>
      <c r="AY241" s="32" t="str">
        <f t="shared" si="127"/>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AZ241" s="32">
        <f>'Рейтинговая таблица организаций'!BF241</f>
        <v>88.47999999999999</v>
      </c>
      <c r="BA241" s="32" t="str">
        <f t="shared" si="128"/>
        <v>16</v>
      </c>
      <c r="BB241" s="32">
        <f t="shared" si="146"/>
        <v>16</v>
      </c>
      <c r="BC241" s="32">
        <f t="shared" si="147"/>
        <v>1</v>
      </c>
    </row>
    <row r="242" spans="1:55">
      <c r="A242" s="32">
        <f>'бланки '!D244</f>
        <v>240</v>
      </c>
      <c r="B242" s="33" t="str">
        <f>'Рейтинговая таблица организаций'!B242</f>
        <v>Муниципальное бюджетное общеобразовательное учреждение Кромского района Орловской области «Короськовская средняя общеобразовательная школа»</v>
      </c>
      <c r="C242" s="33" t="str">
        <f>'бланки '!A244</f>
        <v>Кромской район</v>
      </c>
      <c r="D242" s="32">
        <f>'Рейтинговая таблица организаций'!C242</f>
        <v>16</v>
      </c>
      <c r="E242" s="32">
        <f t="shared" si="112"/>
        <v>240</v>
      </c>
      <c r="F242" s="32" t="str">
        <f t="shared" si="113"/>
        <v>Муниципальное бюджетное общеобразовательное учреждение Кромского района Орловской области «Короськовская средняя общеобразовательная школа»</v>
      </c>
      <c r="G242" s="32">
        <f>'Рейтинговая таблица организаций'!Q242</f>
        <v>97</v>
      </c>
      <c r="H242" s="32">
        <f>'Рейтинговая таблица организаций'!R242</f>
        <v>100</v>
      </c>
      <c r="I242" s="32">
        <f>'Рейтинговая таблица организаций'!S242</f>
        <v>100</v>
      </c>
      <c r="J242" s="32">
        <f>'Рейтинговая таблица организаций'!T242</f>
        <v>99.1</v>
      </c>
      <c r="K242" s="32" t="str">
        <f t="shared" si="114"/>
        <v>122-136</v>
      </c>
      <c r="L242" s="32">
        <f t="shared" si="129"/>
        <v>122</v>
      </c>
      <c r="M242" s="32">
        <f t="shared" si="130"/>
        <v>15</v>
      </c>
      <c r="N242" s="32">
        <f t="shared" si="115"/>
        <v>240</v>
      </c>
      <c r="O242" s="32" t="str">
        <f t="shared" si="116"/>
        <v>Муниципальное бюджетное общеобразовательное учреждение Кромского района Орловской области «Короськовская средняя общеобразовательная школа»</v>
      </c>
      <c r="P242" s="32">
        <f>'Рейтинговая таблица организаций'!Z242</f>
        <v>100</v>
      </c>
      <c r="Q242" s="32">
        <f>'Рейтинговая таблица организаций'!AB242</f>
        <v>100</v>
      </c>
      <c r="R242" s="32">
        <f>'Рейтинговая таблица организаций'!AC242</f>
        <v>100</v>
      </c>
      <c r="S242" s="32" t="str">
        <f t="shared" si="117"/>
        <v>2-156</v>
      </c>
      <c r="T242" s="32">
        <f t="shared" si="131"/>
        <v>2</v>
      </c>
      <c r="U242" s="32">
        <f t="shared" si="132"/>
        <v>155</v>
      </c>
      <c r="V242" s="32">
        <f t="shared" si="118"/>
        <v>240</v>
      </c>
      <c r="W242" s="32" t="str">
        <f t="shared" si="119"/>
        <v>Муниципальное бюджетное общеобразовательное учреждение Кромского района Орловской области «Короськовская средняя общеобразовательная школа»</v>
      </c>
      <c r="X242" s="32">
        <f>'Рейтинговая таблица организаций'!AH242</f>
        <v>20</v>
      </c>
      <c r="Y242" s="32">
        <f>'Рейтинговая таблица организаций'!AI242</f>
        <v>60</v>
      </c>
      <c r="Z242" s="34">
        <f>'Рейтинговая таблица организаций'!AJ242</f>
        <v>100</v>
      </c>
      <c r="AA242" s="32">
        <f>'Рейтинговая таблица организаций'!AK242</f>
        <v>60</v>
      </c>
      <c r="AB242" s="32" t="str">
        <f t="shared" si="120"/>
        <v>160-188</v>
      </c>
      <c r="AC242" s="32">
        <f t="shared" si="133"/>
        <v>160</v>
      </c>
      <c r="AD242" s="32">
        <f t="shared" si="134"/>
        <v>29</v>
      </c>
      <c r="AE242" s="32">
        <f t="shared" si="121"/>
        <v>240</v>
      </c>
      <c r="AF242" s="32" t="str">
        <f t="shared" si="122"/>
        <v>Муниципальное бюджетное общеобразовательное учреждение Кромского района Орловской области «Короськовская средняя общеобразовательная школа»</v>
      </c>
      <c r="AG242" s="32">
        <f>'Рейтинговая таблица организаций'!AR242</f>
        <v>100</v>
      </c>
      <c r="AH242" s="32">
        <f>'Рейтинговая таблица организаций'!AS242</f>
        <v>100</v>
      </c>
      <c r="AI242" s="32">
        <f>'Рейтинговая таблица организаций'!AT242</f>
        <v>100</v>
      </c>
      <c r="AJ242" s="32">
        <f>'Рейтинговая таблица организаций'!AU242</f>
        <v>100</v>
      </c>
      <c r="AK242" s="32" t="str">
        <f t="shared" si="123"/>
        <v>1-123</v>
      </c>
      <c r="AL242" s="32">
        <f t="shared" si="135"/>
        <v>1</v>
      </c>
      <c r="AM242" s="32">
        <f t="shared" si="136"/>
        <v>123</v>
      </c>
      <c r="AN242" s="32">
        <f>'бланки '!D244</f>
        <v>240</v>
      </c>
      <c r="AO242" s="32" t="str">
        <f t="shared" si="124"/>
        <v>Муниципальное бюджетное общеобразовательное учреждение Кромского района Орловской области «Короськовская средняя общеобразовательная школа»</v>
      </c>
      <c r="AP242" s="32">
        <f>'Рейтинговая таблица организаций'!BB242</f>
        <v>100</v>
      </c>
      <c r="AQ242" s="32">
        <f>'Рейтинговая таблица организаций'!BC242</f>
        <v>100</v>
      </c>
      <c r="AR242" s="32">
        <f>'Рейтинговая таблица организаций'!BD242</f>
        <v>100</v>
      </c>
      <c r="AS242" s="32">
        <f>'Рейтинговая таблица организаций'!BE242</f>
        <v>100</v>
      </c>
      <c r="AT242" s="32" t="str">
        <f t="shared" si="125"/>
        <v>1-120</v>
      </c>
      <c r="AU242" s="32">
        <f t="shared" si="137"/>
        <v>1</v>
      </c>
      <c r="AV242" s="32">
        <f t="shared" si="138"/>
        <v>120</v>
      </c>
      <c r="AW242" s="39" t="str">
        <f t="shared" si="139"/>
        <v>Кромской район</v>
      </c>
      <c r="AX242" s="32">
        <f t="shared" si="126"/>
        <v>240</v>
      </c>
      <c r="AY242" s="32" t="str">
        <f t="shared" si="127"/>
        <v>Муниципальное бюджетное общеобразовательное учреждение Кромского района Орловской области «Короськовская средняя общеобразовательная школа»</v>
      </c>
      <c r="AZ242" s="32">
        <f>'Рейтинговая таблица организаций'!BF242</f>
        <v>91.820000000000007</v>
      </c>
      <c r="BA242" s="32" t="str">
        <f t="shared" si="128"/>
        <v>6</v>
      </c>
      <c r="BB242" s="32">
        <f t="shared" si="146"/>
        <v>6</v>
      </c>
      <c r="BC242" s="32">
        <f t="shared" si="147"/>
        <v>1</v>
      </c>
    </row>
    <row r="243" spans="1:55">
      <c r="A243" s="32">
        <f>'бланки '!D245</f>
        <v>241</v>
      </c>
      <c r="B243" s="33" t="str">
        <f>'Рейтинговая таблица организаций'!B243</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3" s="33" t="str">
        <f>'бланки '!A245</f>
        <v>Кромской район</v>
      </c>
      <c r="D243" s="32">
        <f>'Рейтинговая таблица организаций'!C243</f>
        <v>16</v>
      </c>
      <c r="E243" s="32">
        <f t="shared" si="112"/>
        <v>241</v>
      </c>
      <c r="F243" s="32" t="str">
        <f t="shared" si="113"/>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G243" s="32">
        <f>'Рейтинговая таблица организаций'!Q243</f>
        <v>95</v>
      </c>
      <c r="H243" s="32">
        <f>'Рейтинговая таблица организаций'!R243</f>
        <v>100</v>
      </c>
      <c r="I243" s="32">
        <f>'Рейтинговая таблица организаций'!S243</f>
        <v>100</v>
      </c>
      <c r="J243" s="32">
        <f>'Рейтинговая таблица организаций'!T243</f>
        <v>98.5</v>
      </c>
      <c r="K243" s="32" t="str">
        <f t="shared" si="114"/>
        <v>167-178</v>
      </c>
      <c r="L243" s="32">
        <f t="shared" si="129"/>
        <v>167</v>
      </c>
      <c r="M243" s="32">
        <f t="shared" si="130"/>
        <v>12</v>
      </c>
      <c r="N243" s="32">
        <f t="shared" si="115"/>
        <v>241</v>
      </c>
      <c r="O243" s="32" t="str">
        <f t="shared" si="116"/>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P243" s="32">
        <f>'Рейтинговая таблица организаций'!Z243</f>
        <v>100</v>
      </c>
      <c r="Q243" s="32">
        <f>'Рейтинговая таблица организаций'!AB243</f>
        <v>100</v>
      </c>
      <c r="R243" s="32">
        <f>'Рейтинговая таблица организаций'!AC243</f>
        <v>100</v>
      </c>
      <c r="S243" s="32" t="str">
        <f t="shared" si="117"/>
        <v>2-156</v>
      </c>
      <c r="T243" s="32">
        <f t="shared" si="131"/>
        <v>2</v>
      </c>
      <c r="U243" s="32">
        <f t="shared" si="132"/>
        <v>155</v>
      </c>
      <c r="V243" s="32">
        <f t="shared" si="118"/>
        <v>241</v>
      </c>
      <c r="W243" s="32" t="str">
        <f t="shared" si="119"/>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X243" s="32">
        <f>'Рейтинговая таблица организаций'!AH243</f>
        <v>20</v>
      </c>
      <c r="Y243" s="32">
        <f>'Рейтинговая таблица организаций'!AI243</f>
        <v>60</v>
      </c>
      <c r="Z243" s="34">
        <f>'Рейтинговая таблица организаций'!AJ243</f>
        <v>100</v>
      </c>
      <c r="AA243" s="32">
        <f>'Рейтинговая таблица организаций'!AK243</f>
        <v>60</v>
      </c>
      <c r="AB243" s="32" t="str">
        <f t="shared" si="120"/>
        <v>160-188</v>
      </c>
      <c r="AC243" s="32">
        <f t="shared" si="133"/>
        <v>160</v>
      </c>
      <c r="AD243" s="32">
        <f t="shared" si="134"/>
        <v>29</v>
      </c>
      <c r="AE243" s="32">
        <f t="shared" si="121"/>
        <v>241</v>
      </c>
      <c r="AF243" s="32" t="str">
        <f t="shared" si="122"/>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AG243" s="32">
        <f>'Рейтинговая таблица организаций'!AR243</f>
        <v>100</v>
      </c>
      <c r="AH243" s="32">
        <f>'Рейтинговая таблица организаций'!AS243</f>
        <v>100</v>
      </c>
      <c r="AI243" s="32">
        <f>'Рейтинговая таблица организаций'!AT243</f>
        <v>100</v>
      </c>
      <c r="AJ243" s="32">
        <f>'Рейтинговая таблица организаций'!AU243</f>
        <v>100</v>
      </c>
      <c r="AK243" s="32" t="str">
        <f t="shared" si="123"/>
        <v>1-123</v>
      </c>
      <c r="AL243" s="32">
        <f t="shared" si="135"/>
        <v>1</v>
      </c>
      <c r="AM243" s="32">
        <f t="shared" si="136"/>
        <v>123</v>
      </c>
      <c r="AN243" s="32">
        <f>'бланки '!D245</f>
        <v>241</v>
      </c>
      <c r="AO243" s="32" t="str">
        <f t="shared" si="124"/>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AP243" s="32">
        <f>'Рейтинговая таблица организаций'!BB243</f>
        <v>100</v>
      </c>
      <c r="AQ243" s="32">
        <f>'Рейтинговая таблица организаций'!BC243</f>
        <v>100</v>
      </c>
      <c r="AR243" s="32">
        <f>'Рейтинговая таблица организаций'!BD243</f>
        <v>100</v>
      </c>
      <c r="AS243" s="32">
        <f>'Рейтинговая таблица организаций'!BE243</f>
        <v>100</v>
      </c>
      <c r="AT243" s="32" t="str">
        <f t="shared" si="125"/>
        <v>1-120</v>
      </c>
      <c r="AU243" s="32">
        <f t="shared" si="137"/>
        <v>1</v>
      </c>
      <c r="AV243" s="32">
        <f t="shared" si="138"/>
        <v>120</v>
      </c>
      <c r="AW243" s="39" t="str">
        <f t="shared" si="139"/>
        <v>Кромской район</v>
      </c>
      <c r="AX243" s="32">
        <f t="shared" si="126"/>
        <v>241</v>
      </c>
      <c r="AY243" s="32" t="str">
        <f t="shared" si="127"/>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AZ243" s="32">
        <f>'Рейтинговая таблица организаций'!BF243</f>
        <v>91.7</v>
      </c>
      <c r="BA243" s="32" t="str">
        <f t="shared" si="128"/>
        <v>7</v>
      </c>
      <c r="BB243" s="32">
        <f t="shared" si="146"/>
        <v>7</v>
      </c>
      <c r="BC243" s="32">
        <f t="shared" si="147"/>
        <v>1</v>
      </c>
    </row>
    <row r="244" spans="1:55">
      <c r="A244" s="32">
        <f>'бланки '!D246</f>
        <v>242</v>
      </c>
      <c r="B244" s="33" t="str">
        <f>'Рейтинговая таблица организаций'!B244</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4" s="33" t="str">
        <f>'бланки '!A246</f>
        <v>Кромской район</v>
      </c>
      <c r="D244" s="32">
        <f>'Рейтинговая таблица организаций'!C244</f>
        <v>43</v>
      </c>
      <c r="E244" s="32">
        <f t="shared" si="112"/>
        <v>242</v>
      </c>
      <c r="F244" s="32" t="str">
        <f t="shared" si="113"/>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G244" s="32">
        <f>'Рейтинговая таблица организаций'!Q244</f>
        <v>90</v>
      </c>
      <c r="H244" s="32">
        <f>'Рейтинговая таблица организаций'!R244</f>
        <v>100</v>
      </c>
      <c r="I244" s="32">
        <f>'Рейтинговая таблица организаций'!S244</f>
        <v>100</v>
      </c>
      <c r="J244" s="32">
        <f>'Рейтинговая таблица организаций'!T244</f>
        <v>97</v>
      </c>
      <c r="K244" s="32" t="str">
        <f t="shared" si="114"/>
        <v>244-250</v>
      </c>
      <c r="L244" s="32">
        <f t="shared" si="129"/>
        <v>244</v>
      </c>
      <c r="M244" s="32">
        <f t="shared" si="130"/>
        <v>7</v>
      </c>
      <c r="N244" s="32">
        <f t="shared" si="115"/>
        <v>242</v>
      </c>
      <c r="O244" s="32" t="str">
        <f t="shared" si="116"/>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P244" s="32">
        <f>'Рейтинговая таблица организаций'!Z244</f>
        <v>100</v>
      </c>
      <c r="Q244" s="32">
        <f>'Рейтинговая таблица организаций'!AB244</f>
        <v>98</v>
      </c>
      <c r="R244" s="32">
        <f>'Рейтинговая таблица организаций'!AC244</f>
        <v>99</v>
      </c>
      <c r="S244" s="32" t="str">
        <f t="shared" si="117"/>
        <v>193-239</v>
      </c>
      <c r="T244" s="32">
        <f t="shared" si="131"/>
        <v>193</v>
      </c>
      <c r="U244" s="32">
        <f t="shared" si="132"/>
        <v>47</v>
      </c>
      <c r="V244" s="32">
        <f t="shared" si="118"/>
        <v>242</v>
      </c>
      <c r="W244" s="32" t="str">
        <f t="shared" si="119"/>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X244" s="32">
        <f>'Рейтинговая таблица организаций'!AH244</f>
        <v>0</v>
      </c>
      <c r="Y244" s="32">
        <f>'Рейтинговая таблица организаций'!AI244</f>
        <v>60</v>
      </c>
      <c r="Z244" s="34">
        <f>'Рейтинговая таблица организаций'!AJ244</f>
        <v>100</v>
      </c>
      <c r="AA244" s="32">
        <f>'Рейтинговая таблица организаций'!AK244</f>
        <v>54</v>
      </c>
      <c r="AB244" s="32" t="str">
        <f t="shared" si="120"/>
        <v>206-265</v>
      </c>
      <c r="AC244" s="32">
        <f t="shared" si="133"/>
        <v>206</v>
      </c>
      <c r="AD244" s="32">
        <f t="shared" si="134"/>
        <v>60</v>
      </c>
      <c r="AE244" s="32">
        <f t="shared" si="121"/>
        <v>242</v>
      </c>
      <c r="AF244" s="32" t="str">
        <f t="shared" si="122"/>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AG244" s="32">
        <f>'Рейтинговая таблица организаций'!AR244</f>
        <v>100</v>
      </c>
      <c r="AH244" s="32">
        <f>'Рейтинговая таблица организаций'!AS244</f>
        <v>100</v>
      </c>
      <c r="AI244" s="32">
        <f>'Рейтинговая таблица организаций'!AT244</f>
        <v>100</v>
      </c>
      <c r="AJ244" s="32">
        <f>'Рейтинговая таблица организаций'!AU244</f>
        <v>100</v>
      </c>
      <c r="AK244" s="32" t="str">
        <f t="shared" si="123"/>
        <v>1-123</v>
      </c>
      <c r="AL244" s="32">
        <f t="shared" si="135"/>
        <v>1</v>
      </c>
      <c r="AM244" s="32">
        <f t="shared" si="136"/>
        <v>123</v>
      </c>
      <c r="AN244" s="32">
        <f>'бланки '!D246</f>
        <v>242</v>
      </c>
      <c r="AO244" s="32" t="str">
        <f t="shared" si="124"/>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AP244" s="32">
        <f>'Рейтинговая таблица организаций'!BB244</f>
        <v>98</v>
      </c>
      <c r="AQ244" s="32">
        <f>'Рейтинговая таблица организаций'!BC244</f>
        <v>100</v>
      </c>
      <c r="AR244" s="32">
        <f>'Рейтинговая таблица организаций'!BD244</f>
        <v>100</v>
      </c>
      <c r="AS244" s="32">
        <f>'Рейтинговая таблица организаций'!BE244</f>
        <v>99.4</v>
      </c>
      <c r="AT244" s="32" t="str">
        <f t="shared" si="125"/>
        <v>137-141</v>
      </c>
      <c r="AU244" s="32">
        <f t="shared" si="137"/>
        <v>137</v>
      </c>
      <c r="AV244" s="32">
        <f t="shared" si="138"/>
        <v>5</v>
      </c>
      <c r="AW244" s="39" t="str">
        <f t="shared" si="139"/>
        <v>Кромской район</v>
      </c>
      <c r="AX244" s="32">
        <f t="shared" si="126"/>
        <v>242</v>
      </c>
      <c r="AY244" s="32" t="str">
        <f t="shared" si="127"/>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AZ244" s="32">
        <f>'Рейтинговая таблица организаций'!BF244</f>
        <v>89.88</v>
      </c>
      <c r="BA244" s="32" t="str">
        <f t="shared" si="128"/>
        <v>12</v>
      </c>
      <c r="BB244" s="32">
        <f t="shared" si="146"/>
        <v>12</v>
      </c>
      <c r="BC244" s="32">
        <f t="shared" si="147"/>
        <v>1</v>
      </c>
    </row>
    <row r="245" spans="1:55">
      <c r="A245" s="32">
        <f>'бланки '!D247</f>
        <v>243</v>
      </c>
      <c r="B245" s="33" t="str">
        <f>'Рейтинговая таблица организаций'!B245</f>
        <v>Муниципальное бюджетное общеобразовательное учреждение Кромского района Орловской области «Глинская средняя общеобразовательная школа»</v>
      </c>
      <c r="C245" s="33" t="str">
        <f>'бланки '!A247</f>
        <v>Кромской район</v>
      </c>
      <c r="D245" s="32">
        <f>'Рейтинговая таблица организаций'!C245</f>
        <v>45</v>
      </c>
      <c r="E245" s="32">
        <f t="shared" si="112"/>
        <v>243</v>
      </c>
      <c r="F245" s="32" t="str">
        <f t="shared" si="113"/>
        <v>Муниципальное бюджетное общеобразовательное учреждение Кромского района Орловской области «Глинская средняя общеобразовательная школа»</v>
      </c>
      <c r="G245" s="32">
        <f>'Рейтинговая таблица организаций'!Q245</f>
        <v>97</v>
      </c>
      <c r="H245" s="32">
        <f>'Рейтинговая таблица организаций'!R245</f>
        <v>100</v>
      </c>
      <c r="I245" s="32">
        <f>'Рейтинговая таблица организаций'!S245</f>
        <v>100</v>
      </c>
      <c r="J245" s="32">
        <f>'Рейтинговая таблица организаций'!T245</f>
        <v>99.1</v>
      </c>
      <c r="K245" s="32" t="str">
        <f t="shared" si="114"/>
        <v>122-136</v>
      </c>
      <c r="L245" s="32">
        <f t="shared" si="129"/>
        <v>122</v>
      </c>
      <c r="M245" s="32">
        <f t="shared" si="130"/>
        <v>15</v>
      </c>
      <c r="N245" s="32">
        <f t="shared" si="115"/>
        <v>243</v>
      </c>
      <c r="O245" s="32" t="str">
        <f t="shared" si="116"/>
        <v>Муниципальное бюджетное общеобразовательное учреждение Кромского района Орловской области «Глинская средняя общеобразовательная школа»</v>
      </c>
      <c r="P245" s="32">
        <f>'Рейтинговая таблица организаций'!Z245</f>
        <v>100</v>
      </c>
      <c r="Q245" s="32">
        <f>'Рейтинговая таблица организаций'!AB245</f>
        <v>96</v>
      </c>
      <c r="R245" s="32">
        <f>'Рейтинговая таблица организаций'!AC245</f>
        <v>98</v>
      </c>
      <c r="S245" s="32" t="str">
        <f t="shared" si="117"/>
        <v>278-315</v>
      </c>
      <c r="T245" s="32">
        <f t="shared" si="131"/>
        <v>278</v>
      </c>
      <c r="U245" s="32">
        <f t="shared" si="132"/>
        <v>38</v>
      </c>
      <c r="V245" s="32">
        <f t="shared" si="118"/>
        <v>243</v>
      </c>
      <c r="W245" s="32" t="str">
        <f t="shared" si="119"/>
        <v>Муниципальное бюджетное общеобразовательное учреждение Кромского района Орловской области «Глинская средняя общеобразовательная школа»</v>
      </c>
      <c r="X245" s="32">
        <f>'Рейтинговая таблица организаций'!AH245</f>
        <v>20</v>
      </c>
      <c r="Y245" s="32">
        <f>'Рейтинговая таблица организаций'!AI245</f>
        <v>60</v>
      </c>
      <c r="Z245" s="34">
        <f>'Рейтинговая таблица организаций'!AJ245</f>
        <v>93</v>
      </c>
      <c r="AA245" s="32">
        <f>'Рейтинговая таблица организаций'!AK245</f>
        <v>57.9</v>
      </c>
      <c r="AB245" s="32" t="str">
        <f t="shared" si="120"/>
        <v>197</v>
      </c>
      <c r="AC245" s="32">
        <f t="shared" si="133"/>
        <v>197</v>
      </c>
      <c r="AD245" s="32">
        <f t="shared" si="134"/>
        <v>1</v>
      </c>
      <c r="AE245" s="32">
        <f t="shared" si="121"/>
        <v>243</v>
      </c>
      <c r="AF245" s="32" t="str">
        <f t="shared" si="122"/>
        <v>Муниципальное бюджетное общеобразовательное учреждение Кромского района Орловской области «Глинская средняя общеобразовательная школа»</v>
      </c>
      <c r="AG245" s="32">
        <f>'Рейтинговая таблица организаций'!AR245</f>
        <v>100</v>
      </c>
      <c r="AH245" s="32">
        <f>'Рейтинговая таблица организаций'!AS245</f>
        <v>100</v>
      </c>
      <c r="AI245" s="32">
        <f>'Рейтинговая таблица организаций'!AT245</f>
        <v>100</v>
      </c>
      <c r="AJ245" s="32">
        <f>'Рейтинговая таблица организаций'!AU245</f>
        <v>100</v>
      </c>
      <c r="AK245" s="32" t="str">
        <f t="shared" si="123"/>
        <v>1-123</v>
      </c>
      <c r="AL245" s="32">
        <f t="shared" si="135"/>
        <v>1</v>
      </c>
      <c r="AM245" s="32">
        <f t="shared" si="136"/>
        <v>123</v>
      </c>
      <c r="AN245" s="32">
        <f>'бланки '!D247</f>
        <v>243</v>
      </c>
      <c r="AO245" s="32" t="str">
        <f t="shared" si="124"/>
        <v>Муниципальное бюджетное общеобразовательное учреждение Кромского района Орловской области «Глинская средняя общеобразовательная школа»</v>
      </c>
      <c r="AP245" s="32">
        <f>'Рейтинговая таблица организаций'!BB245</f>
        <v>98</v>
      </c>
      <c r="AQ245" s="32">
        <f>'Рейтинговая таблица организаций'!BC245</f>
        <v>100</v>
      </c>
      <c r="AR245" s="32">
        <f>'Рейтинговая таблица организаций'!BD245</f>
        <v>98</v>
      </c>
      <c r="AS245" s="32">
        <f>'Рейтинговая таблица организаций'!BE245</f>
        <v>98.4</v>
      </c>
      <c r="AT245" s="32" t="str">
        <f t="shared" si="125"/>
        <v>216-228</v>
      </c>
      <c r="AU245" s="32">
        <f t="shared" si="137"/>
        <v>216</v>
      </c>
      <c r="AV245" s="32">
        <f t="shared" si="138"/>
        <v>13</v>
      </c>
      <c r="AW245" s="39" t="str">
        <f t="shared" si="139"/>
        <v>Кромской район</v>
      </c>
      <c r="AX245" s="32">
        <f t="shared" si="126"/>
        <v>243</v>
      </c>
      <c r="AY245" s="32" t="str">
        <f t="shared" si="127"/>
        <v>Муниципальное бюджетное общеобразовательное учреждение Кромского района Орловской области «Глинская средняя общеобразовательная школа»</v>
      </c>
      <c r="AZ245" s="32">
        <f>'Рейтинговая таблица организаций'!BF245</f>
        <v>90.679999999999993</v>
      </c>
      <c r="BA245" s="32" t="str">
        <f t="shared" si="128"/>
        <v>9</v>
      </c>
      <c r="BB245" s="32">
        <f t="shared" si="146"/>
        <v>9</v>
      </c>
      <c r="BC245" s="32">
        <f t="shared" si="147"/>
        <v>1</v>
      </c>
    </row>
    <row r="246" spans="1:55">
      <c r="A246" s="32">
        <f>'бланки '!D248</f>
        <v>244</v>
      </c>
      <c r="B246" s="33" t="str">
        <f>'Рейтинговая таблица организаций'!B246</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6" s="33" t="str">
        <f>'бланки '!A248</f>
        <v>Кромской район</v>
      </c>
      <c r="D246" s="32">
        <f>'Рейтинговая таблица организаций'!C246</f>
        <v>90</v>
      </c>
      <c r="E246" s="32">
        <f t="shared" si="112"/>
        <v>244</v>
      </c>
      <c r="F246" s="32" t="str">
        <f t="shared" si="113"/>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G246" s="32">
        <f>'Рейтинговая таблица организаций'!Q246</f>
        <v>90</v>
      </c>
      <c r="H246" s="32">
        <f>'Рейтинговая таблица организаций'!R246</f>
        <v>100</v>
      </c>
      <c r="I246" s="32">
        <f>'Рейтинговая таблица организаций'!S246</f>
        <v>97</v>
      </c>
      <c r="J246" s="32">
        <f>'Рейтинговая таблица организаций'!T246</f>
        <v>95.8</v>
      </c>
      <c r="K246" s="32" t="str">
        <f t="shared" si="114"/>
        <v>273-278</v>
      </c>
      <c r="L246" s="32">
        <f t="shared" si="129"/>
        <v>273</v>
      </c>
      <c r="M246" s="32">
        <f t="shared" si="130"/>
        <v>6</v>
      </c>
      <c r="N246" s="32">
        <f t="shared" si="115"/>
        <v>244</v>
      </c>
      <c r="O246" s="32" t="str">
        <f t="shared" si="116"/>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P246" s="32">
        <f>'Рейтинговая таблица организаций'!Z246</f>
        <v>100</v>
      </c>
      <c r="Q246" s="32">
        <f>'Рейтинговая таблица организаций'!AB246</f>
        <v>100</v>
      </c>
      <c r="R246" s="32">
        <f>'Рейтинговая таблица организаций'!AC246</f>
        <v>100</v>
      </c>
      <c r="S246" s="32" t="str">
        <f t="shared" si="117"/>
        <v>2-156</v>
      </c>
      <c r="T246" s="32">
        <f t="shared" si="131"/>
        <v>2</v>
      </c>
      <c r="U246" s="32">
        <f t="shared" si="132"/>
        <v>155</v>
      </c>
      <c r="V246" s="32">
        <f t="shared" si="118"/>
        <v>244</v>
      </c>
      <c r="W246" s="32" t="str">
        <f t="shared" si="119"/>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X246" s="32">
        <f>'Рейтинговая таблица организаций'!AH246</f>
        <v>0</v>
      </c>
      <c r="Y246" s="32">
        <f>'Рейтинговая таблица организаций'!AI246</f>
        <v>60</v>
      </c>
      <c r="Z246" s="34">
        <f>'Рейтинговая таблица организаций'!AJ246</f>
        <v>88</v>
      </c>
      <c r="AA246" s="32">
        <f>'Рейтинговая таблица организаций'!AK246</f>
        <v>50.4</v>
      </c>
      <c r="AB246" s="32" t="str">
        <f t="shared" si="120"/>
        <v>287</v>
      </c>
      <c r="AC246" s="32">
        <f t="shared" si="133"/>
        <v>287</v>
      </c>
      <c r="AD246" s="32">
        <f t="shared" si="134"/>
        <v>1</v>
      </c>
      <c r="AE246" s="32">
        <f t="shared" si="121"/>
        <v>244</v>
      </c>
      <c r="AF246" s="32" t="str">
        <f t="shared" si="122"/>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AG246" s="32">
        <f>'Рейтинговая таблица организаций'!AR246</f>
        <v>99</v>
      </c>
      <c r="AH246" s="32">
        <f>'Рейтинговая таблица организаций'!AS246</f>
        <v>100</v>
      </c>
      <c r="AI246" s="32">
        <f>'Рейтинговая таблица организаций'!AT246</f>
        <v>99</v>
      </c>
      <c r="AJ246" s="32">
        <f>'Рейтинговая таблица организаций'!AU246</f>
        <v>99.4</v>
      </c>
      <c r="AK246" s="32" t="str">
        <f t="shared" si="123"/>
        <v>129-138</v>
      </c>
      <c r="AL246" s="32">
        <f t="shared" si="135"/>
        <v>129</v>
      </c>
      <c r="AM246" s="32">
        <f t="shared" si="136"/>
        <v>10</v>
      </c>
      <c r="AN246" s="32">
        <f>'бланки '!D248</f>
        <v>244</v>
      </c>
      <c r="AO246" s="32" t="str">
        <f t="shared" si="124"/>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AP246" s="32">
        <f>'Рейтинговая таблица организаций'!BB246</f>
        <v>96</v>
      </c>
      <c r="AQ246" s="32">
        <f>'Рейтинговая таблица организаций'!BC246</f>
        <v>100</v>
      </c>
      <c r="AR246" s="32">
        <f>'Рейтинговая таблица организаций'!BD246</f>
        <v>97</v>
      </c>
      <c r="AS246" s="32">
        <f>'Рейтинговая таблица организаций'!BE246</f>
        <v>97.3</v>
      </c>
      <c r="AT246" s="32" t="str">
        <f t="shared" si="125"/>
        <v>292-293</v>
      </c>
      <c r="AU246" s="32">
        <f t="shared" si="137"/>
        <v>292</v>
      </c>
      <c r="AV246" s="32">
        <f t="shared" si="138"/>
        <v>2</v>
      </c>
      <c r="AW246" s="39" t="str">
        <f t="shared" si="139"/>
        <v>Кромской район</v>
      </c>
      <c r="AX246" s="32">
        <f t="shared" si="126"/>
        <v>244</v>
      </c>
      <c r="AY246" s="32" t="str">
        <f t="shared" si="127"/>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AZ246" s="32">
        <f>'Рейтинговая таблица организаций'!BF246</f>
        <v>88.580000000000013</v>
      </c>
      <c r="BA246" s="32" t="str">
        <f t="shared" si="128"/>
        <v>15</v>
      </c>
      <c r="BB246" s="32">
        <f t="shared" si="146"/>
        <v>15</v>
      </c>
      <c r="BC246" s="32">
        <f t="shared" si="147"/>
        <v>1</v>
      </c>
    </row>
    <row r="247" spans="1:55">
      <c r="A247" s="32">
        <f>'бланки '!D249</f>
        <v>245</v>
      </c>
      <c r="B247" s="33" t="str">
        <f>'Рейтинговая таблица организаций'!B247</f>
        <v>Муниципальное бюджетное общеобразовательное учреждение Кромского района Орловской области «Семенковская средняя общеобразовательная школа»</v>
      </c>
      <c r="C247" s="33" t="str">
        <f>'бланки '!A249</f>
        <v>Кромской район</v>
      </c>
      <c r="D247" s="32">
        <f>'Рейтинговая таблица организаций'!C247</f>
        <v>23</v>
      </c>
      <c r="E247" s="32">
        <f t="shared" si="112"/>
        <v>245</v>
      </c>
      <c r="F247" s="32" t="str">
        <f t="shared" si="113"/>
        <v>Муниципальное бюджетное общеобразовательное учреждение Кромского района Орловской области «Семенковская средняя общеобразовательная школа»</v>
      </c>
      <c r="G247" s="32">
        <f>'Рейтинговая таблица организаций'!Q247</f>
        <v>92</v>
      </c>
      <c r="H247" s="32">
        <f>'Рейтинговая таблица организаций'!R247</f>
        <v>100</v>
      </c>
      <c r="I247" s="32">
        <f>'Рейтинговая таблица организаций'!S247</f>
        <v>100</v>
      </c>
      <c r="J247" s="32">
        <f>'Рейтинговая таблица организаций'!T247</f>
        <v>97.6</v>
      </c>
      <c r="K247" s="32" t="str">
        <f t="shared" si="114"/>
        <v>220-229</v>
      </c>
      <c r="L247" s="32">
        <f t="shared" si="129"/>
        <v>220</v>
      </c>
      <c r="M247" s="32">
        <f t="shared" si="130"/>
        <v>10</v>
      </c>
      <c r="N247" s="32">
        <f t="shared" si="115"/>
        <v>245</v>
      </c>
      <c r="O247" s="32" t="str">
        <f t="shared" si="116"/>
        <v>Муниципальное бюджетное общеобразовательное учреждение Кромского района Орловской области «Семенковская средняя общеобразовательная школа»</v>
      </c>
      <c r="P247" s="32">
        <f>'Рейтинговая таблица организаций'!Z247</f>
        <v>100</v>
      </c>
      <c r="Q247" s="32">
        <f>'Рейтинговая таблица организаций'!AB247</f>
        <v>100</v>
      </c>
      <c r="R247" s="32">
        <f>'Рейтинговая таблица организаций'!AC247</f>
        <v>100</v>
      </c>
      <c r="S247" s="32" t="str">
        <f t="shared" si="117"/>
        <v>2-156</v>
      </c>
      <c r="T247" s="32">
        <f t="shared" si="131"/>
        <v>2</v>
      </c>
      <c r="U247" s="32">
        <f t="shared" si="132"/>
        <v>155</v>
      </c>
      <c r="V247" s="32">
        <f t="shared" si="118"/>
        <v>245</v>
      </c>
      <c r="W247" s="32" t="str">
        <f t="shared" si="119"/>
        <v>Муниципальное бюджетное общеобразовательное учреждение Кромского района Орловской области «Семенковская средняя общеобразовательная школа»</v>
      </c>
      <c r="X247" s="32">
        <f>'Рейтинговая таблица организаций'!AH247</f>
        <v>60</v>
      </c>
      <c r="Y247" s="32">
        <f>'Рейтинговая таблица организаций'!AI247</f>
        <v>60</v>
      </c>
      <c r="Z247" s="34">
        <f>'Рейтинговая таблица организаций'!AJ247</f>
        <v>100</v>
      </c>
      <c r="AA247" s="32">
        <f>'Рейтинговая таблица организаций'!AK247</f>
        <v>72</v>
      </c>
      <c r="AB247" s="32" t="str">
        <f t="shared" si="120"/>
        <v>71-79</v>
      </c>
      <c r="AC247" s="32">
        <f t="shared" si="133"/>
        <v>71</v>
      </c>
      <c r="AD247" s="32">
        <f t="shared" si="134"/>
        <v>9</v>
      </c>
      <c r="AE247" s="32">
        <f t="shared" si="121"/>
        <v>245</v>
      </c>
      <c r="AF247" s="32" t="str">
        <f t="shared" si="122"/>
        <v>Муниципальное бюджетное общеобразовательное учреждение Кромского района Орловской области «Семенковская средняя общеобразовательная школа»</v>
      </c>
      <c r="AG247" s="32">
        <f>'Рейтинговая таблица организаций'!AR247</f>
        <v>100</v>
      </c>
      <c r="AH247" s="32">
        <f>'Рейтинговая таблица организаций'!AS247</f>
        <v>100</v>
      </c>
      <c r="AI247" s="32">
        <f>'Рейтинговая таблица организаций'!AT247</f>
        <v>100</v>
      </c>
      <c r="AJ247" s="32">
        <f>'Рейтинговая таблица организаций'!AU247</f>
        <v>100</v>
      </c>
      <c r="AK247" s="32" t="str">
        <f t="shared" si="123"/>
        <v>1-123</v>
      </c>
      <c r="AL247" s="32">
        <f t="shared" si="135"/>
        <v>1</v>
      </c>
      <c r="AM247" s="32">
        <f t="shared" si="136"/>
        <v>123</v>
      </c>
      <c r="AN247" s="32">
        <f>'бланки '!D249</f>
        <v>245</v>
      </c>
      <c r="AO247" s="32" t="str">
        <f t="shared" si="124"/>
        <v>Муниципальное бюджетное общеобразовательное учреждение Кромского района Орловской области «Семенковская средняя общеобразовательная школа»</v>
      </c>
      <c r="AP247" s="32">
        <f>'Рейтинговая таблица организаций'!BB247</f>
        <v>100</v>
      </c>
      <c r="AQ247" s="32">
        <f>'Рейтинговая таблица организаций'!BC247</f>
        <v>100</v>
      </c>
      <c r="AR247" s="32">
        <f>'Рейтинговая таблица организаций'!BD247</f>
        <v>100</v>
      </c>
      <c r="AS247" s="32">
        <f>'Рейтинговая таблица организаций'!BE247</f>
        <v>100</v>
      </c>
      <c r="AT247" s="32" t="str">
        <f t="shared" si="125"/>
        <v>1-120</v>
      </c>
      <c r="AU247" s="32">
        <f t="shared" si="137"/>
        <v>1</v>
      </c>
      <c r="AV247" s="32">
        <f t="shared" si="138"/>
        <v>120</v>
      </c>
      <c r="AW247" s="39" t="str">
        <f t="shared" si="139"/>
        <v>Кромской район</v>
      </c>
      <c r="AX247" s="32">
        <f t="shared" si="126"/>
        <v>245</v>
      </c>
      <c r="AY247" s="32" t="str">
        <f t="shared" si="127"/>
        <v>Муниципальное бюджетное общеобразовательное учреждение Кромского района Орловской области «Семенковская средняя общеобразовательная школа»</v>
      </c>
      <c r="AZ247" s="32">
        <f>'Рейтинговая таблица организаций'!BF247</f>
        <v>93.92</v>
      </c>
      <c r="BA247" s="32" t="str">
        <f t="shared" si="128"/>
        <v>2</v>
      </c>
      <c r="BB247" s="32">
        <f t="shared" si="146"/>
        <v>2</v>
      </c>
      <c r="BC247" s="32">
        <f t="shared" si="147"/>
        <v>1</v>
      </c>
    </row>
    <row r="248" spans="1:55">
      <c r="A248" s="32">
        <f>'бланки '!D250</f>
        <v>246</v>
      </c>
      <c r="B248" s="33" t="str">
        <f>'Рейтинговая таблица организаций'!B248</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8" s="33" t="str">
        <f>'бланки '!A250</f>
        <v>Кромской район</v>
      </c>
      <c r="D248" s="32">
        <f>'Рейтинговая таблица организаций'!C248</f>
        <v>56</v>
      </c>
      <c r="E248" s="32">
        <f t="shared" si="112"/>
        <v>246</v>
      </c>
      <c r="F248" s="32" t="str">
        <f t="shared" si="113"/>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G248" s="32">
        <f>'Рейтинговая таблица организаций'!Q248</f>
        <v>99</v>
      </c>
      <c r="H248" s="32">
        <f>'Рейтинговая таблица организаций'!R248</f>
        <v>100</v>
      </c>
      <c r="I248" s="32">
        <f>'Рейтинговая таблица организаций'!S248</f>
        <v>100</v>
      </c>
      <c r="J248" s="32">
        <f>'Рейтинговая таблица организаций'!T248</f>
        <v>99.7</v>
      </c>
      <c r="K248" s="32" t="str">
        <f t="shared" si="114"/>
        <v>33-51</v>
      </c>
      <c r="L248" s="32">
        <f t="shared" si="129"/>
        <v>33</v>
      </c>
      <c r="M248" s="32">
        <f t="shared" si="130"/>
        <v>19</v>
      </c>
      <c r="N248" s="32">
        <f t="shared" si="115"/>
        <v>246</v>
      </c>
      <c r="O248" s="32" t="str">
        <f t="shared" si="116"/>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P248" s="32">
        <f>'Рейтинговая таблица организаций'!Z248</f>
        <v>100</v>
      </c>
      <c r="Q248" s="32">
        <f>'Рейтинговая таблица организаций'!AB248</f>
        <v>98</v>
      </c>
      <c r="R248" s="32">
        <f>'Рейтинговая таблица организаций'!AC248</f>
        <v>99</v>
      </c>
      <c r="S248" s="32" t="str">
        <f t="shared" si="117"/>
        <v>193-239</v>
      </c>
      <c r="T248" s="32">
        <f t="shared" si="131"/>
        <v>193</v>
      </c>
      <c r="U248" s="32">
        <f t="shared" si="132"/>
        <v>47</v>
      </c>
      <c r="V248" s="32">
        <f t="shared" si="118"/>
        <v>246</v>
      </c>
      <c r="W248" s="32" t="str">
        <f t="shared" si="119"/>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X248" s="32">
        <f>'Рейтинговая таблица организаций'!AH248</f>
        <v>60</v>
      </c>
      <c r="Y248" s="32">
        <f>'Рейтинговая таблица организаций'!AI248</f>
        <v>60</v>
      </c>
      <c r="Z248" s="34">
        <f>'Рейтинговая таблица организаций'!AJ248</f>
        <v>100</v>
      </c>
      <c r="AA248" s="32">
        <f>'Рейтинговая таблица организаций'!AK248</f>
        <v>72</v>
      </c>
      <c r="AB248" s="32" t="str">
        <f t="shared" si="120"/>
        <v>71-79</v>
      </c>
      <c r="AC248" s="32">
        <f t="shared" si="133"/>
        <v>71</v>
      </c>
      <c r="AD248" s="32">
        <f t="shared" si="134"/>
        <v>9</v>
      </c>
      <c r="AE248" s="32">
        <f t="shared" si="121"/>
        <v>246</v>
      </c>
      <c r="AF248" s="32" t="str">
        <f t="shared" si="122"/>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AG248" s="32">
        <f>'Рейтинговая таблица организаций'!AR248</f>
        <v>98</v>
      </c>
      <c r="AH248" s="32">
        <f>'Рейтинговая таблица организаций'!AS248</f>
        <v>100</v>
      </c>
      <c r="AI248" s="32">
        <f>'Рейтинговая таблица организаций'!AT248</f>
        <v>100</v>
      </c>
      <c r="AJ248" s="32">
        <f>'Рейтинговая таблица организаций'!AU248</f>
        <v>99.2</v>
      </c>
      <c r="AK248" s="32" t="str">
        <f t="shared" si="123"/>
        <v>139-156</v>
      </c>
      <c r="AL248" s="32">
        <f t="shared" si="135"/>
        <v>139</v>
      </c>
      <c r="AM248" s="32">
        <f t="shared" si="136"/>
        <v>18</v>
      </c>
      <c r="AN248" s="32">
        <f>'бланки '!D250</f>
        <v>246</v>
      </c>
      <c r="AO248" s="32" t="str">
        <f t="shared" si="124"/>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AP248" s="32">
        <f>'Рейтинговая таблица организаций'!BB248</f>
        <v>98</v>
      </c>
      <c r="AQ248" s="32">
        <f>'Рейтинговая таблица организаций'!BC248</f>
        <v>98</v>
      </c>
      <c r="AR248" s="32">
        <f>'Рейтинговая таблица организаций'!BD248</f>
        <v>100</v>
      </c>
      <c r="AS248" s="32">
        <f>'Рейтинговая таблица организаций'!BE248</f>
        <v>99</v>
      </c>
      <c r="AT248" s="32" t="str">
        <f t="shared" si="125"/>
        <v>165-181</v>
      </c>
      <c r="AU248" s="32">
        <f t="shared" si="137"/>
        <v>165</v>
      </c>
      <c r="AV248" s="32">
        <f t="shared" si="138"/>
        <v>17</v>
      </c>
      <c r="AW248" s="39" t="str">
        <f t="shared" si="139"/>
        <v>Кромской район</v>
      </c>
      <c r="AX248" s="32">
        <f t="shared" si="126"/>
        <v>246</v>
      </c>
      <c r="AY248" s="32" t="str">
        <f t="shared" si="127"/>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AZ248" s="32">
        <f>'Рейтинговая таблица организаций'!BF248</f>
        <v>93.78</v>
      </c>
      <c r="BA248" s="32" t="str">
        <f t="shared" si="128"/>
        <v>3</v>
      </c>
      <c r="BB248" s="32">
        <f t="shared" si="146"/>
        <v>3</v>
      </c>
      <c r="BC248" s="32">
        <f t="shared" si="147"/>
        <v>1</v>
      </c>
    </row>
    <row r="249" spans="1:55">
      <c r="A249" s="32">
        <f>'бланки '!D251</f>
        <v>247</v>
      </c>
      <c r="B249" s="33" t="str">
        <f>'Рейтинговая таблица организаций'!B249</f>
        <v>Муниципальное бюджетное общеобразовательное учреждение Кромского района Орловской области «Кутафинская средняя общеобразовательная школа»</v>
      </c>
      <c r="C249" s="33" t="str">
        <f>'бланки '!A251</f>
        <v>Кромской район</v>
      </c>
      <c r="D249" s="32">
        <f>'Рейтинговая таблица организаций'!C249</f>
        <v>22</v>
      </c>
      <c r="E249" s="32">
        <f t="shared" si="112"/>
        <v>247</v>
      </c>
      <c r="F249" s="32" t="str">
        <f t="shared" si="113"/>
        <v>Муниципальное бюджетное общеобразовательное учреждение Кромского района Орловской области «Кутафинская средняя общеобразовательная школа»</v>
      </c>
      <c r="G249" s="32">
        <f>'Рейтинговая таблица организаций'!Q249</f>
        <v>83</v>
      </c>
      <c r="H249" s="32">
        <f>'Рейтинговая таблица организаций'!R249</f>
        <v>90</v>
      </c>
      <c r="I249" s="32">
        <f>'Рейтинговая таблица организаций'!S249</f>
        <v>100</v>
      </c>
      <c r="J249" s="32">
        <f>'Рейтинговая таблица организаций'!T249</f>
        <v>91.9</v>
      </c>
      <c r="K249" s="32" t="str">
        <f t="shared" si="114"/>
        <v>323-324</v>
      </c>
      <c r="L249" s="32">
        <f t="shared" si="129"/>
        <v>323</v>
      </c>
      <c r="M249" s="32">
        <f t="shared" si="130"/>
        <v>2</v>
      </c>
      <c r="N249" s="32">
        <f t="shared" si="115"/>
        <v>247</v>
      </c>
      <c r="O249" s="32" t="str">
        <f t="shared" si="116"/>
        <v>Муниципальное бюджетное общеобразовательное учреждение Кромского района Орловской области «Кутафинская средняя общеобразовательная школа»</v>
      </c>
      <c r="P249" s="32">
        <f>'Рейтинговая таблица организаций'!Z249</f>
        <v>100</v>
      </c>
      <c r="Q249" s="32">
        <f>'Рейтинговая таблица организаций'!AB249</f>
        <v>100</v>
      </c>
      <c r="R249" s="32">
        <f>'Рейтинговая таблица организаций'!AC249</f>
        <v>100</v>
      </c>
      <c r="S249" s="32" t="str">
        <f t="shared" si="117"/>
        <v>2-156</v>
      </c>
      <c r="T249" s="32">
        <f t="shared" si="131"/>
        <v>2</v>
      </c>
      <c r="U249" s="32">
        <f t="shared" si="132"/>
        <v>155</v>
      </c>
      <c r="V249" s="32">
        <f t="shared" si="118"/>
        <v>247</v>
      </c>
      <c r="W249" s="32" t="str">
        <f t="shared" si="119"/>
        <v>Муниципальное бюджетное общеобразовательное учреждение Кромского района Орловской области «Кутафинская средняя общеобразовательная школа»</v>
      </c>
      <c r="X249" s="32">
        <f>'Рейтинговая таблица организаций'!AH249</f>
        <v>40</v>
      </c>
      <c r="Y249" s="32">
        <f>'Рейтинговая таблица организаций'!AI249</f>
        <v>60</v>
      </c>
      <c r="Z249" s="34">
        <f>'Рейтинговая таблица организаций'!AJ249</f>
        <v>100</v>
      </c>
      <c r="AA249" s="32">
        <f>'Рейтинговая таблица организаций'!AK249</f>
        <v>66</v>
      </c>
      <c r="AB249" s="32" t="str">
        <f t="shared" si="120"/>
        <v>115-132</v>
      </c>
      <c r="AC249" s="32">
        <f t="shared" si="133"/>
        <v>115</v>
      </c>
      <c r="AD249" s="32">
        <f t="shared" si="134"/>
        <v>18</v>
      </c>
      <c r="AE249" s="32">
        <f t="shared" si="121"/>
        <v>247</v>
      </c>
      <c r="AF249" s="32" t="str">
        <f t="shared" si="122"/>
        <v>Муниципальное бюджетное общеобразовательное учреждение Кромского района Орловской области «Кутафинская средняя общеобразовательная школа»</v>
      </c>
      <c r="AG249" s="32">
        <f>'Рейтинговая таблица организаций'!AR249</f>
        <v>100</v>
      </c>
      <c r="AH249" s="32">
        <f>'Рейтинговая таблица организаций'!AS249</f>
        <v>100</v>
      </c>
      <c r="AI249" s="32">
        <f>'Рейтинговая таблица организаций'!AT249</f>
        <v>95</v>
      </c>
      <c r="AJ249" s="32">
        <f>'Рейтинговая таблица организаций'!AU249</f>
        <v>99</v>
      </c>
      <c r="AK249" s="32" t="str">
        <f t="shared" si="123"/>
        <v>157-169</v>
      </c>
      <c r="AL249" s="32">
        <f t="shared" si="135"/>
        <v>157</v>
      </c>
      <c r="AM249" s="32">
        <f t="shared" si="136"/>
        <v>13</v>
      </c>
      <c r="AN249" s="32">
        <f>'бланки '!D251</f>
        <v>247</v>
      </c>
      <c r="AO249" s="32" t="str">
        <f t="shared" si="124"/>
        <v>Муниципальное бюджетное общеобразовательное учреждение Кромского района Орловской области «Кутафинская средняя общеобразовательная школа»</v>
      </c>
      <c r="AP249" s="32">
        <f>'Рейтинговая таблица организаций'!BB249</f>
        <v>100</v>
      </c>
      <c r="AQ249" s="32">
        <f>'Рейтинговая таблица организаций'!BC249</f>
        <v>100</v>
      </c>
      <c r="AR249" s="32">
        <f>'Рейтинговая таблица организаций'!BD249</f>
        <v>100</v>
      </c>
      <c r="AS249" s="32">
        <f>'Рейтинговая таблица организаций'!BE249</f>
        <v>100</v>
      </c>
      <c r="AT249" s="32" t="str">
        <f t="shared" si="125"/>
        <v>1-120</v>
      </c>
      <c r="AU249" s="32">
        <f t="shared" si="137"/>
        <v>1</v>
      </c>
      <c r="AV249" s="32">
        <f t="shared" si="138"/>
        <v>120</v>
      </c>
      <c r="AW249" s="39" t="str">
        <f t="shared" si="139"/>
        <v>Кромской район</v>
      </c>
      <c r="AX249" s="32">
        <f t="shared" si="126"/>
        <v>247</v>
      </c>
      <c r="AY249" s="32" t="str">
        <f t="shared" si="127"/>
        <v>Муниципальное бюджетное общеобразовательное учреждение Кромского района Орловской области «Кутафинская средняя общеобразовательная школа»</v>
      </c>
      <c r="AZ249" s="32">
        <f>'Рейтинговая таблица организаций'!BF249</f>
        <v>91.38</v>
      </c>
      <c r="BA249" s="32" t="str">
        <f t="shared" si="128"/>
        <v>8</v>
      </c>
      <c r="BB249" s="32">
        <f t="shared" si="146"/>
        <v>8</v>
      </c>
      <c r="BC249" s="32">
        <f t="shared" si="147"/>
        <v>1</v>
      </c>
    </row>
    <row r="250" spans="1:55">
      <c r="A250" s="32">
        <f>'бланки '!D252</f>
        <v>248</v>
      </c>
      <c r="B250" s="33" t="str">
        <f>'Рейтинговая таблица организаций'!B250</f>
        <v>Муниципальное бюджетное общеобразовательное учреждение «Колпнянский лицей» Колпнянского района Орловской области</v>
      </c>
      <c r="C250" s="33" t="str">
        <f>'бланки '!A252</f>
        <v>Колпнянский район</v>
      </c>
      <c r="D250" s="32">
        <f>'Рейтинговая таблица организаций'!C250</f>
        <v>447</v>
      </c>
      <c r="E250" s="32">
        <f t="shared" si="112"/>
        <v>248</v>
      </c>
      <c r="F250" s="32" t="str">
        <f t="shared" si="113"/>
        <v>Муниципальное бюджетное общеобразовательное учреждение «Колпнянский лицей» Колпнянского района Орловской области</v>
      </c>
      <c r="G250" s="32">
        <f>'Рейтинговая таблица организаций'!Q250</f>
        <v>88</v>
      </c>
      <c r="H250" s="32">
        <f>'Рейтинговая таблица организаций'!R250</f>
        <v>100</v>
      </c>
      <c r="I250" s="32">
        <f>'Рейтинговая таблица организаций'!S250</f>
        <v>98</v>
      </c>
      <c r="J250" s="32">
        <f>'Рейтинговая таблица организаций'!T250</f>
        <v>95.6</v>
      </c>
      <c r="K250" s="32" t="str">
        <f t="shared" si="114"/>
        <v>281</v>
      </c>
      <c r="L250" s="32">
        <f t="shared" si="129"/>
        <v>281</v>
      </c>
      <c r="M250" s="32">
        <f t="shared" si="130"/>
        <v>1</v>
      </c>
      <c r="N250" s="32">
        <f t="shared" si="115"/>
        <v>248</v>
      </c>
      <c r="O250" s="32" t="str">
        <f t="shared" si="116"/>
        <v>Муниципальное бюджетное общеобразовательное учреждение «Колпнянский лицей» Колпнянского района Орловской области</v>
      </c>
      <c r="P250" s="32">
        <f>'Рейтинговая таблица организаций'!Z250</f>
        <v>100</v>
      </c>
      <c r="Q250" s="32">
        <f>'Рейтинговая таблица организаций'!AB250</f>
        <v>98</v>
      </c>
      <c r="R250" s="32">
        <f>'Рейтинговая таблица организаций'!AC250</f>
        <v>99</v>
      </c>
      <c r="S250" s="32" t="str">
        <f t="shared" si="117"/>
        <v>193-239</v>
      </c>
      <c r="T250" s="32">
        <f t="shared" si="131"/>
        <v>193</v>
      </c>
      <c r="U250" s="32">
        <f t="shared" si="132"/>
        <v>47</v>
      </c>
      <c r="V250" s="32">
        <f t="shared" si="118"/>
        <v>248</v>
      </c>
      <c r="W250" s="32" t="str">
        <f t="shared" si="119"/>
        <v>Муниципальное бюджетное общеобразовательное учреждение «Колпнянский лицей» Колпнянского района Орловской области</v>
      </c>
      <c r="X250" s="32">
        <f>'Рейтинговая таблица организаций'!AH250</f>
        <v>20</v>
      </c>
      <c r="Y250" s="32">
        <f>'Рейтинговая таблица организаций'!AI250</f>
        <v>60</v>
      </c>
      <c r="Z250" s="34">
        <f>'Рейтинговая таблица организаций'!AJ250</f>
        <v>100</v>
      </c>
      <c r="AA250" s="32">
        <f>'Рейтинговая таблица организаций'!AK250</f>
        <v>60</v>
      </c>
      <c r="AB250" s="32" t="str">
        <f t="shared" si="120"/>
        <v>160-188</v>
      </c>
      <c r="AC250" s="32">
        <f t="shared" si="133"/>
        <v>160</v>
      </c>
      <c r="AD250" s="32">
        <f t="shared" si="134"/>
        <v>29</v>
      </c>
      <c r="AE250" s="32">
        <f t="shared" si="121"/>
        <v>248</v>
      </c>
      <c r="AF250" s="32" t="str">
        <f t="shared" si="122"/>
        <v>Муниципальное бюджетное общеобразовательное учреждение «Колпнянский лицей» Колпнянского района Орловской области</v>
      </c>
      <c r="AG250" s="32">
        <f>'Рейтинговая таблица организаций'!AR250</f>
        <v>96</v>
      </c>
      <c r="AH250" s="32">
        <f>'Рейтинговая таблица организаций'!AS250</f>
        <v>97</v>
      </c>
      <c r="AI250" s="32">
        <f>'Рейтинговая таблица организаций'!AT250</f>
        <v>97</v>
      </c>
      <c r="AJ250" s="32">
        <f>'Рейтинговая таблица организаций'!AU250</f>
        <v>96.6</v>
      </c>
      <c r="AK250" s="32" t="str">
        <f t="shared" si="123"/>
        <v>308-314</v>
      </c>
      <c r="AL250" s="32">
        <f t="shared" si="135"/>
        <v>308</v>
      </c>
      <c r="AM250" s="32">
        <f t="shared" si="136"/>
        <v>7</v>
      </c>
      <c r="AN250" s="32">
        <f>'бланки '!D252</f>
        <v>248</v>
      </c>
      <c r="AO250" s="32" t="str">
        <f t="shared" si="124"/>
        <v>Муниципальное бюджетное общеобразовательное учреждение «Колпнянский лицей» Колпнянского района Орловской области</v>
      </c>
      <c r="AP250" s="32">
        <f>'Рейтинговая таблица организаций'!BB250</f>
        <v>96</v>
      </c>
      <c r="AQ250" s="32">
        <f>'Рейтинговая таблица организаций'!BC250</f>
        <v>98</v>
      </c>
      <c r="AR250" s="32">
        <f>'Рейтинговая таблица организаций'!BD250</f>
        <v>99</v>
      </c>
      <c r="AS250" s="32">
        <f>'Рейтинговая таблица организаций'!BE250</f>
        <v>97.9</v>
      </c>
      <c r="AT250" s="32" t="str">
        <f t="shared" si="125"/>
        <v>259-264</v>
      </c>
      <c r="AU250" s="32">
        <f t="shared" si="137"/>
        <v>259</v>
      </c>
      <c r="AV250" s="32">
        <f t="shared" si="138"/>
        <v>6</v>
      </c>
      <c r="AW250" s="39" t="str">
        <f t="shared" si="139"/>
        <v>Колпнянский район</v>
      </c>
      <c r="AX250" s="32">
        <f t="shared" si="126"/>
        <v>248</v>
      </c>
      <c r="AY250" s="32" t="str">
        <f t="shared" si="127"/>
        <v>Муниципальное бюджетное общеобразовательное учреждение «Колпнянский лицей» Колпнянского района Орловской области</v>
      </c>
      <c r="AZ250" s="32">
        <f>'Рейтинговая таблица организаций'!BF250</f>
        <v>89.820000000000007</v>
      </c>
      <c r="BA250" s="32" t="str">
        <f t="shared" si="128"/>
        <v>11</v>
      </c>
      <c r="BB250" s="32">
        <f>RANK(AZ250,AZ$250:AZ$263)</f>
        <v>11</v>
      </c>
      <c r="BC250" s="32">
        <f>COUNTIF(BB$250:BB$263,BB250)</f>
        <v>1</v>
      </c>
    </row>
    <row r="251" spans="1:55">
      <c r="A251" s="32">
        <f>'бланки '!D253</f>
        <v>249</v>
      </c>
      <c r="B251" s="33" t="str">
        <f>'Рейтинговая таблица организаций'!B251</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51" s="33" t="str">
        <f>'бланки '!A253</f>
        <v>Колпнянский район</v>
      </c>
      <c r="D251" s="32">
        <f>'Рейтинговая таблица организаций'!C251</f>
        <v>80</v>
      </c>
      <c r="E251" s="32">
        <f t="shared" si="112"/>
        <v>249</v>
      </c>
      <c r="F251" s="32" t="str">
        <f t="shared" si="113"/>
        <v>Муниципальное бюджетное общеобразовательное учреждение «Тимирязевская средняя общеобразовательная школа» Колпнянского района Орловской области</v>
      </c>
      <c r="G251" s="32">
        <f>'Рейтинговая таблица организаций'!Q251</f>
        <v>100</v>
      </c>
      <c r="H251" s="32">
        <f>'Рейтинговая таблица организаций'!R251</f>
        <v>100</v>
      </c>
      <c r="I251" s="32">
        <f>'Рейтинговая таблица организаций'!S251</f>
        <v>99</v>
      </c>
      <c r="J251" s="32">
        <f>'Рейтинговая таблица организаций'!T251</f>
        <v>99.6</v>
      </c>
      <c r="K251" s="32" t="str">
        <f t="shared" si="114"/>
        <v>52-74</v>
      </c>
      <c r="L251" s="32">
        <f t="shared" si="129"/>
        <v>52</v>
      </c>
      <c r="M251" s="32">
        <f t="shared" si="130"/>
        <v>23</v>
      </c>
      <c r="N251" s="32">
        <f t="shared" si="115"/>
        <v>249</v>
      </c>
      <c r="O251" s="32" t="str">
        <f t="shared" si="116"/>
        <v>Муниципальное бюджетное общеобразовательное учреждение «Тимирязевская средняя общеобразовательная школа» Колпнянского района Орловской области</v>
      </c>
      <c r="P251" s="32">
        <f>'Рейтинговая таблица организаций'!Z251</f>
        <v>100</v>
      </c>
      <c r="Q251" s="32">
        <f>'Рейтинговая таблица организаций'!AB251</f>
        <v>100</v>
      </c>
      <c r="R251" s="32">
        <f>'Рейтинговая таблица организаций'!AC251</f>
        <v>100</v>
      </c>
      <c r="S251" s="32" t="str">
        <f t="shared" si="117"/>
        <v>2-156</v>
      </c>
      <c r="T251" s="32">
        <f t="shared" si="131"/>
        <v>2</v>
      </c>
      <c r="U251" s="32">
        <f t="shared" si="132"/>
        <v>155</v>
      </c>
      <c r="V251" s="32">
        <f t="shared" si="118"/>
        <v>249</v>
      </c>
      <c r="W251" s="32" t="str">
        <f t="shared" si="119"/>
        <v>Муниципальное бюджетное общеобразовательное учреждение «Тимирязевская средняя общеобразовательная школа» Колпнянского района Орловской области</v>
      </c>
      <c r="X251" s="32">
        <f>'Рейтинговая таблица организаций'!AH251</f>
        <v>20</v>
      </c>
      <c r="Y251" s="32">
        <f>'Рейтинговая таблица организаций'!AI251</f>
        <v>80</v>
      </c>
      <c r="Z251" s="34">
        <f>'Рейтинговая таблица организаций'!AJ251</f>
        <v>100</v>
      </c>
      <c r="AA251" s="32">
        <f>'Рейтинговая таблица организаций'!AK251</f>
        <v>68</v>
      </c>
      <c r="AB251" s="32" t="str">
        <f t="shared" si="120"/>
        <v>103-113</v>
      </c>
      <c r="AC251" s="32">
        <f t="shared" si="133"/>
        <v>103</v>
      </c>
      <c r="AD251" s="32">
        <f t="shared" si="134"/>
        <v>11</v>
      </c>
      <c r="AE251" s="32">
        <f t="shared" si="121"/>
        <v>249</v>
      </c>
      <c r="AF251" s="32" t="str">
        <f t="shared" si="122"/>
        <v>Муниципальное бюджетное общеобразовательное учреждение «Тимирязевская средняя общеобразовательная школа» Колпнянского района Орловской области</v>
      </c>
      <c r="AG251" s="32">
        <f>'Рейтинговая таблица организаций'!AR251</f>
        <v>100</v>
      </c>
      <c r="AH251" s="32">
        <f>'Рейтинговая таблица организаций'!AS251</f>
        <v>100</v>
      </c>
      <c r="AI251" s="32">
        <f>'Рейтинговая таблица организаций'!AT251</f>
        <v>100</v>
      </c>
      <c r="AJ251" s="32">
        <f>'Рейтинговая таблица организаций'!AU251</f>
        <v>100</v>
      </c>
      <c r="AK251" s="32" t="str">
        <f t="shared" si="123"/>
        <v>1-123</v>
      </c>
      <c r="AL251" s="32">
        <f t="shared" si="135"/>
        <v>1</v>
      </c>
      <c r="AM251" s="32">
        <f t="shared" si="136"/>
        <v>123</v>
      </c>
      <c r="AN251" s="32">
        <f>'бланки '!D253</f>
        <v>249</v>
      </c>
      <c r="AO251" s="32" t="str">
        <f t="shared" si="124"/>
        <v>Муниципальное бюджетное общеобразовательное учреждение «Тимирязевская средняя общеобразовательная школа» Колпнянского района Орловской области</v>
      </c>
      <c r="AP251" s="32">
        <f>'Рейтинговая таблица организаций'!BB251</f>
        <v>99</v>
      </c>
      <c r="AQ251" s="32">
        <f>'Рейтинговая таблица организаций'!BC251</f>
        <v>100</v>
      </c>
      <c r="AR251" s="32">
        <f>'Рейтинговая таблица организаций'!BD251</f>
        <v>99</v>
      </c>
      <c r="AS251" s="32">
        <f>'Рейтинговая таблица организаций'!BE251</f>
        <v>99.2</v>
      </c>
      <c r="AT251" s="32" t="str">
        <f t="shared" si="125"/>
        <v>143-158</v>
      </c>
      <c r="AU251" s="32">
        <f t="shared" si="137"/>
        <v>143</v>
      </c>
      <c r="AV251" s="32">
        <f t="shared" si="138"/>
        <v>16</v>
      </c>
      <c r="AW251" s="39" t="str">
        <f t="shared" si="139"/>
        <v>Колпнянский район</v>
      </c>
      <c r="AX251" s="32">
        <f t="shared" si="126"/>
        <v>249</v>
      </c>
      <c r="AY251" s="32" t="str">
        <f t="shared" si="127"/>
        <v>Муниципальное бюджетное общеобразовательное учреждение «Тимирязевская средняя общеобразовательная школа» Колпнянского района Орловской области</v>
      </c>
      <c r="AZ251" s="32">
        <f>'Рейтинговая таблица организаций'!BF251</f>
        <v>93.36</v>
      </c>
      <c r="BA251" s="32" t="str">
        <f t="shared" si="128"/>
        <v>3</v>
      </c>
      <c r="BB251" s="32">
        <f t="shared" ref="BB251:BB263" si="148">RANK(AZ251,AZ$250:AZ$263)</f>
        <v>3</v>
      </c>
      <c r="BC251" s="32">
        <f t="shared" ref="BC251:BC263" si="149">COUNTIF(BB$250:BB$263,BB251)</f>
        <v>1</v>
      </c>
    </row>
    <row r="252" spans="1:55">
      <c r="A252" s="32">
        <f>'бланки '!D254</f>
        <v>250</v>
      </c>
      <c r="B252" s="33" t="str">
        <f>'Рейтинговая таблица организаций'!B252</f>
        <v>Муниципальное бюджетное общеобразовательное учреждение «Знаменская основная общеобразовательная школа» Колпнянского района Орловской области</v>
      </c>
      <c r="C252" s="33" t="str">
        <f>'бланки '!A254</f>
        <v>Колпнянский район</v>
      </c>
      <c r="D252" s="32">
        <f>'Рейтинговая таблица организаций'!C252</f>
        <v>30</v>
      </c>
      <c r="E252" s="32">
        <f t="shared" si="112"/>
        <v>250</v>
      </c>
      <c r="F252" s="32" t="str">
        <f t="shared" si="113"/>
        <v>Муниципальное бюджетное общеобразовательное учреждение «Знаменская основная общеобразовательная школа» Колпнянского района Орловской области</v>
      </c>
      <c r="G252" s="32">
        <f>'Рейтинговая таблица организаций'!Q252</f>
        <v>100</v>
      </c>
      <c r="H252" s="32">
        <f>'Рейтинговая таблица организаций'!R252</f>
        <v>100</v>
      </c>
      <c r="I252" s="32">
        <f>'Рейтинговая таблица организаций'!S252</f>
        <v>100</v>
      </c>
      <c r="J252" s="32">
        <f>'Рейтинговая таблица организаций'!T252</f>
        <v>100</v>
      </c>
      <c r="K252" s="32" t="str">
        <f t="shared" si="114"/>
        <v>1-32</v>
      </c>
      <c r="L252" s="32">
        <f t="shared" si="129"/>
        <v>1</v>
      </c>
      <c r="M252" s="32">
        <f t="shared" si="130"/>
        <v>32</v>
      </c>
      <c r="N252" s="32">
        <f t="shared" si="115"/>
        <v>250</v>
      </c>
      <c r="O252" s="32" t="str">
        <f t="shared" si="116"/>
        <v>Муниципальное бюджетное общеобразовательное учреждение «Знаменская основная общеобразовательная школа» Колпнянского района Орловской области</v>
      </c>
      <c r="P252" s="32">
        <f>'Рейтинговая таблица организаций'!Z252</f>
        <v>100</v>
      </c>
      <c r="Q252" s="32">
        <f>'Рейтинговая таблица организаций'!AB252</f>
        <v>100</v>
      </c>
      <c r="R252" s="32">
        <f>'Рейтинговая таблица организаций'!AC252</f>
        <v>100</v>
      </c>
      <c r="S252" s="32" t="str">
        <f t="shared" si="117"/>
        <v>2-156</v>
      </c>
      <c r="T252" s="32">
        <f t="shared" si="131"/>
        <v>2</v>
      </c>
      <c r="U252" s="32">
        <f t="shared" si="132"/>
        <v>155</v>
      </c>
      <c r="V252" s="32">
        <f t="shared" si="118"/>
        <v>250</v>
      </c>
      <c r="W252" s="32" t="str">
        <f t="shared" si="119"/>
        <v>Муниципальное бюджетное общеобразовательное учреждение «Знаменская основная общеобразовательная школа» Колпнянского района Орловской области</v>
      </c>
      <c r="X252" s="32">
        <f>'Рейтинговая таблица организаций'!AH252</f>
        <v>20</v>
      </c>
      <c r="Y252" s="32">
        <f>'Рейтинговая таблица организаций'!AI252</f>
        <v>100</v>
      </c>
      <c r="Z252" s="34">
        <f>'Рейтинговая таблица организаций'!AJ252</f>
        <v>100</v>
      </c>
      <c r="AA252" s="32">
        <f>'Рейтинговая таблица организаций'!AK252</f>
        <v>76</v>
      </c>
      <c r="AB252" s="32" t="str">
        <f t="shared" si="120"/>
        <v>55-59</v>
      </c>
      <c r="AC252" s="32">
        <f t="shared" si="133"/>
        <v>55</v>
      </c>
      <c r="AD252" s="32">
        <f t="shared" si="134"/>
        <v>5</v>
      </c>
      <c r="AE252" s="32">
        <f t="shared" si="121"/>
        <v>250</v>
      </c>
      <c r="AF252" s="32" t="str">
        <f t="shared" si="122"/>
        <v>Муниципальное бюджетное общеобразовательное учреждение «Знаменская основная общеобразовательная школа» Колпнянского района Орловской области</v>
      </c>
      <c r="AG252" s="32">
        <f>'Рейтинговая таблица организаций'!AR252</f>
        <v>97</v>
      </c>
      <c r="AH252" s="32">
        <f>'Рейтинговая таблица организаций'!AS252</f>
        <v>100</v>
      </c>
      <c r="AI252" s="32">
        <f>'Рейтинговая таблица организаций'!AT252</f>
        <v>100</v>
      </c>
      <c r="AJ252" s="32">
        <f>'Рейтинговая таблица организаций'!AU252</f>
        <v>98.8</v>
      </c>
      <c r="AK252" s="32" t="str">
        <f t="shared" si="123"/>
        <v>170-190</v>
      </c>
      <c r="AL252" s="32">
        <f t="shared" si="135"/>
        <v>170</v>
      </c>
      <c r="AM252" s="32">
        <f t="shared" si="136"/>
        <v>21</v>
      </c>
      <c r="AN252" s="32">
        <f>'бланки '!D254</f>
        <v>250</v>
      </c>
      <c r="AO252" s="32" t="str">
        <f t="shared" si="124"/>
        <v>Муниципальное бюджетное общеобразовательное учреждение «Знаменская основная общеобразовательная школа» Колпнянского района Орловской области</v>
      </c>
      <c r="AP252" s="32">
        <f>'Рейтинговая таблица организаций'!BB252</f>
        <v>97</v>
      </c>
      <c r="AQ252" s="32">
        <f>'Рейтинговая таблица организаций'!BC252</f>
        <v>97</v>
      </c>
      <c r="AR252" s="32">
        <f>'Рейтинговая таблица организаций'!BD252</f>
        <v>100</v>
      </c>
      <c r="AS252" s="32">
        <f>'Рейтинговая таблица организаций'!BE252</f>
        <v>98.5</v>
      </c>
      <c r="AT252" s="32" t="str">
        <f t="shared" si="125"/>
        <v>204-215</v>
      </c>
      <c r="AU252" s="32">
        <f t="shared" si="137"/>
        <v>204</v>
      </c>
      <c r="AV252" s="32">
        <f t="shared" si="138"/>
        <v>12</v>
      </c>
      <c r="AW252" s="39" t="str">
        <f t="shared" si="139"/>
        <v>Колпнянский район</v>
      </c>
      <c r="AX252" s="32">
        <f t="shared" si="126"/>
        <v>250</v>
      </c>
      <c r="AY252" s="32" t="str">
        <f t="shared" si="127"/>
        <v>Муниципальное бюджетное общеобразовательное учреждение «Знаменская основная общеобразовательная школа» Колпнянского района Орловской области</v>
      </c>
      <c r="AZ252" s="32">
        <f>'Рейтинговая таблица организаций'!BF252</f>
        <v>94.66</v>
      </c>
      <c r="BA252" s="32" t="str">
        <f t="shared" si="128"/>
        <v>2</v>
      </c>
      <c r="BB252" s="32">
        <f t="shared" si="148"/>
        <v>2</v>
      </c>
      <c r="BC252" s="32">
        <f t="shared" si="149"/>
        <v>1</v>
      </c>
    </row>
    <row r="253" spans="1:55">
      <c r="A253" s="32">
        <f>'бланки '!D255</f>
        <v>251</v>
      </c>
      <c r="B253" s="33" t="str">
        <f>'Рейтинговая таблица организаций'!B253</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3" s="33" t="str">
        <f>'бланки '!A255</f>
        <v>Колпнянский район</v>
      </c>
      <c r="D253" s="32">
        <f>'Рейтинговая таблица организаций'!C253</f>
        <v>120</v>
      </c>
      <c r="E253" s="32">
        <f t="shared" si="112"/>
        <v>251</v>
      </c>
      <c r="F253" s="32" t="str">
        <f t="shared" si="113"/>
        <v>Муниципальное бюджетное общеобразовательное учреждение «Колпнянская средняя общеобразовательная школа № 2» Колпнянского района Орловской области</v>
      </c>
      <c r="G253" s="32">
        <f>'Рейтинговая таблица организаций'!Q253</f>
        <v>99</v>
      </c>
      <c r="H253" s="32">
        <f>'Рейтинговая таблица организаций'!R253</f>
        <v>100</v>
      </c>
      <c r="I253" s="32">
        <f>'Рейтинговая таблица организаций'!S253</f>
        <v>99</v>
      </c>
      <c r="J253" s="32">
        <f>'Рейтинговая таблица организаций'!T253</f>
        <v>99.3</v>
      </c>
      <c r="K253" s="32" t="str">
        <f t="shared" si="114"/>
        <v>83-89</v>
      </c>
      <c r="L253" s="32">
        <f t="shared" si="129"/>
        <v>83</v>
      </c>
      <c r="M253" s="32">
        <f t="shared" si="130"/>
        <v>7</v>
      </c>
      <c r="N253" s="32">
        <f t="shared" si="115"/>
        <v>251</v>
      </c>
      <c r="O253" s="32" t="str">
        <f t="shared" si="116"/>
        <v>Муниципальное бюджетное общеобразовательное учреждение «Колпнянская средняя общеобразовательная школа № 2» Колпнянского района Орловской области</v>
      </c>
      <c r="P253" s="32">
        <f>'Рейтинговая таблица организаций'!Z253</f>
        <v>100</v>
      </c>
      <c r="Q253" s="32">
        <f>'Рейтинговая таблица организаций'!AB253</f>
        <v>97</v>
      </c>
      <c r="R253" s="32">
        <f>'Рейтинговая таблица организаций'!AC253</f>
        <v>98.5</v>
      </c>
      <c r="S253" s="32" t="str">
        <f t="shared" si="117"/>
        <v>240-277</v>
      </c>
      <c r="T253" s="32">
        <f t="shared" si="131"/>
        <v>240</v>
      </c>
      <c r="U253" s="32">
        <f t="shared" si="132"/>
        <v>38</v>
      </c>
      <c r="V253" s="32">
        <f t="shared" si="118"/>
        <v>251</v>
      </c>
      <c r="W253" s="32" t="str">
        <f t="shared" si="119"/>
        <v>Муниципальное бюджетное общеобразовательное учреждение «Колпнянская средняя общеобразовательная школа № 2» Колпнянского района Орловской области</v>
      </c>
      <c r="X253" s="32">
        <f>'Рейтинговая таблица организаций'!AH253</f>
        <v>40</v>
      </c>
      <c r="Y253" s="32">
        <f>'Рейтинговая таблица организаций'!AI253</f>
        <v>100</v>
      </c>
      <c r="Z253" s="34">
        <f>'Рейтинговая таблица организаций'!AJ253</f>
        <v>100</v>
      </c>
      <c r="AA253" s="32">
        <f>'Рейтинговая таблица организаций'!AK253</f>
        <v>82</v>
      </c>
      <c r="AB253" s="32" t="str">
        <f t="shared" si="120"/>
        <v>36-38</v>
      </c>
      <c r="AC253" s="32">
        <f t="shared" si="133"/>
        <v>36</v>
      </c>
      <c r="AD253" s="32">
        <f t="shared" si="134"/>
        <v>3</v>
      </c>
      <c r="AE253" s="32">
        <f t="shared" si="121"/>
        <v>251</v>
      </c>
      <c r="AF253" s="32" t="str">
        <f t="shared" si="122"/>
        <v>Муниципальное бюджетное общеобразовательное учреждение «Колпнянская средняя общеобразовательная школа № 2» Колпнянского района Орловской области</v>
      </c>
      <c r="AG253" s="32">
        <f>'Рейтинговая таблица организаций'!AR253</f>
        <v>99</v>
      </c>
      <c r="AH253" s="32">
        <f>'Рейтинговая таблица организаций'!AS253</f>
        <v>97</v>
      </c>
      <c r="AI253" s="32">
        <f>'Рейтинговая таблица организаций'!AT253</f>
        <v>100</v>
      </c>
      <c r="AJ253" s="32">
        <f>'Рейтинговая таблица организаций'!AU253</f>
        <v>98.4</v>
      </c>
      <c r="AK253" s="32" t="str">
        <f t="shared" si="123"/>
        <v>202-217</v>
      </c>
      <c r="AL253" s="32">
        <f t="shared" si="135"/>
        <v>202</v>
      </c>
      <c r="AM253" s="32">
        <f t="shared" si="136"/>
        <v>16</v>
      </c>
      <c r="AN253" s="32">
        <f>'бланки '!D255</f>
        <v>251</v>
      </c>
      <c r="AO253" s="32" t="str">
        <f t="shared" si="124"/>
        <v>Муниципальное бюджетное общеобразовательное учреждение «Колпнянская средняя общеобразовательная школа № 2» Колпнянского района Орловской области</v>
      </c>
      <c r="AP253" s="32">
        <f>'Рейтинговая таблица организаций'!BB253</f>
        <v>97</v>
      </c>
      <c r="AQ253" s="32">
        <f>'Рейтинговая таблица организаций'!BC253</f>
        <v>97</v>
      </c>
      <c r="AR253" s="32">
        <f>'Рейтинговая таблица организаций'!BD253</f>
        <v>99</v>
      </c>
      <c r="AS253" s="32">
        <f>'Рейтинговая таблица организаций'!BE253</f>
        <v>98</v>
      </c>
      <c r="AT253" s="32" t="str">
        <f t="shared" si="125"/>
        <v>244-258</v>
      </c>
      <c r="AU253" s="32">
        <f t="shared" si="137"/>
        <v>244</v>
      </c>
      <c r="AV253" s="32">
        <f t="shared" si="138"/>
        <v>15</v>
      </c>
      <c r="AW253" s="39" t="str">
        <f t="shared" si="139"/>
        <v>Колпнянский район</v>
      </c>
      <c r="AX253" s="32">
        <f t="shared" si="126"/>
        <v>251</v>
      </c>
      <c r="AY253" s="32" t="str">
        <f t="shared" si="127"/>
        <v>Муниципальное бюджетное общеобразовательное учреждение «Колпнянская средняя общеобразовательная школа № 2» Колпнянского района Орловской области</v>
      </c>
      <c r="AZ253" s="32">
        <f>'Рейтинговая таблица организаций'!BF253</f>
        <v>95.240000000000009</v>
      </c>
      <c r="BA253" s="32" t="str">
        <f t="shared" si="128"/>
        <v>1</v>
      </c>
      <c r="BB253" s="32">
        <f t="shared" si="148"/>
        <v>1</v>
      </c>
      <c r="BC253" s="32">
        <f t="shared" si="149"/>
        <v>1</v>
      </c>
    </row>
    <row r="254" spans="1:55">
      <c r="A254" s="32">
        <f>'бланки '!D256</f>
        <v>252</v>
      </c>
      <c r="B254" s="33" t="str">
        <f>'Рейтинговая таблица организаций'!B254</f>
        <v>Муниципальное бюджетное общеобразовательное учреждение «Карловская основная общеобразовательная школа» Колпнянского района Орловской области</v>
      </c>
      <c r="C254" s="33" t="str">
        <f>'бланки '!A256</f>
        <v>Колпнянский район</v>
      </c>
      <c r="D254" s="32">
        <f>'Рейтинговая таблица организаций'!C254</f>
        <v>28</v>
      </c>
      <c r="E254" s="32">
        <f t="shared" si="112"/>
        <v>252</v>
      </c>
      <c r="F254" s="32" t="str">
        <f t="shared" si="113"/>
        <v>Муниципальное бюджетное общеобразовательное учреждение «Карловская основная общеобразовательная школа» Колпнянского района Орловской области</v>
      </c>
      <c r="G254" s="32">
        <f>'Рейтинговая таблица организаций'!Q254</f>
        <v>95</v>
      </c>
      <c r="H254" s="32">
        <f>'Рейтинговая таблица организаций'!R254</f>
        <v>100</v>
      </c>
      <c r="I254" s="32">
        <f>'Рейтинговая таблица организаций'!S254</f>
        <v>96</v>
      </c>
      <c r="J254" s="32">
        <f>'Рейтинговая таблица организаций'!T254</f>
        <v>96.9</v>
      </c>
      <c r="K254" s="32" t="str">
        <f t="shared" si="114"/>
        <v>251</v>
      </c>
      <c r="L254" s="32">
        <f t="shared" si="129"/>
        <v>251</v>
      </c>
      <c r="M254" s="32">
        <f t="shared" si="130"/>
        <v>1</v>
      </c>
      <c r="N254" s="32">
        <f t="shared" si="115"/>
        <v>252</v>
      </c>
      <c r="O254" s="32" t="str">
        <f t="shared" si="116"/>
        <v>Муниципальное бюджетное общеобразовательное учреждение «Карловская основная общеобразовательная школа» Колпнянского района Орловской области</v>
      </c>
      <c r="P254" s="32">
        <f>'Рейтинговая таблица организаций'!Z254</f>
        <v>100</v>
      </c>
      <c r="Q254" s="32">
        <f>'Рейтинговая таблица организаций'!AB254</f>
        <v>100</v>
      </c>
      <c r="R254" s="32">
        <f>'Рейтинговая таблица организаций'!AC254</f>
        <v>100</v>
      </c>
      <c r="S254" s="32" t="str">
        <f t="shared" si="117"/>
        <v>2-156</v>
      </c>
      <c r="T254" s="32">
        <f t="shared" si="131"/>
        <v>2</v>
      </c>
      <c r="U254" s="32">
        <f t="shared" si="132"/>
        <v>155</v>
      </c>
      <c r="V254" s="32">
        <f t="shared" si="118"/>
        <v>252</v>
      </c>
      <c r="W254" s="32" t="str">
        <f t="shared" si="119"/>
        <v>Муниципальное бюджетное общеобразовательное учреждение «Карловская основная общеобразовательная школа» Колпнянского района Орловской области</v>
      </c>
      <c r="X254" s="32">
        <f>'Рейтинговая таблица организаций'!AH254</f>
        <v>40</v>
      </c>
      <c r="Y254" s="32">
        <f>'Рейтинговая таблица организаций'!AI254</f>
        <v>80</v>
      </c>
      <c r="Z254" s="34">
        <f>'Рейтинговая таблица организаций'!AJ254</f>
        <v>87</v>
      </c>
      <c r="AA254" s="32">
        <f>'Рейтинговая таблица организаций'!AK254</f>
        <v>70.099999999999994</v>
      </c>
      <c r="AB254" s="32" t="str">
        <f t="shared" si="120"/>
        <v>90</v>
      </c>
      <c r="AC254" s="32">
        <f t="shared" si="133"/>
        <v>90</v>
      </c>
      <c r="AD254" s="32">
        <f t="shared" si="134"/>
        <v>1</v>
      </c>
      <c r="AE254" s="32">
        <f t="shared" si="121"/>
        <v>252</v>
      </c>
      <c r="AF254" s="32" t="str">
        <f t="shared" si="122"/>
        <v>Муниципальное бюджетное общеобразовательное учреждение «Карловская основная общеобразовательная школа» Колпнянского района Орловской области</v>
      </c>
      <c r="AG254" s="32">
        <f>'Рейтинговая таблица организаций'!AR254</f>
        <v>100</v>
      </c>
      <c r="AH254" s="32">
        <f>'Рейтинговая таблица организаций'!AS254</f>
        <v>96</v>
      </c>
      <c r="AI254" s="32">
        <f>'Рейтинговая таблица организаций'!AT254</f>
        <v>100</v>
      </c>
      <c r="AJ254" s="32">
        <f>'Рейтинговая таблица организаций'!AU254</f>
        <v>98.4</v>
      </c>
      <c r="AK254" s="32" t="str">
        <f t="shared" si="123"/>
        <v>202-217</v>
      </c>
      <c r="AL254" s="32">
        <f t="shared" si="135"/>
        <v>202</v>
      </c>
      <c r="AM254" s="32">
        <f t="shared" si="136"/>
        <v>16</v>
      </c>
      <c r="AN254" s="32">
        <f>'бланки '!D256</f>
        <v>252</v>
      </c>
      <c r="AO254" s="32" t="str">
        <f t="shared" si="124"/>
        <v>Муниципальное бюджетное общеобразовательное учреждение «Карловская основная общеобразовательная школа» Колпнянского района Орловской области</v>
      </c>
      <c r="AP254" s="32">
        <f>'Рейтинговая таблица организаций'!BB254</f>
        <v>100</v>
      </c>
      <c r="AQ254" s="32">
        <f>'Рейтинговая таблица организаций'!BC254</f>
        <v>100</v>
      </c>
      <c r="AR254" s="32">
        <f>'Рейтинговая таблица организаций'!BD254</f>
        <v>100</v>
      </c>
      <c r="AS254" s="32">
        <f>'Рейтинговая таблица организаций'!BE254</f>
        <v>100</v>
      </c>
      <c r="AT254" s="32" t="str">
        <f t="shared" si="125"/>
        <v>1-120</v>
      </c>
      <c r="AU254" s="32">
        <f t="shared" si="137"/>
        <v>1</v>
      </c>
      <c r="AV254" s="32">
        <f t="shared" si="138"/>
        <v>120</v>
      </c>
      <c r="AW254" s="39" t="str">
        <f t="shared" si="139"/>
        <v>Колпнянский район</v>
      </c>
      <c r="AX254" s="32">
        <f t="shared" si="126"/>
        <v>252</v>
      </c>
      <c r="AY254" s="32" t="str">
        <f t="shared" si="127"/>
        <v>Муниципальное бюджетное общеобразовательное учреждение «Карловская основная общеобразовательная школа» Колпнянского района Орловской области</v>
      </c>
      <c r="AZ254" s="32">
        <f>'Рейтинговая таблица организаций'!BF254</f>
        <v>93.08</v>
      </c>
      <c r="BA254" s="32" t="str">
        <f t="shared" si="128"/>
        <v>4</v>
      </c>
      <c r="BB254" s="32">
        <f t="shared" si="148"/>
        <v>4</v>
      </c>
      <c r="BC254" s="32">
        <f t="shared" si="149"/>
        <v>1</v>
      </c>
    </row>
    <row r="255" spans="1:55">
      <c r="A255" s="32">
        <f>'бланки '!D257</f>
        <v>253</v>
      </c>
      <c r="B255" s="33" t="str">
        <f>'Рейтинговая таблица организаций'!B255</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5" s="33" t="str">
        <f>'бланки '!A257</f>
        <v>Колпнянский район</v>
      </c>
      <c r="D255" s="32">
        <f>'Рейтинговая таблица организаций'!C255</f>
        <v>47</v>
      </c>
      <c r="E255" s="32">
        <f t="shared" si="112"/>
        <v>253</v>
      </c>
      <c r="F255" s="32" t="str">
        <f t="shared" si="113"/>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G255" s="32">
        <f>'Рейтинговая таблица организаций'!Q255</f>
        <v>99</v>
      </c>
      <c r="H255" s="32">
        <f>'Рейтинговая таблица организаций'!R255</f>
        <v>100</v>
      </c>
      <c r="I255" s="32">
        <f>'Рейтинговая таблица организаций'!S255</f>
        <v>100</v>
      </c>
      <c r="J255" s="32">
        <f>'Рейтинговая таблица организаций'!T255</f>
        <v>99.7</v>
      </c>
      <c r="K255" s="32" t="str">
        <f t="shared" si="114"/>
        <v>33-51</v>
      </c>
      <c r="L255" s="32">
        <f t="shared" si="129"/>
        <v>33</v>
      </c>
      <c r="M255" s="32">
        <f t="shared" si="130"/>
        <v>19</v>
      </c>
      <c r="N255" s="32">
        <f t="shared" si="115"/>
        <v>253</v>
      </c>
      <c r="O255" s="32" t="str">
        <f t="shared" si="116"/>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P255" s="32">
        <f>'Рейтинговая таблица организаций'!Z255</f>
        <v>100</v>
      </c>
      <c r="Q255" s="32">
        <f>'Рейтинговая таблица организаций'!AB255</f>
        <v>96</v>
      </c>
      <c r="R255" s="32">
        <f>'Рейтинговая таблица организаций'!AC255</f>
        <v>98</v>
      </c>
      <c r="S255" s="32" t="str">
        <f t="shared" si="117"/>
        <v>278-315</v>
      </c>
      <c r="T255" s="32">
        <f t="shared" si="131"/>
        <v>278</v>
      </c>
      <c r="U255" s="32">
        <f t="shared" si="132"/>
        <v>38</v>
      </c>
      <c r="V255" s="32">
        <f t="shared" si="118"/>
        <v>253</v>
      </c>
      <c r="W255" s="32" t="str">
        <f t="shared" si="119"/>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X255" s="32">
        <f>'Рейтинговая таблица организаций'!AH255</f>
        <v>0</v>
      </c>
      <c r="Y255" s="32">
        <f>'Рейтинговая таблица организаций'!AI255</f>
        <v>60</v>
      </c>
      <c r="Z255" s="34">
        <f>'Рейтинговая таблица организаций'!AJ255</f>
        <v>100</v>
      </c>
      <c r="AA255" s="32">
        <f>'Рейтинговая таблица организаций'!AK255</f>
        <v>54</v>
      </c>
      <c r="AB255" s="32" t="str">
        <f t="shared" si="120"/>
        <v>206-265</v>
      </c>
      <c r="AC255" s="32">
        <f t="shared" si="133"/>
        <v>206</v>
      </c>
      <c r="AD255" s="32">
        <f t="shared" si="134"/>
        <v>60</v>
      </c>
      <c r="AE255" s="32">
        <f t="shared" si="121"/>
        <v>253</v>
      </c>
      <c r="AF255" s="32" t="str">
        <f t="shared" si="122"/>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AG255" s="32">
        <f>'Рейтинговая таблица организаций'!AR255</f>
        <v>100</v>
      </c>
      <c r="AH255" s="32">
        <f>'Рейтинговая таблица организаций'!AS255</f>
        <v>100</v>
      </c>
      <c r="AI255" s="32">
        <f>'Рейтинговая таблица организаций'!AT255</f>
        <v>100</v>
      </c>
      <c r="AJ255" s="32">
        <f>'Рейтинговая таблица организаций'!AU255</f>
        <v>100</v>
      </c>
      <c r="AK255" s="32" t="str">
        <f t="shared" si="123"/>
        <v>1-123</v>
      </c>
      <c r="AL255" s="32">
        <f t="shared" si="135"/>
        <v>1</v>
      </c>
      <c r="AM255" s="32">
        <f t="shared" si="136"/>
        <v>123</v>
      </c>
      <c r="AN255" s="32">
        <f>'бланки '!D257</f>
        <v>253</v>
      </c>
      <c r="AO255" s="32" t="str">
        <f t="shared" si="124"/>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AP255" s="32">
        <f>'Рейтинговая таблица организаций'!BB255</f>
        <v>98</v>
      </c>
      <c r="AQ255" s="32">
        <f>'Рейтинговая таблица организаций'!BC255</f>
        <v>98</v>
      </c>
      <c r="AR255" s="32">
        <f>'Рейтинговая таблица организаций'!BD255</f>
        <v>100</v>
      </c>
      <c r="AS255" s="32">
        <f>'Рейтинговая таблица организаций'!BE255</f>
        <v>99</v>
      </c>
      <c r="AT255" s="32" t="str">
        <f t="shared" si="125"/>
        <v>165-181</v>
      </c>
      <c r="AU255" s="32">
        <f t="shared" si="137"/>
        <v>165</v>
      </c>
      <c r="AV255" s="32">
        <f t="shared" si="138"/>
        <v>17</v>
      </c>
      <c r="AW255" s="39" t="str">
        <f t="shared" si="139"/>
        <v>Колпнянский район</v>
      </c>
      <c r="AX255" s="32">
        <f t="shared" si="126"/>
        <v>253</v>
      </c>
      <c r="AY255" s="32" t="str">
        <f t="shared" si="127"/>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AZ255" s="32">
        <f>'Рейтинговая таблица организаций'!BF255</f>
        <v>90.14</v>
      </c>
      <c r="BA255" s="32" t="str">
        <f t="shared" si="128"/>
        <v>9-10</v>
      </c>
      <c r="BB255" s="32">
        <f t="shared" si="148"/>
        <v>9</v>
      </c>
      <c r="BC255" s="32">
        <f t="shared" si="149"/>
        <v>2</v>
      </c>
    </row>
    <row r="256" spans="1:55">
      <c r="A256" s="32">
        <f>'бланки '!D258</f>
        <v>254</v>
      </c>
      <c r="B256" s="33" t="str">
        <f>'Рейтинговая таблица организаций'!B256</f>
        <v>Муниципальное бюджетное общеобразовательное учреждение «Дубовская средняя общеобразовательная школа» Колпнянского района Орловской области</v>
      </c>
      <c r="C256" s="33" t="str">
        <f>'бланки '!A258</f>
        <v>Колпнянский район</v>
      </c>
      <c r="D256" s="32">
        <f>'Рейтинговая таблица организаций'!C256</f>
        <v>39</v>
      </c>
      <c r="E256" s="32">
        <f t="shared" si="112"/>
        <v>254</v>
      </c>
      <c r="F256" s="32" t="str">
        <f t="shared" si="113"/>
        <v>Муниципальное бюджетное общеобразовательное учреждение «Дубовская средняя общеобразовательная школа» Колпнянского района Орловской области</v>
      </c>
      <c r="G256" s="32">
        <f>'Рейтинговая таблица организаций'!Q256</f>
        <v>99</v>
      </c>
      <c r="H256" s="32">
        <f>'Рейтинговая таблица организаций'!R256</f>
        <v>100</v>
      </c>
      <c r="I256" s="32">
        <f>'Рейтинговая таблица организаций'!S256</f>
        <v>100</v>
      </c>
      <c r="J256" s="32">
        <f>'Рейтинговая таблица организаций'!T256</f>
        <v>99.7</v>
      </c>
      <c r="K256" s="32" t="str">
        <f t="shared" si="114"/>
        <v>33-51</v>
      </c>
      <c r="L256" s="32">
        <f t="shared" si="129"/>
        <v>33</v>
      </c>
      <c r="M256" s="32">
        <f t="shared" si="130"/>
        <v>19</v>
      </c>
      <c r="N256" s="32">
        <f t="shared" si="115"/>
        <v>254</v>
      </c>
      <c r="O256" s="32" t="str">
        <f t="shared" si="116"/>
        <v>Муниципальное бюджетное общеобразовательное учреждение «Дубовская средняя общеобразовательная школа» Колпнянского района Орловской области</v>
      </c>
      <c r="P256" s="32">
        <f>'Рейтинговая таблица организаций'!Z256</f>
        <v>100</v>
      </c>
      <c r="Q256" s="32">
        <f>'Рейтинговая таблица организаций'!AB256</f>
        <v>100</v>
      </c>
      <c r="R256" s="32">
        <f>'Рейтинговая таблица организаций'!AC256</f>
        <v>100</v>
      </c>
      <c r="S256" s="32" t="str">
        <f t="shared" si="117"/>
        <v>2-156</v>
      </c>
      <c r="T256" s="32">
        <f t="shared" si="131"/>
        <v>2</v>
      </c>
      <c r="U256" s="32">
        <f t="shared" si="132"/>
        <v>155</v>
      </c>
      <c r="V256" s="32">
        <f t="shared" si="118"/>
        <v>254</v>
      </c>
      <c r="W256" s="32" t="str">
        <f t="shared" si="119"/>
        <v>Муниципальное бюджетное общеобразовательное учреждение «Дубовская средняя общеобразовательная школа» Колпнянского района Орловской области</v>
      </c>
      <c r="X256" s="32">
        <f>'Рейтинговая таблица организаций'!AH256</f>
        <v>0</v>
      </c>
      <c r="Y256" s="32">
        <f>'Рейтинговая таблица организаций'!AI256</f>
        <v>60</v>
      </c>
      <c r="Z256" s="34">
        <f>'Рейтинговая таблица организаций'!AJ256</f>
        <v>100</v>
      </c>
      <c r="AA256" s="32">
        <f>'Рейтинговая таблица организаций'!AK256</f>
        <v>54</v>
      </c>
      <c r="AB256" s="32" t="str">
        <f t="shared" si="120"/>
        <v>206-265</v>
      </c>
      <c r="AC256" s="32">
        <f t="shared" si="133"/>
        <v>206</v>
      </c>
      <c r="AD256" s="32">
        <f t="shared" si="134"/>
        <v>60</v>
      </c>
      <c r="AE256" s="32">
        <f t="shared" si="121"/>
        <v>254</v>
      </c>
      <c r="AF256" s="32" t="str">
        <f t="shared" si="122"/>
        <v>Муниципальное бюджетное общеобразовательное учреждение «Дубовская средняя общеобразовательная школа» Колпнянского района Орловской области</v>
      </c>
      <c r="AG256" s="32">
        <f>'Рейтинговая таблица организаций'!AR256</f>
        <v>100</v>
      </c>
      <c r="AH256" s="32">
        <f>'Рейтинговая таблица организаций'!AS256</f>
        <v>100</v>
      </c>
      <c r="AI256" s="32">
        <f>'Рейтинговая таблица организаций'!AT256</f>
        <v>100</v>
      </c>
      <c r="AJ256" s="32">
        <f>'Рейтинговая таблица организаций'!AU256</f>
        <v>100</v>
      </c>
      <c r="AK256" s="32" t="str">
        <f t="shared" si="123"/>
        <v>1-123</v>
      </c>
      <c r="AL256" s="32">
        <f t="shared" si="135"/>
        <v>1</v>
      </c>
      <c r="AM256" s="32">
        <f t="shared" si="136"/>
        <v>123</v>
      </c>
      <c r="AN256" s="32">
        <f>'бланки '!D258</f>
        <v>254</v>
      </c>
      <c r="AO256" s="32" t="str">
        <f t="shared" si="124"/>
        <v>Муниципальное бюджетное общеобразовательное учреждение «Дубовская средняя общеобразовательная школа» Колпнянского района Орловской области</v>
      </c>
      <c r="AP256" s="32">
        <f>'Рейтинговая таблица организаций'!BB256</f>
        <v>100</v>
      </c>
      <c r="AQ256" s="32">
        <f>'Рейтинговая таблица организаций'!BC256</f>
        <v>100</v>
      </c>
      <c r="AR256" s="32">
        <f>'Рейтинговая таблица организаций'!BD256</f>
        <v>100</v>
      </c>
      <c r="AS256" s="32">
        <f>'Рейтинговая таблица организаций'!BE256</f>
        <v>100</v>
      </c>
      <c r="AT256" s="32" t="str">
        <f t="shared" si="125"/>
        <v>1-120</v>
      </c>
      <c r="AU256" s="32">
        <f t="shared" si="137"/>
        <v>1</v>
      </c>
      <c r="AV256" s="32">
        <f t="shared" si="138"/>
        <v>120</v>
      </c>
      <c r="AW256" s="39" t="str">
        <f t="shared" si="139"/>
        <v>Колпнянский район</v>
      </c>
      <c r="AX256" s="32">
        <f t="shared" si="126"/>
        <v>254</v>
      </c>
      <c r="AY256" s="32" t="str">
        <f t="shared" si="127"/>
        <v>Муниципальное бюджетное общеобразовательное учреждение «Дубовская средняя общеобразовательная школа» Колпнянского района Орловской области</v>
      </c>
      <c r="AZ256" s="32">
        <f>'Рейтинговая таблица организаций'!BF256</f>
        <v>90.74</v>
      </c>
      <c r="BA256" s="32" t="str">
        <f t="shared" si="128"/>
        <v>8</v>
      </c>
      <c r="BB256" s="32">
        <f t="shared" si="148"/>
        <v>8</v>
      </c>
      <c r="BC256" s="32">
        <f t="shared" si="149"/>
        <v>1</v>
      </c>
    </row>
    <row r="257" spans="1:55">
      <c r="A257" s="32">
        <f>'бланки '!D259</f>
        <v>255</v>
      </c>
      <c r="B257" s="33" t="str">
        <f>'Рейтинговая таблица организаций'!B257</f>
        <v>Муниципальное бюджетное общеобразовательное учреждение «Ярищенская средняя общеобразовательная школа» Колпнянского района Орловской области</v>
      </c>
      <c r="C257" s="33" t="str">
        <f>'бланки '!A259</f>
        <v>Колпнянский район</v>
      </c>
      <c r="D257" s="32">
        <f>'Рейтинговая таблица организаций'!C257</f>
        <v>36</v>
      </c>
      <c r="E257" s="32">
        <f t="shared" si="112"/>
        <v>255</v>
      </c>
      <c r="F257" s="32" t="str">
        <f t="shared" si="113"/>
        <v>Муниципальное бюджетное общеобразовательное учреждение «Ярищенская средняя общеобразовательная школа» Колпнянского района Орловской области</v>
      </c>
      <c r="G257" s="32">
        <f>'Рейтинговая таблица организаций'!Q257</f>
        <v>100</v>
      </c>
      <c r="H257" s="32">
        <f>'Рейтинговая таблица организаций'!R257</f>
        <v>100</v>
      </c>
      <c r="I257" s="32">
        <f>'Рейтинговая таблица организаций'!S257</f>
        <v>100</v>
      </c>
      <c r="J257" s="32">
        <f>'Рейтинговая таблица организаций'!T257</f>
        <v>100</v>
      </c>
      <c r="K257" s="32" t="str">
        <f t="shared" si="114"/>
        <v>1-32</v>
      </c>
      <c r="L257" s="32">
        <f t="shared" si="129"/>
        <v>1</v>
      </c>
      <c r="M257" s="32">
        <f t="shared" si="130"/>
        <v>32</v>
      </c>
      <c r="N257" s="32">
        <f t="shared" si="115"/>
        <v>255</v>
      </c>
      <c r="O257" s="32" t="str">
        <f t="shared" si="116"/>
        <v>Муниципальное бюджетное общеобразовательное учреждение «Ярищенская средняя общеобразовательная школа» Колпнянского района Орловской области</v>
      </c>
      <c r="P257" s="32">
        <f>'Рейтинговая таблица организаций'!Z257</f>
        <v>100</v>
      </c>
      <c r="Q257" s="32">
        <f>'Рейтинговая таблица организаций'!AB257</f>
        <v>100</v>
      </c>
      <c r="R257" s="32">
        <f>'Рейтинговая таблица организаций'!AC257</f>
        <v>100</v>
      </c>
      <c r="S257" s="32" t="str">
        <f t="shared" si="117"/>
        <v>2-156</v>
      </c>
      <c r="T257" s="32">
        <f t="shared" si="131"/>
        <v>2</v>
      </c>
      <c r="U257" s="32">
        <f t="shared" si="132"/>
        <v>155</v>
      </c>
      <c r="V257" s="32">
        <f t="shared" si="118"/>
        <v>255</v>
      </c>
      <c r="W257" s="32" t="str">
        <f t="shared" si="119"/>
        <v>Муниципальное бюджетное общеобразовательное учреждение «Ярищенская средняя общеобразовательная школа» Колпнянского района Орловской области</v>
      </c>
      <c r="X257" s="32">
        <f>'Рейтинговая таблица организаций'!AH257</f>
        <v>0</v>
      </c>
      <c r="Y257" s="32">
        <f>'Рейтинговая таблица организаций'!AI257</f>
        <v>80</v>
      </c>
      <c r="Z257" s="34">
        <f>'Рейтинговая таблица организаций'!AJ257</f>
        <v>100</v>
      </c>
      <c r="AA257" s="32">
        <f>'Рейтинговая таблица организаций'!AK257</f>
        <v>62</v>
      </c>
      <c r="AB257" s="32" t="str">
        <f t="shared" si="120"/>
        <v>139-155</v>
      </c>
      <c r="AC257" s="32">
        <f t="shared" si="133"/>
        <v>139</v>
      </c>
      <c r="AD257" s="32">
        <f t="shared" si="134"/>
        <v>17</v>
      </c>
      <c r="AE257" s="32">
        <f t="shared" si="121"/>
        <v>255</v>
      </c>
      <c r="AF257" s="32" t="str">
        <f t="shared" si="122"/>
        <v>Муниципальное бюджетное общеобразовательное учреждение «Ярищенская средняя общеобразовательная школа» Колпнянского района Орловской области</v>
      </c>
      <c r="AG257" s="32">
        <f>'Рейтинговая таблица организаций'!AR257</f>
        <v>97</v>
      </c>
      <c r="AH257" s="32">
        <f>'Рейтинговая таблица организаций'!AS257</f>
        <v>100</v>
      </c>
      <c r="AI257" s="32">
        <f>'Рейтинговая таблица организаций'!AT257</f>
        <v>100</v>
      </c>
      <c r="AJ257" s="32">
        <f>'Рейтинговая таблица организаций'!AU257</f>
        <v>98.8</v>
      </c>
      <c r="AK257" s="32" t="str">
        <f t="shared" si="123"/>
        <v>170-190</v>
      </c>
      <c r="AL257" s="32">
        <f t="shared" si="135"/>
        <v>170</v>
      </c>
      <c r="AM257" s="32">
        <f t="shared" si="136"/>
        <v>21</v>
      </c>
      <c r="AN257" s="32">
        <f>'бланки '!D259</f>
        <v>255</v>
      </c>
      <c r="AO257" s="32" t="str">
        <f t="shared" si="124"/>
        <v>Муниципальное бюджетное общеобразовательное учреждение «Ярищенская средняя общеобразовательная школа» Колпнянского района Орловской области</v>
      </c>
      <c r="AP257" s="32">
        <f>'Рейтинговая таблица организаций'!BB257</f>
        <v>97</v>
      </c>
      <c r="AQ257" s="32">
        <f>'Рейтинговая таблица организаций'!BC257</f>
        <v>100</v>
      </c>
      <c r="AR257" s="32">
        <f>'Рейтинговая таблица организаций'!BD257</f>
        <v>97</v>
      </c>
      <c r="AS257" s="32">
        <f>'Рейтинговая таблица организаций'!BE257</f>
        <v>97.6</v>
      </c>
      <c r="AT257" s="32" t="str">
        <f t="shared" si="125"/>
        <v>272-278</v>
      </c>
      <c r="AU257" s="32">
        <f t="shared" si="137"/>
        <v>272</v>
      </c>
      <c r="AV257" s="32">
        <f t="shared" si="138"/>
        <v>7</v>
      </c>
      <c r="AW257" s="39" t="str">
        <f t="shared" si="139"/>
        <v>Колпнянский район</v>
      </c>
      <c r="AX257" s="32">
        <f t="shared" si="126"/>
        <v>255</v>
      </c>
      <c r="AY257" s="32" t="str">
        <f t="shared" si="127"/>
        <v>Муниципальное бюджетное общеобразовательное учреждение «Ярищенская средняя общеобразовательная школа» Колпнянского района Орловской области</v>
      </c>
      <c r="AZ257" s="32">
        <f>'Рейтинговая таблица организаций'!BF257</f>
        <v>91.679999999999993</v>
      </c>
      <c r="BA257" s="32" t="str">
        <f t="shared" si="128"/>
        <v>7</v>
      </c>
      <c r="BB257" s="32">
        <f t="shared" si="148"/>
        <v>7</v>
      </c>
      <c r="BC257" s="32">
        <f t="shared" si="149"/>
        <v>1</v>
      </c>
    </row>
    <row r="258" spans="1:55">
      <c r="A258" s="32">
        <f>'бланки '!D260</f>
        <v>256</v>
      </c>
      <c r="B258" s="33" t="str">
        <f>'Рейтинговая таблица организаций'!B258</f>
        <v>Муниципальное бюджетное общеобразовательное учреждение «Ахтырская основная общеобразовательная школа» Колпнянского района Орловской области</v>
      </c>
      <c r="C258" s="33" t="str">
        <f>'бланки '!A260</f>
        <v>Колпнянский район</v>
      </c>
      <c r="D258" s="32">
        <f>'Рейтинговая таблица организаций'!C258</f>
        <v>21</v>
      </c>
      <c r="E258" s="32">
        <f t="shared" si="112"/>
        <v>256</v>
      </c>
      <c r="F258" s="32" t="str">
        <f t="shared" si="113"/>
        <v>Муниципальное бюджетное общеобразовательное учреждение «Ахтырская основная общеобразовательная школа» Колпнянского района Орловской области</v>
      </c>
      <c r="G258" s="32">
        <f>'Рейтинговая таблица организаций'!Q258</f>
        <v>92</v>
      </c>
      <c r="H258" s="32">
        <f>'Рейтинговая таблица организаций'!R258</f>
        <v>100</v>
      </c>
      <c r="I258" s="32">
        <f>'Рейтинговая таблица организаций'!S258</f>
        <v>100</v>
      </c>
      <c r="J258" s="32">
        <f>'Рейтинговая таблица организаций'!T258</f>
        <v>97.6</v>
      </c>
      <c r="K258" s="32" t="str">
        <f t="shared" si="114"/>
        <v>220-229</v>
      </c>
      <c r="L258" s="32">
        <f t="shared" si="129"/>
        <v>220</v>
      </c>
      <c r="M258" s="32">
        <f t="shared" si="130"/>
        <v>10</v>
      </c>
      <c r="N258" s="32">
        <f t="shared" si="115"/>
        <v>256</v>
      </c>
      <c r="O258" s="32" t="str">
        <f t="shared" si="116"/>
        <v>Муниципальное бюджетное общеобразовательное учреждение «Ахтырская основная общеобразовательная школа» Колпнянского района Орловской области</v>
      </c>
      <c r="P258" s="32">
        <f>'Рейтинговая таблица организаций'!Z258</f>
        <v>100</v>
      </c>
      <c r="Q258" s="32">
        <f>'Рейтинговая таблица организаций'!AB258</f>
        <v>95</v>
      </c>
      <c r="R258" s="32">
        <f>'Рейтинговая таблица организаций'!AC258</f>
        <v>97.5</v>
      </c>
      <c r="S258" s="32" t="str">
        <f t="shared" si="117"/>
        <v>316-330</v>
      </c>
      <c r="T258" s="32">
        <f t="shared" si="131"/>
        <v>316</v>
      </c>
      <c r="U258" s="32">
        <f t="shared" si="132"/>
        <v>15</v>
      </c>
      <c r="V258" s="32">
        <f t="shared" si="118"/>
        <v>256</v>
      </c>
      <c r="W258" s="32" t="str">
        <f t="shared" si="119"/>
        <v>Муниципальное бюджетное общеобразовательное учреждение «Ахтырская основная общеобразовательная школа» Колпнянского района Орловской области</v>
      </c>
      <c r="X258" s="32">
        <f>'Рейтинговая таблица организаций'!AH258</f>
        <v>0</v>
      </c>
      <c r="Y258" s="32">
        <f>'Рейтинговая таблица организаций'!AI258</f>
        <v>80</v>
      </c>
      <c r="Z258" s="34">
        <f>'Рейтинговая таблица организаций'!AJ258</f>
        <v>87</v>
      </c>
      <c r="AA258" s="32">
        <f>'Рейтинговая таблица организаций'!AK258</f>
        <v>58.1</v>
      </c>
      <c r="AB258" s="32" t="str">
        <f t="shared" si="120"/>
        <v>195</v>
      </c>
      <c r="AC258" s="32">
        <f t="shared" si="133"/>
        <v>195</v>
      </c>
      <c r="AD258" s="32">
        <f t="shared" si="134"/>
        <v>1</v>
      </c>
      <c r="AE258" s="32">
        <f t="shared" si="121"/>
        <v>256</v>
      </c>
      <c r="AF258" s="32" t="str">
        <f t="shared" si="122"/>
        <v>Муниципальное бюджетное общеобразовательное учреждение «Ахтырская основная общеобразовательная школа» Колпнянского района Орловской области</v>
      </c>
      <c r="AG258" s="32">
        <f>'Рейтинговая таблица организаций'!AR258</f>
        <v>95</v>
      </c>
      <c r="AH258" s="32">
        <f>'Рейтинговая таблица организаций'!AS258</f>
        <v>95</v>
      </c>
      <c r="AI258" s="32">
        <f>'Рейтинговая таблица организаций'!AT258</f>
        <v>94</v>
      </c>
      <c r="AJ258" s="32">
        <f>'Рейтинговая таблица организаций'!AU258</f>
        <v>94.8</v>
      </c>
      <c r="AK258" s="32" t="str">
        <f t="shared" si="123"/>
        <v>329-330</v>
      </c>
      <c r="AL258" s="32">
        <f t="shared" si="135"/>
        <v>329</v>
      </c>
      <c r="AM258" s="32">
        <f t="shared" si="136"/>
        <v>2</v>
      </c>
      <c r="AN258" s="32">
        <f>'бланки '!D260</f>
        <v>256</v>
      </c>
      <c r="AO258" s="32" t="str">
        <f t="shared" si="124"/>
        <v>Муниципальное бюджетное общеобразовательное учреждение «Ахтырская основная общеобразовательная школа» Колпнянского района Орловской области</v>
      </c>
      <c r="AP258" s="32">
        <f>'Рейтинговая таблица организаций'!BB258</f>
        <v>95</v>
      </c>
      <c r="AQ258" s="32">
        <f>'Рейтинговая таблица организаций'!BC258</f>
        <v>95</v>
      </c>
      <c r="AR258" s="32">
        <f>'Рейтинговая таблица организаций'!BD258</f>
        <v>100</v>
      </c>
      <c r="AS258" s="32">
        <f>'Рейтинговая таблица организаций'!BE258</f>
        <v>97.5</v>
      </c>
      <c r="AT258" s="32" t="str">
        <f t="shared" si="125"/>
        <v>279-285</v>
      </c>
      <c r="AU258" s="32">
        <f t="shared" si="137"/>
        <v>279</v>
      </c>
      <c r="AV258" s="32">
        <f t="shared" si="138"/>
        <v>7</v>
      </c>
      <c r="AW258" s="39" t="str">
        <f t="shared" si="139"/>
        <v>Колпнянский район</v>
      </c>
      <c r="AX258" s="32">
        <f t="shared" si="126"/>
        <v>256</v>
      </c>
      <c r="AY258" s="32" t="str">
        <f t="shared" si="127"/>
        <v>Муниципальное бюджетное общеобразовательное учреждение «Ахтырская основная общеобразовательная школа» Колпнянского района Орловской области</v>
      </c>
      <c r="AZ258" s="32">
        <f>'Рейтинговая таблица организаций'!BF258</f>
        <v>89.1</v>
      </c>
      <c r="BA258" s="32" t="str">
        <f t="shared" si="128"/>
        <v>12</v>
      </c>
      <c r="BB258" s="32">
        <f t="shared" si="148"/>
        <v>12</v>
      </c>
      <c r="BC258" s="32">
        <f t="shared" si="149"/>
        <v>1</v>
      </c>
    </row>
    <row r="259" spans="1:55">
      <c r="A259" s="32">
        <f>'бланки '!D261</f>
        <v>257</v>
      </c>
      <c r="B259" s="33" t="str">
        <f>'Рейтинговая таблица организаций'!B259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9" s="33" t="str">
        <f>'бланки '!A261</f>
        <v>Колпнянский район</v>
      </c>
      <c r="D259" s="32">
        <f>'Рейтинговая таблица организаций'!C259</f>
        <v>13</v>
      </c>
      <c r="E259" s="32">
        <f t="shared" ref="E259:E322" si="150">A259</f>
        <v>257</v>
      </c>
      <c r="F259" s="32" t="str">
        <f t="shared" ref="F259:F322" si="151">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G259" s="32">
        <f>'Рейтинговая таблица организаций'!Q259</f>
        <v>95</v>
      </c>
      <c r="H259" s="32">
        <f>'Рейтинговая таблица организаций'!R259</f>
        <v>100</v>
      </c>
      <c r="I259" s="32">
        <f>'Рейтинговая таблица организаций'!S259</f>
        <v>100</v>
      </c>
      <c r="J259" s="32">
        <f>'Рейтинговая таблица организаций'!T259</f>
        <v>98.5</v>
      </c>
      <c r="K259" s="32" t="str">
        <f t="shared" ref="K259:K322" si="152">IF(M259=1,TEXT(L259,0),CONCATENATE(L259,"-",L259+M259-1))</f>
        <v>167-178</v>
      </c>
      <c r="L259" s="32">
        <f t="shared" si="129"/>
        <v>167</v>
      </c>
      <c r="M259" s="32">
        <f t="shared" si="130"/>
        <v>12</v>
      </c>
      <c r="N259" s="32">
        <f t="shared" ref="N259:N322" si="153">A259</f>
        <v>257</v>
      </c>
      <c r="O259" s="32" t="str">
        <f t="shared" ref="O259:O322" si="154">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P259" s="32">
        <f>'Рейтинговая таблица организаций'!Z259</f>
        <v>100</v>
      </c>
      <c r="Q259" s="32">
        <f>'Рейтинговая таблица организаций'!AB259</f>
        <v>100</v>
      </c>
      <c r="R259" s="32">
        <f>'Рейтинговая таблица организаций'!AC259</f>
        <v>100</v>
      </c>
      <c r="S259" s="32" t="str">
        <f t="shared" ref="S259:S322" si="155">IF(U259=1,TEXT(T259,0),CONCATENATE(T259,"-",T259+U259-1))</f>
        <v>2-156</v>
      </c>
      <c r="T259" s="32">
        <f t="shared" si="131"/>
        <v>2</v>
      </c>
      <c r="U259" s="32">
        <f t="shared" si="132"/>
        <v>155</v>
      </c>
      <c r="V259" s="32">
        <f t="shared" ref="V259:V322" si="156">A259</f>
        <v>257</v>
      </c>
      <c r="W259" s="32" t="str">
        <f t="shared" ref="W259:W322" si="157">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X259" s="32">
        <f>'Рейтинговая таблица организаций'!AH259</f>
        <v>0</v>
      </c>
      <c r="Y259" s="32">
        <f>'Рейтинговая таблица организаций'!AI259</f>
        <v>40</v>
      </c>
      <c r="Z259" s="34">
        <f>'Рейтинговая таблица организаций'!AJ259</f>
        <v>100</v>
      </c>
      <c r="AA259" s="32">
        <f>'Рейтинговая таблица организаций'!AK259</f>
        <v>46</v>
      </c>
      <c r="AB259" s="32" t="str">
        <f t="shared" ref="AB259:AB322" si="158">IF(AD259=1,TEXT(AC259,0),CONCATENATE(AC259,"-",AC259+AD259-1))</f>
        <v>307-324</v>
      </c>
      <c r="AC259" s="32">
        <f t="shared" si="133"/>
        <v>307</v>
      </c>
      <c r="AD259" s="32">
        <f t="shared" si="134"/>
        <v>18</v>
      </c>
      <c r="AE259" s="32">
        <f t="shared" ref="AE259:AE322" si="159">A259</f>
        <v>257</v>
      </c>
      <c r="AF259" s="32" t="str">
        <f t="shared" ref="AF259:AF322" si="160">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AG259" s="32">
        <f>'Рейтинговая таблица организаций'!AR259</f>
        <v>100</v>
      </c>
      <c r="AH259" s="32">
        <f>'Рейтинговая таблица организаций'!AS259</f>
        <v>100</v>
      </c>
      <c r="AI259" s="32">
        <f>'Рейтинговая таблица организаций'!AT259</f>
        <v>100</v>
      </c>
      <c r="AJ259" s="32">
        <f>'Рейтинговая таблица организаций'!AU259</f>
        <v>100</v>
      </c>
      <c r="AK259" s="32" t="str">
        <f t="shared" ref="AK259:AK322" si="161">IF(AM259=1,TEXT(AL259,0),CONCATENATE(AL259,"-",AL259+AM259-1))</f>
        <v>1-123</v>
      </c>
      <c r="AL259" s="32">
        <f t="shared" si="135"/>
        <v>1</v>
      </c>
      <c r="AM259" s="32">
        <f t="shared" si="136"/>
        <v>123</v>
      </c>
      <c r="AN259" s="32">
        <f>'бланки '!D261</f>
        <v>257</v>
      </c>
      <c r="AO259" s="32" t="str">
        <f t="shared" ref="AO259:AO322" si="162">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AP259" s="32">
        <f>'Рейтинговая таблица организаций'!BB259</f>
        <v>100</v>
      </c>
      <c r="AQ259" s="32">
        <f>'Рейтинговая таблица организаций'!BC259</f>
        <v>100</v>
      </c>
      <c r="AR259" s="32">
        <f>'Рейтинговая таблица организаций'!BD259</f>
        <v>100</v>
      </c>
      <c r="AS259" s="32">
        <f>'Рейтинговая таблица организаций'!BE259</f>
        <v>100</v>
      </c>
      <c r="AT259" s="32" t="str">
        <f t="shared" ref="AT259:AT322" si="163">IF(AV259=1,TEXT(AU259,0),CONCATENATE(AU259,"-",AU259+AV259-1))</f>
        <v>1-120</v>
      </c>
      <c r="AU259" s="32">
        <f t="shared" si="137"/>
        <v>1</v>
      </c>
      <c r="AV259" s="32">
        <f t="shared" si="138"/>
        <v>120</v>
      </c>
      <c r="AW259" s="39" t="str">
        <f t="shared" si="139"/>
        <v>Колпнянский район</v>
      </c>
      <c r="AX259" s="32">
        <f t="shared" ref="AX259:AX322" si="164">A259</f>
        <v>257</v>
      </c>
      <c r="AY259" s="32" t="str">
        <f t="shared" ref="AY259:AY322" si="165">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AZ259" s="32">
        <f>'Рейтинговая таблица организаций'!BF259</f>
        <v>88.9</v>
      </c>
      <c r="BA259" s="32" t="str">
        <f t="shared" ref="BA259:BA322" si="166">IF(BC259=1,TEXT(BB259,0),CONCATENATE(BB259,"-",BB259+BC259-1))</f>
        <v>13</v>
      </c>
      <c r="BB259" s="32">
        <f t="shared" si="148"/>
        <v>13</v>
      </c>
      <c r="BC259" s="32">
        <f t="shared" si="149"/>
        <v>1</v>
      </c>
    </row>
    <row r="260" spans="1:55">
      <c r="A260" s="32">
        <f>'бланки '!D262</f>
        <v>258</v>
      </c>
      <c r="B260" s="33" t="str">
        <f>'Рейтинговая таблица организаций'!B260</f>
        <v>Муниципальное бюджетное общеобразовательное учреждение «Краснянская средняя общеобразовательная школа» Колпнянского района Орловской области</v>
      </c>
      <c r="C260" s="33" t="str">
        <f>'бланки '!A262</f>
        <v>Колпнянский район</v>
      </c>
      <c r="D260" s="32">
        <f>'Рейтинговая таблица организаций'!C260</f>
        <v>14</v>
      </c>
      <c r="E260" s="32">
        <f t="shared" si="150"/>
        <v>258</v>
      </c>
      <c r="F260" s="32" t="str">
        <f t="shared" si="151"/>
        <v>Муниципальное бюджетное общеобразовательное учреждение «Краснянская средняя общеобразовательная школа» Колпнянского района Орловской области</v>
      </c>
      <c r="G260" s="32">
        <f>'Рейтинговая таблица организаций'!Q260</f>
        <v>92</v>
      </c>
      <c r="H260" s="32">
        <f>'Рейтинговая таблица организаций'!R260</f>
        <v>100</v>
      </c>
      <c r="I260" s="32">
        <f>'Рейтинговая таблица организаций'!S260</f>
        <v>100</v>
      </c>
      <c r="J260" s="32">
        <f>'Рейтинговая таблица организаций'!T260</f>
        <v>97.6</v>
      </c>
      <c r="K260" s="32" t="str">
        <f t="shared" si="152"/>
        <v>220-229</v>
      </c>
      <c r="L260" s="32">
        <f t="shared" ref="L260:L323" si="167">RANK(J260,J$4:J$333)</f>
        <v>220</v>
      </c>
      <c r="M260" s="32">
        <f t="shared" ref="M260:M323" si="168">COUNTIF(L$4:L$333,L260)</f>
        <v>10</v>
      </c>
      <c r="N260" s="32">
        <f t="shared" si="153"/>
        <v>258</v>
      </c>
      <c r="O260" s="32" t="str">
        <f t="shared" si="154"/>
        <v>Муниципальное бюджетное общеобразовательное учреждение «Краснянская средняя общеобразовательная школа» Колпнянского района Орловской области</v>
      </c>
      <c r="P260" s="32">
        <f>'Рейтинговая таблица организаций'!Z260</f>
        <v>100</v>
      </c>
      <c r="Q260" s="32">
        <f>'Рейтинговая таблица организаций'!AB260</f>
        <v>100</v>
      </c>
      <c r="R260" s="32">
        <f>'Рейтинговая таблица организаций'!AC260</f>
        <v>100</v>
      </c>
      <c r="S260" s="32" t="str">
        <f t="shared" si="155"/>
        <v>2-156</v>
      </c>
      <c r="T260" s="32">
        <f t="shared" ref="T260:T323" si="169">RANK(R260,R$4:R$333)</f>
        <v>2</v>
      </c>
      <c r="U260" s="32">
        <f t="shared" ref="U260:U323" si="170">COUNTIF(T$4:T$333,T260)</f>
        <v>155</v>
      </c>
      <c r="V260" s="32">
        <f t="shared" si="156"/>
        <v>258</v>
      </c>
      <c r="W260" s="32" t="str">
        <f t="shared" si="157"/>
        <v>Муниципальное бюджетное общеобразовательное учреждение «Краснянская средняя общеобразовательная школа» Колпнянского района Орловской области</v>
      </c>
      <c r="X260" s="32">
        <f>'Рейтинговая таблица организаций'!AH260</f>
        <v>0</v>
      </c>
      <c r="Y260" s="32">
        <f>'Рейтинговая таблица организаций'!AI260</f>
        <v>80</v>
      </c>
      <c r="Z260" s="34">
        <f>'Рейтинговая таблица организаций'!AJ260</f>
        <v>100</v>
      </c>
      <c r="AA260" s="32">
        <f>'Рейтинговая таблица организаций'!AK260</f>
        <v>62</v>
      </c>
      <c r="AB260" s="32" t="str">
        <f t="shared" si="158"/>
        <v>139-155</v>
      </c>
      <c r="AC260" s="32">
        <f t="shared" ref="AC260:AC323" si="171">RANK(AA260,AA$4:AA$333)</f>
        <v>139</v>
      </c>
      <c r="AD260" s="32">
        <f t="shared" ref="AD260:AD323" si="172">COUNTIF(AC$4:AC$333,AC260)</f>
        <v>17</v>
      </c>
      <c r="AE260" s="32">
        <f t="shared" si="159"/>
        <v>258</v>
      </c>
      <c r="AF260" s="32" t="str">
        <f t="shared" si="160"/>
        <v>Муниципальное бюджетное общеобразовательное учреждение «Краснянская средняя общеобразовательная школа» Колпнянского района Орловской области</v>
      </c>
      <c r="AG260" s="32">
        <f>'Рейтинговая таблица организаций'!AR260</f>
        <v>100</v>
      </c>
      <c r="AH260" s="32">
        <f>'Рейтинговая таблица организаций'!AS260</f>
        <v>100</v>
      </c>
      <c r="AI260" s="32">
        <f>'Рейтинговая таблица организаций'!AT260</f>
        <v>100</v>
      </c>
      <c r="AJ260" s="32">
        <f>'Рейтинговая таблица организаций'!AU260</f>
        <v>100</v>
      </c>
      <c r="AK260" s="32" t="str">
        <f t="shared" si="161"/>
        <v>1-123</v>
      </c>
      <c r="AL260" s="32">
        <f t="shared" ref="AL260:AL323" si="173">RANK(AJ260,AJ$4:AJ$333)</f>
        <v>1</v>
      </c>
      <c r="AM260" s="32">
        <f t="shared" ref="AM260:AM323" si="174">COUNTIF(AL$4:AL$333,AL260)</f>
        <v>123</v>
      </c>
      <c r="AN260" s="32">
        <f>'бланки '!D262</f>
        <v>258</v>
      </c>
      <c r="AO260" s="32" t="str">
        <f t="shared" si="162"/>
        <v>Муниципальное бюджетное общеобразовательное учреждение «Краснянская средняя общеобразовательная школа» Колпнянского района Орловской области</v>
      </c>
      <c r="AP260" s="32">
        <f>'Рейтинговая таблица организаций'!BB260</f>
        <v>100</v>
      </c>
      <c r="AQ260" s="32">
        <f>'Рейтинговая таблица организаций'!BC260</f>
        <v>100</v>
      </c>
      <c r="AR260" s="32">
        <f>'Рейтинговая таблица организаций'!BD260</f>
        <v>100</v>
      </c>
      <c r="AS260" s="32">
        <f>'Рейтинговая таблица организаций'!BE260</f>
        <v>100</v>
      </c>
      <c r="AT260" s="32" t="str">
        <f t="shared" si="163"/>
        <v>1-120</v>
      </c>
      <c r="AU260" s="32">
        <f t="shared" ref="AU260:AU323" si="175">RANK(AS260,AS$4:AS$333)</f>
        <v>1</v>
      </c>
      <c r="AV260" s="32">
        <f t="shared" ref="AV260:AV323" si="176">COUNTIF(AU$4:AU$333,AU260)</f>
        <v>120</v>
      </c>
      <c r="AW260" s="39" t="str">
        <f t="shared" si="139"/>
        <v>Колпнянский район</v>
      </c>
      <c r="AX260" s="32">
        <f t="shared" si="164"/>
        <v>258</v>
      </c>
      <c r="AY260" s="32" t="str">
        <f t="shared" si="165"/>
        <v>Муниципальное бюджетное общеобразовательное учреждение «Краснянская средняя общеобразовательная школа» Колпнянского района Орловской области</v>
      </c>
      <c r="AZ260" s="32">
        <f>'Рейтинговая таблица организаций'!BF260</f>
        <v>91.92</v>
      </c>
      <c r="BA260" s="32" t="str">
        <f t="shared" si="166"/>
        <v>6</v>
      </c>
      <c r="BB260" s="32">
        <f t="shared" si="148"/>
        <v>6</v>
      </c>
      <c r="BC260" s="32">
        <f t="shared" si="149"/>
        <v>1</v>
      </c>
    </row>
    <row r="261" spans="1:55">
      <c r="A261" s="32">
        <f>'бланки '!D263</f>
        <v>259</v>
      </c>
      <c r="B261" s="33" t="str">
        <f>'Рейтинговая таблица организаций'!B261</f>
        <v>Муниципальное бюджетное общеобразовательное учреждение «Крутовская основная общеобразовательная школа» Колпнянского района Орловской области</v>
      </c>
      <c r="C261" s="33" t="str">
        <f>'бланки '!A263</f>
        <v>Колпнянский район</v>
      </c>
      <c r="D261" s="32">
        <f>'Рейтинговая таблица организаций'!C261</f>
        <v>30</v>
      </c>
      <c r="E261" s="32">
        <f t="shared" si="150"/>
        <v>259</v>
      </c>
      <c r="F261" s="32" t="str">
        <f t="shared" si="151"/>
        <v>Муниципальное бюджетное общеобразовательное учреждение «Крутовская основная общеобразовательная школа» Колпнянского района Орловской области</v>
      </c>
      <c r="G261" s="32">
        <f>'Рейтинговая таблица организаций'!Q261</f>
        <v>96</v>
      </c>
      <c r="H261" s="32">
        <f>'Рейтинговая таблица организаций'!R261</f>
        <v>100</v>
      </c>
      <c r="I261" s="32">
        <f>'Рейтинговая таблица организаций'!S261</f>
        <v>96</v>
      </c>
      <c r="J261" s="32">
        <f>'Рейтинговая таблица организаций'!T261</f>
        <v>97.2</v>
      </c>
      <c r="K261" s="32" t="str">
        <f t="shared" si="152"/>
        <v>240-243</v>
      </c>
      <c r="L261" s="32">
        <f t="shared" si="167"/>
        <v>240</v>
      </c>
      <c r="M261" s="32">
        <f t="shared" si="168"/>
        <v>4</v>
      </c>
      <c r="N261" s="32">
        <f t="shared" si="153"/>
        <v>259</v>
      </c>
      <c r="O261" s="32" t="str">
        <f t="shared" si="154"/>
        <v>Муниципальное бюджетное общеобразовательное учреждение «Крутовская основная общеобразовательная школа» Колпнянского района Орловской области</v>
      </c>
      <c r="P261" s="32">
        <f>'Рейтинговая таблица организаций'!Z261</f>
        <v>100</v>
      </c>
      <c r="Q261" s="32">
        <f>'Рейтинговая таблица организаций'!AB261</f>
        <v>100</v>
      </c>
      <c r="R261" s="32">
        <f>'Рейтинговая таблица организаций'!AC261</f>
        <v>100</v>
      </c>
      <c r="S261" s="32" t="str">
        <f t="shared" si="155"/>
        <v>2-156</v>
      </c>
      <c r="T261" s="32">
        <f t="shared" si="169"/>
        <v>2</v>
      </c>
      <c r="U261" s="32">
        <f t="shared" si="170"/>
        <v>155</v>
      </c>
      <c r="V261" s="32">
        <f t="shared" si="156"/>
        <v>259</v>
      </c>
      <c r="W261" s="32" t="str">
        <f t="shared" si="157"/>
        <v>Муниципальное бюджетное общеобразовательное учреждение «Крутовская основная общеобразовательная школа» Колпнянского района Орловской области</v>
      </c>
      <c r="X261" s="32">
        <f>'Рейтинговая таблица организаций'!AH261</f>
        <v>20</v>
      </c>
      <c r="Y261" s="32">
        <f>'Рейтинговая таблица организаций'!AI261</f>
        <v>80</v>
      </c>
      <c r="Z261" s="34">
        <f>'Рейтинговая таблица организаций'!AJ261</f>
        <v>100</v>
      </c>
      <c r="AA261" s="32">
        <f>'Рейтинговая таблица организаций'!AK261</f>
        <v>68</v>
      </c>
      <c r="AB261" s="32" t="str">
        <f t="shared" si="158"/>
        <v>103-113</v>
      </c>
      <c r="AC261" s="32">
        <f t="shared" si="171"/>
        <v>103</v>
      </c>
      <c r="AD261" s="32">
        <f t="shared" si="172"/>
        <v>11</v>
      </c>
      <c r="AE261" s="32">
        <f t="shared" si="159"/>
        <v>259</v>
      </c>
      <c r="AF261" s="32" t="str">
        <f t="shared" si="160"/>
        <v>Муниципальное бюджетное общеобразовательное учреждение «Крутовская основная общеобразовательная школа» Колпнянского района Орловской области</v>
      </c>
      <c r="AG261" s="32">
        <f>'Рейтинговая таблица организаций'!AR261</f>
        <v>97</v>
      </c>
      <c r="AH261" s="32">
        <f>'Рейтинговая таблица организаций'!AS261</f>
        <v>100</v>
      </c>
      <c r="AI261" s="32">
        <f>'Рейтинговая таблица организаций'!AT261</f>
        <v>100</v>
      </c>
      <c r="AJ261" s="32">
        <f>'Рейтинговая таблица организаций'!AU261</f>
        <v>98.8</v>
      </c>
      <c r="AK261" s="32" t="str">
        <f t="shared" si="161"/>
        <v>170-190</v>
      </c>
      <c r="AL261" s="32">
        <f t="shared" si="173"/>
        <v>170</v>
      </c>
      <c r="AM261" s="32">
        <f t="shared" si="174"/>
        <v>21</v>
      </c>
      <c r="AN261" s="32">
        <f>'бланки '!D263</f>
        <v>259</v>
      </c>
      <c r="AO261" s="32" t="str">
        <f t="shared" si="162"/>
        <v>Муниципальное бюджетное общеобразовательное учреждение «Крутовская основная общеобразовательная школа» Колпнянского района Орловской области</v>
      </c>
      <c r="AP261" s="32">
        <f>'Рейтинговая таблица организаций'!BB261</f>
        <v>100</v>
      </c>
      <c r="AQ261" s="32">
        <f>'Рейтинговая таблица организаций'!BC261</f>
        <v>100</v>
      </c>
      <c r="AR261" s="32">
        <f>'Рейтинговая таблица организаций'!BD261</f>
        <v>100</v>
      </c>
      <c r="AS261" s="32">
        <f>'Рейтинговая таблица организаций'!BE261</f>
        <v>100</v>
      </c>
      <c r="AT261" s="32" t="str">
        <f t="shared" si="163"/>
        <v>1-120</v>
      </c>
      <c r="AU261" s="32">
        <f t="shared" si="175"/>
        <v>1</v>
      </c>
      <c r="AV261" s="32">
        <f t="shared" si="176"/>
        <v>120</v>
      </c>
      <c r="AW261" s="39" t="str">
        <f t="shared" ref="AW261:AW324" si="177">C261</f>
        <v>Колпнянский район</v>
      </c>
      <c r="AX261" s="32">
        <f t="shared" si="164"/>
        <v>259</v>
      </c>
      <c r="AY261" s="32" t="str">
        <f t="shared" si="165"/>
        <v>Муниципальное бюджетное общеобразовательное учреждение «Крутовская основная общеобразовательная школа» Колпнянского района Орловской области</v>
      </c>
      <c r="AZ261" s="32">
        <f>'Рейтинговая таблица организаций'!BF261</f>
        <v>92.8</v>
      </c>
      <c r="BA261" s="32" t="str">
        <f t="shared" si="166"/>
        <v>5</v>
      </c>
      <c r="BB261" s="32">
        <f t="shared" si="148"/>
        <v>5</v>
      </c>
      <c r="BC261" s="32">
        <f t="shared" si="149"/>
        <v>1</v>
      </c>
    </row>
    <row r="262" spans="1:55">
      <c r="A262" s="32">
        <f>'бланки '!D264</f>
        <v>260</v>
      </c>
      <c r="B262" s="33" t="str">
        <f>'Рейтинговая таблица организаций'!B262</f>
        <v>Муниципальное бюджетное общеобразовательное учреждение «Яковская средняя общеобразовательная школа» Колпнянского района Орловской области</v>
      </c>
      <c r="C262" s="33" t="str">
        <f>'бланки '!A264</f>
        <v>Колпнянский район</v>
      </c>
      <c r="D262" s="32">
        <f>'Рейтинговая таблица организаций'!C262</f>
        <v>28</v>
      </c>
      <c r="E262" s="32">
        <f t="shared" si="150"/>
        <v>260</v>
      </c>
      <c r="F262" s="32" t="str">
        <f t="shared" si="151"/>
        <v>Муниципальное бюджетное общеобразовательное учреждение «Яковская средняя общеобразовательная школа» Колпнянского района Орловской области</v>
      </c>
      <c r="G262" s="32">
        <f>'Рейтинговая таблица организаций'!Q262</f>
        <v>100</v>
      </c>
      <c r="H262" s="32">
        <f>'Рейтинговая таблица организаций'!R262</f>
        <v>100</v>
      </c>
      <c r="I262" s="32">
        <f>'Рейтинговая таблица организаций'!S262</f>
        <v>100</v>
      </c>
      <c r="J262" s="32">
        <f>'Рейтинговая таблица организаций'!T262</f>
        <v>100</v>
      </c>
      <c r="K262" s="32" t="str">
        <f t="shared" si="152"/>
        <v>1-32</v>
      </c>
      <c r="L262" s="32">
        <f t="shared" si="167"/>
        <v>1</v>
      </c>
      <c r="M262" s="32">
        <f t="shared" si="168"/>
        <v>32</v>
      </c>
      <c r="N262" s="32">
        <f t="shared" si="153"/>
        <v>260</v>
      </c>
      <c r="O262" s="32" t="str">
        <f t="shared" si="154"/>
        <v>Муниципальное бюджетное общеобразовательное учреждение «Яковская средняя общеобразовательная школа» Колпнянского района Орловской области</v>
      </c>
      <c r="P262" s="32">
        <f>'Рейтинговая таблица организаций'!Z262</f>
        <v>100</v>
      </c>
      <c r="Q262" s="32">
        <f>'Рейтинговая таблица организаций'!AB262</f>
        <v>96</v>
      </c>
      <c r="R262" s="32">
        <f>'Рейтинговая таблица организаций'!AC262</f>
        <v>98</v>
      </c>
      <c r="S262" s="32" t="str">
        <f t="shared" si="155"/>
        <v>278-315</v>
      </c>
      <c r="T262" s="32">
        <f t="shared" si="169"/>
        <v>278</v>
      </c>
      <c r="U262" s="32">
        <f t="shared" si="170"/>
        <v>38</v>
      </c>
      <c r="V262" s="32">
        <f t="shared" si="156"/>
        <v>260</v>
      </c>
      <c r="W262" s="32" t="str">
        <f t="shared" si="157"/>
        <v>Муниципальное бюджетное общеобразовательное учреждение «Яковская средняя общеобразовательная школа» Колпнянского района Орловской области</v>
      </c>
      <c r="X262" s="32">
        <f>'Рейтинговая таблица организаций'!AH262</f>
        <v>0</v>
      </c>
      <c r="Y262" s="32">
        <f>'Рейтинговая таблица организаций'!AI262</f>
        <v>40</v>
      </c>
      <c r="Z262" s="34">
        <f>'Рейтинговая таблица организаций'!AJ262</f>
        <v>100</v>
      </c>
      <c r="AA262" s="32">
        <f>'Рейтинговая таблица организаций'!AK262</f>
        <v>46</v>
      </c>
      <c r="AB262" s="32" t="str">
        <f t="shared" si="158"/>
        <v>307-324</v>
      </c>
      <c r="AC262" s="32">
        <f t="shared" si="171"/>
        <v>307</v>
      </c>
      <c r="AD262" s="32">
        <f t="shared" si="172"/>
        <v>18</v>
      </c>
      <c r="AE262" s="32">
        <f t="shared" si="159"/>
        <v>260</v>
      </c>
      <c r="AF262" s="32" t="str">
        <f t="shared" si="160"/>
        <v>Муниципальное бюджетное общеобразовательное учреждение «Яковская средняя общеобразовательная школа» Колпнянского района Орловской области</v>
      </c>
      <c r="AG262" s="32">
        <f>'Рейтинговая таблица организаций'!AR262</f>
        <v>100</v>
      </c>
      <c r="AH262" s="32">
        <f>'Рейтинговая таблица организаций'!AS262</f>
        <v>100</v>
      </c>
      <c r="AI262" s="32">
        <f>'Рейтинговая таблица организаций'!AT262</f>
        <v>100</v>
      </c>
      <c r="AJ262" s="32">
        <f>'Рейтинговая таблица организаций'!AU262</f>
        <v>100</v>
      </c>
      <c r="AK262" s="32" t="str">
        <f t="shared" si="161"/>
        <v>1-123</v>
      </c>
      <c r="AL262" s="32">
        <f t="shared" si="173"/>
        <v>1</v>
      </c>
      <c r="AM262" s="32">
        <f t="shared" si="174"/>
        <v>123</v>
      </c>
      <c r="AN262" s="32">
        <f>'бланки '!D264</f>
        <v>260</v>
      </c>
      <c r="AO262" s="32" t="str">
        <f t="shared" si="162"/>
        <v>Муниципальное бюджетное общеобразовательное учреждение «Яковская средняя общеобразовательная школа» Колпнянского района Орловской области</v>
      </c>
      <c r="AP262" s="32">
        <f>'Рейтинговая таблица организаций'!BB262</f>
        <v>96</v>
      </c>
      <c r="AQ262" s="32">
        <f>'Рейтинговая таблица организаций'!BC262</f>
        <v>96</v>
      </c>
      <c r="AR262" s="32">
        <f>'Рейтинговая таблица организаций'!BD262</f>
        <v>100</v>
      </c>
      <c r="AS262" s="32">
        <f>'Рейтинговая таблица организаций'!BE262</f>
        <v>98</v>
      </c>
      <c r="AT262" s="32" t="str">
        <f t="shared" si="163"/>
        <v>244-258</v>
      </c>
      <c r="AU262" s="32">
        <f t="shared" si="175"/>
        <v>244</v>
      </c>
      <c r="AV262" s="32">
        <f t="shared" si="176"/>
        <v>15</v>
      </c>
      <c r="AW262" s="39" t="str">
        <f t="shared" si="177"/>
        <v>Колпнянский район</v>
      </c>
      <c r="AX262" s="32">
        <f t="shared" si="164"/>
        <v>260</v>
      </c>
      <c r="AY262" s="32" t="str">
        <f t="shared" si="165"/>
        <v>Муниципальное бюджетное общеобразовательное учреждение «Яковская средняя общеобразовательная школа» Колпнянского района Орловской области</v>
      </c>
      <c r="AZ262" s="32">
        <f>'Рейтинговая таблица организаций'!BF262</f>
        <v>88.4</v>
      </c>
      <c r="BA262" s="32" t="str">
        <f t="shared" si="166"/>
        <v>14</v>
      </c>
      <c r="BB262" s="32">
        <f t="shared" si="148"/>
        <v>14</v>
      </c>
      <c r="BC262" s="32">
        <f t="shared" si="149"/>
        <v>1</v>
      </c>
    </row>
    <row r="263" spans="1:55">
      <c r="A263" s="32">
        <f>'бланки '!D265</f>
        <v>261</v>
      </c>
      <c r="B263" s="33" t="str">
        <f>'Рейтинговая таблица организаций'!B263</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3" s="33" t="str">
        <f>'бланки '!A265</f>
        <v>Колпнянский район</v>
      </c>
      <c r="D263" s="32">
        <f>'Рейтинговая таблица организаций'!C263</f>
        <v>26</v>
      </c>
      <c r="E263" s="32">
        <f t="shared" si="150"/>
        <v>261</v>
      </c>
      <c r="F263" s="32" t="str">
        <f t="shared" si="151"/>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G263" s="32">
        <f>'Рейтинговая таблица организаций'!Q263</f>
        <v>89</v>
      </c>
      <c r="H263" s="32">
        <f>'Рейтинговая таблица организаций'!R263</f>
        <v>100</v>
      </c>
      <c r="I263" s="32">
        <f>'Рейтинговая таблица организаций'!S263</f>
        <v>100</v>
      </c>
      <c r="J263" s="32">
        <f>'Рейтинговая таблица организаций'!T263</f>
        <v>96.7</v>
      </c>
      <c r="K263" s="32" t="str">
        <f t="shared" si="152"/>
        <v>254-258</v>
      </c>
      <c r="L263" s="32">
        <f t="shared" si="167"/>
        <v>254</v>
      </c>
      <c r="M263" s="32">
        <f t="shared" si="168"/>
        <v>5</v>
      </c>
      <c r="N263" s="32">
        <f t="shared" si="153"/>
        <v>261</v>
      </c>
      <c r="O263" s="32" t="str">
        <f t="shared" si="154"/>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P263" s="32">
        <f>'Рейтинговая таблица организаций'!Z263</f>
        <v>100</v>
      </c>
      <c r="Q263" s="32">
        <f>'Рейтинговая таблица организаций'!AB263</f>
        <v>100</v>
      </c>
      <c r="R263" s="32">
        <f>'Рейтинговая таблица организаций'!AC263</f>
        <v>100</v>
      </c>
      <c r="S263" s="32" t="str">
        <f t="shared" si="155"/>
        <v>2-156</v>
      </c>
      <c r="T263" s="32">
        <f t="shared" si="169"/>
        <v>2</v>
      </c>
      <c r="U263" s="32">
        <f t="shared" si="170"/>
        <v>155</v>
      </c>
      <c r="V263" s="32">
        <f t="shared" si="156"/>
        <v>261</v>
      </c>
      <c r="W263" s="32" t="str">
        <f t="shared" si="157"/>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X263" s="32">
        <f>'Рейтинговая таблица организаций'!AH263</f>
        <v>0</v>
      </c>
      <c r="Y263" s="32">
        <f>'Рейтинговая таблица организаций'!AI263</f>
        <v>60</v>
      </c>
      <c r="Z263" s="34">
        <f>'Рейтинговая таблица организаций'!AJ263</f>
        <v>100</v>
      </c>
      <c r="AA263" s="32">
        <f>'Рейтинговая таблица организаций'!AK263</f>
        <v>54</v>
      </c>
      <c r="AB263" s="32" t="str">
        <f t="shared" si="158"/>
        <v>206-265</v>
      </c>
      <c r="AC263" s="32">
        <f t="shared" si="171"/>
        <v>206</v>
      </c>
      <c r="AD263" s="32">
        <f t="shared" si="172"/>
        <v>60</v>
      </c>
      <c r="AE263" s="32">
        <f t="shared" si="159"/>
        <v>261</v>
      </c>
      <c r="AF263" s="32" t="str">
        <f t="shared" si="160"/>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AG263" s="32">
        <f>'Рейтинговая таблица организаций'!AR263</f>
        <v>100</v>
      </c>
      <c r="AH263" s="32">
        <f>'Рейтинговая таблица организаций'!AS263</f>
        <v>100</v>
      </c>
      <c r="AI263" s="32">
        <f>'Рейтинговая таблица организаций'!AT263</f>
        <v>100</v>
      </c>
      <c r="AJ263" s="32">
        <f>'Рейтинговая таблица организаций'!AU263</f>
        <v>100</v>
      </c>
      <c r="AK263" s="32" t="str">
        <f t="shared" si="161"/>
        <v>1-123</v>
      </c>
      <c r="AL263" s="32">
        <f t="shared" si="173"/>
        <v>1</v>
      </c>
      <c r="AM263" s="32">
        <f t="shared" si="174"/>
        <v>123</v>
      </c>
      <c r="AN263" s="32">
        <f>'бланки '!D265</f>
        <v>261</v>
      </c>
      <c r="AO263" s="32" t="str">
        <f t="shared" si="162"/>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AP263" s="32">
        <f>'Рейтинговая таблица организаций'!BB263</f>
        <v>100</v>
      </c>
      <c r="AQ263" s="32">
        <f>'Рейтинговая таблица организаций'!BC263</f>
        <v>100</v>
      </c>
      <c r="AR263" s="32">
        <f>'Рейтинговая таблица организаций'!BD263</f>
        <v>100</v>
      </c>
      <c r="AS263" s="32">
        <f>'Рейтинговая таблица организаций'!BE263</f>
        <v>100</v>
      </c>
      <c r="AT263" s="32" t="str">
        <f t="shared" si="163"/>
        <v>1-120</v>
      </c>
      <c r="AU263" s="32">
        <f t="shared" si="175"/>
        <v>1</v>
      </c>
      <c r="AV263" s="32">
        <f t="shared" si="176"/>
        <v>120</v>
      </c>
      <c r="AW263" s="39" t="str">
        <f t="shared" si="177"/>
        <v>Колпнянский район</v>
      </c>
      <c r="AX263" s="32">
        <f t="shared" si="164"/>
        <v>261</v>
      </c>
      <c r="AY263" s="32" t="str">
        <f t="shared" si="165"/>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AZ263" s="32">
        <f>'Рейтинговая таблица организаций'!BF263</f>
        <v>90.14</v>
      </c>
      <c r="BA263" s="32" t="str">
        <f t="shared" si="166"/>
        <v>9-10</v>
      </c>
      <c r="BB263" s="32">
        <f t="shared" si="148"/>
        <v>9</v>
      </c>
      <c r="BC263" s="32">
        <f t="shared" si="149"/>
        <v>2</v>
      </c>
    </row>
    <row r="264" spans="1:55">
      <c r="A264" s="32">
        <f>'бланки '!D266</f>
        <v>262</v>
      </c>
      <c r="B264" s="33" t="str">
        <f>'Рейтинговая таблица организаций'!B264</f>
        <v>Муниципальное бюджетное общеобразовательное учреждение «Отрадинская средняя общеобразовательная школа» Мценского района Орловской области</v>
      </c>
      <c r="C264" s="33" t="str">
        <f>'бланки '!A266</f>
        <v>Мценский район</v>
      </c>
      <c r="D264" s="32">
        <f>'Рейтинговая таблица организаций'!C264</f>
        <v>334</v>
      </c>
      <c r="E264" s="32">
        <f t="shared" si="150"/>
        <v>262</v>
      </c>
      <c r="F264" s="32" t="str">
        <f t="shared" si="151"/>
        <v>Муниципальное бюджетное общеобразовательное учреждение «Отрадинская средняя общеобразовательная школа» Мценского района Орловской области</v>
      </c>
      <c r="G264" s="32">
        <f>'Рейтинговая таблица организаций'!Q264</f>
        <v>95</v>
      </c>
      <c r="H264" s="32">
        <f>'Рейтинговая таблица организаций'!R264</f>
        <v>90</v>
      </c>
      <c r="I264" s="32">
        <f>'Рейтинговая таблица организаций'!S264</f>
        <v>98</v>
      </c>
      <c r="J264" s="32">
        <f>'Рейтинговая таблица организаций'!T264</f>
        <v>94.7</v>
      </c>
      <c r="K264" s="32" t="str">
        <f t="shared" si="152"/>
        <v>299</v>
      </c>
      <c r="L264" s="32">
        <f t="shared" si="167"/>
        <v>299</v>
      </c>
      <c r="M264" s="32">
        <f t="shared" si="168"/>
        <v>1</v>
      </c>
      <c r="N264" s="32">
        <f t="shared" si="153"/>
        <v>262</v>
      </c>
      <c r="O264" s="32" t="str">
        <f t="shared" si="154"/>
        <v>Муниципальное бюджетное общеобразовательное учреждение «Отрадинская средняя общеобразовательная школа» Мценского района Орловской области</v>
      </c>
      <c r="P264" s="32">
        <f>'Рейтинговая таблица организаций'!Z264</f>
        <v>100</v>
      </c>
      <c r="Q264" s="32">
        <f>'Рейтинговая таблица организаций'!AB264</f>
        <v>100</v>
      </c>
      <c r="R264" s="32">
        <f>'Рейтинговая таблица организаций'!AC264</f>
        <v>100</v>
      </c>
      <c r="S264" s="32" t="str">
        <f t="shared" si="155"/>
        <v>2-156</v>
      </c>
      <c r="T264" s="32">
        <f t="shared" si="169"/>
        <v>2</v>
      </c>
      <c r="U264" s="32">
        <f t="shared" si="170"/>
        <v>155</v>
      </c>
      <c r="V264" s="32">
        <f t="shared" si="156"/>
        <v>262</v>
      </c>
      <c r="W264" s="32" t="str">
        <f t="shared" si="157"/>
        <v>Муниципальное бюджетное общеобразовательное учреждение «Отрадинская средняя общеобразовательная школа» Мценского района Орловской области</v>
      </c>
      <c r="X264" s="32">
        <f>'Рейтинговая таблица организаций'!AH264</f>
        <v>40</v>
      </c>
      <c r="Y264" s="32">
        <f>'Рейтинговая таблица организаций'!AI264</f>
        <v>40</v>
      </c>
      <c r="Z264" s="34">
        <f>'Рейтинговая таблица организаций'!AJ264</f>
        <v>84</v>
      </c>
      <c r="AA264" s="32">
        <f>'Рейтинговая таблица организаций'!AK264</f>
        <v>53.2</v>
      </c>
      <c r="AB264" s="32" t="str">
        <f t="shared" si="158"/>
        <v>266</v>
      </c>
      <c r="AC264" s="32">
        <f t="shared" si="171"/>
        <v>266</v>
      </c>
      <c r="AD264" s="32">
        <f t="shared" si="172"/>
        <v>1</v>
      </c>
      <c r="AE264" s="32">
        <f t="shared" si="159"/>
        <v>262</v>
      </c>
      <c r="AF264" s="32" t="str">
        <f t="shared" si="160"/>
        <v>Муниципальное бюджетное общеобразовательное учреждение «Отрадинская средняя общеобразовательная школа» Мценского района Орловской области</v>
      </c>
      <c r="AG264" s="32">
        <f>'Рейтинговая таблица организаций'!AR264</f>
        <v>99</v>
      </c>
      <c r="AH264" s="32">
        <f>'Рейтинговая таблица организаций'!AS264</f>
        <v>100</v>
      </c>
      <c r="AI264" s="32">
        <f>'Рейтинговая таблица организаций'!AT264</f>
        <v>99</v>
      </c>
      <c r="AJ264" s="32">
        <f>'Рейтинговая таблица организаций'!AU264</f>
        <v>99.4</v>
      </c>
      <c r="AK264" s="32" t="str">
        <f t="shared" si="161"/>
        <v>129-138</v>
      </c>
      <c r="AL264" s="32">
        <f t="shared" si="173"/>
        <v>129</v>
      </c>
      <c r="AM264" s="32">
        <f t="shared" si="174"/>
        <v>10</v>
      </c>
      <c r="AN264" s="32">
        <f>'бланки '!D266</f>
        <v>262</v>
      </c>
      <c r="AO264" s="32" t="str">
        <f t="shared" si="162"/>
        <v>Муниципальное бюджетное общеобразовательное учреждение «Отрадинская средняя общеобразовательная школа» Мценского района Орловской области</v>
      </c>
      <c r="AP264" s="32">
        <f>'Рейтинговая таблица организаций'!BB264</f>
        <v>99</v>
      </c>
      <c r="AQ264" s="32">
        <f>'Рейтинговая таблица организаций'!BC264</f>
        <v>97</v>
      </c>
      <c r="AR264" s="32">
        <f>'Рейтинговая таблица организаций'!BD264</f>
        <v>97</v>
      </c>
      <c r="AS264" s="32">
        <f>'Рейтинговая таблица организаций'!BE264</f>
        <v>97.6</v>
      </c>
      <c r="AT264" s="32" t="str">
        <f t="shared" si="163"/>
        <v>272-278</v>
      </c>
      <c r="AU264" s="32">
        <f t="shared" si="175"/>
        <v>272</v>
      </c>
      <c r="AV264" s="32">
        <f t="shared" si="176"/>
        <v>7</v>
      </c>
      <c r="AW264" s="39" t="str">
        <f t="shared" si="177"/>
        <v>Мценский район</v>
      </c>
      <c r="AX264" s="32">
        <f t="shared" si="164"/>
        <v>262</v>
      </c>
      <c r="AY264" s="32" t="str">
        <f t="shared" si="165"/>
        <v>Муниципальное бюджетное общеобразовательное учреждение «Отрадинская средняя общеобразовательная школа» Мценского района Орловской области</v>
      </c>
      <c r="AZ264" s="32">
        <f>'Рейтинговая таблица организаций'!BF264</f>
        <v>88.97999999999999</v>
      </c>
      <c r="BA264" s="32" t="str">
        <f t="shared" si="166"/>
        <v>9</v>
      </c>
      <c r="BB264" s="32">
        <f>RANK(AZ264,AZ$264:AZ$274)</f>
        <v>9</v>
      </c>
      <c r="BC264" s="32">
        <f>COUNTIF(BB$264:BB$274,BB264)</f>
        <v>1</v>
      </c>
    </row>
    <row r="265" spans="1:55">
      <c r="A265" s="32">
        <f>'бланки '!D267</f>
        <v>263</v>
      </c>
      <c r="B265" s="33" t="str">
        <f>'Рейтинговая таблица организаций'!B265</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5" s="33" t="str">
        <f>'бланки '!A267</f>
        <v>Мценский район</v>
      </c>
      <c r="D265" s="32">
        <f>'Рейтинговая таблица организаций'!C265</f>
        <v>90</v>
      </c>
      <c r="E265" s="32">
        <f t="shared" si="150"/>
        <v>263</v>
      </c>
      <c r="F265" s="32" t="str">
        <f t="shared" si="151"/>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G265" s="32">
        <f>'Рейтинговая таблица организаций'!Q265</f>
        <v>97</v>
      </c>
      <c r="H265" s="32">
        <f>'Рейтинговая таблица организаций'!R265</f>
        <v>90</v>
      </c>
      <c r="I265" s="32">
        <f>'Рейтинговая таблица организаций'!S265</f>
        <v>96</v>
      </c>
      <c r="J265" s="32">
        <f>'Рейтинговая таблица организаций'!T265</f>
        <v>94.5</v>
      </c>
      <c r="K265" s="32" t="str">
        <f t="shared" si="152"/>
        <v>303</v>
      </c>
      <c r="L265" s="32">
        <f t="shared" si="167"/>
        <v>303</v>
      </c>
      <c r="M265" s="32">
        <f t="shared" si="168"/>
        <v>1</v>
      </c>
      <c r="N265" s="32">
        <f t="shared" si="153"/>
        <v>263</v>
      </c>
      <c r="O265" s="32" t="str">
        <f t="shared" si="154"/>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P265" s="32">
        <f>'Рейтинговая таблица организаций'!Z265</f>
        <v>100</v>
      </c>
      <c r="Q265" s="32">
        <f>'Рейтинговая таблица организаций'!AB265</f>
        <v>100</v>
      </c>
      <c r="R265" s="32">
        <f>'Рейтинговая таблица организаций'!AC265</f>
        <v>100</v>
      </c>
      <c r="S265" s="32" t="str">
        <f t="shared" si="155"/>
        <v>2-156</v>
      </c>
      <c r="T265" s="32">
        <f t="shared" si="169"/>
        <v>2</v>
      </c>
      <c r="U265" s="32">
        <f t="shared" si="170"/>
        <v>155</v>
      </c>
      <c r="V265" s="32">
        <f t="shared" si="156"/>
        <v>263</v>
      </c>
      <c r="W265" s="32" t="str">
        <f t="shared" si="157"/>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X265" s="32">
        <f>'Рейтинговая таблица организаций'!AH265</f>
        <v>40</v>
      </c>
      <c r="Y265" s="32">
        <f>'Рейтинговая таблица организаций'!AI265</f>
        <v>60</v>
      </c>
      <c r="Z265" s="34">
        <f>'Рейтинговая таблица организаций'!AJ265</f>
        <v>87</v>
      </c>
      <c r="AA265" s="32">
        <f>'Рейтинговая таблица организаций'!AK265</f>
        <v>62.1</v>
      </c>
      <c r="AB265" s="32" t="str">
        <f t="shared" si="158"/>
        <v>138</v>
      </c>
      <c r="AC265" s="32">
        <f t="shared" si="171"/>
        <v>138</v>
      </c>
      <c r="AD265" s="32">
        <f t="shared" si="172"/>
        <v>1</v>
      </c>
      <c r="AE265" s="32">
        <f t="shared" si="159"/>
        <v>263</v>
      </c>
      <c r="AF265" s="32" t="str">
        <f t="shared" si="160"/>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AG265" s="32">
        <f>'Рейтинговая таблица организаций'!AR265</f>
        <v>99</v>
      </c>
      <c r="AH265" s="32">
        <f>'Рейтинговая таблица организаций'!AS265</f>
        <v>98</v>
      </c>
      <c r="AI265" s="32">
        <f>'Рейтинговая таблица организаций'!AT265</f>
        <v>99</v>
      </c>
      <c r="AJ265" s="32">
        <f>'Рейтинговая таблица организаций'!AU265</f>
        <v>98.6</v>
      </c>
      <c r="AK265" s="32" t="str">
        <f t="shared" si="161"/>
        <v>191-201</v>
      </c>
      <c r="AL265" s="32">
        <f t="shared" si="173"/>
        <v>191</v>
      </c>
      <c r="AM265" s="32">
        <f t="shared" si="174"/>
        <v>11</v>
      </c>
      <c r="AN265" s="32">
        <f>'бланки '!D267</f>
        <v>263</v>
      </c>
      <c r="AO265" s="32" t="str">
        <f t="shared" si="162"/>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AP265" s="32">
        <f>'Рейтинговая таблица организаций'!BB265</f>
        <v>100</v>
      </c>
      <c r="AQ265" s="32">
        <f>'Рейтинговая таблица организаций'!BC265</f>
        <v>100</v>
      </c>
      <c r="AR265" s="32">
        <f>'Рейтинговая таблица организаций'!BD265</f>
        <v>99</v>
      </c>
      <c r="AS265" s="32">
        <f>'Рейтинговая таблица организаций'!BE265</f>
        <v>99.5</v>
      </c>
      <c r="AT265" s="32" t="str">
        <f t="shared" si="163"/>
        <v>132-136</v>
      </c>
      <c r="AU265" s="32">
        <f t="shared" si="175"/>
        <v>132</v>
      </c>
      <c r="AV265" s="32">
        <f t="shared" si="176"/>
        <v>5</v>
      </c>
      <c r="AW265" s="39" t="str">
        <f t="shared" si="177"/>
        <v>Мценский район</v>
      </c>
      <c r="AX265" s="32">
        <f t="shared" si="164"/>
        <v>263</v>
      </c>
      <c r="AY265" s="32" t="str">
        <f t="shared" si="165"/>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AZ265" s="32">
        <f>'Рейтинговая таблица организаций'!BF265</f>
        <v>90.940000000000012</v>
      </c>
      <c r="BA265" s="32" t="str">
        <f t="shared" si="166"/>
        <v>4</v>
      </c>
      <c r="BB265" s="32">
        <f t="shared" ref="BB265:BB274" si="178">RANK(AZ265,AZ$264:AZ$274)</f>
        <v>4</v>
      </c>
      <c r="BC265" s="32">
        <f t="shared" ref="BC265:BC274" si="179">COUNTIF(BB$264:BB$274,BB265)</f>
        <v>1</v>
      </c>
    </row>
    <row r="266" spans="1:55">
      <c r="A266" s="32">
        <f>'бланки '!D268</f>
        <v>264</v>
      </c>
      <c r="B266" s="33" t="str">
        <f>'Рейтинговая таблица организаций'!B266</f>
        <v>Муниципальное бюджетное общеобразовательное учреждение «Алябьевская средняя общеобразовательная школа» Мценского района Орловской области</v>
      </c>
      <c r="C266" s="33" t="str">
        <f>'бланки '!A268</f>
        <v>Мценский район</v>
      </c>
      <c r="D266" s="32">
        <f>'Рейтинговая таблица организаций'!C266</f>
        <v>38</v>
      </c>
      <c r="E266" s="32">
        <f t="shared" si="150"/>
        <v>264</v>
      </c>
      <c r="F266" s="32" t="str">
        <f t="shared" si="151"/>
        <v>Муниципальное бюджетное общеобразовательное учреждение «Алябьевская средняя общеобразовательная школа» Мценского района Орловской области</v>
      </c>
      <c r="G266" s="32">
        <f>'Рейтинговая таблица организаций'!Q266</f>
        <v>87</v>
      </c>
      <c r="H266" s="32">
        <f>'Рейтинговая таблица организаций'!R266</f>
        <v>100</v>
      </c>
      <c r="I266" s="32">
        <f>'Рейтинговая таблица организаций'!S266</f>
        <v>100</v>
      </c>
      <c r="J266" s="32">
        <f>'Рейтинговая таблица организаций'!T266</f>
        <v>96.1</v>
      </c>
      <c r="K266" s="32" t="str">
        <f t="shared" si="152"/>
        <v>268-272</v>
      </c>
      <c r="L266" s="32">
        <f t="shared" si="167"/>
        <v>268</v>
      </c>
      <c r="M266" s="32">
        <f t="shared" si="168"/>
        <v>5</v>
      </c>
      <c r="N266" s="32">
        <f t="shared" si="153"/>
        <v>264</v>
      </c>
      <c r="O266" s="32" t="str">
        <f t="shared" si="154"/>
        <v>Муниципальное бюджетное общеобразовательное учреждение «Алябьевская средняя общеобразовательная школа» Мценского района Орловской области</v>
      </c>
      <c r="P266" s="32">
        <f>'Рейтинговая таблица организаций'!Z266</f>
        <v>100</v>
      </c>
      <c r="Q266" s="32">
        <f>'Рейтинговая таблица организаций'!AB266</f>
        <v>100</v>
      </c>
      <c r="R266" s="32">
        <f>'Рейтинговая таблица организаций'!AC266</f>
        <v>100</v>
      </c>
      <c r="S266" s="32" t="str">
        <f t="shared" si="155"/>
        <v>2-156</v>
      </c>
      <c r="T266" s="32">
        <f t="shared" si="169"/>
        <v>2</v>
      </c>
      <c r="U266" s="32">
        <f t="shared" si="170"/>
        <v>155</v>
      </c>
      <c r="V266" s="32">
        <f t="shared" si="156"/>
        <v>264</v>
      </c>
      <c r="W266" s="32" t="str">
        <f t="shared" si="157"/>
        <v>Муниципальное бюджетное общеобразовательное учреждение «Алябьевская средняя общеобразовательная школа» Мценского района Орловской области</v>
      </c>
      <c r="X266" s="32">
        <f>'Рейтинговая таблица организаций'!AH266</f>
        <v>0</v>
      </c>
      <c r="Y266" s="32">
        <f>'Рейтинговая таблица организаций'!AI266</f>
        <v>60</v>
      </c>
      <c r="Z266" s="34">
        <f>'Рейтинговая таблица организаций'!AJ266</f>
        <v>100</v>
      </c>
      <c r="AA266" s="32">
        <f>'Рейтинговая таблица организаций'!AK266</f>
        <v>54</v>
      </c>
      <c r="AB266" s="32" t="str">
        <f t="shared" si="158"/>
        <v>206-265</v>
      </c>
      <c r="AC266" s="32">
        <f t="shared" si="171"/>
        <v>206</v>
      </c>
      <c r="AD266" s="32">
        <f t="shared" si="172"/>
        <v>60</v>
      </c>
      <c r="AE266" s="32">
        <f t="shared" si="159"/>
        <v>264</v>
      </c>
      <c r="AF266" s="32" t="str">
        <f t="shared" si="160"/>
        <v>Муниципальное бюджетное общеобразовательное учреждение «Алябьевская средняя общеобразовательная школа» Мценского района Орловской области</v>
      </c>
      <c r="AG266" s="32">
        <f>'Рейтинговая таблица организаций'!AR266</f>
        <v>100</v>
      </c>
      <c r="AH266" s="32">
        <f>'Рейтинговая таблица организаций'!AS266</f>
        <v>100</v>
      </c>
      <c r="AI266" s="32">
        <f>'Рейтинговая таблица организаций'!AT266</f>
        <v>100</v>
      </c>
      <c r="AJ266" s="32">
        <f>'Рейтинговая таблица организаций'!AU266</f>
        <v>100</v>
      </c>
      <c r="AK266" s="32" t="str">
        <f t="shared" si="161"/>
        <v>1-123</v>
      </c>
      <c r="AL266" s="32">
        <f t="shared" si="173"/>
        <v>1</v>
      </c>
      <c r="AM266" s="32">
        <f t="shared" si="174"/>
        <v>123</v>
      </c>
      <c r="AN266" s="32">
        <f>'бланки '!D268</f>
        <v>264</v>
      </c>
      <c r="AO266" s="32" t="str">
        <f t="shared" si="162"/>
        <v>Муниципальное бюджетное общеобразовательное учреждение «Алябьевская средняя общеобразовательная школа» Мценского района Орловской области</v>
      </c>
      <c r="AP266" s="32">
        <f>'Рейтинговая таблица организаций'!BB266</f>
        <v>100</v>
      </c>
      <c r="AQ266" s="32">
        <f>'Рейтинговая таблица организаций'!BC266</f>
        <v>100</v>
      </c>
      <c r="AR266" s="32">
        <f>'Рейтинговая таблица организаций'!BD266</f>
        <v>100</v>
      </c>
      <c r="AS266" s="32">
        <f>'Рейтинговая таблица организаций'!BE266</f>
        <v>100</v>
      </c>
      <c r="AT266" s="32" t="str">
        <f t="shared" si="163"/>
        <v>1-120</v>
      </c>
      <c r="AU266" s="32">
        <f t="shared" si="175"/>
        <v>1</v>
      </c>
      <c r="AV266" s="32">
        <f t="shared" si="176"/>
        <v>120</v>
      </c>
      <c r="AW266" s="39" t="str">
        <f t="shared" si="177"/>
        <v>Мценский район</v>
      </c>
      <c r="AX266" s="32">
        <f t="shared" si="164"/>
        <v>264</v>
      </c>
      <c r="AY266" s="32" t="str">
        <f t="shared" si="165"/>
        <v>Муниципальное бюджетное общеобразовательное учреждение «Алябьевская средняя общеобразовательная школа» Мценского района Орловской области</v>
      </c>
      <c r="AZ266" s="32">
        <f>'Рейтинговая таблица организаций'!BF266</f>
        <v>90.02000000000001</v>
      </c>
      <c r="BA266" s="32" t="str">
        <f t="shared" si="166"/>
        <v>7</v>
      </c>
      <c r="BB266" s="32">
        <f t="shared" si="178"/>
        <v>7</v>
      </c>
      <c r="BC266" s="32">
        <f t="shared" si="179"/>
        <v>1</v>
      </c>
    </row>
    <row r="267" spans="1:55">
      <c r="A267" s="32">
        <f>'бланки '!D269</f>
        <v>265</v>
      </c>
      <c r="B267" s="33" t="str">
        <f>'Рейтинговая таблица организаций'!B267</f>
        <v>Муниципальное бюджетное общеобразовательное учреждение «Тельченская средняя общеобразовательная школа» Мценского района Орловской области</v>
      </c>
      <c r="C267" s="33" t="str">
        <f>'бланки '!A269</f>
        <v>Мценский район</v>
      </c>
      <c r="D267" s="32">
        <f>'Рейтинговая таблица организаций'!C267</f>
        <v>106</v>
      </c>
      <c r="E267" s="32">
        <f t="shared" si="150"/>
        <v>265</v>
      </c>
      <c r="F267" s="32" t="str">
        <f t="shared" si="151"/>
        <v>Муниципальное бюджетное общеобразовательное учреждение «Тельченская средняя общеобразовательная школа» Мценского района Орловской области</v>
      </c>
      <c r="G267" s="32">
        <f>'Рейтинговая таблица организаций'!Q267</f>
        <v>95</v>
      </c>
      <c r="H267" s="32">
        <f>'Рейтинговая таблица организаций'!R267</f>
        <v>100</v>
      </c>
      <c r="I267" s="32">
        <f>'Рейтинговая таблица организаций'!S267</f>
        <v>98</v>
      </c>
      <c r="J267" s="32">
        <f>'Рейтинговая таблица организаций'!T267</f>
        <v>97.7</v>
      </c>
      <c r="K267" s="32" t="str">
        <f t="shared" si="152"/>
        <v>218-219</v>
      </c>
      <c r="L267" s="32">
        <f t="shared" si="167"/>
        <v>218</v>
      </c>
      <c r="M267" s="32">
        <f t="shared" si="168"/>
        <v>2</v>
      </c>
      <c r="N267" s="32">
        <f t="shared" si="153"/>
        <v>265</v>
      </c>
      <c r="O267" s="32" t="str">
        <f t="shared" si="154"/>
        <v>Муниципальное бюджетное общеобразовательное учреждение «Тельченская средняя общеобразовательная школа» Мценского района Орловской области</v>
      </c>
      <c r="P267" s="32">
        <f>'Рейтинговая таблица организаций'!Z267</f>
        <v>100</v>
      </c>
      <c r="Q267" s="32">
        <f>'Рейтинговая таблица организаций'!AB267</f>
        <v>97</v>
      </c>
      <c r="R267" s="32">
        <f>'Рейтинговая таблица организаций'!AC267</f>
        <v>98.5</v>
      </c>
      <c r="S267" s="32" t="str">
        <f t="shared" si="155"/>
        <v>240-277</v>
      </c>
      <c r="T267" s="32">
        <f t="shared" si="169"/>
        <v>240</v>
      </c>
      <c r="U267" s="32">
        <f t="shared" si="170"/>
        <v>38</v>
      </c>
      <c r="V267" s="32">
        <f t="shared" si="156"/>
        <v>265</v>
      </c>
      <c r="W267" s="32" t="str">
        <f t="shared" si="157"/>
        <v>Муниципальное бюджетное общеобразовательное учреждение «Тельченская средняя общеобразовательная школа» Мценского района Орловской области</v>
      </c>
      <c r="X267" s="32">
        <f>'Рейтинговая таблица организаций'!AH267</f>
        <v>0</v>
      </c>
      <c r="Y267" s="32">
        <f>'Рейтинговая таблица организаций'!AI267</f>
        <v>40</v>
      </c>
      <c r="Z267" s="34">
        <f>'Рейтинговая таблица организаций'!AJ267</f>
        <v>88</v>
      </c>
      <c r="AA267" s="32">
        <f>'Рейтинговая таблица организаций'!AK267</f>
        <v>42.4</v>
      </c>
      <c r="AB267" s="32" t="str">
        <f t="shared" si="158"/>
        <v>326-327</v>
      </c>
      <c r="AC267" s="32">
        <f t="shared" si="171"/>
        <v>326</v>
      </c>
      <c r="AD267" s="32">
        <f t="shared" si="172"/>
        <v>2</v>
      </c>
      <c r="AE267" s="32">
        <f t="shared" si="159"/>
        <v>265</v>
      </c>
      <c r="AF267" s="32" t="str">
        <f t="shared" si="160"/>
        <v>Муниципальное бюджетное общеобразовательное учреждение «Тельченская средняя общеобразовательная школа» Мценского района Орловской области</v>
      </c>
      <c r="AG267" s="32">
        <f>'Рейтинговая таблица организаций'!AR267</f>
        <v>99</v>
      </c>
      <c r="AH267" s="32">
        <f>'Рейтинговая таблица организаций'!AS267</f>
        <v>99</v>
      </c>
      <c r="AI267" s="32">
        <f>'Рейтинговая таблица организаций'!AT267</f>
        <v>98</v>
      </c>
      <c r="AJ267" s="32">
        <f>'Рейтинговая таблица организаций'!AU267</f>
        <v>98.8</v>
      </c>
      <c r="AK267" s="32" t="str">
        <f t="shared" si="161"/>
        <v>170-190</v>
      </c>
      <c r="AL267" s="32">
        <f t="shared" si="173"/>
        <v>170</v>
      </c>
      <c r="AM267" s="32">
        <f t="shared" si="174"/>
        <v>21</v>
      </c>
      <c r="AN267" s="32">
        <f>'бланки '!D269</f>
        <v>265</v>
      </c>
      <c r="AO267" s="32" t="str">
        <f t="shared" si="162"/>
        <v>Муниципальное бюджетное общеобразовательное учреждение «Тельченская средняя общеобразовательная школа» Мценского района Орловской области</v>
      </c>
      <c r="AP267" s="32">
        <f>'Рейтинговая таблица организаций'!BB267</f>
        <v>97</v>
      </c>
      <c r="AQ267" s="32">
        <f>'Рейтинговая таблица организаций'!BC267</f>
        <v>96</v>
      </c>
      <c r="AR267" s="32">
        <f>'Рейтинговая таблица организаций'!BD267</f>
        <v>99</v>
      </c>
      <c r="AS267" s="32">
        <f>'Рейтинговая таблица организаций'!BE267</f>
        <v>97.8</v>
      </c>
      <c r="AT267" s="32" t="str">
        <f t="shared" si="163"/>
        <v>265-268</v>
      </c>
      <c r="AU267" s="32">
        <f t="shared" si="175"/>
        <v>265</v>
      </c>
      <c r="AV267" s="32">
        <f t="shared" si="176"/>
        <v>4</v>
      </c>
      <c r="AW267" s="39" t="str">
        <f t="shared" si="177"/>
        <v>Мценский район</v>
      </c>
      <c r="AX267" s="32">
        <f t="shared" si="164"/>
        <v>265</v>
      </c>
      <c r="AY267" s="32" t="str">
        <f t="shared" si="165"/>
        <v>Муниципальное бюджетное общеобразовательное учреждение «Тельченская средняя общеобразовательная школа» Мценского района Орловской области</v>
      </c>
      <c r="AZ267" s="32">
        <f>'Рейтинговая таблица организаций'!BF267</f>
        <v>87.039999999999992</v>
      </c>
      <c r="BA267" s="32" t="str">
        <f t="shared" si="166"/>
        <v>11</v>
      </c>
      <c r="BB267" s="32">
        <f t="shared" si="178"/>
        <v>11</v>
      </c>
      <c r="BC267" s="32">
        <f t="shared" si="179"/>
        <v>1</v>
      </c>
    </row>
    <row r="268" spans="1:55">
      <c r="A268" s="32">
        <f>'бланки '!D270</f>
        <v>266</v>
      </c>
      <c r="B268" s="33" t="str">
        <f>'Рейтинговая таблица организаций'!B268</f>
        <v>Муниципальное бюджетное общеобразовательное учреждение «Жилинская средняя общеобразовательная школа» Мценского района Орловской области</v>
      </c>
      <c r="C268" s="33" t="str">
        <f>'бланки '!A270</f>
        <v>Мценский район</v>
      </c>
      <c r="D268" s="32">
        <f>'Рейтинговая таблица организаций'!C268</f>
        <v>50</v>
      </c>
      <c r="E268" s="32">
        <f t="shared" si="150"/>
        <v>266</v>
      </c>
      <c r="F268" s="32" t="str">
        <f t="shared" si="151"/>
        <v>Муниципальное бюджетное общеобразовательное учреждение «Жилинская средняя общеобразовательная школа» Мценского района Орловской области</v>
      </c>
      <c r="G268" s="32">
        <f>'Рейтинговая таблица организаций'!Q268</f>
        <v>96</v>
      </c>
      <c r="H268" s="32">
        <f>'Рейтинговая таблица организаций'!R268</f>
        <v>100</v>
      </c>
      <c r="I268" s="32">
        <f>'Рейтинговая таблица организаций'!S268</f>
        <v>96</v>
      </c>
      <c r="J268" s="32">
        <f>'Рейтинговая таблица организаций'!T268</f>
        <v>97.2</v>
      </c>
      <c r="K268" s="32" t="str">
        <f t="shared" si="152"/>
        <v>240-243</v>
      </c>
      <c r="L268" s="32">
        <f t="shared" si="167"/>
        <v>240</v>
      </c>
      <c r="M268" s="32">
        <f t="shared" si="168"/>
        <v>4</v>
      </c>
      <c r="N268" s="32">
        <f t="shared" si="153"/>
        <v>266</v>
      </c>
      <c r="O268" s="32" t="str">
        <f t="shared" si="154"/>
        <v>Муниципальное бюджетное общеобразовательное учреждение «Жилинская средняя общеобразовательная школа» Мценского района Орловской области</v>
      </c>
      <c r="P268" s="32">
        <f>'Рейтинговая таблица организаций'!Z268</f>
        <v>100</v>
      </c>
      <c r="Q268" s="32">
        <f>'Рейтинговая таблица организаций'!AB268</f>
        <v>100</v>
      </c>
      <c r="R268" s="32">
        <f>'Рейтинговая таблица организаций'!AC268</f>
        <v>100</v>
      </c>
      <c r="S268" s="32" t="str">
        <f t="shared" si="155"/>
        <v>2-156</v>
      </c>
      <c r="T268" s="32">
        <f t="shared" si="169"/>
        <v>2</v>
      </c>
      <c r="U268" s="32">
        <f t="shared" si="170"/>
        <v>155</v>
      </c>
      <c r="V268" s="32">
        <f t="shared" si="156"/>
        <v>266</v>
      </c>
      <c r="W268" s="32" t="str">
        <f t="shared" si="157"/>
        <v>Муниципальное бюджетное общеобразовательное учреждение «Жилинская средняя общеобразовательная школа» Мценского района Орловской области</v>
      </c>
      <c r="X268" s="32">
        <f>'Рейтинговая таблица организаций'!AH268</f>
        <v>20</v>
      </c>
      <c r="Y268" s="32">
        <f>'Рейтинговая таблица организаций'!AI268</f>
        <v>60</v>
      </c>
      <c r="Z268" s="34">
        <f>'Рейтинговая таблица организаций'!AJ268</f>
        <v>97</v>
      </c>
      <c r="AA268" s="32">
        <f>'Рейтинговая таблица организаций'!AK268</f>
        <v>59.1</v>
      </c>
      <c r="AB268" s="32" t="str">
        <f t="shared" si="158"/>
        <v>190-191</v>
      </c>
      <c r="AC268" s="32">
        <f t="shared" si="171"/>
        <v>190</v>
      </c>
      <c r="AD268" s="32">
        <f t="shared" si="172"/>
        <v>2</v>
      </c>
      <c r="AE268" s="32">
        <f t="shared" si="159"/>
        <v>266</v>
      </c>
      <c r="AF268" s="32" t="str">
        <f t="shared" si="160"/>
        <v>Муниципальное бюджетное общеобразовательное учреждение «Жилинская средняя общеобразовательная школа» Мценского района Орловской области</v>
      </c>
      <c r="AG268" s="32">
        <f>'Рейтинговая таблица организаций'!AR268</f>
        <v>100</v>
      </c>
      <c r="AH268" s="32">
        <f>'Рейтинговая таблица организаций'!AS268</f>
        <v>100</v>
      </c>
      <c r="AI268" s="32">
        <f>'Рейтинговая таблица организаций'!AT268</f>
        <v>100</v>
      </c>
      <c r="AJ268" s="32">
        <f>'Рейтинговая таблица организаций'!AU268</f>
        <v>100</v>
      </c>
      <c r="AK268" s="32" t="str">
        <f t="shared" si="161"/>
        <v>1-123</v>
      </c>
      <c r="AL268" s="32">
        <f t="shared" si="173"/>
        <v>1</v>
      </c>
      <c r="AM268" s="32">
        <f t="shared" si="174"/>
        <v>123</v>
      </c>
      <c r="AN268" s="32">
        <f>'бланки '!D270</f>
        <v>266</v>
      </c>
      <c r="AO268" s="32" t="str">
        <f t="shared" si="162"/>
        <v>Муниципальное бюджетное общеобразовательное учреждение «Жилинская средняя общеобразовательная школа» Мценского района Орловской области</v>
      </c>
      <c r="AP268" s="32">
        <f>'Рейтинговая таблица организаций'!BB268</f>
        <v>98</v>
      </c>
      <c r="AQ268" s="32">
        <f>'Рейтинговая таблица организаций'!BC268</f>
        <v>96</v>
      </c>
      <c r="AR268" s="32">
        <f>'Рейтинговая таблица организаций'!BD268</f>
        <v>98</v>
      </c>
      <c r="AS268" s="32">
        <f>'Рейтинговая таблица организаций'!BE268</f>
        <v>97.6</v>
      </c>
      <c r="AT268" s="32" t="str">
        <f t="shared" si="163"/>
        <v>272-278</v>
      </c>
      <c r="AU268" s="32">
        <f t="shared" si="175"/>
        <v>272</v>
      </c>
      <c r="AV268" s="32">
        <f t="shared" si="176"/>
        <v>7</v>
      </c>
      <c r="AW268" s="39" t="str">
        <f t="shared" si="177"/>
        <v>Мценский район</v>
      </c>
      <c r="AX268" s="32">
        <f t="shared" si="164"/>
        <v>266</v>
      </c>
      <c r="AY268" s="32" t="str">
        <f t="shared" si="165"/>
        <v>Муниципальное бюджетное общеобразовательное учреждение «Жилинская средняя общеобразовательная школа» Мценского района Орловской области</v>
      </c>
      <c r="AZ268" s="32">
        <f>'Рейтинговая таблица организаций'!BF268</f>
        <v>90.78</v>
      </c>
      <c r="BA268" s="32" t="str">
        <f t="shared" si="166"/>
        <v>5</v>
      </c>
      <c r="BB268" s="32">
        <f t="shared" si="178"/>
        <v>5</v>
      </c>
      <c r="BC268" s="32">
        <f t="shared" si="179"/>
        <v>1</v>
      </c>
    </row>
    <row r="269" spans="1:55">
      <c r="A269" s="32">
        <f>'бланки '!D271</f>
        <v>267</v>
      </c>
      <c r="B269" s="33" t="str">
        <f>'Рейтинговая таблица организаций'!B269</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9" s="33" t="str">
        <f>'бланки '!A271</f>
        <v>Мценский район</v>
      </c>
      <c r="D269" s="32">
        <f>'Рейтинговая таблица организаций'!C269</f>
        <v>56</v>
      </c>
      <c r="E269" s="32">
        <f t="shared" si="150"/>
        <v>267</v>
      </c>
      <c r="F269" s="32" t="str">
        <f t="shared" si="151"/>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G269" s="32">
        <f>'Рейтинговая таблица организаций'!Q269</f>
        <v>96</v>
      </c>
      <c r="H269" s="32">
        <f>'Рейтинговая таблица организаций'!R269</f>
        <v>100</v>
      </c>
      <c r="I269" s="32">
        <f>'Рейтинговая таблица организаций'!S269</f>
        <v>100</v>
      </c>
      <c r="J269" s="32">
        <f>'Рейтинговая таблица организаций'!T269</f>
        <v>98.8</v>
      </c>
      <c r="K269" s="32" t="str">
        <f t="shared" si="152"/>
        <v>143-159</v>
      </c>
      <c r="L269" s="32">
        <f t="shared" si="167"/>
        <v>143</v>
      </c>
      <c r="M269" s="32">
        <f t="shared" si="168"/>
        <v>17</v>
      </c>
      <c r="N269" s="32">
        <f t="shared" si="153"/>
        <v>267</v>
      </c>
      <c r="O269" s="32" t="str">
        <f t="shared" si="154"/>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P269" s="32">
        <f>'Рейтинговая таблица организаций'!Z269</f>
        <v>100</v>
      </c>
      <c r="Q269" s="32">
        <f>'Рейтинговая таблица организаций'!AB269</f>
        <v>98</v>
      </c>
      <c r="R269" s="32">
        <f>'Рейтинговая таблица организаций'!AC269</f>
        <v>99</v>
      </c>
      <c r="S269" s="32" t="str">
        <f t="shared" si="155"/>
        <v>193-239</v>
      </c>
      <c r="T269" s="32">
        <f t="shared" si="169"/>
        <v>193</v>
      </c>
      <c r="U269" s="32">
        <f t="shared" si="170"/>
        <v>47</v>
      </c>
      <c r="V269" s="32">
        <f t="shared" si="156"/>
        <v>267</v>
      </c>
      <c r="W269" s="32" t="str">
        <f t="shared" si="157"/>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X269" s="32">
        <f>'Рейтинговая таблица организаций'!AH269</f>
        <v>20</v>
      </c>
      <c r="Y269" s="32">
        <f>'Рейтинговая таблица организаций'!AI269</f>
        <v>60</v>
      </c>
      <c r="Z269" s="34">
        <f>'Рейтинговая таблица организаций'!AJ269</f>
        <v>97</v>
      </c>
      <c r="AA269" s="32">
        <f>'Рейтинговая таблица организаций'!AK269</f>
        <v>59.1</v>
      </c>
      <c r="AB269" s="32" t="str">
        <f t="shared" si="158"/>
        <v>190-191</v>
      </c>
      <c r="AC269" s="32">
        <f t="shared" si="171"/>
        <v>190</v>
      </c>
      <c r="AD269" s="32">
        <f t="shared" si="172"/>
        <v>2</v>
      </c>
      <c r="AE269" s="32">
        <f t="shared" si="159"/>
        <v>267</v>
      </c>
      <c r="AF269" s="32" t="str">
        <f t="shared" si="160"/>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AG269" s="32">
        <f>'Рейтинговая таблица организаций'!AR269</f>
        <v>100</v>
      </c>
      <c r="AH269" s="32">
        <f>'Рейтинговая таблица организаций'!AS269</f>
        <v>100</v>
      </c>
      <c r="AI269" s="32">
        <f>'Рейтинговая таблица организаций'!AT269</f>
        <v>100</v>
      </c>
      <c r="AJ269" s="32">
        <f>'Рейтинговая таблица организаций'!AU269</f>
        <v>100</v>
      </c>
      <c r="AK269" s="32" t="str">
        <f t="shared" si="161"/>
        <v>1-123</v>
      </c>
      <c r="AL269" s="32">
        <f t="shared" si="173"/>
        <v>1</v>
      </c>
      <c r="AM269" s="32">
        <f t="shared" si="174"/>
        <v>123</v>
      </c>
      <c r="AN269" s="32">
        <f>'бланки '!D271</f>
        <v>267</v>
      </c>
      <c r="AO269" s="32" t="str">
        <f t="shared" si="162"/>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AP269" s="32">
        <f>'Рейтинговая таблица организаций'!BB269</f>
        <v>100</v>
      </c>
      <c r="AQ269" s="32">
        <f>'Рейтинговая таблица организаций'!BC269</f>
        <v>100</v>
      </c>
      <c r="AR269" s="32">
        <f>'Рейтинговая таблица организаций'!BD269</f>
        <v>100</v>
      </c>
      <c r="AS269" s="32">
        <f>'Рейтинговая таблица организаций'!BE269</f>
        <v>100</v>
      </c>
      <c r="AT269" s="32" t="str">
        <f t="shared" si="163"/>
        <v>1-120</v>
      </c>
      <c r="AU269" s="32">
        <f t="shared" si="175"/>
        <v>1</v>
      </c>
      <c r="AV269" s="32">
        <f t="shared" si="176"/>
        <v>120</v>
      </c>
      <c r="AW269" s="39" t="str">
        <f t="shared" si="177"/>
        <v>Мценский район</v>
      </c>
      <c r="AX269" s="32">
        <f t="shared" si="164"/>
        <v>267</v>
      </c>
      <c r="AY269" s="32" t="str">
        <f t="shared" si="165"/>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AZ269" s="32">
        <f>'Рейтинговая таблица организаций'!BF269</f>
        <v>91.38000000000001</v>
      </c>
      <c r="BA269" s="32" t="str">
        <f t="shared" si="166"/>
        <v>2</v>
      </c>
      <c r="BB269" s="32">
        <f t="shared" si="178"/>
        <v>2</v>
      </c>
      <c r="BC269" s="32">
        <f t="shared" si="179"/>
        <v>1</v>
      </c>
    </row>
    <row r="270" spans="1:55">
      <c r="A270" s="32">
        <f>'бланки '!D272</f>
        <v>268</v>
      </c>
      <c r="B270" s="33" t="str">
        <f>'Рейтинговая таблица организаций'!B270</f>
        <v>Муниципальное бюджетное общеобразовательное учреждение «Черемошенская основная общеобразовательная школа» Мценского района Орловской области</v>
      </c>
      <c r="C270" s="33" t="str">
        <f>'бланки '!A272</f>
        <v>Мценский район</v>
      </c>
      <c r="D270" s="32">
        <f>'Рейтинговая таблица организаций'!C270</f>
        <v>34</v>
      </c>
      <c r="E270" s="32">
        <f t="shared" si="150"/>
        <v>268</v>
      </c>
      <c r="F270" s="32" t="str">
        <f t="shared" si="151"/>
        <v>Муниципальное бюджетное общеобразовательное учреждение «Черемошенская основная общеобразовательная школа» Мценского района Орловской области</v>
      </c>
      <c r="G270" s="32">
        <f>'Рейтинговая таблица организаций'!Q270</f>
        <v>99</v>
      </c>
      <c r="H270" s="32">
        <f>'Рейтинговая таблица организаций'!R270</f>
        <v>100</v>
      </c>
      <c r="I270" s="32">
        <f>'Рейтинговая таблица организаций'!S270</f>
        <v>100</v>
      </c>
      <c r="J270" s="32">
        <f>'Рейтинговая таблица организаций'!T270</f>
        <v>99.7</v>
      </c>
      <c r="K270" s="32" t="str">
        <f t="shared" si="152"/>
        <v>33-51</v>
      </c>
      <c r="L270" s="32">
        <f t="shared" si="167"/>
        <v>33</v>
      </c>
      <c r="M270" s="32">
        <f t="shared" si="168"/>
        <v>19</v>
      </c>
      <c r="N270" s="32">
        <f t="shared" si="153"/>
        <v>268</v>
      </c>
      <c r="O270" s="32" t="str">
        <f t="shared" si="154"/>
        <v>Муниципальное бюджетное общеобразовательное учреждение «Черемошенская основная общеобразовательная школа» Мценского района Орловской области</v>
      </c>
      <c r="P270" s="32">
        <f>'Рейтинговая таблица организаций'!Z270</f>
        <v>100</v>
      </c>
      <c r="Q270" s="32">
        <f>'Рейтинговая таблица организаций'!AB270</f>
        <v>100</v>
      </c>
      <c r="R270" s="32">
        <f>'Рейтинговая таблица организаций'!AC270</f>
        <v>100</v>
      </c>
      <c r="S270" s="32" t="str">
        <f t="shared" si="155"/>
        <v>2-156</v>
      </c>
      <c r="T270" s="32">
        <f t="shared" si="169"/>
        <v>2</v>
      </c>
      <c r="U270" s="32">
        <f t="shared" si="170"/>
        <v>155</v>
      </c>
      <c r="V270" s="32">
        <f t="shared" si="156"/>
        <v>268</v>
      </c>
      <c r="W270" s="32" t="str">
        <f t="shared" si="157"/>
        <v>Муниципальное бюджетное общеобразовательное учреждение «Черемошенская основная общеобразовательная школа» Мценского района Орловской области</v>
      </c>
      <c r="X270" s="32">
        <f>'Рейтинговая таблица организаций'!AH270</f>
        <v>0</v>
      </c>
      <c r="Y270" s="32">
        <f>'Рейтинговая таблица организаций'!AI270</f>
        <v>60</v>
      </c>
      <c r="Z270" s="34">
        <f>'Рейтинговая таблица организаций'!AJ270</f>
        <v>100</v>
      </c>
      <c r="AA270" s="32">
        <f>'Рейтинговая таблица организаций'!AK270</f>
        <v>54</v>
      </c>
      <c r="AB270" s="32" t="str">
        <f t="shared" si="158"/>
        <v>206-265</v>
      </c>
      <c r="AC270" s="32">
        <f t="shared" si="171"/>
        <v>206</v>
      </c>
      <c r="AD270" s="32">
        <f t="shared" si="172"/>
        <v>60</v>
      </c>
      <c r="AE270" s="32">
        <f t="shared" si="159"/>
        <v>268</v>
      </c>
      <c r="AF270" s="32" t="str">
        <f t="shared" si="160"/>
        <v>Муниципальное бюджетное общеобразовательное учреждение «Черемошенская основная общеобразовательная школа» Мценского района Орловской области</v>
      </c>
      <c r="AG270" s="32">
        <f>'Рейтинговая таблица организаций'!AR270</f>
        <v>100</v>
      </c>
      <c r="AH270" s="32">
        <f>'Рейтинговая таблица организаций'!AS270</f>
        <v>100</v>
      </c>
      <c r="AI270" s="32">
        <f>'Рейтинговая таблица организаций'!AT270</f>
        <v>100</v>
      </c>
      <c r="AJ270" s="32">
        <f>'Рейтинговая таблица организаций'!AU270</f>
        <v>100</v>
      </c>
      <c r="AK270" s="32" t="str">
        <f t="shared" si="161"/>
        <v>1-123</v>
      </c>
      <c r="AL270" s="32">
        <f t="shared" si="173"/>
        <v>1</v>
      </c>
      <c r="AM270" s="32">
        <f t="shared" si="174"/>
        <v>123</v>
      </c>
      <c r="AN270" s="32">
        <f>'бланки '!D272</f>
        <v>268</v>
      </c>
      <c r="AO270" s="32" t="str">
        <f t="shared" si="162"/>
        <v>Муниципальное бюджетное общеобразовательное учреждение «Черемошенская основная общеобразовательная школа» Мценского района Орловской области</v>
      </c>
      <c r="AP270" s="32">
        <f>'Рейтинговая таблица организаций'!BB270</f>
        <v>100</v>
      </c>
      <c r="AQ270" s="32">
        <f>'Рейтинговая таблица организаций'!BC270</f>
        <v>100</v>
      </c>
      <c r="AR270" s="32">
        <f>'Рейтинговая таблица организаций'!BD270</f>
        <v>100</v>
      </c>
      <c r="AS270" s="32">
        <f>'Рейтинговая таблица организаций'!BE270</f>
        <v>100</v>
      </c>
      <c r="AT270" s="32" t="str">
        <f t="shared" si="163"/>
        <v>1-120</v>
      </c>
      <c r="AU270" s="32">
        <f t="shared" si="175"/>
        <v>1</v>
      </c>
      <c r="AV270" s="32">
        <f t="shared" si="176"/>
        <v>120</v>
      </c>
      <c r="AW270" s="39" t="str">
        <f t="shared" si="177"/>
        <v>Мценский район</v>
      </c>
      <c r="AX270" s="32">
        <f t="shared" si="164"/>
        <v>268</v>
      </c>
      <c r="AY270" s="32" t="str">
        <f t="shared" si="165"/>
        <v>Муниципальное бюджетное общеобразовательное учреждение «Черемошенская основная общеобразовательная школа» Мценского района Орловской области</v>
      </c>
      <c r="AZ270" s="32">
        <f>'Рейтинговая таблица организаций'!BF270</f>
        <v>90.74</v>
      </c>
      <c r="BA270" s="32" t="str">
        <f t="shared" si="166"/>
        <v>6</v>
      </c>
      <c r="BB270" s="32">
        <f t="shared" si="178"/>
        <v>6</v>
      </c>
      <c r="BC270" s="32">
        <f t="shared" si="179"/>
        <v>1</v>
      </c>
    </row>
    <row r="271" spans="1:55">
      <c r="A271" s="32">
        <f>'бланки '!D273</f>
        <v>269</v>
      </c>
      <c r="B271" s="33" t="str">
        <f>'Рейтинговая таблица организаций'!B271</f>
        <v>Муниципальное бюджетное общеобразовательное учреждение «Аникановская основная общеобразовательная школа» Мценского района Орловской области</v>
      </c>
      <c r="C271" s="33" t="str">
        <f>'бланки '!A273</f>
        <v>Мценский район</v>
      </c>
      <c r="D271" s="32">
        <f>'Рейтинговая таблица организаций'!C271</f>
        <v>19</v>
      </c>
      <c r="E271" s="32">
        <f t="shared" si="150"/>
        <v>269</v>
      </c>
      <c r="F271" s="32" t="str">
        <f t="shared" si="151"/>
        <v>Муниципальное бюджетное общеобразовательное учреждение «Аникановская основная общеобразовательная школа» Мценского района Орловской области</v>
      </c>
      <c r="G271" s="32">
        <f>'Рейтинговая таблица организаций'!Q271</f>
        <v>93</v>
      </c>
      <c r="H271" s="32">
        <f>'Рейтинговая таблица организаций'!R271</f>
        <v>90</v>
      </c>
      <c r="I271" s="32">
        <f>'Рейтинговая таблица организаций'!S271</f>
        <v>100</v>
      </c>
      <c r="J271" s="32">
        <f>'Рейтинговая таблица организаций'!T271</f>
        <v>94.9</v>
      </c>
      <c r="K271" s="32" t="str">
        <f t="shared" si="152"/>
        <v>295-297</v>
      </c>
      <c r="L271" s="32">
        <f t="shared" si="167"/>
        <v>295</v>
      </c>
      <c r="M271" s="32">
        <f t="shared" si="168"/>
        <v>3</v>
      </c>
      <c r="N271" s="32">
        <f t="shared" si="153"/>
        <v>269</v>
      </c>
      <c r="O271" s="32" t="str">
        <f t="shared" si="154"/>
        <v>Муниципальное бюджетное общеобразовательное учреждение «Аникановская основная общеобразовательная школа» Мценского района Орловской области</v>
      </c>
      <c r="P271" s="32">
        <f>'Рейтинговая таблица организаций'!Z271</f>
        <v>100</v>
      </c>
      <c r="Q271" s="32">
        <f>'Рейтинговая таблица организаций'!AB271</f>
        <v>100</v>
      </c>
      <c r="R271" s="32">
        <f>'Рейтинговая таблица организаций'!AC271</f>
        <v>100</v>
      </c>
      <c r="S271" s="32" t="str">
        <f t="shared" si="155"/>
        <v>2-156</v>
      </c>
      <c r="T271" s="32">
        <f t="shared" si="169"/>
        <v>2</v>
      </c>
      <c r="U271" s="32">
        <f t="shared" si="170"/>
        <v>155</v>
      </c>
      <c r="V271" s="32">
        <f t="shared" si="156"/>
        <v>269</v>
      </c>
      <c r="W271" s="32" t="str">
        <f t="shared" si="157"/>
        <v>Муниципальное бюджетное общеобразовательное учреждение «Аникановская основная общеобразовательная школа» Мценского района Орловской области</v>
      </c>
      <c r="X271" s="32">
        <f>'Рейтинговая таблица организаций'!AH271</f>
        <v>20</v>
      </c>
      <c r="Y271" s="32">
        <f>'Рейтинговая таблица организаций'!AI271</f>
        <v>60</v>
      </c>
      <c r="Z271" s="34">
        <f>'Рейтинговая таблица организаций'!AJ271</f>
        <v>100</v>
      </c>
      <c r="AA271" s="32">
        <f>'Рейтинговая таблица организаций'!AK271</f>
        <v>60</v>
      </c>
      <c r="AB271" s="32" t="str">
        <f t="shared" si="158"/>
        <v>160-188</v>
      </c>
      <c r="AC271" s="32">
        <f t="shared" si="171"/>
        <v>160</v>
      </c>
      <c r="AD271" s="32">
        <f t="shared" si="172"/>
        <v>29</v>
      </c>
      <c r="AE271" s="32">
        <f t="shared" si="159"/>
        <v>269</v>
      </c>
      <c r="AF271" s="32" t="str">
        <f t="shared" si="160"/>
        <v>Муниципальное бюджетное общеобразовательное учреждение «Аникановская основная общеобразовательная школа» Мценского района Орловской области</v>
      </c>
      <c r="AG271" s="32">
        <f>'Рейтинговая таблица организаций'!AR271</f>
        <v>100</v>
      </c>
      <c r="AH271" s="32">
        <f>'Рейтинговая таблица организаций'!AS271</f>
        <v>100</v>
      </c>
      <c r="AI271" s="32">
        <f>'Рейтинговая таблица организаций'!AT271</f>
        <v>100</v>
      </c>
      <c r="AJ271" s="32">
        <f>'Рейтинговая таблица организаций'!AU271</f>
        <v>100</v>
      </c>
      <c r="AK271" s="32" t="str">
        <f t="shared" si="161"/>
        <v>1-123</v>
      </c>
      <c r="AL271" s="32">
        <f t="shared" si="173"/>
        <v>1</v>
      </c>
      <c r="AM271" s="32">
        <f t="shared" si="174"/>
        <v>123</v>
      </c>
      <c r="AN271" s="32">
        <f>'бланки '!D273</f>
        <v>269</v>
      </c>
      <c r="AO271" s="32" t="str">
        <f t="shared" si="162"/>
        <v>Муниципальное бюджетное общеобразовательное учреждение «Аникановская основная общеобразовательная школа» Мценского района Орловской области</v>
      </c>
      <c r="AP271" s="32">
        <f>'Рейтинговая таблица организаций'!BB271</f>
        <v>100</v>
      </c>
      <c r="AQ271" s="32">
        <f>'Рейтинговая таблица организаций'!BC271</f>
        <v>100</v>
      </c>
      <c r="AR271" s="32">
        <f>'Рейтинговая таблица организаций'!BD271</f>
        <v>100</v>
      </c>
      <c r="AS271" s="32">
        <f>'Рейтинговая таблица организаций'!BE271</f>
        <v>100</v>
      </c>
      <c r="AT271" s="32" t="str">
        <f t="shared" si="163"/>
        <v>1-120</v>
      </c>
      <c r="AU271" s="32">
        <f t="shared" si="175"/>
        <v>1</v>
      </c>
      <c r="AV271" s="32">
        <f t="shared" si="176"/>
        <v>120</v>
      </c>
      <c r="AW271" s="39" t="str">
        <f t="shared" si="177"/>
        <v>Мценский район</v>
      </c>
      <c r="AX271" s="32">
        <f t="shared" si="164"/>
        <v>269</v>
      </c>
      <c r="AY271" s="32" t="str">
        <f t="shared" si="165"/>
        <v>Муниципальное бюджетное общеобразовательное учреждение «Аникановская основная общеобразовательная школа» Мценского района Орловской области</v>
      </c>
      <c r="AZ271" s="32">
        <f>'Рейтинговая таблица организаций'!BF271</f>
        <v>90.97999999999999</v>
      </c>
      <c r="BA271" s="32" t="str">
        <f t="shared" si="166"/>
        <v>3</v>
      </c>
      <c r="BB271" s="32">
        <f t="shared" si="178"/>
        <v>3</v>
      </c>
      <c r="BC271" s="32">
        <f t="shared" si="179"/>
        <v>1</v>
      </c>
    </row>
    <row r="272" spans="1:55">
      <c r="A272" s="32">
        <f>'бланки '!D274</f>
        <v>271</v>
      </c>
      <c r="B272" s="33" t="str">
        <f>'Рейтинговая таблица организаций'!B272</f>
        <v>Муниципальное бюджетное общеобразовательное учреждение «Подбелевская средняя общеобразовательная школа» Мценского района Орловской области</v>
      </c>
      <c r="C272" s="33" t="str">
        <f>'бланки '!A274</f>
        <v>Мценский район</v>
      </c>
      <c r="D272" s="32">
        <f>'Рейтинговая таблица организаций'!C272</f>
        <v>34</v>
      </c>
      <c r="E272" s="32">
        <f t="shared" si="150"/>
        <v>271</v>
      </c>
      <c r="F272" s="32" t="str">
        <f t="shared" si="151"/>
        <v>Муниципальное бюджетное общеобразовательное учреждение «Подбелевская средняя общеобразовательная школа» Мценского района Орловской области</v>
      </c>
      <c r="G272" s="32">
        <f>'Рейтинговая таблица организаций'!Q272</f>
        <v>82</v>
      </c>
      <c r="H272" s="32">
        <f>'Рейтинговая таблица организаций'!R272</f>
        <v>100</v>
      </c>
      <c r="I272" s="32">
        <f>'Рейтинговая таблица организаций'!S272</f>
        <v>97</v>
      </c>
      <c r="J272" s="32">
        <f>'Рейтинговая таблица организаций'!T272</f>
        <v>93.4</v>
      </c>
      <c r="K272" s="32" t="str">
        <f t="shared" si="152"/>
        <v>313-315</v>
      </c>
      <c r="L272" s="32">
        <f t="shared" si="167"/>
        <v>313</v>
      </c>
      <c r="M272" s="32">
        <f t="shared" si="168"/>
        <v>3</v>
      </c>
      <c r="N272" s="32">
        <f t="shared" si="153"/>
        <v>271</v>
      </c>
      <c r="O272" s="32" t="str">
        <f t="shared" si="154"/>
        <v>Муниципальное бюджетное общеобразовательное учреждение «Подбелевская средняя общеобразовательная школа» Мценского района Орловской области</v>
      </c>
      <c r="P272" s="32">
        <f>'Рейтинговая таблица организаций'!Z272</f>
        <v>100</v>
      </c>
      <c r="Q272" s="32">
        <f>'Рейтинговая таблица организаций'!AB272</f>
        <v>100</v>
      </c>
      <c r="R272" s="32">
        <f>'Рейтинговая таблица организаций'!AC272</f>
        <v>100</v>
      </c>
      <c r="S272" s="32" t="str">
        <f t="shared" si="155"/>
        <v>2-156</v>
      </c>
      <c r="T272" s="32">
        <f t="shared" si="169"/>
        <v>2</v>
      </c>
      <c r="U272" s="32">
        <f t="shared" si="170"/>
        <v>155</v>
      </c>
      <c r="V272" s="32">
        <f t="shared" si="156"/>
        <v>271</v>
      </c>
      <c r="W272" s="32" t="str">
        <f t="shared" si="157"/>
        <v>Муниципальное бюджетное общеобразовательное учреждение «Подбелевская средняя общеобразовательная школа» Мценского района Орловской области</v>
      </c>
      <c r="X272" s="32">
        <f>'Рейтинговая таблица организаций'!AH272</f>
        <v>40</v>
      </c>
      <c r="Y272" s="32">
        <f>'Рейтинговая таблица организаций'!AI272</f>
        <v>60</v>
      </c>
      <c r="Z272" s="34">
        <f>'Рейтинговая таблица организаций'!AJ272</f>
        <v>100</v>
      </c>
      <c r="AA272" s="32">
        <f>'Рейтинговая таблица организаций'!AK272</f>
        <v>66</v>
      </c>
      <c r="AB272" s="32" t="str">
        <f t="shared" si="158"/>
        <v>115-132</v>
      </c>
      <c r="AC272" s="32">
        <f t="shared" si="171"/>
        <v>115</v>
      </c>
      <c r="AD272" s="32">
        <f t="shared" si="172"/>
        <v>18</v>
      </c>
      <c r="AE272" s="32">
        <f t="shared" si="159"/>
        <v>271</v>
      </c>
      <c r="AF272" s="32" t="str">
        <f t="shared" si="160"/>
        <v>Муниципальное бюджетное общеобразовательное учреждение «Подбелевская средняя общеобразовательная школа» Мценского района Орловской области</v>
      </c>
      <c r="AG272" s="32">
        <f>'Рейтинговая таблица организаций'!AR272</f>
        <v>100</v>
      </c>
      <c r="AH272" s="32">
        <f>'Рейтинговая таблица организаций'!AS272</f>
        <v>97</v>
      </c>
      <c r="AI272" s="32">
        <f>'Рейтинговая таблица организаций'!AT272</f>
        <v>97</v>
      </c>
      <c r="AJ272" s="32">
        <f>'Рейтинговая таблица организаций'!AU272</f>
        <v>98.2</v>
      </c>
      <c r="AK272" s="32" t="str">
        <f t="shared" si="161"/>
        <v>218-231</v>
      </c>
      <c r="AL272" s="32">
        <f t="shared" si="173"/>
        <v>218</v>
      </c>
      <c r="AM272" s="32">
        <f t="shared" si="174"/>
        <v>14</v>
      </c>
      <c r="AN272" s="32">
        <f>'бланки '!D274</f>
        <v>271</v>
      </c>
      <c r="AO272" s="32" t="str">
        <f t="shared" si="162"/>
        <v>Муниципальное бюджетное общеобразовательное учреждение «Подбелевская средняя общеобразовательная школа» Мценского района Орловской области</v>
      </c>
      <c r="AP272" s="32">
        <f>'Рейтинговая таблица организаций'!BB272</f>
        <v>100</v>
      </c>
      <c r="AQ272" s="32">
        <f>'Рейтинговая таблица организаций'!BC272</f>
        <v>100</v>
      </c>
      <c r="AR272" s="32">
        <f>'Рейтинговая таблица организаций'!BD272</f>
        <v>100</v>
      </c>
      <c r="AS272" s="32">
        <f>'Рейтинговая таблица организаций'!BE272</f>
        <v>100</v>
      </c>
      <c r="AT272" s="32" t="str">
        <f t="shared" si="163"/>
        <v>1-120</v>
      </c>
      <c r="AU272" s="32">
        <f t="shared" si="175"/>
        <v>1</v>
      </c>
      <c r="AV272" s="32">
        <f t="shared" si="176"/>
        <v>120</v>
      </c>
      <c r="AW272" s="39" t="str">
        <f t="shared" si="177"/>
        <v>Мценский район</v>
      </c>
      <c r="AX272" s="32">
        <f t="shared" si="164"/>
        <v>271</v>
      </c>
      <c r="AY272" s="32" t="str">
        <f t="shared" si="165"/>
        <v>Муниципальное бюджетное общеобразовательное учреждение «Подбелевская средняя общеобразовательная школа» Мценского района Орловской области</v>
      </c>
      <c r="AZ272" s="32">
        <f>'Рейтинговая таблица организаций'!BF272</f>
        <v>91.52</v>
      </c>
      <c r="BA272" s="32" t="str">
        <f t="shared" si="166"/>
        <v>1</v>
      </c>
      <c r="BB272" s="32">
        <f t="shared" si="178"/>
        <v>1</v>
      </c>
      <c r="BC272" s="32">
        <f t="shared" si="179"/>
        <v>1</v>
      </c>
    </row>
    <row r="273" spans="1:55">
      <c r="A273" s="32">
        <f>'бланки '!D275</f>
        <v>272</v>
      </c>
      <c r="B273" s="33" t="str">
        <f>'Рейтинговая таблица организаций'!B273</f>
        <v>Муниципальное бюджетное общеобразовательное учреждение «Башкатовская средняя общеобразовательная школа» Мценского района Орловской области</v>
      </c>
      <c r="C273" s="33" t="str">
        <f>'бланки '!A275</f>
        <v>Мценский район</v>
      </c>
      <c r="D273" s="32">
        <f>'Рейтинговая таблица организаций'!C273</f>
        <v>20</v>
      </c>
      <c r="E273" s="32">
        <f t="shared" si="150"/>
        <v>272</v>
      </c>
      <c r="F273" s="32" t="str">
        <f t="shared" si="151"/>
        <v>Муниципальное бюджетное общеобразовательное учреждение «Башкатовская средняя общеобразовательная школа» Мценского района Орловской области</v>
      </c>
      <c r="G273" s="32">
        <f>'Рейтинговая таблица организаций'!Q273</f>
        <v>86</v>
      </c>
      <c r="H273" s="32">
        <f>'Рейтинговая таблица организаций'!R273</f>
        <v>100</v>
      </c>
      <c r="I273" s="32">
        <f>'Рейтинговая таблица организаций'!S273</f>
        <v>100</v>
      </c>
      <c r="J273" s="32">
        <f>'Рейтинговая таблица организаций'!T273</f>
        <v>95.8</v>
      </c>
      <c r="K273" s="32" t="str">
        <f t="shared" si="152"/>
        <v>273-278</v>
      </c>
      <c r="L273" s="32">
        <f t="shared" si="167"/>
        <v>273</v>
      </c>
      <c r="M273" s="32">
        <f t="shared" si="168"/>
        <v>6</v>
      </c>
      <c r="N273" s="32">
        <f t="shared" si="153"/>
        <v>272</v>
      </c>
      <c r="O273" s="32" t="str">
        <f t="shared" si="154"/>
        <v>Муниципальное бюджетное общеобразовательное учреждение «Башкатовская средняя общеобразовательная школа» Мценского района Орловской области</v>
      </c>
      <c r="P273" s="32">
        <f>'Рейтинговая таблица организаций'!Z273</f>
        <v>100</v>
      </c>
      <c r="Q273" s="32">
        <f>'Рейтинговая таблица организаций'!AB273</f>
        <v>95</v>
      </c>
      <c r="R273" s="32">
        <f>'Рейтинговая таблица организаций'!AC273</f>
        <v>97.5</v>
      </c>
      <c r="S273" s="32" t="str">
        <f t="shared" si="155"/>
        <v>316-330</v>
      </c>
      <c r="T273" s="32">
        <f t="shared" si="169"/>
        <v>316</v>
      </c>
      <c r="U273" s="32">
        <f t="shared" si="170"/>
        <v>15</v>
      </c>
      <c r="V273" s="32">
        <f t="shared" si="156"/>
        <v>272</v>
      </c>
      <c r="W273" s="32" t="str">
        <f t="shared" si="157"/>
        <v>Муниципальное бюджетное общеобразовательное учреждение «Башкатовская средняя общеобразовательная школа» Мценского района Орловской области</v>
      </c>
      <c r="X273" s="32">
        <f>'Рейтинговая таблица организаций'!AH273</f>
        <v>0</v>
      </c>
      <c r="Y273" s="32">
        <f>'Рейтинговая таблица организаций'!AI273</f>
        <v>60</v>
      </c>
      <c r="Z273" s="34">
        <f>'Рейтинговая таблица организаций'!AJ273</f>
        <v>87</v>
      </c>
      <c r="AA273" s="32">
        <f>'Рейтинговая таблица организаций'!AK273</f>
        <v>50.1</v>
      </c>
      <c r="AB273" s="32" t="str">
        <f t="shared" si="158"/>
        <v>289-293</v>
      </c>
      <c r="AC273" s="32">
        <f t="shared" si="171"/>
        <v>289</v>
      </c>
      <c r="AD273" s="32">
        <f t="shared" si="172"/>
        <v>5</v>
      </c>
      <c r="AE273" s="32">
        <f t="shared" si="159"/>
        <v>272</v>
      </c>
      <c r="AF273" s="32" t="str">
        <f t="shared" si="160"/>
        <v>Муниципальное бюджетное общеобразовательное учреждение «Башкатовская средняя общеобразовательная школа» Мценского района Орловской области</v>
      </c>
      <c r="AG273" s="32">
        <f>'Рейтинговая таблица организаций'!AR273</f>
        <v>100</v>
      </c>
      <c r="AH273" s="32">
        <f>'Рейтинговая таблица организаций'!AS273</f>
        <v>100</v>
      </c>
      <c r="AI273" s="32">
        <f>'Рейтинговая таблица организаций'!AT273</f>
        <v>100</v>
      </c>
      <c r="AJ273" s="32">
        <f>'Рейтинговая таблица организаций'!AU273</f>
        <v>100</v>
      </c>
      <c r="AK273" s="32" t="str">
        <f t="shared" si="161"/>
        <v>1-123</v>
      </c>
      <c r="AL273" s="32">
        <f t="shared" si="173"/>
        <v>1</v>
      </c>
      <c r="AM273" s="32">
        <f t="shared" si="174"/>
        <v>123</v>
      </c>
      <c r="AN273" s="32">
        <f>'бланки '!D275</f>
        <v>272</v>
      </c>
      <c r="AO273" s="32" t="str">
        <f t="shared" si="162"/>
        <v>Муниципальное бюджетное общеобразовательное учреждение «Башкатовская средняя общеобразовательная школа» Мценского района Орловской области</v>
      </c>
      <c r="AP273" s="32">
        <f>'Рейтинговая таблица организаций'!BB273</f>
        <v>100</v>
      </c>
      <c r="AQ273" s="32">
        <f>'Рейтинговая таблица организаций'!BC273</f>
        <v>100</v>
      </c>
      <c r="AR273" s="32">
        <f>'Рейтинговая таблица организаций'!BD273</f>
        <v>95</v>
      </c>
      <c r="AS273" s="32">
        <f>'Рейтинговая таблица организаций'!BE273</f>
        <v>97.5</v>
      </c>
      <c r="AT273" s="32" t="str">
        <f t="shared" si="163"/>
        <v>279-285</v>
      </c>
      <c r="AU273" s="32">
        <f t="shared" si="175"/>
        <v>279</v>
      </c>
      <c r="AV273" s="32">
        <f t="shared" si="176"/>
        <v>7</v>
      </c>
      <c r="AW273" s="39" t="str">
        <f t="shared" si="177"/>
        <v>Мценский район</v>
      </c>
      <c r="AX273" s="32">
        <f t="shared" si="164"/>
        <v>272</v>
      </c>
      <c r="AY273" s="32" t="str">
        <f t="shared" si="165"/>
        <v>Муниципальное бюджетное общеобразовательное учреждение «Башкатовская средняя общеобразовательная школа» Мценского района Орловской области</v>
      </c>
      <c r="AZ273" s="32">
        <f>'Рейтинговая таблица организаций'!BF273</f>
        <v>88.179999999999993</v>
      </c>
      <c r="BA273" s="32" t="str">
        <f t="shared" si="166"/>
        <v>10</v>
      </c>
      <c r="BB273" s="32">
        <f t="shared" si="178"/>
        <v>10</v>
      </c>
      <c r="BC273" s="32">
        <f t="shared" si="179"/>
        <v>1</v>
      </c>
    </row>
    <row r="274" spans="1:55">
      <c r="A274" s="32">
        <f>'бланки '!D276</f>
        <v>273</v>
      </c>
      <c r="B274" s="33" t="str">
        <f>'Рейтинговая таблица организаций'!B274</f>
        <v>Муниципальное бюджетное общеобразовательное учреждение «Глазуновская основная общеобразовательная школа» Мценского района Орловской области</v>
      </c>
      <c r="C274" s="33" t="str">
        <f>'бланки '!A276</f>
        <v>Мценский район</v>
      </c>
      <c r="D274" s="32">
        <f>'Рейтинговая таблица организаций'!C274</f>
        <v>34</v>
      </c>
      <c r="E274" s="32">
        <f t="shared" si="150"/>
        <v>273</v>
      </c>
      <c r="F274" s="32" t="str">
        <f t="shared" si="151"/>
        <v>Муниципальное бюджетное общеобразовательное учреждение «Глазуновская основная общеобразовательная школа» Мценского района Орловской области</v>
      </c>
      <c r="G274" s="32">
        <f>'Рейтинговая таблица организаций'!Q274</f>
        <v>91</v>
      </c>
      <c r="H274" s="32">
        <f>'Рейтинговая таблица организаций'!R274</f>
        <v>100</v>
      </c>
      <c r="I274" s="32">
        <f>'Рейтинговая таблица организаций'!S274</f>
        <v>100</v>
      </c>
      <c r="J274" s="32">
        <f>'Рейтинговая таблица организаций'!T274</f>
        <v>97.3</v>
      </c>
      <c r="K274" s="32" t="str">
        <f t="shared" si="152"/>
        <v>234-239</v>
      </c>
      <c r="L274" s="32">
        <f t="shared" si="167"/>
        <v>234</v>
      </c>
      <c r="M274" s="32">
        <f t="shared" si="168"/>
        <v>6</v>
      </c>
      <c r="N274" s="32">
        <f t="shared" si="153"/>
        <v>273</v>
      </c>
      <c r="O274" s="32" t="str">
        <f t="shared" si="154"/>
        <v>Муниципальное бюджетное общеобразовательное учреждение «Глазуновская основная общеобразовательная школа» Мценского района Орловской области</v>
      </c>
      <c r="P274" s="32">
        <f>'Рейтинговая таблица организаций'!Z274</f>
        <v>100</v>
      </c>
      <c r="Q274" s="32">
        <f>'Рейтинговая таблица организаций'!AB274</f>
        <v>97</v>
      </c>
      <c r="R274" s="32">
        <f>'Рейтинговая таблица организаций'!AC274</f>
        <v>98.5</v>
      </c>
      <c r="S274" s="32" t="str">
        <f t="shared" si="155"/>
        <v>240-277</v>
      </c>
      <c r="T274" s="32">
        <f t="shared" si="169"/>
        <v>240</v>
      </c>
      <c r="U274" s="32">
        <f t="shared" si="170"/>
        <v>38</v>
      </c>
      <c r="V274" s="32">
        <f t="shared" si="156"/>
        <v>273</v>
      </c>
      <c r="W274" s="32" t="str">
        <f t="shared" si="157"/>
        <v>Муниципальное бюджетное общеобразовательное учреждение «Глазуновская основная общеобразовательная школа» Мценского района Орловской области</v>
      </c>
      <c r="X274" s="32">
        <f>'Рейтинговая таблица организаций'!AH274</f>
        <v>0</v>
      </c>
      <c r="Y274" s="32">
        <f>'Рейтинговая таблица организаций'!AI274</f>
        <v>60</v>
      </c>
      <c r="Z274" s="34">
        <f>'Рейтинговая таблица организаций'!AJ274</f>
        <v>100</v>
      </c>
      <c r="AA274" s="32">
        <f>'Рейтинговая таблица организаций'!AK274</f>
        <v>54</v>
      </c>
      <c r="AB274" s="32" t="str">
        <f t="shared" si="158"/>
        <v>206-265</v>
      </c>
      <c r="AC274" s="32">
        <f t="shared" si="171"/>
        <v>206</v>
      </c>
      <c r="AD274" s="32">
        <f t="shared" si="172"/>
        <v>60</v>
      </c>
      <c r="AE274" s="32">
        <f t="shared" si="159"/>
        <v>273</v>
      </c>
      <c r="AF274" s="32" t="str">
        <f t="shared" si="160"/>
        <v>Муниципальное бюджетное общеобразовательное учреждение «Глазуновская основная общеобразовательная школа» Мценского района Орловской области</v>
      </c>
      <c r="AG274" s="32">
        <f>'Рейтинговая таблица организаций'!AR274</f>
        <v>100</v>
      </c>
      <c r="AH274" s="32">
        <f>'Рейтинговая таблица организаций'!AS274</f>
        <v>100</v>
      </c>
      <c r="AI274" s="32">
        <f>'Рейтинговая таблица организаций'!AT274</f>
        <v>96</v>
      </c>
      <c r="AJ274" s="32">
        <f>'Рейтинговая таблица организаций'!AU274</f>
        <v>99.2</v>
      </c>
      <c r="AK274" s="32" t="str">
        <f t="shared" si="161"/>
        <v>139-156</v>
      </c>
      <c r="AL274" s="32">
        <f t="shared" si="173"/>
        <v>139</v>
      </c>
      <c r="AM274" s="32">
        <f t="shared" si="174"/>
        <v>18</v>
      </c>
      <c r="AN274" s="32">
        <f>'бланки '!D276</f>
        <v>273</v>
      </c>
      <c r="AO274" s="32" t="str">
        <f t="shared" si="162"/>
        <v>Муниципальное бюджетное общеобразовательное учреждение «Глазуновская основная общеобразовательная школа» Мценского района Орловской области</v>
      </c>
      <c r="AP274" s="32">
        <f>'Рейтинговая таблица организаций'!BB274</f>
        <v>97</v>
      </c>
      <c r="AQ274" s="32">
        <f>'Рейтинговая таблица организаций'!BC274</f>
        <v>97</v>
      </c>
      <c r="AR274" s="32">
        <f>'Рейтинговая таблица организаций'!BD274</f>
        <v>100</v>
      </c>
      <c r="AS274" s="32">
        <f>'Рейтинговая таблица организаций'!BE274</f>
        <v>98.5</v>
      </c>
      <c r="AT274" s="32" t="str">
        <f t="shared" si="163"/>
        <v>204-215</v>
      </c>
      <c r="AU274" s="32">
        <f t="shared" si="175"/>
        <v>204</v>
      </c>
      <c r="AV274" s="32">
        <f t="shared" si="176"/>
        <v>12</v>
      </c>
      <c r="AW274" s="39" t="str">
        <f t="shared" si="177"/>
        <v>Мценский район</v>
      </c>
      <c r="AX274" s="32">
        <f t="shared" si="164"/>
        <v>273</v>
      </c>
      <c r="AY274" s="32" t="str">
        <f t="shared" si="165"/>
        <v>Муниципальное бюджетное общеобразовательное учреждение «Глазуновская основная общеобразовательная школа» Мценского района Орловской области</v>
      </c>
      <c r="AZ274" s="32">
        <f>'Рейтинговая таблица организаций'!BF274</f>
        <v>89.5</v>
      </c>
      <c r="BA274" s="32" t="str">
        <f t="shared" si="166"/>
        <v>8</v>
      </c>
      <c r="BB274" s="32">
        <f t="shared" si="178"/>
        <v>8</v>
      </c>
      <c r="BC274" s="32">
        <f t="shared" si="179"/>
        <v>1</v>
      </c>
    </row>
    <row r="275" spans="1:55">
      <c r="A275" s="32">
        <f>'бланки '!D277</f>
        <v>274</v>
      </c>
      <c r="B275" s="33" t="str">
        <f>'Рейтинговая таблица организаций'!B275</f>
        <v>Муниципальное бюджетное общеобразовательное учреждение «Алмазовская средняя общеобразовательная школа» Сосковского района Орловской области</v>
      </c>
      <c r="C275" s="33" t="str">
        <f>'бланки '!A277</f>
        <v>Сосковский район</v>
      </c>
      <c r="D275" s="32">
        <f>'Рейтинговая таблица организаций'!C275</f>
        <v>52</v>
      </c>
      <c r="E275" s="32">
        <f t="shared" si="150"/>
        <v>274</v>
      </c>
      <c r="F275" s="32" t="str">
        <f t="shared" si="151"/>
        <v>Муниципальное бюджетное общеобразовательное учреждение «Алмазовская средняя общеобразовательная школа» Сосковского района Орловской области</v>
      </c>
      <c r="G275" s="32">
        <f>'Рейтинговая таблица организаций'!Q275</f>
        <v>99</v>
      </c>
      <c r="H275" s="32">
        <f>'Рейтинговая таблица организаций'!R275</f>
        <v>100</v>
      </c>
      <c r="I275" s="32">
        <f>'Рейтинговая таблица организаций'!S275</f>
        <v>100</v>
      </c>
      <c r="J275" s="32">
        <f>'Рейтинговая таблица организаций'!T275</f>
        <v>99.7</v>
      </c>
      <c r="K275" s="32" t="str">
        <f t="shared" si="152"/>
        <v>33-51</v>
      </c>
      <c r="L275" s="32">
        <f t="shared" si="167"/>
        <v>33</v>
      </c>
      <c r="M275" s="32">
        <f t="shared" si="168"/>
        <v>19</v>
      </c>
      <c r="N275" s="32">
        <f t="shared" si="153"/>
        <v>274</v>
      </c>
      <c r="O275" s="32" t="str">
        <f t="shared" si="154"/>
        <v>Муниципальное бюджетное общеобразовательное учреждение «Алмазовская средняя общеобразовательная школа» Сосковского района Орловской области</v>
      </c>
      <c r="P275" s="32">
        <f>'Рейтинговая таблица организаций'!Z275</f>
        <v>100</v>
      </c>
      <c r="Q275" s="32">
        <f>'Рейтинговая таблица организаций'!AB275</f>
        <v>98</v>
      </c>
      <c r="R275" s="32">
        <f>'Рейтинговая таблица организаций'!AC275</f>
        <v>99</v>
      </c>
      <c r="S275" s="32" t="str">
        <f t="shared" si="155"/>
        <v>193-239</v>
      </c>
      <c r="T275" s="32">
        <f t="shared" si="169"/>
        <v>193</v>
      </c>
      <c r="U275" s="32">
        <f t="shared" si="170"/>
        <v>47</v>
      </c>
      <c r="V275" s="32">
        <f t="shared" si="156"/>
        <v>274</v>
      </c>
      <c r="W275" s="32" t="str">
        <f t="shared" si="157"/>
        <v>Муниципальное бюджетное общеобразовательное учреждение «Алмазовская средняя общеобразовательная школа» Сосковского района Орловской области</v>
      </c>
      <c r="X275" s="32">
        <f>'Рейтинговая таблица организаций'!AH275</f>
        <v>0</v>
      </c>
      <c r="Y275" s="32">
        <f>'Рейтинговая таблица организаций'!AI275</f>
        <v>60</v>
      </c>
      <c r="Z275" s="34">
        <f>'Рейтинговая таблица организаций'!AJ275</f>
        <v>87</v>
      </c>
      <c r="AA275" s="32">
        <f>'Рейтинговая таблица организаций'!AK275</f>
        <v>50.1</v>
      </c>
      <c r="AB275" s="32" t="str">
        <f t="shared" si="158"/>
        <v>289-293</v>
      </c>
      <c r="AC275" s="32">
        <f t="shared" si="171"/>
        <v>289</v>
      </c>
      <c r="AD275" s="32">
        <f t="shared" si="172"/>
        <v>5</v>
      </c>
      <c r="AE275" s="32">
        <f t="shared" si="159"/>
        <v>274</v>
      </c>
      <c r="AF275" s="32" t="str">
        <f t="shared" si="160"/>
        <v>Муниципальное бюджетное общеобразовательное учреждение «Алмазовская средняя общеобразовательная школа» Сосковского района Орловской области</v>
      </c>
      <c r="AG275" s="32">
        <f>'Рейтинговая таблица организаций'!AR275</f>
        <v>96</v>
      </c>
      <c r="AH275" s="32">
        <f>'Рейтинговая таблица организаций'!AS275</f>
        <v>98</v>
      </c>
      <c r="AI275" s="32">
        <f>'Рейтинговая таблица организаций'!AT275</f>
        <v>100</v>
      </c>
      <c r="AJ275" s="32">
        <f>'Рейтинговая таблица организаций'!AU275</f>
        <v>97.6</v>
      </c>
      <c r="AK275" s="32" t="str">
        <f t="shared" si="161"/>
        <v>255-264</v>
      </c>
      <c r="AL275" s="32">
        <f t="shared" si="173"/>
        <v>255</v>
      </c>
      <c r="AM275" s="32">
        <f t="shared" si="174"/>
        <v>10</v>
      </c>
      <c r="AN275" s="32">
        <f>'бланки '!D277</f>
        <v>274</v>
      </c>
      <c r="AO275" s="32" t="str">
        <f t="shared" si="162"/>
        <v>Муниципальное бюджетное общеобразовательное учреждение «Алмазовская средняя общеобразовательная школа» Сосковского района Орловской области</v>
      </c>
      <c r="AP275" s="32">
        <f>'Рейтинговая таблица организаций'!BB275</f>
        <v>98</v>
      </c>
      <c r="AQ275" s="32">
        <f>'Рейтинговая таблица организаций'!BC275</f>
        <v>98</v>
      </c>
      <c r="AR275" s="32">
        <f>'Рейтинговая таблица организаций'!BD275</f>
        <v>100</v>
      </c>
      <c r="AS275" s="32">
        <f>'Рейтинговая таблица организаций'!BE275</f>
        <v>99</v>
      </c>
      <c r="AT275" s="32" t="str">
        <f t="shared" si="163"/>
        <v>165-181</v>
      </c>
      <c r="AU275" s="32">
        <f t="shared" si="175"/>
        <v>165</v>
      </c>
      <c r="AV275" s="32">
        <f t="shared" si="176"/>
        <v>17</v>
      </c>
      <c r="AW275" s="39" t="str">
        <f t="shared" si="177"/>
        <v>Сосковский район</v>
      </c>
      <c r="AX275" s="32">
        <f t="shared" si="164"/>
        <v>274</v>
      </c>
      <c r="AY275" s="32" t="str">
        <f t="shared" si="165"/>
        <v>Муниципальное бюджетное общеобразовательное учреждение «Алмазовская средняя общеобразовательная школа» Сосковского района Орловской области</v>
      </c>
      <c r="AZ275" s="32">
        <f>'Рейтинговая таблица организаций'!BF275</f>
        <v>89.08</v>
      </c>
      <c r="BA275" s="32" t="str">
        <f t="shared" si="166"/>
        <v>4</v>
      </c>
      <c r="BB275" s="32">
        <f>RANK(AZ275,AZ$275:AZ$279)</f>
        <v>4</v>
      </c>
      <c r="BC275" s="32">
        <f>COUNTIF(BB$275:BB$279,BB275)</f>
        <v>1</v>
      </c>
    </row>
    <row r="276" spans="1:55">
      <c r="A276" s="32">
        <f>'бланки '!D278</f>
        <v>275</v>
      </c>
      <c r="B276" s="33" t="str">
        <f>'Рейтинговая таблица организаций'!B276</f>
        <v>Муниципальное бюджетное общеобразовательное учреждение «Сосковская средняя общеобразовательная школа» Сосковского района Орловской области</v>
      </c>
      <c r="C276" s="33" t="str">
        <f>'бланки '!A278</f>
        <v>Сосковский район</v>
      </c>
      <c r="D276" s="32">
        <f>'Рейтинговая таблица организаций'!C276</f>
        <v>150</v>
      </c>
      <c r="E276" s="32">
        <f t="shared" si="150"/>
        <v>275</v>
      </c>
      <c r="F276" s="32" t="str">
        <f t="shared" si="151"/>
        <v>Муниципальное бюджетное общеобразовательное учреждение «Сосковская средняя общеобразовательная школа» Сосковского района Орловской области</v>
      </c>
      <c r="G276" s="32">
        <f>'Рейтинговая таблица организаций'!Q276</f>
        <v>95</v>
      </c>
      <c r="H276" s="32">
        <f>'Рейтинговая таблица организаций'!R276</f>
        <v>100</v>
      </c>
      <c r="I276" s="32">
        <f>'Рейтинговая таблица организаций'!S276</f>
        <v>99</v>
      </c>
      <c r="J276" s="32">
        <f>'Рейтинговая таблица организаций'!T276</f>
        <v>98.1</v>
      </c>
      <c r="K276" s="32" t="str">
        <f t="shared" si="152"/>
        <v>200</v>
      </c>
      <c r="L276" s="32">
        <f t="shared" si="167"/>
        <v>200</v>
      </c>
      <c r="M276" s="32">
        <f t="shared" si="168"/>
        <v>1</v>
      </c>
      <c r="N276" s="32">
        <f t="shared" si="153"/>
        <v>275</v>
      </c>
      <c r="O276" s="32" t="str">
        <f t="shared" si="154"/>
        <v>Муниципальное бюджетное общеобразовательное учреждение «Сосковская средняя общеобразовательная школа» Сосковского района Орловской области</v>
      </c>
      <c r="P276" s="32">
        <f>'Рейтинговая таблица организаций'!Z276</f>
        <v>100</v>
      </c>
      <c r="Q276" s="32">
        <f>'Рейтинговая таблица организаций'!AB276</f>
        <v>97</v>
      </c>
      <c r="R276" s="32">
        <f>'Рейтинговая таблица организаций'!AC276</f>
        <v>98.5</v>
      </c>
      <c r="S276" s="32" t="str">
        <f t="shared" si="155"/>
        <v>240-277</v>
      </c>
      <c r="T276" s="32">
        <f t="shared" si="169"/>
        <v>240</v>
      </c>
      <c r="U276" s="32">
        <f t="shared" si="170"/>
        <v>38</v>
      </c>
      <c r="V276" s="32">
        <f t="shared" si="156"/>
        <v>275</v>
      </c>
      <c r="W276" s="32" t="str">
        <f t="shared" si="157"/>
        <v>Муниципальное бюджетное общеобразовательное учреждение «Сосковская средняя общеобразовательная школа» Сосковского района Орловской области</v>
      </c>
      <c r="X276" s="32">
        <f>'Рейтинговая таблица организаций'!AH276</f>
        <v>60</v>
      </c>
      <c r="Y276" s="32">
        <f>'Рейтинговая таблица организаций'!AI276</f>
        <v>100</v>
      </c>
      <c r="Z276" s="34">
        <f>'Рейтинговая таблица организаций'!AJ276</f>
        <v>98</v>
      </c>
      <c r="AA276" s="32">
        <f>'Рейтинговая таблица организаций'!AK276</f>
        <v>87.4</v>
      </c>
      <c r="AB276" s="32" t="str">
        <f t="shared" si="158"/>
        <v>22-23</v>
      </c>
      <c r="AC276" s="32">
        <f t="shared" si="171"/>
        <v>22</v>
      </c>
      <c r="AD276" s="32">
        <f t="shared" si="172"/>
        <v>2</v>
      </c>
      <c r="AE276" s="32">
        <f t="shared" si="159"/>
        <v>275</v>
      </c>
      <c r="AF276" s="32" t="str">
        <f t="shared" si="160"/>
        <v>Муниципальное бюджетное общеобразовательное учреждение «Сосковская средняя общеобразовательная школа» Сосковского района Орловской области</v>
      </c>
      <c r="AG276" s="32">
        <f>'Рейтинговая таблица организаций'!AR276</f>
        <v>97</v>
      </c>
      <c r="AH276" s="32">
        <f>'Рейтинговая таблица организаций'!AS276</f>
        <v>98</v>
      </c>
      <c r="AI276" s="32">
        <f>'Рейтинговая таблица организаций'!AT276</f>
        <v>99</v>
      </c>
      <c r="AJ276" s="32">
        <f>'Рейтинговая таблица организаций'!AU276</f>
        <v>97.8</v>
      </c>
      <c r="AK276" s="32" t="str">
        <f t="shared" si="161"/>
        <v>249-254</v>
      </c>
      <c r="AL276" s="32">
        <f t="shared" si="173"/>
        <v>249</v>
      </c>
      <c r="AM276" s="32">
        <f t="shared" si="174"/>
        <v>6</v>
      </c>
      <c r="AN276" s="32">
        <f>'бланки '!D278</f>
        <v>275</v>
      </c>
      <c r="AO276" s="32" t="str">
        <f t="shared" si="162"/>
        <v>Муниципальное бюджетное общеобразовательное учреждение «Сосковская средняя общеобразовательная школа» Сосковского района Орловской области</v>
      </c>
      <c r="AP276" s="32">
        <f>'Рейтинговая таблица организаций'!BB276</f>
        <v>99</v>
      </c>
      <c r="AQ276" s="32">
        <f>'Рейтинговая таблица организаций'!BC276</f>
        <v>99</v>
      </c>
      <c r="AR276" s="32">
        <f>'Рейтинговая таблица организаций'!BD276</f>
        <v>98</v>
      </c>
      <c r="AS276" s="32">
        <f>'Рейтинговая таблица организаций'!BE276</f>
        <v>98.5</v>
      </c>
      <c r="AT276" s="32" t="str">
        <f t="shared" si="163"/>
        <v>204-215</v>
      </c>
      <c r="AU276" s="32">
        <f t="shared" si="175"/>
        <v>204</v>
      </c>
      <c r="AV276" s="32">
        <f t="shared" si="176"/>
        <v>12</v>
      </c>
      <c r="AW276" s="39" t="str">
        <f t="shared" si="177"/>
        <v>Сосковский район</v>
      </c>
      <c r="AX276" s="32">
        <f t="shared" si="164"/>
        <v>275</v>
      </c>
      <c r="AY276" s="32" t="str">
        <f t="shared" si="165"/>
        <v>Муниципальное бюджетное общеобразовательное учреждение «Сосковская средняя общеобразовательная школа» Сосковского района Орловской области</v>
      </c>
      <c r="AZ276" s="32">
        <f>'Рейтинговая таблица организаций'!BF276</f>
        <v>96.06</v>
      </c>
      <c r="BA276" s="32" t="str">
        <f t="shared" si="166"/>
        <v>1</v>
      </c>
      <c r="BB276" s="32">
        <f t="shared" ref="BB276:BB279" si="180">RANK(AZ276,AZ$275:AZ$279)</f>
        <v>1</v>
      </c>
      <c r="BC276" s="32">
        <f t="shared" ref="BC276:BC279" si="181">COUNTIF(BB$275:BB$279,BB276)</f>
        <v>1</v>
      </c>
    </row>
    <row r="277" spans="1:55">
      <c r="A277" s="32">
        <f>'бланки '!D279</f>
        <v>276</v>
      </c>
      <c r="B277" s="33" t="str">
        <f>'Рейтинговая таблица организаций'!B277</f>
        <v>Муниципальное бюджетное общеобразовательное учреждение «Прилепская средняя общеобразовательная школа» Сосковского района Орловской области</v>
      </c>
      <c r="C277" s="33" t="str">
        <f>'бланки '!A279</f>
        <v>Сосковский район</v>
      </c>
      <c r="D277" s="32">
        <f>'Рейтинговая таблица организаций'!C277</f>
        <v>37</v>
      </c>
      <c r="E277" s="32">
        <f t="shared" si="150"/>
        <v>276</v>
      </c>
      <c r="F277" s="32" t="str">
        <f t="shared" si="151"/>
        <v>Муниципальное бюджетное общеобразовательное учреждение «Прилепская средняя общеобразовательная школа» Сосковского района Орловской области</v>
      </c>
      <c r="G277" s="32">
        <f>'Рейтинговая таблица организаций'!Q277</f>
        <v>93</v>
      </c>
      <c r="H277" s="32">
        <f>'Рейтинговая таблица организаций'!R277</f>
        <v>100</v>
      </c>
      <c r="I277" s="32">
        <f>'Рейтинговая таблица организаций'!S277</f>
        <v>100</v>
      </c>
      <c r="J277" s="32">
        <f>'Рейтинговая таблица организаций'!T277</f>
        <v>97.9</v>
      </c>
      <c r="K277" s="32" t="str">
        <f t="shared" si="152"/>
        <v>205-214</v>
      </c>
      <c r="L277" s="32">
        <f t="shared" si="167"/>
        <v>205</v>
      </c>
      <c r="M277" s="32">
        <f t="shared" si="168"/>
        <v>10</v>
      </c>
      <c r="N277" s="32">
        <f t="shared" si="153"/>
        <v>276</v>
      </c>
      <c r="O277" s="32" t="str">
        <f t="shared" si="154"/>
        <v>Муниципальное бюджетное общеобразовательное учреждение «Прилепская средняя общеобразовательная школа» Сосковского района Орловской области</v>
      </c>
      <c r="P277" s="32">
        <f>'Рейтинговая таблица организаций'!Z277</f>
        <v>100</v>
      </c>
      <c r="Q277" s="32">
        <f>'Рейтинговая таблица организаций'!AB277</f>
        <v>100</v>
      </c>
      <c r="R277" s="32">
        <f>'Рейтинговая таблица организаций'!AC277</f>
        <v>100</v>
      </c>
      <c r="S277" s="32" t="str">
        <f t="shared" si="155"/>
        <v>2-156</v>
      </c>
      <c r="T277" s="32">
        <f t="shared" si="169"/>
        <v>2</v>
      </c>
      <c r="U277" s="32">
        <f t="shared" si="170"/>
        <v>155</v>
      </c>
      <c r="V277" s="32">
        <f t="shared" si="156"/>
        <v>276</v>
      </c>
      <c r="W277" s="32" t="str">
        <f t="shared" si="157"/>
        <v>Муниципальное бюджетное общеобразовательное учреждение «Прилепская средняя общеобразовательная школа» Сосковского района Орловской области</v>
      </c>
      <c r="X277" s="32">
        <f>'Рейтинговая таблица организаций'!AH277</f>
        <v>20</v>
      </c>
      <c r="Y277" s="32">
        <f>'Рейтинговая таблица организаций'!AI277</f>
        <v>40</v>
      </c>
      <c r="Z277" s="34">
        <f>'Рейтинговая таблица организаций'!AJ277</f>
        <v>94</v>
      </c>
      <c r="AA277" s="32">
        <f>'Рейтинговая таблица организаций'!AK277</f>
        <v>50.2</v>
      </c>
      <c r="AB277" s="32" t="str">
        <f t="shared" si="158"/>
        <v>288</v>
      </c>
      <c r="AC277" s="32">
        <f t="shared" si="171"/>
        <v>288</v>
      </c>
      <c r="AD277" s="32">
        <f t="shared" si="172"/>
        <v>1</v>
      </c>
      <c r="AE277" s="32">
        <f t="shared" si="159"/>
        <v>276</v>
      </c>
      <c r="AF277" s="32" t="str">
        <f t="shared" si="160"/>
        <v>Муниципальное бюджетное общеобразовательное учреждение «Прилепская средняя общеобразовательная школа» Сосковского района Орловской области</v>
      </c>
      <c r="AG277" s="32">
        <f>'Рейтинговая таблица организаций'!AR277</f>
        <v>100</v>
      </c>
      <c r="AH277" s="32">
        <f>'Рейтинговая таблица организаций'!AS277</f>
        <v>100</v>
      </c>
      <c r="AI277" s="32">
        <f>'Рейтинговая таблица организаций'!AT277</f>
        <v>100</v>
      </c>
      <c r="AJ277" s="32">
        <f>'Рейтинговая таблица организаций'!AU277</f>
        <v>100</v>
      </c>
      <c r="AK277" s="32" t="str">
        <f t="shared" si="161"/>
        <v>1-123</v>
      </c>
      <c r="AL277" s="32">
        <f t="shared" si="173"/>
        <v>1</v>
      </c>
      <c r="AM277" s="32">
        <f t="shared" si="174"/>
        <v>123</v>
      </c>
      <c r="AN277" s="32">
        <f>'бланки '!D279</f>
        <v>276</v>
      </c>
      <c r="AO277" s="32" t="str">
        <f t="shared" si="162"/>
        <v>Муниципальное бюджетное общеобразовательное учреждение «Прилепская средняя общеобразовательная школа» Сосковского района Орловской области</v>
      </c>
      <c r="AP277" s="32">
        <f>'Рейтинговая таблица организаций'!BB277</f>
        <v>97</v>
      </c>
      <c r="AQ277" s="32">
        <f>'Рейтинговая таблица организаций'!BC277</f>
        <v>100</v>
      </c>
      <c r="AR277" s="32">
        <f>'Рейтинговая таблица организаций'!BD277</f>
        <v>97</v>
      </c>
      <c r="AS277" s="32">
        <f>'Рейтинговая таблица организаций'!BE277</f>
        <v>97.6</v>
      </c>
      <c r="AT277" s="32" t="str">
        <f t="shared" si="163"/>
        <v>272-278</v>
      </c>
      <c r="AU277" s="32">
        <f t="shared" si="175"/>
        <v>272</v>
      </c>
      <c r="AV277" s="32">
        <f t="shared" si="176"/>
        <v>7</v>
      </c>
      <c r="AW277" s="39" t="str">
        <f t="shared" si="177"/>
        <v>Сосковский район</v>
      </c>
      <c r="AX277" s="32">
        <f t="shared" si="164"/>
        <v>276</v>
      </c>
      <c r="AY277" s="32" t="str">
        <f t="shared" si="165"/>
        <v>Муниципальное бюджетное общеобразовательное учреждение «Прилепская средняя общеобразовательная школа» Сосковского района Орловской области</v>
      </c>
      <c r="AZ277" s="32">
        <f>'Рейтинговая таблица организаций'!BF277</f>
        <v>89.140000000000015</v>
      </c>
      <c r="BA277" s="32" t="str">
        <f t="shared" si="166"/>
        <v>3</v>
      </c>
      <c r="BB277" s="32">
        <f t="shared" si="180"/>
        <v>3</v>
      </c>
      <c r="BC277" s="32">
        <f t="shared" si="181"/>
        <v>1</v>
      </c>
    </row>
    <row r="278" spans="1:55">
      <c r="A278" s="32">
        <f>'бланки '!D280</f>
        <v>277</v>
      </c>
      <c r="B278" s="33" t="str">
        <f>'Рейтинговая таблица организаций'!B278</f>
        <v>Муниципальное бюджетное общеобразовательное учреждение «Рыжковская средняя общеобразовательная школа» Сосковского района Орловской области</v>
      </c>
      <c r="C278" s="33" t="str">
        <f>'бланки '!A280</f>
        <v>Сосковский район</v>
      </c>
      <c r="D278" s="32">
        <f>'Рейтинговая таблица организаций'!C278</f>
        <v>32</v>
      </c>
      <c r="E278" s="32">
        <f t="shared" si="150"/>
        <v>277</v>
      </c>
      <c r="F278" s="32" t="str">
        <f t="shared" si="151"/>
        <v>Муниципальное бюджетное общеобразовательное учреждение «Рыжковская средняя общеобразовательная школа» Сосковского района Орловской области</v>
      </c>
      <c r="G278" s="32">
        <f>'Рейтинговая таблица организаций'!Q278</f>
        <v>97</v>
      </c>
      <c r="H278" s="32">
        <f>'Рейтинговая таблица организаций'!R278</f>
        <v>100</v>
      </c>
      <c r="I278" s="32">
        <f>'Рейтинговая таблица организаций'!S278</f>
        <v>100</v>
      </c>
      <c r="J278" s="32">
        <f>'Рейтинговая таблица организаций'!T278</f>
        <v>99.1</v>
      </c>
      <c r="K278" s="32" t="str">
        <f t="shared" si="152"/>
        <v>122-136</v>
      </c>
      <c r="L278" s="32">
        <f t="shared" si="167"/>
        <v>122</v>
      </c>
      <c r="M278" s="32">
        <f t="shared" si="168"/>
        <v>15</v>
      </c>
      <c r="N278" s="32">
        <f t="shared" si="153"/>
        <v>277</v>
      </c>
      <c r="O278" s="32" t="str">
        <f t="shared" si="154"/>
        <v>Муниципальное бюджетное общеобразовательное учреждение «Рыжковская средняя общеобразовательная школа» Сосковского района Орловской области</v>
      </c>
      <c r="P278" s="32">
        <f>'Рейтинговая таблица организаций'!Z278</f>
        <v>100</v>
      </c>
      <c r="Q278" s="32">
        <f>'Рейтинговая таблица организаций'!AB278</f>
        <v>100</v>
      </c>
      <c r="R278" s="32">
        <f>'Рейтинговая таблица организаций'!AC278</f>
        <v>100</v>
      </c>
      <c r="S278" s="32" t="str">
        <f t="shared" si="155"/>
        <v>2-156</v>
      </c>
      <c r="T278" s="32">
        <f t="shared" si="169"/>
        <v>2</v>
      </c>
      <c r="U278" s="32">
        <f t="shared" si="170"/>
        <v>155</v>
      </c>
      <c r="V278" s="32">
        <f t="shared" si="156"/>
        <v>277</v>
      </c>
      <c r="W278" s="32" t="str">
        <f t="shared" si="157"/>
        <v>Муниципальное бюджетное общеобразовательное учреждение «Рыжковская средняя общеобразовательная школа» Сосковского района Орловской области</v>
      </c>
      <c r="X278" s="32">
        <f>'Рейтинговая таблица организаций'!AH278</f>
        <v>0</v>
      </c>
      <c r="Y278" s="32">
        <f>'Рейтинговая таблица организаций'!AI278</f>
        <v>60</v>
      </c>
      <c r="Z278" s="34">
        <f>'Рейтинговая таблица организаций'!AJ278</f>
        <v>100</v>
      </c>
      <c r="AA278" s="32">
        <f>'Рейтинговая таблица организаций'!AK278</f>
        <v>54</v>
      </c>
      <c r="AB278" s="32" t="str">
        <f t="shared" si="158"/>
        <v>206-265</v>
      </c>
      <c r="AC278" s="32">
        <f t="shared" si="171"/>
        <v>206</v>
      </c>
      <c r="AD278" s="32">
        <f t="shared" si="172"/>
        <v>60</v>
      </c>
      <c r="AE278" s="32">
        <f t="shared" si="159"/>
        <v>277</v>
      </c>
      <c r="AF278" s="32" t="str">
        <f t="shared" si="160"/>
        <v>Муниципальное бюджетное общеобразовательное учреждение «Рыжковская средняя общеобразовательная школа» Сосковского района Орловской области</v>
      </c>
      <c r="AG278" s="32">
        <f>'Рейтинговая таблица организаций'!AR278</f>
        <v>100</v>
      </c>
      <c r="AH278" s="32">
        <f>'Рейтинговая таблица организаций'!AS278</f>
        <v>100</v>
      </c>
      <c r="AI278" s="32">
        <f>'Рейтинговая таблица организаций'!AT278</f>
        <v>100</v>
      </c>
      <c r="AJ278" s="32">
        <f>'Рейтинговая таблица организаций'!AU278</f>
        <v>100</v>
      </c>
      <c r="AK278" s="32" t="str">
        <f t="shared" si="161"/>
        <v>1-123</v>
      </c>
      <c r="AL278" s="32">
        <f t="shared" si="173"/>
        <v>1</v>
      </c>
      <c r="AM278" s="32">
        <f t="shared" si="174"/>
        <v>123</v>
      </c>
      <c r="AN278" s="32">
        <f>'бланки '!D280</f>
        <v>277</v>
      </c>
      <c r="AO278" s="32" t="str">
        <f t="shared" si="162"/>
        <v>Муниципальное бюджетное общеобразовательное учреждение «Рыжковская средняя общеобразовательная школа» Сосковского района Орловской области</v>
      </c>
      <c r="AP278" s="32">
        <f>'Рейтинговая таблица организаций'!BB278</f>
        <v>100</v>
      </c>
      <c r="AQ278" s="32">
        <f>'Рейтинговая таблица организаций'!BC278</f>
        <v>100</v>
      </c>
      <c r="AR278" s="32">
        <f>'Рейтинговая таблица организаций'!BD278</f>
        <v>100</v>
      </c>
      <c r="AS278" s="32">
        <f>'Рейтинговая таблица организаций'!BE278</f>
        <v>100</v>
      </c>
      <c r="AT278" s="32" t="str">
        <f t="shared" si="163"/>
        <v>1-120</v>
      </c>
      <c r="AU278" s="32">
        <f t="shared" si="175"/>
        <v>1</v>
      </c>
      <c r="AV278" s="32">
        <f t="shared" si="176"/>
        <v>120</v>
      </c>
      <c r="AW278" s="39" t="str">
        <f t="shared" si="177"/>
        <v>Сосковский район</v>
      </c>
      <c r="AX278" s="32">
        <f t="shared" si="164"/>
        <v>277</v>
      </c>
      <c r="AY278" s="32" t="str">
        <f t="shared" si="165"/>
        <v>Муниципальное бюджетное общеобразовательное учреждение «Рыжковская средняя общеобразовательная школа» Сосковского района Орловской области</v>
      </c>
      <c r="AZ278" s="32">
        <f>'Рейтинговая таблица организаций'!BF278</f>
        <v>90.62</v>
      </c>
      <c r="BA278" s="32" t="str">
        <f t="shared" si="166"/>
        <v>2</v>
      </c>
      <c r="BB278" s="32">
        <f t="shared" si="180"/>
        <v>2</v>
      </c>
      <c r="BC278" s="32">
        <f t="shared" si="181"/>
        <v>1</v>
      </c>
    </row>
    <row r="279" spans="1:55">
      <c r="A279" s="32">
        <f>'бланки '!D281</f>
        <v>278</v>
      </c>
      <c r="B279" s="33" t="str">
        <f>'Рейтинговая таблица организаций'!B279</f>
        <v>Муниципальное бюджетное общеобразовательное учреждение «Цвеленевская средняя общеобразовательная школа» Сосковского района Орловской области</v>
      </c>
      <c r="C279" s="33" t="str">
        <f>'бланки '!A281</f>
        <v>Сосковский район</v>
      </c>
      <c r="D279" s="32">
        <f>'Рейтинговая таблица организаций'!C279</f>
        <v>21</v>
      </c>
      <c r="E279" s="32">
        <f t="shared" si="150"/>
        <v>278</v>
      </c>
      <c r="F279" s="32" t="str">
        <f t="shared" si="151"/>
        <v>Муниципальное бюджетное общеобразовательное учреждение «Цвеленевская средняя общеобразовательная школа» Сосковского района Орловской области</v>
      </c>
      <c r="G279" s="32">
        <f>'Рейтинговая таблица организаций'!Q279</f>
        <v>86</v>
      </c>
      <c r="H279" s="32">
        <f>'Рейтинговая таблица организаций'!R279</f>
        <v>90</v>
      </c>
      <c r="I279" s="32">
        <f>'Рейтинговая таблица организаций'!S279</f>
        <v>100</v>
      </c>
      <c r="J279" s="32">
        <f>'Рейтинговая таблица организаций'!T279</f>
        <v>92.8</v>
      </c>
      <c r="K279" s="32" t="str">
        <f t="shared" si="152"/>
        <v>319-320</v>
      </c>
      <c r="L279" s="32">
        <f t="shared" si="167"/>
        <v>319</v>
      </c>
      <c r="M279" s="32">
        <f t="shared" si="168"/>
        <v>2</v>
      </c>
      <c r="N279" s="32">
        <f t="shared" si="153"/>
        <v>278</v>
      </c>
      <c r="O279" s="32" t="str">
        <f t="shared" si="154"/>
        <v>Муниципальное бюджетное общеобразовательное учреждение «Цвеленевская средняя общеобразовательная школа» Сосковского района Орловской области</v>
      </c>
      <c r="P279" s="32">
        <f>'Рейтинговая таблица организаций'!Z279</f>
        <v>100</v>
      </c>
      <c r="Q279" s="32">
        <f>'Рейтинговая таблица организаций'!AB279</f>
        <v>100</v>
      </c>
      <c r="R279" s="32">
        <f>'Рейтинговая таблица организаций'!AC279</f>
        <v>100</v>
      </c>
      <c r="S279" s="32" t="str">
        <f t="shared" si="155"/>
        <v>2-156</v>
      </c>
      <c r="T279" s="32">
        <f t="shared" si="169"/>
        <v>2</v>
      </c>
      <c r="U279" s="32">
        <f t="shared" si="170"/>
        <v>155</v>
      </c>
      <c r="V279" s="32">
        <f t="shared" si="156"/>
        <v>278</v>
      </c>
      <c r="W279" s="32" t="str">
        <f t="shared" si="157"/>
        <v>Муниципальное бюджетное общеобразовательное учреждение «Цвеленевская средняя общеобразовательная школа» Сосковского района Орловской области</v>
      </c>
      <c r="X279" s="32">
        <f>'Рейтинговая таблица организаций'!AH279</f>
        <v>0</v>
      </c>
      <c r="Y279" s="32">
        <f>'Рейтинговая таблица организаций'!AI279</f>
        <v>60</v>
      </c>
      <c r="Z279" s="34">
        <f>'Рейтинговая таблица организаций'!AJ279</f>
        <v>86</v>
      </c>
      <c r="AA279" s="32">
        <f>'Рейтинговая таблица организаций'!AK279</f>
        <v>49.8</v>
      </c>
      <c r="AB279" s="32" t="str">
        <f t="shared" si="158"/>
        <v>294-298</v>
      </c>
      <c r="AC279" s="32">
        <f t="shared" si="171"/>
        <v>294</v>
      </c>
      <c r="AD279" s="32">
        <f t="shared" si="172"/>
        <v>5</v>
      </c>
      <c r="AE279" s="32">
        <f t="shared" si="159"/>
        <v>278</v>
      </c>
      <c r="AF279" s="32" t="str">
        <f t="shared" si="160"/>
        <v>Муниципальное бюджетное общеобразовательное учреждение «Цвеленевская средняя общеобразовательная школа» Сосковского района Орловской области</v>
      </c>
      <c r="AG279" s="32">
        <f>'Рейтинговая таблица организаций'!AR279</f>
        <v>100</v>
      </c>
      <c r="AH279" s="32">
        <f>'Рейтинговая таблица организаций'!AS279</f>
        <v>100</v>
      </c>
      <c r="AI279" s="32">
        <f>'Рейтинговая таблица организаций'!AT279</f>
        <v>100</v>
      </c>
      <c r="AJ279" s="32">
        <f>'Рейтинговая таблица организаций'!AU279</f>
        <v>100</v>
      </c>
      <c r="AK279" s="32" t="str">
        <f t="shared" si="161"/>
        <v>1-123</v>
      </c>
      <c r="AL279" s="32">
        <f t="shared" si="173"/>
        <v>1</v>
      </c>
      <c r="AM279" s="32">
        <f t="shared" si="174"/>
        <v>123</v>
      </c>
      <c r="AN279" s="32">
        <f>'бланки '!D281</f>
        <v>278</v>
      </c>
      <c r="AO279" s="32" t="str">
        <f t="shared" si="162"/>
        <v>Муниципальное бюджетное общеобразовательное учреждение «Цвеленевская средняя общеобразовательная школа» Сосковского района Орловской области</v>
      </c>
      <c r="AP279" s="32">
        <f>'Рейтинговая таблица организаций'!BB279</f>
        <v>100</v>
      </c>
      <c r="AQ279" s="32">
        <f>'Рейтинговая таблица организаций'!BC279</f>
        <v>100</v>
      </c>
      <c r="AR279" s="32">
        <f>'Рейтинговая таблица организаций'!BD279</f>
        <v>100</v>
      </c>
      <c r="AS279" s="32">
        <f>'Рейтинговая таблица организаций'!BE279</f>
        <v>100</v>
      </c>
      <c r="AT279" s="32" t="str">
        <f t="shared" si="163"/>
        <v>1-120</v>
      </c>
      <c r="AU279" s="32">
        <f t="shared" si="175"/>
        <v>1</v>
      </c>
      <c r="AV279" s="32">
        <f t="shared" si="176"/>
        <v>120</v>
      </c>
      <c r="AW279" s="39" t="str">
        <f t="shared" si="177"/>
        <v>Сосковский район</v>
      </c>
      <c r="AX279" s="32">
        <f t="shared" si="164"/>
        <v>278</v>
      </c>
      <c r="AY279" s="32" t="str">
        <f t="shared" si="165"/>
        <v>Муниципальное бюджетное общеобразовательное учреждение «Цвеленевская средняя общеобразовательная школа» Сосковского района Орловской области</v>
      </c>
      <c r="AZ279" s="32">
        <f>'Рейтинговая таблица организаций'!BF279</f>
        <v>88.52000000000001</v>
      </c>
      <c r="BA279" s="32" t="str">
        <f t="shared" si="166"/>
        <v>5</v>
      </c>
      <c r="BB279" s="32">
        <f t="shared" si="180"/>
        <v>5</v>
      </c>
      <c r="BC279" s="32">
        <f t="shared" si="181"/>
        <v>1</v>
      </c>
    </row>
    <row r="280" spans="1:55">
      <c r="A280" s="32">
        <f>'бланки '!D282</f>
        <v>279</v>
      </c>
      <c r="B280" s="33" t="str">
        <f>'Рейтинговая таблица организаций'!B280</f>
        <v>Муниципальное бюджетное общеобразовательное учреждение «Дросковская средняя общеобразовательная школа» Покровского района Орловской области</v>
      </c>
      <c r="C280" s="33" t="str">
        <f>'бланки '!A282</f>
        <v>Покровский район</v>
      </c>
      <c r="D280" s="32">
        <f>'Рейтинговая таблица организаций'!C280</f>
        <v>191</v>
      </c>
      <c r="E280" s="32">
        <f t="shared" si="150"/>
        <v>279</v>
      </c>
      <c r="F280" s="32" t="str">
        <f t="shared" si="151"/>
        <v>Муниципальное бюджетное общеобразовательное учреждение «Дросковская средняя общеобразовательная школа» Покровского района Орловской области</v>
      </c>
      <c r="G280" s="32">
        <f>'Рейтинговая таблица организаций'!Q280</f>
        <v>98</v>
      </c>
      <c r="H280" s="32">
        <f>'Рейтинговая таблица организаций'!R280</f>
        <v>100</v>
      </c>
      <c r="I280" s="32">
        <f>'Рейтинговая таблица организаций'!S280</f>
        <v>99</v>
      </c>
      <c r="J280" s="32">
        <f>'Рейтинговая таблица организаций'!T280</f>
        <v>99</v>
      </c>
      <c r="K280" s="32" t="str">
        <f t="shared" si="152"/>
        <v>137-141</v>
      </c>
      <c r="L280" s="32">
        <f t="shared" si="167"/>
        <v>137</v>
      </c>
      <c r="M280" s="32">
        <f t="shared" si="168"/>
        <v>5</v>
      </c>
      <c r="N280" s="32">
        <f t="shared" si="153"/>
        <v>279</v>
      </c>
      <c r="O280" s="32" t="str">
        <f t="shared" si="154"/>
        <v>Муниципальное бюджетное общеобразовательное учреждение «Дросковская средняя общеобразовательная школа» Покровского района Орловской области</v>
      </c>
      <c r="P280" s="32">
        <f>'Рейтинговая таблица организаций'!Z280</f>
        <v>100</v>
      </c>
      <c r="Q280" s="32">
        <f>'Рейтинговая таблица организаций'!AB280</f>
        <v>95</v>
      </c>
      <c r="R280" s="32">
        <f>'Рейтинговая таблица организаций'!AC280</f>
        <v>97.5</v>
      </c>
      <c r="S280" s="32" t="str">
        <f t="shared" si="155"/>
        <v>316-330</v>
      </c>
      <c r="T280" s="32">
        <f t="shared" si="169"/>
        <v>316</v>
      </c>
      <c r="U280" s="32">
        <f t="shared" si="170"/>
        <v>15</v>
      </c>
      <c r="V280" s="32">
        <f t="shared" si="156"/>
        <v>279</v>
      </c>
      <c r="W280" s="32" t="str">
        <f t="shared" si="157"/>
        <v>Муниципальное бюджетное общеобразовательное учреждение «Дросковская средняя общеобразовательная школа» Покровского района Орловской области</v>
      </c>
      <c r="X280" s="32">
        <f>'Рейтинговая таблица организаций'!AH280</f>
        <v>40</v>
      </c>
      <c r="Y280" s="32">
        <f>'Рейтинговая таблица организаций'!AI280</f>
        <v>80</v>
      </c>
      <c r="Z280" s="34">
        <f>'Рейтинговая таблица организаций'!AJ280</f>
        <v>80</v>
      </c>
      <c r="AA280" s="32">
        <f>'Рейтинговая таблица организаций'!AK280</f>
        <v>68</v>
      </c>
      <c r="AB280" s="32" t="str">
        <f t="shared" si="158"/>
        <v>103-113</v>
      </c>
      <c r="AC280" s="32">
        <f t="shared" si="171"/>
        <v>103</v>
      </c>
      <c r="AD280" s="32">
        <f t="shared" si="172"/>
        <v>11</v>
      </c>
      <c r="AE280" s="32">
        <f t="shared" si="159"/>
        <v>279</v>
      </c>
      <c r="AF280" s="32" t="str">
        <f t="shared" si="160"/>
        <v>Муниципальное бюджетное общеобразовательное учреждение «Дросковская средняя общеобразовательная школа» Покровского района Орловской области</v>
      </c>
      <c r="AG280" s="32">
        <f>'Рейтинговая таблица организаций'!AR280</f>
        <v>98</v>
      </c>
      <c r="AH280" s="32">
        <f>'Рейтинговая таблица организаций'!AS280</f>
        <v>97</v>
      </c>
      <c r="AI280" s="32">
        <f>'Рейтинговая таблица организаций'!AT280</f>
        <v>99</v>
      </c>
      <c r="AJ280" s="32">
        <f>'Рейтинговая таблица организаций'!AU280</f>
        <v>97.8</v>
      </c>
      <c r="AK280" s="32" t="str">
        <f t="shared" si="161"/>
        <v>249-254</v>
      </c>
      <c r="AL280" s="32">
        <f t="shared" si="173"/>
        <v>249</v>
      </c>
      <c r="AM280" s="32">
        <f t="shared" si="174"/>
        <v>6</v>
      </c>
      <c r="AN280" s="32">
        <f>'бланки '!D282</f>
        <v>279</v>
      </c>
      <c r="AO280" s="32" t="str">
        <f t="shared" si="162"/>
        <v>Муниципальное бюджетное общеобразовательное учреждение «Дросковская средняя общеобразовательная школа» Покровского района Орловской области</v>
      </c>
      <c r="AP280" s="32">
        <f>'Рейтинговая таблица организаций'!BB280</f>
        <v>99</v>
      </c>
      <c r="AQ280" s="32">
        <f>'Рейтинговая таблица организаций'!BC280</f>
        <v>99</v>
      </c>
      <c r="AR280" s="32">
        <f>'Рейтинговая таблица организаций'!BD280</f>
        <v>97</v>
      </c>
      <c r="AS280" s="32">
        <f>'Рейтинговая таблица организаций'!BE280</f>
        <v>98</v>
      </c>
      <c r="AT280" s="32" t="str">
        <f t="shared" si="163"/>
        <v>244-258</v>
      </c>
      <c r="AU280" s="32">
        <f t="shared" si="175"/>
        <v>244</v>
      </c>
      <c r="AV280" s="32">
        <f t="shared" si="176"/>
        <v>15</v>
      </c>
      <c r="AW280" s="39" t="str">
        <f t="shared" si="177"/>
        <v>Покровский район</v>
      </c>
      <c r="AX280" s="32">
        <f t="shared" si="164"/>
        <v>279</v>
      </c>
      <c r="AY280" s="32" t="str">
        <f t="shared" si="165"/>
        <v>Муниципальное бюджетное общеобразовательное учреждение «Дросковская средняя общеобразовательная школа» Покровского района Орловской области</v>
      </c>
      <c r="AZ280" s="32">
        <f>'Рейтинговая таблица организаций'!BF280</f>
        <v>92.06</v>
      </c>
      <c r="BA280" s="32" t="str">
        <f t="shared" si="166"/>
        <v>5</v>
      </c>
      <c r="BB280" s="32">
        <f>RANK(AZ280,AZ$280:AZ$296)</f>
        <v>5</v>
      </c>
      <c r="BC280" s="32">
        <f>COUNTIF(BB$280:BB$296,BB280)</f>
        <v>1</v>
      </c>
    </row>
    <row r="281" spans="1:55">
      <c r="A281" s="32">
        <f>'бланки '!D283</f>
        <v>280</v>
      </c>
      <c r="B281" s="33" t="str">
        <f>'Рейтинговая таблица организаций'!B281</f>
        <v>Муниципальное бюджетное общеобразовательное учреждение «Покровская средняя общеобразовательная школа» Покровского района Орловской области</v>
      </c>
      <c r="C281" s="33" t="str">
        <f>'бланки '!A283</f>
        <v>Покровский район</v>
      </c>
      <c r="D281" s="32">
        <f>'Рейтинговая таблица организаций'!C281</f>
        <v>278</v>
      </c>
      <c r="E281" s="32">
        <f t="shared" si="150"/>
        <v>280</v>
      </c>
      <c r="F281" s="32" t="str">
        <f t="shared" si="151"/>
        <v>Муниципальное бюджетное общеобразовательное учреждение «Покровская средняя общеобразовательная школа» Покровского района Орловской области</v>
      </c>
      <c r="G281" s="32">
        <f>'Рейтинговая таблица организаций'!Q281</f>
        <v>94</v>
      </c>
      <c r="H281" s="32">
        <f>'Рейтинговая таблица организаций'!R281</f>
        <v>100</v>
      </c>
      <c r="I281" s="32">
        <f>'Рейтинговая таблица организаций'!S281</f>
        <v>99</v>
      </c>
      <c r="J281" s="32">
        <f>'Рейтинговая таблица организаций'!T281</f>
        <v>97.8</v>
      </c>
      <c r="K281" s="32" t="str">
        <f t="shared" si="152"/>
        <v>215-217</v>
      </c>
      <c r="L281" s="32">
        <f t="shared" si="167"/>
        <v>215</v>
      </c>
      <c r="M281" s="32">
        <f t="shared" si="168"/>
        <v>3</v>
      </c>
      <c r="N281" s="32">
        <f t="shared" si="153"/>
        <v>280</v>
      </c>
      <c r="O281" s="32" t="str">
        <f t="shared" si="154"/>
        <v>Муниципальное бюджетное общеобразовательное учреждение «Покровская средняя общеобразовательная школа» Покровского района Орловской области</v>
      </c>
      <c r="P281" s="32">
        <f>'Рейтинговая таблица организаций'!Z281</f>
        <v>100</v>
      </c>
      <c r="Q281" s="32">
        <f>'Рейтинговая таблица организаций'!AB281</f>
        <v>99</v>
      </c>
      <c r="R281" s="32">
        <f>'Рейтинговая таблица организаций'!AC281</f>
        <v>99.5</v>
      </c>
      <c r="S281" s="32" t="str">
        <f t="shared" si="155"/>
        <v>157-192</v>
      </c>
      <c r="T281" s="32">
        <f t="shared" si="169"/>
        <v>157</v>
      </c>
      <c r="U281" s="32">
        <f t="shared" si="170"/>
        <v>36</v>
      </c>
      <c r="V281" s="32">
        <f t="shared" si="156"/>
        <v>280</v>
      </c>
      <c r="W281" s="32" t="str">
        <f t="shared" si="157"/>
        <v>Муниципальное бюджетное общеобразовательное учреждение «Покровская средняя общеобразовательная школа» Покровского района Орловской области</v>
      </c>
      <c r="X281" s="32">
        <f>'Рейтинговая таблица организаций'!AH281</f>
        <v>60</v>
      </c>
      <c r="Y281" s="32">
        <f>'Рейтинговая таблица организаций'!AI281</f>
        <v>60</v>
      </c>
      <c r="Z281" s="34">
        <f>'Рейтинговая таблица организаций'!AJ281</f>
        <v>96</v>
      </c>
      <c r="AA281" s="32">
        <f>'Рейтинговая таблица организаций'!AK281</f>
        <v>70.8</v>
      </c>
      <c r="AB281" s="32" t="str">
        <f t="shared" si="158"/>
        <v>83-85</v>
      </c>
      <c r="AC281" s="32">
        <f t="shared" si="171"/>
        <v>83</v>
      </c>
      <c r="AD281" s="32">
        <f t="shared" si="172"/>
        <v>3</v>
      </c>
      <c r="AE281" s="32">
        <f t="shared" si="159"/>
        <v>280</v>
      </c>
      <c r="AF281" s="32" t="str">
        <f t="shared" si="160"/>
        <v>Муниципальное бюджетное общеобразовательное учреждение «Покровская средняя общеобразовательная школа» Покровского района Орловской области</v>
      </c>
      <c r="AG281" s="32">
        <f>'Рейтинговая таблица организаций'!AR281</f>
        <v>98</v>
      </c>
      <c r="AH281" s="32">
        <f>'Рейтинговая таблица организаций'!AS281</f>
        <v>98</v>
      </c>
      <c r="AI281" s="32">
        <f>'Рейтинговая таблица организаций'!AT281</f>
        <v>98</v>
      </c>
      <c r="AJ281" s="32">
        <f>'Рейтинговая таблица организаций'!AU281</f>
        <v>98</v>
      </c>
      <c r="AK281" s="32" t="str">
        <f t="shared" si="161"/>
        <v>232-248</v>
      </c>
      <c r="AL281" s="32">
        <f t="shared" si="173"/>
        <v>232</v>
      </c>
      <c r="AM281" s="32">
        <f t="shared" si="174"/>
        <v>17</v>
      </c>
      <c r="AN281" s="32">
        <f>'бланки '!D283</f>
        <v>280</v>
      </c>
      <c r="AO281" s="32" t="str">
        <f t="shared" si="162"/>
        <v>Муниципальное бюджетное общеобразовательное учреждение «Покровская средняя общеобразовательная школа» Покровского района Орловской области</v>
      </c>
      <c r="AP281" s="32">
        <f>'Рейтинговая таблица организаций'!BB281</f>
        <v>97</v>
      </c>
      <c r="AQ281" s="32">
        <f>'Рейтинговая таблица организаций'!BC281</f>
        <v>99</v>
      </c>
      <c r="AR281" s="32">
        <f>'Рейтинговая таблица организаций'!BD281</f>
        <v>97</v>
      </c>
      <c r="AS281" s="32">
        <f>'Рейтинговая таблица организаций'!BE281</f>
        <v>97.4</v>
      </c>
      <c r="AT281" s="32" t="str">
        <f t="shared" si="163"/>
        <v>286-291</v>
      </c>
      <c r="AU281" s="32">
        <f t="shared" si="175"/>
        <v>286</v>
      </c>
      <c r="AV281" s="32">
        <f t="shared" si="176"/>
        <v>6</v>
      </c>
      <c r="AW281" s="39" t="str">
        <f t="shared" si="177"/>
        <v>Покровский район</v>
      </c>
      <c r="AX281" s="32">
        <f t="shared" si="164"/>
        <v>280</v>
      </c>
      <c r="AY281" s="32" t="str">
        <f t="shared" si="165"/>
        <v>Муниципальное бюджетное общеобразовательное учреждение «Покровская средняя общеобразовательная школа» Покровского района Орловской области</v>
      </c>
      <c r="AZ281" s="32">
        <f>'Рейтинговая таблица организаций'!BF281</f>
        <v>92.7</v>
      </c>
      <c r="BA281" s="32" t="str">
        <f t="shared" si="166"/>
        <v>3-4</v>
      </c>
      <c r="BB281" s="32">
        <f t="shared" ref="BB281:BB296" si="182">RANK(AZ281,AZ$280:AZ$296)</f>
        <v>3</v>
      </c>
      <c r="BC281" s="32">
        <f t="shared" ref="BC281:BC296" si="183">COUNTIF(BB$280:BB$296,BB281)</f>
        <v>2</v>
      </c>
    </row>
    <row r="282" spans="1:55">
      <c r="A282" s="32">
        <f>'бланки '!D284</f>
        <v>281</v>
      </c>
      <c r="B282" s="33" t="str">
        <f>'Рейтинговая таблица организаций'!B282</f>
        <v>Муниципальное бюджетное общеобразовательное учреждение «Покровский лицей» Покровского района Орловской области</v>
      </c>
      <c r="C282" s="33" t="str">
        <f>'бланки '!A284</f>
        <v>Покровский район</v>
      </c>
      <c r="D282" s="32">
        <f>'Рейтинговая таблица организаций'!C282</f>
        <v>207</v>
      </c>
      <c r="E282" s="32">
        <f t="shared" si="150"/>
        <v>281</v>
      </c>
      <c r="F282" s="32" t="str">
        <f t="shared" si="151"/>
        <v>Муниципальное бюджетное общеобразовательное учреждение «Покровский лицей» Покровского района Орловской области</v>
      </c>
      <c r="G282" s="32">
        <f>'Рейтинговая таблица организаций'!Q282</f>
        <v>89</v>
      </c>
      <c r="H282" s="32">
        <f>'Рейтинговая таблица организаций'!R282</f>
        <v>100</v>
      </c>
      <c r="I282" s="32">
        <f>'Рейтинговая таблица организаций'!S282</f>
        <v>99</v>
      </c>
      <c r="J282" s="32">
        <f>'Рейтинговая таблица организаций'!T282</f>
        <v>96.3</v>
      </c>
      <c r="K282" s="32" t="str">
        <f t="shared" si="152"/>
        <v>267</v>
      </c>
      <c r="L282" s="32">
        <f t="shared" si="167"/>
        <v>267</v>
      </c>
      <c r="M282" s="32">
        <f t="shared" si="168"/>
        <v>1</v>
      </c>
      <c r="N282" s="32">
        <f t="shared" si="153"/>
        <v>281</v>
      </c>
      <c r="O282" s="32" t="str">
        <f t="shared" si="154"/>
        <v>Муниципальное бюджетное общеобразовательное учреждение «Покровский лицей» Покровского района Орловской области</v>
      </c>
      <c r="P282" s="32">
        <f>'Рейтинговая таблица организаций'!Z282</f>
        <v>100</v>
      </c>
      <c r="Q282" s="32">
        <f>'Рейтинговая таблица организаций'!AB282</f>
        <v>97</v>
      </c>
      <c r="R282" s="32">
        <f>'Рейтинговая таблица организаций'!AC282</f>
        <v>98.5</v>
      </c>
      <c r="S282" s="32" t="str">
        <f t="shared" si="155"/>
        <v>240-277</v>
      </c>
      <c r="T282" s="32">
        <f t="shared" si="169"/>
        <v>240</v>
      </c>
      <c r="U282" s="32">
        <f t="shared" si="170"/>
        <v>38</v>
      </c>
      <c r="V282" s="32">
        <f t="shared" si="156"/>
        <v>281</v>
      </c>
      <c r="W282" s="32" t="str">
        <f t="shared" si="157"/>
        <v>Муниципальное бюджетное общеобразовательное учреждение «Покровский лицей» Покровского района Орловской области</v>
      </c>
      <c r="X282" s="32">
        <f>'Рейтинговая таблица организаций'!AH282</f>
        <v>80</v>
      </c>
      <c r="Y282" s="32">
        <f>'Рейтинговая таблица организаций'!AI282</f>
        <v>100</v>
      </c>
      <c r="Z282" s="34">
        <f>'Рейтинговая таблица организаций'!AJ282</f>
        <v>97</v>
      </c>
      <c r="AA282" s="32">
        <f>'Рейтинговая таблица организаций'!AK282</f>
        <v>93.1</v>
      </c>
      <c r="AB282" s="32" t="str">
        <f t="shared" si="158"/>
        <v>8-9</v>
      </c>
      <c r="AC282" s="32">
        <f t="shared" si="171"/>
        <v>8</v>
      </c>
      <c r="AD282" s="32">
        <f t="shared" si="172"/>
        <v>2</v>
      </c>
      <c r="AE282" s="32">
        <f t="shared" si="159"/>
        <v>281</v>
      </c>
      <c r="AF282" s="32" t="str">
        <f t="shared" si="160"/>
        <v>Муниципальное бюджетное общеобразовательное учреждение «Покровский лицей» Покровского района Орловской области</v>
      </c>
      <c r="AG282" s="32">
        <f>'Рейтинговая таблица организаций'!AR282</f>
        <v>99</v>
      </c>
      <c r="AH282" s="32">
        <f>'Рейтинговая таблица организаций'!AS282</f>
        <v>99</v>
      </c>
      <c r="AI282" s="32">
        <f>'Рейтинговая таблица организаций'!AT282</f>
        <v>99</v>
      </c>
      <c r="AJ282" s="32">
        <f>'Рейтинговая таблица организаций'!AU282</f>
        <v>99</v>
      </c>
      <c r="AK282" s="32" t="str">
        <f t="shared" si="161"/>
        <v>157-169</v>
      </c>
      <c r="AL282" s="32">
        <f t="shared" si="173"/>
        <v>157</v>
      </c>
      <c r="AM282" s="32">
        <f t="shared" si="174"/>
        <v>13</v>
      </c>
      <c r="AN282" s="32">
        <f>'бланки '!D284</f>
        <v>281</v>
      </c>
      <c r="AO282" s="32" t="str">
        <f t="shared" si="162"/>
        <v>Муниципальное бюджетное общеобразовательное учреждение «Покровский лицей» Покровского района Орловской области</v>
      </c>
      <c r="AP282" s="32">
        <f>'Рейтинговая таблица организаций'!BB282</f>
        <v>99</v>
      </c>
      <c r="AQ282" s="32">
        <f>'Рейтинговая таблица организаций'!BC282</f>
        <v>99</v>
      </c>
      <c r="AR282" s="32">
        <f>'Рейтинговая таблица организаций'!BD282</f>
        <v>100</v>
      </c>
      <c r="AS282" s="32">
        <f>'Рейтинговая таблица организаций'!BE282</f>
        <v>99.5</v>
      </c>
      <c r="AT282" s="32" t="str">
        <f t="shared" si="163"/>
        <v>132-136</v>
      </c>
      <c r="AU282" s="32">
        <f t="shared" si="175"/>
        <v>132</v>
      </c>
      <c r="AV282" s="32">
        <f t="shared" si="176"/>
        <v>5</v>
      </c>
      <c r="AW282" s="39" t="str">
        <f t="shared" si="177"/>
        <v>Покровский район</v>
      </c>
      <c r="AX282" s="32">
        <f t="shared" si="164"/>
        <v>281</v>
      </c>
      <c r="AY282" s="32" t="str">
        <f t="shared" si="165"/>
        <v>Муниципальное бюджетное общеобразовательное учреждение «Покровский лицей» Покровского района Орловской области</v>
      </c>
      <c r="AZ282" s="32">
        <f>'Рейтинговая таблица организаций'!BF282</f>
        <v>97.28</v>
      </c>
      <c r="BA282" s="32" t="str">
        <f t="shared" si="166"/>
        <v>1</v>
      </c>
      <c r="BB282" s="32">
        <f t="shared" si="182"/>
        <v>1</v>
      </c>
      <c r="BC282" s="32">
        <f t="shared" si="183"/>
        <v>1</v>
      </c>
    </row>
    <row r="283" spans="1:55">
      <c r="A283" s="32">
        <f>'бланки '!D285</f>
        <v>282</v>
      </c>
      <c r="B283" s="33" t="str">
        <f>'Рейтинговая таблица организаций'!B283</f>
        <v>Муниципальное бюджетное общеобразовательное учреждение «Фёдоровская средняя общеобразовательная школа» Покровского района Орловской области</v>
      </c>
      <c r="C283" s="33" t="str">
        <f>'бланки '!A285</f>
        <v>Покровский район</v>
      </c>
      <c r="D283" s="32">
        <f>'Рейтинговая таблица организаций'!C283</f>
        <v>43</v>
      </c>
      <c r="E283" s="32">
        <f t="shared" si="150"/>
        <v>282</v>
      </c>
      <c r="F283" s="32" t="str">
        <f t="shared" si="151"/>
        <v>Муниципальное бюджетное общеобразовательное учреждение «Фёдоровская средняя общеобразовательная школа» Покровского района Орловской области</v>
      </c>
      <c r="G283" s="32">
        <f>'Рейтинговая таблица организаций'!Q283</f>
        <v>100</v>
      </c>
      <c r="H283" s="32">
        <f>'Рейтинговая таблица организаций'!R283</f>
        <v>100</v>
      </c>
      <c r="I283" s="32">
        <f>'Рейтинговая таблица организаций'!S283</f>
        <v>98</v>
      </c>
      <c r="J283" s="32">
        <f>'Рейтинговая таблица организаций'!T283</f>
        <v>99.2</v>
      </c>
      <c r="K283" s="32" t="str">
        <f t="shared" si="152"/>
        <v>90-121</v>
      </c>
      <c r="L283" s="32">
        <f t="shared" si="167"/>
        <v>90</v>
      </c>
      <c r="M283" s="32">
        <f t="shared" si="168"/>
        <v>32</v>
      </c>
      <c r="N283" s="32">
        <f t="shared" si="153"/>
        <v>282</v>
      </c>
      <c r="O283" s="32" t="str">
        <f t="shared" si="154"/>
        <v>Муниципальное бюджетное общеобразовательное учреждение «Фёдоровская средняя общеобразовательная школа» Покровского района Орловской области</v>
      </c>
      <c r="P283" s="32">
        <f>'Рейтинговая таблица организаций'!Z283</f>
        <v>100</v>
      </c>
      <c r="Q283" s="32">
        <f>'Рейтинговая таблица организаций'!AB283</f>
        <v>100</v>
      </c>
      <c r="R283" s="32">
        <f>'Рейтинговая таблица организаций'!AC283</f>
        <v>100</v>
      </c>
      <c r="S283" s="32" t="str">
        <f t="shared" si="155"/>
        <v>2-156</v>
      </c>
      <c r="T283" s="32">
        <f t="shared" si="169"/>
        <v>2</v>
      </c>
      <c r="U283" s="32">
        <f t="shared" si="170"/>
        <v>155</v>
      </c>
      <c r="V283" s="32">
        <f t="shared" si="156"/>
        <v>282</v>
      </c>
      <c r="W283" s="32" t="str">
        <f t="shared" si="157"/>
        <v>Муниципальное бюджетное общеобразовательное учреждение «Фёдоровская средняя общеобразовательная школа» Покровского района Орловской области</v>
      </c>
      <c r="X283" s="32">
        <f>'Рейтинговая таблица организаций'!AH283</f>
        <v>0</v>
      </c>
      <c r="Y283" s="32">
        <f>'Рейтинговая таблица организаций'!AI283</f>
        <v>60</v>
      </c>
      <c r="Z283" s="34">
        <f>'Рейтинговая таблица организаций'!AJ283</f>
        <v>80</v>
      </c>
      <c r="AA283" s="32">
        <f>'Рейтинговая таблица организаций'!AK283</f>
        <v>48</v>
      </c>
      <c r="AB283" s="32" t="str">
        <f t="shared" si="158"/>
        <v>305</v>
      </c>
      <c r="AC283" s="32">
        <f t="shared" si="171"/>
        <v>305</v>
      </c>
      <c r="AD283" s="32">
        <f t="shared" si="172"/>
        <v>1</v>
      </c>
      <c r="AE283" s="32">
        <f t="shared" si="159"/>
        <v>282</v>
      </c>
      <c r="AF283" s="32" t="str">
        <f t="shared" si="160"/>
        <v>Муниципальное бюджетное общеобразовательное учреждение «Фёдоровская средняя общеобразовательная школа» Покровского района Орловской области</v>
      </c>
      <c r="AG283" s="32">
        <f>'Рейтинговая таблица организаций'!AR283</f>
        <v>98</v>
      </c>
      <c r="AH283" s="32">
        <f>'Рейтинговая таблица организаций'!AS283</f>
        <v>100</v>
      </c>
      <c r="AI283" s="32">
        <f>'Рейтинговая таблица организаций'!AT283</f>
        <v>97</v>
      </c>
      <c r="AJ283" s="32">
        <f>'Рейтинговая таблица организаций'!AU283</f>
        <v>98.6</v>
      </c>
      <c r="AK283" s="32" t="str">
        <f t="shared" si="161"/>
        <v>191-201</v>
      </c>
      <c r="AL283" s="32">
        <f t="shared" si="173"/>
        <v>191</v>
      </c>
      <c r="AM283" s="32">
        <f t="shared" si="174"/>
        <v>11</v>
      </c>
      <c r="AN283" s="32">
        <f>'бланки '!D285</f>
        <v>282</v>
      </c>
      <c r="AO283" s="32" t="str">
        <f t="shared" si="162"/>
        <v>Муниципальное бюджетное общеобразовательное учреждение «Фёдоровская средняя общеобразовательная школа» Покровского района Орловской области</v>
      </c>
      <c r="AP283" s="32">
        <f>'Рейтинговая таблица организаций'!BB283</f>
        <v>100</v>
      </c>
      <c r="AQ283" s="32">
        <f>'Рейтинговая таблица организаций'!BC283</f>
        <v>98</v>
      </c>
      <c r="AR283" s="32">
        <f>'Рейтинговая таблица организаций'!BD283</f>
        <v>98</v>
      </c>
      <c r="AS283" s="32">
        <f>'Рейтинговая таблица организаций'!BE283</f>
        <v>98.6</v>
      </c>
      <c r="AT283" s="32" t="str">
        <f t="shared" si="163"/>
        <v>201-203</v>
      </c>
      <c r="AU283" s="32">
        <f t="shared" si="175"/>
        <v>201</v>
      </c>
      <c r="AV283" s="32">
        <f t="shared" si="176"/>
        <v>3</v>
      </c>
      <c r="AW283" s="39" t="str">
        <f t="shared" si="177"/>
        <v>Покровский район</v>
      </c>
      <c r="AX283" s="32">
        <f t="shared" si="164"/>
        <v>282</v>
      </c>
      <c r="AY283" s="32" t="str">
        <f t="shared" si="165"/>
        <v>Муниципальное бюджетное общеобразовательное учреждение «Фёдоровская средняя общеобразовательная школа» Покровского района Орловской области</v>
      </c>
      <c r="AZ283" s="32">
        <f>'Рейтинговая таблица организаций'!BF283</f>
        <v>88.88</v>
      </c>
      <c r="BA283" s="32" t="str">
        <f t="shared" si="166"/>
        <v>12</v>
      </c>
      <c r="BB283" s="32">
        <f t="shared" si="182"/>
        <v>12</v>
      </c>
      <c r="BC283" s="32">
        <f t="shared" si="183"/>
        <v>1</v>
      </c>
    </row>
    <row r="284" spans="1:55">
      <c r="A284" s="32">
        <f>'бланки '!D286</f>
        <v>283</v>
      </c>
      <c r="B284" s="33" t="str">
        <f>'Рейтинговая таблица организаций'!B284</f>
        <v>Муниципальное бюджетное общеобразовательное учреждение «Березовская средняя общеобразовательная школа» Покровского района Орловской области</v>
      </c>
      <c r="C284" s="33" t="str">
        <f>'бланки '!A286</f>
        <v>Покровский район</v>
      </c>
      <c r="D284" s="32">
        <f>'Рейтинговая таблица организаций'!C284</f>
        <v>27</v>
      </c>
      <c r="E284" s="32">
        <f t="shared" si="150"/>
        <v>283</v>
      </c>
      <c r="F284" s="32" t="str">
        <f t="shared" si="151"/>
        <v>Муниципальное бюджетное общеобразовательное учреждение «Березовская средняя общеобразовательная школа» Покровского района Орловской области</v>
      </c>
      <c r="G284" s="32">
        <f>'Рейтинговая таблица организаций'!Q284</f>
        <v>96</v>
      </c>
      <c r="H284" s="32">
        <f>'Рейтинговая таблица организаций'!R284</f>
        <v>100</v>
      </c>
      <c r="I284" s="32">
        <f>'Рейтинговая таблица организаций'!S284</f>
        <v>100</v>
      </c>
      <c r="J284" s="32">
        <f>'Рейтинговая таблица организаций'!T284</f>
        <v>98.8</v>
      </c>
      <c r="K284" s="32" t="str">
        <f t="shared" si="152"/>
        <v>143-159</v>
      </c>
      <c r="L284" s="32">
        <f t="shared" si="167"/>
        <v>143</v>
      </c>
      <c r="M284" s="32">
        <f t="shared" si="168"/>
        <v>17</v>
      </c>
      <c r="N284" s="32">
        <f t="shared" si="153"/>
        <v>283</v>
      </c>
      <c r="O284" s="32" t="str">
        <f t="shared" si="154"/>
        <v>Муниципальное бюджетное общеобразовательное учреждение «Березовская средняя общеобразовательная школа» Покровского района Орловской области</v>
      </c>
      <c r="P284" s="32">
        <f>'Рейтинговая таблица организаций'!Z284</f>
        <v>100</v>
      </c>
      <c r="Q284" s="32">
        <f>'Рейтинговая таблица организаций'!AB284</f>
        <v>100</v>
      </c>
      <c r="R284" s="32">
        <f>'Рейтинговая таблица организаций'!AC284</f>
        <v>100</v>
      </c>
      <c r="S284" s="32" t="str">
        <f t="shared" si="155"/>
        <v>2-156</v>
      </c>
      <c r="T284" s="32">
        <f t="shared" si="169"/>
        <v>2</v>
      </c>
      <c r="U284" s="32">
        <f t="shared" si="170"/>
        <v>155</v>
      </c>
      <c r="V284" s="32">
        <f t="shared" si="156"/>
        <v>283</v>
      </c>
      <c r="W284" s="32" t="str">
        <f t="shared" si="157"/>
        <v>Муниципальное бюджетное общеобразовательное учреждение «Березовская средняя общеобразовательная школа» Покровского района Орловской области</v>
      </c>
      <c r="X284" s="32">
        <f>'Рейтинговая таблица организаций'!AH284</f>
        <v>40</v>
      </c>
      <c r="Y284" s="32">
        <f>'Рейтинговая таблица организаций'!AI284</f>
        <v>60</v>
      </c>
      <c r="Z284" s="34">
        <f>'Рейтинговая таблица организаций'!AJ284</f>
        <v>100</v>
      </c>
      <c r="AA284" s="32">
        <f>'Рейтинговая таблица организаций'!AK284</f>
        <v>66</v>
      </c>
      <c r="AB284" s="32" t="str">
        <f t="shared" si="158"/>
        <v>115-132</v>
      </c>
      <c r="AC284" s="32">
        <f t="shared" si="171"/>
        <v>115</v>
      </c>
      <c r="AD284" s="32">
        <f t="shared" si="172"/>
        <v>18</v>
      </c>
      <c r="AE284" s="32">
        <f t="shared" si="159"/>
        <v>283</v>
      </c>
      <c r="AF284" s="32" t="str">
        <f t="shared" si="160"/>
        <v>Муниципальное бюджетное общеобразовательное учреждение «Березовская средняя общеобразовательная школа» Покровского района Орловской области</v>
      </c>
      <c r="AG284" s="32">
        <f>'Рейтинговая таблица организаций'!AR284</f>
        <v>100</v>
      </c>
      <c r="AH284" s="32">
        <f>'Рейтинговая таблица организаций'!AS284</f>
        <v>100</v>
      </c>
      <c r="AI284" s="32">
        <f>'Рейтинговая таблица организаций'!AT284</f>
        <v>100</v>
      </c>
      <c r="AJ284" s="32">
        <f>'Рейтинговая таблица организаций'!AU284</f>
        <v>100</v>
      </c>
      <c r="AK284" s="32" t="str">
        <f t="shared" si="161"/>
        <v>1-123</v>
      </c>
      <c r="AL284" s="32">
        <f t="shared" si="173"/>
        <v>1</v>
      </c>
      <c r="AM284" s="32">
        <f t="shared" si="174"/>
        <v>123</v>
      </c>
      <c r="AN284" s="32">
        <f>'бланки '!D286</f>
        <v>283</v>
      </c>
      <c r="AO284" s="32" t="str">
        <f t="shared" si="162"/>
        <v>Муниципальное бюджетное общеобразовательное учреждение «Березовская средняя общеобразовательная школа» Покровского района Орловской области</v>
      </c>
      <c r="AP284" s="32">
        <f>'Рейтинговая таблица организаций'!BB284</f>
        <v>100</v>
      </c>
      <c r="AQ284" s="32">
        <f>'Рейтинговая таблица организаций'!BC284</f>
        <v>100</v>
      </c>
      <c r="AR284" s="32">
        <f>'Рейтинговая таблица организаций'!BD284</f>
        <v>100</v>
      </c>
      <c r="AS284" s="32">
        <f>'Рейтинговая таблица организаций'!BE284</f>
        <v>100</v>
      </c>
      <c r="AT284" s="32" t="str">
        <f t="shared" si="163"/>
        <v>1-120</v>
      </c>
      <c r="AU284" s="32">
        <f t="shared" si="175"/>
        <v>1</v>
      </c>
      <c r="AV284" s="32">
        <f t="shared" si="176"/>
        <v>120</v>
      </c>
      <c r="AW284" s="39" t="str">
        <f t="shared" si="177"/>
        <v>Покровский район</v>
      </c>
      <c r="AX284" s="32">
        <f t="shared" si="164"/>
        <v>283</v>
      </c>
      <c r="AY284" s="32" t="str">
        <f t="shared" si="165"/>
        <v>Муниципальное бюджетное общеобразовательное учреждение «Березовская средняя общеобразовательная школа» Покровского района Орловской области</v>
      </c>
      <c r="AZ284" s="32">
        <f>'Рейтинговая таблица организаций'!BF284</f>
        <v>92.960000000000008</v>
      </c>
      <c r="BA284" s="32" t="str">
        <f t="shared" si="166"/>
        <v>2</v>
      </c>
      <c r="BB284" s="32">
        <f t="shared" si="182"/>
        <v>2</v>
      </c>
      <c r="BC284" s="32">
        <f t="shared" si="183"/>
        <v>1</v>
      </c>
    </row>
    <row r="285" spans="1:55">
      <c r="A285" s="32">
        <f>'бланки '!D287</f>
        <v>284</v>
      </c>
      <c r="B285" s="33" t="str">
        <f>'Рейтинговая таблица организаций'!B285</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5" s="33" t="str">
        <f>'бланки '!A287</f>
        <v>Покровский район</v>
      </c>
      <c r="D285" s="32">
        <f>'Рейтинговая таблица организаций'!C285</f>
        <v>33</v>
      </c>
      <c r="E285" s="32">
        <f t="shared" si="150"/>
        <v>284</v>
      </c>
      <c r="F285" s="32" t="str">
        <f t="shared" si="151"/>
        <v>Муниципальное бюджетное общеобразовательное учреждение «Перехоженская основная общеобразовательная школа» Покровского района Орловской области</v>
      </c>
      <c r="G285" s="32">
        <f>'Рейтинговая таблица организаций'!Q285</f>
        <v>93</v>
      </c>
      <c r="H285" s="32">
        <f>'Рейтинговая таблица организаций'!R285</f>
        <v>100</v>
      </c>
      <c r="I285" s="32">
        <f>'Рейтинговая таблица организаций'!S285</f>
        <v>100</v>
      </c>
      <c r="J285" s="32">
        <f>'Рейтинговая таблица организаций'!T285</f>
        <v>97.9</v>
      </c>
      <c r="K285" s="32" t="str">
        <f t="shared" si="152"/>
        <v>205-214</v>
      </c>
      <c r="L285" s="32">
        <f t="shared" si="167"/>
        <v>205</v>
      </c>
      <c r="M285" s="32">
        <f t="shared" si="168"/>
        <v>10</v>
      </c>
      <c r="N285" s="32">
        <f t="shared" si="153"/>
        <v>284</v>
      </c>
      <c r="O285" s="32" t="str">
        <f t="shared" si="154"/>
        <v>Муниципальное бюджетное общеобразовательное учреждение «Перехоженская основная общеобразовательная школа» Покровского района Орловской области</v>
      </c>
      <c r="P285" s="32">
        <f>'Рейтинговая таблица организаций'!Z285</f>
        <v>100</v>
      </c>
      <c r="Q285" s="32">
        <f>'Рейтинговая таблица организаций'!AB285</f>
        <v>100</v>
      </c>
      <c r="R285" s="32">
        <f>'Рейтинговая таблица организаций'!AC285</f>
        <v>100</v>
      </c>
      <c r="S285" s="32" t="str">
        <f t="shared" si="155"/>
        <v>2-156</v>
      </c>
      <c r="T285" s="32">
        <f t="shared" si="169"/>
        <v>2</v>
      </c>
      <c r="U285" s="32">
        <f t="shared" si="170"/>
        <v>155</v>
      </c>
      <c r="V285" s="32">
        <f t="shared" si="156"/>
        <v>284</v>
      </c>
      <c r="W285" s="32" t="str">
        <f t="shared" si="157"/>
        <v>Муниципальное бюджетное общеобразовательное учреждение «Перехоженская основная общеобразовательная школа» Покровского района Орловской области</v>
      </c>
      <c r="X285" s="32">
        <f>'Рейтинговая таблица организаций'!AH285</f>
        <v>0</v>
      </c>
      <c r="Y285" s="32">
        <f>'Рейтинговая таблица организаций'!AI285</f>
        <v>40</v>
      </c>
      <c r="Z285" s="34">
        <f>'Рейтинговая таблица организаций'!AJ285</f>
        <v>100</v>
      </c>
      <c r="AA285" s="32">
        <f>'Рейтинговая таблица организаций'!AK285</f>
        <v>46</v>
      </c>
      <c r="AB285" s="32" t="str">
        <f t="shared" si="158"/>
        <v>307-324</v>
      </c>
      <c r="AC285" s="32">
        <f t="shared" si="171"/>
        <v>307</v>
      </c>
      <c r="AD285" s="32">
        <f t="shared" si="172"/>
        <v>18</v>
      </c>
      <c r="AE285" s="32">
        <f t="shared" si="159"/>
        <v>284</v>
      </c>
      <c r="AF285" s="32" t="str">
        <f t="shared" si="160"/>
        <v>Муниципальное бюджетное общеобразовательное учреждение «Перехоженская основная общеобразовательная школа» Покровского района Орловской области</v>
      </c>
      <c r="AG285" s="32">
        <f>'Рейтинговая таблица организаций'!AR285</f>
        <v>100</v>
      </c>
      <c r="AH285" s="32">
        <f>'Рейтинговая таблица организаций'!AS285</f>
        <v>100</v>
      </c>
      <c r="AI285" s="32">
        <f>'Рейтинговая таблица организаций'!AT285</f>
        <v>100</v>
      </c>
      <c r="AJ285" s="32">
        <f>'Рейтинговая таблица организаций'!AU285</f>
        <v>100</v>
      </c>
      <c r="AK285" s="32" t="str">
        <f t="shared" si="161"/>
        <v>1-123</v>
      </c>
      <c r="AL285" s="32">
        <f t="shared" si="173"/>
        <v>1</v>
      </c>
      <c r="AM285" s="32">
        <f t="shared" si="174"/>
        <v>123</v>
      </c>
      <c r="AN285" s="32">
        <f>'бланки '!D287</f>
        <v>284</v>
      </c>
      <c r="AO285" s="32" t="str">
        <f t="shared" si="162"/>
        <v>Муниципальное бюджетное общеобразовательное учреждение «Перехоженская основная общеобразовательная школа» Покровского района Орловской области</v>
      </c>
      <c r="AP285" s="32">
        <f>'Рейтинговая таблица организаций'!BB285</f>
        <v>97</v>
      </c>
      <c r="AQ285" s="32">
        <f>'Рейтинговая таблица организаций'!BC285</f>
        <v>100</v>
      </c>
      <c r="AR285" s="32">
        <f>'Рейтинговая таблица организаций'!BD285</f>
        <v>100</v>
      </c>
      <c r="AS285" s="32">
        <f>'Рейтинговая таблица организаций'!BE285</f>
        <v>99.1</v>
      </c>
      <c r="AT285" s="32" t="str">
        <f t="shared" si="163"/>
        <v>159-164</v>
      </c>
      <c r="AU285" s="32">
        <f t="shared" si="175"/>
        <v>159</v>
      </c>
      <c r="AV285" s="32">
        <f t="shared" si="176"/>
        <v>6</v>
      </c>
      <c r="AW285" s="39" t="str">
        <f t="shared" si="177"/>
        <v>Покровский район</v>
      </c>
      <c r="AX285" s="32">
        <f t="shared" si="164"/>
        <v>284</v>
      </c>
      <c r="AY285" s="32" t="str">
        <f t="shared" si="165"/>
        <v>Муниципальное бюджетное общеобразовательное учреждение «Перехоженская основная общеобразовательная школа» Покровского района Орловской области</v>
      </c>
      <c r="AZ285" s="32">
        <f>'Рейтинговая таблица организаций'!BF285</f>
        <v>88.6</v>
      </c>
      <c r="BA285" s="32" t="str">
        <f t="shared" si="166"/>
        <v>13</v>
      </c>
      <c r="BB285" s="32">
        <f t="shared" si="182"/>
        <v>13</v>
      </c>
      <c r="BC285" s="32">
        <f t="shared" si="183"/>
        <v>1</v>
      </c>
    </row>
    <row r="286" spans="1:55">
      <c r="A286" s="32">
        <f>'бланки '!D288</f>
        <v>285</v>
      </c>
      <c r="B286" s="33" t="str">
        <f>'Рейтинговая таблица организаций'!B286</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6" s="33" t="str">
        <f>'бланки '!A288</f>
        <v>Покровский район</v>
      </c>
      <c r="D286" s="32">
        <f>'Рейтинговая таблица организаций'!C286</f>
        <v>29</v>
      </c>
      <c r="E286" s="32">
        <f t="shared" si="150"/>
        <v>285</v>
      </c>
      <c r="F286" s="32" t="str">
        <f t="shared" si="151"/>
        <v>Муниципальное бюджетное общеобразовательное учреждение «Алексеевская основная общеобразовательная школа» Покровского района Орловской области</v>
      </c>
      <c r="G286" s="32">
        <f>'Рейтинговая таблица организаций'!Q286</f>
        <v>100</v>
      </c>
      <c r="H286" s="32">
        <f>'Рейтинговая таблица организаций'!R286</f>
        <v>100</v>
      </c>
      <c r="I286" s="32">
        <f>'Рейтинговая таблица организаций'!S286</f>
        <v>100</v>
      </c>
      <c r="J286" s="32">
        <f>'Рейтинговая таблица организаций'!T286</f>
        <v>100</v>
      </c>
      <c r="K286" s="32" t="str">
        <f t="shared" si="152"/>
        <v>1-32</v>
      </c>
      <c r="L286" s="32">
        <f t="shared" si="167"/>
        <v>1</v>
      </c>
      <c r="M286" s="32">
        <f t="shared" si="168"/>
        <v>32</v>
      </c>
      <c r="N286" s="32">
        <f t="shared" si="153"/>
        <v>285</v>
      </c>
      <c r="O286" s="32" t="str">
        <f t="shared" si="154"/>
        <v>Муниципальное бюджетное общеобразовательное учреждение «Алексеевская основная общеобразовательная школа» Покровского района Орловской области</v>
      </c>
      <c r="P286" s="32">
        <f>'Рейтинговая таблица организаций'!Z286</f>
        <v>100</v>
      </c>
      <c r="Q286" s="32">
        <f>'Рейтинговая таблица организаций'!AB286</f>
        <v>97</v>
      </c>
      <c r="R286" s="32">
        <f>'Рейтинговая таблица организаций'!AC286</f>
        <v>98.5</v>
      </c>
      <c r="S286" s="32" t="str">
        <f t="shared" si="155"/>
        <v>240-277</v>
      </c>
      <c r="T286" s="32">
        <f t="shared" si="169"/>
        <v>240</v>
      </c>
      <c r="U286" s="32">
        <f t="shared" si="170"/>
        <v>38</v>
      </c>
      <c r="V286" s="32">
        <f t="shared" si="156"/>
        <v>285</v>
      </c>
      <c r="W286" s="32" t="str">
        <f t="shared" si="157"/>
        <v>Муниципальное бюджетное общеобразовательное учреждение «Алексеевская основная общеобразовательная школа» Покровского района Орловской области</v>
      </c>
      <c r="X286" s="32">
        <f>'Рейтинговая таблица организаций'!AH286</f>
        <v>0</v>
      </c>
      <c r="Y286" s="32">
        <f>'Рейтинговая таблица организаций'!AI286</f>
        <v>60</v>
      </c>
      <c r="Z286" s="34">
        <f>'Рейтинговая таблица организаций'!AJ286</f>
        <v>100</v>
      </c>
      <c r="AA286" s="32">
        <f>'Рейтинговая таблица организаций'!AK286</f>
        <v>54</v>
      </c>
      <c r="AB286" s="32" t="str">
        <f t="shared" si="158"/>
        <v>206-265</v>
      </c>
      <c r="AC286" s="32">
        <f t="shared" si="171"/>
        <v>206</v>
      </c>
      <c r="AD286" s="32">
        <f t="shared" si="172"/>
        <v>60</v>
      </c>
      <c r="AE286" s="32">
        <f t="shared" si="159"/>
        <v>285</v>
      </c>
      <c r="AF286" s="32" t="str">
        <f t="shared" si="160"/>
        <v>Муниципальное бюджетное общеобразовательное учреждение «Алексеевская основная общеобразовательная школа» Покровского района Орловской области</v>
      </c>
      <c r="AG286" s="32">
        <f>'Рейтинговая таблица организаций'!AR286</f>
        <v>97</v>
      </c>
      <c r="AH286" s="32">
        <f>'Рейтинговая таблица организаций'!AS286</f>
        <v>100</v>
      </c>
      <c r="AI286" s="32">
        <f>'Рейтинговая таблица организаций'!AT286</f>
        <v>100</v>
      </c>
      <c r="AJ286" s="32">
        <f>'Рейтинговая таблица организаций'!AU286</f>
        <v>98.8</v>
      </c>
      <c r="AK286" s="32" t="str">
        <f t="shared" si="161"/>
        <v>170-190</v>
      </c>
      <c r="AL286" s="32">
        <f t="shared" si="173"/>
        <v>170</v>
      </c>
      <c r="AM286" s="32">
        <f t="shared" si="174"/>
        <v>21</v>
      </c>
      <c r="AN286" s="32">
        <f>'бланки '!D288</f>
        <v>285</v>
      </c>
      <c r="AO286" s="32" t="str">
        <f t="shared" si="162"/>
        <v>Муниципальное бюджетное общеобразовательное учреждение «Алексеевская основная общеобразовательная школа» Покровского района Орловской области</v>
      </c>
      <c r="AP286" s="32">
        <f>'Рейтинговая таблица организаций'!BB286</f>
        <v>100</v>
      </c>
      <c r="AQ286" s="32">
        <f>'Рейтинговая таблица организаций'!BC286</f>
        <v>100</v>
      </c>
      <c r="AR286" s="32">
        <f>'Рейтинговая таблица организаций'!BD286</f>
        <v>100</v>
      </c>
      <c r="AS286" s="32">
        <f>'Рейтинговая таблица организаций'!BE286</f>
        <v>100</v>
      </c>
      <c r="AT286" s="32" t="str">
        <f t="shared" si="163"/>
        <v>1-120</v>
      </c>
      <c r="AU286" s="32">
        <f t="shared" si="175"/>
        <v>1</v>
      </c>
      <c r="AV286" s="32">
        <f t="shared" si="176"/>
        <v>120</v>
      </c>
      <c r="AW286" s="39" t="str">
        <f t="shared" si="177"/>
        <v>Покровский район</v>
      </c>
      <c r="AX286" s="32">
        <f t="shared" si="164"/>
        <v>285</v>
      </c>
      <c r="AY286" s="32" t="str">
        <f t="shared" si="165"/>
        <v>Муниципальное бюджетное общеобразовательное учреждение «Алексеевская основная общеобразовательная школа» Покровского района Орловской области</v>
      </c>
      <c r="AZ286" s="32">
        <f>'Рейтинговая таблица организаций'!BF286</f>
        <v>90.26</v>
      </c>
      <c r="BA286" s="32" t="str">
        <f t="shared" si="166"/>
        <v>11</v>
      </c>
      <c r="BB286" s="32">
        <f t="shared" si="182"/>
        <v>11</v>
      </c>
      <c r="BC286" s="32">
        <f t="shared" si="183"/>
        <v>1</v>
      </c>
    </row>
    <row r="287" spans="1:55">
      <c r="A287" s="32">
        <f>'бланки '!D289</f>
        <v>286</v>
      </c>
      <c r="B287" s="33" t="str">
        <f>'Рейтинговая таблица организаций'!B287</f>
        <v>Муниципальное бюджетное общеобразовательное учреждение «Успенская основная общеобразовательная школа» Покровского района Орловской области</v>
      </c>
      <c r="C287" s="33" t="str">
        <f>'бланки '!A289</f>
        <v>Покровский район</v>
      </c>
      <c r="D287" s="32">
        <f>'Рейтинговая таблица организаций'!C287</f>
        <v>11</v>
      </c>
      <c r="E287" s="32">
        <f t="shared" si="150"/>
        <v>286</v>
      </c>
      <c r="F287" s="32" t="str">
        <f t="shared" si="151"/>
        <v>Муниципальное бюджетное общеобразовательное учреждение «Успенская основная общеобразовательная школа» Покровского района Орловской области</v>
      </c>
      <c r="G287" s="32">
        <f>'Рейтинговая таблица организаций'!Q287</f>
        <v>96</v>
      </c>
      <c r="H287" s="32">
        <f>'Рейтинговая таблица организаций'!R287</f>
        <v>100</v>
      </c>
      <c r="I287" s="32">
        <f>'Рейтинговая таблица организаций'!S287</f>
        <v>100</v>
      </c>
      <c r="J287" s="32">
        <f>'Рейтинговая таблица организаций'!T287</f>
        <v>98.8</v>
      </c>
      <c r="K287" s="32" t="str">
        <f t="shared" si="152"/>
        <v>143-159</v>
      </c>
      <c r="L287" s="32">
        <f t="shared" si="167"/>
        <v>143</v>
      </c>
      <c r="M287" s="32">
        <f t="shared" si="168"/>
        <v>17</v>
      </c>
      <c r="N287" s="32">
        <f t="shared" si="153"/>
        <v>286</v>
      </c>
      <c r="O287" s="32" t="str">
        <f t="shared" si="154"/>
        <v>Муниципальное бюджетное общеобразовательное учреждение «Успенская основная общеобразовательная школа» Покровского района Орловской области</v>
      </c>
      <c r="P287" s="32">
        <f>'Рейтинговая таблица организаций'!Z287</f>
        <v>100</v>
      </c>
      <c r="Q287" s="32">
        <f>'Рейтинговая таблица организаций'!AB287</f>
        <v>100</v>
      </c>
      <c r="R287" s="32">
        <f>'Рейтинговая таблица организаций'!AC287</f>
        <v>100</v>
      </c>
      <c r="S287" s="32" t="str">
        <f t="shared" si="155"/>
        <v>2-156</v>
      </c>
      <c r="T287" s="32">
        <f t="shared" si="169"/>
        <v>2</v>
      </c>
      <c r="U287" s="32">
        <f t="shared" si="170"/>
        <v>155</v>
      </c>
      <c r="V287" s="32">
        <f t="shared" si="156"/>
        <v>286</v>
      </c>
      <c r="W287" s="32" t="str">
        <f t="shared" si="157"/>
        <v>Муниципальное бюджетное общеобразовательное учреждение «Успенская основная общеобразовательная школа» Покровского района Орловской области</v>
      </c>
      <c r="X287" s="32">
        <f>'Рейтинговая таблица организаций'!AH287</f>
        <v>0</v>
      </c>
      <c r="Y287" s="32">
        <f>'Рейтинговая таблица организаций'!AI287</f>
        <v>60</v>
      </c>
      <c r="Z287" s="34">
        <f>'Рейтинговая таблица организаций'!AJ287</f>
        <v>100</v>
      </c>
      <c r="AA287" s="32">
        <f>'Рейтинговая таблица организаций'!AK287</f>
        <v>54</v>
      </c>
      <c r="AB287" s="32" t="str">
        <f t="shared" si="158"/>
        <v>206-265</v>
      </c>
      <c r="AC287" s="32">
        <f t="shared" si="171"/>
        <v>206</v>
      </c>
      <c r="AD287" s="32">
        <f t="shared" si="172"/>
        <v>60</v>
      </c>
      <c r="AE287" s="32">
        <f t="shared" si="159"/>
        <v>286</v>
      </c>
      <c r="AF287" s="32" t="str">
        <f t="shared" si="160"/>
        <v>Муниципальное бюджетное общеобразовательное учреждение «Успенская основная общеобразовательная школа» Покровского района Орловской области</v>
      </c>
      <c r="AG287" s="32">
        <f>'Рейтинговая таблица организаций'!AR287</f>
        <v>100</v>
      </c>
      <c r="AH287" s="32">
        <f>'Рейтинговая таблица организаций'!AS287</f>
        <v>100</v>
      </c>
      <c r="AI287" s="32">
        <f>'Рейтинговая таблица организаций'!AT287</f>
        <v>100</v>
      </c>
      <c r="AJ287" s="32">
        <f>'Рейтинговая таблица организаций'!AU287</f>
        <v>100</v>
      </c>
      <c r="AK287" s="32" t="str">
        <f t="shared" si="161"/>
        <v>1-123</v>
      </c>
      <c r="AL287" s="32">
        <f t="shared" si="173"/>
        <v>1</v>
      </c>
      <c r="AM287" s="32">
        <f t="shared" si="174"/>
        <v>123</v>
      </c>
      <c r="AN287" s="32">
        <f>'бланки '!D289</f>
        <v>286</v>
      </c>
      <c r="AO287" s="32" t="str">
        <f t="shared" si="162"/>
        <v>Муниципальное бюджетное общеобразовательное учреждение «Успенская основная общеобразовательная школа» Покровского района Орловской области</v>
      </c>
      <c r="AP287" s="32">
        <f>'Рейтинговая таблица организаций'!BB287</f>
        <v>100</v>
      </c>
      <c r="AQ287" s="32">
        <f>'Рейтинговая таблица организаций'!BC287</f>
        <v>100</v>
      </c>
      <c r="AR287" s="32">
        <f>'Рейтинговая таблица организаций'!BD287</f>
        <v>100</v>
      </c>
      <c r="AS287" s="32">
        <f>'Рейтинговая таблица организаций'!BE287</f>
        <v>100</v>
      </c>
      <c r="AT287" s="32" t="str">
        <f t="shared" si="163"/>
        <v>1-120</v>
      </c>
      <c r="AU287" s="32">
        <f t="shared" si="175"/>
        <v>1</v>
      </c>
      <c r="AV287" s="32">
        <f t="shared" si="176"/>
        <v>120</v>
      </c>
      <c r="AW287" s="39" t="str">
        <f t="shared" si="177"/>
        <v>Покровский район</v>
      </c>
      <c r="AX287" s="32">
        <f t="shared" si="164"/>
        <v>286</v>
      </c>
      <c r="AY287" s="32" t="str">
        <f t="shared" si="165"/>
        <v>Муниципальное бюджетное общеобразовательное учреждение «Успенская основная общеобразовательная школа» Покровского района Орловской области</v>
      </c>
      <c r="AZ287" s="32">
        <f>'Рейтинговая таблица организаций'!BF287</f>
        <v>90.56</v>
      </c>
      <c r="BA287" s="32" t="str">
        <f t="shared" si="166"/>
        <v>9</v>
      </c>
      <c r="BB287" s="32">
        <f t="shared" si="182"/>
        <v>9</v>
      </c>
      <c r="BC287" s="32">
        <f t="shared" si="183"/>
        <v>1</v>
      </c>
    </row>
    <row r="288" spans="1:55">
      <c r="A288" s="32">
        <f>'бланки '!D290</f>
        <v>287</v>
      </c>
      <c r="B288" s="33" t="str">
        <f>'Рейтинговая таблица организаций'!B288</f>
        <v>Муниципальное бюджетное общеобразовательное учреждение «Грачёвская основная общеобразовательная школа» Покровского района Орловской области</v>
      </c>
      <c r="C288" s="33" t="str">
        <f>'бланки '!A290</f>
        <v>Покровский район</v>
      </c>
      <c r="D288" s="32">
        <f>'Рейтинговая таблица организаций'!C288</f>
        <v>19</v>
      </c>
      <c r="E288" s="32">
        <f t="shared" si="150"/>
        <v>287</v>
      </c>
      <c r="F288" s="32" t="str">
        <f t="shared" si="151"/>
        <v>Муниципальное бюджетное общеобразовательное учреждение «Грачёвская основная общеобразовательная школа» Покровского района Орловской области</v>
      </c>
      <c r="G288" s="32">
        <f>'Рейтинговая таблица организаций'!Q288</f>
        <v>88</v>
      </c>
      <c r="H288" s="32">
        <f>'Рейтинговая таблица организаций'!R288</f>
        <v>100</v>
      </c>
      <c r="I288" s="32">
        <f>'Рейтинговая таблица организаций'!S288</f>
        <v>100</v>
      </c>
      <c r="J288" s="32">
        <f>'Рейтинговая таблица организаций'!T288</f>
        <v>96.4</v>
      </c>
      <c r="K288" s="32" t="str">
        <f t="shared" si="152"/>
        <v>264-266</v>
      </c>
      <c r="L288" s="32">
        <f t="shared" si="167"/>
        <v>264</v>
      </c>
      <c r="M288" s="32">
        <f t="shared" si="168"/>
        <v>3</v>
      </c>
      <c r="N288" s="32">
        <f t="shared" si="153"/>
        <v>287</v>
      </c>
      <c r="O288" s="32" t="str">
        <f t="shared" si="154"/>
        <v>Муниципальное бюджетное общеобразовательное учреждение «Грачёвская основная общеобразовательная школа» Покровского района Орловской области</v>
      </c>
      <c r="P288" s="32">
        <f>'Рейтинговая таблица организаций'!Z288</f>
        <v>100</v>
      </c>
      <c r="Q288" s="32">
        <f>'Рейтинговая таблица организаций'!AB288</f>
        <v>100</v>
      </c>
      <c r="R288" s="32">
        <f>'Рейтинговая таблица организаций'!AC288</f>
        <v>100</v>
      </c>
      <c r="S288" s="32" t="str">
        <f t="shared" si="155"/>
        <v>2-156</v>
      </c>
      <c r="T288" s="32">
        <f t="shared" si="169"/>
        <v>2</v>
      </c>
      <c r="U288" s="32">
        <f t="shared" si="170"/>
        <v>155</v>
      </c>
      <c r="V288" s="32">
        <f t="shared" si="156"/>
        <v>287</v>
      </c>
      <c r="W288" s="32" t="str">
        <f t="shared" si="157"/>
        <v>Муниципальное бюджетное общеобразовательное учреждение «Грачёвская основная общеобразовательная школа» Покровского района Орловской области</v>
      </c>
      <c r="X288" s="32">
        <f>'Рейтинговая таблица организаций'!AH288</f>
        <v>20</v>
      </c>
      <c r="Y288" s="32">
        <f>'Рейтинговая таблица организаций'!AI288</f>
        <v>60</v>
      </c>
      <c r="Z288" s="34">
        <f>'Рейтинговая таблица организаций'!AJ288</f>
        <v>100</v>
      </c>
      <c r="AA288" s="32">
        <f>'Рейтинговая таблица организаций'!AK288</f>
        <v>60</v>
      </c>
      <c r="AB288" s="32" t="str">
        <f t="shared" si="158"/>
        <v>160-188</v>
      </c>
      <c r="AC288" s="32">
        <f t="shared" si="171"/>
        <v>160</v>
      </c>
      <c r="AD288" s="32">
        <f t="shared" si="172"/>
        <v>29</v>
      </c>
      <c r="AE288" s="32">
        <f t="shared" si="159"/>
        <v>287</v>
      </c>
      <c r="AF288" s="32" t="str">
        <f t="shared" si="160"/>
        <v>Муниципальное бюджетное общеобразовательное учреждение «Грачёвская основная общеобразовательная школа» Покровского района Орловской области</v>
      </c>
      <c r="AG288" s="32">
        <f>'Рейтинговая таблица организаций'!AR288</f>
        <v>100</v>
      </c>
      <c r="AH288" s="32">
        <f>'Рейтинговая таблица организаций'!AS288</f>
        <v>100</v>
      </c>
      <c r="AI288" s="32">
        <f>'Рейтинговая таблица организаций'!AT288</f>
        <v>100</v>
      </c>
      <c r="AJ288" s="32">
        <f>'Рейтинговая таблица организаций'!AU288</f>
        <v>100</v>
      </c>
      <c r="AK288" s="32" t="str">
        <f t="shared" si="161"/>
        <v>1-123</v>
      </c>
      <c r="AL288" s="32">
        <f t="shared" si="173"/>
        <v>1</v>
      </c>
      <c r="AM288" s="32">
        <f t="shared" si="174"/>
        <v>123</v>
      </c>
      <c r="AN288" s="32">
        <f>'бланки '!D290</f>
        <v>287</v>
      </c>
      <c r="AO288" s="32" t="str">
        <f t="shared" si="162"/>
        <v>Муниципальное бюджетное общеобразовательное учреждение «Грачёвская основная общеобразовательная школа» Покровского района Орловской области</v>
      </c>
      <c r="AP288" s="32">
        <f>'Рейтинговая таблица организаций'!BB288</f>
        <v>100</v>
      </c>
      <c r="AQ288" s="32">
        <f>'Рейтинговая таблица организаций'!BC288</f>
        <v>100</v>
      </c>
      <c r="AR288" s="32">
        <f>'Рейтинговая таблица организаций'!BD288</f>
        <v>100</v>
      </c>
      <c r="AS288" s="32">
        <f>'Рейтинговая таблица организаций'!BE288</f>
        <v>100</v>
      </c>
      <c r="AT288" s="32" t="str">
        <f t="shared" si="163"/>
        <v>1-120</v>
      </c>
      <c r="AU288" s="32">
        <f t="shared" si="175"/>
        <v>1</v>
      </c>
      <c r="AV288" s="32">
        <f t="shared" si="176"/>
        <v>120</v>
      </c>
      <c r="AW288" s="39" t="str">
        <f t="shared" si="177"/>
        <v>Покровский район</v>
      </c>
      <c r="AX288" s="32">
        <f t="shared" si="164"/>
        <v>287</v>
      </c>
      <c r="AY288" s="32" t="str">
        <f t="shared" si="165"/>
        <v>Муниципальное бюджетное общеобразовательное учреждение «Грачёвская основная общеобразовательная школа» Покровского района Орловской области</v>
      </c>
      <c r="AZ288" s="32">
        <f>'Рейтинговая таблица организаций'!BF288</f>
        <v>91.28</v>
      </c>
      <c r="BA288" s="32" t="str">
        <f t="shared" si="166"/>
        <v>8</v>
      </c>
      <c r="BB288" s="32">
        <f t="shared" si="182"/>
        <v>8</v>
      </c>
      <c r="BC288" s="32">
        <f t="shared" si="183"/>
        <v>1</v>
      </c>
    </row>
    <row r="289" spans="1:55">
      <c r="A289" s="32">
        <f>'бланки '!D291</f>
        <v>288</v>
      </c>
      <c r="B289" s="33" t="str">
        <f>'Рейтинговая таблица организаций'!B289</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9" s="33" t="str">
        <f>'бланки '!A291</f>
        <v>Покровский район</v>
      </c>
      <c r="D289" s="32">
        <f>'Рейтинговая таблица организаций'!C289</f>
        <v>22</v>
      </c>
      <c r="E289" s="32">
        <f t="shared" si="150"/>
        <v>288</v>
      </c>
      <c r="F289" s="32" t="str">
        <f t="shared" si="151"/>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G289" s="32">
        <f>'Рейтинговая таблица организаций'!Q289</f>
        <v>99</v>
      </c>
      <c r="H289" s="32">
        <f>'Рейтинговая таблица организаций'!R289</f>
        <v>100</v>
      </c>
      <c r="I289" s="32">
        <f>'Рейтинговая таблица организаций'!S289</f>
        <v>97</v>
      </c>
      <c r="J289" s="32">
        <f>'Рейтинговая таблица организаций'!T289</f>
        <v>98.5</v>
      </c>
      <c r="K289" s="32" t="str">
        <f t="shared" si="152"/>
        <v>167-178</v>
      </c>
      <c r="L289" s="32">
        <f t="shared" si="167"/>
        <v>167</v>
      </c>
      <c r="M289" s="32">
        <f t="shared" si="168"/>
        <v>12</v>
      </c>
      <c r="N289" s="32">
        <f t="shared" si="153"/>
        <v>288</v>
      </c>
      <c r="O289" s="32" t="str">
        <f t="shared" si="154"/>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P289" s="32">
        <f>'Рейтинговая таблица организаций'!Z289</f>
        <v>100</v>
      </c>
      <c r="Q289" s="32">
        <f>'Рейтинговая таблица организаций'!AB289</f>
        <v>100</v>
      </c>
      <c r="R289" s="32">
        <f>'Рейтинговая таблица организаций'!AC289</f>
        <v>100</v>
      </c>
      <c r="S289" s="32" t="str">
        <f t="shared" si="155"/>
        <v>2-156</v>
      </c>
      <c r="T289" s="32">
        <f t="shared" si="169"/>
        <v>2</v>
      </c>
      <c r="U289" s="32">
        <f t="shared" si="170"/>
        <v>155</v>
      </c>
      <c r="V289" s="32">
        <f t="shared" si="156"/>
        <v>288</v>
      </c>
      <c r="W289" s="32" t="str">
        <f t="shared" si="157"/>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X289" s="32">
        <f>'Рейтинговая таблица организаций'!AH289</f>
        <v>40</v>
      </c>
      <c r="Y289" s="32">
        <f>'Рейтинговая таблица организаций'!AI289</f>
        <v>60</v>
      </c>
      <c r="Z289" s="34">
        <f>'Рейтинговая таблица организаций'!AJ289</f>
        <v>100</v>
      </c>
      <c r="AA289" s="32">
        <f>'Рейтинговая таблица организаций'!AK289</f>
        <v>66</v>
      </c>
      <c r="AB289" s="32" t="str">
        <f t="shared" si="158"/>
        <v>115-132</v>
      </c>
      <c r="AC289" s="32">
        <f t="shared" si="171"/>
        <v>115</v>
      </c>
      <c r="AD289" s="32">
        <f t="shared" si="172"/>
        <v>18</v>
      </c>
      <c r="AE289" s="32">
        <f t="shared" si="159"/>
        <v>288</v>
      </c>
      <c r="AF289" s="32" t="str">
        <f t="shared" si="160"/>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AG289" s="32">
        <f>'Рейтинговая таблица организаций'!AR289</f>
        <v>100</v>
      </c>
      <c r="AH289" s="32">
        <f>'Рейтинговая таблица организаций'!AS289</f>
        <v>100</v>
      </c>
      <c r="AI289" s="32">
        <f>'Рейтинговая таблица организаций'!AT289</f>
        <v>100</v>
      </c>
      <c r="AJ289" s="32">
        <f>'Рейтинговая таблица организаций'!AU289</f>
        <v>100</v>
      </c>
      <c r="AK289" s="32" t="str">
        <f t="shared" si="161"/>
        <v>1-123</v>
      </c>
      <c r="AL289" s="32">
        <f t="shared" si="173"/>
        <v>1</v>
      </c>
      <c r="AM289" s="32">
        <f t="shared" si="174"/>
        <v>123</v>
      </c>
      <c r="AN289" s="32">
        <f>'бланки '!D291</f>
        <v>288</v>
      </c>
      <c r="AO289" s="32" t="str">
        <f t="shared" si="162"/>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AP289" s="32">
        <f>'Рейтинговая таблица организаций'!BB289</f>
        <v>100</v>
      </c>
      <c r="AQ289" s="32">
        <f>'Рейтинговая таблица организаций'!BC289</f>
        <v>95</v>
      </c>
      <c r="AR289" s="32">
        <f>'Рейтинговая таблица организаций'!BD289</f>
        <v>100</v>
      </c>
      <c r="AS289" s="32">
        <f>'Рейтинговая таблица организаций'!BE289</f>
        <v>99</v>
      </c>
      <c r="AT289" s="32" t="str">
        <f t="shared" si="163"/>
        <v>165-181</v>
      </c>
      <c r="AU289" s="32">
        <f t="shared" si="175"/>
        <v>165</v>
      </c>
      <c r="AV289" s="32">
        <f t="shared" si="176"/>
        <v>17</v>
      </c>
      <c r="AW289" s="39" t="str">
        <f t="shared" si="177"/>
        <v>Покровский район</v>
      </c>
      <c r="AX289" s="32">
        <f t="shared" si="164"/>
        <v>288</v>
      </c>
      <c r="AY289" s="32" t="str">
        <f t="shared" si="165"/>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AZ289" s="32">
        <f>'Рейтинговая таблица организаций'!BF289</f>
        <v>92.7</v>
      </c>
      <c r="BA289" s="32" t="str">
        <f t="shared" si="166"/>
        <v>3-4</v>
      </c>
      <c r="BB289" s="32">
        <f t="shared" si="182"/>
        <v>3</v>
      </c>
      <c r="BC289" s="32">
        <f t="shared" si="183"/>
        <v>2</v>
      </c>
    </row>
    <row r="290" spans="1:55">
      <c r="A290" s="32">
        <f>'бланки '!D292</f>
        <v>289</v>
      </c>
      <c r="B290" s="33" t="str">
        <f>'Рейтинговая таблица организаций'!B290</f>
        <v>Муниципальное бюджетное общеобразовательное учреждение «Моховская средняя общеобразовательная школа» Покровского района Орловской области</v>
      </c>
      <c r="C290" s="33" t="str">
        <f>'бланки '!A292</f>
        <v>Покровский район</v>
      </c>
      <c r="D290" s="32">
        <f>'Рейтинговая таблица организаций'!C290</f>
        <v>45</v>
      </c>
      <c r="E290" s="32">
        <f t="shared" si="150"/>
        <v>289</v>
      </c>
      <c r="F290" s="32" t="str">
        <f t="shared" si="151"/>
        <v>Муниципальное бюджетное общеобразовательное учреждение «Моховская средняя общеобразовательная школа» Покровского района Орловской области</v>
      </c>
      <c r="G290" s="32">
        <f>'Рейтинговая таблица организаций'!Q290</f>
        <v>97</v>
      </c>
      <c r="H290" s="32">
        <f>'Рейтинговая таблица организаций'!R290</f>
        <v>100</v>
      </c>
      <c r="I290" s="32">
        <f>'Рейтинговая таблица организаций'!S290</f>
        <v>100</v>
      </c>
      <c r="J290" s="32">
        <f>'Рейтинговая таблица организаций'!T290</f>
        <v>99.1</v>
      </c>
      <c r="K290" s="32" t="str">
        <f t="shared" si="152"/>
        <v>122-136</v>
      </c>
      <c r="L290" s="32">
        <f t="shared" si="167"/>
        <v>122</v>
      </c>
      <c r="M290" s="32">
        <f t="shared" si="168"/>
        <v>15</v>
      </c>
      <c r="N290" s="32">
        <f t="shared" si="153"/>
        <v>289</v>
      </c>
      <c r="O290" s="32" t="str">
        <f t="shared" si="154"/>
        <v>Муниципальное бюджетное общеобразовательное учреждение «Моховская средняя общеобразовательная школа» Покровского района Орловской области</v>
      </c>
      <c r="P290" s="32">
        <f>'Рейтинговая таблица организаций'!Z290</f>
        <v>100</v>
      </c>
      <c r="Q290" s="32">
        <f>'Рейтинговая таблица организаций'!AB290</f>
        <v>100</v>
      </c>
      <c r="R290" s="32">
        <f>'Рейтинговая таблица организаций'!AC290</f>
        <v>100</v>
      </c>
      <c r="S290" s="32" t="str">
        <f t="shared" si="155"/>
        <v>2-156</v>
      </c>
      <c r="T290" s="32">
        <f t="shared" si="169"/>
        <v>2</v>
      </c>
      <c r="U290" s="32">
        <f t="shared" si="170"/>
        <v>155</v>
      </c>
      <c r="V290" s="32">
        <f t="shared" si="156"/>
        <v>289</v>
      </c>
      <c r="W290" s="32" t="str">
        <f t="shared" si="157"/>
        <v>Муниципальное бюджетное общеобразовательное учреждение «Моховская средняя общеобразовательная школа» Покровского района Орловской области</v>
      </c>
      <c r="X290" s="32">
        <f>'Рейтинговая таблица организаций'!AH290</f>
        <v>0</v>
      </c>
      <c r="Y290" s="32">
        <f>'Рейтинговая таблица организаций'!AI290</f>
        <v>80</v>
      </c>
      <c r="Z290" s="34">
        <f>'Рейтинговая таблица организаций'!AJ290</f>
        <v>100</v>
      </c>
      <c r="AA290" s="32">
        <f>'Рейтинговая таблица организаций'!AK290</f>
        <v>62</v>
      </c>
      <c r="AB290" s="32" t="str">
        <f t="shared" si="158"/>
        <v>139-155</v>
      </c>
      <c r="AC290" s="32">
        <f t="shared" si="171"/>
        <v>139</v>
      </c>
      <c r="AD290" s="32">
        <f t="shared" si="172"/>
        <v>17</v>
      </c>
      <c r="AE290" s="32">
        <f t="shared" si="159"/>
        <v>289</v>
      </c>
      <c r="AF290" s="32" t="str">
        <f t="shared" si="160"/>
        <v>Муниципальное бюджетное общеобразовательное учреждение «Моховская средняя общеобразовательная школа» Покровского района Орловской области</v>
      </c>
      <c r="AG290" s="32">
        <f>'Рейтинговая таблица организаций'!AR290</f>
        <v>100</v>
      </c>
      <c r="AH290" s="32">
        <f>'Рейтинговая таблица организаций'!AS290</f>
        <v>98</v>
      </c>
      <c r="AI290" s="32">
        <f>'Рейтинговая таблица организаций'!AT290</f>
        <v>100</v>
      </c>
      <c r="AJ290" s="32">
        <f>'Рейтинговая таблица организаций'!AU290</f>
        <v>99.2</v>
      </c>
      <c r="AK290" s="32" t="str">
        <f t="shared" si="161"/>
        <v>139-156</v>
      </c>
      <c r="AL290" s="32">
        <f t="shared" si="173"/>
        <v>139</v>
      </c>
      <c r="AM290" s="32">
        <f t="shared" si="174"/>
        <v>18</v>
      </c>
      <c r="AN290" s="32">
        <f>'бланки '!D292</f>
        <v>289</v>
      </c>
      <c r="AO290" s="32" t="str">
        <f t="shared" si="162"/>
        <v>Муниципальное бюджетное общеобразовательное учреждение «Моховская средняя общеобразовательная школа» Покровского района Орловской области</v>
      </c>
      <c r="AP290" s="32">
        <f>'Рейтинговая таблица организаций'!BB290</f>
        <v>96</v>
      </c>
      <c r="AQ290" s="32">
        <f>'Рейтинговая таблица организаций'!BC290</f>
        <v>98</v>
      </c>
      <c r="AR290" s="32">
        <f>'Рейтинговая таблица организаций'!BD290</f>
        <v>96</v>
      </c>
      <c r="AS290" s="32">
        <f>'Рейтинговая таблица организаций'!BE290</f>
        <v>96.4</v>
      </c>
      <c r="AT290" s="32" t="str">
        <f t="shared" si="163"/>
        <v>318</v>
      </c>
      <c r="AU290" s="32">
        <f t="shared" si="175"/>
        <v>318</v>
      </c>
      <c r="AV290" s="32">
        <f t="shared" si="176"/>
        <v>1</v>
      </c>
      <c r="AW290" s="39" t="str">
        <f t="shared" si="177"/>
        <v>Покровский район</v>
      </c>
      <c r="AX290" s="32">
        <f t="shared" si="164"/>
        <v>289</v>
      </c>
      <c r="AY290" s="32" t="str">
        <f t="shared" si="165"/>
        <v>Муниципальное бюджетное общеобразовательное учреждение «Моховская средняя общеобразовательная школа» Покровского района Орловской области</v>
      </c>
      <c r="AZ290" s="32">
        <f>'Рейтинговая таблица организаций'!BF290</f>
        <v>91.34</v>
      </c>
      <c r="BA290" s="32" t="str">
        <f t="shared" si="166"/>
        <v>7</v>
      </c>
      <c r="BB290" s="32">
        <f t="shared" si="182"/>
        <v>7</v>
      </c>
      <c r="BC290" s="32">
        <f t="shared" si="183"/>
        <v>1</v>
      </c>
    </row>
    <row r="291" spans="1:55">
      <c r="A291" s="32">
        <f>'бланки '!D293</f>
        <v>290</v>
      </c>
      <c r="B291" s="33" t="str">
        <f>'Рейтинговая таблица организаций'!B291</f>
        <v>Муниципальное бюджетное общеобразовательное учреждение «Протасовская основная общеобразовательная школа» Покровского района Орловской области</v>
      </c>
      <c r="C291" s="33" t="str">
        <f>'бланки '!A293</f>
        <v>Покровский район</v>
      </c>
      <c r="D291" s="32">
        <f>'Рейтинговая таблица организаций'!C291</f>
        <v>13</v>
      </c>
      <c r="E291" s="32">
        <f t="shared" si="150"/>
        <v>290</v>
      </c>
      <c r="F291" s="32" t="str">
        <f t="shared" si="151"/>
        <v>Муниципальное бюджетное общеобразовательное учреждение «Протасовская основная общеобразовательная школа» Покровского района Орловской области</v>
      </c>
      <c r="G291" s="32">
        <f>'Рейтинговая таблица организаций'!Q291</f>
        <v>86</v>
      </c>
      <c r="H291" s="32">
        <f>'Рейтинговая таблица организаций'!R291</f>
        <v>100</v>
      </c>
      <c r="I291" s="32">
        <f>'Рейтинговая таблица организаций'!S291</f>
        <v>100</v>
      </c>
      <c r="J291" s="32">
        <f>'Рейтинговая таблица организаций'!T291</f>
        <v>95.8</v>
      </c>
      <c r="K291" s="32" t="str">
        <f t="shared" si="152"/>
        <v>273-278</v>
      </c>
      <c r="L291" s="32">
        <f t="shared" si="167"/>
        <v>273</v>
      </c>
      <c r="M291" s="32">
        <f t="shared" si="168"/>
        <v>6</v>
      </c>
      <c r="N291" s="32">
        <f t="shared" si="153"/>
        <v>290</v>
      </c>
      <c r="O291" s="32" t="str">
        <f t="shared" si="154"/>
        <v>Муниципальное бюджетное общеобразовательное учреждение «Протасовская основная общеобразовательная школа» Покровского района Орловской области</v>
      </c>
      <c r="P291" s="32">
        <f>'Рейтинговая таблица организаций'!Z291</f>
        <v>100</v>
      </c>
      <c r="Q291" s="32">
        <f>'Рейтинговая таблица организаций'!AB291</f>
        <v>100</v>
      </c>
      <c r="R291" s="32">
        <f>'Рейтинговая таблица организаций'!AC291</f>
        <v>100</v>
      </c>
      <c r="S291" s="32" t="str">
        <f t="shared" si="155"/>
        <v>2-156</v>
      </c>
      <c r="T291" s="32">
        <f t="shared" si="169"/>
        <v>2</v>
      </c>
      <c r="U291" s="32">
        <f t="shared" si="170"/>
        <v>155</v>
      </c>
      <c r="V291" s="32">
        <f t="shared" si="156"/>
        <v>290</v>
      </c>
      <c r="W291" s="32" t="str">
        <f t="shared" si="157"/>
        <v>Муниципальное бюджетное общеобразовательное учреждение «Протасовская основная общеобразовательная школа» Покровского района Орловской области</v>
      </c>
      <c r="X291" s="32">
        <f>'Рейтинговая таблица организаций'!AH291</f>
        <v>0</v>
      </c>
      <c r="Y291" s="32">
        <f>'Рейтинговая таблица организаций'!AI291</f>
        <v>40</v>
      </c>
      <c r="Z291" s="34">
        <f>'Рейтинговая таблица организаций'!AJ291</f>
        <v>100</v>
      </c>
      <c r="AA291" s="32">
        <f>'Рейтинговая таблица организаций'!AK291</f>
        <v>46</v>
      </c>
      <c r="AB291" s="32" t="str">
        <f t="shared" si="158"/>
        <v>307-324</v>
      </c>
      <c r="AC291" s="32">
        <f t="shared" si="171"/>
        <v>307</v>
      </c>
      <c r="AD291" s="32">
        <f t="shared" si="172"/>
        <v>18</v>
      </c>
      <c r="AE291" s="32">
        <f t="shared" si="159"/>
        <v>290</v>
      </c>
      <c r="AF291" s="32" t="str">
        <f t="shared" si="160"/>
        <v>Муниципальное бюджетное общеобразовательное учреждение «Протасовская основная общеобразовательная школа» Покровского района Орловской области</v>
      </c>
      <c r="AG291" s="32">
        <f>'Рейтинговая таблица организаций'!AR291</f>
        <v>100</v>
      </c>
      <c r="AH291" s="32">
        <f>'Рейтинговая таблица организаций'!AS291</f>
        <v>100</v>
      </c>
      <c r="AI291" s="32">
        <f>'Рейтинговая таблица организаций'!AT291</f>
        <v>100</v>
      </c>
      <c r="AJ291" s="32">
        <f>'Рейтинговая таблица организаций'!AU291</f>
        <v>100</v>
      </c>
      <c r="AK291" s="32" t="str">
        <f t="shared" si="161"/>
        <v>1-123</v>
      </c>
      <c r="AL291" s="32">
        <f t="shared" si="173"/>
        <v>1</v>
      </c>
      <c r="AM291" s="32">
        <f t="shared" si="174"/>
        <v>123</v>
      </c>
      <c r="AN291" s="32">
        <f>'бланки '!D293</f>
        <v>290</v>
      </c>
      <c r="AO291" s="32" t="str">
        <f t="shared" si="162"/>
        <v>Муниципальное бюджетное общеобразовательное учреждение «Протасовская основная общеобразовательная школа» Покровского района Орловской области</v>
      </c>
      <c r="AP291" s="32">
        <f>'Рейтинговая таблица организаций'!BB291</f>
        <v>100</v>
      </c>
      <c r="AQ291" s="32">
        <f>'Рейтинговая таблица организаций'!BC291</f>
        <v>100</v>
      </c>
      <c r="AR291" s="32">
        <f>'Рейтинговая таблица организаций'!BD291</f>
        <v>100</v>
      </c>
      <c r="AS291" s="32">
        <f>'Рейтинговая таблица организаций'!BE291</f>
        <v>100</v>
      </c>
      <c r="AT291" s="32" t="str">
        <f t="shared" si="163"/>
        <v>1-120</v>
      </c>
      <c r="AU291" s="32">
        <f t="shared" si="175"/>
        <v>1</v>
      </c>
      <c r="AV291" s="32">
        <f t="shared" si="176"/>
        <v>120</v>
      </c>
      <c r="AW291" s="39" t="str">
        <f t="shared" si="177"/>
        <v>Покровский район</v>
      </c>
      <c r="AX291" s="32">
        <f t="shared" si="164"/>
        <v>290</v>
      </c>
      <c r="AY291" s="32" t="str">
        <f t="shared" si="165"/>
        <v>Муниципальное бюджетное общеобразовательное учреждение «Протасовская основная общеобразовательная школа» Покровского района Орловской области</v>
      </c>
      <c r="AZ291" s="32">
        <f>'Рейтинговая таблица организаций'!BF291</f>
        <v>88.36</v>
      </c>
      <c r="BA291" s="32" t="str">
        <f t="shared" si="166"/>
        <v>14</v>
      </c>
      <c r="BB291" s="32">
        <f t="shared" si="182"/>
        <v>14</v>
      </c>
      <c r="BC291" s="32">
        <f t="shared" si="183"/>
        <v>1</v>
      </c>
    </row>
    <row r="292" spans="1:55">
      <c r="A292" s="32">
        <f>'бланки '!D294</f>
        <v>291</v>
      </c>
      <c r="B292" s="33" t="str">
        <f>'Рейтинговая таблица организаций'!B292</f>
        <v>Муниципальное бюджетное общеобразовательное учреждение «Вепринецкая основная общеобразовательная школа» Покровского района Орловской области</v>
      </c>
      <c r="C292" s="33" t="str">
        <f>'бланки '!A294</f>
        <v>Покровский район</v>
      </c>
      <c r="D292" s="32">
        <f>'Рейтинговая таблица организаций'!C292</f>
        <v>22</v>
      </c>
      <c r="E292" s="32">
        <f t="shared" si="150"/>
        <v>291</v>
      </c>
      <c r="F292" s="32" t="str">
        <f t="shared" si="151"/>
        <v>Муниципальное бюджетное общеобразовательное учреждение «Вепринецкая основная общеобразовательная школа» Покровского района Орловской области</v>
      </c>
      <c r="G292" s="32">
        <f>'Рейтинговая таблица организаций'!Q292</f>
        <v>86</v>
      </c>
      <c r="H292" s="32">
        <f>'Рейтинговая таблица организаций'!R292</f>
        <v>90</v>
      </c>
      <c r="I292" s="32">
        <f>'Рейтинговая таблица организаций'!S292</f>
        <v>100</v>
      </c>
      <c r="J292" s="32">
        <f>'Рейтинговая таблица организаций'!T292</f>
        <v>92.8</v>
      </c>
      <c r="K292" s="32" t="str">
        <f t="shared" si="152"/>
        <v>319-320</v>
      </c>
      <c r="L292" s="32">
        <f t="shared" si="167"/>
        <v>319</v>
      </c>
      <c r="M292" s="32">
        <f t="shared" si="168"/>
        <v>2</v>
      </c>
      <c r="N292" s="32">
        <f t="shared" si="153"/>
        <v>291</v>
      </c>
      <c r="O292" s="32" t="str">
        <f t="shared" si="154"/>
        <v>Муниципальное бюджетное общеобразовательное учреждение «Вепринецкая основная общеобразовательная школа» Покровского района Орловской области</v>
      </c>
      <c r="P292" s="32">
        <f>'Рейтинговая таблица организаций'!Z292</f>
        <v>100</v>
      </c>
      <c r="Q292" s="32">
        <f>'Рейтинговая таблица организаций'!AB292</f>
        <v>100</v>
      </c>
      <c r="R292" s="32">
        <f>'Рейтинговая таблица организаций'!AC292</f>
        <v>100</v>
      </c>
      <c r="S292" s="32" t="str">
        <f t="shared" si="155"/>
        <v>2-156</v>
      </c>
      <c r="T292" s="32">
        <f t="shared" si="169"/>
        <v>2</v>
      </c>
      <c r="U292" s="32">
        <f t="shared" si="170"/>
        <v>155</v>
      </c>
      <c r="V292" s="32">
        <f t="shared" si="156"/>
        <v>291</v>
      </c>
      <c r="W292" s="32" t="str">
        <f t="shared" si="157"/>
        <v>Муниципальное бюджетное общеобразовательное учреждение «Вепринецкая основная общеобразовательная школа» Покровского района Орловской области</v>
      </c>
      <c r="X292" s="32">
        <f>'Рейтинговая таблица организаций'!AH292</f>
        <v>0</v>
      </c>
      <c r="Y292" s="32">
        <f>'Рейтинговая таблица организаций'!AI292</f>
        <v>40</v>
      </c>
      <c r="Z292" s="34">
        <f>'Рейтинговая таблица организаций'!AJ292</f>
        <v>100</v>
      </c>
      <c r="AA292" s="32">
        <f>'Рейтинговая таблица организаций'!AK292</f>
        <v>46</v>
      </c>
      <c r="AB292" s="32" t="str">
        <f t="shared" si="158"/>
        <v>307-324</v>
      </c>
      <c r="AC292" s="32">
        <f t="shared" si="171"/>
        <v>307</v>
      </c>
      <c r="AD292" s="32">
        <f t="shared" si="172"/>
        <v>18</v>
      </c>
      <c r="AE292" s="32">
        <f t="shared" si="159"/>
        <v>291</v>
      </c>
      <c r="AF292" s="32" t="str">
        <f t="shared" si="160"/>
        <v>Муниципальное бюджетное общеобразовательное учреждение «Вепринецкая основная общеобразовательная школа» Покровского района Орловской области</v>
      </c>
      <c r="AG292" s="32">
        <f>'Рейтинговая таблица организаций'!AR292</f>
        <v>100</v>
      </c>
      <c r="AH292" s="32">
        <f>'Рейтинговая таблица организаций'!AS292</f>
        <v>100</v>
      </c>
      <c r="AI292" s="32">
        <f>'Рейтинговая таблица организаций'!AT292</f>
        <v>100</v>
      </c>
      <c r="AJ292" s="32">
        <f>'Рейтинговая таблица организаций'!AU292</f>
        <v>100</v>
      </c>
      <c r="AK292" s="32" t="str">
        <f t="shared" si="161"/>
        <v>1-123</v>
      </c>
      <c r="AL292" s="32">
        <f t="shared" si="173"/>
        <v>1</v>
      </c>
      <c r="AM292" s="32">
        <f t="shared" si="174"/>
        <v>123</v>
      </c>
      <c r="AN292" s="32">
        <f>'бланки '!D294</f>
        <v>291</v>
      </c>
      <c r="AO292" s="32" t="str">
        <f t="shared" si="162"/>
        <v>Муниципальное бюджетное общеобразовательное учреждение «Вепринецкая основная общеобразовательная школа» Покровского района Орловской области</v>
      </c>
      <c r="AP292" s="32">
        <f>'Рейтинговая таблица организаций'!BB292</f>
        <v>100</v>
      </c>
      <c r="AQ292" s="32">
        <f>'Рейтинговая таблица организаций'!BC292</f>
        <v>100</v>
      </c>
      <c r="AR292" s="32">
        <f>'Рейтинговая таблица организаций'!BD292</f>
        <v>100</v>
      </c>
      <c r="AS292" s="32">
        <f>'Рейтинговая таблица организаций'!BE292</f>
        <v>100</v>
      </c>
      <c r="AT292" s="32" t="str">
        <f t="shared" si="163"/>
        <v>1-120</v>
      </c>
      <c r="AU292" s="32">
        <f t="shared" si="175"/>
        <v>1</v>
      </c>
      <c r="AV292" s="32">
        <f t="shared" si="176"/>
        <v>120</v>
      </c>
      <c r="AW292" s="39" t="str">
        <f t="shared" si="177"/>
        <v>Покровский район</v>
      </c>
      <c r="AX292" s="32">
        <f t="shared" si="164"/>
        <v>291</v>
      </c>
      <c r="AY292" s="32" t="str">
        <f t="shared" si="165"/>
        <v>Муниципальное бюджетное общеобразовательное учреждение «Вепринецкая основная общеобразовательная школа» Покровского района Орловской области</v>
      </c>
      <c r="AZ292" s="32">
        <f>'Рейтинговая таблица организаций'!BF292</f>
        <v>87.76</v>
      </c>
      <c r="BA292" s="32" t="str">
        <f t="shared" si="166"/>
        <v>16</v>
      </c>
      <c r="BB292" s="32">
        <f t="shared" si="182"/>
        <v>16</v>
      </c>
      <c r="BC292" s="32">
        <f t="shared" si="183"/>
        <v>1</v>
      </c>
    </row>
    <row r="293" spans="1:55">
      <c r="A293" s="32">
        <f>'бланки '!D295</f>
        <v>292</v>
      </c>
      <c r="B293" s="33" t="str">
        <f>'Рейтинговая таблица организаций'!B293</f>
        <v>Муниципальное бюджетное общеобразовательное учреждение «Никольская основная общеобразовательная школа» Покровского района Орловской области</v>
      </c>
      <c r="C293" s="33" t="str">
        <f>'бланки '!A295</f>
        <v>Покровский район</v>
      </c>
      <c r="D293" s="32">
        <f>'Рейтинговая таблица организаций'!C293</f>
        <v>18</v>
      </c>
      <c r="E293" s="32">
        <f t="shared" si="150"/>
        <v>292</v>
      </c>
      <c r="F293" s="32" t="str">
        <f t="shared" si="151"/>
        <v>Муниципальное бюджетное общеобразовательное учреждение «Никольская основная общеобразовательная школа» Покровского района Орловской области</v>
      </c>
      <c r="G293" s="32">
        <f>'Рейтинговая таблица организаций'!Q293</f>
        <v>94</v>
      </c>
      <c r="H293" s="32">
        <f>'Рейтинговая таблица организаций'!R293</f>
        <v>100</v>
      </c>
      <c r="I293" s="32">
        <f>'Рейтинговая таблица организаций'!S293</f>
        <v>100</v>
      </c>
      <c r="J293" s="32">
        <f>'Рейтинговая таблица организаций'!T293</f>
        <v>98.2</v>
      </c>
      <c r="K293" s="32" t="str">
        <f t="shared" si="152"/>
        <v>190-199</v>
      </c>
      <c r="L293" s="32">
        <f t="shared" si="167"/>
        <v>190</v>
      </c>
      <c r="M293" s="32">
        <f t="shared" si="168"/>
        <v>10</v>
      </c>
      <c r="N293" s="32">
        <f t="shared" si="153"/>
        <v>292</v>
      </c>
      <c r="O293" s="32" t="str">
        <f t="shared" si="154"/>
        <v>Муниципальное бюджетное общеобразовательное учреждение «Никольская основная общеобразовательная школа» Покровского района Орловской области</v>
      </c>
      <c r="P293" s="32">
        <f>'Рейтинговая таблица организаций'!Z293</f>
        <v>100</v>
      </c>
      <c r="Q293" s="32">
        <f>'Рейтинговая таблица организаций'!AB293</f>
        <v>100</v>
      </c>
      <c r="R293" s="32">
        <f>'Рейтинговая таблица организаций'!AC293</f>
        <v>100</v>
      </c>
      <c r="S293" s="32" t="str">
        <f t="shared" si="155"/>
        <v>2-156</v>
      </c>
      <c r="T293" s="32">
        <f t="shared" si="169"/>
        <v>2</v>
      </c>
      <c r="U293" s="32">
        <f t="shared" si="170"/>
        <v>155</v>
      </c>
      <c r="V293" s="32">
        <f t="shared" si="156"/>
        <v>292</v>
      </c>
      <c r="W293" s="32" t="str">
        <f t="shared" si="157"/>
        <v>Муниципальное бюджетное общеобразовательное учреждение «Никольская основная общеобразовательная школа» Покровского района Орловской области</v>
      </c>
      <c r="X293" s="32">
        <f>'Рейтинговая таблица организаций'!AH293</f>
        <v>20</v>
      </c>
      <c r="Y293" s="32">
        <f>'Рейтинговая таблица организаций'!AI293</f>
        <v>60</v>
      </c>
      <c r="Z293" s="34">
        <f>'Рейтинговая таблица организаций'!AJ293</f>
        <v>100</v>
      </c>
      <c r="AA293" s="32">
        <f>'Рейтинговая таблица организаций'!AK293</f>
        <v>60</v>
      </c>
      <c r="AB293" s="32" t="str">
        <f t="shared" si="158"/>
        <v>160-188</v>
      </c>
      <c r="AC293" s="32">
        <f t="shared" si="171"/>
        <v>160</v>
      </c>
      <c r="AD293" s="32">
        <f t="shared" si="172"/>
        <v>29</v>
      </c>
      <c r="AE293" s="32">
        <f t="shared" si="159"/>
        <v>292</v>
      </c>
      <c r="AF293" s="32" t="str">
        <f t="shared" si="160"/>
        <v>Муниципальное бюджетное общеобразовательное учреждение «Никольская основная общеобразовательная школа» Покровского района Орловской области</v>
      </c>
      <c r="AG293" s="32">
        <f>'Рейтинговая таблица организаций'!AR293</f>
        <v>100</v>
      </c>
      <c r="AH293" s="32">
        <f>'Рейтинговая таблица организаций'!AS293</f>
        <v>100</v>
      </c>
      <c r="AI293" s="32">
        <f>'Рейтинговая таблица организаций'!AT293</f>
        <v>100</v>
      </c>
      <c r="AJ293" s="32">
        <f>'Рейтинговая таблица организаций'!AU293</f>
        <v>100</v>
      </c>
      <c r="AK293" s="32" t="str">
        <f t="shared" si="161"/>
        <v>1-123</v>
      </c>
      <c r="AL293" s="32">
        <f t="shared" si="173"/>
        <v>1</v>
      </c>
      <c r="AM293" s="32">
        <f t="shared" si="174"/>
        <v>123</v>
      </c>
      <c r="AN293" s="32">
        <f>'бланки '!D295</f>
        <v>292</v>
      </c>
      <c r="AO293" s="32" t="str">
        <f t="shared" si="162"/>
        <v>Муниципальное бюджетное общеобразовательное учреждение «Никольская основная общеобразовательная школа» Покровского района Орловской области</v>
      </c>
      <c r="AP293" s="32">
        <f>'Рейтинговая таблица организаций'!BB293</f>
        <v>100</v>
      </c>
      <c r="AQ293" s="32">
        <f>'Рейтинговая таблица организаций'!BC293</f>
        <v>100</v>
      </c>
      <c r="AR293" s="32">
        <f>'Рейтинговая таблица организаций'!BD293</f>
        <v>100</v>
      </c>
      <c r="AS293" s="32">
        <f>'Рейтинговая таблица организаций'!BE293</f>
        <v>100</v>
      </c>
      <c r="AT293" s="32" t="str">
        <f t="shared" si="163"/>
        <v>1-120</v>
      </c>
      <c r="AU293" s="32">
        <f t="shared" si="175"/>
        <v>1</v>
      </c>
      <c r="AV293" s="32">
        <f t="shared" si="176"/>
        <v>120</v>
      </c>
      <c r="AW293" s="39" t="str">
        <f t="shared" si="177"/>
        <v>Покровский район</v>
      </c>
      <c r="AX293" s="32">
        <f t="shared" si="164"/>
        <v>292</v>
      </c>
      <c r="AY293" s="32" t="str">
        <f t="shared" si="165"/>
        <v>Муниципальное бюджетное общеобразовательное учреждение «Никольская основная общеобразовательная школа» Покровского района Орловской области</v>
      </c>
      <c r="AZ293" s="32">
        <f>'Рейтинговая таблица организаций'!BF293</f>
        <v>91.64</v>
      </c>
      <c r="BA293" s="32" t="str">
        <f t="shared" si="166"/>
        <v>6</v>
      </c>
      <c r="BB293" s="32">
        <f t="shared" si="182"/>
        <v>6</v>
      </c>
      <c r="BC293" s="32">
        <f t="shared" si="183"/>
        <v>1</v>
      </c>
    </row>
    <row r="294" spans="1:55">
      <c r="A294" s="32">
        <f>'бланки '!D296</f>
        <v>293</v>
      </c>
      <c r="B294" s="33" t="str">
        <f>'Рейтинговая таблица организаций'!B294</f>
        <v>Муниципальное бюджетное общеобразовательное учреждение «Трудкинская средняя общеобразовательная школа» Покровского района Орловской области</v>
      </c>
      <c r="C294" s="33" t="str">
        <f>'бланки '!A296</f>
        <v>Покровский район</v>
      </c>
      <c r="D294" s="32">
        <f>'Рейтинговая таблица организаций'!C294</f>
        <v>20</v>
      </c>
      <c r="E294" s="32">
        <f t="shared" si="150"/>
        <v>293</v>
      </c>
      <c r="F294" s="32" t="str">
        <f t="shared" si="151"/>
        <v>Муниципальное бюджетное общеобразовательное учреждение «Трудкинская средняя общеобразовательная школа» Покровского района Орловской области</v>
      </c>
      <c r="G294" s="32">
        <f>'Рейтинговая таблица организаций'!Q294</f>
        <v>98</v>
      </c>
      <c r="H294" s="32">
        <f>'Рейтинговая таблица организаций'!R294</f>
        <v>100</v>
      </c>
      <c r="I294" s="32">
        <f>'Рейтинговая таблица организаций'!S294</f>
        <v>100</v>
      </c>
      <c r="J294" s="32">
        <f>'Рейтинговая таблица организаций'!T294</f>
        <v>99.4</v>
      </c>
      <c r="K294" s="32" t="str">
        <f t="shared" si="152"/>
        <v>75-82</v>
      </c>
      <c r="L294" s="32">
        <f t="shared" si="167"/>
        <v>75</v>
      </c>
      <c r="M294" s="32">
        <f t="shared" si="168"/>
        <v>8</v>
      </c>
      <c r="N294" s="32">
        <f t="shared" si="153"/>
        <v>293</v>
      </c>
      <c r="O294" s="32" t="str">
        <f t="shared" si="154"/>
        <v>Муниципальное бюджетное общеобразовательное учреждение «Трудкинская средняя общеобразовательная школа» Покровского района Орловской области</v>
      </c>
      <c r="P294" s="32">
        <f>'Рейтинговая таблица организаций'!Z294</f>
        <v>100</v>
      </c>
      <c r="Q294" s="32">
        <f>'Рейтинговая таблица организаций'!AB294</f>
        <v>95</v>
      </c>
      <c r="R294" s="32">
        <f>'Рейтинговая таблица организаций'!AC294</f>
        <v>97.5</v>
      </c>
      <c r="S294" s="32" t="str">
        <f t="shared" si="155"/>
        <v>316-330</v>
      </c>
      <c r="T294" s="32">
        <f t="shared" si="169"/>
        <v>316</v>
      </c>
      <c r="U294" s="32">
        <f t="shared" si="170"/>
        <v>15</v>
      </c>
      <c r="V294" s="32">
        <f t="shared" si="156"/>
        <v>293</v>
      </c>
      <c r="W294" s="32" t="str">
        <f t="shared" si="157"/>
        <v>Муниципальное бюджетное общеобразовательное учреждение «Трудкинская средняя общеобразовательная школа» Покровского района Орловской области</v>
      </c>
      <c r="X294" s="32">
        <f>'Рейтинговая таблица организаций'!AH294</f>
        <v>0</v>
      </c>
      <c r="Y294" s="32">
        <f>'Рейтинговая таблица организаций'!AI294</f>
        <v>40</v>
      </c>
      <c r="Z294" s="34">
        <f>'Рейтинговая таблица организаций'!AJ294</f>
        <v>100</v>
      </c>
      <c r="AA294" s="32">
        <f>'Рейтинговая таблица организаций'!AK294</f>
        <v>46</v>
      </c>
      <c r="AB294" s="32" t="str">
        <f t="shared" si="158"/>
        <v>307-324</v>
      </c>
      <c r="AC294" s="32">
        <f t="shared" si="171"/>
        <v>307</v>
      </c>
      <c r="AD294" s="32">
        <f t="shared" si="172"/>
        <v>18</v>
      </c>
      <c r="AE294" s="32">
        <f t="shared" si="159"/>
        <v>293</v>
      </c>
      <c r="AF294" s="32" t="str">
        <f t="shared" si="160"/>
        <v>Муниципальное бюджетное общеобразовательное учреждение «Трудкинская средняя общеобразовательная школа» Покровского района Орловской области</v>
      </c>
      <c r="AG294" s="32">
        <f>'Рейтинговая таблица организаций'!AR294</f>
        <v>100</v>
      </c>
      <c r="AH294" s="32">
        <f>'Рейтинговая таблица организаций'!AS294</f>
        <v>100</v>
      </c>
      <c r="AI294" s="32">
        <f>'Рейтинговая таблица организаций'!AT294</f>
        <v>100</v>
      </c>
      <c r="AJ294" s="32">
        <f>'Рейтинговая таблица организаций'!AU294</f>
        <v>100</v>
      </c>
      <c r="AK294" s="32" t="str">
        <f t="shared" si="161"/>
        <v>1-123</v>
      </c>
      <c r="AL294" s="32">
        <f t="shared" si="173"/>
        <v>1</v>
      </c>
      <c r="AM294" s="32">
        <f t="shared" si="174"/>
        <v>123</v>
      </c>
      <c r="AN294" s="32">
        <f>'бланки '!D296</f>
        <v>293</v>
      </c>
      <c r="AO294" s="32" t="str">
        <f t="shared" si="162"/>
        <v>Муниципальное бюджетное общеобразовательное учреждение «Трудкинская средняя общеобразовательная школа» Покровского района Орловской области</v>
      </c>
      <c r="AP294" s="32">
        <f>'Рейтинговая таблица организаций'!BB294</f>
        <v>100</v>
      </c>
      <c r="AQ294" s="32">
        <f>'Рейтинговая таблица организаций'!BC294</f>
        <v>100</v>
      </c>
      <c r="AR294" s="32">
        <f>'Рейтинговая таблица организаций'!BD294</f>
        <v>95</v>
      </c>
      <c r="AS294" s="32">
        <f>'Рейтинговая таблица организаций'!BE294</f>
        <v>97.5</v>
      </c>
      <c r="AT294" s="32" t="str">
        <f t="shared" si="163"/>
        <v>279-285</v>
      </c>
      <c r="AU294" s="32">
        <f t="shared" si="175"/>
        <v>279</v>
      </c>
      <c r="AV294" s="32">
        <f t="shared" si="176"/>
        <v>7</v>
      </c>
      <c r="AW294" s="39" t="str">
        <f t="shared" si="177"/>
        <v>Покровский район</v>
      </c>
      <c r="AX294" s="32">
        <f t="shared" si="164"/>
        <v>293</v>
      </c>
      <c r="AY294" s="32" t="str">
        <f t="shared" si="165"/>
        <v>Муниципальное бюджетное общеобразовательное учреждение «Трудкинская средняя общеобразовательная школа» Покровского района Орловской области</v>
      </c>
      <c r="AZ294" s="32">
        <f>'Рейтинговая таблица организаций'!BF294</f>
        <v>88.08</v>
      </c>
      <c r="BA294" s="32" t="str">
        <f t="shared" si="166"/>
        <v>15</v>
      </c>
      <c r="BB294" s="32">
        <f t="shared" si="182"/>
        <v>15</v>
      </c>
      <c r="BC294" s="32">
        <f t="shared" si="183"/>
        <v>1</v>
      </c>
    </row>
    <row r="295" spans="1:55">
      <c r="A295" s="32">
        <f>'бланки '!D297</f>
        <v>294</v>
      </c>
      <c r="B295" s="33" t="str">
        <f>'Рейтинговая таблица организаций'!B295</f>
        <v>Муниципальное бюджетное общеобразовательное учреждение «Внуковская основная общеобразовательная школа» Покровского района Орловской области</v>
      </c>
      <c r="C295" s="33" t="str">
        <f>'бланки '!A297</f>
        <v>Покровский район</v>
      </c>
      <c r="D295" s="32">
        <f>'Рейтинговая таблица организаций'!C295</f>
        <v>14</v>
      </c>
      <c r="E295" s="32">
        <f t="shared" si="150"/>
        <v>294</v>
      </c>
      <c r="F295" s="32" t="str">
        <f t="shared" si="151"/>
        <v>Муниципальное бюджетное общеобразовательное учреждение «Внуковская основная общеобразовательная школа» Покровского района Орловской области</v>
      </c>
      <c r="G295" s="32">
        <f>'Рейтинговая таблица организаций'!Q295</f>
        <v>94</v>
      </c>
      <c r="H295" s="32">
        <f>'Рейтинговая таблица организаций'!R295</f>
        <v>100</v>
      </c>
      <c r="I295" s="32">
        <f>'Рейтинговая таблица организаций'!S295</f>
        <v>100</v>
      </c>
      <c r="J295" s="32">
        <f>'Рейтинговая таблица организаций'!T295</f>
        <v>98.2</v>
      </c>
      <c r="K295" s="32" t="str">
        <f t="shared" si="152"/>
        <v>190-199</v>
      </c>
      <c r="L295" s="32">
        <f t="shared" si="167"/>
        <v>190</v>
      </c>
      <c r="M295" s="32">
        <f t="shared" si="168"/>
        <v>10</v>
      </c>
      <c r="N295" s="32">
        <f t="shared" si="153"/>
        <v>294</v>
      </c>
      <c r="O295" s="32" t="str">
        <f t="shared" si="154"/>
        <v>Муниципальное бюджетное общеобразовательное учреждение «Внуковская основная общеобразовательная школа» Покровского района Орловской области</v>
      </c>
      <c r="P295" s="32">
        <f>'Рейтинговая таблица организаций'!Z295</f>
        <v>100</v>
      </c>
      <c r="Q295" s="32">
        <f>'Рейтинговая таблица организаций'!AB295</f>
        <v>100</v>
      </c>
      <c r="R295" s="32">
        <f>'Рейтинговая таблица организаций'!AC295</f>
        <v>100</v>
      </c>
      <c r="S295" s="32" t="str">
        <f t="shared" si="155"/>
        <v>2-156</v>
      </c>
      <c r="T295" s="32">
        <f t="shared" si="169"/>
        <v>2</v>
      </c>
      <c r="U295" s="32">
        <f t="shared" si="170"/>
        <v>155</v>
      </c>
      <c r="V295" s="32">
        <f t="shared" si="156"/>
        <v>294</v>
      </c>
      <c r="W295" s="32" t="str">
        <f t="shared" si="157"/>
        <v>Муниципальное бюджетное общеобразовательное учреждение «Внуковская основная общеобразовательная школа» Покровского района Орловской области</v>
      </c>
      <c r="X295" s="32">
        <f>'Рейтинговая таблица организаций'!AH295</f>
        <v>0</v>
      </c>
      <c r="Y295" s="32">
        <f>'Рейтинговая таблица организаций'!AI295</f>
        <v>60</v>
      </c>
      <c r="Z295" s="34">
        <f>'Рейтинговая таблица организаций'!AJ295</f>
        <v>100</v>
      </c>
      <c r="AA295" s="32">
        <f>'Рейтинговая таблица организаций'!AK295</f>
        <v>54</v>
      </c>
      <c r="AB295" s="32" t="str">
        <f t="shared" si="158"/>
        <v>206-265</v>
      </c>
      <c r="AC295" s="32">
        <f t="shared" si="171"/>
        <v>206</v>
      </c>
      <c r="AD295" s="32">
        <f t="shared" si="172"/>
        <v>60</v>
      </c>
      <c r="AE295" s="32">
        <f t="shared" si="159"/>
        <v>294</v>
      </c>
      <c r="AF295" s="32" t="str">
        <f t="shared" si="160"/>
        <v>Муниципальное бюджетное общеобразовательное учреждение «Внуковская основная общеобразовательная школа» Покровского района Орловской области</v>
      </c>
      <c r="AG295" s="32">
        <f>'Рейтинговая таблица организаций'!AR295</f>
        <v>100</v>
      </c>
      <c r="AH295" s="32">
        <f>'Рейтинговая таблица организаций'!AS295</f>
        <v>100</v>
      </c>
      <c r="AI295" s="32">
        <f>'Рейтинговая таблица организаций'!AT295</f>
        <v>100</v>
      </c>
      <c r="AJ295" s="32">
        <f>'Рейтинговая таблица организаций'!AU295</f>
        <v>100</v>
      </c>
      <c r="AK295" s="32" t="str">
        <f t="shared" si="161"/>
        <v>1-123</v>
      </c>
      <c r="AL295" s="32">
        <f t="shared" si="173"/>
        <v>1</v>
      </c>
      <c r="AM295" s="32">
        <f t="shared" si="174"/>
        <v>123</v>
      </c>
      <c r="AN295" s="32">
        <f>'бланки '!D297</f>
        <v>294</v>
      </c>
      <c r="AO295" s="32" t="str">
        <f t="shared" si="162"/>
        <v>Муниципальное бюджетное общеобразовательное учреждение «Внуковская основная общеобразовательная школа» Покровского района Орловской области</v>
      </c>
      <c r="AP295" s="32">
        <f>'Рейтинговая таблица организаций'!BB295</f>
        <v>100</v>
      </c>
      <c r="AQ295" s="32">
        <f>'Рейтинговая таблица организаций'!BC295</f>
        <v>100</v>
      </c>
      <c r="AR295" s="32">
        <f>'Рейтинговая таблица организаций'!BD295</f>
        <v>100</v>
      </c>
      <c r="AS295" s="32">
        <f>'Рейтинговая таблица организаций'!BE295</f>
        <v>100</v>
      </c>
      <c r="AT295" s="32" t="str">
        <f t="shared" si="163"/>
        <v>1-120</v>
      </c>
      <c r="AU295" s="32">
        <f t="shared" si="175"/>
        <v>1</v>
      </c>
      <c r="AV295" s="32">
        <f t="shared" si="176"/>
        <v>120</v>
      </c>
      <c r="AW295" s="39" t="str">
        <f t="shared" si="177"/>
        <v>Покровский район</v>
      </c>
      <c r="AX295" s="32">
        <f t="shared" si="164"/>
        <v>294</v>
      </c>
      <c r="AY295" s="32" t="str">
        <f t="shared" si="165"/>
        <v>Муниципальное бюджетное общеобразовательное учреждение «Внуковская основная общеобразовательная школа» Покровского района Орловской области</v>
      </c>
      <c r="AZ295" s="32">
        <f>'Рейтинговая таблица организаций'!BF295</f>
        <v>90.44</v>
      </c>
      <c r="BA295" s="32" t="str">
        <f t="shared" si="166"/>
        <v>10</v>
      </c>
      <c r="BB295" s="32">
        <f t="shared" si="182"/>
        <v>10</v>
      </c>
      <c r="BC295" s="32">
        <f t="shared" si="183"/>
        <v>1</v>
      </c>
    </row>
    <row r="296" spans="1:55">
      <c r="A296" s="32">
        <f>'бланки '!D298</f>
        <v>295</v>
      </c>
      <c r="B296" s="33" t="str">
        <f>'Рейтинговая таблица организаций'!B296</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6" s="33" t="str">
        <f>'бланки '!A298</f>
        <v>Покровский район</v>
      </c>
      <c r="D296" s="32">
        <f>'Рейтинговая таблица организаций'!C296</f>
        <v>19</v>
      </c>
      <c r="E296" s="32">
        <f t="shared" si="150"/>
        <v>295</v>
      </c>
      <c r="F296" s="32" t="str">
        <f t="shared" si="151"/>
        <v>Муниципальное бюджетное общеобразовательное учреждение «Тимирязевская основная общеобразовательная школа» Покровского района Орловской области</v>
      </c>
      <c r="G296" s="32">
        <f>'Рейтинговая таблица организаций'!Q296</f>
        <v>92</v>
      </c>
      <c r="H296" s="32">
        <f>'Рейтинговая таблица организаций'!R296</f>
        <v>90</v>
      </c>
      <c r="I296" s="32">
        <f>'Рейтинговая таблица организаций'!S296</f>
        <v>100</v>
      </c>
      <c r="J296" s="32">
        <f>'Рейтинговая таблица организаций'!T296</f>
        <v>94.6</v>
      </c>
      <c r="K296" s="32" t="str">
        <f t="shared" si="152"/>
        <v>300-302</v>
      </c>
      <c r="L296" s="32">
        <f t="shared" si="167"/>
        <v>300</v>
      </c>
      <c r="M296" s="32">
        <f t="shared" si="168"/>
        <v>3</v>
      </c>
      <c r="N296" s="32">
        <f t="shared" si="153"/>
        <v>295</v>
      </c>
      <c r="O296" s="32" t="str">
        <f t="shared" si="154"/>
        <v>Муниципальное бюджетное общеобразовательное учреждение «Тимирязевская основная общеобразовательная школа» Покровского района Орловской области</v>
      </c>
      <c r="P296" s="32">
        <f>'Рейтинговая таблица организаций'!Z296</f>
        <v>100</v>
      </c>
      <c r="Q296" s="32">
        <f>'Рейтинговая таблица организаций'!AB296</f>
        <v>100</v>
      </c>
      <c r="R296" s="32">
        <f>'Рейтинговая таблица организаций'!AC296</f>
        <v>100</v>
      </c>
      <c r="S296" s="32" t="str">
        <f t="shared" si="155"/>
        <v>2-156</v>
      </c>
      <c r="T296" s="32">
        <f t="shared" si="169"/>
        <v>2</v>
      </c>
      <c r="U296" s="32">
        <f t="shared" si="170"/>
        <v>155</v>
      </c>
      <c r="V296" s="32">
        <f t="shared" si="156"/>
        <v>295</v>
      </c>
      <c r="W296" s="32" t="str">
        <f t="shared" si="157"/>
        <v>Муниципальное бюджетное общеобразовательное учреждение «Тимирязевская основная общеобразовательная школа» Покровского района Орловской области</v>
      </c>
      <c r="X296" s="32">
        <f>'Рейтинговая таблица организаций'!AH296</f>
        <v>0</v>
      </c>
      <c r="Y296" s="32">
        <f>'Рейтинговая таблица организаций'!AI296</f>
        <v>40</v>
      </c>
      <c r="Z296" s="34">
        <f>'Рейтинговая таблица организаций'!AJ296</f>
        <v>83</v>
      </c>
      <c r="AA296" s="32">
        <f>'Рейтинговая таблица организаций'!AK296</f>
        <v>40.9</v>
      </c>
      <c r="AB296" s="32" t="str">
        <f t="shared" si="158"/>
        <v>330</v>
      </c>
      <c r="AC296" s="32">
        <f t="shared" si="171"/>
        <v>330</v>
      </c>
      <c r="AD296" s="32">
        <f t="shared" si="172"/>
        <v>1</v>
      </c>
      <c r="AE296" s="32">
        <f t="shared" si="159"/>
        <v>295</v>
      </c>
      <c r="AF296" s="32" t="str">
        <f t="shared" si="160"/>
        <v>Муниципальное бюджетное общеобразовательное учреждение «Тимирязевская основная общеобразовательная школа» Покровского района Орловской области</v>
      </c>
      <c r="AG296" s="32">
        <f>'Рейтинговая таблица организаций'!AR296</f>
        <v>100</v>
      </c>
      <c r="AH296" s="32">
        <f>'Рейтинговая таблица организаций'!AS296</f>
        <v>100</v>
      </c>
      <c r="AI296" s="32">
        <f>'Рейтинговая таблица организаций'!AT296</f>
        <v>100</v>
      </c>
      <c r="AJ296" s="32">
        <f>'Рейтинговая таблица организаций'!AU296</f>
        <v>100</v>
      </c>
      <c r="AK296" s="32" t="str">
        <f t="shared" si="161"/>
        <v>1-123</v>
      </c>
      <c r="AL296" s="32">
        <f t="shared" si="173"/>
        <v>1</v>
      </c>
      <c r="AM296" s="32">
        <f t="shared" si="174"/>
        <v>123</v>
      </c>
      <c r="AN296" s="32">
        <f>'бланки '!D298</f>
        <v>295</v>
      </c>
      <c r="AO296" s="32" t="str">
        <f t="shared" si="162"/>
        <v>Муниципальное бюджетное общеобразовательное учреждение «Тимирязевская основная общеобразовательная школа» Покровского района Орловской области</v>
      </c>
      <c r="AP296" s="32">
        <f>'Рейтинговая таблица организаций'!BB296</f>
        <v>100</v>
      </c>
      <c r="AQ296" s="32">
        <f>'Рейтинговая таблица организаций'!BC296</f>
        <v>100</v>
      </c>
      <c r="AR296" s="32">
        <f>'Рейтинговая таблица организаций'!BD296</f>
        <v>100</v>
      </c>
      <c r="AS296" s="32">
        <f>'Рейтинговая таблица организаций'!BE296</f>
        <v>100</v>
      </c>
      <c r="AT296" s="32" t="str">
        <f t="shared" si="163"/>
        <v>1-120</v>
      </c>
      <c r="AU296" s="32">
        <f t="shared" si="175"/>
        <v>1</v>
      </c>
      <c r="AV296" s="32">
        <f t="shared" si="176"/>
        <v>120</v>
      </c>
      <c r="AW296" s="39" t="str">
        <f t="shared" si="177"/>
        <v>Покровский район</v>
      </c>
      <c r="AX296" s="32">
        <f t="shared" si="164"/>
        <v>295</v>
      </c>
      <c r="AY296" s="32" t="str">
        <f t="shared" si="165"/>
        <v>Муниципальное бюджетное общеобразовательное учреждение «Тимирязевская основная общеобразовательная школа» Покровского района Орловской области</v>
      </c>
      <c r="AZ296" s="32">
        <f>'Рейтинговая таблица организаций'!BF296</f>
        <v>87.1</v>
      </c>
      <c r="BA296" s="32" t="str">
        <f t="shared" si="166"/>
        <v>17</v>
      </c>
      <c r="BB296" s="32">
        <f t="shared" si="182"/>
        <v>17</v>
      </c>
      <c r="BC296" s="32">
        <f t="shared" si="183"/>
        <v>1</v>
      </c>
    </row>
    <row r="297" spans="1:55">
      <c r="A297" s="32">
        <f>'бланки '!D299</f>
        <v>296</v>
      </c>
      <c r="B297" s="33" t="str">
        <f>'Рейтинговая таблица организаций'!B297</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7" s="33" t="str">
        <f>'бланки '!A299</f>
        <v>Глазуновский район</v>
      </c>
      <c r="D297" s="32">
        <f>'Рейтинговая таблица организаций'!C297</f>
        <v>574</v>
      </c>
      <c r="E297" s="32">
        <f t="shared" si="150"/>
        <v>296</v>
      </c>
      <c r="F297" s="32" t="str">
        <f t="shared" si="151"/>
        <v>Муниципальное бюджетное общеобразовательное учреждение «Глазуновская средняя общеобразовательная школа» Глазуновского района Орловской области</v>
      </c>
      <c r="G297" s="32">
        <f>'Рейтинговая таблица организаций'!Q297</f>
        <v>100</v>
      </c>
      <c r="H297" s="32">
        <f>'Рейтинговая таблица организаций'!R297</f>
        <v>100</v>
      </c>
      <c r="I297" s="32">
        <f>'Рейтинговая таблица организаций'!S297</f>
        <v>98</v>
      </c>
      <c r="J297" s="32">
        <f>'Рейтинговая таблица организаций'!T297</f>
        <v>99.2</v>
      </c>
      <c r="K297" s="32" t="str">
        <f t="shared" si="152"/>
        <v>90-121</v>
      </c>
      <c r="L297" s="32">
        <f t="shared" si="167"/>
        <v>90</v>
      </c>
      <c r="M297" s="32">
        <f t="shared" si="168"/>
        <v>32</v>
      </c>
      <c r="N297" s="32">
        <f t="shared" si="153"/>
        <v>296</v>
      </c>
      <c r="O297" s="32" t="str">
        <f t="shared" si="154"/>
        <v>Муниципальное бюджетное общеобразовательное учреждение «Глазуновская средняя общеобразовательная школа» Глазуновского района Орловской области</v>
      </c>
      <c r="P297" s="32">
        <f>'Рейтинговая таблица организаций'!Z297</f>
        <v>100</v>
      </c>
      <c r="Q297" s="32">
        <f>'Рейтинговая таблица организаций'!AB297</f>
        <v>96</v>
      </c>
      <c r="R297" s="32">
        <f>'Рейтинговая таблица организаций'!AC297</f>
        <v>98</v>
      </c>
      <c r="S297" s="32" t="str">
        <f t="shared" si="155"/>
        <v>278-315</v>
      </c>
      <c r="T297" s="32">
        <f t="shared" si="169"/>
        <v>278</v>
      </c>
      <c r="U297" s="32">
        <f t="shared" si="170"/>
        <v>38</v>
      </c>
      <c r="V297" s="32">
        <f t="shared" si="156"/>
        <v>296</v>
      </c>
      <c r="W297" s="32" t="str">
        <f t="shared" si="157"/>
        <v>Муниципальное бюджетное общеобразовательное учреждение «Глазуновская средняя общеобразовательная школа» Глазуновского района Орловской области</v>
      </c>
      <c r="X297" s="32">
        <f>'Рейтинговая таблица организаций'!AH297</f>
        <v>80</v>
      </c>
      <c r="Y297" s="32">
        <f>'Рейтинговая таблица организаций'!AI297</f>
        <v>100</v>
      </c>
      <c r="Z297" s="34">
        <f>'Рейтинговая таблица организаций'!AJ297</f>
        <v>95</v>
      </c>
      <c r="AA297" s="32">
        <f>'Рейтинговая таблица организаций'!AK297</f>
        <v>92.5</v>
      </c>
      <c r="AB297" s="32" t="str">
        <f t="shared" si="158"/>
        <v>12-13</v>
      </c>
      <c r="AC297" s="32">
        <f t="shared" si="171"/>
        <v>12</v>
      </c>
      <c r="AD297" s="32">
        <f t="shared" si="172"/>
        <v>2</v>
      </c>
      <c r="AE297" s="32">
        <f t="shared" si="159"/>
        <v>296</v>
      </c>
      <c r="AF297" s="32" t="str">
        <f t="shared" si="160"/>
        <v>Муниципальное бюджетное общеобразовательное учреждение «Глазуновская средняя общеобразовательная школа» Глазуновского района Орловской области</v>
      </c>
      <c r="AG297" s="32">
        <f>'Рейтинговая таблица организаций'!AR297</f>
        <v>100</v>
      </c>
      <c r="AH297" s="32">
        <f>'Рейтинговая таблица организаций'!AS297</f>
        <v>100</v>
      </c>
      <c r="AI297" s="32">
        <f>'Рейтинговая таблица организаций'!AT297</f>
        <v>96</v>
      </c>
      <c r="AJ297" s="32">
        <f>'Рейтинговая таблица организаций'!AU297</f>
        <v>99.2</v>
      </c>
      <c r="AK297" s="32" t="str">
        <f t="shared" si="161"/>
        <v>139-156</v>
      </c>
      <c r="AL297" s="32">
        <f t="shared" si="173"/>
        <v>139</v>
      </c>
      <c r="AM297" s="32">
        <f t="shared" si="174"/>
        <v>18</v>
      </c>
      <c r="AN297" s="32">
        <f>'бланки '!D299</f>
        <v>296</v>
      </c>
      <c r="AO297" s="32" t="str">
        <f t="shared" si="162"/>
        <v>Муниципальное бюджетное общеобразовательное учреждение «Глазуновская средняя общеобразовательная школа» Глазуновского района Орловской области</v>
      </c>
      <c r="AP297" s="32">
        <f>'Рейтинговая таблица организаций'!BB297</f>
        <v>98</v>
      </c>
      <c r="AQ297" s="32">
        <f>'Рейтинговая таблица организаций'!BC297</f>
        <v>97</v>
      </c>
      <c r="AR297" s="32">
        <f>'Рейтинговая таблица организаций'!BD297</f>
        <v>99</v>
      </c>
      <c r="AS297" s="32">
        <f>'Рейтинговая таблица организаций'!BE297</f>
        <v>98.3</v>
      </c>
      <c r="AT297" s="32" t="str">
        <f t="shared" si="163"/>
        <v>229-232</v>
      </c>
      <c r="AU297" s="32">
        <f t="shared" si="175"/>
        <v>229</v>
      </c>
      <c r="AV297" s="32">
        <f t="shared" si="176"/>
        <v>4</v>
      </c>
      <c r="AW297" s="39" t="str">
        <f t="shared" si="177"/>
        <v>Глазуновский район</v>
      </c>
      <c r="AX297" s="32">
        <f t="shared" si="164"/>
        <v>296</v>
      </c>
      <c r="AY297" s="32" t="str">
        <f t="shared" si="165"/>
        <v>Муниципальное бюджетное общеобразовательное учреждение «Глазуновская средняя общеобразовательная школа» Глазуновского района Орловской области</v>
      </c>
      <c r="AZ297" s="32">
        <f>'Рейтинговая таблица организаций'!BF297</f>
        <v>97.44</v>
      </c>
      <c r="BA297" s="32" t="str">
        <f t="shared" si="166"/>
        <v>1</v>
      </c>
      <c r="BB297" s="32">
        <f>RANK(AZ297,AZ$297:AZ$303)</f>
        <v>1</v>
      </c>
      <c r="BC297" s="32">
        <f>COUNTIF(BB$297:BB$303,BB297)</f>
        <v>1</v>
      </c>
    </row>
    <row r="298" spans="1:55">
      <c r="A298" s="32">
        <f>'бланки '!D300</f>
        <v>297</v>
      </c>
      <c r="B298" s="33" t="str">
        <f>'Рейтинговая таблица организаций'!B298</f>
        <v>Муниципальное бюджетное общеобразовательное учреждение «Очкинская основная общеобразовательная школа» Глазуновского района Орловской области</v>
      </c>
      <c r="C298" s="33" t="str">
        <f>'бланки '!A300</f>
        <v>Глазуновский район</v>
      </c>
      <c r="D298" s="32">
        <f>'Рейтинговая таблица организаций'!C298</f>
        <v>59</v>
      </c>
      <c r="E298" s="32">
        <f t="shared" si="150"/>
        <v>297</v>
      </c>
      <c r="F298" s="32" t="str">
        <f t="shared" si="151"/>
        <v>Муниципальное бюджетное общеобразовательное учреждение «Очкинская основная общеобразовательная школа» Глазуновского района Орловской области</v>
      </c>
      <c r="G298" s="32">
        <f>'Рейтинговая таблица организаций'!Q298</f>
        <v>92</v>
      </c>
      <c r="H298" s="32">
        <f>'Рейтинговая таблица организаций'!R298</f>
        <v>100</v>
      </c>
      <c r="I298" s="32">
        <f>'Рейтинговая таблица организаций'!S298</f>
        <v>100</v>
      </c>
      <c r="J298" s="32">
        <f>'Рейтинговая таблица организаций'!T298</f>
        <v>97.6</v>
      </c>
      <c r="K298" s="32" t="str">
        <f t="shared" si="152"/>
        <v>220-229</v>
      </c>
      <c r="L298" s="32">
        <f t="shared" si="167"/>
        <v>220</v>
      </c>
      <c r="M298" s="32">
        <f t="shared" si="168"/>
        <v>10</v>
      </c>
      <c r="N298" s="32">
        <f t="shared" si="153"/>
        <v>297</v>
      </c>
      <c r="O298" s="32" t="str">
        <f t="shared" si="154"/>
        <v>Муниципальное бюджетное общеобразовательное учреждение «Очкинская основная общеобразовательная школа» Глазуновского района Орловской области</v>
      </c>
      <c r="P298" s="32">
        <f>'Рейтинговая таблица организаций'!Z298</f>
        <v>100</v>
      </c>
      <c r="Q298" s="32">
        <f>'Рейтинговая таблица организаций'!AB298</f>
        <v>98</v>
      </c>
      <c r="R298" s="32">
        <f>'Рейтинговая таблица организаций'!AC298</f>
        <v>99</v>
      </c>
      <c r="S298" s="32" t="str">
        <f t="shared" si="155"/>
        <v>193-239</v>
      </c>
      <c r="T298" s="32">
        <f t="shared" si="169"/>
        <v>193</v>
      </c>
      <c r="U298" s="32">
        <f t="shared" si="170"/>
        <v>47</v>
      </c>
      <c r="V298" s="32">
        <f t="shared" si="156"/>
        <v>297</v>
      </c>
      <c r="W298" s="32" t="str">
        <f t="shared" si="157"/>
        <v>Муниципальное бюджетное общеобразовательное учреждение «Очкинская основная общеобразовательная школа» Глазуновского района Орловской области</v>
      </c>
      <c r="X298" s="32">
        <f>'Рейтинговая таблица организаций'!AH298</f>
        <v>0</v>
      </c>
      <c r="Y298" s="32">
        <f>'Рейтинговая таблица организаций'!AI298</f>
        <v>60</v>
      </c>
      <c r="Z298" s="34">
        <f>'Рейтинговая таблица организаций'!AJ298</f>
        <v>100</v>
      </c>
      <c r="AA298" s="32">
        <f>'Рейтинговая таблица организаций'!AK298</f>
        <v>54</v>
      </c>
      <c r="AB298" s="32" t="str">
        <f t="shared" si="158"/>
        <v>206-265</v>
      </c>
      <c r="AC298" s="32">
        <f t="shared" si="171"/>
        <v>206</v>
      </c>
      <c r="AD298" s="32">
        <f t="shared" si="172"/>
        <v>60</v>
      </c>
      <c r="AE298" s="32">
        <f t="shared" si="159"/>
        <v>297</v>
      </c>
      <c r="AF298" s="32" t="str">
        <f t="shared" si="160"/>
        <v>Муниципальное бюджетное общеобразовательное учреждение «Очкинская основная общеобразовательная школа» Глазуновского района Орловской области</v>
      </c>
      <c r="AG298" s="32">
        <f>'Рейтинговая таблица организаций'!AR298</f>
        <v>100</v>
      </c>
      <c r="AH298" s="32">
        <f>'Рейтинговая таблица организаций'!AS298</f>
        <v>100</v>
      </c>
      <c r="AI298" s="32">
        <f>'Рейтинговая таблица организаций'!AT298</f>
        <v>100</v>
      </c>
      <c r="AJ298" s="32">
        <f>'Рейтинговая таблица организаций'!AU298</f>
        <v>100</v>
      </c>
      <c r="AK298" s="32" t="str">
        <f t="shared" si="161"/>
        <v>1-123</v>
      </c>
      <c r="AL298" s="32">
        <f t="shared" si="173"/>
        <v>1</v>
      </c>
      <c r="AM298" s="32">
        <f t="shared" si="174"/>
        <v>123</v>
      </c>
      <c r="AN298" s="32">
        <f>'бланки '!D300</f>
        <v>297</v>
      </c>
      <c r="AO298" s="32" t="str">
        <f t="shared" si="162"/>
        <v>Муниципальное бюджетное общеобразовательное учреждение «Очкинская основная общеобразовательная школа» Глазуновского района Орловской области</v>
      </c>
      <c r="AP298" s="32">
        <f>'Рейтинговая таблица организаций'!BB298</f>
        <v>100</v>
      </c>
      <c r="AQ298" s="32">
        <f>'Рейтинговая таблица организаций'!BC298</f>
        <v>100</v>
      </c>
      <c r="AR298" s="32">
        <f>'Рейтинговая таблица организаций'!BD298</f>
        <v>100</v>
      </c>
      <c r="AS298" s="32">
        <f>'Рейтинговая таблица организаций'!BE298</f>
        <v>100</v>
      </c>
      <c r="AT298" s="32" t="str">
        <f t="shared" si="163"/>
        <v>1-120</v>
      </c>
      <c r="AU298" s="32">
        <f t="shared" si="175"/>
        <v>1</v>
      </c>
      <c r="AV298" s="32">
        <f t="shared" si="176"/>
        <v>120</v>
      </c>
      <c r="AW298" s="39" t="str">
        <f t="shared" si="177"/>
        <v>Глазуновский район</v>
      </c>
      <c r="AX298" s="32">
        <f t="shared" si="164"/>
        <v>297</v>
      </c>
      <c r="AY298" s="32" t="str">
        <f t="shared" si="165"/>
        <v>Муниципальное бюджетное общеобразовательное учреждение «Очкинская основная общеобразовательная школа» Глазуновского района Орловской области</v>
      </c>
      <c r="AZ298" s="32">
        <f>'Рейтинговая таблица организаций'!BF298</f>
        <v>90.12</v>
      </c>
      <c r="BA298" s="32" t="str">
        <f t="shared" si="166"/>
        <v>4</v>
      </c>
      <c r="BB298" s="32">
        <f t="shared" ref="BB298:BB303" si="184">RANK(AZ298,AZ$297:AZ$303)</f>
        <v>4</v>
      </c>
      <c r="BC298" s="32">
        <f t="shared" ref="BC298:BC303" si="185">COUNTIF(BB$297:BB$303,BB298)</f>
        <v>1</v>
      </c>
    </row>
    <row r="299" spans="1:55">
      <c r="A299" s="32">
        <f>'бланки '!D301</f>
        <v>298</v>
      </c>
      <c r="B299" s="33" t="str">
        <f>'Рейтинговая таблица организаций'!B299</f>
        <v>Муниципальное бюджетное общеобразовательное учреждение «Тагинская средняя общеобразовательная школа» Глазуновского района Орловской области</v>
      </c>
      <c r="C299" s="33" t="str">
        <f>'бланки '!A301</f>
        <v>Глазуновский район</v>
      </c>
      <c r="D299" s="32">
        <f>'Рейтинговая таблица организаций'!C299</f>
        <v>63</v>
      </c>
      <c r="E299" s="32">
        <f t="shared" si="150"/>
        <v>298</v>
      </c>
      <c r="F299" s="32" t="str">
        <f t="shared" si="151"/>
        <v>Муниципальное бюджетное общеобразовательное учреждение «Тагинская средняя общеобразовательная школа» Глазуновского района Орловской области</v>
      </c>
      <c r="G299" s="32">
        <f>'Рейтинговая таблица организаций'!Q299</f>
        <v>96</v>
      </c>
      <c r="H299" s="32">
        <f>'Рейтинговая таблица организаций'!R299</f>
        <v>100</v>
      </c>
      <c r="I299" s="32">
        <f>'Рейтинговая таблица организаций'!S299</f>
        <v>100</v>
      </c>
      <c r="J299" s="32">
        <f>'Рейтинговая таблица организаций'!T299</f>
        <v>98.8</v>
      </c>
      <c r="K299" s="32" t="str">
        <f t="shared" si="152"/>
        <v>143-159</v>
      </c>
      <c r="L299" s="32">
        <f t="shared" si="167"/>
        <v>143</v>
      </c>
      <c r="M299" s="32">
        <f t="shared" si="168"/>
        <v>17</v>
      </c>
      <c r="N299" s="32">
        <f t="shared" si="153"/>
        <v>298</v>
      </c>
      <c r="O299" s="32" t="str">
        <f t="shared" si="154"/>
        <v>Муниципальное бюджетное общеобразовательное учреждение «Тагинская средняя общеобразовательная школа» Глазуновского района Орловской области</v>
      </c>
      <c r="P299" s="32">
        <f>'Рейтинговая таблица организаций'!Z299</f>
        <v>100</v>
      </c>
      <c r="Q299" s="32">
        <f>'Рейтинговая таблица организаций'!AB299</f>
        <v>100</v>
      </c>
      <c r="R299" s="32">
        <f>'Рейтинговая таблица организаций'!AC299</f>
        <v>100</v>
      </c>
      <c r="S299" s="32" t="str">
        <f t="shared" si="155"/>
        <v>2-156</v>
      </c>
      <c r="T299" s="32">
        <f t="shared" si="169"/>
        <v>2</v>
      </c>
      <c r="U299" s="32">
        <f t="shared" si="170"/>
        <v>155</v>
      </c>
      <c r="V299" s="32">
        <f t="shared" si="156"/>
        <v>298</v>
      </c>
      <c r="W299" s="32" t="str">
        <f t="shared" si="157"/>
        <v>Муниципальное бюджетное общеобразовательное учреждение «Тагинская средняя общеобразовательная школа» Глазуновского района Орловской области</v>
      </c>
      <c r="X299" s="32">
        <f>'Рейтинговая таблица организаций'!AH299</f>
        <v>60</v>
      </c>
      <c r="Y299" s="32">
        <f>'Рейтинговая таблица организаций'!AI299</f>
        <v>80</v>
      </c>
      <c r="Z299" s="34">
        <f>'Рейтинговая таблица организаций'!AJ299</f>
        <v>100</v>
      </c>
      <c r="AA299" s="32">
        <f>'Рейтинговая таблица организаций'!AK299</f>
        <v>80</v>
      </c>
      <c r="AB299" s="32" t="str">
        <f t="shared" si="158"/>
        <v>41-47</v>
      </c>
      <c r="AC299" s="32">
        <f t="shared" si="171"/>
        <v>41</v>
      </c>
      <c r="AD299" s="32">
        <f t="shared" si="172"/>
        <v>7</v>
      </c>
      <c r="AE299" s="32">
        <f t="shared" si="159"/>
        <v>298</v>
      </c>
      <c r="AF299" s="32" t="str">
        <f t="shared" si="160"/>
        <v>Муниципальное бюджетное общеобразовательное учреждение «Тагинская средняя общеобразовательная школа» Глазуновского района Орловской области</v>
      </c>
      <c r="AG299" s="32">
        <f>'Рейтинговая таблица организаций'!AR299</f>
        <v>100</v>
      </c>
      <c r="AH299" s="32">
        <f>'Рейтинговая таблица организаций'!AS299</f>
        <v>100</v>
      </c>
      <c r="AI299" s="32">
        <f>'Рейтинговая таблица организаций'!AT299</f>
        <v>100</v>
      </c>
      <c r="AJ299" s="32">
        <f>'Рейтинговая таблица организаций'!AU299</f>
        <v>100</v>
      </c>
      <c r="AK299" s="32" t="str">
        <f t="shared" si="161"/>
        <v>1-123</v>
      </c>
      <c r="AL299" s="32">
        <f t="shared" si="173"/>
        <v>1</v>
      </c>
      <c r="AM299" s="32">
        <f t="shared" si="174"/>
        <v>123</v>
      </c>
      <c r="AN299" s="32">
        <f>'бланки '!D301</f>
        <v>298</v>
      </c>
      <c r="AO299" s="32" t="str">
        <f t="shared" si="162"/>
        <v>Муниципальное бюджетное общеобразовательное учреждение «Тагинская средняя общеобразовательная школа» Глазуновского района Орловской области</v>
      </c>
      <c r="AP299" s="32">
        <f>'Рейтинговая таблица организаций'!BB299</f>
        <v>100</v>
      </c>
      <c r="AQ299" s="32">
        <f>'Рейтинговая таблица организаций'!BC299</f>
        <v>100</v>
      </c>
      <c r="AR299" s="32">
        <f>'Рейтинговая таблица организаций'!BD299</f>
        <v>100</v>
      </c>
      <c r="AS299" s="32">
        <f>'Рейтинговая таблица организаций'!BE299</f>
        <v>100</v>
      </c>
      <c r="AT299" s="32" t="str">
        <f t="shared" si="163"/>
        <v>1-120</v>
      </c>
      <c r="AU299" s="32">
        <f t="shared" si="175"/>
        <v>1</v>
      </c>
      <c r="AV299" s="32">
        <f t="shared" si="176"/>
        <v>120</v>
      </c>
      <c r="AW299" s="39" t="str">
        <f t="shared" si="177"/>
        <v>Глазуновский район</v>
      </c>
      <c r="AX299" s="32">
        <f t="shared" si="164"/>
        <v>298</v>
      </c>
      <c r="AY299" s="32" t="str">
        <f t="shared" si="165"/>
        <v>Муниципальное бюджетное общеобразовательное учреждение «Тагинская средняя общеобразовательная школа» Глазуновского района Орловской области</v>
      </c>
      <c r="AZ299" s="32">
        <f>'Рейтинговая таблица организаций'!BF299</f>
        <v>95.76</v>
      </c>
      <c r="BA299" s="32" t="str">
        <f t="shared" si="166"/>
        <v>2</v>
      </c>
      <c r="BB299" s="32">
        <f t="shared" si="184"/>
        <v>2</v>
      </c>
      <c r="BC299" s="32">
        <f t="shared" si="185"/>
        <v>1</v>
      </c>
    </row>
    <row r="300" spans="1:55">
      <c r="A300" s="32">
        <f>'бланки '!D302</f>
        <v>299</v>
      </c>
      <c r="B300" s="33" t="str">
        <f>'Рейтинговая таблица организаций'!B300</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300" s="33" t="str">
        <f>'бланки '!A302</f>
        <v>Глазуновский район</v>
      </c>
      <c r="D300" s="32">
        <f>'Рейтинговая таблица организаций'!C300</f>
        <v>63</v>
      </c>
      <c r="E300" s="32">
        <f t="shared" si="150"/>
        <v>299</v>
      </c>
      <c r="F300" s="32" t="str">
        <f t="shared" si="151"/>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G300" s="32">
        <f>'Рейтинговая таблица организаций'!Q300</f>
        <v>96</v>
      </c>
      <c r="H300" s="32">
        <f>'Рейтинговая таблица организаций'!R300</f>
        <v>100</v>
      </c>
      <c r="I300" s="32">
        <f>'Рейтинговая таблица организаций'!S300</f>
        <v>100</v>
      </c>
      <c r="J300" s="32">
        <f>'Рейтинговая таблица организаций'!T300</f>
        <v>98.8</v>
      </c>
      <c r="K300" s="32" t="str">
        <f t="shared" si="152"/>
        <v>143-159</v>
      </c>
      <c r="L300" s="32">
        <f t="shared" si="167"/>
        <v>143</v>
      </c>
      <c r="M300" s="32">
        <f t="shared" si="168"/>
        <v>17</v>
      </c>
      <c r="N300" s="32">
        <f t="shared" si="153"/>
        <v>299</v>
      </c>
      <c r="O300" s="32" t="str">
        <f t="shared" si="154"/>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P300" s="32">
        <f>'Рейтинговая таблица организаций'!Z300</f>
        <v>100</v>
      </c>
      <c r="Q300" s="32">
        <f>'Рейтинговая таблица организаций'!AB300</f>
        <v>100</v>
      </c>
      <c r="R300" s="32">
        <f>'Рейтинговая таблица организаций'!AC300</f>
        <v>100</v>
      </c>
      <c r="S300" s="32" t="str">
        <f t="shared" si="155"/>
        <v>2-156</v>
      </c>
      <c r="T300" s="32">
        <f t="shared" si="169"/>
        <v>2</v>
      </c>
      <c r="U300" s="32">
        <f t="shared" si="170"/>
        <v>155</v>
      </c>
      <c r="V300" s="32">
        <f t="shared" si="156"/>
        <v>299</v>
      </c>
      <c r="W300" s="32" t="str">
        <f t="shared" si="157"/>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X300" s="32">
        <f>'Рейтинговая таблица организаций'!AH300</f>
        <v>0</v>
      </c>
      <c r="Y300" s="32">
        <f>'Рейтинговая таблица организаций'!AI300</f>
        <v>60</v>
      </c>
      <c r="Z300" s="34">
        <f>'Рейтинговая таблица организаций'!AJ300</f>
        <v>83</v>
      </c>
      <c r="AA300" s="32">
        <f>'Рейтинговая таблица организаций'!AK300</f>
        <v>48.9</v>
      </c>
      <c r="AB300" s="32" t="str">
        <f t="shared" si="158"/>
        <v>300-303</v>
      </c>
      <c r="AC300" s="32">
        <f t="shared" si="171"/>
        <v>300</v>
      </c>
      <c r="AD300" s="32">
        <f t="shared" si="172"/>
        <v>4</v>
      </c>
      <c r="AE300" s="32">
        <f t="shared" si="159"/>
        <v>299</v>
      </c>
      <c r="AF300" s="32" t="str">
        <f t="shared" si="160"/>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AG300" s="32">
        <f>'Рейтинговая таблица организаций'!AR300</f>
        <v>100</v>
      </c>
      <c r="AH300" s="32">
        <f>'Рейтинговая таблица организаций'!AS300</f>
        <v>98</v>
      </c>
      <c r="AI300" s="32">
        <f>'Рейтинговая таблица организаций'!AT300</f>
        <v>100</v>
      </c>
      <c r="AJ300" s="32">
        <f>'Рейтинговая таблица организаций'!AU300</f>
        <v>99.2</v>
      </c>
      <c r="AK300" s="32" t="str">
        <f t="shared" si="161"/>
        <v>139-156</v>
      </c>
      <c r="AL300" s="32">
        <f t="shared" si="173"/>
        <v>139</v>
      </c>
      <c r="AM300" s="32">
        <f t="shared" si="174"/>
        <v>18</v>
      </c>
      <c r="AN300" s="32">
        <f>'бланки '!D302</f>
        <v>299</v>
      </c>
      <c r="AO300" s="32" t="str">
        <f t="shared" si="162"/>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AP300" s="32">
        <f>'Рейтинговая таблица организаций'!BB300</f>
        <v>97</v>
      </c>
      <c r="AQ300" s="32">
        <f>'Рейтинговая таблица организаций'!BC300</f>
        <v>100</v>
      </c>
      <c r="AR300" s="32">
        <f>'Рейтинговая таблица организаций'!BD300</f>
        <v>100</v>
      </c>
      <c r="AS300" s="32">
        <f>'Рейтинговая таблица организаций'!BE300</f>
        <v>99.1</v>
      </c>
      <c r="AT300" s="32" t="str">
        <f t="shared" si="163"/>
        <v>159-164</v>
      </c>
      <c r="AU300" s="32">
        <f t="shared" si="175"/>
        <v>159</v>
      </c>
      <c r="AV300" s="32">
        <f t="shared" si="176"/>
        <v>6</v>
      </c>
      <c r="AW300" s="39" t="str">
        <f t="shared" si="177"/>
        <v>Глазуновский район</v>
      </c>
      <c r="AX300" s="32">
        <f t="shared" si="164"/>
        <v>299</v>
      </c>
      <c r="AY300" s="32" t="str">
        <f t="shared" si="165"/>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AZ300" s="32">
        <f>'Рейтинговая таблица организаций'!BF300</f>
        <v>89.2</v>
      </c>
      <c r="BA300" s="32" t="str">
        <f t="shared" si="166"/>
        <v>6</v>
      </c>
      <c r="BB300" s="32">
        <f t="shared" si="184"/>
        <v>6</v>
      </c>
      <c r="BC300" s="32">
        <f t="shared" si="185"/>
        <v>1</v>
      </c>
    </row>
    <row r="301" spans="1:55">
      <c r="A301" s="32">
        <f>'бланки '!D303</f>
        <v>300</v>
      </c>
      <c r="B301" s="33" t="str">
        <f>'Рейтинговая таблица организаций'!B301</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301" s="33" t="str">
        <f>'бланки '!A303</f>
        <v>Глазуновский район</v>
      </c>
      <c r="D301" s="32">
        <f>'Рейтинговая таблица организаций'!C301</f>
        <v>40</v>
      </c>
      <c r="E301" s="32">
        <f t="shared" si="150"/>
        <v>300</v>
      </c>
      <c r="F301" s="32" t="str">
        <f t="shared" si="151"/>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G301" s="32">
        <f>'Рейтинговая таблица организаций'!Q301</f>
        <v>82</v>
      </c>
      <c r="H301" s="32">
        <f>'Рейтинговая таблица организаций'!R301</f>
        <v>90</v>
      </c>
      <c r="I301" s="32">
        <f>'Рейтинговая таблица организаций'!S301</f>
        <v>98</v>
      </c>
      <c r="J301" s="32">
        <f>'Рейтинговая таблица организаций'!T301</f>
        <v>90.8</v>
      </c>
      <c r="K301" s="32" t="str">
        <f t="shared" si="152"/>
        <v>327</v>
      </c>
      <c r="L301" s="32">
        <f t="shared" si="167"/>
        <v>327</v>
      </c>
      <c r="M301" s="32">
        <f t="shared" si="168"/>
        <v>1</v>
      </c>
      <c r="N301" s="32">
        <f t="shared" si="153"/>
        <v>300</v>
      </c>
      <c r="O301" s="32" t="str">
        <f t="shared" si="154"/>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P301" s="32">
        <f>'Рейтинговая таблица организаций'!Z301</f>
        <v>100</v>
      </c>
      <c r="Q301" s="32">
        <f>'Рейтинговая таблица организаций'!AB301</f>
        <v>100</v>
      </c>
      <c r="R301" s="32">
        <f>'Рейтинговая таблица организаций'!AC301</f>
        <v>100</v>
      </c>
      <c r="S301" s="32" t="str">
        <f t="shared" si="155"/>
        <v>2-156</v>
      </c>
      <c r="T301" s="32">
        <f t="shared" si="169"/>
        <v>2</v>
      </c>
      <c r="U301" s="32">
        <f t="shared" si="170"/>
        <v>155</v>
      </c>
      <c r="V301" s="32">
        <f t="shared" si="156"/>
        <v>300</v>
      </c>
      <c r="W301" s="32" t="str">
        <f t="shared" si="157"/>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X301" s="32">
        <f>'Рейтинговая таблица организаций'!AH301</f>
        <v>0</v>
      </c>
      <c r="Y301" s="32">
        <f>'Рейтинговая таблица организаций'!AI301</f>
        <v>60</v>
      </c>
      <c r="Z301" s="34">
        <f>'Рейтинговая таблица организаций'!AJ301</f>
        <v>93</v>
      </c>
      <c r="AA301" s="32">
        <f>'Рейтинговая таблица организаций'!AK301</f>
        <v>51.9</v>
      </c>
      <c r="AB301" s="32" t="str">
        <f t="shared" si="158"/>
        <v>278-281</v>
      </c>
      <c r="AC301" s="32">
        <f t="shared" si="171"/>
        <v>278</v>
      </c>
      <c r="AD301" s="32">
        <f t="shared" si="172"/>
        <v>4</v>
      </c>
      <c r="AE301" s="32">
        <f t="shared" si="159"/>
        <v>300</v>
      </c>
      <c r="AF301" s="32" t="str">
        <f t="shared" si="160"/>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AG301" s="32">
        <f>'Рейтинговая таблица организаций'!AR301</f>
        <v>100</v>
      </c>
      <c r="AH301" s="32">
        <f>'Рейтинговая таблица организаций'!AS301</f>
        <v>95</v>
      </c>
      <c r="AI301" s="32">
        <f>'Рейтинговая таблица организаций'!AT301</f>
        <v>97</v>
      </c>
      <c r="AJ301" s="32">
        <f>'Рейтинговая таблица организаций'!AU301</f>
        <v>97.4</v>
      </c>
      <c r="AK301" s="32" t="str">
        <f t="shared" si="161"/>
        <v>265-271</v>
      </c>
      <c r="AL301" s="32">
        <f t="shared" si="173"/>
        <v>265</v>
      </c>
      <c r="AM301" s="32">
        <f t="shared" si="174"/>
        <v>7</v>
      </c>
      <c r="AN301" s="32">
        <f>'бланки '!D303</f>
        <v>300</v>
      </c>
      <c r="AO301" s="32" t="str">
        <f t="shared" si="162"/>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AP301" s="32">
        <f>'Рейтинговая таблица организаций'!BB301</f>
        <v>97</v>
      </c>
      <c r="AQ301" s="32">
        <f>'Рейтинговая таблица организаций'!BC301</f>
        <v>100</v>
      </c>
      <c r="AR301" s="32">
        <f>'Рейтинговая таблица организаций'!BD301</f>
        <v>95</v>
      </c>
      <c r="AS301" s="32">
        <f>'Рейтинговая таблица организаций'!BE301</f>
        <v>96.6</v>
      </c>
      <c r="AT301" s="32" t="str">
        <f t="shared" si="163"/>
        <v>314-315</v>
      </c>
      <c r="AU301" s="32">
        <f t="shared" si="175"/>
        <v>314</v>
      </c>
      <c r="AV301" s="32">
        <f t="shared" si="176"/>
        <v>2</v>
      </c>
      <c r="AW301" s="39" t="str">
        <f t="shared" si="177"/>
        <v>Глазуновский район</v>
      </c>
      <c r="AX301" s="32">
        <f t="shared" si="164"/>
        <v>300</v>
      </c>
      <c r="AY301" s="32" t="str">
        <f t="shared" si="165"/>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AZ301" s="32">
        <f>'Рейтинговая таблица организаций'!BF301</f>
        <v>87.34</v>
      </c>
      <c r="BA301" s="32" t="str">
        <f t="shared" si="166"/>
        <v>7</v>
      </c>
      <c r="BB301" s="32">
        <f t="shared" si="184"/>
        <v>7</v>
      </c>
      <c r="BC301" s="32">
        <f t="shared" si="185"/>
        <v>1</v>
      </c>
    </row>
    <row r="302" spans="1:55">
      <c r="A302" s="32">
        <f>'бланки '!D304</f>
        <v>301</v>
      </c>
      <c r="B302" s="33" t="str">
        <f>'Рейтинговая таблица организаций'!B302</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2" s="33" t="str">
        <f>'бланки '!A304</f>
        <v>Глазуновский район</v>
      </c>
      <c r="D302" s="32">
        <f>'Рейтинговая таблица организаций'!C302</f>
        <v>22</v>
      </c>
      <c r="E302" s="32">
        <f t="shared" si="150"/>
        <v>301</v>
      </c>
      <c r="F302" s="32" t="str">
        <f t="shared" si="151"/>
        <v>Муниципальное бюджетное общеобразовательное учреждение «Гнилушинская средняя общеобразовательная школа» Глазуновского района Орловской области</v>
      </c>
      <c r="G302" s="32">
        <f>'Рейтинговая таблица организаций'!Q302</f>
        <v>97</v>
      </c>
      <c r="H302" s="32">
        <f>'Рейтинговая таблица организаций'!R302</f>
        <v>100</v>
      </c>
      <c r="I302" s="32">
        <f>'Рейтинговая таблица организаций'!S302</f>
        <v>97</v>
      </c>
      <c r="J302" s="32">
        <f>'Рейтинговая таблица организаций'!T302</f>
        <v>97.9</v>
      </c>
      <c r="K302" s="32" t="str">
        <f t="shared" si="152"/>
        <v>205-214</v>
      </c>
      <c r="L302" s="32">
        <f t="shared" si="167"/>
        <v>205</v>
      </c>
      <c r="M302" s="32">
        <f t="shared" si="168"/>
        <v>10</v>
      </c>
      <c r="N302" s="32">
        <f t="shared" si="153"/>
        <v>301</v>
      </c>
      <c r="O302" s="32" t="str">
        <f t="shared" si="154"/>
        <v>Муниципальное бюджетное общеобразовательное учреждение «Гнилушинская средняя общеобразовательная школа» Глазуновского района Орловской области</v>
      </c>
      <c r="P302" s="32">
        <f>'Рейтинговая таблица организаций'!Z302</f>
        <v>100</v>
      </c>
      <c r="Q302" s="32">
        <f>'Рейтинговая таблица организаций'!AB302</f>
        <v>100</v>
      </c>
      <c r="R302" s="32">
        <f>'Рейтинговая таблица организаций'!AC302</f>
        <v>100</v>
      </c>
      <c r="S302" s="32" t="str">
        <f t="shared" si="155"/>
        <v>2-156</v>
      </c>
      <c r="T302" s="32">
        <f t="shared" si="169"/>
        <v>2</v>
      </c>
      <c r="U302" s="32">
        <f t="shared" si="170"/>
        <v>155</v>
      </c>
      <c r="V302" s="32">
        <f t="shared" si="156"/>
        <v>301</v>
      </c>
      <c r="W302" s="32" t="str">
        <f t="shared" si="157"/>
        <v>Муниципальное бюджетное общеобразовательное учреждение «Гнилушинская средняя общеобразовательная школа» Глазуновского района Орловской области</v>
      </c>
      <c r="X302" s="32">
        <f>'Рейтинговая таблица организаций'!AH302</f>
        <v>20</v>
      </c>
      <c r="Y302" s="32">
        <f>'Рейтинговая таблица организаций'!AI302</f>
        <v>60</v>
      </c>
      <c r="Z302" s="34">
        <f>'Рейтинговая таблица организаций'!AJ302</f>
        <v>100</v>
      </c>
      <c r="AA302" s="32">
        <f>'Рейтинговая таблица организаций'!AK302</f>
        <v>60</v>
      </c>
      <c r="AB302" s="32" t="str">
        <f t="shared" si="158"/>
        <v>160-188</v>
      </c>
      <c r="AC302" s="32">
        <f t="shared" si="171"/>
        <v>160</v>
      </c>
      <c r="AD302" s="32">
        <f t="shared" si="172"/>
        <v>29</v>
      </c>
      <c r="AE302" s="32">
        <f t="shared" si="159"/>
        <v>301</v>
      </c>
      <c r="AF302" s="32" t="str">
        <f t="shared" si="160"/>
        <v>Муниципальное бюджетное общеобразовательное учреждение «Гнилушинская средняя общеобразовательная школа» Глазуновского района Орловской области</v>
      </c>
      <c r="AG302" s="32">
        <f>'Рейтинговая таблица организаций'!AR302</f>
        <v>100</v>
      </c>
      <c r="AH302" s="32">
        <f>'Рейтинговая таблица организаций'!AS302</f>
        <v>100</v>
      </c>
      <c r="AI302" s="32">
        <f>'Рейтинговая таблица организаций'!AT302</f>
        <v>100</v>
      </c>
      <c r="AJ302" s="32">
        <f>'Рейтинговая таблица организаций'!AU302</f>
        <v>100</v>
      </c>
      <c r="AK302" s="32" t="str">
        <f t="shared" si="161"/>
        <v>1-123</v>
      </c>
      <c r="AL302" s="32">
        <f t="shared" si="173"/>
        <v>1</v>
      </c>
      <c r="AM302" s="32">
        <f t="shared" si="174"/>
        <v>123</v>
      </c>
      <c r="AN302" s="32">
        <f>'бланки '!D304</f>
        <v>301</v>
      </c>
      <c r="AO302" s="32" t="str">
        <f t="shared" si="162"/>
        <v>Муниципальное бюджетное общеобразовательное учреждение «Гнилушинская средняя общеобразовательная школа» Глазуновского района Орловской области</v>
      </c>
      <c r="AP302" s="32">
        <f>'Рейтинговая таблица организаций'!BB302</f>
        <v>100</v>
      </c>
      <c r="AQ302" s="32">
        <f>'Рейтинговая таблица организаций'!BC302</f>
        <v>100</v>
      </c>
      <c r="AR302" s="32">
        <f>'Рейтинговая таблица организаций'!BD302</f>
        <v>100</v>
      </c>
      <c r="AS302" s="32">
        <f>'Рейтинговая таблица организаций'!BE302</f>
        <v>100</v>
      </c>
      <c r="AT302" s="32" t="str">
        <f t="shared" si="163"/>
        <v>1-120</v>
      </c>
      <c r="AU302" s="32">
        <f t="shared" si="175"/>
        <v>1</v>
      </c>
      <c r="AV302" s="32">
        <f t="shared" si="176"/>
        <v>120</v>
      </c>
      <c r="AW302" s="39" t="str">
        <f t="shared" si="177"/>
        <v>Глазуновский район</v>
      </c>
      <c r="AX302" s="32">
        <f t="shared" si="164"/>
        <v>301</v>
      </c>
      <c r="AY302" s="32" t="str">
        <f t="shared" si="165"/>
        <v>Муниципальное бюджетное общеобразовательное учреждение «Гнилушинская средняя общеобразовательная школа» Глазуновского района Орловской области</v>
      </c>
      <c r="AZ302" s="32">
        <f>'Рейтинговая таблица организаций'!BF302</f>
        <v>91.58</v>
      </c>
      <c r="BA302" s="32" t="str">
        <f t="shared" si="166"/>
        <v>3</v>
      </c>
      <c r="BB302" s="32">
        <f t="shared" si="184"/>
        <v>3</v>
      </c>
      <c r="BC302" s="32">
        <f t="shared" si="185"/>
        <v>1</v>
      </c>
    </row>
    <row r="303" spans="1:55">
      <c r="A303" s="32">
        <f>'бланки '!D305</f>
        <v>302</v>
      </c>
      <c r="B303" s="33" t="str">
        <f>'Рейтинговая таблица организаций'!B303</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3" s="33" t="str">
        <f>'бланки '!A305</f>
        <v>Глазуновский район</v>
      </c>
      <c r="D303" s="32">
        <f>'Рейтинговая таблица организаций'!C303</f>
        <v>44</v>
      </c>
      <c r="E303" s="32">
        <f t="shared" si="150"/>
        <v>302</v>
      </c>
      <c r="F303" s="32" t="str">
        <f t="shared" si="151"/>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G303" s="32">
        <f>'Рейтинговая таблица организаций'!Q303</f>
        <v>96</v>
      </c>
      <c r="H303" s="32">
        <f>'Рейтинговая таблица организаций'!R303</f>
        <v>100</v>
      </c>
      <c r="I303" s="32">
        <f>'Рейтинговая таблица организаций'!S303</f>
        <v>98</v>
      </c>
      <c r="J303" s="32">
        <f>'Рейтинговая таблица организаций'!T303</f>
        <v>98</v>
      </c>
      <c r="K303" s="32" t="str">
        <f t="shared" si="152"/>
        <v>201-204</v>
      </c>
      <c r="L303" s="32">
        <f t="shared" si="167"/>
        <v>201</v>
      </c>
      <c r="M303" s="32">
        <f t="shared" si="168"/>
        <v>4</v>
      </c>
      <c r="N303" s="32">
        <f t="shared" si="153"/>
        <v>302</v>
      </c>
      <c r="O303" s="32" t="str">
        <f t="shared" si="154"/>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P303" s="32">
        <f>'Рейтинговая таблица организаций'!Z303</f>
        <v>100</v>
      </c>
      <c r="Q303" s="32">
        <f>'Рейтинговая таблица организаций'!AB303</f>
        <v>95</v>
      </c>
      <c r="R303" s="32">
        <f>'Рейтинговая таблица организаций'!AC303</f>
        <v>97.5</v>
      </c>
      <c r="S303" s="32" t="str">
        <f t="shared" si="155"/>
        <v>316-330</v>
      </c>
      <c r="T303" s="32">
        <f t="shared" si="169"/>
        <v>316</v>
      </c>
      <c r="U303" s="32">
        <f t="shared" si="170"/>
        <v>15</v>
      </c>
      <c r="V303" s="32">
        <f t="shared" si="156"/>
        <v>302</v>
      </c>
      <c r="W303" s="32" t="str">
        <f t="shared" si="157"/>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X303" s="32">
        <f>'Рейтинговая таблица организаций'!AH303</f>
        <v>0</v>
      </c>
      <c r="Y303" s="32">
        <f>'Рейтинговая таблица организаций'!AI303</f>
        <v>60</v>
      </c>
      <c r="Z303" s="34">
        <f>'Рейтинговая таблица организаций'!AJ303</f>
        <v>94</v>
      </c>
      <c r="AA303" s="32">
        <f>'Рейтинговая таблица организаций'!AK303</f>
        <v>52.2</v>
      </c>
      <c r="AB303" s="32" t="str">
        <f t="shared" si="158"/>
        <v>273</v>
      </c>
      <c r="AC303" s="32">
        <f t="shared" si="171"/>
        <v>273</v>
      </c>
      <c r="AD303" s="32">
        <f t="shared" si="172"/>
        <v>1</v>
      </c>
      <c r="AE303" s="32">
        <f t="shared" si="159"/>
        <v>302</v>
      </c>
      <c r="AF303" s="32" t="str">
        <f t="shared" si="160"/>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AG303" s="32">
        <f>'Рейтинговая таблица организаций'!AR303</f>
        <v>100</v>
      </c>
      <c r="AH303" s="32">
        <f>'Рейтинговая таблица организаций'!AS303</f>
        <v>98</v>
      </c>
      <c r="AI303" s="32">
        <f>'Рейтинговая таблица организаций'!AT303</f>
        <v>100</v>
      </c>
      <c r="AJ303" s="32">
        <f>'Рейтинговая таблица организаций'!AU303</f>
        <v>99.2</v>
      </c>
      <c r="AK303" s="32" t="str">
        <f t="shared" si="161"/>
        <v>139-156</v>
      </c>
      <c r="AL303" s="32">
        <f t="shared" si="173"/>
        <v>139</v>
      </c>
      <c r="AM303" s="32">
        <f t="shared" si="174"/>
        <v>18</v>
      </c>
      <c r="AN303" s="32">
        <f>'бланки '!D305</f>
        <v>302</v>
      </c>
      <c r="AO303" s="32" t="str">
        <f t="shared" si="162"/>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AP303" s="32">
        <f>'Рейтинговая таблица организаций'!BB303</f>
        <v>100</v>
      </c>
      <c r="AQ303" s="32">
        <f>'Рейтинговая таблица организаций'!BC303</f>
        <v>98</v>
      </c>
      <c r="AR303" s="32">
        <f>'Рейтинговая таблица организаций'!BD303</f>
        <v>100</v>
      </c>
      <c r="AS303" s="32">
        <f>'Рейтинговая таблица организаций'!BE303</f>
        <v>99.6</v>
      </c>
      <c r="AT303" s="32" t="str">
        <f t="shared" si="163"/>
        <v>126-131</v>
      </c>
      <c r="AU303" s="32">
        <f t="shared" si="175"/>
        <v>126</v>
      </c>
      <c r="AV303" s="32">
        <f t="shared" si="176"/>
        <v>6</v>
      </c>
      <c r="AW303" s="39" t="str">
        <f t="shared" si="177"/>
        <v>Глазуновский район</v>
      </c>
      <c r="AX303" s="32">
        <f t="shared" si="164"/>
        <v>302</v>
      </c>
      <c r="AY303" s="32" t="str">
        <f t="shared" si="165"/>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AZ303" s="32">
        <f>'Рейтинговая таблица организаций'!BF303</f>
        <v>89.3</v>
      </c>
      <c r="BA303" s="32" t="str">
        <f t="shared" si="166"/>
        <v>5</v>
      </c>
      <c r="BB303" s="32">
        <f t="shared" si="184"/>
        <v>5</v>
      </c>
      <c r="BC303" s="32">
        <f t="shared" si="185"/>
        <v>1</v>
      </c>
    </row>
    <row r="304" spans="1:55">
      <c r="A304" s="32">
        <f>'бланки '!D306</f>
        <v>303</v>
      </c>
      <c r="B304" s="33" t="str">
        <f>'Рейтинговая таблица организаций'!B304</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4" s="33" t="str">
        <f>'бланки '!A306</f>
        <v>Хотынецкий район</v>
      </c>
      <c r="D304" s="32">
        <f>'Рейтинговая таблица организаций'!C304</f>
        <v>440</v>
      </c>
      <c r="E304" s="32">
        <f t="shared" si="150"/>
        <v>303</v>
      </c>
      <c r="F304" s="32" t="str">
        <f t="shared" si="151"/>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G304" s="32">
        <f>'Рейтинговая таблица организаций'!Q304</f>
        <v>100</v>
      </c>
      <c r="H304" s="32">
        <f>'Рейтинговая таблица организаций'!R304</f>
        <v>100</v>
      </c>
      <c r="I304" s="32">
        <f>'Рейтинговая таблица организаций'!S304</f>
        <v>98</v>
      </c>
      <c r="J304" s="32">
        <f>'Рейтинговая таблица организаций'!T304</f>
        <v>99.2</v>
      </c>
      <c r="K304" s="32" t="str">
        <f t="shared" si="152"/>
        <v>90-121</v>
      </c>
      <c r="L304" s="32">
        <f t="shared" si="167"/>
        <v>90</v>
      </c>
      <c r="M304" s="32">
        <f t="shared" si="168"/>
        <v>32</v>
      </c>
      <c r="N304" s="32">
        <f t="shared" si="153"/>
        <v>303</v>
      </c>
      <c r="O304" s="32" t="str">
        <f t="shared" si="154"/>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P304" s="32">
        <f>'Рейтинговая таблица организаций'!Z304</f>
        <v>100</v>
      </c>
      <c r="Q304" s="32">
        <f>'Рейтинговая таблица организаций'!AB304</f>
        <v>98</v>
      </c>
      <c r="R304" s="32">
        <f>'Рейтинговая таблица организаций'!AC304</f>
        <v>99</v>
      </c>
      <c r="S304" s="32" t="str">
        <f t="shared" si="155"/>
        <v>193-239</v>
      </c>
      <c r="T304" s="32">
        <f t="shared" si="169"/>
        <v>193</v>
      </c>
      <c r="U304" s="32">
        <f t="shared" si="170"/>
        <v>47</v>
      </c>
      <c r="V304" s="32">
        <f t="shared" si="156"/>
        <v>303</v>
      </c>
      <c r="W304" s="32" t="str">
        <f t="shared" si="157"/>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X304" s="32">
        <f>'Рейтинговая таблица организаций'!AH304</f>
        <v>80</v>
      </c>
      <c r="Y304" s="32">
        <f>'Рейтинговая таблица организаций'!AI304</f>
        <v>100</v>
      </c>
      <c r="Z304" s="34">
        <f>'Рейтинговая таблица организаций'!AJ304</f>
        <v>97</v>
      </c>
      <c r="AA304" s="32">
        <f>'Рейтинговая таблица организаций'!AK304</f>
        <v>93.1</v>
      </c>
      <c r="AB304" s="32" t="str">
        <f t="shared" si="158"/>
        <v>8-9</v>
      </c>
      <c r="AC304" s="32">
        <f t="shared" si="171"/>
        <v>8</v>
      </c>
      <c r="AD304" s="32">
        <f t="shared" si="172"/>
        <v>2</v>
      </c>
      <c r="AE304" s="32">
        <f t="shared" si="159"/>
        <v>303</v>
      </c>
      <c r="AF304" s="32" t="str">
        <f t="shared" si="160"/>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AG304" s="32">
        <f>'Рейтинговая таблица организаций'!AR304</f>
        <v>99</v>
      </c>
      <c r="AH304" s="32">
        <f>'Рейтинговая таблица организаций'!AS304</f>
        <v>99</v>
      </c>
      <c r="AI304" s="32">
        <f>'Рейтинговая таблица организаций'!AT304</f>
        <v>97</v>
      </c>
      <c r="AJ304" s="32">
        <f>'Рейтинговая таблица организаций'!AU304</f>
        <v>98.6</v>
      </c>
      <c r="AK304" s="32" t="str">
        <f t="shared" si="161"/>
        <v>191-201</v>
      </c>
      <c r="AL304" s="32">
        <f t="shared" si="173"/>
        <v>191</v>
      </c>
      <c r="AM304" s="32">
        <f t="shared" si="174"/>
        <v>11</v>
      </c>
      <c r="AN304" s="32">
        <f>'бланки '!D306</f>
        <v>303</v>
      </c>
      <c r="AO304" s="32" t="str">
        <f t="shared" si="162"/>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AP304" s="32">
        <f>'Рейтинговая таблица организаций'!BB304</f>
        <v>98</v>
      </c>
      <c r="AQ304" s="32">
        <f>'Рейтинговая таблица организаций'!BC304</f>
        <v>96</v>
      </c>
      <c r="AR304" s="32">
        <f>'Рейтинговая таблица организаций'!BD304</f>
        <v>99</v>
      </c>
      <c r="AS304" s="32">
        <f>'Рейтинговая таблица организаций'!BE304</f>
        <v>98.1</v>
      </c>
      <c r="AT304" s="32" t="str">
        <f t="shared" si="163"/>
        <v>238-243</v>
      </c>
      <c r="AU304" s="32">
        <f t="shared" si="175"/>
        <v>238</v>
      </c>
      <c r="AV304" s="32">
        <f t="shared" si="176"/>
        <v>6</v>
      </c>
      <c r="AW304" s="39" t="str">
        <f t="shared" si="177"/>
        <v>Хотынецкий район</v>
      </c>
      <c r="AX304" s="32">
        <f t="shared" si="164"/>
        <v>303</v>
      </c>
      <c r="AY304" s="32" t="str">
        <f t="shared" si="165"/>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AZ304" s="32">
        <f>'Рейтинговая таблица организаций'!BF304</f>
        <v>97.6</v>
      </c>
      <c r="BA304" s="32" t="str">
        <f t="shared" si="166"/>
        <v>1</v>
      </c>
      <c r="BB304" s="32">
        <f>RANK(AZ304,AZ$304:AZ$311)</f>
        <v>1</v>
      </c>
      <c r="BC304" s="32">
        <f>COUNTIF(BB$304:BB$311,BB304)</f>
        <v>1</v>
      </c>
    </row>
    <row r="305" spans="1:55">
      <c r="A305" s="32">
        <f>'бланки '!D307</f>
        <v>304</v>
      </c>
      <c r="B305" s="33" t="str">
        <f>'Рейтинговая таблица организаций'!B305</f>
        <v>Муниципальное бюджетное общеобразовательное учреждение - Богородицкая средняя общеобразовательная школа Хотынецкого района Орловской области</v>
      </c>
      <c r="C305" s="33" t="str">
        <f>'бланки '!A307</f>
        <v>Хотынецкий район</v>
      </c>
      <c r="D305" s="32">
        <f>'Рейтинговая таблица организаций'!C305</f>
        <v>100</v>
      </c>
      <c r="E305" s="32">
        <f t="shared" si="150"/>
        <v>304</v>
      </c>
      <c r="F305" s="32" t="str">
        <f t="shared" si="151"/>
        <v>Муниципальное бюджетное общеобразовательное учреждение - Богородицкая средняя общеобразовательная школа Хотынецкого района Орловской области</v>
      </c>
      <c r="G305" s="32">
        <f>'Рейтинговая таблица организаций'!Q305</f>
        <v>97</v>
      </c>
      <c r="H305" s="32">
        <f>'Рейтинговая таблица организаций'!R305</f>
        <v>100</v>
      </c>
      <c r="I305" s="32">
        <f>'Рейтинговая таблица организаций'!S305</f>
        <v>99</v>
      </c>
      <c r="J305" s="32">
        <f>'Рейтинговая таблица организаций'!T305</f>
        <v>98.7</v>
      </c>
      <c r="K305" s="32" t="str">
        <f t="shared" si="152"/>
        <v>160-162</v>
      </c>
      <c r="L305" s="32">
        <f t="shared" si="167"/>
        <v>160</v>
      </c>
      <c r="M305" s="32">
        <f t="shared" si="168"/>
        <v>3</v>
      </c>
      <c r="N305" s="32">
        <f t="shared" si="153"/>
        <v>304</v>
      </c>
      <c r="O305" s="32" t="str">
        <f t="shared" si="154"/>
        <v>Муниципальное бюджетное общеобразовательное учреждение - Богородицкая средняя общеобразовательная школа Хотынецкого района Орловской области</v>
      </c>
      <c r="P305" s="32">
        <f>'Рейтинговая таблица организаций'!Z305</f>
        <v>100</v>
      </c>
      <c r="Q305" s="32">
        <f>'Рейтинговая таблица организаций'!AB305</f>
        <v>96</v>
      </c>
      <c r="R305" s="32">
        <f>'Рейтинговая таблица организаций'!AC305</f>
        <v>98</v>
      </c>
      <c r="S305" s="32" t="str">
        <f t="shared" si="155"/>
        <v>278-315</v>
      </c>
      <c r="T305" s="32">
        <f t="shared" si="169"/>
        <v>278</v>
      </c>
      <c r="U305" s="32">
        <f t="shared" si="170"/>
        <v>38</v>
      </c>
      <c r="V305" s="32">
        <f t="shared" si="156"/>
        <v>304</v>
      </c>
      <c r="W305" s="32" t="str">
        <f t="shared" si="157"/>
        <v>Муниципальное бюджетное общеобразовательное учреждение - Богородицкая средняя общеобразовательная школа Хотынецкого района Орловской области</v>
      </c>
      <c r="X305" s="32">
        <f>'Рейтинговая таблица организаций'!AH305</f>
        <v>40</v>
      </c>
      <c r="Y305" s="32">
        <f>'Рейтинговая таблица организаций'!AI305</f>
        <v>60</v>
      </c>
      <c r="Z305" s="34">
        <f>'Рейтинговая таблица организаций'!AJ305</f>
        <v>91</v>
      </c>
      <c r="AA305" s="32">
        <f>'Рейтинговая таблица организаций'!AK305</f>
        <v>63.3</v>
      </c>
      <c r="AB305" s="32" t="str">
        <f t="shared" si="158"/>
        <v>135-136</v>
      </c>
      <c r="AC305" s="32">
        <f t="shared" si="171"/>
        <v>135</v>
      </c>
      <c r="AD305" s="32">
        <f t="shared" si="172"/>
        <v>2</v>
      </c>
      <c r="AE305" s="32">
        <f t="shared" si="159"/>
        <v>304</v>
      </c>
      <c r="AF305" s="32" t="str">
        <f t="shared" si="160"/>
        <v>Муниципальное бюджетное общеобразовательное учреждение - Богородицкая средняя общеобразовательная школа Хотынецкого района Орловской области</v>
      </c>
      <c r="AG305" s="32">
        <f>'Рейтинговая таблица организаций'!AR305</f>
        <v>95</v>
      </c>
      <c r="AH305" s="32">
        <f>'Рейтинговая таблица организаций'!AS305</f>
        <v>100</v>
      </c>
      <c r="AI305" s="32">
        <f>'Рейтинговая таблица организаций'!AT305</f>
        <v>96</v>
      </c>
      <c r="AJ305" s="32">
        <f>'Рейтинговая таблица организаций'!AU305</f>
        <v>97.2</v>
      </c>
      <c r="AK305" s="32" t="str">
        <f t="shared" si="161"/>
        <v>272-288</v>
      </c>
      <c r="AL305" s="32">
        <f t="shared" si="173"/>
        <v>272</v>
      </c>
      <c r="AM305" s="32">
        <f t="shared" si="174"/>
        <v>17</v>
      </c>
      <c r="AN305" s="32">
        <f>'бланки '!D307</f>
        <v>304</v>
      </c>
      <c r="AO305" s="32" t="str">
        <f t="shared" si="162"/>
        <v>Муниципальное бюджетное общеобразовательное учреждение - Богородицкая средняя общеобразовательная школа Хотынецкого района Орловской области</v>
      </c>
      <c r="AP305" s="32">
        <f>'Рейтинговая таблица организаций'!BB305</f>
        <v>98</v>
      </c>
      <c r="AQ305" s="32">
        <f>'Рейтинговая таблица организаций'!BC305</f>
        <v>99</v>
      </c>
      <c r="AR305" s="32">
        <f>'Рейтинговая таблица организаций'!BD305</f>
        <v>98</v>
      </c>
      <c r="AS305" s="32">
        <f>'Рейтинговая таблица организаций'!BE305</f>
        <v>98.2</v>
      </c>
      <c r="AT305" s="32" t="str">
        <f t="shared" si="163"/>
        <v>233-237</v>
      </c>
      <c r="AU305" s="32">
        <f t="shared" si="175"/>
        <v>233</v>
      </c>
      <c r="AV305" s="32">
        <f t="shared" si="176"/>
        <v>5</v>
      </c>
      <c r="AW305" s="39" t="str">
        <f t="shared" si="177"/>
        <v>Хотынецкий район</v>
      </c>
      <c r="AX305" s="32">
        <f t="shared" si="164"/>
        <v>304</v>
      </c>
      <c r="AY305" s="32" t="str">
        <f t="shared" si="165"/>
        <v>Муниципальное бюджетное общеобразовательное учреждение - Богородицкая средняя общеобразовательная школа Хотынецкого района Орловской области</v>
      </c>
      <c r="AZ305" s="32">
        <f>'Рейтинговая таблица организаций'!BF305</f>
        <v>91.08</v>
      </c>
      <c r="BA305" s="32" t="str">
        <f t="shared" si="166"/>
        <v>5</v>
      </c>
      <c r="BB305" s="32">
        <f t="shared" ref="BB305:BB311" si="186">RANK(AZ305,AZ$304:AZ$311)</f>
        <v>5</v>
      </c>
      <c r="BC305" s="32">
        <f t="shared" ref="BC305:BC311" si="187">COUNTIF(BB$304:BB$311,BB305)</f>
        <v>1</v>
      </c>
    </row>
    <row r="306" spans="1:55">
      <c r="A306" s="32">
        <f>'бланки '!D308</f>
        <v>305</v>
      </c>
      <c r="B306" s="33" t="str">
        <f>'Рейтинговая таблица организаций'!B306</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6" s="33" t="str">
        <f>'бланки '!A308</f>
        <v>Хотынецкий район</v>
      </c>
      <c r="D306" s="32">
        <f>'Рейтинговая таблица организаций'!C306</f>
        <v>49</v>
      </c>
      <c r="E306" s="32">
        <f t="shared" si="150"/>
        <v>305</v>
      </c>
      <c r="F306" s="32" t="str">
        <f t="shared" si="151"/>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G306" s="32">
        <f>'Рейтинговая таблица организаций'!Q306</f>
        <v>89</v>
      </c>
      <c r="H306" s="32">
        <f>'Рейтинговая таблица организаций'!R306</f>
        <v>90</v>
      </c>
      <c r="I306" s="32">
        <f>'Рейтинговая таблица организаций'!S306</f>
        <v>98</v>
      </c>
      <c r="J306" s="32">
        <f>'Рейтинговая таблица организаций'!T306</f>
        <v>92.9</v>
      </c>
      <c r="K306" s="32" t="str">
        <f t="shared" si="152"/>
        <v>318</v>
      </c>
      <c r="L306" s="32">
        <f t="shared" si="167"/>
        <v>318</v>
      </c>
      <c r="M306" s="32">
        <f t="shared" si="168"/>
        <v>1</v>
      </c>
      <c r="N306" s="32">
        <f t="shared" si="153"/>
        <v>305</v>
      </c>
      <c r="O306" s="32" t="str">
        <f t="shared" si="154"/>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P306" s="32">
        <f>'Рейтинговая таблица организаций'!Z306</f>
        <v>100</v>
      </c>
      <c r="Q306" s="32">
        <f>'Рейтинговая таблица организаций'!AB306</f>
        <v>98</v>
      </c>
      <c r="R306" s="32">
        <f>'Рейтинговая таблица организаций'!AC306</f>
        <v>99</v>
      </c>
      <c r="S306" s="32" t="str">
        <f t="shared" si="155"/>
        <v>193-239</v>
      </c>
      <c r="T306" s="32">
        <f t="shared" si="169"/>
        <v>193</v>
      </c>
      <c r="U306" s="32">
        <f t="shared" si="170"/>
        <v>47</v>
      </c>
      <c r="V306" s="32">
        <f t="shared" si="156"/>
        <v>305</v>
      </c>
      <c r="W306" s="32" t="str">
        <f t="shared" si="157"/>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X306" s="32">
        <f>'Рейтинговая таблица организаций'!AH306</f>
        <v>0</v>
      </c>
      <c r="Y306" s="32">
        <f>'Рейтинговая таблица организаций'!AI306</f>
        <v>60</v>
      </c>
      <c r="Z306" s="34">
        <f>'Рейтинговая таблица организаций'!AJ306</f>
        <v>83</v>
      </c>
      <c r="AA306" s="32">
        <f>'Рейтинговая таблица организаций'!AK306</f>
        <v>48.9</v>
      </c>
      <c r="AB306" s="32" t="str">
        <f t="shared" si="158"/>
        <v>300-303</v>
      </c>
      <c r="AC306" s="32">
        <f t="shared" si="171"/>
        <v>300</v>
      </c>
      <c r="AD306" s="32">
        <f t="shared" si="172"/>
        <v>4</v>
      </c>
      <c r="AE306" s="32">
        <f t="shared" si="159"/>
        <v>305</v>
      </c>
      <c r="AF306" s="32" t="str">
        <f t="shared" si="160"/>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AG306" s="32">
        <f>'Рейтинговая таблица организаций'!AR306</f>
        <v>100</v>
      </c>
      <c r="AH306" s="32">
        <f>'Рейтинговая таблица организаций'!AS306</f>
        <v>100</v>
      </c>
      <c r="AI306" s="32">
        <f>'Рейтинговая таблица организаций'!AT306</f>
        <v>97</v>
      </c>
      <c r="AJ306" s="32">
        <f>'Рейтинговая таблица организаций'!AU306</f>
        <v>99.4</v>
      </c>
      <c r="AK306" s="32" t="str">
        <f t="shared" si="161"/>
        <v>129-138</v>
      </c>
      <c r="AL306" s="32">
        <f t="shared" si="173"/>
        <v>129</v>
      </c>
      <c r="AM306" s="32">
        <f t="shared" si="174"/>
        <v>10</v>
      </c>
      <c r="AN306" s="32">
        <f>'бланки '!D308</f>
        <v>305</v>
      </c>
      <c r="AO306" s="32" t="str">
        <f t="shared" si="162"/>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AP306" s="32">
        <f>'Рейтинговая таблица организаций'!BB306</f>
        <v>98</v>
      </c>
      <c r="AQ306" s="32">
        <f>'Рейтинговая таблица организаций'!BC306</f>
        <v>98</v>
      </c>
      <c r="AR306" s="32">
        <f>'Рейтинговая таблица организаций'!BD306</f>
        <v>100</v>
      </c>
      <c r="AS306" s="32">
        <f>'Рейтинговая таблица организаций'!BE306</f>
        <v>99</v>
      </c>
      <c r="AT306" s="32" t="str">
        <f t="shared" si="163"/>
        <v>165-181</v>
      </c>
      <c r="AU306" s="32">
        <f t="shared" si="175"/>
        <v>165</v>
      </c>
      <c r="AV306" s="32">
        <f t="shared" si="176"/>
        <v>17</v>
      </c>
      <c r="AW306" s="39" t="str">
        <f t="shared" si="177"/>
        <v>Хотынецкий район</v>
      </c>
      <c r="AX306" s="32">
        <f t="shared" si="164"/>
        <v>305</v>
      </c>
      <c r="AY306" s="32" t="str">
        <f t="shared" si="165"/>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AZ306" s="32">
        <f>'Рейтинговая таблица организаций'!BF306</f>
        <v>87.84</v>
      </c>
      <c r="BA306" s="32" t="str">
        <f t="shared" si="166"/>
        <v>7</v>
      </c>
      <c r="BB306" s="32">
        <f t="shared" si="186"/>
        <v>7</v>
      </c>
      <c r="BC306" s="32">
        <f t="shared" si="187"/>
        <v>1</v>
      </c>
    </row>
    <row r="307" spans="1:55">
      <c r="A307" s="32">
        <f>'бланки '!D309</f>
        <v>306</v>
      </c>
      <c r="B307" s="33" t="str">
        <f>'Рейтинговая таблица организаций'!B307</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7" s="33" t="str">
        <f>'бланки '!A309</f>
        <v>Хотынецкий район</v>
      </c>
      <c r="D307" s="32">
        <f>'Рейтинговая таблица организаций'!C307</f>
        <v>39</v>
      </c>
      <c r="E307" s="32">
        <f t="shared" si="150"/>
        <v>306</v>
      </c>
      <c r="F307" s="32" t="str">
        <f t="shared" si="151"/>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G307" s="32">
        <f>'Рейтинговая таблица организаций'!Q307</f>
        <v>100</v>
      </c>
      <c r="H307" s="32">
        <f>'Рейтинговая таблица организаций'!R307</f>
        <v>90</v>
      </c>
      <c r="I307" s="32">
        <f>'Рейтинговая таблица организаций'!S307</f>
        <v>100</v>
      </c>
      <c r="J307" s="32">
        <f>'Рейтинговая таблица организаций'!T307</f>
        <v>97</v>
      </c>
      <c r="K307" s="32" t="str">
        <f t="shared" si="152"/>
        <v>244-250</v>
      </c>
      <c r="L307" s="32">
        <f t="shared" si="167"/>
        <v>244</v>
      </c>
      <c r="M307" s="32">
        <f t="shared" si="168"/>
        <v>7</v>
      </c>
      <c r="N307" s="32">
        <f t="shared" si="153"/>
        <v>306</v>
      </c>
      <c r="O307" s="32" t="str">
        <f t="shared" si="154"/>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P307" s="32">
        <f>'Рейтинговая таблица организаций'!Z307</f>
        <v>100</v>
      </c>
      <c r="Q307" s="32">
        <f>'Рейтинговая таблица организаций'!AB307</f>
        <v>97</v>
      </c>
      <c r="R307" s="32">
        <f>'Рейтинговая таблица организаций'!AC307</f>
        <v>98.5</v>
      </c>
      <c r="S307" s="32" t="str">
        <f t="shared" si="155"/>
        <v>240-277</v>
      </c>
      <c r="T307" s="32">
        <f t="shared" si="169"/>
        <v>240</v>
      </c>
      <c r="U307" s="32">
        <f t="shared" si="170"/>
        <v>38</v>
      </c>
      <c r="V307" s="32">
        <f t="shared" si="156"/>
        <v>306</v>
      </c>
      <c r="W307" s="32" t="str">
        <f t="shared" si="157"/>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X307" s="32">
        <f>'Рейтинговая таблица организаций'!AH307</f>
        <v>0</v>
      </c>
      <c r="Y307" s="32">
        <f>'Рейтинговая таблица организаций'!AI307</f>
        <v>80</v>
      </c>
      <c r="Z307" s="34">
        <f>'Рейтинговая таблица организаций'!AJ307</f>
        <v>100</v>
      </c>
      <c r="AA307" s="32">
        <f>'Рейтинговая таблица организаций'!AK307</f>
        <v>62</v>
      </c>
      <c r="AB307" s="32" t="str">
        <f t="shared" si="158"/>
        <v>139-155</v>
      </c>
      <c r="AC307" s="32">
        <f t="shared" si="171"/>
        <v>139</v>
      </c>
      <c r="AD307" s="32">
        <f t="shared" si="172"/>
        <v>17</v>
      </c>
      <c r="AE307" s="32">
        <f t="shared" si="159"/>
        <v>306</v>
      </c>
      <c r="AF307" s="32" t="str">
        <f t="shared" si="160"/>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AG307" s="32">
        <f>'Рейтинговая таблица организаций'!AR307</f>
        <v>100</v>
      </c>
      <c r="AH307" s="32">
        <f>'Рейтинговая таблица организаций'!AS307</f>
        <v>100</v>
      </c>
      <c r="AI307" s="32">
        <f>'Рейтинговая таблица организаций'!AT307</f>
        <v>100</v>
      </c>
      <c r="AJ307" s="32">
        <f>'Рейтинговая таблица организаций'!AU307</f>
        <v>100</v>
      </c>
      <c r="AK307" s="32" t="str">
        <f t="shared" si="161"/>
        <v>1-123</v>
      </c>
      <c r="AL307" s="32">
        <f t="shared" si="173"/>
        <v>1</v>
      </c>
      <c r="AM307" s="32">
        <f t="shared" si="174"/>
        <v>123</v>
      </c>
      <c r="AN307" s="32">
        <f>'бланки '!D309</f>
        <v>306</v>
      </c>
      <c r="AO307" s="32" t="str">
        <f t="shared" si="162"/>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AP307" s="32">
        <f>'Рейтинговая таблица организаций'!BB307</f>
        <v>100</v>
      </c>
      <c r="AQ307" s="32">
        <f>'Рейтинговая таблица организаций'!BC307</f>
        <v>100</v>
      </c>
      <c r="AR307" s="32">
        <f>'Рейтинговая таблица организаций'!BD307</f>
        <v>100</v>
      </c>
      <c r="AS307" s="32">
        <f>'Рейтинговая таблица организаций'!BE307</f>
        <v>100</v>
      </c>
      <c r="AT307" s="32" t="str">
        <f t="shared" si="163"/>
        <v>1-120</v>
      </c>
      <c r="AU307" s="32">
        <f t="shared" si="175"/>
        <v>1</v>
      </c>
      <c r="AV307" s="32">
        <f t="shared" si="176"/>
        <v>120</v>
      </c>
      <c r="AW307" s="39" t="str">
        <f t="shared" si="177"/>
        <v>Хотынецкий район</v>
      </c>
      <c r="AX307" s="32">
        <f t="shared" si="164"/>
        <v>306</v>
      </c>
      <c r="AY307" s="32" t="str">
        <f t="shared" si="165"/>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AZ307" s="32">
        <f>'Рейтинговая таблица организаций'!BF307</f>
        <v>91.5</v>
      </c>
      <c r="BA307" s="32" t="str">
        <f t="shared" si="166"/>
        <v>4</v>
      </c>
      <c r="BB307" s="32">
        <f t="shared" si="186"/>
        <v>4</v>
      </c>
      <c r="BC307" s="32">
        <f t="shared" si="187"/>
        <v>1</v>
      </c>
    </row>
    <row r="308" spans="1:55">
      <c r="A308" s="32">
        <f>'бланки '!D310</f>
        <v>307</v>
      </c>
      <c r="B308" s="33" t="str">
        <f>'Рейтинговая таблица организаций'!B308</f>
        <v>Муниципальное бюджетное общеобразовательное учреждение - Ильинская средняя общеобразовательная школа Хотынецкого района Орловской области</v>
      </c>
      <c r="C308" s="33" t="str">
        <f>'бланки '!A310</f>
        <v>Хотынецкий район</v>
      </c>
      <c r="D308" s="32">
        <f>'Рейтинговая таблица организаций'!C308</f>
        <v>73</v>
      </c>
      <c r="E308" s="32">
        <f t="shared" si="150"/>
        <v>307</v>
      </c>
      <c r="F308" s="32" t="str">
        <f t="shared" si="151"/>
        <v>Муниципальное бюджетное общеобразовательное учреждение - Ильинская средняя общеобразовательная школа Хотынецкого района Орловской области</v>
      </c>
      <c r="G308" s="32">
        <f>'Рейтинговая таблица организаций'!Q308</f>
        <v>95</v>
      </c>
      <c r="H308" s="32">
        <f>'Рейтинговая таблица организаций'!R308</f>
        <v>100</v>
      </c>
      <c r="I308" s="32">
        <f>'Рейтинговая таблица организаций'!S308</f>
        <v>100</v>
      </c>
      <c r="J308" s="32">
        <f>'Рейтинговая таблица организаций'!T308</f>
        <v>98.5</v>
      </c>
      <c r="K308" s="32" t="str">
        <f t="shared" si="152"/>
        <v>167-178</v>
      </c>
      <c r="L308" s="32">
        <f t="shared" si="167"/>
        <v>167</v>
      </c>
      <c r="M308" s="32">
        <f t="shared" si="168"/>
        <v>12</v>
      </c>
      <c r="N308" s="32">
        <f t="shared" si="153"/>
        <v>307</v>
      </c>
      <c r="O308" s="32" t="str">
        <f t="shared" si="154"/>
        <v>Муниципальное бюджетное общеобразовательное учреждение - Ильинская средняя общеобразовательная школа Хотынецкого района Орловской области</v>
      </c>
      <c r="P308" s="32">
        <f>'Рейтинговая таблица организаций'!Z308</f>
        <v>100</v>
      </c>
      <c r="Q308" s="32">
        <f>'Рейтинговая таблица организаций'!AB308</f>
        <v>100</v>
      </c>
      <c r="R308" s="32">
        <f>'Рейтинговая таблица организаций'!AC308</f>
        <v>100</v>
      </c>
      <c r="S308" s="32" t="str">
        <f t="shared" si="155"/>
        <v>2-156</v>
      </c>
      <c r="T308" s="32">
        <f t="shared" si="169"/>
        <v>2</v>
      </c>
      <c r="U308" s="32">
        <f t="shared" si="170"/>
        <v>155</v>
      </c>
      <c r="V308" s="32">
        <f t="shared" si="156"/>
        <v>307</v>
      </c>
      <c r="W308" s="32" t="str">
        <f t="shared" si="157"/>
        <v>Муниципальное бюджетное общеобразовательное учреждение - Ильинская средняя общеобразовательная школа Хотынецкого района Орловской области</v>
      </c>
      <c r="X308" s="32">
        <f>'Рейтинговая таблица организаций'!AH308</f>
        <v>0</v>
      </c>
      <c r="Y308" s="32">
        <f>'Рейтинговая таблица организаций'!AI308</f>
        <v>80</v>
      </c>
      <c r="Z308" s="34">
        <f>'Рейтинговая таблица организаций'!AJ308</f>
        <v>100</v>
      </c>
      <c r="AA308" s="32">
        <f>'Рейтинговая таблица организаций'!AK308</f>
        <v>62</v>
      </c>
      <c r="AB308" s="32" t="str">
        <f t="shared" si="158"/>
        <v>139-155</v>
      </c>
      <c r="AC308" s="32">
        <f t="shared" si="171"/>
        <v>139</v>
      </c>
      <c r="AD308" s="32">
        <f t="shared" si="172"/>
        <v>17</v>
      </c>
      <c r="AE308" s="32">
        <f t="shared" si="159"/>
        <v>307</v>
      </c>
      <c r="AF308" s="32" t="str">
        <f t="shared" si="160"/>
        <v>Муниципальное бюджетное общеобразовательное учреждение - Ильинская средняя общеобразовательная школа Хотынецкого района Орловской области</v>
      </c>
      <c r="AG308" s="32">
        <f>'Рейтинговая таблица организаций'!AR308</f>
        <v>100</v>
      </c>
      <c r="AH308" s="32">
        <f>'Рейтинговая таблица организаций'!AS308</f>
        <v>100</v>
      </c>
      <c r="AI308" s="32">
        <f>'Рейтинговая таблица организаций'!AT308</f>
        <v>100</v>
      </c>
      <c r="AJ308" s="32">
        <f>'Рейтинговая таблица организаций'!AU308</f>
        <v>100</v>
      </c>
      <c r="AK308" s="32" t="str">
        <f t="shared" si="161"/>
        <v>1-123</v>
      </c>
      <c r="AL308" s="32">
        <f t="shared" si="173"/>
        <v>1</v>
      </c>
      <c r="AM308" s="32">
        <f t="shared" si="174"/>
        <v>123</v>
      </c>
      <c r="AN308" s="32">
        <f>'бланки '!D310</f>
        <v>307</v>
      </c>
      <c r="AO308" s="32" t="str">
        <f t="shared" si="162"/>
        <v>Муниципальное бюджетное общеобразовательное учреждение - Ильинская средняя общеобразовательная школа Хотынецкого района Орловской области</v>
      </c>
      <c r="AP308" s="32">
        <f>'Рейтинговая таблица организаций'!BB308</f>
        <v>100</v>
      </c>
      <c r="AQ308" s="32">
        <f>'Рейтинговая таблица организаций'!BC308</f>
        <v>100</v>
      </c>
      <c r="AR308" s="32">
        <f>'Рейтинговая таблица организаций'!BD308</f>
        <v>100</v>
      </c>
      <c r="AS308" s="32">
        <f>'Рейтинговая таблица организаций'!BE308</f>
        <v>100</v>
      </c>
      <c r="AT308" s="32" t="str">
        <f t="shared" si="163"/>
        <v>1-120</v>
      </c>
      <c r="AU308" s="32">
        <f t="shared" si="175"/>
        <v>1</v>
      </c>
      <c r="AV308" s="32">
        <f t="shared" si="176"/>
        <v>120</v>
      </c>
      <c r="AW308" s="39" t="str">
        <f t="shared" si="177"/>
        <v>Хотынецкий район</v>
      </c>
      <c r="AX308" s="32">
        <f t="shared" si="164"/>
        <v>307</v>
      </c>
      <c r="AY308" s="32" t="str">
        <f t="shared" si="165"/>
        <v>Муниципальное бюджетное общеобразовательное учреждение - Ильинская средняя общеобразовательная школа Хотынецкого района Орловской области</v>
      </c>
      <c r="AZ308" s="32">
        <f>'Рейтинговая таблица организаций'!BF308</f>
        <v>92.1</v>
      </c>
      <c r="BA308" s="32" t="str">
        <f t="shared" si="166"/>
        <v>2</v>
      </c>
      <c r="BB308" s="32">
        <f t="shared" si="186"/>
        <v>2</v>
      </c>
      <c r="BC308" s="32">
        <f t="shared" si="187"/>
        <v>1</v>
      </c>
    </row>
    <row r="309" spans="1:55">
      <c r="A309" s="32">
        <f>'бланки '!D311</f>
        <v>308</v>
      </c>
      <c r="B309" s="33" t="str">
        <f>'Рейтинговая таблица организаций'!B309</f>
        <v>Муниципальное бюджетное общеобразовательное учреждение - Жудерская средняя общеобразовательная школа Хотынецкого района Орловской области</v>
      </c>
      <c r="C309" s="33" t="str">
        <f>'бланки '!A311</f>
        <v>Хотынецкий район</v>
      </c>
      <c r="D309" s="32">
        <f>'Рейтинговая таблица организаций'!C309</f>
        <v>41</v>
      </c>
      <c r="E309" s="32">
        <f t="shared" si="150"/>
        <v>308</v>
      </c>
      <c r="F309" s="32" t="str">
        <f t="shared" si="151"/>
        <v>Муниципальное бюджетное общеобразовательное учреждение - Жудерская средняя общеобразовательная школа Хотынецкого района Орловской области</v>
      </c>
      <c r="G309" s="32">
        <f>'Рейтинговая таблица организаций'!Q309</f>
        <v>100</v>
      </c>
      <c r="H309" s="32">
        <f>'Рейтинговая таблица организаций'!R309</f>
        <v>100</v>
      </c>
      <c r="I309" s="32">
        <f>'Рейтинговая таблица организаций'!S309</f>
        <v>100</v>
      </c>
      <c r="J309" s="32">
        <f>'Рейтинговая таблица организаций'!T309</f>
        <v>100</v>
      </c>
      <c r="K309" s="32" t="str">
        <f t="shared" si="152"/>
        <v>1-32</v>
      </c>
      <c r="L309" s="32">
        <f t="shared" si="167"/>
        <v>1</v>
      </c>
      <c r="M309" s="32">
        <f t="shared" si="168"/>
        <v>32</v>
      </c>
      <c r="N309" s="32">
        <f t="shared" si="153"/>
        <v>308</v>
      </c>
      <c r="O309" s="32" t="str">
        <f t="shared" si="154"/>
        <v>Муниципальное бюджетное общеобразовательное учреждение - Жудерская средняя общеобразовательная школа Хотынецкого района Орловской области</v>
      </c>
      <c r="P309" s="32">
        <f>'Рейтинговая таблица организаций'!Z309</f>
        <v>100</v>
      </c>
      <c r="Q309" s="32">
        <f>'Рейтинговая таблица организаций'!AB309</f>
        <v>95</v>
      </c>
      <c r="R309" s="32">
        <f>'Рейтинговая таблица организаций'!AC309</f>
        <v>97.5</v>
      </c>
      <c r="S309" s="32" t="str">
        <f t="shared" si="155"/>
        <v>316-330</v>
      </c>
      <c r="T309" s="32">
        <f t="shared" si="169"/>
        <v>316</v>
      </c>
      <c r="U309" s="32">
        <f t="shared" si="170"/>
        <v>15</v>
      </c>
      <c r="V309" s="32">
        <f t="shared" si="156"/>
        <v>308</v>
      </c>
      <c r="W309" s="32" t="str">
        <f t="shared" si="157"/>
        <v>Муниципальное бюджетное общеобразовательное учреждение - Жудерская средняя общеобразовательная школа Хотынецкого района Орловской области</v>
      </c>
      <c r="X309" s="32">
        <f>'Рейтинговая таблица организаций'!AH309</f>
        <v>20</v>
      </c>
      <c r="Y309" s="32">
        <f>'Рейтинговая таблица организаций'!AI309</f>
        <v>80</v>
      </c>
      <c r="Z309" s="34">
        <f>'Рейтинговая таблица организаций'!AJ309</f>
        <v>100</v>
      </c>
      <c r="AA309" s="32">
        <f>'Рейтинговая таблица организаций'!AK309</f>
        <v>68</v>
      </c>
      <c r="AB309" s="32" t="str">
        <f t="shared" si="158"/>
        <v>103-113</v>
      </c>
      <c r="AC309" s="32">
        <f t="shared" si="171"/>
        <v>103</v>
      </c>
      <c r="AD309" s="32">
        <f t="shared" si="172"/>
        <v>11</v>
      </c>
      <c r="AE309" s="32">
        <f t="shared" si="159"/>
        <v>308</v>
      </c>
      <c r="AF309" s="32" t="str">
        <f t="shared" si="160"/>
        <v>Муниципальное бюджетное общеобразовательное учреждение - Жудерская средняя общеобразовательная школа Хотынецкого района Орловской области</v>
      </c>
      <c r="AG309" s="32">
        <f>'Рейтинговая таблица организаций'!AR309</f>
        <v>95</v>
      </c>
      <c r="AH309" s="32">
        <f>'Рейтинговая таблица организаций'!AS309</f>
        <v>95</v>
      </c>
      <c r="AI309" s="32">
        <f>'Рейтинговая таблица организаций'!AT309</f>
        <v>94</v>
      </c>
      <c r="AJ309" s="32">
        <f>'Рейтинговая таблица организаций'!AU309</f>
        <v>94.8</v>
      </c>
      <c r="AK309" s="32" t="str">
        <f t="shared" si="161"/>
        <v>329-330</v>
      </c>
      <c r="AL309" s="32">
        <f t="shared" si="173"/>
        <v>329</v>
      </c>
      <c r="AM309" s="32">
        <f t="shared" si="174"/>
        <v>2</v>
      </c>
      <c r="AN309" s="32">
        <f>'бланки '!D311</f>
        <v>308</v>
      </c>
      <c r="AO309" s="32" t="str">
        <f t="shared" si="162"/>
        <v>Муниципальное бюджетное общеобразовательное учреждение - Жудерская средняя общеобразовательная школа Хотынецкого района Орловской области</v>
      </c>
      <c r="AP309" s="32">
        <f>'Рейтинговая таблица организаций'!BB309</f>
        <v>100</v>
      </c>
      <c r="AQ309" s="32">
        <f>'Рейтинговая таблица организаций'!BC309</f>
        <v>100</v>
      </c>
      <c r="AR309" s="32">
        <f>'Рейтинговая таблица организаций'!BD309</f>
        <v>100</v>
      </c>
      <c r="AS309" s="32">
        <f>'Рейтинговая таблица организаций'!BE309</f>
        <v>100</v>
      </c>
      <c r="AT309" s="32" t="str">
        <f t="shared" si="163"/>
        <v>1-120</v>
      </c>
      <c r="AU309" s="32">
        <f t="shared" si="175"/>
        <v>1</v>
      </c>
      <c r="AV309" s="32">
        <f t="shared" si="176"/>
        <v>120</v>
      </c>
      <c r="AW309" s="39" t="str">
        <f t="shared" si="177"/>
        <v>Хотынецкий район</v>
      </c>
      <c r="AX309" s="32">
        <f t="shared" si="164"/>
        <v>308</v>
      </c>
      <c r="AY309" s="32" t="str">
        <f t="shared" si="165"/>
        <v>Муниципальное бюджетное общеобразовательное учреждение - Жудерская средняя общеобразовательная школа Хотынецкого района Орловской области</v>
      </c>
      <c r="AZ309" s="32">
        <f>'Рейтинговая таблица организаций'!BF309</f>
        <v>92.06</v>
      </c>
      <c r="BA309" s="32" t="str">
        <f t="shared" si="166"/>
        <v>3</v>
      </c>
      <c r="BB309" s="32">
        <f t="shared" si="186"/>
        <v>3</v>
      </c>
      <c r="BC309" s="32">
        <f t="shared" si="187"/>
        <v>1</v>
      </c>
    </row>
    <row r="310" spans="1:55">
      <c r="A310" s="32">
        <f>'бланки '!D312</f>
        <v>309</v>
      </c>
      <c r="B310" s="33" t="str">
        <f>'Рейтинговая таблица организаций'!B310</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10" s="33" t="str">
        <f>'бланки '!A312</f>
        <v>Хотынецкий район</v>
      </c>
      <c r="D310" s="32">
        <f>'Рейтинговая таблица организаций'!C310</f>
        <v>7</v>
      </c>
      <c r="E310" s="32">
        <f t="shared" si="150"/>
        <v>309</v>
      </c>
      <c r="F310" s="32" t="str">
        <f t="shared" si="151"/>
        <v>Муниципальное бюджетное общеобразовательное учреждение - Студеновская основная общеобразовательная школа Хотынецкого района Орловской области</v>
      </c>
      <c r="G310" s="32">
        <f>'Рейтинговая таблица организаций'!Q310</f>
        <v>92</v>
      </c>
      <c r="H310" s="32">
        <f>'Рейтинговая таблица организаций'!R310</f>
        <v>100</v>
      </c>
      <c r="I310" s="32">
        <f>'Рейтинговая таблица организаций'!S310</f>
        <v>100</v>
      </c>
      <c r="J310" s="32">
        <f>'Рейтинговая таблица организаций'!T310</f>
        <v>97.6</v>
      </c>
      <c r="K310" s="32" t="str">
        <f t="shared" si="152"/>
        <v>220-229</v>
      </c>
      <c r="L310" s="32">
        <f t="shared" si="167"/>
        <v>220</v>
      </c>
      <c r="M310" s="32">
        <f t="shared" si="168"/>
        <v>10</v>
      </c>
      <c r="N310" s="32">
        <f t="shared" si="153"/>
        <v>309</v>
      </c>
      <c r="O310" s="32" t="str">
        <f t="shared" si="154"/>
        <v>Муниципальное бюджетное общеобразовательное учреждение - Студеновская основная общеобразовательная школа Хотынецкого района Орловской области</v>
      </c>
      <c r="P310" s="32">
        <f>'Рейтинговая таблица организаций'!Z310</f>
        <v>100</v>
      </c>
      <c r="Q310" s="32">
        <f>'Рейтинговая таблица организаций'!AB310</f>
        <v>100</v>
      </c>
      <c r="R310" s="32">
        <f>'Рейтинговая таблица организаций'!AC310</f>
        <v>100</v>
      </c>
      <c r="S310" s="32" t="str">
        <f t="shared" si="155"/>
        <v>2-156</v>
      </c>
      <c r="T310" s="32">
        <f t="shared" si="169"/>
        <v>2</v>
      </c>
      <c r="U310" s="32">
        <f t="shared" si="170"/>
        <v>155</v>
      </c>
      <c r="V310" s="32">
        <f t="shared" si="156"/>
        <v>309</v>
      </c>
      <c r="W310" s="32" t="str">
        <f t="shared" si="157"/>
        <v>Муниципальное бюджетное общеобразовательное учреждение - Студеновская основная общеобразовательная школа Хотынецкого района Орловской области</v>
      </c>
      <c r="X310" s="32">
        <f>'Рейтинговая таблица организаций'!AH310</f>
        <v>0</v>
      </c>
      <c r="Y310" s="32">
        <f>'Рейтинговая таблица организаций'!AI310</f>
        <v>60</v>
      </c>
      <c r="Z310" s="34">
        <f>'Рейтинговая таблица организаций'!AJ310</f>
        <v>100</v>
      </c>
      <c r="AA310" s="32">
        <f>'Рейтинговая таблица организаций'!AK310</f>
        <v>54</v>
      </c>
      <c r="AB310" s="32" t="str">
        <f t="shared" si="158"/>
        <v>206-265</v>
      </c>
      <c r="AC310" s="32">
        <f t="shared" si="171"/>
        <v>206</v>
      </c>
      <c r="AD310" s="32">
        <f t="shared" si="172"/>
        <v>60</v>
      </c>
      <c r="AE310" s="32">
        <f t="shared" si="159"/>
        <v>309</v>
      </c>
      <c r="AF310" s="32" t="str">
        <f t="shared" si="160"/>
        <v>Муниципальное бюджетное общеобразовательное учреждение - Студеновская основная общеобразовательная школа Хотынецкого района Орловской области</v>
      </c>
      <c r="AG310" s="32">
        <f>'Рейтинговая таблица организаций'!AR310</f>
        <v>100</v>
      </c>
      <c r="AH310" s="32">
        <f>'Рейтинговая таблица организаций'!AS310</f>
        <v>100</v>
      </c>
      <c r="AI310" s="32">
        <f>'Рейтинговая таблица организаций'!AT310</f>
        <v>100</v>
      </c>
      <c r="AJ310" s="32">
        <f>'Рейтинговая таблица организаций'!AU310</f>
        <v>100</v>
      </c>
      <c r="AK310" s="32" t="str">
        <f t="shared" si="161"/>
        <v>1-123</v>
      </c>
      <c r="AL310" s="32">
        <f t="shared" si="173"/>
        <v>1</v>
      </c>
      <c r="AM310" s="32">
        <f t="shared" si="174"/>
        <v>123</v>
      </c>
      <c r="AN310" s="32">
        <f>'бланки '!D312</f>
        <v>309</v>
      </c>
      <c r="AO310" s="32" t="str">
        <f t="shared" si="162"/>
        <v>Муниципальное бюджетное общеобразовательное учреждение - Студеновская основная общеобразовательная школа Хотынецкого района Орловской области</v>
      </c>
      <c r="AP310" s="32">
        <f>'Рейтинговая таблица организаций'!BB310</f>
        <v>100</v>
      </c>
      <c r="AQ310" s="32">
        <f>'Рейтинговая таблица организаций'!BC310</f>
        <v>100</v>
      </c>
      <c r="AR310" s="32">
        <f>'Рейтинговая таблица организаций'!BD310</f>
        <v>100</v>
      </c>
      <c r="AS310" s="32">
        <f>'Рейтинговая таблица организаций'!BE310</f>
        <v>100</v>
      </c>
      <c r="AT310" s="32" t="str">
        <f t="shared" si="163"/>
        <v>1-120</v>
      </c>
      <c r="AU310" s="32">
        <f t="shared" si="175"/>
        <v>1</v>
      </c>
      <c r="AV310" s="32">
        <f t="shared" si="176"/>
        <v>120</v>
      </c>
      <c r="AW310" s="39" t="str">
        <f t="shared" si="177"/>
        <v>Хотынецкий район</v>
      </c>
      <c r="AX310" s="32">
        <f t="shared" si="164"/>
        <v>309</v>
      </c>
      <c r="AY310" s="32" t="str">
        <f t="shared" si="165"/>
        <v>Муниципальное бюджетное общеобразовательное учреждение - Студеновская основная общеобразовательная школа Хотынецкого района Орловской области</v>
      </c>
      <c r="AZ310" s="32">
        <f>'Рейтинговая таблица организаций'!BF310</f>
        <v>90.320000000000007</v>
      </c>
      <c r="BA310" s="32" t="str">
        <f t="shared" si="166"/>
        <v>6</v>
      </c>
      <c r="BB310" s="32">
        <f t="shared" si="186"/>
        <v>6</v>
      </c>
      <c r="BC310" s="32">
        <f t="shared" si="187"/>
        <v>1</v>
      </c>
    </row>
    <row r="311" spans="1:55">
      <c r="A311" s="32">
        <f>'бланки '!D313</f>
        <v>310</v>
      </c>
      <c r="B311" s="33" t="str">
        <f>'Рейтинговая таблица организаций'!B311</f>
        <v>Муниципальное бюджетное общеобразовательное учреждение - Юрьевская средняя общеобразовательная школа Хотынецкого района Орловской области</v>
      </c>
      <c r="C311" s="33" t="str">
        <f>'бланки '!A313</f>
        <v>Хотынецкий район</v>
      </c>
      <c r="D311" s="32">
        <f>'Рейтинговая таблица организаций'!C311</f>
        <v>43</v>
      </c>
      <c r="E311" s="32">
        <f t="shared" si="150"/>
        <v>310</v>
      </c>
      <c r="F311" s="32" t="str">
        <f t="shared" si="151"/>
        <v>Муниципальное бюджетное общеобразовательное учреждение - Юрьевская средняя общеобразовательная школа Хотынецкого района Орловской области</v>
      </c>
      <c r="G311" s="32">
        <f>'Рейтинговая таблица организаций'!Q311</f>
        <v>86</v>
      </c>
      <c r="H311" s="32">
        <f>'Рейтинговая таблица организаций'!R311</f>
        <v>100</v>
      </c>
      <c r="I311" s="32">
        <f>'Рейтинговая таблица организаций'!S311</f>
        <v>98</v>
      </c>
      <c r="J311" s="32">
        <f>'Рейтинговая таблица организаций'!T311</f>
        <v>95</v>
      </c>
      <c r="K311" s="32" t="str">
        <f t="shared" si="152"/>
        <v>294</v>
      </c>
      <c r="L311" s="32">
        <f t="shared" si="167"/>
        <v>294</v>
      </c>
      <c r="M311" s="32">
        <f t="shared" si="168"/>
        <v>1</v>
      </c>
      <c r="N311" s="32">
        <f t="shared" si="153"/>
        <v>310</v>
      </c>
      <c r="O311" s="32" t="str">
        <f t="shared" si="154"/>
        <v>Муниципальное бюджетное общеобразовательное учреждение - Юрьевская средняя общеобразовательная школа Хотынецкого района Орловской области</v>
      </c>
      <c r="P311" s="32">
        <f>'Рейтинговая таблица организаций'!Z311</f>
        <v>100</v>
      </c>
      <c r="Q311" s="32">
        <f>'Рейтинговая таблица организаций'!AB311</f>
        <v>98</v>
      </c>
      <c r="R311" s="32">
        <f>'Рейтинговая таблица организаций'!AC311</f>
        <v>99</v>
      </c>
      <c r="S311" s="32" t="str">
        <f t="shared" si="155"/>
        <v>193-239</v>
      </c>
      <c r="T311" s="32">
        <f t="shared" si="169"/>
        <v>193</v>
      </c>
      <c r="U311" s="32">
        <f t="shared" si="170"/>
        <v>47</v>
      </c>
      <c r="V311" s="32">
        <f t="shared" si="156"/>
        <v>310</v>
      </c>
      <c r="W311" s="32" t="str">
        <f t="shared" si="157"/>
        <v>Муниципальное бюджетное общеобразовательное учреждение - Юрьевская средняя общеобразовательная школа Хотынецкого района Орловской области</v>
      </c>
      <c r="X311" s="32">
        <f>'Рейтинговая таблица организаций'!AH311</f>
        <v>0</v>
      </c>
      <c r="Y311" s="32">
        <f>'Рейтинговая таблица организаций'!AI311</f>
        <v>60</v>
      </c>
      <c r="Z311" s="34">
        <f>'Рейтинговая таблица организаций'!AJ311</f>
        <v>93</v>
      </c>
      <c r="AA311" s="32">
        <f>'Рейтинговая таблица организаций'!AK311</f>
        <v>51.9</v>
      </c>
      <c r="AB311" s="32" t="str">
        <f t="shared" si="158"/>
        <v>278-281</v>
      </c>
      <c r="AC311" s="32">
        <f t="shared" si="171"/>
        <v>278</v>
      </c>
      <c r="AD311" s="32">
        <f t="shared" si="172"/>
        <v>4</v>
      </c>
      <c r="AE311" s="32">
        <f t="shared" si="159"/>
        <v>310</v>
      </c>
      <c r="AF311" s="32" t="str">
        <f t="shared" si="160"/>
        <v>Муниципальное бюджетное общеобразовательное учреждение - Юрьевская средняя общеобразовательная школа Хотынецкого района Орловской области</v>
      </c>
      <c r="AG311" s="32">
        <f>'Рейтинговая таблица организаций'!AR311</f>
        <v>95</v>
      </c>
      <c r="AH311" s="32">
        <f>'Рейтинговая таблица организаций'!AS311</f>
        <v>98</v>
      </c>
      <c r="AI311" s="32">
        <f>'Рейтинговая таблица организаций'!AT311</f>
        <v>94</v>
      </c>
      <c r="AJ311" s="32">
        <f>'Рейтинговая таблица организаций'!AU311</f>
        <v>96</v>
      </c>
      <c r="AK311" s="32" t="str">
        <f t="shared" si="161"/>
        <v>320-323</v>
      </c>
      <c r="AL311" s="32">
        <f t="shared" si="173"/>
        <v>320</v>
      </c>
      <c r="AM311" s="32">
        <f t="shared" si="174"/>
        <v>4</v>
      </c>
      <c r="AN311" s="32">
        <f>'бланки '!D313</f>
        <v>310</v>
      </c>
      <c r="AO311" s="32" t="str">
        <f t="shared" si="162"/>
        <v>Муниципальное бюджетное общеобразовательное учреждение - Юрьевская средняя общеобразовательная школа Хотынецкого района Орловской области</v>
      </c>
      <c r="AP311" s="32">
        <f>'Рейтинговая таблица организаций'!BB311</f>
        <v>100</v>
      </c>
      <c r="AQ311" s="32">
        <f>'Рейтинговая таблица организаций'!BC311</f>
        <v>95</v>
      </c>
      <c r="AR311" s="32">
        <f>'Рейтинговая таблица организаций'!BD311</f>
        <v>95</v>
      </c>
      <c r="AS311" s="32">
        <f>'Рейтинговая таблица организаций'!BE311</f>
        <v>96.5</v>
      </c>
      <c r="AT311" s="32" t="str">
        <f t="shared" si="163"/>
        <v>316-317</v>
      </c>
      <c r="AU311" s="32">
        <f t="shared" si="175"/>
        <v>316</v>
      </c>
      <c r="AV311" s="32">
        <f t="shared" si="176"/>
        <v>2</v>
      </c>
      <c r="AW311" s="39" t="str">
        <f t="shared" si="177"/>
        <v>Хотынецкий район</v>
      </c>
      <c r="AX311" s="32">
        <f t="shared" si="164"/>
        <v>310</v>
      </c>
      <c r="AY311" s="32" t="str">
        <f t="shared" si="165"/>
        <v>Муниципальное бюджетное общеобразовательное учреждение - Юрьевская средняя общеобразовательная школа Хотынецкого района Орловской области</v>
      </c>
      <c r="AZ311" s="32">
        <f>'Рейтинговая таблица организаций'!BF311</f>
        <v>87.679999999999993</v>
      </c>
      <c r="BA311" s="32" t="str">
        <f t="shared" si="166"/>
        <v>8</v>
      </c>
      <c r="BB311" s="32">
        <f t="shared" si="186"/>
        <v>8</v>
      </c>
      <c r="BC311" s="32">
        <f t="shared" si="187"/>
        <v>1</v>
      </c>
    </row>
    <row r="312" spans="1:55">
      <c r="A312" s="32">
        <f>'бланки '!D314</f>
        <v>311</v>
      </c>
      <c r="B312" s="33" t="str">
        <f>'Рейтинговая таблица организаций'!B312</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2" s="33" t="str">
        <f>'бланки '!A314</f>
        <v>Новодеревеньковский район</v>
      </c>
      <c r="D312" s="32">
        <f>'Рейтинговая таблица организаций'!C312</f>
        <v>65</v>
      </c>
      <c r="E312" s="32">
        <f t="shared" si="150"/>
        <v>311</v>
      </c>
      <c r="F312" s="32" t="str">
        <f t="shared" si="151"/>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G312" s="32">
        <f>'Рейтинговая таблица организаций'!Q312</f>
        <v>83</v>
      </c>
      <c r="H312" s="32">
        <f>'Рейтинговая таблица организаций'!R312</f>
        <v>100</v>
      </c>
      <c r="I312" s="32">
        <f>'Рейтинговая таблица организаций'!S312</f>
        <v>96</v>
      </c>
      <c r="J312" s="32">
        <f>'Рейтинговая таблица организаций'!T312</f>
        <v>93.3</v>
      </c>
      <c r="K312" s="32" t="str">
        <f t="shared" si="152"/>
        <v>316</v>
      </c>
      <c r="L312" s="32">
        <f t="shared" si="167"/>
        <v>316</v>
      </c>
      <c r="M312" s="32">
        <f t="shared" si="168"/>
        <v>1</v>
      </c>
      <c r="N312" s="32">
        <f t="shared" si="153"/>
        <v>311</v>
      </c>
      <c r="O312" s="32" t="str">
        <f t="shared" si="154"/>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P312" s="32">
        <f>'Рейтинговая таблица организаций'!Z312</f>
        <v>100</v>
      </c>
      <c r="Q312" s="32">
        <f>'Рейтинговая таблица организаций'!AB312</f>
        <v>98</v>
      </c>
      <c r="R312" s="32">
        <f>'Рейтинговая таблица организаций'!AC312</f>
        <v>99</v>
      </c>
      <c r="S312" s="32" t="str">
        <f t="shared" si="155"/>
        <v>193-239</v>
      </c>
      <c r="T312" s="32">
        <f t="shared" si="169"/>
        <v>193</v>
      </c>
      <c r="U312" s="32">
        <f t="shared" si="170"/>
        <v>47</v>
      </c>
      <c r="V312" s="32">
        <f t="shared" si="156"/>
        <v>311</v>
      </c>
      <c r="W312" s="32" t="str">
        <f t="shared" si="157"/>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X312" s="32">
        <f>'Рейтинговая таблица организаций'!AH312</f>
        <v>40</v>
      </c>
      <c r="Y312" s="32">
        <f>'Рейтинговая таблица организаций'!AI312</f>
        <v>60</v>
      </c>
      <c r="Z312" s="34">
        <f>'Рейтинговая таблица организаций'!AJ312</f>
        <v>86</v>
      </c>
      <c r="AA312" s="32">
        <f>'Рейтинговая таблица организаций'!AK312</f>
        <v>61.8</v>
      </c>
      <c r="AB312" s="32" t="str">
        <f t="shared" si="158"/>
        <v>156-157</v>
      </c>
      <c r="AC312" s="32">
        <f t="shared" si="171"/>
        <v>156</v>
      </c>
      <c r="AD312" s="32">
        <f t="shared" si="172"/>
        <v>2</v>
      </c>
      <c r="AE312" s="32">
        <f t="shared" si="159"/>
        <v>311</v>
      </c>
      <c r="AF312" s="32" t="str">
        <f t="shared" si="160"/>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AG312" s="32">
        <f>'Рейтинговая таблица организаций'!AR312</f>
        <v>98</v>
      </c>
      <c r="AH312" s="32">
        <f>'Рейтинговая таблица организаций'!AS312</f>
        <v>98</v>
      </c>
      <c r="AI312" s="32">
        <f>'Рейтинговая таблица организаций'!AT312</f>
        <v>98</v>
      </c>
      <c r="AJ312" s="32">
        <f>'Рейтинговая таблица организаций'!AU312</f>
        <v>98</v>
      </c>
      <c r="AK312" s="32" t="str">
        <f t="shared" si="161"/>
        <v>232-248</v>
      </c>
      <c r="AL312" s="32">
        <f t="shared" si="173"/>
        <v>232</v>
      </c>
      <c r="AM312" s="32">
        <f t="shared" si="174"/>
        <v>17</v>
      </c>
      <c r="AN312" s="32">
        <f>'бланки '!D314</f>
        <v>311</v>
      </c>
      <c r="AO312" s="32" t="str">
        <f t="shared" si="162"/>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AP312" s="32">
        <f>'Рейтинговая таблица организаций'!BB312</f>
        <v>95</v>
      </c>
      <c r="AQ312" s="32">
        <f>'Рейтинговая таблица организаций'!BC312</f>
        <v>100</v>
      </c>
      <c r="AR312" s="32">
        <f>'Рейтинговая таблица организаций'!BD312</f>
        <v>95</v>
      </c>
      <c r="AS312" s="32">
        <f>'Рейтинговая таблица организаций'!BE312</f>
        <v>96</v>
      </c>
      <c r="AT312" s="32" t="str">
        <f t="shared" si="163"/>
        <v>323-325</v>
      </c>
      <c r="AU312" s="32">
        <f t="shared" si="175"/>
        <v>323</v>
      </c>
      <c r="AV312" s="32">
        <f t="shared" si="176"/>
        <v>3</v>
      </c>
      <c r="AW312" s="39" t="str">
        <f t="shared" si="177"/>
        <v>Новодеревеньковский район</v>
      </c>
      <c r="AX312" s="32">
        <f t="shared" si="164"/>
        <v>311</v>
      </c>
      <c r="AY312" s="32" t="str">
        <f t="shared" si="165"/>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AZ312" s="32">
        <f>'Рейтинговая таблица организаций'!BF312</f>
        <v>89.62</v>
      </c>
      <c r="BA312" s="32" t="str">
        <f t="shared" si="166"/>
        <v>253</v>
      </c>
      <c r="BB312" s="32">
        <f t="shared" ref="BB312:BB333" si="188">RANK(AZ312,AZ$4:AZ$333)</f>
        <v>253</v>
      </c>
      <c r="BC312" s="32">
        <f t="shared" ref="BC312:BC333" si="189">COUNTIF(BB$4:BB$333,BB312)</f>
        <v>1</v>
      </c>
    </row>
    <row r="313" spans="1:55">
      <c r="A313" s="32">
        <f>'бланки '!D315</f>
        <v>312</v>
      </c>
      <c r="B313" s="33" t="str">
        <f>'Рейтинговая таблица организаций'!B313</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3" s="33" t="str">
        <f>'бланки '!A315</f>
        <v>Новодеревеньковский район</v>
      </c>
      <c r="D313" s="32">
        <f>'Рейтинговая таблица организаций'!C313</f>
        <v>299</v>
      </c>
      <c r="E313" s="32">
        <f t="shared" si="150"/>
        <v>312</v>
      </c>
      <c r="F313" s="32" t="str">
        <f t="shared" si="151"/>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G313" s="32">
        <f>'Рейтинговая таблица организаций'!Q313</f>
        <v>100</v>
      </c>
      <c r="H313" s="32">
        <f>'Рейтинговая таблица организаций'!R313</f>
        <v>100</v>
      </c>
      <c r="I313" s="32">
        <f>'Рейтинговая таблица организаций'!S313</f>
        <v>98</v>
      </c>
      <c r="J313" s="32">
        <f>'Рейтинговая таблица организаций'!T313</f>
        <v>99.2</v>
      </c>
      <c r="K313" s="32" t="str">
        <f t="shared" si="152"/>
        <v>90-121</v>
      </c>
      <c r="L313" s="32">
        <f t="shared" si="167"/>
        <v>90</v>
      </c>
      <c r="M313" s="32">
        <f t="shared" si="168"/>
        <v>32</v>
      </c>
      <c r="N313" s="32">
        <f t="shared" si="153"/>
        <v>312</v>
      </c>
      <c r="O313" s="32" t="str">
        <f t="shared" si="154"/>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P313" s="32">
        <f>'Рейтинговая таблица организаций'!Z313</f>
        <v>100</v>
      </c>
      <c r="Q313" s="32">
        <f>'Рейтинговая таблица организаций'!AB313</f>
        <v>96</v>
      </c>
      <c r="R313" s="32">
        <f>'Рейтинговая таблица организаций'!AC313</f>
        <v>98</v>
      </c>
      <c r="S313" s="32" t="str">
        <f t="shared" si="155"/>
        <v>278-315</v>
      </c>
      <c r="T313" s="32">
        <f t="shared" si="169"/>
        <v>278</v>
      </c>
      <c r="U313" s="32">
        <f t="shared" si="170"/>
        <v>38</v>
      </c>
      <c r="V313" s="32">
        <f t="shared" si="156"/>
        <v>312</v>
      </c>
      <c r="W313" s="32" t="str">
        <f t="shared" si="157"/>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X313" s="32">
        <f>'Рейтинговая таблица организаций'!AH313</f>
        <v>60</v>
      </c>
      <c r="Y313" s="32">
        <f>'Рейтинговая таблица организаций'!AI313</f>
        <v>100</v>
      </c>
      <c r="Z313" s="34">
        <f>'Рейтинговая таблица организаций'!AJ313</f>
        <v>95</v>
      </c>
      <c r="AA313" s="32">
        <f>'Рейтинговая таблица организаций'!AK313</f>
        <v>86.5</v>
      </c>
      <c r="AB313" s="32" t="str">
        <f t="shared" si="158"/>
        <v>25-26</v>
      </c>
      <c r="AC313" s="32">
        <f t="shared" si="171"/>
        <v>25</v>
      </c>
      <c r="AD313" s="32">
        <f t="shared" si="172"/>
        <v>2</v>
      </c>
      <c r="AE313" s="32">
        <f t="shared" si="159"/>
        <v>312</v>
      </c>
      <c r="AF313" s="32" t="str">
        <f t="shared" si="160"/>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AG313" s="32">
        <f>'Рейтинговая таблица организаций'!AR313</f>
        <v>96</v>
      </c>
      <c r="AH313" s="32">
        <f>'Рейтинговая таблица организаций'!AS313</f>
        <v>97</v>
      </c>
      <c r="AI313" s="32">
        <f>'Рейтинговая таблица организаций'!AT313</f>
        <v>97</v>
      </c>
      <c r="AJ313" s="32">
        <f>'Рейтинговая таблица организаций'!AU313</f>
        <v>96.6</v>
      </c>
      <c r="AK313" s="32" t="str">
        <f t="shared" si="161"/>
        <v>308-314</v>
      </c>
      <c r="AL313" s="32">
        <f t="shared" si="173"/>
        <v>308</v>
      </c>
      <c r="AM313" s="32">
        <f t="shared" si="174"/>
        <v>7</v>
      </c>
      <c r="AN313" s="32">
        <f>'бланки '!D315</f>
        <v>312</v>
      </c>
      <c r="AO313" s="32" t="str">
        <f t="shared" si="162"/>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AP313" s="32">
        <f>'Рейтинговая таблица организаций'!BB313</f>
        <v>97</v>
      </c>
      <c r="AQ313" s="32">
        <f>'Рейтинговая таблица организаций'!BC313</f>
        <v>97</v>
      </c>
      <c r="AR313" s="32">
        <f>'Рейтинговая таблица организаций'!BD313</f>
        <v>98</v>
      </c>
      <c r="AS313" s="32">
        <f>'Рейтинговая таблица организаций'!BE313</f>
        <v>97.5</v>
      </c>
      <c r="AT313" s="32" t="str">
        <f t="shared" si="163"/>
        <v>279-285</v>
      </c>
      <c r="AU313" s="32">
        <f t="shared" si="175"/>
        <v>279</v>
      </c>
      <c r="AV313" s="32">
        <f t="shared" si="176"/>
        <v>7</v>
      </c>
      <c r="AW313" s="39" t="str">
        <f t="shared" si="177"/>
        <v>Новодеревеньковский район</v>
      </c>
      <c r="AX313" s="32">
        <f t="shared" si="164"/>
        <v>312</v>
      </c>
      <c r="AY313" s="32" t="str">
        <f t="shared" si="165"/>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AZ313" s="32">
        <f>'Рейтинговая таблица организаций'!BF313</f>
        <v>95.559999999999988</v>
      </c>
      <c r="BA313" s="32" t="str">
        <f t="shared" si="166"/>
        <v>34</v>
      </c>
      <c r="BB313" s="32">
        <f t="shared" si="188"/>
        <v>34</v>
      </c>
      <c r="BC313" s="32">
        <f t="shared" si="189"/>
        <v>1</v>
      </c>
    </row>
    <row r="314" spans="1:55">
      <c r="A314" s="32">
        <f>'бланки '!D316</f>
        <v>313</v>
      </c>
      <c r="B314" s="33" t="str">
        <f>'Рейтинговая таблица организаций'!B314</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4" s="33" t="str">
        <f>'бланки '!A316</f>
        <v>Новодеревеньковский район</v>
      </c>
      <c r="D314" s="32">
        <f>'Рейтинговая таблица организаций'!C314</f>
        <v>24</v>
      </c>
      <c r="E314" s="32">
        <f t="shared" si="150"/>
        <v>313</v>
      </c>
      <c r="F314" s="32" t="str">
        <f t="shared" si="151"/>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G314" s="32">
        <f>'Рейтинговая таблица организаций'!Q314</f>
        <v>97</v>
      </c>
      <c r="H314" s="32">
        <f>'Рейтинговая таблица организаций'!R314</f>
        <v>100</v>
      </c>
      <c r="I314" s="32">
        <f>'Рейтинговая таблица организаций'!S314</f>
        <v>100</v>
      </c>
      <c r="J314" s="32">
        <f>'Рейтинговая таблица организаций'!T314</f>
        <v>99.1</v>
      </c>
      <c r="K314" s="32" t="str">
        <f t="shared" si="152"/>
        <v>122-136</v>
      </c>
      <c r="L314" s="32">
        <f t="shared" si="167"/>
        <v>122</v>
      </c>
      <c r="M314" s="32">
        <f t="shared" si="168"/>
        <v>15</v>
      </c>
      <c r="N314" s="32">
        <f t="shared" si="153"/>
        <v>313</v>
      </c>
      <c r="O314" s="32" t="str">
        <f t="shared" si="154"/>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P314" s="32">
        <f>'Рейтинговая таблица организаций'!Z314</f>
        <v>100</v>
      </c>
      <c r="Q314" s="32">
        <f>'Рейтинговая таблица организаций'!AB314</f>
        <v>100</v>
      </c>
      <c r="R314" s="32">
        <f>'Рейтинговая таблица организаций'!AC314</f>
        <v>100</v>
      </c>
      <c r="S314" s="32" t="str">
        <f t="shared" si="155"/>
        <v>2-156</v>
      </c>
      <c r="T314" s="32">
        <f t="shared" si="169"/>
        <v>2</v>
      </c>
      <c r="U314" s="32">
        <f t="shared" si="170"/>
        <v>155</v>
      </c>
      <c r="V314" s="32">
        <f t="shared" si="156"/>
        <v>313</v>
      </c>
      <c r="W314" s="32" t="str">
        <f t="shared" si="157"/>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X314" s="32">
        <f>'Рейтинговая таблица организаций'!AH314</f>
        <v>20</v>
      </c>
      <c r="Y314" s="32">
        <f>'Рейтинговая таблица организаций'!AI314</f>
        <v>60</v>
      </c>
      <c r="Z314" s="34">
        <f>'Рейтинговая таблица организаций'!AJ314</f>
        <v>100</v>
      </c>
      <c r="AA314" s="32">
        <f>'Рейтинговая таблица организаций'!AK314</f>
        <v>60</v>
      </c>
      <c r="AB314" s="32" t="str">
        <f t="shared" si="158"/>
        <v>160-188</v>
      </c>
      <c r="AC314" s="32">
        <f t="shared" si="171"/>
        <v>160</v>
      </c>
      <c r="AD314" s="32">
        <f t="shared" si="172"/>
        <v>29</v>
      </c>
      <c r="AE314" s="32">
        <f t="shared" si="159"/>
        <v>313</v>
      </c>
      <c r="AF314" s="32" t="str">
        <f t="shared" si="160"/>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AG314" s="32">
        <f>'Рейтинговая таблица организаций'!AR314</f>
        <v>100</v>
      </c>
      <c r="AH314" s="32">
        <f>'Рейтинговая таблица организаций'!AS314</f>
        <v>100</v>
      </c>
      <c r="AI314" s="32">
        <f>'Рейтинговая таблица организаций'!AT314</f>
        <v>100</v>
      </c>
      <c r="AJ314" s="32">
        <f>'Рейтинговая таблица организаций'!AU314</f>
        <v>100</v>
      </c>
      <c r="AK314" s="32" t="str">
        <f t="shared" si="161"/>
        <v>1-123</v>
      </c>
      <c r="AL314" s="32">
        <f t="shared" si="173"/>
        <v>1</v>
      </c>
      <c r="AM314" s="32">
        <f t="shared" si="174"/>
        <v>123</v>
      </c>
      <c r="AN314" s="32">
        <f>'бланки '!D316</f>
        <v>313</v>
      </c>
      <c r="AO314" s="32" t="str">
        <f t="shared" si="162"/>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AP314" s="32">
        <f>'Рейтинговая таблица организаций'!BB314</f>
        <v>100</v>
      </c>
      <c r="AQ314" s="32">
        <f>'Рейтинговая таблица организаций'!BC314</f>
        <v>100</v>
      </c>
      <c r="AR314" s="32">
        <f>'Рейтинговая таблица организаций'!BD314</f>
        <v>100</v>
      </c>
      <c r="AS314" s="32">
        <f>'Рейтинговая таблица организаций'!BE314</f>
        <v>100</v>
      </c>
      <c r="AT314" s="32" t="str">
        <f t="shared" si="163"/>
        <v>1-120</v>
      </c>
      <c r="AU314" s="32">
        <f t="shared" si="175"/>
        <v>1</v>
      </c>
      <c r="AV314" s="32">
        <f t="shared" si="176"/>
        <v>120</v>
      </c>
      <c r="AW314" s="39" t="str">
        <f t="shared" si="177"/>
        <v>Новодеревеньковский район</v>
      </c>
      <c r="AX314" s="32">
        <f t="shared" si="164"/>
        <v>313</v>
      </c>
      <c r="AY314" s="32" t="str">
        <f t="shared" si="165"/>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AZ314" s="32">
        <f>'Рейтинговая таблица организаций'!BF314</f>
        <v>91.820000000000007</v>
      </c>
      <c r="BA314" s="32" t="str">
        <f t="shared" si="166"/>
        <v>139</v>
      </c>
      <c r="BB314" s="32">
        <f t="shared" si="188"/>
        <v>139</v>
      </c>
      <c r="BC314" s="32">
        <f t="shared" si="189"/>
        <v>1</v>
      </c>
    </row>
    <row r="315" spans="1:55">
      <c r="A315" s="32">
        <f>'бланки '!D317</f>
        <v>314</v>
      </c>
      <c r="B315" s="33" t="str">
        <f>'Рейтинговая таблица организаций'!B315</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5" s="33" t="str">
        <f>'бланки '!A317</f>
        <v>Новодеревеньковский район</v>
      </c>
      <c r="D315" s="32">
        <f>'Рейтинговая таблица организаций'!C315</f>
        <v>50</v>
      </c>
      <c r="E315" s="32">
        <f t="shared" si="150"/>
        <v>314</v>
      </c>
      <c r="F315" s="32" t="str">
        <f t="shared" si="151"/>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G315" s="32">
        <f>'Рейтинговая таблица организаций'!Q315</f>
        <v>95</v>
      </c>
      <c r="H315" s="32">
        <f>'Рейтинговая таблица организаций'!R315</f>
        <v>100</v>
      </c>
      <c r="I315" s="32">
        <f>'Рейтинговая таблица организаций'!S315</f>
        <v>100</v>
      </c>
      <c r="J315" s="32">
        <f>'Рейтинговая таблица организаций'!T315</f>
        <v>98.5</v>
      </c>
      <c r="K315" s="32" t="str">
        <f t="shared" si="152"/>
        <v>167-178</v>
      </c>
      <c r="L315" s="32">
        <f t="shared" si="167"/>
        <v>167</v>
      </c>
      <c r="M315" s="32">
        <f t="shared" si="168"/>
        <v>12</v>
      </c>
      <c r="N315" s="32">
        <f t="shared" si="153"/>
        <v>314</v>
      </c>
      <c r="O315" s="32" t="str">
        <f t="shared" si="154"/>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P315" s="32">
        <f>'Рейтинговая таблица организаций'!Z315</f>
        <v>100</v>
      </c>
      <c r="Q315" s="32">
        <f>'Рейтинговая таблица организаций'!AB315</f>
        <v>100</v>
      </c>
      <c r="R315" s="32">
        <f>'Рейтинговая таблица организаций'!AC315</f>
        <v>100</v>
      </c>
      <c r="S315" s="32" t="str">
        <f t="shared" si="155"/>
        <v>2-156</v>
      </c>
      <c r="T315" s="32">
        <f t="shared" si="169"/>
        <v>2</v>
      </c>
      <c r="U315" s="32">
        <f t="shared" si="170"/>
        <v>155</v>
      </c>
      <c r="V315" s="32">
        <f t="shared" si="156"/>
        <v>314</v>
      </c>
      <c r="W315" s="32" t="str">
        <f t="shared" si="157"/>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X315" s="32">
        <f>'Рейтинговая таблица организаций'!AH315</f>
        <v>20</v>
      </c>
      <c r="Y315" s="32">
        <f>'Рейтинговая таблица организаций'!AI315</f>
        <v>40</v>
      </c>
      <c r="Z315" s="34">
        <f>'Рейтинговая таблица организаций'!AJ315</f>
        <v>100</v>
      </c>
      <c r="AA315" s="32">
        <f>'Рейтинговая таблица организаций'!AK315</f>
        <v>52</v>
      </c>
      <c r="AB315" s="32" t="str">
        <f t="shared" si="158"/>
        <v>274-277</v>
      </c>
      <c r="AC315" s="32">
        <f t="shared" si="171"/>
        <v>274</v>
      </c>
      <c r="AD315" s="32">
        <f t="shared" si="172"/>
        <v>4</v>
      </c>
      <c r="AE315" s="32">
        <f t="shared" si="159"/>
        <v>314</v>
      </c>
      <c r="AF315" s="32" t="str">
        <f t="shared" si="160"/>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AG315" s="32">
        <f>'Рейтинговая таблица организаций'!AR315</f>
        <v>100</v>
      </c>
      <c r="AH315" s="32">
        <f>'Рейтинговая таблица организаций'!AS315</f>
        <v>100</v>
      </c>
      <c r="AI315" s="32">
        <f>'Рейтинговая таблица организаций'!AT315</f>
        <v>100</v>
      </c>
      <c r="AJ315" s="32">
        <f>'Рейтинговая таблица организаций'!AU315</f>
        <v>100</v>
      </c>
      <c r="AK315" s="32" t="str">
        <f t="shared" si="161"/>
        <v>1-123</v>
      </c>
      <c r="AL315" s="32">
        <f t="shared" si="173"/>
        <v>1</v>
      </c>
      <c r="AM315" s="32">
        <f t="shared" si="174"/>
        <v>123</v>
      </c>
      <c r="AN315" s="32">
        <f>'бланки '!D317</f>
        <v>314</v>
      </c>
      <c r="AO315" s="32" t="str">
        <f t="shared" si="162"/>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AP315" s="32">
        <f>'Рейтинговая таблица организаций'!BB315</f>
        <v>100</v>
      </c>
      <c r="AQ315" s="32">
        <f>'Рейтинговая таблица организаций'!BC315</f>
        <v>100</v>
      </c>
      <c r="AR315" s="32">
        <f>'Рейтинговая таблица организаций'!BD315</f>
        <v>100</v>
      </c>
      <c r="AS315" s="32">
        <f>'Рейтинговая таблица организаций'!BE315</f>
        <v>100</v>
      </c>
      <c r="AT315" s="32" t="str">
        <f t="shared" si="163"/>
        <v>1-120</v>
      </c>
      <c r="AU315" s="32">
        <f t="shared" si="175"/>
        <v>1</v>
      </c>
      <c r="AV315" s="32">
        <f t="shared" si="176"/>
        <v>120</v>
      </c>
      <c r="AW315" s="39" t="str">
        <f t="shared" si="177"/>
        <v>Новодеревеньковский район</v>
      </c>
      <c r="AX315" s="32">
        <f t="shared" si="164"/>
        <v>314</v>
      </c>
      <c r="AY315" s="32" t="str">
        <f t="shared" si="165"/>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AZ315" s="32">
        <f>'Рейтинговая таблица организаций'!BF315</f>
        <v>90.1</v>
      </c>
      <c r="BA315" s="32" t="str">
        <f t="shared" si="166"/>
        <v>231</v>
      </c>
      <c r="BB315" s="32">
        <f t="shared" si="188"/>
        <v>231</v>
      </c>
      <c r="BC315" s="32">
        <f t="shared" si="189"/>
        <v>1</v>
      </c>
    </row>
    <row r="316" spans="1:55">
      <c r="A316" s="32">
        <f>'бланки '!D318</f>
        <v>315</v>
      </c>
      <c r="B316" s="33" t="str">
        <f>'Рейтинговая таблица организаций'!B316</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6" s="33" t="str">
        <f>'бланки '!A318</f>
        <v>Новодеревеньковский район</v>
      </c>
      <c r="D316" s="32">
        <f>'Рейтинговая таблица организаций'!C316</f>
        <v>65</v>
      </c>
      <c r="E316" s="32">
        <f t="shared" si="150"/>
        <v>315</v>
      </c>
      <c r="F316" s="32" t="str">
        <f t="shared" si="151"/>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G316" s="32">
        <f>'Рейтинговая таблица организаций'!Q316</f>
        <v>98</v>
      </c>
      <c r="H316" s="32">
        <f>'Рейтинговая таблица организаций'!R316</f>
        <v>100</v>
      </c>
      <c r="I316" s="32">
        <f>'Рейтинговая таблица организаций'!S316</f>
        <v>100</v>
      </c>
      <c r="J316" s="32">
        <f>'Рейтинговая таблица организаций'!T316</f>
        <v>99.4</v>
      </c>
      <c r="K316" s="32" t="str">
        <f t="shared" si="152"/>
        <v>75-82</v>
      </c>
      <c r="L316" s="32">
        <f t="shared" si="167"/>
        <v>75</v>
      </c>
      <c r="M316" s="32">
        <f t="shared" si="168"/>
        <v>8</v>
      </c>
      <c r="N316" s="32">
        <f t="shared" si="153"/>
        <v>315</v>
      </c>
      <c r="O316" s="32" t="str">
        <f t="shared" si="154"/>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P316" s="32">
        <f>'Рейтинговая таблица организаций'!Z316</f>
        <v>100</v>
      </c>
      <c r="Q316" s="32">
        <f>'Рейтинговая таблица организаций'!AB316</f>
        <v>97</v>
      </c>
      <c r="R316" s="32">
        <f>'Рейтинговая таблица организаций'!AC316</f>
        <v>98.5</v>
      </c>
      <c r="S316" s="32" t="str">
        <f t="shared" si="155"/>
        <v>240-277</v>
      </c>
      <c r="T316" s="32">
        <f t="shared" si="169"/>
        <v>240</v>
      </c>
      <c r="U316" s="32">
        <f t="shared" si="170"/>
        <v>38</v>
      </c>
      <c r="V316" s="32">
        <f t="shared" si="156"/>
        <v>315</v>
      </c>
      <c r="W316" s="32" t="str">
        <f t="shared" si="157"/>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X316" s="32">
        <f>'Рейтинговая таблица организаций'!AH316</f>
        <v>20</v>
      </c>
      <c r="Y316" s="32">
        <f>'Рейтинговая таблица организаций'!AI316</f>
        <v>60</v>
      </c>
      <c r="Z316" s="34">
        <f>'Рейтинговая таблица организаций'!AJ316</f>
        <v>87</v>
      </c>
      <c r="AA316" s="32">
        <f>'Рейтинговая таблица организаций'!AK316</f>
        <v>56.1</v>
      </c>
      <c r="AB316" s="32" t="str">
        <f t="shared" si="158"/>
        <v>202</v>
      </c>
      <c r="AC316" s="32">
        <f t="shared" si="171"/>
        <v>202</v>
      </c>
      <c r="AD316" s="32">
        <f t="shared" si="172"/>
        <v>1</v>
      </c>
      <c r="AE316" s="32">
        <f t="shared" si="159"/>
        <v>315</v>
      </c>
      <c r="AF316" s="32" t="str">
        <f t="shared" si="160"/>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AG316" s="32">
        <f>'Рейтинговая таблица организаций'!AR316</f>
        <v>97</v>
      </c>
      <c r="AH316" s="32">
        <f>'Рейтинговая таблица организаций'!AS316</f>
        <v>100</v>
      </c>
      <c r="AI316" s="32">
        <f>'Рейтинговая таблица организаций'!AT316</f>
        <v>97</v>
      </c>
      <c r="AJ316" s="32">
        <f>'Рейтинговая таблица организаций'!AU316</f>
        <v>98.2</v>
      </c>
      <c r="AK316" s="32" t="str">
        <f t="shared" si="161"/>
        <v>218-231</v>
      </c>
      <c r="AL316" s="32">
        <f t="shared" si="173"/>
        <v>218</v>
      </c>
      <c r="AM316" s="32">
        <f t="shared" si="174"/>
        <v>14</v>
      </c>
      <c r="AN316" s="32">
        <f>'бланки '!D318</f>
        <v>315</v>
      </c>
      <c r="AO316" s="32" t="str">
        <f t="shared" si="162"/>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AP316" s="32">
        <f>'Рейтинговая таблица организаций'!BB316</f>
        <v>98</v>
      </c>
      <c r="AQ316" s="32">
        <f>'Рейтинговая таблица организаций'!BC316</f>
        <v>100</v>
      </c>
      <c r="AR316" s="32">
        <f>'Рейтинговая таблица организаций'!BD316</f>
        <v>98</v>
      </c>
      <c r="AS316" s="32">
        <f>'Рейтинговая таблица организаций'!BE316</f>
        <v>98.4</v>
      </c>
      <c r="AT316" s="32" t="str">
        <f t="shared" si="163"/>
        <v>216-228</v>
      </c>
      <c r="AU316" s="32">
        <f t="shared" si="175"/>
        <v>216</v>
      </c>
      <c r="AV316" s="32">
        <f t="shared" si="176"/>
        <v>13</v>
      </c>
      <c r="AW316" s="39" t="str">
        <f t="shared" si="177"/>
        <v>Новодеревеньковский район</v>
      </c>
      <c r="AX316" s="32">
        <f t="shared" si="164"/>
        <v>315</v>
      </c>
      <c r="AY316" s="32" t="str">
        <f t="shared" si="165"/>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AZ316" s="32">
        <f>'Рейтинговая таблица организаций'!BF316</f>
        <v>90.12</v>
      </c>
      <c r="BA316" s="32" t="str">
        <f t="shared" si="166"/>
        <v>228</v>
      </c>
      <c r="BB316" s="32">
        <f t="shared" si="188"/>
        <v>228</v>
      </c>
      <c r="BC316" s="32">
        <f t="shared" si="189"/>
        <v>1</v>
      </c>
    </row>
    <row r="317" spans="1:55">
      <c r="A317" s="32">
        <f>'бланки '!D319</f>
        <v>316</v>
      </c>
      <c r="B317" s="33" t="str">
        <f>'Рейтинговая таблица организаций'!B317</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7" s="33" t="str">
        <f>'бланки '!A319</f>
        <v>Новодеревеньковский район</v>
      </c>
      <c r="D317" s="32">
        <f>'Рейтинговая таблица организаций'!C317</f>
        <v>48</v>
      </c>
      <c r="E317" s="32">
        <f t="shared" si="150"/>
        <v>316</v>
      </c>
      <c r="F317" s="32" t="str">
        <f t="shared" si="151"/>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G317" s="32">
        <f>'Рейтинговая таблица организаций'!Q317</f>
        <v>92</v>
      </c>
      <c r="H317" s="32">
        <f>'Рейтинговая таблица организаций'!R317</f>
        <v>100</v>
      </c>
      <c r="I317" s="32">
        <f>'Рейтинговая таблица организаций'!S317</f>
        <v>98</v>
      </c>
      <c r="J317" s="32">
        <f>'Рейтинговая таблица организаций'!T317</f>
        <v>96.8</v>
      </c>
      <c r="K317" s="32" t="str">
        <f t="shared" si="152"/>
        <v>252-253</v>
      </c>
      <c r="L317" s="32">
        <f t="shared" si="167"/>
        <v>252</v>
      </c>
      <c r="M317" s="32">
        <f t="shared" si="168"/>
        <v>2</v>
      </c>
      <c r="N317" s="32">
        <f t="shared" si="153"/>
        <v>316</v>
      </c>
      <c r="O317" s="32" t="str">
        <f t="shared" si="154"/>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P317" s="32">
        <f>'Рейтинговая таблица организаций'!Z317</f>
        <v>100</v>
      </c>
      <c r="Q317" s="32">
        <f>'Рейтинговая таблица организаций'!AB317</f>
        <v>96</v>
      </c>
      <c r="R317" s="32">
        <f>'Рейтинговая таблица организаций'!AC317</f>
        <v>98</v>
      </c>
      <c r="S317" s="32" t="str">
        <f t="shared" si="155"/>
        <v>278-315</v>
      </c>
      <c r="T317" s="32">
        <f t="shared" si="169"/>
        <v>278</v>
      </c>
      <c r="U317" s="32">
        <f t="shared" si="170"/>
        <v>38</v>
      </c>
      <c r="V317" s="32">
        <f t="shared" si="156"/>
        <v>316</v>
      </c>
      <c r="W317" s="32" t="str">
        <f t="shared" si="157"/>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X317" s="32">
        <f>'Рейтинговая таблица организаций'!AH317</f>
        <v>0</v>
      </c>
      <c r="Y317" s="32">
        <f>'Рейтинговая таблица организаций'!AI317</f>
        <v>60</v>
      </c>
      <c r="Z317" s="34">
        <f>'Рейтинговая таблица организаций'!AJ317</f>
        <v>100</v>
      </c>
      <c r="AA317" s="32">
        <f>'Рейтинговая таблица организаций'!AK317</f>
        <v>54</v>
      </c>
      <c r="AB317" s="32" t="str">
        <f t="shared" si="158"/>
        <v>206-265</v>
      </c>
      <c r="AC317" s="32">
        <f t="shared" si="171"/>
        <v>206</v>
      </c>
      <c r="AD317" s="32">
        <f t="shared" si="172"/>
        <v>60</v>
      </c>
      <c r="AE317" s="32">
        <f t="shared" si="159"/>
        <v>316</v>
      </c>
      <c r="AF317" s="32" t="str">
        <f t="shared" si="160"/>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AG317" s="32">
        <f>'Рейтинговая таблица организаций'!AR317</f>
        <v>96</v>
      </c>
      <c r="AH317" s="32">
        <f>'Рейтинговая таблица организаций'!AS317</f>
        <v>100</v>
      </c>
      <c r="AI317" s="32">
        <f>'Рейтинговая таблица организаций'!AT317</f>
        <v>100</v>
      </c>
      <c r="AJ317" s="32">
        <f>'Рейтинговая таблица организаций'!AU317</f>
        <v>98.4</v>
      </c>
      <c r="AK317" s="32" t="str">
        <f t="shared" si="161"/>
        <v>202-217</v>
      </c>
      <c r="AL317" s="32">
        <f t="shared" si="173"/>
        <v>202</v>
      </c>
      <c r="AM317" s="32">
        <f t="shared" si="174"/>
        <v>16</v>
      </c>
      <c r="AN317" s="32">
        <f>'бланки '!D319</f>
        <v>316</v>
      </c>
      <c r="AO317" s="32" t="str">
        <f t="shared" si="162"/>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AP317" s="32">
        <f>'Рейтинговая таблица организаций'!BB317</f>
        <v>98</v>
      </c>
      <c r="AQ317" s="32">
        <f>'Рейтинговая таблица организаций'!BC317</f>
        <v>98</v>
      </c>
      <c r="AR317" s="32">
        <f>'Рейтинговая таблица организаций'!BD317</f>
        <v>98</v>
      </c>
      <c r="AS317" s="32">
        <f>'Рейтинговая таблица организаций'!BE317</f>
        <v>98</v>
      </c>
      <c r="AT317" s="32" t="str">
        <f t="shared" si="163"/>
        <v>244-258</v>
      </c>
      <c r="AU317" s="32">
        <f t="shared" si="175"/>
        <v>244</v>
      </c>
      <c r="AV317" s="32">
        <f t="shared" si="176"/>
        <v>15</v>
      </c>
      <c r="AW317" s="39" t="str">
        <f t="shared" si="177"/>
        <v>Новодеревеньковский район</v>
      </c>
      <c r="AX317" s="32">
        <f t="shared" si="164"/>
        <v>316</v>
      </c>
      <c r="AY317" s="32" t="str">
        <f t="shared" si="165"/>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AZ317" s="32">
        <f>'Рейтинговая таблица организаций'!BF317</f>
        <v>89.04</v>
      </c>
      <c r="BA317" s="32" t="str">
        <f t="shared" si="166"/>
        <v>274</v>
      </c>
      <c r="BB317" s="32">
        <f t="shared" si="188"/>
        <v>274</v>
      </c>
      <c r="BC317" s="32">
        <f t="shared" si="189"/>
        <v>1</v>
      </c>
    </row>
    <row r="318" spans="1:55">
      <c r="A318" s="32">
        <f>'бланки '!D320</f>
        <v>317</v>
      </c>
      <c r="B318" s="33" t="str">
        <f>'Рейтинговая таблица организаций'!B318</f>
        <v>Муниципальное бюджетное общеобразовательное учреждение-Шатиловский лицей Новодеревеньковского района Орловской области</v>
      </c>
      <c r="C318" s="33" t="str">
        <f>'бланки '!A320</f>
        <v>Новодеревеньковский район</v>
      </c>
      <c r="D318" s="32">
        <f>'Рейтинговая таблица организаций'!C318</f>
        <v>139</v>
      </c>
      <c r="E318" s="32">
        <f t="shared" si="150"/>
        <v>317</v>
      </c>
      <c r="F318" s="32" t="str">
        <f t="shared" si="151"/>
        <v>Муниципальное бюджетное общеобразовательное учреждение-Шатиловский лицей Новодеревеньковского района Орловской области</v>
      </c>
      <c r="G318" s="32">
        <f>'Рейтинговая таблица организаций'!Q318</f>
        <v>96</v>
      </c>
      <c r="H318" s="32">
        <f>'Рейтинговая таблица организаций'!R318</f>
        <v>100</v>
      </c>
      <c r="I318" s="32">
        <f>'Рейтинговая таблица организаций'!S318</f>
        <v>99</v>
      </c>
      <c r="J318" s="32">
        <f>'Рейтинговая таблица организаций'!T318</f>
        <v>98.4</v>
      </c>
      <c r="K318" s="32" t="str">
        <f t="shared" si="152"/>
        <v>179-187</v>
      </c>
      <c r="L318" s="32">
        <f t="shared" si="167"/>
        <v>179</v>
      </c>
      <c r="M318" s="32">
        <f t="shared" si="168"/>
        <v>9</v>
      </c>
      <c r="N318" s="32">
        <f t="shared" si="153"/>
        <v>317</v>
      </c>
      <c r="O318" s="32" t="str">
        <f t="shared" si="154"/>
        <v>Муниципальное бюджетное общеобразовательное учреждение-Шатиловский лицей Новодеревеньковского района Орловской области</v>
      </c>
      <c r="P318" s="32">
        <f>'Рейтинговая таблица организаций'!Z318</f>
        <v>100</v>
      </c>
      <c r="Q318" s="32">
        <f>'Рейтинговая таблица организаций'!AB318</f>
        <v>99</v>
      </c>
      <c r="R318" s="32">
        <f>'Рейтинговая таблица организаций'!AC318</f>
        <v>99.5</v>
      </c>
      <c r="S318" s="32" t="str">
        <f t="shared" si="155"/>
        <v>157-192</v>
      </c>
      <c r="T318" s="32">
        <f t="shared" si="169"/>
        <v>157</v>
      </c>
      <c r="U318" s="32">
        <f t="shared" si="170"/>
        <v>36</v>
      </c>
      <c r="V318" s="32">
        <f t="shared" si="156"/>
        <v>317</v>
      </c>
      <c r="W318" s="32" t="str">
        <f t="shared" si="157"/>
        <v>Муниципальное бюджетное общеобразовательное учреждение-Шатиловский лицей Новодеревеньковского района Орловской области</v>
      </c>
      <c r="X318" s="32">
        <f>'Рейтинговая таблица организаций'!AH318</f>
        <v>80</v>
      </c>
      <c r="Y318" s="32">
        <f>'Рейтинговая таблица организаций'!AI318</f>
        <v>100</v>
      </c>
      <c r="Z318" s="34">
        <f>'Рейтинговая таблица организаций'!AJ318</f>
        <v>100</v>
      </c>
      <c r="AA318" s="32">
        <f>'Рейтинговая таблица организаций'!AK318</f>
        <v>94</v>
      </c>
      <c r="AB318" s="32" t="str">
        <f t="shared" si="158"/>
        <v>4-6</v>
      </c>
      <c r="AC318" s="32">
        <f t="shared" si="171"/>
        <v>4</v>
      </c>
      <c r="AD318" s="32">
        <f t="shared" si="172"/>
        <v>3</v>
      </c>
      <c r="AE318" s="32">
        <f t="shared" si="159"/>
        <v>317</v>
      </c>
      <c r="AF318" s="32" t="str">
        <f t="shared" si="160"/>
        <v>Муниципальное бюджетное общеобразовательное учреждение-Шатиловский лицей Новодеревеньковского района Орловской области</v>
      </c>
      <c r="AG318" s="32">
        <f>'Рейтинговая таблица организаций'!AR318</f>
        <v>100</v>
      </c>
      <c r="AH318" s="32">
        <f>'Рейтинговая таблица организаций'!AS318</f>
        <v>100</v>
      </c>
      <c r="AI318" s="32">
        <f>'Рейтинговая таблица организаций'!AT318</f>
        <v>100</v>
      </c>
      <c r="AJ318" s="32">
        <f>'Рейтинговая таблица организаций'!AU318</f>
        <v>100</v>
      </c>
      <c r="AK318" s="32" t="str">
        <f t="shared" si="161"/>
        <v>1-123</v>
      </c>
      <c r="AL318" s="32">
        <f t="shared" si="173"/>
        <v>1</v>
      </c>
      <c r="AM318" s="32">
        <f t="shared" si="174"/>
        <v>123</v>
      </c>
      <c r="AN318" s="32">
        <f>'бланки '!D320</f>
        <v>317</v>
      </c>
      <c r="AO318" s="32" t="str">
        <f t="shared" si="162"/>
        <v>Муниципальное бюджетное общеобразовательное учреждение-Шатиловский лицей Новодеревеньковского района Орловской области</v>
      </c>
      <c r="AP318" s="32">
        <f>'Рейтинговая таблица организаций'!BB318</f>
        <v>99</v>
      </c>
      <c r="AQ318" s="32">
        <f>'Рейтинговая таблица организаций'!BC318</f>
        <v>99</v>
      </c>
      <c r="AR318" s="32">
        <f>'Рейтинговая таблица организаций'!BD318</f>
        <v>100</v>
      </c>
      <c r="AS318" s="32">
        <f>'Рейтинговая таблица организаций'!BE318</f>
        <v>99.5</v>
      </c>
      <c r="AT318" s="32" t="str">
        <f t="shared" si="163"/>
        <v>132-136</v>
      </c>
      <c r="AU318" s="32">
        <f t="shared" si="175"/>
        <v>132</v>
      </c>
      <c r="AV318" s="32">
        <f t="shared" si="176"/>
        <v>5</v>
      </c>
      <c r="AW318" s="39" t="str">
        <f t="shared" si="177"/>
        <v>Новодеревеньковский район</v>
      </c>
      <c r="AX318" s="32">
        <f t="shared" si="164"/>
        <v>317</v>
      </c>
      <c r="AY318" s="32" t="str">
        <f t="shared" si="165"/>
        <v>Муниципальное бюджетное общеобразовательное учреждение-Шатиловский лицей Новодеревеньковского района Орловской области</v>
      </c>
      <c r="AZ318" s="32">
        <f>'Рейтинговая таблица организаций'!BF318</f>
        <v>98.28</v>
      </c>
      <c r="BA318" s="32" t="str">
        <f t="shared" si="166"/>
        <v>4-26</v>
      </c>
      <c r="BB318" s="32">
        <f t="shared" si="188"/>
        <v>4</v>
      </c>
      <c r="BC318" s="32">
        <f t="shared" si="189"/>
        <v>23</v>
      </c>
    </row>
    <row r="319" spans="1:55">
      <c r="A319" s="32">
        <f>'бланки '!D321</f>
        <v>318</v>
      </c>
      <c r="B319" s="33" t="str">
        <f>'Рейтинговая таблица организаций'!B319</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9" s="33" t="str">
        <f>'бланки '!A321</f>
        <v>Шаблыкинский район</v>
      </c>
      <c r="D319" s="32">
        <f>'Рейтинговая таблица организаций'!C319</f>
        <v>56</v>
      </c>
      <c r="E319" s="32">
        <f t="shared" si="150"/>
        <v>318</v>
      </c>
      <c r="F319" s="32" t="str">
        <f t="shared" si="151"/>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G319" s="32">
        <f>'Рейтинговая таблица организаций'!Q319</f>
        <v>94</v>
      </c>
      <c r="H319" s="32">
        <f>'Рейтинговая таблица организаций'!R319</f>
        <v>90</v>
      </c>
      <c r="I319" s="32">
        <f>'Рейтинговая таблица организаций'!S319</f>
        <v>100</v>
      </c>
      <c r="J319" s="32">
        <f>'Рейтинговая таблица организаций'!T319</f>
        <v>95.2</v>
      </c>
      <c r="K319" s="32" t="str">
        <f t="shared" si="152"/>
        <v>287-290</v>
      </c>
      <c r="L319" s="32">
        <f t="shared" si="167"/>
        <v>287</v>
      </c>
      <c r="M319" s="32">
        <f t="shared" si="168"/>
        <v>4</v>
      </c>
      <c r="N319" s="32">
        <f t="shared" si="153"/>
        <v>318</v>
      </c>
      <c r="O319" s="32" t="str">
        <f t="shared" si="154"/>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P319" s="32">
        <f>'Рейтинговая таблица организаций'!Z319</f>
        <v>100</v>
      </c>
      <c r="Q319" s="32">
        <f>'Рейтинговая таблица организаций'!AB319</f>
        <v>100</v>
      </c>
      <c r="R319" s="32">
        <f>'Рейтинговая таблица организаций'!AC319</f>
        <v>100</v>
      </c>
      <c r="S319" s="32" t="str">
        <f t="shared" si="155"/>
        <v>2-156</v>
      </c>
      <c r="T319" s="32">
        <f t="shared" si="169"/>
        <v>2</v>
      </c>
      <c r="U319" s="32">
        <f t="shared" si="170"/>
        <v>155</v>
      </c>
      <c r="V319" s="32">
        <f t="shared" si="156"/>
        <v>318</v>
      </c>
      <c r="W319" s="32" t="str">
        <f t="shared" si="157"/>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X319" s="32">
        <f>'Рейтинговая таблица организаций'!AH319</f>
        <v>0</v>
      </c>
      <c r="Y319" s="32">
        <f>'Рейтинговая таблица организаций'!AI319</f>
        <v>60</v>
      </c>
      <c r="Z319" s="34">
        <f>'Рейтинговая таблица организаций'!AJ319</f>
        <v>100</v>
      </c>
      <c r="AA319" s="32">
        <f>'Рейтинговая таблица организаций'!AK319</f>
        <v>54</v>
      </c>
      <c r="AB319" s="32" t="str">
        <f t="shared" si="158"/>
        <v>206-265</v>
      </c>
      <c r="AC319" s="32">
        <f t="shared" si="171"/>
        <v>206</v>
      </c>
      <c r="AD319" s="32">
        <f t="shared" si="172"/>
        <v>60</v>
      </c>
      <c r="AE319" s="32">
        <f t="shared" si="159"/>
        <v>318</v>
      </c>
      <c r="AF319" s="32" t="str">
        <f t="shared" si="160"/>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AG319" s="32">
        <f>'Рейтинговая таблица организаций'!AR319</f>
        <v>100</v>
      </c>
      <c r="AH319" s="32">
        <f>'Рейтинговая таблица организаций'!AS319</f>
        <v>100</v>
      </c>
      <c r="AI319" s="32">
        <f>'Рейтинговая таблица организаций'!AT319</f>
        <v>100</v>
      </c>
      <c r="AJ319" s="32">
        <f>'Рейтинговая таблица организаций'!AU319</f>
        <v>100</v>
      </c>
      <c r="AK319" s="32" t="str">
        <f t="shared" si="161"/>
        <v>1-123</v>
      </c>
      <c r="AL319" s="32">
        <f t="shared" si="173"/>
        <v>1</v>
      </c>
      <c r="AM319" s="32">
        <f t="shared" si="174"/>
        <v>123</v>
      </c>
      <c r="AN319" s="32">
        <f>'бланки '!D321</f>
        <v>318</v>
      </c>
      <c r="AO319" s="32" t="str">
        <f t="shared" si="162"/>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AP319" s="32">
        <f>'Рейтинговая таблица организаций'!BB319</f>
        <v>100</v>
      </c>
      <c r="AQ319" s="32">
        <f>'Рейтинговая таблица организаций'!BC319</f>
        <v>100</v>
      </c>
      <c r="AR319" s="32">
        <f>'Рейтинговая таблица организаций'!BD319</f>
        <v>100</v>
      </c>
      <c r="AS319" s="32">
        <f>'Рейтинговая таблица организаций'!BE319</f>
        <v>100</v>
      </c>
      <c r="AT319" s="32" t="str">
        <f t="shared" si="163"/>
        <v>1-120</v>
      </c>
      <c r="AU319" s="32">
        <f t="shared" si="175"/>
        <v>1</v>
      </c>
      <c r="AV319" s="32">
        <f t="shared" si="176"/>
        <v>120</v>
      </c>
      <c r="AW319" s="39" t="str">
        <f t="shared" si="177"/>
        <v>Шаблыкинский район</v>
      </c>
      <c r="AX319" s="32">
        <f t="shared" si="164"/>
        <v>318</v>
      </c>
      <c r="AY319" s="32" t="str">
        <f t="shared" si="165"/>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AZ319" s="32">
        <f>'Рейтинговая таблица организаций'!BF319</f>
        <v>89.84</v>
      </c>
      <c r="BA319" s="32" t="str">
        <f t="shared" si="166"/>
        <v>246</v>
      </c>
      <c r="BB319" s="32">
        <f t="shared" si="188"/>
        <v>246</v>
      </c>
      <c r="BC319" s="32">
        <f t="shared" si="189"/>
        <v>1</v>
      </c>
    </row>
    <row r="320" spans="1:55">
      <c r="A320" s="32">
        <f>'бланки '!D322</f>
        <v>319</v>
      </c>
      <c r="B320" s="33" t="str">
        <f>'Рейтинговая таблица организаций'!B320</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20" s="33" t="str">
        <f>'бланки '!A322</f>
        <v>Шаблыкинский район</v>
      </c>
      <c r="D320" s="32">
        <f>'Рейтинговая таблица организаций'!C320</f>
        <v>36</v>
      </c>
      <c r="E320" s="32">
        <f t="shared" si="150"/>
        <v>319</v>
      </c>
      <c r="F320" s="32" t="str">
        <f t="shared" si="151"/>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G320" s="32">
        <f>'Рейтинговая таблица организаций'!Q320</f>
        <v>99</v>
      </c>
      <c r="H320" s="32">
        <f>'Рейтинговая таблица организаций'!R320</f>
        <v>100</v>
      </c>
      <c r="I320" s="32">
        <f>'Рейтинговая таблица организаций'!S320</f>
        <v>100</v>
      </c>
      <c r="J320" s="32">
        <f>'Рейтинговая таблица организаций'!T320</f>
        <v>99.7</v>
      </c>
      <c r="K320" s="32" t="str">
        <f t="shared" si="152"/>
        <v>33-51</v>
      </c>
      <c r="L320" s="32">
        <f t="shared" si="167"/>
        <v>33</v>
      </c>
      <c r="M320" s="32">
        <f t="shared" si="168"/>
        <v>19</v>
      </c>
      <c r="N320" s="32">
        <f t="shared" si="153"/>
        <v>319</v>
      </c>
      <c r="O320" s="32" t="str">
        <f t="shared" si="154"/>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P320" s="32">
        <f>'Рейтинговая таблица организаций'!Z320</f>
        <v>100</v>
      </c>
      <c r="Q320" s="32">
        <f>'Рейтинговая таблица организаций'!AB320</f>
        <v>97</v>
      </c>
      <c r="R320" s="32">
        <f>'Рейтинговая таблица организаций'!AC320</f>
        <v>98.5</v>
      </c>
      <c r="S320" s="32" t="str">
        <f t="shared" si="155"/>
        <v>240-277</v>
      </c>
      <c r="T320" s="32">
        <f t="shared" si="169"/>
        <v>240</v>
      </c>
      <c r="U320" s="32">
        <f t="shared" si="170"/>
        <v>38</v>
      </c>
      <c r="V320" s="32">
        <f t="shared" si="156"/>
        <v>319</v>
      </c>
      <c r="W320" s="32" t="str">
        <f t="shared" si="157"/>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X320" s="32">
        <f>'Рейтинговая таблица организаций'!AH320</f>
        <v>0</v>
      </c>
      <c r="Y320" s="32">
        <f>'Рейтинговая таблица организаций'!AI320</f>
        <v>60</v>
      </c>
      <c r="Z320" s="34">
        <f>'Рейтинговая таблица организаций'!AJ320</f>
        <v>92</v>
      </c>
      <c r="AA320" s="32">
        <f>'Рейтинговая таблица организаций'!AK320</f>
        <v>51.6</v>
      </c>
      <c r="AB320" s="32" t="str">
        <f t="shared" si="158"/>
        <v>282-286</v>
      </c>
      <c r="AC320" s="32">
        <f t="shared" si="171"/>
        <v>282</v>
      </c>
      <c r="AD320" s="32">
        <f t="shared" si="172"/>
        <v>5</v>
      </c>
      <c r="AE320" s="32">
        <f t="shared" si="159"/>
        <v>319</v>
      </c>
      <c r="AF320" s="32" t="str">
        <f t="shared" si="160"/>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AG320" s="32">
        <f>'Рейтинговая таблица организаций'!AR320</f>
        <v>100</v>
      </c>
      <c r="AH320" s="32">
        <f>'Рейтинговая таблица организаций'!AS320</f>
        <v>100</v>
      </c>
      <c r="AI320" s="32">
        <f>'Рейтинговая таблица организаций'!AT320</f>
        <v>97</v>
      </c>
      <c r="AJ320" s="32">
        <f>'Рейтинговая таблица организаций'!AU320</f>
        <v>99.4</v>
      </c>
      <c r="AK320" s="32" t="str">
        <f t="shared" si="161"/>
        <v>129-138</v>
      </c>
      <c r="AL320" s="32">
        <f t="shared" si="173"/>
        <v>129</v>
      </c>
      <c r="AM320" s="32">
        <f t="shared" si="174"/>
        <v>10</v>
      </c>
      <c r="AN320" s="32">
        <f>'бланки '!D322</f>
        <v>319</v>
      </c>
      <c r="AO320" s="32" t="str">
        <f t="shared" si="162"/>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AP320" s="32">
        <f>'Рейтинговая таблица организаций'!BB320</f>
        <v>97</v>
      </c>
      <c r="AQ320" s="32">
        <f>'Рейтинговая таблица организаций'!BC320</f>
        <v>100</v>
      </c>
      <c r="AR320" s="32">
        <f>'Рейтинговая таблица организаций'!BD320</f>
        <v>100</v>
      </c>
      <c r="AS320" s="32">
        <f>'Рейтинговая таблица организаций'!BE320</f>
        <v>99.1</v>
      </c>
      <c r="AT320" s="32" t="str">
        <f t="shared" si="163"/>
        <v>159-164</v>
      </c>
      <c r="AU320" s="32">
        <f t="shared" si="175"/>
        <v>159</v>
      </c>
      <c r="AV320" s="32">
        <f t="shared" si="176"/>
        <v>6</v>
      </c>
      <c r="AW320" s="39" t="str">
        <f t="shared" si="177"/>
        <v>Шаблыкинский район</v>
      </c>
      <c r="AX320" s="32">
        <f t="shared" si="164"/>
        <v>319</v>
      </c>
      <c r="AY320" s="32" t="str">
        <f t="shared" si="165"/>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AZ320" s="32">
        <f>'Рейтинговая таблица организаций'!BF320</f>
        <v>89.66</v>
      </c>
      <c r="BA320" s="32" t="str">
        <f t="shared" si="166"/>
        <v>250</v>
      </c>
      <c r="BB320" s="32">
        <f t="shared" si="188"/>
        <v>250</v>
      </c>
      <c r="BC320" s="32">
        <f t="shared" si="189"/>
        <v>1</v>
      </c>
    </row>
    <row r="321" spans="1:55">
      <c r="A321" s="32">
        <f>'бланки '!D323</f>
        <v>320</v>
      </c>
      <c r="B321" s="33" t="str">
        <f>'Рейтинговая таблица организаций'!B321</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21" s="33" t="str">
        <f>'бланки '!A323</f>
        <v>Шаблыкинский район</v>
      </c>
      <c r="D321" s="32">
        <f>'Рейтинговая таблица организаций'!C321</f>
        <v>318</v>
      </c>
      <c r="E321" s="32">
        <f t="shared" si="150"/>
        <v>320</v>
      </c>
      <c r="F321" s="32" t="str">
        <f t="shared" si="151"/>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G321" s="32">
        <f>'Рейтинговая таблица организаций'!Q321</f>
        <v>100</v>
      </c>
      <c r="H321" s="32">
        <f>'Рейтинговая таблица организаций'!R321</f>
        <v>100</v>
      </c>
      <c r="I321" s="32">
        <f>'Рейтинговая таблица организаций'!S321</f>
        <v>98</v>
      </c>
      <c r="J321" s="32">
        <f>'Рейтинговая таблица организаций'!T321</f>
        <v>99.2</v>
      </c>
      <c r="K321" s="32" t="str">
        <f t="shared" si="152"/>
        <v>90-121</v>
      </c>
      <c r="L321" s="32">
        <f t="shared" si="167"/>
        <v>90</v>
      </c>
      <c r="M321" s="32">
        <f t="shared" si="168"/>
        <v>32</v>
      </c>
      <c r="N321" s="32">
        <f t="shared" si="153"/>
        <v>320</v>
      </c>
      <c r="O321" s="32" t="str">
        <f t="shared" si="154"/>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P321" s="32">
        <f>'Рейтинговая таблица организаций'!Z321</f>
        <v>100</v>
      </c>
      <c r="Q321" s="32">
        <f>'Рейтинговая таблица организаций'!AB321</f>
        <v>98</v>
      </c>
      <c r="R321" s="32">
        <f>'Рейтинговая таблица организаций'!AC321</f>
        <v>99</v>
      </c>
      <c r="S321" s="32" t="str">
        <f t="shared" si="155"/>
        <v>193-239</v>
      </c>
      <c r="T321" s="32">
        <f t="shared" si="169"/>
        <v>193</v>
      </c>
      <c r="U321" s="32">
        <f t="shared" si="170"/>
        <v>47</v>
      </c>
      <c r="V321" s="32">
        <f t="shared" si="156"/>
        <v>320</v>
      </c>
      <c r="W321" s="32" t="str">
        <f t="shared" si="157"/>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X321" s="32">
        <f>'Рейтинговая таблица организаций'!AH321</f>
        <v>100</v>
      </c>
      <c r="Y321" s="32">
        <f>'Рейтинговая таблица организаций'!AI321</f>
        <v>60</v>
      </c>
      <c r="Z321" s="34">
        <f>'Рейтинговая таблица организаций'!AJ321</f>
        <v>96</v>
      </c>
      <c r="AA321" s="32">
        <f>'Рейтинговая таблица организаций'!AK321</f>
        <v>82.8</v>
      </c>
      <c r="AB321" s="32" t="str">
        <f t="shared" si="158"/>
        <v>34</v>
      </c>
      <c r="AC321" s="32">
        <f t="shared" si="171"/>
        <v>34</v>
      </c>
      <c r="AD321" s="32">
        <f t="shared" si="172"/>
        <v>1</v>
      </c>
      <c r="AE321" s="32">
        <f t="shared" si="159"/>
        <v>320</v>
      </c>
      <c r="AF321" s="32" t="str">
        <f t="shared" si="160"/>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AG321" s="32">
        <f>'Рейтинговая таблица организаций'!AR321</f>
        <v>100</v>
      </c>
      <c r="AH321" s="32">
        <f>'Рейтинговая таблица организаций'!AS321</f>
        <v>97</v>
      </c>
      <c r="AI321" s="32">
        <f>'Рейтинговая таблица организаций'!AT321</f>
        <v>99</v>
      </c>
      <c r="AJ321" s="32">
        <f>'Рейтинговая таблица организаций'!AU321</f>
        <v>98.6</v>
      </c>
      <c r="AK321" s="32" t="str">
        <f t="shared" si="161"/>
        <v>191-201</v>
      </c>
      <c r="AL321" s="32">
        <f t="shared" si="173"/>
        <v>191</v>
      </c>
      <c r="AM321" s="32">
        <f t="shared" si="174"/>
        <v>11</v>
      </c>
      <c r="AN321" s="32">
        <f>'бланки '!D323</f>
        <v>320</v>
      </c>
      <c r="AO321" s="32" t="str">
        <f t="shared" si="162"/>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AP321" s="32">
        <f>'Рейтинговая таблица организаций'!BB321</f>
        <v>96</v>
      </c>
      <c r="AQ321" s="32">
        <f>'Рейтинговая таблица организаций'!BC321</f>
        <v>98</v>
      </c>
      <c r="AR321" s="32">
        <f>'Рейтинговая таблица организаций'!BD321</f>
        <v>97</v>
      </c>
      <c r="AS321" s="32">
        <f>'Рейтинговая таблица организаций'!BE321</f>
        <v>96.9</v>
      </c>
      <c r="AT321" s="32" t="str">
        <f t="shared" si="163"/>
        <v>307-308</v>
      </c>
      <c r="AU321" s="32">
        <f t="shared" si="175"/>
        <v>307</v>
      </c>
      <c r="AV321" s="32">
        <f t="shared" si="176"/>
        <v>2</v>
      </c>
      <c r="AW321" s="39" t="str">
        <f t="shared" si="177"/>
        <v>Шаблыкинский район</v>
      </c>
      <c r="AX321" s="32">
        <f t="shared" si="164"/>
        <v>320</v>
      </c>
      <c r="AY321" s="32" t="str">
        <f t="shared" si="165"/>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AZ321" s="32">
        <f>'Рейтинговая таблица организаций'!BF321</f>
        <v>95.3</v>
      </c>
      <c r="BA321" s="32" t="str">
        <f t="shared" si="166"/>
        <v>36-37</v>
      </c>
      <c r="BB321" s="32">
        <f t="shared" si="188"/>
        <v>36</v>
      </c>
      <c r="BC321" s="32">
        <f t="shared" si="189"/>
        <v>2</v>
      </c>
    </row>
    <row r="322" spans="1:55">
      <c r="A322" s="32">
        <f>'бланки '!D324</f>
        <v>321</v>
      </c>
      <c r="B322" s="33" t="str">
        <f>'Рейтинговая таблица организаций'!B322</f>
        <v>Муниципальное бюджетное общеобразовательное учреждение «Навлинская средняя общеобразовательная школа» Шаблыкинского района Орловской области</v>
      </c>
      <c r="C322" s="33" t="str">
        <f>'бланки '!A324</f>
        <v>Шаблыкинский район</v>
      </c>
      <c r="D322" s="32">
        <f>'Рейтинговая таблица организаций'!C322</f>
        <v>77</v>
      </c>
      <c r="E322" s="32">
        <f t="shared" si="150"/>
        <v>321</v>
      </c>
      <c r="F322" s="32" t="str">
        <f t="shared" si="151"/>
        <v>Муниципальное бюджетное общеобразовательное учреждение «Навлинская средняя общеобразовательная школа» Шаблыкинского района Орловской области</v>
      </c>
      <c r="G322" s="32">
        <f>'Рейтинговая таблица организаций'!Q322</f>
        <v>88</v>
      </c>
      <c r="H322" s="32">
        <f>'Рейтинговая таблица организаций'!R322</f>
        <v>90</v>
      </c>
      <c r="I322" s="32">
        <f>'Рейтинговая таблица организаций'!S322</f>
        <v>100</v>
      </c>
      <c r="J322" s="32">
        <f>'Рейтинговая таблица организаций'!T322</f>
        <v>93.4</v>
      </c>
      <c r="K322" s="32" t="str">
        <f t="shared" si="152"/>
        <v>313-315</v>
      </c>
      <c r="L322" s="32">
        <f t="shared" si="167"/>
        <v>313</v>
      </c>
      <c r="M322" s="32">
        <f t="shared" si="168"/>
        <v>3</v>
      </c>
      <c r="N322" s="32">
        <f t="shared" si="153"/>
        <v>321</v>
      </c>
      <c r="O322" s="32" t="str">
        <f t="shared" si="154"/>
        <v>Муниципальное бюджетное общеобразовательное учреждение «Навлинская средняя общеобразовательная школа» Шаблыкинского района Орловской области</v>
      </c>
      <c r="P322" s="32">
        <f>'Рейтинговая таблица организаций'!Z322</f>
        <v>100</v>
      </c>
      <c r="Q322" s="32">
        <f>'Рейтинговая таблица организаций'!AB322</f>
        <v>99</v>
      </c>
      <c r="R322" s="32">
        <f>'Рейтинговая таблица организаций'!AC322</f>
        <v>99.5</v>
      </c>
      <c r="S322" s="32" t="str">
        <f t="shared" si="155"/>
        <v>157-192</v>
      </c>
      <c r="T322" s="32">
        <f t="shared" si="169"/>
        <v>157</v>
      </c>
      <c r="U322" s="32">
        <f t="shared" si="170"/>
        <v>36</v>
      </c>
      <c r="V322" s="32">
        <f t="shared" si="156"/>
        <v>321</v>
      </c>
      <c r="W322" s="32" t="str">
        <f t="shared" si="157"/>
        <v>Муниципальное бюджетное общеобразовательное учреждение «Навлинская средняя общеобразовательная школа» Шаблыкинского района Орловской области</v>
      </c>
      <c r="X322" s="32">
        <f>'Рейтинговая таблица организаций'!AH322</f>
        <v>0</v>
      </c>
      <c r="Y322" s="32">
        <f>'Рейтинговая таблица организаций'!AI322</f>
        <v>60</v>
      </c>
      <c r="Z322" s="34">
        <f>'Рейтинговая таблица организаций'!AJ322</f>
        <v>100</v>
      </c>
      <c r="AA322" s="32">
        <f>'Рейтинговая таблица организаций'!AK322</f>
        <v>54</v>
      </c>
      <c r="AB322" s="32" t="str">
        <f t="shared" si="158"/>
        <v>206-265</v>
      </c>
      <c r="AC322" s="32">
        <f t="shared" si="171"/>
        <v>206</v>
      </c>
      <c r="AD322" s="32">
        <f t="shared" si="172"/>
        <v>60</v>
      </c>
      <c r="AE322" s="32">
        <f t="shared" si="159"/>
        <v>321</v>
      </c>
      <c r="AF322" s="32" t="str">
        <f t="shared" si="160"/>
        <v>Муниципальное бюджетное общеобразовательное учреждение «Навлинская средняя общеобразовательная школа» Шаблыкинского района Орловской области</v>
      </c>
      <c r="AG322" s="32">
        <f>'Рейтинговая таблица организаций'!AR322</f>
        <v>99</v>
      </c>
      <c r="AH322" s="32">
        <f>'Рейтинговая таблица организаций'!AS322</f>
        <v>97</v>
      </c>
      <c r="AI322" s="32">
        <f>'Рейтинговая таблица организаций'!AT322</f>
        <v>100</v>
      </c>
      <c r="AJ322" s="32">
        <f>'Рейтинговая таблица организаций'!AU322</f>
        <v>98.4</v>
      </c>
      <c r="AK322" s="32" t="str">
        <f t="shared" si="161"/>
        <v>202-217</v>
      </c>
      <c r="AL322" s="32">
        <f t="shared" si="173"/>
        <v>202</v>
      </c>
      <c r="AM322" s="32">
        <f t="shared" si="174"/>
        <v>16</v>
      </c>
      <c r="AN322" s="32">
        <f>'бланки '!D324</f>
        <v>321</v>
      </c>
      <c r="AO322" s="32" t="str">
        <f t="shared" si="162"/>
        <v>Муниципальное бюджетное общеобразовательное учреждение «Навлинская средняя общеобразовательная школа» Шаблыкинского района Орловской области</v>
      </c>
      <c r="AP322" s="32">
        <f>'Рейтинговая таблица организаций'!BB322</f>
        <v>99</v>
      </c>
      <c r="AQ322" s="32">
        <f>'Рейтинговая таблица организаций'!BC322</f>
        <v>100</v>
      </c>
      <c r="AR322" s="32">
        <f>'Рейтинговая таблица организаций'!BD322</f>
        <v>100</v>
      </c>
      <c r="AS322" s="32">
        <f>'Рейтинговая таблица организаций'!BE322</f>
        <v>99.7</v>
      </c>
      <c r="AT322" s="32" t="str">
        <f t="shared" si="163"/>
        <v>123-125</v>
      </c>
      <c r="AU322" s="32">
        <f t="shared" si="175"/>
        <v>123</v>
      </c>
      <c r="AV322" s="32">
        <f t="shared" si="176"/>
        <v>3</v>
      </c>
      <c r="AW322" s="39" t="str">
        <f t="shared" si="177"/>
        <v>Шаблыкинский район</v>
      </c>
      <c r="AX322" s="32">
        <f t="shared" si="164"/>
        <v>321</v>
      </c>
      <c r="AY322" s="32" t="str">
        <f t="shared" si="165"/>
        <v>Муниципальное бюджетное общеобразовательное учреждение «Навлинская средняя общеобразовательная школа» Шаблыкинского района Орловской области</v>
      </c>
      <c r="AZ322" s="32">
        <f>'Рейтинговая таблица организаций'!BF322</f>
        <v>89</v>
      </c>
      <c r="BA322" s="32" t="str">
        <f t="shared" si="166"/>
        <v>275</v>
      </c>
      <c r="BB322" s="32">
        <f t="shared" si="188"/>
        <v>275</v>
      </c>
      <c r="BC322" s="32">
        <f t="shared" si="189"/>
        <v>1</v>
      </c>
    </row>
    <row r="323" spans="1:55">
      <c r="A323" s="32">
        <f>'бланки '!D325</f>
        <v>322</v>
      </c>
      <c r="B323" s="33" t="str">
        <f>'Рейтинговая таблица организаций'!B323</f>
        <v>Муниципальное бюджетное общеобразовательное учреждение «Титовская основная общеобразовательная школа» Шаблыкинского района Орловской области</v>
      </c>
      <c r="C323" s="33" t="str">
        <f>'бланки '!A325</f>
        <v>Шаблыкинский район</v>
      </c>
      <c r="D323" s="32">
        <f>'Рейтинговая таблица организаций'!C323</f>
        <v>8</v>
      </c>
      <c r="E323" s="32">
        <f t="shared" ref="E323:E333" si="190">A323</f>
        <v>322</v>
      </c>
      <c r="F323" s="32" t="str">
        <f t="shared" ref="F323:F333" si="191">B323</f>
        <v>Муниципальное бюджетное общеобразовательное учреждение «Титовская основная общеобразовательная школа» Шаблыкинского района Орловской области</v>
      </c>
      <c r="G323" s="32">
        <f>'Рейтинговая таблица организаций'!Q323</f>
        <v>88</v>
      </c>
      <c r="H323" s="32">
        <f>'Рейтинговая таблица организаций'!R323</f>
        <v>90</v>
      </c>
      <c r="I323" s="32">
        <f>'Рейтинговая таблица организаций'!S323</f>
        <v>100</v>
      </c>
      <c r="J323" s="32">
        <f>'Рейтинговая таблица организаций'!T323</f>
        <v>93.4</v>
      </c>
      <c r="K323" s="32" t="str">
        <f t="shared" ref="K323:K333" si="192">IF(M323=1,TEXT(L323,0),CONCATENATE(L323,"-",L323+M323-1))</f>
        <v>313-315</v>
      </c>
      <c r="L323" s="32">
        <f t="shared" si="167"/>
        <v>313</v>
      </c>
      <c r="M323" s="32">
        <f t="shared" si="168"/>
        <v>3</v>
      </c>
      <c r="N323" s="32">
        <f t="shared" ref="N323:N333" si="193">A323</f>
        <v>322</v>
      </c>
      <c r="O323" s="32" t="str">
        <f t="shared" ref="O323:O333" si="194">B323</f>
        <v>Муниципальное бюджетное общеобразовательное учреждение «Титовская основная общеобразовательная школа» Шаблыкинского района Орловской области</v>
      </c>
      <c r="P323" s="32">
        <f>'Рейтинговая таблица организаций'!Z323</f>
        <v>100</v>
      </c>
      <c r="Q323" s="32">
        <f>'Рейтинговая таблица организаций'!AB323</f>
        <v>100</v>
      </c>
      <c r="R323" s="32">
        <f>'Рейтинговая таблица организаций'!AC323</f>
        <v>100</v>
      </c>
      <c r="S323" s="32" t="str">
        <f t="shared" ref="S323:S333" si="195">IF(U323=1,TEXT(T323,0),CONCATENATE(T323,"-",T323+U323-1))</f>
        <v>2-156</v>
      </c>
      <c r="T323" s="32">
        <f t="shared" si="169"/>
        <v>2</v>
      </c>
      <c r="U323" s="32">
        <f t="shared" si="170"/>
        <v>155</v>
      </c>
      <c r="V323" s="32">
        <f t="shared" ref="V323:V333" si="196">A323</f>
        <v>322</v>
      </c>
      <c r="W323" s="32" t="str">
        <f t="shared" ref="W323:W333" si="197">B323</f>
        <v>Муниципальное бюджетное общеобразовательное учреждение «Титовская основная общеобразовательная школа» Шаблыкинского района Орловской области</v>
      </c>
      <c r="X323" s="32">
        <f>'Рейтинговая таблица организаций'!AH323</f>
        <v>0</v>
      </c>
      <c r="Y323" s="32">
        <f>'Рейтинговая таблица организаций'!AI323</f>
        <v>40</v>
      </c>
      <c r="Z323" s="34">
        <f>'Рейтинговая таблица организаций'!AJ323</f>
        <v>100</v>
      </c>
      <c r="AA323" s="32">
        <f>'Рейтинговая таблица организаций'!AK323</f>
        <v>46</v>
      </c>
      <c r="AB323" s="32" t="str">
        <f t="shared" ref="AB323:AB333" si="198">IF(AD323=1,TEXT(AC323,0),CONCATENATE(AC323,"-",AC323+AD323-1))</f>
        <v>307-324</v>
      </c>
      <c r="AC323" s="32">
        <f t="shared" si="171"/>
        <v>307</v>
      </c>
      <c r="AD323" s="32">
        <f t="shared" si="172"/>
        <v>18</v>
      </c>
      <c r="AE323" s="32">
        <f t="shared" ref="AE323:AE333" si="199">A323</f>
        <v>322</v>
      </c>
      <c r="AF323" s="32" t="str">
        <f t="shared" ref="AF323:AF333" si="200">B323</f>
        <v>Муниципальное бюджетное общеобразовательное учреждение «Титовская основная общеобразовательная школа» Шаблыкинского района Орловской области</v>
      </c>
      <c r="AG323" s="32">
        <f>'Рейтинговая таблица организаций'!AR323</f>
        <v>100</v>
      </c>
      <c r="AH323" s="32">
        <f>'Рейтинговая таблица организаций'!AS323</f>
        <v>100</v>
      </c>
      <c r="AI323" s="32">
        <f>'Рейтинговая таблица организаций'!AT323</f>
        <v>100</v>
      </c>
      <c r="AJ323" s="32">
        <f>'Рейтинговая таблица организаций'!AU323</f>
        <v>100</v>
      </c>
      <c r="AK323" s="32" t="str">
        <f t="shared" ref="AK323:AK333" si="201">IF(AM323=1,TEXT(AL323,0),CONCATENATE(AL323,"-",AL323+AM323-1))</f>
        <v>1-123</v>
      </c>
      <c r="AL323" s="32">
        <f t="shared" si="173"/>
        <v>1</v>
      </c>
      <c r="AM323" s="32">
        <f t="shared" si="174"/>
        <v>123</v>
      </c>
      <c r="AN323" s="32">
        <f>'бланки '!D325</f>
        <v>322</v>
      </c>
      <c r="AO323" s="32" t="str">
        <f t="shared" ref="AO323:AO333" si="202">B323</f>
        <v>Муниципальное бюджетное общеобразовательное учреждение «Титовская основная общеобразовательная школа» Шаблыкинского района Орловской области</v>
      </c>
      <c r="AP323" s="32">
        <f>'Рейтинговая таблица организаций'!BB323</f>
        <v>100</v>
      </c>
      <c r="AQ323" s="32">
        <f>'Рейтинговая таблица организаций'!BC323</f>
        <v>100</v>
      </c>
      <c r="AR323" s="32">
        <f>'Рейтинговая таблица организаций'!BD323</f>
        <v>100</v>
      </c>
      <c r="AS323" s="32">
        <f>'Рейтинговая таблица организаций'!BE323</f>
        <v>100</v>
      </c>
      <c r="AT323" s="32" t="str">
        <f t="shared" ref="AT323:AT333" si="203">IF(AV323=1,TEXT(AU323,0),CONCATENATE(AU323,"-",AU323+AV323-1))</f>
        <v>1-120</v>
      </c>
      <c r="AU323" s="32">
        <f t="shared" si="175"/>
        <v>1</v>
      </c>
      <c r="AV323" s="32">
        <f t="shared" si="176"/>
        <v>120</v>
      </c>
      <c r="AW323" s="39" t="str">
        <f t="shared" si="177"/>
        <v>Шаблыкинский район</v>
      </c>
      <c r="AX323" s="32">
        <f t="shared" ref="AX323:AX333" si="204">A323</f>
        <v>322</v>
      </c>
      <c r="AY323" s="32" t="str">
        <f t="shared" ref="AY323:AY333" si="205">B323</f>
        <v>Муниципальное бюджетное общеобразовательное учреждение «Титовская основная общеобразовательная школа» Шаблыкинского района Орловской области</v>
      </c>
      <c r="AZ323" s="32">
        <f>'Рейтинговая таблица организаций'!BF323</f>
        <v>87.88</v>
      </c>
      <c r="BA323" s="32" t="str">
        <f t="shared" ref="BA323:BA333" si="206">IF(BC323=1,TEXT(BB323,0),CONCATENATE(BB323,"-",BB323+BC323-1))</f>
        <v>316</v>
      </c>
      <c r="BB323" s="32">
        <f t="shared" si="188"/>
        <v>316</v>
      </c>
      <c r="BC323" s="32">
        <f t="shared" si="189"/>
        <v>1</v>
      </c>
    </row>
    <row r="324" spans="1:55">
      <c r="A324" s="32">
        <f>'бланки '!D326</f>
        <v>323</v>
      </c>
      <c r="B324" s="33" t="str">
        <f>'Рейтинговая таблица организаций'!B324</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4" s="33" t="str">
        <f>'бланки '!A326</f>
        <v>Шаблыкинский район</v>
      </c>
      <c r="D324" s="32">
        <f>'Рейтинговая таблица организаций'!C324</f>
        <v>39</v>
      </c>
      <c r="E324" s="32">
        <f t="shared" si="190"/>
        <v>323</v>
      </c>
      <c r="F324" s="32" t="str">
        <f t="shared" si="191"/>
        <v>Муниципальное бюджетное общеобразовательное учреждение «Молодовская основная общеобразовательная школа» Шаблыкинского района Орловской области</v>
      </c>
      <c r="G324" s="32">
        <f>'Рейтинговая таблица организаций'!Q324</f>
        <v>100</v>
      </c>
      <c r="H324" s="32">
        <f>'Рейтинговая таблица организаций'!R324</f>
        <v>100</v>
      </c>
      <c r="I324" s="32">
        <f>'Рейтинговая таблица организаций'!S324</f>
        <v>100</v>
      </c>
      <c r="J324" s="32">
        <f>'Рейтинговая таблица организаций'!T324</f>
        <v>100</v>
      </c>
      <c r="K324" s="32" t="str">
        <f t="shared" si="192"/>
        <v>1-32</v>
      </c>
      <c r="L324" s="32">
        <f t="shared" ref="L324:L333" si="207">RANK(J324,J$4:J$333)</f>
        <v>1</v>
      </c>
      <c r="M324" s="32">
        <f t="shared" ref="M324:M333" si="208">COUNTIF(L$4:L$333,L324)</f>
        <v>32</v>
      </c>
      <c r="N324" s="32">
        <f t="shared" si="193"/>
        <v>323</v>
      </c>
      <c r="O324" s="32" t="str">
        <f t="shared" si="194"/>
        <v>Муниципальное бюджетное общеобразовательное учреждение «Молодовская основная общеобразовательная школа» Шаблыкинского района Орловской области</v>
      </c>
      <c r="P324" s="32">
        <f>'Рейтинговая таблица организаций'!Z324</f>
        <v>100</v>
      </c>
      <c r="Q324" s="32">
        <f>'Рейтинговая таблица организаций'!AB324</f>
        <v>97</v>
      </c>
      <c r="R324" s="32">
        <f>'Рейтинговая таблица организаций'!AC324</f>
        <v>98.5</v>
      </c>
      <c r="S324" s="32" t="str">
        <f t="shared" si="195"/>
        <v>240-277</v>
      </c>
      <c r="T324" s="32">
        <f t="shared" ref="T324:T333" si="209">RANK(R324,R$4:R$333)</f>
        <v>240</v>
      </c>
      <c r="U324" s="32">
        <f t="shared" ref="U324:U333" si="210">COUNTIF(T$4:T$333,T324)</f>
        <v>38</v>
      </c>
      <c r="V324" s="32">
        <f t="shared" si="196"/>
        <v>323</v>
      </c>
      <c r="W324" s="32" t="str">
        <f t="shared" si="197"/>
        <v>Муниципальное бюджетное общеобразовательное учреждение «Молодовская основная общеобразовательная школа» Шаблыкинского района Орловской области</v>
      </c>
      <c r="X324" s="32">
        <f>'Рейтинговая таблица организаций'!AH324</f>
        <v>20</v>
      </c>
      <c r="Y324" s="32">
        <f>'Рейтинговая таблица организаций'!AI324</f>
        <v>60</v>
      </c>
      <c r="Z324" s="34">
        <f>'Рейтинговая таблица организаций'!AJ324</f>
        <v>86</v>
      </c>
      <c r="AA324" s="32">
        <f>'Рейтинговая таблица организаций'!AK324</f>
        <v>55.8</v>
      </c>
      <c r="AB324" s="32" t="str">
        <f t="shared" si="198"/>
        <v>203-204</v>
      </c>
      <c r="AC324" s="32">
        <f t="shared" ref="AC324:AC333" si="211">RANK(AA324,AA$4:AA$333)</f>
        <v>203</v>
      </c>
      <c r="AD324" s="32">
        <f t="shared" ref="AD324:AD333" si="212">COUNTIF(AC$4:AC$333,AC324)</f>
        <v>2</v>
      </c>
      <c r="AE324" s="32">
        <f t="shared" si="199"/>
        <v>323</v>
      </c>
      <c r="AF324" s="32" t="str">
        <f t="shared" si="200"/>
        <v>Муниципальное бюджетное общеобразовательное учреждение «Молодовская основная общеобразовательная школа» Шаблыкинского района Орловской области</v>
      </c>
      <c r="AG324" s="32">
        <f>'Рейтинговая таблица организаций'!AR324</f>
        <v>100</v>
      </c>
      <c r="AH324" s="32">
        <f>'Рейтинговая таблица организаций'!AS324</f>
        <v>97</v>
      </c>
      <c r="AI324" s="32">
        <f>'Рейтинговая таблица организаций'!AT324</f>
        <v>100</v>
      </c>
      <c r="AJ324" s="32">
        <f>'Рейтинговая таблица организаций'!AU324</f>
        <v>98.8</v>
      </c>
      <c r="AK324" s="32" t="str">
        <f t="shared" si="201"/>
        <v>170-190</v>
      </c>
      <c r="AL324" s="32">
        <f t="shared" ref="AL324:AL333" si="213">RANK(AJ324,AJ$4:AJ$333)</f>
        <v>170</v>
      </c>
      <c r="AM324" s="32">
        <f t="shared" ref="AM324:AM333" si="214">COUNTIF(AL$4:AL$333,AL324)</f>
        <v>21</v>
      </c>
      <c r="AN324" s="32">
        <f>'бланки '!D326</f>
        <v>323</v>
      </c>
      <c r="AO324" s="32" t="str">
        <f t="shared" si="202"/>
        <v>Муниципальное бюджетное общеобразовательное учреждение «Молодовская основная общеобразовательная школа» Шаблыкинского района Орловской области</v>
      </c>
      <c r="AP324" s="32">
        <f>'Рейтинговая таблица организаций'!BB324</f>
        <v>100</v>
      </c>
      <c r="AQ324" s="32">
        <f>'Рейтинговая таблица организаций'!BC324</f>
        <v>97</v>
      </c>
      <c r="AR324" s="32">
        <f>'Рейтинговая таблица организаций'!BD324</f>
        <v>97</v>
      </c>
      <c r="AS324" s="32">
        <f>'Рейтинговая таблица организаций'!BE324</f>
        <v>97.9</v>
      </c>
      <c r="AT324" s="32" t="str">
        <f t="shared" si="203"/>
        <v>259-264</v>
      </c>
      <c r="AU324" s="32">
        <f t="shared" ref="AU324:AU333" si="215">RANK(AS324,AS$4:AS$333)</f>
        <v>259</v>
      </c>
      <c r="AV324" s="32">
        <f t="shared" ref="AV324:AV333" si="216">COUNTIF(AU$4:AU$333,AU324)</f>
        <v>6</v>
      </c>
      <c r="AW324" s="39" t="str">
        <f t="shared" si="177"/>
        <v>Шаблыкинский район</v>
      </c>
      <c r="AX324" s="32">
        <f t="shared" si="204"/>
        <v>323</v>
      </c>
      <c r="AY324" s="32" t="str">
        <f t="shared" si="205"/>
        <v>Муниципальное бюджетное общеобразовательное учреждение «Молодовская основная общеобразовательная школа» Шаблыкинского района Орловской области</v>
      </c>
      <c r="AZ324" s="32">
        <f>'Рейтинговая таблица организаций'!BF324</f>
        <v>90.2</v>
      </c>
      <c r="BA324" s="32" t="str">
        <f t="shared" si="206"/>
        <v>223</v>
      </c>
      <c r="BB324" s="32">
        <f t="shared" si="188"/>
        <v>223</v>
      </c>
      <c r="BC324" s="32">
        <f t="shared" si="189"/>
        <v>1</v>
      </c>
    </row>
    <row r="325" spans="1:55">
      <c r="A325" s="32">
        <f>'бланки '!D327</f>
        <v>324</v>
      </c>
      <c r="B325" s="33" t="str">
        <f>'Рейтинговая таблица организаций'!B325</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5" s="33" t="str">
        <f>'бланки '!A327</f>
        <v>Краснозоренский район</v>
      </c>
      <c r="D325" s="32">
        <f>'Рейтинговая таблица организаций'!C325</f>
        <v>9</v>
      </c>
      <c r="E325" s="32">
        <f t="shared" si="190"/>
        <v>324</v>
      </c>
      <c r="F325" s="32" t="str">
        <f t="shared" si="191"/>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G325" s="32">
        <f>'Рейтинговая таблица организаций'!Q325</f>
        <v>91</v>
      </c>
      <c r="H325" s="32">
        <f>'Рейтинговая таблица организаций'!R325</f>
        <v>100</v>
      </c>
      <c r="I325" s="32">
        <f>'Рейтинговая таблица организаций'!S325</f>
        <v>100</v>
      </c>
      <c r="J325" s="32">
        <f>'Рейтинговая таблица организаций'!T325</f>
        <v>97.3</v>
      </c>
      <c r="K325" s="32" t="str">
        <f t="shared" si="192"/>
        <v>234-239</v>
      </c>
      <c r="L325" s="32">
        <f t="shared" si="207"/>
        <v>234</v>
      </c>
      <c r="M325" s="32">
        <f t="shared" si="208"/>
        <v>6</v>
      </c>
      <c r="N325" s="32">
        <f t="shared" si="193"/>
        <v>324</v>
      </c>
      <c r="O325" s="32" t="str">
        <f t="shared" si="194"/>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P325" s="32">
        <f>'Рейтинговая таблица организаций'!Z325</f>
        <v>100</v>
      </c>
      <c r="Q325" s="32">
        <f>'Рейтинговая таблица организаций'!AB325</f>
        <v>100</v>
      </c>
      <c r="R325" s="32">
        <f>'Рейтинговая таблица организаций'!AC325</f>
        <v>100</v>
      </c>
      <c r="S325" s="32" t="str">
        <f t="shared" si="195"/>
        <v>2-156</v>
      </c>
      <c r="T325" s="32">
        <f t="shared" si="209"/>
        <v>2</v>
      </c>
      <c r="U325" s="32">
        <f t="shared" si="210"/>
        <v>155</v>
      </c>
      <c r="V325" s="32">
        <f t="shared" si="196"/>
        <v>324</v>
      </c>
      <c r="W325" s="32" t="str">
        <f t="shared" si="197"/>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X325" s="32">
        <f>'Рейтинговая таблица организаций'!AH325</f>
        <v>20</v>
      </c>
      <c r="Y325" s="32">
        <f>'Рейтинговая таблица организаций'!AI325</f>
        <v>60</v>
      </c>
      <c r="Z325" s="34">
        <f>'Рейтинговая таблица организаций'!AJ325</f>
        <v>100</v>
      </c>
      <c r="AA325" s="32">
        <f>'Рейтинговая таблица организаций'!AK325</f>
        <v>60</v>
      </c>
      <c r="AB325" s="32" t="str">
        <f t="shared" si="198"/>
        <v>160-188</v>
      </c>
      <c r="AC325" s="32">
        <f t="shared" si="211"/>
        <v>160</v>
      </c>
      <c r="AD325" s="32">
        <f t="shared" si="212"/>
        <v>29</v>
      </c>
      <c r="AE325" s="32">
        <f t="shared" si="199"/>
        <v>324</v>
      </c>
      <c r="AF325" s="32" t="str">
        <f t="shared" si="200"/>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AG325" s="32">
        <f>'Рейтинговая таблица организаций'!AR325</f>
        <v>100</v>
      </c>
      <c r="AH325" s="32">
        <f>'Рейтинговая таблица организаций'!AS325</f>
        <v>100</v>
      </c>
      <c r="AI325" s="32">
        <f>'Рейтинговая таблица организаций'!AT325</f>
        <v>100</v>
      </c>
      <c r="AJ325" s="32">
        <f>'Рейтинговая таблица организаций'!AU325</f>
        <v>100</v>
      </c>
      <c r="AK325" s="32" t="str">
        <f t="shared" si="201"/>
        <v>1-123</v>
      </c>
      <c r="AL325" s="32">
        <f t="shared" si="213"/>
        <v>1</v>
      </c>
      <c r="AM325" s="32">
        <f t="shared" si="214"/>
        <v>123</v>
      </c>
      <c r="AN325" s="32">
        <f>'бланки '!D327</f>
        <v>324</v>
      </c>
      <c r="AO325" s="32" t="str">
        <f t="shared" si="202"/>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AP325" s="32">
        <f>'Рейтинговая таблица организаций'!BB325</f>
        <v>100</v>
      </c>
      <c r="AQ325" s="32">
        <f>'Рейтинговая таблица организаций'!BC325</f>
        <v>100</v>
      </c>
      <c r="AR325" s="32">
        <f>'Рейтинговая таблица организаций'!BD325</f>
        <v>100</v>
      </c>
      <c r="AS325" s="32">
        <f>'Рейтинговая таблица организаций'!BE325</f>
        <v>100</v>
      </c>
      <c r="AT325" s="32" t="str">
        <f t="shared" si="203"/>
        <v>1-120</v>
      </c>
      <c r="AU325" s="32">
        <f t="shared" si="215"/>
        <v>1</v>
      </c>
      <c r="AV325" s="32">
        <f t="shared" si="216"/>
        <v>120</v>
      </c>
      <c r="AW325" s="39" t="str">
        <f t="shared" ref="AW325:AW333" si="217">C325</f>
        <v>Краснозоренский район</v>
      </c>
      <c r="AX325" s="32">
        <f t="shared" si="204"/>
        <v>324</v>
      </c>
      <c r="AY325" s="32" t="str">
        <f t="shared" si="205"/>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AZ325" s="32">
        <f>'Рейтинговая таблица организаций'!BF325</f>
        <v>91.460000000000008</v>
      </c>
      <c r="BA325" s="32" t="str">
        <f t="shared" si="206"/>
        <v>159</v>
      </c>
      <c r="BB325" s="32">
        <f t="shared" si="188"/>
        <v>159</v>
      </c>
      <c r="BC325" s="32">
        <f t="shared" si="189"/>
        <v>1</v>
      </c>
    </row>
    <row r="326" spans="1:55">
      <c r="A326" s="32">
        <f>'бланки '!D328</f>
        <v>325</v>
      </c>
      <c r="B326" s="33" t="str">
        <f>'Рейтинговая таблица организаций'!B326</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6" s="33" t="str">
        <f>'бланки '!A328</f>
        <v>Краснозоренский район</v>
      </c>
      <c r="D326" s="32">
        <f>'Рейтинговая таблица организаций'!C326</f>
        <v>222</v>
      </c>
      <c r="E326" s="32">
        <f t="shared" si="190"/>
        <v>325</v>
      </c>
      <c r="F326" s="32" t="str">
        <f t="shared" si="191"/>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G326" s="32">
        <f>'Рейтинговая таблица организаций'!Q326</f>
        <v>98</v>
      </c>
      <c r="H326" s="32">
        <f>'Рейтинговая таблица организаций'!R326</f>
        <v>100</v>
      </c>
      <c r="I326" s="32">
        <f>'Рейтинговая таблица организаций'!S326</f>
        <v>98</v>
      </c>
      <c r="J326" s="32">
        <f>'Рейтинговая таблица организаций'!T326</f>
        <v>98.6</v>
      </c>
      <c r="K326" s="32" t="str">
        <f t="shared" si="192"/>
        <v>163-166</v>
      </c>
      <c r="L326" s="32">
        <f t="shared" si="207"/>
        <v>163</v>
      </c>
      <c r="M326" s="32">
        <f t="shared" si="208"/>
        <v>4</v>
      </c>
      <c r="N326" s="32">
        <f t="shared" si="193"/>
        <v>325</v>
      </c>
      <c r="O326" s="32" t="str">
        <f t="shared" si="194"/>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P326" s="32">
        <f>'Рейтинговая таблица организаций'!Z326</f>
        <v>100</v>
      </c>
      <c r="Q326" s="32">
        <f>'Рейтинговая таблица организаций'!AB326</f>
        <v>100</v>
      </c>
      <c r="R326" s="32">
        <f>'Рейтинговая таблица организаций'!AC326</f>
        <v>100</v>
      </c>
      <c r="S326" s="32" t="str">
        <f t="shared" si="195"/>
        <v>2-156</v>
      </c>
      <c r="T326" s="32">
        <f t="shared" si="209"/>
        <v>2</v>
      </c>
      <c r="U326" s="32">
        <f t="shared" si="210"/>
        <v>155</v>
      </c>
      <c r="V326" s="32">
        <f t="shared" si="196"/>
        <v>325</v>
      </c>
      <c r="W326" s="32" t="str">
        <f t="shared" si="197"/>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X326" s="32">
        <f>'Рейтинговая таблица организаций'!AH326</f>
        <v>40</v>
      </c>
      <c r="Y326" s="32">
        <f>'Рейтинговая таблица организаций'!AI326</f>
        <v>60</v>
      </c>
      <c r="Z326" s="34">
        <f>'Рейтинговая таблица организаций'!AJ326</f>
        <v>100</v>
      </c>
      <c r="AA326" s="32">
        <f>'Рейтинговая таблица организаций'!AK326</f>
        <v>66</v>
      </c>
      <c r="AB326" s="32" t="str">
        <f t="shared" si="198"/>
        <v>115-132</v>
      </c>
      <c r="AC326" s="32">
        <f t="shared" si="211"/>
        <v>115</v>
      </c>
      <c r="AD326" s="32">
        <f t="shared" si="212"/>
        <v>18</v>
      </c>
      <c r="AE326" s="32">
        <f t="shared" si="199"/>
        <v>325</v>
      </c>
      <c r="AF326" s="32" t="str">
        <f t="shared" si="200"/>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AG326" s="32">
        <f>'Рейтинговая таблица организаций'!AR326</f>
        <v>99</v>
      </c>
      <c r="AH326" s="32">
        <f>'Рейтинговая таблица организаций'!AS326</f>
        <v>100</v>
      </c>
      <c r="AI326" s="32">
        <f>'Рейтинговая таблица организаций'!AT326</f>
        <v>97</v>
      </c>
      <c r="AJ326" s="32">
        <f>'Рейтинговая таблица организаций'!AU326</f>
        <v>99</v>
      </c>
      <c r="AK326" s="32" t="str">
        <f t="shared" si="201"/>
        <v>157-169</v>
      </c>
      <c r="AL326" s="32">
        <f t="shared" si="213"/>
        <v>157</v>
      </c>
      <c r="AM326" s="32">
        <f t="shared" si="214"/>
        <v>13</v>
      </c>
      <c r="AN326" s="32">
        <f>'бланки '!D328</f>
        <v>325</v>
      </c>
      <c r="AO326" s="32" t="str">
        <f t="shared" si="202"/>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AP326" s="32">
        <f>'Рейтинговая таблица организаций'!BB326</f>
        <v>99</v>
      </c>
      <c r="AQ326" s="32">
        <f>'Рейтинговая таблица организаций'!BC326</f>
        <v>97</v>
      </c>
      <c r="AR326" s="32">
        <f>'Рейтинговая таблица организаций'!BD326</f>
        <v>99</v>
      </c>
      <c r="AS326" s="32">
        <f>'Рейтинговая таблица организаций'!BE326</f>
        <v>98.6</v>
      </c>
      <c r="AT326" s="32" t="str">
        <f t="shared" si="203"/>
        <v>201-203</v>
      </c>
      <c r="AU326" s="32">
        <f t="shared" si="215"/>
        <v>201</v>
      </c>
      <c r="AV326" s="32">
        <f t="shared" si="216"/>
        <v>3</v>
      </c>
      <c r="AW326" s="39" t="str">
        <f t="shared" si="217"/>
        <v>Краснозоренский район</v>
      </c>
      <c r="AX326" s="32">
        <f t="shared" si="204"/>
        <v>325</v>
      </c>
      <c r="AY326" s="32" t="str">
        <f t="shared" si="205"/>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AZ326" s="32">
        <f>'Рейтинговая таблица организаций'!BF326</f>
        <v>92.440000000000012</v>
      </c>
      <c r="BA326" s="32" t="str">
        <f t="shared" si="206"/>
        <v>109</v>
      </c>
      <c r="BB326" s="32">
        <f t="shared" si="188"/>
        <v>109</v>
      </c>
      <c r="BC326" s="32">
        <f t="shared" si="189"/>
        <v>1</v>
      </c>
    </row>
    <row r="327" spans="1:55">
      <c r="A327" s="32">
        <f>'бланки '!D329</f>
        <v>326</v>
      </c>
      <c r="B327" s="33" t="str">
        <f>'Рейтинговая таблица организаций'!B327</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7" s="33" t="str">
        <f>'бланки '!A329</f>
        <v>Краснозоренский район</v>
      </c>
      <c r="D327" s="32">
        <f>'Рейтинговая таблица организаций'!C327</f>
        <v>41</v>
      </c>
      <c r="E327" s="32">
        <f t="shared" si="190"/>
        <v>326</v>
      </c>
      <c r="F327" s="32" t="str">
        <f t="shared" si="191"/>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G327" s="32">
        <f>'Рейтинговая таблица организаций'!Q327</f>
        <v>97</v>
      </c>
      <c r="H327" s="32">
        <f>'Рейтинговая таблица организаций'!R327</f>
        <v>100</v>
      </c>
      <c r="I327" s="32">
        <f>'Рейтинговая таблица организаций'!S327</f>
        <v>98</v>
      </c>
      <c r="J327" s="32">
        <f>'Рейтинговая таблица организаций'!T327</f>
        <v>98.3</v>
      </c>
      <c r="K327" s="32" t="str">
        <f t="shared" si="192"/>
        <v>188-189</v>
      </c>
      <c r="L327" s="32">
        <f t="shared" si="207"/>
        <v>188</v>
      </c>
      <c r="M327" s="32">
        <f t="shared" si="208"/>
        <v>2</v>
      </c>
      <c r="N327" s="32">
        <f t="shared" si="193"/>
        <v>326</v>
      </c>
      <c r="O327" s="32" t="str">
        <f t="shared" si="194"/>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P327" s="32">
        <f>'Рейтинговая таблица организаций'!Z327</f>
        <v>100</v>
      </c>
      <c r="Q327" s="32">
        <f>'Рейтинговая таблица организаций'!AB327</f>
        <v>100</v>
      </c>
      <c r="R327" s="32">
        <f>'Рейтинговая таблица организаций'!AC327</f>
        <v>100</v>
      </c>
      <c r="S327" s="32" t="str">
        <f t="shared" si="195"/>
        <v>2-156</v>
      </c>
      <c r="T327" s="32">
        <f t="shared" si="209"/>
        <v>2</v>
      </c>
      <c r="U327" s="32">
        <f t="shared" si="210"/>
        <v>155</v>
      </c>
      <c r="V327" s="32">
        <f t="shared" si="196"/>
        <v>326</v>
      </c>
      <c r="W327" s="32" t="str">
        <f t="shared" si="197"/>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X327" s="32">
        <f>'Рейтинговая таблица организаций'!AH327</f>
        <v>20</v>
      </c>
      <c r="Y327" s="32">
        <f>'Рейтинговая таблица организаций'!AI327</f>
        <v>60</v>
      </c>
      <c r="Z327" s="34">
        <f>'Рейтинговая таблица организаций'!AJ327</f>
        <v>100</v>
      </c>
      <c r="AA327" s="32">
        <f>'Рейтинговая таблица организаций'!AK327</f>
        <v>60</v>
      </c>
      <c r="AB327" s="32" t="str">
        <f t="shared" si="198"/>
        <v>160-188</v>
      </c>
      <c r="AC327" s="32">
        <f t="shared" si="211"/>
        <v>160</v>
      </c>
      <c r="AD327" s="32">
        <f t="shared" si="212"/>
        <v>29</v>
      </c>
      <c r="AE327" s="32">
        <f t="shared" si="199"/>
        <v>326</v>
      </c>
      <c r="AF327" s="32" t="str">
        <f t="shared" si="200"/>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AG327" s="32">
        <f>'Рейтинговая таблица организаций'!AR327</f>
        <v>100</v>
      </c>
      <c r="AH327" s="32">
        <f>'Рейтинговая таблица организаций'!AS327</f>
        <v>100</v>
      </c>
      <c r="AI327" s="32">
        <f>'Рейтинговая таблица организаций'!AT327</f>
        <v>100</v>
      </c>
      <c r="AJ327" s="32">
        <f>'Рейтинговая таблица организаций'!AU327</f>
        <v>100</v>
      </c>
      <c r="AK327" s="32" t="str">
        <f t="shared" si="201"/>
        <v>1-123</v>
      </c>
      <c r="AL327" s="32">
        <f t="shared" si="213"/>
        <v>1</v>
      </c>
      <c r="AM327" s="32">
        <f t="shared" si="214"/>
        <v>123</v>
      </c>
      <c r="AN327" s="32">
        <f>'бланки '!D329</f>
        <v>326</v>
      </c>
      <c r="AO327" s="32" t="str">
        <f t="shared" si="202"/>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AP327" s="32">
        <f>'Рейтинговая таблица организаций'!BB327</f>
        <v>98</v>
      </c>
      <c r="AQ327" s="32">
        <f>'Рейтинговая таблица организаций'!BC327</f>
        <v>100</v>
      </c>
      <c r="AR327" s="32">
        <f>'Рейтинговая таблица организаций'!BD327</f>
        <v>98</v>
      </c>
      <c r="AS327" s="32">
        <f>'Рейтинговая таблица организаций'!BE327</f>
        <v>98.4</v>
      </c>
      <c r="AT327" s="32" t="str">
        <f t="shared" si="203"/>
        <v>216-228</v>
      </c>
      <c r="AU327" s="32">
        <f t="shared" si="215"/>
        <v>216</v>
      </c>
      <c r="AV327" s="32">
        <f t="shared" si="216"/>
        <v>13</v>
      </c>
      <c r="AW327" s="39" t="str">
        <f t="shared" si="217"/>
        <v>Краснозоренский район</v>
      </c>
      <c r="AX327" s="32">
        <f t="shared" si="204"/>
        <v>326</v>
      </c>
      <c r="AY327" s="32" t="str">
        <f t="shared" si="205"/>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AZ327" s="32">
        <f>'Рейтинговая таблица организаций'!BF327</f>
        <v>91.34</v>
      </c>
      <c r="BA327" s="32" t="str">
        <f t="shared" si="206"/>
        <v>164</v>
      </c>
      <c r="BB327" s="32">
        <f t="shared" si="188"/>
        <v>164</v>
      </c>
      <c r="BC327" s="32">
        <f t="shared" si="189"/>
        <v>1</v>
      </c>
    </row>
    <row r="328" spans="1:55">
      <c r="A328" s="32">
        <f>'бланки '!D330</f>
        <v>327</v>
      </c>
      <c r="B328" s="33" t="str">
        <f>'Рейтинговая таблица организаций'!B328</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8" s="33" t="str">
        <f>'бланки '!A330</f>
        <v>Краснозоренский район</v>
      </c>
      <c r="D328" s="32">
        <f>'Рейтинговая таблица организаций'!C328</f>
        <v>46</v>
      </c>
      <c r="E328" s="32">
        <f t="shared" si="190"/>
        <v>327</v>
      </c>
      <c r="F328" s="32" t="str">
        <f t="shared" si="191"/>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G328" s="32">
        <f>'Рейтинговая таблица организаций'!Q328</f>
        <v>99</v>
      </c>
      <c r="H328" s="32">
        <f>'Рейтинговая таблица организаций'!R328</f>
        <v>100</v>
      </c>
      <c r="I328" s="32">
        <f>'Рейтинговая таблица организаций'!S328</f>
        <v>100</v>
      </c>
      <c r="J328" s="32">
        <f>'Рейтинговая таблица организаций'!T328</f>
        <v>99.7</v>
      </c>
      <c r="K328" s="32" t="str">
        <f t="shared" si="192"/>
        <v>33-51</v>
      </c>
      <c r="L328" s="32">
        <f t="shared" si="207"/>
        <v>33</v>
      </c>
      <c r="M328" s="32">
        <f t="shared" si="208"/>
        <v>19</v>
      </c>
      <c r="N328" s="32">
        <f t="shared" si="193"/>
        <v>327</v>
      </c>
      <c r="O328" s="32" t="str">
        <f t="shared" si="194"/>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P328" s="32">
        <f>'Рейтинговая таблица организаций'!Z328</f>
        <v>100</v>
      </c>
      <c r="Q328" s="32">
        <f>'Рейтинговая таблица организаций'!AB328</f>
        <v>96</v>
      </c>
      <c r="R328" s="32">
        <f>'Рейтинговая таблица организаций'!AC328</f>
        <v>98</v>
      </c>
      <c r="S328" s="32" t="str">
        <f t="shared" si="195"/>
        <v>278-315</v>
      </c>
      <c r="T328" s="32">
        <f t="shared" si="209"/>
        <v>278</v>
      </c>
      <c r="U328" s="32">
        <f t="shared" si="210"/>
        <v>38</v>
      </c>
      <c r="V328" s="32">
        <f t="shared" si="196"/>
        <v>327</v>
      </c>
      <c r="W328" s="32" t="str">
        <f t="shared" si="197"/>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X328" s="32">
        <f>'Рейтинговая таблица организаций'!AH328</f>
        <v>60</v>
      </c>
      <c r="Y328" s="32">
        <f>'Рейтинговая таблица организаций'!AI328</f>
        <v>60</v>
      </c>
      <c r="Z328" s="34">
        <f>'Рейтинговая таблица организаций'!AJ328</f>
        <v>96</v>
      </c>
      <c r="AA328" s="32">
        <f>'Рейтинговая таблица организаций'!AK328</f>
        <v>70.8</v>
      </c>
      <c r="AB328" s="32" t="str">
        <f t="shared" si="198"/>
        <v>83-85</v>
      </c>
      <c r="AC328" s="32">
        <f t="shared" si="211"/>
        <v>83</v>
      </c>
      <c r="AD328" s="32">
        <f t="shared" si="212"/>
        <v>3</v>
      </c>
      <c r="AE328" s="32">
        <f t="shared" si="199"/>
        <v>327</v>
      </c>
      <c r="AF328" s="32" t="str">
        <f t="shared" si="200"/>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AG328" s="32">
        <f>'Рейтинговая таблица организаций'!AR328</f>
        <v>98</v>
      </c>
      <c r="AH328" s="32">
        <f>'Рейтинговая таблица организаций'!AS328</f>
        <v>100</v>
      </c>
      <c r="AI328" s="32">
        <f>'Рейтинговая таблица организаций'!AT328</f>
        <v>100</v>
      </c>
      <c r="AJ328" s="32">
        <f>'Рейтинговая таблица организаций'!AU328</f>
        <v>99.2</v>
      </c>
      <c r="AK328" s="32" t="str">
        <f t="shared" si="201"/>
        <v>139-156</v>
      </c>
      <c r="AL328" s="32">
        <f t="shared" si="213"/>
        <v>139</v>
      </c>
      <c r="AM328" s="32">
        <f t="shared" si="214"/>
        <v>18</v>
      </c>
      <c r="AN328" s="32">
        <f>'бланки '!D330</f>
        <v>327</v>
      </c>
      <c r="AO328" s="32" t="str">
        <f t="shared" si="202"/>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AP328" s="32">
        <f>'Рейтинговая таблица организаций'!BB328</f>
        <v>98</v>
      </c>
      <c r="AQ328" s="32">
        <f>'Рейтинговая таблица организаций'!BC328</f>
        <v>100</v>
      </c>
      <c r="AR328" s="32">
        <f>'Рейтинговая таблица организаций'!BD328</f>
        <v>98</v>
      </c>
      <c r="AS328" s="32">
        <f>'Рейтинговая таблица организаций'!BE328</f>
        <v>98.4</v>
      </c>
      <c r="AT328" s="32" t="str">
        <f t="shared" si="203"/>
        <v>216-228</v>
      </c>
      <c r="AU328" s="32">
        <f t="shared" si="215"/>
        <v>216</v>
      </c>
      <c r="AV328" s="32">
        <f t="shared" si="216"/>
        <v>13</v>
      </c>
      <c r="AW328" s="39" t="str">
        <f t="shared" si="217"/>
        <v>Краснозоренский район</v>
      </c>
      <c r="AX328" s="32">
        <f t="shared" si="204"/>
        <v>327</v>
      </c>
      <c r="AY328" s="32" t="str">
        <f t="shared" si="205"/>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AZ328" s="32">
        <f>'Рейтинговая таблица организаций'!BF328</f>
        <v>93.22</v>
      </c>
      <c r="BA328" s="32" t="str">
        <f t="shared" si="206"/>
        <v>79</v>
      </c>
      <c r="BB328" s="32">
        <f t="shared" si="188"/>
        <v>79</v>
      </c>
      <c r="BC328" s="32">
        <f t="shared" si="189"/>
        <v>1</v>
      </c>
    </row>
    <row r="329" spans="1:55">
      <c r="A329" s="32">
        <f>'бланки '!D331</f>
        <v>328</v>
      </c>
      <c r="B329" s="33" t="str">
        <f>'Рейтинговая таблица организаций'!B329</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9" s="33" t="str">
        <f>'бланки '!A331</f>
        <v>Краснозоренский район</v>
      </c>
      <c r="D329" s="32">
        <f>'Рейтинговая таблица организаций'!C329</f>
        <v>6</v>
      </c>
      <c r="E329" s="32">
        <f t="shared" si="190"/>
        <v>328</v>
      </c>
      <c r="F329" s="32" t="str">
        <f t="shared" si="191"/>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G329" s="32">
        <f>'Рейтинговая таблица организаций'!Q329</f>
        <v>99</v>
      </c>
      <c r="H329" s="32">
        <f>'Рейтинговая таблица организаций'!R329</f>
        <v>100</v>
      </c>
      <c r="I329" s="32">
        <f>'Рейтинговая таблица организаций'!S329</f>
        <v>100</v>
      </c>
      <c r="J329" s="32">
        <f>'Рейтинговая таблица организаций'!T329</f>
        <v>99.7</v>
      </c>
      <c r="K329" s="32" t="str">
        <f t="shared" si="192"/>
        <v>33-51</v>
      </c>
      <c r="L329" s="32">
        <f t="shared" si="207"/>
        <v>33</v>
      </c>
      <c r="M329" s="32">
        <f t="shared" si="208"/>
        <v>19</v>
      </c>
      <c r="N329" s="32">
        <f t="shared" si="193"/>
        <v>328</v>
      </c>
      <c r="O329" s="32" t="str">
        <f t="shared" si="194"/>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P329" s="32">
        <f>'Рейтинговая таблица организаций'!Z329</f>
        <v>100</v>
      </c>
      <c r="Q329" s="32">
        <f>'Рейтинговая таблица организаций'!AB329</f>
        <v>100</v>
      </c>
      <c r="R329" s="32">
        <f>'Рейтинговая таблица организаций'!AC329</f>
        <v>100</v>
      </c>
      <c r="S329" s="32" t="str">
        <f t="shared" si="195"/>
        <v>2-156</v>
      </c>
      <c r="T329" s="32">
        <f t="shared" si="209"/>
        <v>2</v>
      </c>
      <c r="U329" s="32">
        <f t="shared" si="210"/>
        <v>155</v>
      </c>
      <c r="V329" s="32">
        <f t="shared" si="196"/>
        <v>328</v>
      </c>
      <c r="W329" s="32" t="str">
        <f t="shared" si="197"/>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X329" s="32">
        <f>'Рейтинговая таблица организаций'!AH329</f>
        <v>0</v>
      </c>
      <c r="Y329" s="32">
        <f>'Рейтинговая таблица организаций'!AI329</f>
        <v>60</v>
      </c>
      <c r="Z329" s="34">
        <f>'Рейтинговая таблица организаций'!AJ329</f>
        <v>100</v>
      </c>
      <c r="AA329" s="32">
        <f>'Рейтинговая таблица организаций'!AK329</f>
        <v>54</v>
      </c>
      <c r="AB329" s="32" t="str">
        <f t="shared" si="198"/>
        <v>206-265</v>
      </c>
      <c r="AC329" s="32">
        <f t="shared" si="211"/>
        <v>206</v>
      </c>
      <c r="AD329" s="32">
        <f t="shared" si="212"/>
        <v>60</v>
      </c>
      <c r="AE329" s="32">
        <f t="shared" si="199"/>
        <v>328</v>
      </c>
      <c r="AF329" s="32" t="str">
        <f t="shared" si="200"/>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AG329" s="32">
        <f>'Рейтинговая таблица организаций'!AR329</f>
        <v>100</v>
      </c>
      <c r="AH329" s="32">
        <f>'Рейтинговая таблица организаций'!AS329</f>
        <v>100</v>
      </c>
      <c r="AI329" s="32">
        <f>'Рейтинговая таблица организаций'!AT329</f>
        <v>100</v>
      </c>
      <c r="AJ329" s="32">
        <f>'Рейтинговая таблица организаций'!AU329</f>
        <v>100</v>
      </c>
      <c r="AK329" s="32" t="str">
        <f t="shared" si="201"/>
        <v>1-123</v>
      </c>
      <c r="AL329" s="32">
        <f t="shared" si="213"/>
        <v>1</v>
      </c>
      <c r="AM329" s="32">
        <f t="shared" si="214"/>
        <v>123</v>
      </c>
      <c r="AN329" s="32">
        <f>'бланки '!D331</f>
        <v>328</v>
      </c>
      <c r="AO329" s="32" t="str">
        <f t="shared" si="202"/>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AP329" s="32">
        <f>'Рейтинговая таблица организаций'!BB329</f>
        <v>100</v>
      </c>
      <c r="AQ329" s="32">
        <f>'Рейтинговая таблица организаций'!BC329</f>
        <v>100</v>
      </c>
      <c r="AR329" s="32">
        <f>'Рейтинговая таблица организаций'!BD329</f>
        <v>100</v>
      </c>
      <c r="AS329" s="32">
        <f>'Рейтинговая таблица организаций'!BE329</f>
        <v>100</v>
      </c>
      <c r="AT329" s="32" t="str">
        <f t="shared" si="203"/>
        <v>1-120</v>
      </c>
      <c r="AU329" s="32">
        <f t="shared" si="215"/>
        <v>1</v>
      </c>
      <c r="AV329" s="32">
        <f t="shared" si="216"/>
        <v>120</v>
      </c>
      <c r="AW329" s="39" t="str">
        <f t="shared" si="217"/>
        <v>Краснозоренский район</v>
      </c>
      <c r="AX329" s="32">
        <f t="shared" si="204"/>
        <v>328</v>
      </c>
      <c r="AY329" s="32" t="str">
        <f t="shared" si="205"/>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AZ329" s="32">
        <f>'Рейтинговая таблица организаций'!BF329</f>
        <v>90.74</v>
      </c>
      <c r="BA329" s="32" t="str">
        <f t="shared" si="206"/>
        <v>186</v>
      </c>
      <c r="BB329" s="32">
        <f t="shared" si="188"/>
        <v>186</v>
      </c>
      <c r="BC329" s="32">
        <f t="shared" si="189"/>
        <v>1</v>
      </c>
    </row>
    <row r="330" spans="1:55">
      <c r="A330" s="32">
        <f>'бланки '!D332</f>
        <v>329</v>
      </c>
      <c r="B330" s="33" t="str">
        <f>'Рейтинговая таблица организаций'!B330</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30" s="33" t="str">
        <f>'бланки '!A332</f>
        <v>Краснозоренский район</v>
      </c>
      <c r="D330" s="32">
        <f>'Рейтинговая таблица организаций'!C330</f>
        <v>14</v>
      </c>
      <c r="E330" s="32">
        <f t="shared" si="190"/>
        <v>329</v>
      </c>
      <c r="F330" s="32" t="str">
        <f t="shared" si="191"/>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G330" s="32">
        <f>'Рейтинговая таблица организаций'!Q330</f>
        <v>87</v>
      </c>
      <c r="H330" s="32">
        <f>'Рейтинговая таблица организаций'!R330</f>
        <v>100</v>
      </c>
      <c r="I330" s="32">
        <f>'Рейтинговая таблица организаций'!S330</f>
        <v>100</v>
      </c>
      <c r="J330" s="32">
        <f>'Рейтинговая таблица организаций'!T330</f>
        <v>96.1</v>
      </c>
      <c r="K330" s="32" t="str">
        <f t="shared" si="192"/>
        <v>268-272</v>
      </c>
      <c r="L330" s="32">
        <f t="shared" si="207"/>
        <v>268</v>
      </c>
      <c r="M330" s="32">
        <f t="shared" si="208"/>
        <v>5</v>
      </c>
      <c r="N330" s="32">
        <f t="shared" si="193"/>
        <v>329</v>
      </c>
      <c r="O330" s="32" t="str">
        <f t="shared" si="194"/>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P330" s="32">
        <f>'Рейтинговая таблица организаций'!Z330</f>
        <v>100</v>
      </c>
      <c r="Q330" s="32">
        <f>'Рейтинговая таблица организаций'!AB330</f>
        <v>100</v>
      </c>
      <c r="R330" s="32">
        <f>'Рейтинговая таблица организаций'!AC330</f>
        <v>100</v>
      </c>
      <c r="S330" s="32" t="str">
        <f t="shared" si="195"/>
        <v>2-156</v>
      </c>
      <c r="T330" s="32">
        <f t="shared" si="209"/>
        <v>2</v>
      </c>
      <c r="U330" s="32">
        <f t="shared" si="210"/>
        <v>155</v>
      </c>
      <c r="V330" s="32">
        <f t="shared" si="196"/>
        <v>329</v>
      </c>
      <c r="W330" s="32" t="str">
        <f t="shared" si="197"/>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X330" s="32">
        <f>'Рейтинговая таблица организаций'!AH330</f>
        <v>0</v>
      </c>
      <c r="Y330" s="32">
        <f>'Рейтинговая таблица организаций'!AI330</f>
        <v>40</v>
      </c>
      <c r="Z330" s="34">
        <f>'Рейтинговая таблица организаций'!AJ330</f>
        <v>87</v>
      </c>
      <c r="AA330" s="32">
        <f>'Рейтинговая таблица организаций'!AK330</f>
        <v>42.1</v>
      </c>
      <c r="AB330" s="32" t="str">
        <f t="shared" si="198"/>
        <v>328-329</v>
      </c>
      <c r="AC330" s="32">
        <f t="shared" si="211"/>
        <v>328</v>
      </c>
      <c r="AD330" s="32">
        <f t="shared" si="212"/>
        <v>2</v>
      </c>
      <c r="AE330" s="32">
        <f t="shared" si="199"/>
        <v>329</v>
      </c>
      <c r="AF330" s="32" t="str">
        <f t="shared" si="200"/>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AG330" s="32">
        <f>'Рейтинговая таблица организаций'!AR330</f>
        <v>100</v>
      </c>
      <c r="AH330" s="32">
        <f>'Рейтинговая таблица организаций'!AS330</f>
        <v>100</v>
      </c>
      <c r="AI330" s="32">
        <f>'Рейтинговая таблица организаций'!AT330</f>
        <v>100</v>
      </c>
      <c r="AJ330" s="32">
        <f>'Рейтинговая таблица организаций'!AU330</f>
        <v>100</v>
      </c>
      <c r="AK330" s="32" t="str">
        <f t="shared" si="201"/>
        <v>1-123</v>
      </c>
      <c r="AL330" s="32">
        <f t="shared" si="213"/>
        <v>1</v>
      </c>
      <c r="AM330" s="32">
        <f t="shared" si="214"/>
        <v>123</v>
      </c>
      <c r="AN330" s="32">
        <f>'бланки '!D332</f>
        <v>329</v>
      </c>
      <c r="AO330" s="32" t="str">
        <f t="shared" si="202"/>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AP330" s="32">
        <f>'Рейтинговая таблица организаций'!BB330</f>
        <v>100</v>
      </c>
      <c r="AQ330" s="32">
        <f>'Рейтинговая таблица организаций'!BC330</f>
        <v>100</v>
      </c>
      <c r="AR330" s="32">
        <f>'Рейтинговая таблица организаций'!BD330</f>
        <v>100</v>
      </c>
      <c r="AS330" s="32">
        <f>'Рейтинговая таблица организаций'!BE330</f>
        <v>100</v>
      </c>
      <c r="AT330" s="32" t="str">
        <f t="shared" si="203"/>
        <v>1-120</v>
      </c>
      <c r="AU330" s="32">
        <f t="shared" si="215"/>
        <v>1</v>
      </c>
      <c r="AV330" s="32">
        <f t="shared" si="216"/>
        <v>120</v>
      </c>
      <c r="AW330" s="39" t="str">
        <f t="shared" si="217"/>
        <v>Краснозоренский район</v>
      </c>
      <c r="AX330" s="32">
        <f t="shared" si="204"/>
        <v>329</v>
      </c>
      <c r="AY330" s="32" t="str">
        <f t="shared" si="205"/>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AZ330" s="32">
        <f>'Рейтинговая таблица организаций'!BF330</f>
        <v>87.64</v>
      </c>
      <c r="BA330" s="32" t="str">
        <f t="shared" si="206"/>
        <v>320</v>
      </c>
      <c r="BB330" s="32">
        <f t="shared" si="188"/>
        <v>320</v>
      </c>
      <c r="BC330" s="32">
        <f t="shared" si="189"/>
        <v>1</v>
      </c>
    </row>
    <row r="331" spans="1:55">
      <c r="A331" s="32">
        <f>'бланки '!D333</f>
        <v>330</v>
      </c>
      <c r="B331" s="33" t="str">
        <f>'Рейтинговая таблица организаций'!B331</f>
        <v>Муниципальное бюджетное общеобразовательное учреждение «Оревская средняя общеобразовательная школа» Краснозоренского района Орловской области</v>
      </c>
      <c r="C331" s="33" t="str">
        <f>'бланки '!A333</f>
        <v>Краснозоренский район</v>
      </c>
      <c r="D331" s="32">
        <f>'Рейтинговая таблица организаций'!C331</f>
        <v>36</v>
      </c>
      <c r="E331" s="32">
        <f t="shared" si="190"/>
        <v>330</v>
      </c>
      <c r="F331" s="32" t="str">
        <f t="shared" si="191"/>
        <v>Муниципальное бюджетное общеобразовательное учреждение «Оревская средняя общеобразовательная школа» Краснозоренского района Орловской области</v>
      </c>
      <c r="G331" s="32">
        <f>'Рейтинговая таблица организаций'!Q331</f>
        <v>96</v>
      </c>
      <c r="H331" s="32">
        <f>'Рейтинговая таблица организаций'!R331</f>
        <v>100</v>
      </c>
      <c r="I331" s="32">
        <f>'Рейтинговая таблица организаций'!S331</f>
        <v>100</v>
      </c>
      <c r="J331" s="32">
        <f>'Рейтинговая таблица организаций'!T331</f>
        <v>98.8</v>
      </c>
      <c r="K331" s="32" t="str">
        <f t="shared" si="192"/>
        <v>143-159</v>
      </c>
      <c r="L331" s="32">
        <f t="shared" si="207"/>
        <v>143</v>
      </c>
      <c r="M331" s="32">
        <f t="shared" si="208"/>
        <v>17</v>
      </c>
      <c r="N331" s="32">
        <f t="shared" si="193"/>
        <v>330</v>
      </c>
      <c r="O331" s="32" t="str">
        <f t="shared" si="194"/>
        <v>Муниципальное бюджетное общеобразовательное учреждение «Оревская средняя общеобразовательная школа» Краснозоренского района Орловской области</v>
      </c>
      <c r="P331" s="32">
        <f>'Рейтинговая таблица организаций'!Z331</f>
        <v>100</v>
      </c>
      <c r="Q331" s="32">
        <f>'Рейтинговая таблица организаций'!AB331</f>
        <v>100</v>
      </c>
      <c r="R331" s="32">
        <f>'Рейтинговая таблица организаций'!AC331</f>
        <v>100</v>
      </c>
      <c r="S331" s="32" t="str">
        <f t="shared" si="195"/>
        <v>2-156</v>
      </c>
      <c r="T331" s="32">
        <f t="shared" si="209"/>
        <v>2</v>
      </c>
      <c r="U331" s="32">
        <f t="shared" si="210"/>
        <v>155</v>
      </c>
      <c r="V331" s="32">
        <f t="shared" si="196"/>
        <v>330</v>
      </c>
      <c r="W331" s="32" t="str">
        <f t="shared" si="197"/>
        <v>Муниципальное бюджетное общеобразовательное учреждение «Оревская средняя общеобразовательная школа» Краснозоренского района Орловской области</v>
      </c>
      <c r="X331" s="32">
        <f>'Рейтинговая таблица организаций'!AH331</f>
        <v>40</v>
      </c>
      <c r="Y331" s="32">
        <f>'Рейтинговая таблица организаций'!AI331</f>
        <v>60</v>
      </c>
      <c r="Z331" s="34">
        <f>'Рейтинговая таблица организаций'!AJ331</f>
        <v>100</v>
      </c>
      <c r="AA331" s="32">
        <f>'Рейтинговая таблица организаций'!AK331</f>
        <v>66</v>
      </c>
      <c r="AB331" s="32" t="str">
        <f t="shared" si="198"/>
        <v>115-132</v>
      </c>
      <c r="AC331" s="32">
        <f t="shared" si="211"/>
        <v>115</v>
      </c>
      <c r="AD331" s="32">
        <f t="shared" si="212"/>
        <v>18</v>
      </c>
      <c r="AE331" s="32">
        <f t="shared" si="199"/>
        <v>330</v>
      </c>
      <c r="AF331" s="32" t="str">
        <f t="shared" si="200"/>
        <v>Муниципальное бюджетное общеобразовательное учреждение «Оревская средняя общеобразовательная школа» Краснозоренского района Орловской области</v>
      </c>
      <c r="AG331" s="32">
        <f>'Рейтинговая таблица организаций'!AR331</f>
        <v>100</v>
      </c>
      <c r="AH331" s="32">
        <f>'Рейтинговая таблица организаций'!AS331</f>
        <v>97</v>
      </c>
      <c r="AI331" s="32">
        <f>'Рейтинговая таблица организаций'!AT331</f>
        <v>97</v>
      </c>
      <c r="AJ331" s="32">
        <f>'Рейтинговая таблица организаций'!AU331</f>
        <v>98.2</v>
      </c>
      <c r="AK331" s="32" t="str">
        <f t="shared" si="201"/>
        <v>218-231</v>
      </c>
      <c r="AL331" s="32">
        <f t="shared" si="213"/>
        <v>218</v>
      </c>
      <c r="AM331" s="32">
        <f t="shared" si="214"/>
        <v>14</v>
      </c>
      <c r="AN331" s="32">
        <f>'бланки '!D333</f>
        <v>330</v>
      </c>
      <c r="AO331" s="32" t="str">
        <f t="shared" si="202"/>
        <v>Муниципальное бюджетное общеобразовательное учреждение «Оревская средняя общеобразовательная школа» Краснозоренского района Орловской области</v>
      </c>
      <c r="AP331" s="32">
        <f>'Рейтинговая таблица организаций'!BB331</f>
        <v>100</v>
      </c>
      <c r="AQ331" s="32">
        <f>'Рейтинговая таблица организаций'!BC331</f>
        <v>97</v>
      </c>
      <c r="AR331" s="32">
        <f>'Рейтинговая таблица организаций'!BD331</f>
        <v>100</v>
      </c>
      <c r="AS331" s="32">
        <f>'Рейтинговая таблица организаций'!BE331</f>
        <v>99.4</v>
      </c>
      <c r="AT331" s="32" t="str">
        <f t="shared" si="203"/>
        <v>137-141</v>
      </c>
      <c r="AU331" s="32">
        <f t="shared" si="215"/>
        <v>137</v>
      </c>
      <c r="AV331" s="32">
        <f t="shared" si="216"/>
        <v>5</v>
      </c>
      <c r="AW331" s="39" t="str">
        <f t="shared" si="217"/>
        <v>Краснозоренский район</v>
      </c>
      <c r="AX331" s="32">
        <f t="shared" si="204"/>
        <v>330</v>
      </c>
      <c r="AY331" s="32" t="str">
        <f t="shared" si="205"/>
        <v>Муниципальное бюджетное общеобразовательное учреждение «Оревская средняя общеобразовательная школа» Краснозоренского района Орловской области</v>
      </c>
      <c r="AZ331" s="32">
        <f>'Рейтинговая таблица организаций'!BF331</f>
        <v>92.47999999999999</v>
      </c>
      <c r="BA331" s="32" t="str">
        <f t="shared" si="206"/>
        <v>108</v>
      </c>
      <c r="BB331" s="32">
        <f t="shared" si="188"/>
        <v>108</v>
      </c>
      <c r="BC331" s="32">
        <f t="shared" si="189"/>
        <v>1</v>
      </c>
    </row>
    <row r="332" spans="1:55">
      <c r="A332" s="32">
        <f>'бланки '!D334</f>
        <v>331</v>
      </c>
      <c r="B332" s="33" t="str">
        <f>'Рейтинговая таблица организаций'!B332</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2" s="33" t="str">
        <f>'бланки '!A334</f>
        <v>Краснозоренский район</v>
      </c>
      <c r="D332" s="32">
        <f>'Рейтинговая таблица организаций'!C332</f>
        <v>31</v>
      </c>
      <c r="E332" s="32">
        <f t="shared" si="190"/>
        <v>331</v>
      </c>
      <c r="F332" s="32" t="str">
        <f t="shared" si="191"/>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G332" s="32">
        <f>'Рейтинговая таблица организаций'!Q332</f>
        <v>95</v>
      </c>
      <c r="H332" s="32">
        <f>'Рейтинговая таблица организаций'!R332</f>
        <v>100</v>
      </c>
      <c r="I332" s="32">
        <f>'Рейтинговая таблица организаций'!S332</f>
        <v>98</v>
      </c>
      <c r="J332" s="32">
        <f>'Рейтинговая таблица организаций'!T332</f>
        <v>97.7</v>
      </c>
      <c r="K332" s="32" t="str">
        <f t="shared" si="192"/>
        <v>218-219</v>
      </c>
      <c r="L332" s="32">
        <f t="shared" si="207"/>
        <v>218</v>
      </c>
      <c r="M332" s="32">
        <f t="shared" si="208"/>
        <v>2</v>
      </c>
      <c r="N332" s="32">
        <f t="shared" si="193"/>
        <v>331</v>
      </c>
      <c r="O332" s="32" t="str">
        <f t="shared" si="194"/>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P332" s="32">
        <f>'Рейтинговая таблица организаций'!Z332</f>
        <v>100</v>
      </c>
      <c r="Q332" s="32">
        <f>'Рейтинговая таблица организаций'!AB332</f>
        <v>100</v>
      </c>
      <c r="R332" s="32">
        <f>'Рейтинговая таблица организаций'!AC332</f>
        <v>100</v>
      </c>
      <c r="S332" s="32" t="str">
        <f t="shared" si="195"/>
        <v>2-156</v>
      </c>
      <c r="T332" s="32">
        <f t="shared" si="209"/>
        <v>2</v>
      </c>
      <c r="U332" s="32">
        <f t="shared" si="210"/>
        <v>155</v>
      </c>
      <c r="V332" s="32">
        <f t="shared" si="196"/>
        <v>331</v>
      </c>
      <c r="W332" s="32" t="str">
        <f t="shared" si="197"/>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X332" s="32">
        <f>'Рейтинговая таблица организаций'!AH332</f>
        <v>20</v>
      </c>
      <c r="Y332" s="32">
        <f>'Рейтинговая таблица организаций'!AI332</f>
        <v>60</v>
      </c>
      <c r="Z332" s="34">
        <f>'Рейтинговая таблица организаций'!AJ332</f>
        <v>91</v>
      </c>
      <c r="AA332" s="32">
        <f>'Рейтинговая таблица организаций'!AK332</f>
        <v>57.3</v>
      </c>
      <c r="AB332" s="32" t="str">
        <f t="shared" si="198"/>
        <v>199-200</v>
      </c>
      <c r="AC332" s="32">
        <f t="shared" si="211"/>
        <v>199</v>
      </c>
      <c r="AD332" s="32">
        <f t="shared" si="212"/>
        <v>2</v>
      </c>
      <c r="AE332" s="32">
        <f t="shared" si="199"/>
        <v>331</v>
      </c>
      <c r="AF332" s="32" t="str">
        <f t="shared" si="200"/>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AG332" s="32">
        <f>'Рейтинговая таблица организаций'!AR332</f>
        <v>97</v>
      </c>
      <c r="AH332" s="32">
        <f>'Рейтинговая таблица организаций'!AS332</f>
        <v>97</v>
      </c>
      <c r="AI332" s="32">
        <f>'Рейтинговая таблица организаций'!AT332</f>
        <v>96</v>
      </c>
      <c r="AJ332" s="32">
        <f>'Рейтинговая таблица организаций'!AU332</f>
        <v>96.8</v>
      </c>
      <c r="AK332" s="32" t="str">
        <f t="shared" si="201"/>
        <v>296-307</v>
      </c>
      <c r="AL332" s="32">
        <f t="shared" si="213"/>
        <v>296</v>
      </c>
      <c r="AM332" s="32">
        <f t="shared" si="214"/>
        <v>12</v>
      </c>
      <c r="AN332" s="32">
        <f>'бланки '!D334</f>
        <v>331</v>
      </c>
      <c r="AO332" s="32" t="str">
        <f t="shared" si="202"/>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AP332" s="32">
        <f>'Рейтинговая таблица организаций'!BB332</f>
        <v>100</v>
      </c>
      <c r="AQ332" s="32">
        <f>'Рейтинговая таблица организаций'!BC332</f>
        <v>100</v>
      </c>
      <c r="AR332" s="32">
        <f>'Рейтинговая таблица организаций'!BD332</f>
        <v>100</v>
      </c>
      <c r="AS332" s="32">
        <f>'Рейтинговая таблица организаций'!BE332</f>
        <v>100</v>
      </c>
      <c r="AT332" s="32" t="str">
        <f t="shared" si="203"/>
        <v>1-120</v>
      </c>
      <c r="AU332" s="32">
        <f t="shared" si="215"/>
        <v>1</v>
      </c>
      <c r="AV332" s="32">
        <f t="shared" si="216"/>
        <v>120</v>
      </c>
      <c r="AW332" s="39" t="str">
        <f t="shared" si="217"/>
        <v>Краснозоренский район</v>
      </c>
      <c r="AX332" s="32">
        <f t="shared" si="204"/>
        <v>331</v>
      </c>
      <c r="AY332" s="32" t="str">
        <f t="shared" si="205"/>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AZ332" s="32">
        <f>'Рейтинговая таблица организаций'!BF332</f>
        <v>90.36</v>
      </c>
      <c r="BA332" s="32" t="str">
        <f t="shared" si="206"/>
        <v>210</v>
      </c>
      <c r="BB332" s="32">
        <f t="shared" si="188"/>
        <v>210</v>
      </c>
      <c r="BC332" s="32">
        <f t="shared" si="189"/>
        <v>1</v>
      </c>
    </row>
    <row r="333" spans="1:55">
      <c r="A333" s="32">
        <f>'бланки '!D335</f>
        <v>332</v>
      </c>
      <c r="B333" s="33" t="str">
        <f>'Рейтинговая таблица организаций'!B333</f>
        <v>Бюджетное общеобразовательное учреждение Орловской области «Мезенский лицей»</v>
      </c>
      <c r="C333" s="33" t="str">
        <f>'бланки '!A335</f>
        <v>Орловский муниципальный округ</v>
      </c>
      <c r="D333" s="32">
        <f>'Рейтинговая таблица организаций'!C333</f>
        <v>164</v>
      </c>
      <c r="E333" s="32">
        <f t="shared" si="190"/>
        <v>332</v>
      </c>
      <c r="F333" s="32" t="str">
        <f t="shared" si="191"/>
        <v>Бюджетное общеобразовательное учреждение Орловской области «Мезенский лицей»</v>
      </c>
      <c r="G333" s="32">
        <f>'Рейтинговая таблица организаций'!Q333</f>
        <v>100</v>
      </c>
      <c r="H333" s="32">
        <f>'Рейтинговая таблица организаций'!R333</f>
        <v>90</v>
      </c>
      <c r="I333" s="32">
        <f>'Рейтинговая таблица организаций'!S333</f>
        <v>99</v>
      </c>
      <c r="J333" s="32">
        <f>'Рейтинговая таблица организаций'!T333</f>
        <v>96.6</v>
      </c>
      <c r="K333" s="32" t="str">
        <f t="shared" si="192"/>
        <v>259-261</v>
      </c>
      <c r="L333" s="32">
        <f t="shared" si="207"/>
        <v>259</v>
      </c>
      <c r="M333" s="32">
        <f t="shared" si="208"/>
        <v>3</v>
      </c>
      <c r="N333" s="32">
        <f t="shared" si="193"/>
        <v>332</v>
      </c>
      <c r="O333" s="32" t="str">
        <f t="shared" si="194"/>
        <v>Бюджетное общеобразовательное учреждение Орловской области «Мезенский лицей»</v>
      </c>
      <c r="P333" s="32">
        <f>'Рейтинговая таблица организаций'!Z333</f>
        <v>100</v>
      </c>
      <c r="Q333" s="32">
        <f>'Рейтинговая таблица организаций'!AB333</f>
        <v>100</v>
      </c>
      <c r="R333" s="32">
        <f>'Рейтинговая таблица организаций'!AC333</f>
        <v>100</v>
      </c>
      <c r="S333" s="32" t="str">
        <f t="shared" si="195"/>
        <v>2-156</v>
      </c>
      <c r="T333" s="32">
        <f t="shared" si="209"/>
        <v>2</v>
      </c>
      <c r="U333" s="32">
        <f t="shared" si="210"/>
        <v>155</v>
      </c>
      <c r="V333" s="32">
        <f t="shared" si="196"/>
        <v>332</v>
      </c>
      <c r="W333" s="32" t="str">
        <f t="shared" si="197"/>
        <v>Бюджетное общеобразовательное учреждение Орловской области «Мезенский лицей»</v>
      </c>
      <c r="X333" s="32">
        <f>'Рейтинговая таблица организаций'!AH333</f>
        <v>40</v>
      </c>
      <c r="Y333" s="32">
        <f>'Рейтинговая таблица организаций'!AI333</f>
        <v>60</v>
      </c>
      <c r="Z333" s="34">
        <f>'Рейтинговая таблица организаций'!AJ333</f>
        <v>95</v>
      </c>
      <c r="AA333" s="32">
        <f>'Рейтинговая таблица организаций'!AK333</f>
        <v>64.5</v>
      </c>
      <c r="AB333" s="32" t="str">
        <f t="shared" si="198"/>
        <v>133</v>
      </c>
      <c r="AC333" s="32">
        <f t="shared" si="211"/>
        <v>133</v>
      </c>
      <c r="AD333" s="32">
        <f t="shared" si="212"/>
        <v>1</v>
      </c>
      <c r="AE333" s="32">
        <f t="shared" si="199"/>
        <v>332</v>
      </c>
      <c r="AF333" s="32" t="str">
        <f t="shared" si="200"/>
        <v>Бюджетное общеобразовательное учреждение Орловской области «Мезенский лицей»</v>
      </c>
      <c r="AG333" s="32">
        <f>'Рейтинговая таблица организаций'!AR333</f>
        <v>99</v>
      </c>
      <c r="AH333" s="32">
        <f>'Рейтинговая таблица организаций'!AS333</f>
        <v>99</v>
      </c>
      <c r="AI333" s="32">
        <f>'Рейтинговая таблица организаций'!AT333</f>
        <v>97</v>
      </c>
      <c r="AJ333" s="32">
        <f>'Рейтинговая таблица организаций'!AU333</f>
        <v>98.6</v>
      </c>
      <c r="AK333" s="32" t="str">
        <f t="shared" si="201"/>
        <v>191-201</v>
      </c>
      <c r="AL333" s="32">
        <f t="shared" si="213"/>
        <v>191</v>
      </c>
      <c r="AM333" s="32">
        <f t="shared" si="214"/>
        <v>11</v>
      </c>
      <c r="AN333" s="32">
        <f>'бланки '!D335</f>
        <v>332</v>
      </c>
      <c r="AO333" s="32" t="str">
        <f t="shared" si="202"/>
        <v>Бюджетное общеобразовательное учреждение Орловской области «Мезенский лицей»</v>
      </c>
      <c r="AP333" s="32">
        <f>'Рейтинговая таблица организаций'!BB333</f>
        <v>98</v>
      </c>
      <c r="AQ333" s="32">
        <f>'Рейтинговая таблица организаций'!BC333</f>
        <v>99</v>
      </c>
      <c r="AR333" s="32">
        <f>'Рейтинговая таблица организаций'!BD333</f>
        <v>99</v>
      </c>
      <c r="AS333" s="32">
        <f>'Рейтинговая таблица организаций'!BE333</f>
        <v>98.7</v>
      </c>
      <c r="AT333" s="32" t="str">
        <f t="shared" si="203"/>
        <v>191-200</v>
      </c>
      <c r="AU333" s="32">
        <f t="shared" si="215"/>
        <v>191</v>
      </c>
      <c r="AV333" s="32">
        <f t="shared" si="216"/>
        <v>10</v>
      </c>
      <c r="AW333" s="39" t="str">
        <f t="shared" si="217"/>
        <v>Орловский муниципальный округ</v>
      </c>
      <c r="AX333" s="32">
        <f t="shared" si="204"/>
        <v>332</v>
      </c>
      <c r="AY333" s="32" t="str">
        <f t="shared" si="205"/>
        <v>Бюджетное общеобразовательное учреждение Орловской области «Мезенский лицей»</v>
      </c>
      <c r="AZ333" s="32">
        <f>'Рейтинговая таблица организаций'!BF333</f>
        <v>91.68</v>
      </c>
      <c r="BA333" s="32" t="str">
        <f t="shared" si="206"/>
        <v>143</v>
      </c>
      <c r="BB333" s="32">
        <f t="shared" si="188"/>
        <v>143</v>
      </c>
      <c r="BC333" s="32">
        <f t="shared" si="189"/>
        <v>1</v>
      </c>
    </row>
    <row r="334" spans="1:55">
      <c r="F334" s="37" t="s">
        <v>172</v>
      </c>
      <c r="G334" s="38">
        <f>AVERAGE(G4:G194)</f>
        <v>96.172774869109944</v>
      </c>
      <c r="H334" s="38">
        <f>AVERAGE(H4:H194)</f>
        <v>98.586387434554979</v>
      </c>
      <c r="I334" s="38">
        <f>AVERAGE(I4:I194)</f>
        <v>98.952879581151834</v>
      </c>
      <c r="J334" s="38">
        <f>AVERAGE(J4:J194)</f>
        <v>98.008900523560271</v>
      </c>
      <c r="O334" s="37" t="s">
        <v>172</v>
      </c>
      <c r="P334" s="38">
        <f>AVERAGE(P4:P194)</f>
        <v>100</v>
      </c>
      <c r="Q334" s="38">
        <f>AVERAGE(Q4:Q194)</f>
        <v>98.554973821989535</v>
      </c>
      <c r="R334" s="38">
        <f>AVERAGE(R4:R194)</f>
        <v>99.277486910994767</v>
      </c>
      <c r="S334" s="38"/>
      <c r="W334" s="37" t="s">
        <v>172</v>
      </c>
      <c r="X334" s="38">
        <f>AVERAGE(X4:X194)</f>
        <v>27.120418848167539</v>
      </c>
      <c r="Y334" s="38">
        <f>AVERAGE(Y4:Y194)</f>
        <v>68.481675392670155</v>
      </c>
      <c r="Z334" s="38">
        <f>AVERAGE(Z4:Z194)</f>
        <v>96.565445026178011</v>
      </c>
      <c r="AA334" s="38">
        <f>AVERAGE(AA4:AA194)</f>
        <v>64.498429319371709</v>
      </c>
      <c r="AF334" s="37" t="s">
        <v>172</v>
      </c>
      <c r="AG334" s="38">
        <f>AVERAGE(AG4:AG194)</f>
        <v>98.534031413612567</v>
      </c>
      <c r="AH334" s="38">
        <f>AVERAGE(AH4:AH194)</f>
        <v>98.528795811518322</v>
      </c>
      <c r="AI334" s="38">
        <f>AVERAGE(AI4:AI194)</f>
        <v>98.534031413612567</v>
      </c>
      <c r="AJ334" s="38">
        <f>AVERAGE(AJ4:AJ194)</f>
        <v>98.53193717277486</v>
      </c>
      <c r="AO334" s="37" t="s">
        <v>172</v>
      </c>
      <c r="AP334" s="38">
        <f>AVERAGE(AP4:AP194)</f>
        <v>98.633507853403145</v>
      </c>
      <c r="AQ334" s="38">
        <f>AVERAGE(AQ4:AQ194)</f>
        <v>98.727748691099478</v>
      </c>
      <c r="AR334" s="38">
        <f>AVERAGE(AR4:AR194)</f>
        <v>98.759162303664922</v>
      </c>
      <c r="AS334" s="38">
        <f>AVERAGE(AS4:AS194)</f>
        <v>98.715183246073323</v>
      </c>
    </row>
  </sheetData>
  <mergeCells count="42">
    <mergeCell ref="A1:A3"/>
    <mergeCell ref="B1:B3"/>
    <mergeCell ref="D1:D3"/>
    <mergeCell ref="E1:E3"/>
    <mergeCell ref="F1:F3"/>
    <mergeCell ref="Y2:Y3"/>
    <mergeCell ref="G1:I1"/>
    <mergeCell ref="G2:G3"/>
    <mergeCell ref="H2:H3"/>
    <mergeCell ref="I2:I3"/>
    <mergeCell ref="R1:R3"/>
    <mergeCell ref="P2:P3"/>
    <mergeCell ref="J1:J3"/>
    <mergeCell ref="N1:N3"/>
    <mergeCell ref="O1:O3"/>
    <mergeCell ref="P1:Q1"/>
    <mergeCell ref="Q2:Q3"/>
    <mergeCell ref="K1:K3"/>
    <mergeCell ref="AT1:AT3"/>
    <mergeCell ref="V1:V3"/>
    <mergeCell ref="S1:S3"/>
    <mergeCell ref="AN1:AN3"/>
    <mergeCell ref="W1:W3"/>
    <mergeCell ref="X1:Z1"/>
    <mergeCell ref="AF1:AF3"/>
    <mergeCell ref="AG1:AI1"/>
    <mergeCell ref="AA1:AA3"/>
    <mergeCell ref="AE1:AE3"/>
    <mergeCell ref="AG2:AG3"/>
    <mergeCell ref="AH2:AH3"/>
    <mergeCell ref="AK1:AK3"/>
    <mergeCell ref="AJ1:AJ3"/>
    <mergeCell ref="AB1:AB3"/>
    <mergeCell ref="X2:X3"/>
    <mergeCell ref="Z2:Z3"/>
    <mergeCell ref="AI2:AI3"/>
    <mergeCell ref="AO1:AO3"/>
    <mergeCell ref="AP1:AR1"/>
    <mergeCell ref="AS1:AS3"/>
    <mergeCell ref="AP2:AP3"/>
    <mergeCell ref="AQ2:AQ3"/>
    <mergeCell ref="AR2:AR3"/>
  </mergeCells>
  <pageMargins left="0.7" right="0.7" top="0.75" bottom="0.75" header="0.3" footer="0.3"/>
  <pageSetup paperSize="9" orientation="portrait" horizontalDpi="4294967292" verticalDpi="0" r:id="rId1"/>
</worksheet>
</file>

<file path=xl/worksheets/sheet2.xml><?xml version="1.0" encoding="utf-8"?>
<worksheet xmlns="http://schemas.openxmlformats.org/spreadsheetml/2006/main" xmlns:r="http://schemas.openxmlformats.org/officeDocument/2006/relationships">
  <dimension ref="A1:AK333"/>
  <sheetViews>
    <sheetView topLeftCell="J1" workbookViewId="0">
      <pane ySplit="3" topLeftCell="A307" activePane="bottomLeft" state="frozen"/>
      <selection activeCell="D1" sqref="D1"/>
      <selection pane="bottomLeft" activeCell="A333" sqref="A333:H333"/>
    </sheetView>
  </sheetViews>
  <sheetFormatPr defaultRowHeight="15"/>
  <cols>
    <col min="1" max="1" width="5.7109375" style="3" customWidth="1"/>
    <col min="2" max="2" width="148.7109375" style="3" customWidth="1"/>
    <col min="3" max="3" width="13.42578125" style="3" customWidth="1"/>
    <col min="4" max="9" width="11.28515625" style="3" customWidth="1"/>
    <col min="10" max="11" width="8.42578125" style="3" customWidth="1"/>
    <col min="12" max="12" width="9.28515625" style="3" bestFit="1" customWidth="1"/>
    <col min="13" max="13" width="9.28515625" style="3" customWidth="1"/>
    <col min="14" max="14" width="9.28515625" style="3" bestFit="1" customWidth="1"/>
    <col min="15" max="15" width="9.7109375" style="3" bestFit="1" customWidth="1"/>
    <col min="16" max="16" width="8.85546875" style="3" customWidth="1"/>
    <col min="17" max="18" width="9.7109375" style="3" bestFit="1" customWidth="1"/>
    <col min="19" max="19" width="9.28515625" style="3" bestFit="1" customWidth="1"/>
    <col min="20" max="21" width="9.7109375" style="3" bestFit="1" customWidth="1"/>
    <col min="22" max="23" width="9.28515625" style="3" bestFit="1" customWidth="1"/>
    <col min="24" max="37" width="9.7109375" style="3" bestFit="1" customWidth="1"/>
    <col min="38" max="16384" width="9.140625" style="3"/>
  </cols>
  <sheetData>
    <row r="1" spans="1:37" ht="15" customHeight="1">
      <c r="A1" s="118" t="s">
        <v>0</v>
      </c>
      <c r="B1" s="118" t="s">
        <v>1</v>
      </c>
      <c r="C1" s="119" t="s">
        <v>106</v>
      </c>
      <c r="D1" s="119" t="s">
        <v>43</v>
      </c>
      <c r="E1" s="124" t="s">
        <v>744</v>
      </c>
      <c r="F1" s="124" t="s">
        <v>746</v>
      </c>
      <c r="G1" s="124" t="s">
        <v>745</v>
      </c>
      <c r="H1" s="120" t="s">
        <v>743</v>
      </c>
      <c r="I1" s="123" t="s">
        <v>357</v>
      </c>
      <c r="J1" s="117" t="s">
        <v>2</v>
      </c>
      <c r="K1" s="117"/>
      <c r="L1" s="117"/>
      <c r="M1" s="117"/>
      <c r="N1" s="117"/>
      <c r="O1" s="117"/>
      <c r="P1" s="117"/>
      <c r="Q1" s="117"/>
      <c r="R1" s="117"/>
      <c r="S1" s="117" t="s">
        <v>86</v>
      </c>
      <c r="T1" s="117"/>
      <c r="U1" s="117"/>
      <c r="V1" s="117" t="s">
        <v>89</v>
      </c>
      <c r="W1" s="117"/>
      <c r="X1" s="117"/>
      <c r="Y1" s="117"/>
      <c r="Z1" s="117" t="s">
        <v>7</v>
      </c>
      <c r="AA1" s="117"/>
      <c r="AB1" s="117"/>
      <c r="AC1" s="117"/>
      <c r="AD1" s="117"/>
      <c r="AE1" s="117"/>
      <c r="AF1" s="117" t="s">
        <v>88</v>
      </c>
      <c r="AG1" s="117"/>
      <c r="AH1" s="117"/>
      <c r="AI1" s="117"/>
      <c r="AJ1" s="117"/>
      <c r="AK1" s="117"/>
    </row>
    <row r="2" spans="1:37">
      <c r="A2" s="118"/>
      <c r="B2" s="118"/>
      <c r="C2" s="119"/>
      <c r="D2" s="119"/>
      <c r="E2" s="125"/>
      <c r="F2" s="125"/>
      <c r="G2" s="125"/>
      <c r="H2" s="121"/>
      <c r="I2" s="123"/>
      <c r="J2" s="117" t="s">
        <v>12</v>
      </c>
      <c r="K2" s="117" t="s">
        <v>101</v>
      </c>
      <c r="L2" s="117" t="s">
        <v>102</v>
      </c>
      <c r="M2" s="117" t="s">
        <v>13</v>
      </c>
      <c r="N2" s="117" t="s">
        <v>14</v>
      </c>
      <c r="O2" s="117" t="s">
        <v>15</v>
      </c>
      <c r="P2" s="117"/>
      <c r="Q2" s="117" t="s">
        <v>16</v>
      </c>
      <c r="R2" s="117"/>
      <c r="S2" s="117" t="s">
        <v>20</v>
      </c>
      <c r="T2" s="117" t="s">
        <v>21</v>
      </c>
      <c r="U2" s="117"/>
      <c r="V2" s="117" t="s">
        <v>24</v>
      </c>
      <c r="W2" s="117" t="s">
        <v>25</v>
      </c>
      <c r="X2" s="117" t="s">
        <v>26</v>
      </c>
      <c r="Y2" s="117"/>
      <c r="Z2" s="117" t="s">
        <v>30</v>
      </c>
      <c r="AA2" s="117"/>
      <c r="AB2" s="117" t="s">
        <v>31</v>
      </c>
      <c r="AC2" s="117"/>
      <c r="AD2" s="117" t="s">
        <v>32</v>
      </c>
      <c r="AE2" s="117"/>
      <c r="AF2" s="117" t="s">
        <v>36</v>
      </c>
      <c r="AG2" s="117"/>
      <c r="AH2" s="117" t="s">
        <v>37</v>
      </c>
      <c r="AI2" s="117"/>
      <c r="AJ2" s="117" t="s">
        <v>38</v>
      </c>
      <c r="AK2" s="117"/>
    </row>
    <row r="3" spans="1:37">
      <c r="A3" s="118"/>
      <c r="B3" s="118"/>
      <c r="C3" s="119"/>
      <c r="D3" s="119"/>
      <c r="E3" s="126"/>
      <c r="F3" s="126"/>
      <c r="G3" s="126"/>
      <c r="H3" s="122"/>
      <c r="I3" s="123"/>
      <c r="J3" s="117"/>
      <c r="K3" s="117"/>
      <c r="L3" s="117"/>
      <c r="M3" s="117"/>
      <c r="N3" s="117"/>
      <c r="O3" s="8" t="s">
        <v>80</v>
      </c>
      <c r="P3" s="8" t="s">
        <v>75</v>
      </c>
      <c r="Q3" s="8" t="s">
        <v>80</v>
      </c>
      <c r="R3" s="8" t="s">
        <v>75</v>
      </c>
      <c r="S3" s="117"/>
      <c r="T3" s="8" t="s">
        <v>80</v>
      </c>
      <c r="U3" s="8" t="s">
        <v>75</v>
      </c>
      <c r="V3" s="117"/>
      <c r="W3" s="117"/>
      <c r="X3" s="8" t="s">
        <v>80</v>
      </c>
      <c r="Y3" s="8" t="s">
        <v>75</v>
      </c>
      <c r="Z3" s="8" t="s">
        <v>80</v>
      </c>
      <c r="AA3" s="8" t="s">
        <v>79</v>
      </c>
      <c r="AB3" s="8"/>
      <c r="AC3" s="8" t="s">
        <v>79</v>
      </c>
      <c r="AD3" s="8"/>
      <c r="AE3" s="8" t="s">
        <v>79</v>
      </c>
      <c r="AF3" s="8" t="s">
        <v>80</v>
      </c>
      <c r="AG3" s="8" t="s">
        <v>79</v>
      </c>
      <c r="AH3" s="8" t="s">
        <v>80</v>
      </c>
      <c r="AI3" s="8" t="s">
        <v>79</v>
      </c>
      <c r="AJ3" s="8" t="s">
        <v>80</v>
      </c>
      <c r="AK3" s="8" t="s">
        <v>79</v>
      </c>
    </row>
    <row r="4" spans="1:37">
      <c r="A4" s="5">
        <f>'Рейтинговая таблица организаций'!A4</f>
        <v>1</v>
      </c>
      <c r="B4" s="5" t="str">
        <f>'бланки '!C6</f>
        <v>Муниципальное бюджетное общеобразовательное учреждение – лицей № 1 имени М.В. Ломоносова города Орла</v>
      </c>
      <c r="C4" s="2">
        <f>'бланки '!E6+'бланки '!F6</f>
        <v>1071</v>
      </c>
      <c r="D4" s="5">
        <f>'Рейтинговая таблица организаций'!C4</f>
        <v>599</v>
      </c>
      <c r="E4" s="14">
        <v>119</v>
      </c>
      <c r="F4" s="14">
        <v>480</v>
      </c>
      <c r="G4" s="14">
        <v>1</v>
      </c>
      <c r="H4" s="6">
        <f>D4/C4</f>
        <v>0.5592903828197946</v>
      </c>
      <c r="I4" s="18">
        <f>анкеты!I2</f>
        <v>1</v>
      </c>
      <c r="J4" s="3">
        <f>ROUND('Рейтинговая таблица организаций'!D4*100/K4,0)</f>
        <v>100</v>
      </c>
      <c r="K4" s="3">
        <f>'Рейтинговая таблица организаций'!E4</f>
        <v>14</v>
      </c>
      <c r="L4" s="3">
        <f>ROUND('Рейтинговая таблица организаций'!F4*100/M4,0)</f>
        <v>100</v>
      </c>
      <c r="M4" s="3">
        <f>'Рейтинговая таблица организаций'!G4</f>
        <v>53</v>
      </c>
      <c r="N4" s="3">
        <f>'Рейтинговая таблица организаций'!H4</f>
        <v>4</v>
      </c>
      <c r="O4" s="3">
        <f>ROUND('Рейтинговая таблица организаций'!I4*100/P4,0)</f>
        <v>100</v>
      </c>
      <c r="P4" s="3">
        <f>'Рейтинговая таблица организаций'!J4</f>
        <v>325</v>
      </c>
      <c r="Q4" s="3">
        <f>ROUND('Рейтинговая таблица организаций'!K4*100/R4,0)</f>
        <v>99</v>
      </c>
      <c r="R4" s="3">
        <f>'Рейтинговая таблица организаций'!L4</f>
        <v>487</v>
      </c>
      <c r="S4" s="3">
        <f>'Рейтинговая таблица организаций'!U4</f>
        <v>5</v>
      </c>
      <c r="T4" s="3">
        <f>'Рейтинговая таблица организаций'!X4</f>
        <v>589</v>
      </c>
      <c r="U4" s="3">
        <f>'Рейтинговая таблица организаций'!Y4</f>
        <v>599</v>
      </c>
      <c r="V4" s="3">
        <f>'Рейтинговая таблица организаций'!AD4</f>
        <v>1</v>
      </c>
      <c r="W4" s="3">
        <f>'Рейтинговая таблица организаций'!AE4</f>
        <v>4</v>
      </c>
      <c r="X4" s="3">
        <f>'Рейтинговая таблица организаций'!AF4</f>
        <v>1</v>
      </c>
      <c r="Y4" s="3">
        <f>'Рейтинговая таблица организаций'!AG4</f>
        <v>1</v>
      </c>
      <c r="Z4" s="3">
        <f>ROUND('Рейтинговая таблица организаций'!AL4*100/AA4,0)</f>
        <v>100</v>
      </c>
      <c r="AA4" s="3">
        <f>'Рейтинговая таблица организаций'!AM4</f>
        <v>599</v>
      </c>
      <c r="AB4" s="3">
        <f>ROUND('Рейтинговая таблица организаций'!AN4*100/AC4,0)</f>
        <v>100</v>
      </c>
      <c r="AC4" s="3">
        <f>'Рейтинговая таблица организаций'!AO4</f>
        <v>599</v>
      </c>
      <c r="AD4" s="3">
        <f>ROUND('Рейтинговая таблица организаций'!AP4*100/AE4,0)</f>
        <v>99</v>
      </c>
      <c r="AE4" s="3">
        <f>'Рейтинговая таблица организаций'!AQ4</f>
        <v>443</v>
      </c>
      <c r="AF4" s="3">
        <f>ROUND('Рейтинговая таблица организаций'!AV4*100/AG4,0)</f>
        <v>99</v>
      </c>
      <c r="AG4" s="3">
        <f>'Рейтинговая таблица организаций'!AW4</f>
        <v>599</v>
      </c>
      <c r="AH4" s="3">
        <f>ROUND('Рейтинговая таблица организаций'!AX4*100/AI4,0)</f>
        <v>100</v>
      </c>
      <c r="AI4" s="3">
        <f>'Рейтинговая таблица организаций'!AY4</f>
        <v>599</v>
      </c>
      <c r="AJ4" s="3">
        <f>ROUND('Рейтинговая таблица организаций'!AZ4*100/AK4,0)</f>
        <v>100</v>
      </c>
      <c r="AK4" s="3">
        <f>'Рейтинговая таблица организаций'!BA4</f>
        <v>599</v>
      </c>
    </row>
    <row r="5" spans="1:37">
      <c r="A5" s="14">
        <f>'Рейтинговая таблица организаций'!A5</f>
        <v>2</v>
      </c>
      <c r="B5" s="14" t="str">
        <f>'бланки '!C7</f>
        <v>Муниципальное бюджетное общеобразовательное учреждение – средняя общеобразовательная школа № 2 г. Орла</v>
      </c>
      <c r="C5" s="2">
        <f>'бланки '!E7+'бланки '!F7</f>
        <v>523</v>
      </c>
      <c r="D5" s="14">
        <f>'Рейтинговая таблица организаций'!C5</f>
        <v>462</v>
      </c>
      <c r="E5" s="14">
        <v>100</v>
      </c>
      <c r="F5" s="14">
        <v>362</v>
      </c>
      <c r="G5" s="14">
        <v>18</v>
      </c>
      <c r="H5" s="6">
        <f t="shared" ref="H5:H68" si="0">D5/C5</f>
        <v>0.88336520076481839</v>
      </c>
      <c r="I5" s="18">
        <f>анкеты!I3</f>
        <v>18</v>
      </c>
      <c r="J5" s="3">
        <f>ROUND('Рейтинговая таблица организаций'!D5*100/K5,0)</f>
        <v>100</v>
      </c>
      <c r="K5" s="3">
        <f>'Рейтинговая таблица организаций'!E5</f>
        <v>14</v>
      </c>
      <c r="L5" s="3">
        <f>ROUND('Рейтинговая таблица организаций'!F5*100/M5,0)</f>
        <v>100</v>
      </c>
      <c r="M5" s="3">
        <f>'Рейтинговая таблица организаций'!G5</f>
        <v>57</v>
      </c>
      <c r="N5" s="3">
        <f>'Рейтинговая таблица организаций'!H5</f>
        <v>4</v>
      </c>
      <c r="O5" s="3">
        <f>ROUND('Рейтинговая таблица организаций'!I5*100/P5,0)</f>
        <v>98</v>
      </c>
      <c r="P5" s="3">
        <f>'Рейтинговая таблица организаций'!J5</f>
        <v>280</v>
      </c>
      <c r="Q5" s="3">
        <f>ROUND('Рейтинговая таблица организаций'!K5*100/R5,0)</f>
        <v>100</v>
      </c>
      <c r="R5" s="3">
        <f>'Рейтинговая таблица организаций'!L5</f>
        <v>330</v>
      </c>
      <c r="S5" s="3">
        <f>'Рейтинговая таблица организаций'!U5</f>
        <v>5</v>
      </c>
      <c r="T5" s="3">
        <f>'Рейтинговая таблица организаций'!X5</f>
        <v>446</v>
      </c>
      <c r="U5" s="3">
        <f>'Рейтинговая таблица организаций'!Y5</f>
        <v>462</v>
      </c>
      <c r="V5" s="3">
        <f>'Рейтинговая таблица организаций'!AD5</f>
        <v>1</v>
      </c>
      <c r="W5" s="3">
        <f>'Рейтинговая таблица организаций'!AE5</f>
        <v>4</v>
      </c>
      <c r="X5" s="3">
        <f>'Рейтинговая таблица организаций'!AF5</f>
        <v>18</v>
      </c>
      <c r="Y5" s="3">
        <f>'Рейтинговая таблица организаций'!AG5</f>
        <v>18</v>
      </c>
      <c r="Z5" s="3">
        <f>ROUND('Рейтинговая таблица организаций'!AL5*100/AA5,0)</f>
        <v>98</v>
      </c>
      <c r="AA5" s="3">
        <f>'Рейтинговая таблица организаций'!AM5</f>
        <v>462</v>
      </c>
      <c r="AB5" s="3">
        <f>ROUND('Рейтинговая таблица организаций'!AN5*100/AC5,0)</f>
        <v>98</v>
      </c>
      <c r="AC5" s="3">
        <f>'Рейтинговая таблица организаций'!AO5</f>
        <v>462</v>
      </c>
      <c r="AD5" s="3">
        <f>ROUND('Рейтинговая таблица организаций'!AP5*100/AE5,0)</f>
        <v>99</v>
      </c>
      <c r="AE5" s="3">
        <f>'Рейтинговая таблица организаций'!AQ5</f>
        <v>329</v>
      </c>
      <c r="AF5" s="3">
        <f>ROUND('Рейтинговая таблица организаций'!AV5*100/AG5,0)</f>
        <v>98</v>
      </c>
      <c r="AG5" s="3">
        <f>'Рейтинговая таблица организаций'!AW5</f>
        <v>462</v>
      </c>
      <c r="AH5" s="3">
        <f>ROUND('Рейтинговая таблица организаций'!AX5*100/AI5,0)</f>
        <v>98</v>
      </c>
      <c r="AI5" s="3">
        <f>'Рейтинговая таблица организаций'!AY5</f>
        <v>462</v>
      </c>
      <c r="AJ5" s="3">
        <f>ROUND('Рейтинговая таблица организаций'!AZ5*100/AK5,0)</f>
        <v>100</v>
      </c>
      <c r="AK5" s="3">
        <f>'Рейтинговая таблица организаций'!BA5</f>
        <v>462</v>
      </c>
    </row>
    <row r="6" spans="1:37">
      <c r="A6" s="14">
        <f>'Рейтинговая таблица организаций'!A6</f>
        <v>3</v>
      </c>
      <c r="B6" s="14" t="str">
        <f>'бланки '!C8</f>
        <v>Муниципальное бюджетное общеобразовательное учреждение – средняя общеобразовательная школа № 3 им. А.С. Пушкина г. Орла</v>
      </c>
      <c r="C6" s="2">
        <f>'бланки '!E8+'бланки '!F8</f>
        <v>450</v>
      </c>
      <c r="D6" s="14">
        <f>'Рейтинговая таблица организаций'!C6</f>
        <v>346</v>
      </c>
      <c r="E6" s="14">
        <v>31</v>
      </c>
      <c r="F6" s="14">
        <v>315</v>
      </c>
      <c r="G6" s="14">
        <v>11</v>
      </c>
      <c r="H6" s="6">
        <f t="shared" si="0"/>
        <v>0.76888888888888884</v>
      </c>
      <c r="I6" s="18">
        <f>анкеты!I4</f>
        <v>11</v>
      </c>
      <c r="J6" s="3">
        <f>ROUND('Рейтинговая таблица организаций'!D6*100/K6,0)</f>
        <v>100</v>
      </c>
      <c r="K6" s="3">
        <f>'Рейтинговая таблица организаций'!E6</f>
        <v>14</v>
      </c>
      <c r="L6" s="3">
        <f>ROUND('Рейтинговая таблица организаций'!F6*100/M6,0)</f>
        <v>100</v>
      </c>
      <c r="M6" s="3">
        <f>'Рейтинговая таблица организаций'!G6</f>
        <v>61</v>
      </c>
      <c r="N6" s="3">
        <f>'Рейтинговая таблица организаций'!H6</f>
        <v>4</v>
      </c>
      <c r="O6" s="3">
        <f>ROUND('Рейтинговая таблица организаций'!I6*100/P6,0)</f>
        <v>99</v>
      </c>
      <c r="P6" s="3">
        <f>'Рейтинговая таблица организаций'!J6</f>
        <v>242</v>
      </c>
      <c r="Q6" s="3">
        <f>ROUND('Рейтинговая таблица организаций'!K6*100/R6,0)</f>
        <v>97</v>
      </c>
      <c r="R6" s="3">
        <f>'Рейтинговая таблица организаций'!L6</f>
        <v>271</v>
      </c>
      <c r="S6" s="3">
        <f>'Рейтинговая таблица организаций'!U6</f>
        <v>5</v>
      </c>
      <c r="T6" s="3">
        <f>'Рейтинговая таблица организаций'!X6</f>
        <v>343</v>
      </c>
      <c r="U6" s="3">
        <f>'Рейтинговая таблица организаций'!Y6</f>
        <v>346</v>
      </c>
      <c r="V6" s="3">
        <f>'Рейтинговая таблица организаций'!AD6</f>
        <v>1</v>
      </c>
      <c r="W6" s="3">
        <f>'Рейтинговая таблица организаций'!AE6</f>
        <v>6</v>
      </c>
      <c r="X6" s="3">
        <f>'Рейтинговая таблица организаций'!AF6</f>
        <v>11</v>
      </c>
      <c r="Y6" s="3">
        <f>'Рейтинговая таблица организаций'!AG6</f>
        <v>11</v>
      </c>
      <c r="Z6" s="3">
        <f>ROUND('Рейтинговая таблица организаций'!AL6*100/AA6,0)</f>
        <v>96</v>
      </c>
      <c r="AA6" s="3">
        <f>'Рейтинговая таблица организаций'!AM6</f>
        <v>346</v>
      </c>
      <c r="AB6" s="3">
        <f>ROUND('Рейтинговая таблица организаций'!AN6*100/AC6,0)</f>
        <v>95</v>
      </c>
      <c r="AC6" s="3">
        <f>'Рейтинговая таблица организаций'!AO6</f>
        <v>346</v>
      </c>
      <c r="AD6" s="3">
        <f>ROUND('Рейтинговая таблица организаций'!AP6*100/AE6,0)</f>
        <v>97</v>
      </c>
      <c r="AE6" s="3">
        <f>'Рейтинговая таблица организаций'!AQ6</f>
        <v>266</v>
      </c>
      <c r="AF6" s="3">
        <f>ROUND('Рейтинговая таблица организаций'!AV6*100/AG6,0)</f>
        <v>99</v>
      </c>
      <c r="AG6" s="3">
        <f>'Рейтинговая таблица организаций'!AW6</f>
        <v>346</v>
      </c>
      <c r="AH6" s="3">
        <f>ROUND('Рейтинговая таблица организаций'!AX6*100/AI6,0)</f>
        <v>98</v>
      </c>
      <c r="AI6" s="3">
        <f>'Рейтинговая таблица организаций'!AY6</f>
        <v>346</v>
      </c>
      <c r="AJ6" s="3">
        <f>ROUND('Рейтинговая таблица организаций'!AZ6*100/AK6,0)</f>
        <v>99</v>
      </c>
      <c r="AK6" s="3">
        <f>'Рейтинговая таблица организаций'!BA6</f>
        <v>346</v>
      </c>
    </row>
    <row r="7" spans="1:37">
      <c r="A7" s="14">
        <f>'Рейтинговая таблица организаций'!A7</f>
        <v>4</v>
      </c>
      <c r="B7" s="14" t="str">
        <f>'бланки '!C9</f>
        <v>Муниципальное бюджетное общеобразовательное учреждение – лицей № 4 имени Героя Советского Союза Г.Б. Злотина г. Орла</v>
      </c>
      <c r="C7" s="2">
        <f>'бланки '!E9+'бланки '!F9</f>
        <v>1108</v>
      </c>
      <c r="D7" s="14">
        <f>'Рейтинговая таблица организаций'!C7</f>
        <v>600</v>
      </c>
      <c r="E7" s="14">
        <v>198</v>
      </c>
      <c r="F7" s="14">
        <v>402</v>
      </c>
      <c r="G7" s="14">
        <v>12</v>
      </c>
      <c r="H7" s="6">
        <f t="shared" si="0"/>
        <v>0.54151624548736466</v>
      </c>
      <c r="I7" s="18">
        <f>анкеты!I5</f>
        <v>12</v>
      </c>
      <c r="J7" s="3">
        <f>ROUND('Рейтинговая таблица организаций'!D7*100/K7,0)</f>
        <v>100</v>
      </c>
      <c r="K7" s="3">
        <f>'Рейтинговая таблица организаций'!E7</f>
        <v>14</v>
      </c>
      <c r="L7" s="3">
        <f>ROUND('Рейтинговая таблица организаций'!F7*100/M7,0)</f>
        <v>100</v>
      </c>
      <c r="M7" s="3">
        <f>'Рейтинговая таблица организаций'!G7</f>
        <v>56</v>
      </c>
      <c r="N7" s="3">
        <f>'Рейтинговая таблица организаций'!H7</f>
        <v>4</v>
      </c>
      <c r="O7" s="3">
        <f>ROUND('Рейтинговая таблица организаций'!I7*100/P7,0)</f>
        <v>100</v>
      </c>
      <c r="P7" s="3">
        <f>'Рейтинговая таблица организаций'!J7</f>
        <v>592</v>
      </c>
      <c r="Q7" s="3">
        <f>ROUND('Рейтинговая таблица организаций'!K7*100/R7,0)</f>
        <v>100</v>
      </c>
      <c r="R7" s="3">
        <f>'Рейтинговая таблица организаций'!L7</f>
        <v>562</v>
      </c>
      <c r="S7" s="3">
        <f>'Рейтинговая таблица организаций'!U7</f>
        <v>5</v>
      </c>
      <c r="T7" s="3">
        <f>'Рейтинговая таблица организаций'!X7</f>
        <v>592</v>
      </c>
      <c r="U7" s="3">
        <f>'Рейтинговая таблица организаций'!Y7</f>
        <v>600</v>
      </c>
      <c r="V7" s="3">
        <f>'Рейтинговая таблица организаций'!AD7</f>
        <v>4</v>
      </c>
      <c r="W7" s="3">
        <f>'Рейтинговая таблица организаций'!AE7</f>
        <v>6</v>
      </c>
      <c r="X7" s="3">
        <f>'Рейтинговая таблица организаций'!AF7</f>
        <v>12</v>
      </c>
      <c r="Y7" s="3">
        <f>'Рейтинговая таблица организаций'!AG7</f>
        <v>12</v>
      </c>
      <c r="Z7" s="3">
        <f>ROUND('Рейтинговая таблица организаций'!AL7*100/AA7,0)</f>
        <v>98</v>
      </c>
      <c r="AA7" s="3">
        <f>'Рейтинговая таблица организаций'!AM7</f>
        <v>600</v>
      </c>
      <c r="AB7" s="3">
        <f>ROUND('Рейтинговая таблица организаций'!AN7*100/AC7,0)</f>
        <v>99</v>
      </c>
      <c r="AC7" s="3">
        <f>'Рейтинговая таблица организаций'!AO7</f>
        <v>600</v>
      </c>
      <c r="AD7" s="3">
        <f>ROUND('Рейтинговая таблица организаций'!AP7*100/AE7,0)</f>
        <v>99</v>
      </c>
      <c r="AE7" s="3">
        <f>'Рейтинговая таблица организаций'!AQ7</f>
        <v>564</v>
      </c>
      <c r="AF7" s="3">
        <f>ROUND('Рейтинговая таблица организаций'!AV7*100/AG7,0)</f>
        <v>98</v>
      </c>
      <c r="AG7" s="3">
        <f>'Рейтинговая таблица организаций'!AW7</f>
        <v>600</v>
      </c>
      <c r="AH7" s="3">
        <f>ROUND('Рейтинговая таблица организаций'!AX7*100/AI7,0)</f>
        <v>100</v>
      </c>
      <c r="AI7" s="3">
        <f>'Рейтинговая таблица организаций'!AY7</f>
        <v>600</v>
      </c>
      <c r="AJ7" s="3">
        <f>ROUND('Рейтинговая таблица организаций'!AZ7*100/AK7,0)</f>
        <v>99</v>
      </c>
      <c r="AK7" s="3">
        <f>'Рейтинговая таблица организаций'!BA7</f>
        <v>600</v>
      </c>
    </row>
    <row r="8" spans="1:37">
      <c r="A8" s="14">
        <f>'Рейтинговая таблица организаций'!A8</f>
        <v>5</v>
      </c>
      <c r="B8" s="14" t="str">
        <f>'бланки '!C10</f>
        <v>Муниципальное бюджетное общеобразовательное учреждение – средняя общеобразовательная школа № 5 г. Орла</v>
      </c>
      <c r="C8" s="2">
        <f>'бланки '!E10+'бланки '!F10</f>
        <v>401</v>
      </c>
      <c r="D8" s="14">
        <f>'Рейтинговая таблица организаций'!C8</f>
        <v>320</v>
      </c>
      <c r="E8" s="14">
        <v>50</v>
      </c>
      <c r="F8" s="14">
        <v>270</v>
      </c>
      <c r="G8" s="14">
        <v>1</v>
      </c>
      <c r="H8" s="6">
        <f t="shared" si="0"/>
        <v>0.79800498753117211</v>
      </c>
      <c r="I8" s="18">
        <f>анкеты!I6</f>
        <v>1</v>
      </c>
      <c r="J8" s="3">
        <f>ROUND('Рейтинговая таблица организаций'!D8*100/K8,0)</f>
        <v>100</v>
      </c>
      <c r="K8" s="3">
        <f>'Рейтинговая таблица организаций'!E8</f>
        <v>14</v>
      </c>
      <c r="L8" s="3">
        <f>ROUND('Рейтинговая таблица организаций'!F8*100/M8,0)</f>
        <v>100</v>
      </c>
      <c r="M8" s="3">
        <f>'Рейтинговая таблица организаций'!G8</f>
        <v>61</v>
      </c>
      <c r="N8" s="3">
        <f>'Рейтинговая таблица организаций'!H8</f>
        <v>4</v>
      </c>
      <c r="O8" s="3">
        <f>ROUND('Рейтинговая таблица организаций'!I8*100/P8,0)</f>
        <v>100</v>
      </c>
      <c r="P8" s="3">
        <f>'Рейтинговая таблица организаций'!J8</f>
        <v>314</v>
      </c>
      <c r="Q8" s="3">
        <f>ROUND('Рейтинговая таблица организаций'!K8*100/R8,0)</f>
        <v>100</v>
      </c>
      <c r="R8" s="3">
        <f>'Рейтинговая таблица организаций'!L8</f>
        <v>301</v>
      </c>
      <c r="S8" s="3">
        <f>'Рейтинговая таблица организаций'!U8</f>
        <v>5</v>
      </c>
      <c r="T8" s="3">
        <f>'Рейтинговая таблица организаций'!X8</f>
        <v>319</v>
      </c>
      <c r="U8" s="3">
        <f>'Рейтинговая таблица организаций'!Y8</f>
        <v>320</v>
      </c>
      <c r="V8" s="3">
        <f>'Рейтинговая таблица организаций'!AD8</f>
        <v>5</v>
      </c>
      <c r="W8" s="3">
        <f>'Рейтинговая таблица организаций'!AE8</f>
        <v>6</v>
      </c>
      <c r="X8" s="3">
        <f>'Рейтинговая таблица организаций'!AF8</f>
        <v>1</v>
      </c>
      <c r="Y8" s="3">
        <f>'Рейтинговая таблица организаций'!AG8</f>
        <v>1</v>
      </c>
      <c r="Z8" s="3">
        <f>ROUND('Рейтинговая таблица организаций'!AL8*100/AA8,0)</f>
        <v>100</v>
      </c>
      <c r="AA8" s="3">
        <f>'Рейтинговая таблица организаций'!AM8</f>
        <v>320</v>
      </c>
      <c r="AB8" s="3">
        <f>ROUND('Рейтинговая таблица организаций'!AN8*100/AC8,0)</f>
        <v>100</v>
      </c>
      <c r="AC8" s="3">
        <f>'Рейтинговая таблица организаций'!AO8</f>
        <v>320</v>
      </c>
      <c r="AD8" s="3">
        <f>ROUND('Рейтинговая таблица организаций'!AP8*100/AE8,0)</f>
        <v>100</v>
      </c>
      <c r="AE8" s="3">
        <f>'Рейтинговая таблица организаций'!AQ8</f>
        <v>306</v>
      </c>
      <c r="AF8" s="3">
        <f>ROUND('Рейтинговая таблица организаций'!AV8*100/AG8,0)</f>
        <v>100</v>
      </c>
      <c r="AG8" s="3">
        <f>'Рейтинговая таблица организаций'!AW8</f>
        <v>320</v>
      </c>
      <c r="AH8" s="3">
        <f>ROUND('Рейтинговая таблица организаций'!AX8*100/AI8,0)</f>
        <v>100</v>
      </c>
      <c r="AI8" s="3">
        <f>'Рейтинговая таблица организаций'!AY8</f>
        <v>320</v>
      </c>
      <c r="AJ8" s="3">
        <f>ROUND('Рейтинговая таблица организаций'!AZ8*100/AK8,0)</f>
        <v>100</v>
      </c>
      <c r="AK8" s="3">
        <f>'Рейтинговая таблица организаций'!BA8</f>
        <v>320</v>
      </c>
    </row>
    <row r="9" spans="1:37">
      <c r="A9" s="14">
        <f>'Рейтинговая таблица организаций'!A9</f>
        <v>6</v>
      </c>
      <c r="B9" s="14" t="str">
        <f>'бланки '!C11</f>
        <v>Муниципальное бюджетное общеобразовательное учреждение – средняя общеобразовательная школа № 6 г. Орла</v>
      </c>
      <c r="C9" s="2">
        <f>'бланки '!E11+'бланки '!F11</f>
        <v>821</v>
      </c>
      <c r="D9" s="14">
        <f>'Рейтинговая таблица организаций'!C9</f>
        <v>574</v>
      </c>
      <c r="E9" s="14">
        <v>106</v>
      </c>
      <c r="F9" s="14">
        <v>468</v>
      </c>
      <c r="G9" s="14">
        <v>2</v>
      </c>
      <c r="H9" s="6">
        <f t="shared" si="0"/>
        <v>0.69914738124238729</v>
      </c>
      <c r="I9" s="18">
        <f>анкеты!I7</f>
        <v>2</v>
      </c>
      <c r="J9" s="3">
        <f>ROUND('Рейтинговая таблица организаций'!D9*100/K9,0)</f>
        <v>100</v>
      </c>
      <c r="K9" s="3">
        <f>'Рейтинговая таблица организаций'!E9</f>
        <v>14</v>
      </c>
      <c r="L9" s="3">
        <f>ROUND('Рейтинговая таблица организаций'!F9*100/M9,0)</f>
        <v>100</v>
      </c>
      <c r="M9" s="3">
        <f>'Рейтинговая таблица организаций'!G9</f>
        <v>57</v>
      </c>
      <c r="N9" s="3">
        <f>'Рейтинговая таблица организаций'!H9</f>
        <v>4</v>
      </c>
      <c r="O9" s="3">
        <f>ROUND('Рейтинговая таблица организаций'!I9*100/P9,0)</f>
        <v>98</v>
      </c>
      <c r="P9" s="3">
        <f>'Рейтинговая таблица организаций'!J9</f>
        <v>546</v>
      </c>
      <c r="Q9" s="3">
        <f>ROUND('Рейтинговая таблица организаций'!K9*100/R9,0)</f>
        <v>98</v>
      </c>
      <c r="R9" s="3">
        <f>'Рейтинговая таблица организаций'!L9</f>
        <v>533</v>
      </c>
      <c r="S9" s="3">
        <f>'Рейтинговая таблица организаций'!U9</f>
        <v>5</v>
      </c>
      <c r="T9" s="3">
        <f>'Рейтинговая таблица организаций'!X9</f>
        <v>546</v>
      </c>
      <c r="U9" s="3">
        <f>'Рейтинговая таблица организаций'!Y9</f>
        <v>574</v>
      </c>
      <c r="V9" s="3">
        <f>'Рейтинговая таблица организаций'!AD9</f>
        <v>2</v>
      </c>
      <c r="W9" s="3">
        <f>'Рейтинговая таблица организаций'!AE9</f>
        <v>5</v>
      </c>
      <c r="X9" s="3">
        <f>'Рейтинговая таблица организаций'!AF9</f>
        <v>2</v>
      </c>
      <c r="Y9" s="3">
        <f>'Рейтинговая таблица организаций'!AG9</f>
        <v>2</v>
      </c>
      <c r="Z9" s="3">
        <f>ROUND('Рейтинговая таблица организаций'!AL9*100/AA9,0)</f>
        <v>98</v>
      </c>
      <c r="AA9" s="3">
        <f>'Рейтинговая таблица организаций'!AM9</f>
        <v>574</v>
      </c>
      <c r="AB9" s="3">
        <f>ROUND('Рейтинговая таблица организаций'!AN9*100/AC9,0)</f>
        <v>97</v>
      </c>
      <c r="AC9" s="3">
        <f>'Рейтинговая таблица организаций'!AO9</f>
        <v>574</v>
      </c>
      <c r="AD9" s="3">
        <f>ROUND('Рейтинговая таблица организаций'!AP9*100/AE9,0)</f>
        <v>98</v>
      </c>
      <c r="AE9" s="3">
        <f>'Рейтинговая таблица организаций'!AQ9</f>
        <v>519</v>
      </c>
      <c r="AF9" s="3">
        <f>ROUND('Рейтинговая таблица организаций'!AV9*100/AG9,0)</f>
        <v>99</v>
      </c>
      <c r="AG9" s="3">
        <f>'Рейтинговая таблица организаций'!AW9</f>
        <v>574</v>
      </c>
      <c r="AH9" s="3">
        <f>ROUND('Рейтинговая таблица организаций'!AX9*100/AI9,0)</f>
        <v>98</v>
      </c>
      <c r="AI9" s="3">
        <f>'Рейтинговая таблица организаций'!AY9</f>
        <v>574</v>
      </c>
      <c r="AJ9" s="3">
        <f>ROUND('Рейтинговая таблица организаций'!AZ9*100/AK9,0)</f>
        <v>99</v>
      </c>
      <c r="AK9" s="3">
        <f>'Рейтинговая таблица организаций'!BA9</f>
        <v>574</v>
      </c>
    </row>
    <row r="10" spans="1:37">
      <c r="A10" s="14">
        <f>'Рейтинговая таблица организаций'!A10</f>
        <v>7</v>
      </c>
      <c r="B10" s="14" t="str">
        <f>'бланки '!C12</f>
        <v>Муниципальное бюджетное общеобразовательное учреждение – школа № 7 имени Н.В. Сиротинина города Орла</v>
      </c>
      <c r="C10" s="2">
        <f>'бланки '!E12+'бланки '!F12</f>
        <v>618</v>
      </c>
      <c r="D10" s="14">
        <f>'Рейтинговая таблица организаций'!C10</f>
        <v>454</v>
      </c>
      <c r="E10" s="14">
        <v>40</v>
      </c>
      <c r="F10" s="14">
        <v>414</v>
      </c>
      <c r="G10" s="14">
        <v>12</v>
      </c>
      <c r="H10" s="6">
        <f t="shared" si="0"/>
        <v>0.7346278317152104</v>
      </c>
      <c r="I10" s="18">
        <f>анкеты!I8</f>
        <v>12</v>
      </c>
      <c r="J10" s="3">
        <f>ROUND('Рейтинговая таблица организаций'!D10*100/K10,0)</f>
        <v>100</v>
      </c>
      <c r="K10" s="3">
        <f>'Рейтинговая таблица организаций'!E10</f>
        <v>14</v>
      </c>
      <c r="L10" s="3">
        <f>ROUND('Рейтинговая таблица организаций'!F10*100/M10,0)</f>
        <v>100</v>
      </c>
      <c r="M10" s="3">
        <f>'Рейтинговая таблица организаций'!G10</f>
        <v>58</v>
      </c>
      <c r="N10" s="3">
        <f>'Рейтинговая таблица организаций'!H10</f>
        <v>4</v>
      </c>
      <c r="O10" s="3">
        <f>ROUND('Рейтинговая таблица организаций'!I10*100/P10,0)</f>
        <v>98</v>
      </c>
      <c r="P10" s="3">
        <f>'Рейтинговая таблица организаций'!J10</f>
        <v>381</v>
      </c>
      <c r="Q10" s="3">
        <f>ROUND('Рейтинговая таблица организаций'!K10*100/R10,0)</f>
        <v>96</v>
      </c>
      <c r="R10" s="3">
        <f>'Рейтинговая таблица организаций'!L10</f>
        <v>398</v>
      </c>
      <c r="S10" s="3">
        <f>'Рейтинговая таблица организаций'!U10</f>
        <v>5</v>
      </c>
      <c r="T10" s="3">
        <f>'Рейтинговая таблица организаций'!X10</f>
        <v>452</v>
      </c>
      <c r="U10" s="3">
        <f>'Рейтинговая таблица организаций'!Y10</f>
        <v>454</v>
      </c>
      <c r="V10" s="3">
        <f>'Рейтинговая таблица организаций'!AD10</f>
        <v>3</v>
      </c>
      <c r="W10" s="3">
        <f>'Рейтинговая таблица организаций'!AE10</f>
        <v>5</v>
      </c>
      <c r="X10" s="3">
        <f>'Рейтинговая таблица организаций'!AF10</f>
        <v>12</v>
      </c>
      <c r="Y10" s="3">
        <f>'Рейтинговая таблица организаций'!AG10</f>
        <v>12</v>
      </c>
      <c r="Z10" s="3">
        <f>ROUND('Рейтинговая таблица организаций'!AL10*100/AA10,0)</f>
        <v>97</v>
      </c>
      <c r="AA10" s="3">
        <f>'Рейтинговая таблица организаций'!AM10</f>
        <v>454</v>
      </c>
      <c r="AB10" s="3">
        <f>ROUND('Рейтинговая таблица организаций'!AN10*100/AC10,0)</f>
        <v>96</v>
      </c>
      <c r="AC10" s="3">
        <f>'Рейтинговая таблица организаций'!AO10</f>
        <v>454</v>
      </c>
      <c r="AD10" s="3">
        <f>ROUND('Рейтинговая таблица организаций'!AP10*100/AE10,0)</f>
        <v>98</v>
      </c>
      <c r="AE10" s="3">
        <f>'Рейтинговая таблица организаций'!AQ10</f>
        <v>384</v>
      </c>
      <c r="AF10" s="3">
        <f>ROUND('Рейтинговая таблица организаций'!AV10*100/AG10,0)</f>
        <v>99</v>
      </c>
      <c r="AG10" s="3">
        <f>'Рейтинговая таблица организаций'!AW10</f>
        <v>454</v>
      </c>
      <c r="AH10" s="3">
        <f>ROUND('Рейтинговая таблица организаций'!AX10*100/AI10,0)</f>
        <v>96</v>
      </c>
      <c r="AI10" s="3">
        <f>'Рейтинговая таблица организаций'!AY10</f>
        <v>454</v>
      </c>
      <c r="AJ10" s="3">
        <f>ROUND('Рейтинговая таблица организаций'!AZ10*100/AK10,0)</f>
        <v>100</v>
      </c>
      <c r="AK10" s="3">
        <f>'Рейтинговая таблица организаций'!BA10</f>
        <v>454</v>
      </c>
    </row>
    <row r="11" spans="1:37">
      <c r="A11" s="14">
        <f>'Рейтинговая таблица организаций'!A11</f>
        <v>8</v>
      </c>
      <c r="B11" s="14" t="str">
        <f>'бланки '!C13</f>
        <v>Муниципальное бюджетное общеобразовательное учреждение – средняя общеобразовательная школа № 10 г. Орла</v>
      </c>
      <c r="C11" s="2">
        <f>'бланки '!E13+'бланки '!F13</f>
        <v>731</v>
      </c>
      <c r="D11" s="14">
        <f>'Рейтинговая таблица организаций'!C11</f>
        <v>600</v>
      </c>
      <c r="E11" s="14">
        <v>72</v>
      </c>
      <c r="F11" s="14">
        <v>528</v>
      </c>
      <c r="G11" s="14">
        <v>5</v>
      </c>
      <c r="H11" s="6">
        <f t="shared" si="0"/>
        <v>0.82079343365253077</v>
      </c>
      <c r="I11" s="18">
        <f>анкеты!I9</f>
        <v>5</v>
      </c>
      <c r="J11" s="3">
        <f>ROUND('Рейтинговая таблица организаций'!D11*100/K11,0)</f>
        <v>100</v>
      </c>
      <c r="K11" s="3">
        <f>'Рейтинговая таблица организаций'!E11</f>
        <v>14</v>
      </c>
      <c r="L11" s="3">
        <f>ROUND('Рейтинговая таблица организаций'!F11*100/M11,0)</f>
        <v>100</v>
      </c>
      <c r="M11" s="3">
        <f>'Рейтинговая таблица организаций'!G11</f>
        <v>56</v>
      </c>
      <c r="N11" s="3">
        <f>'Рейтинговая таблица организаций'!H11</f>
        <v>4</v>
      </c>
      <c r="O11" s="3">
        <f>ROUND('Рейтинговая таблица организаций'!I11*100/P11,0)</f>
        <v>100</v>
      </c>
      <c r="P11" s="3">
        <f>'Рейтинговая таблица организаций'!J11</f>
        <v>406</v>
      </c>
      <c r="Q11" s="3">
        <f>ROUND('Рейтинговая таблица организаций'!K11*100/R11,0)</f>
        <v>97</v>
      </c>
      <c r="R11" s="3">
        <f>'Рейтинговая таблица организаций'!L11</f>
        <v>498</v>
      </c>
      <c r="S11" s="3">
        <f>'Рейтинговая таблица организаций'!U11</f>
        <v>5</v>
      </c>
      <c r="T11" s="3">
        <f>'Рейтинговая таблица организаций'!X11</f>
        <v>592</v>
      </c>
      <c r="U11" s="3">
        <f>'Рейтинговая таблица организаций'!Y11</f>
        <v>600</v>
      </c>
      <c r="V11" s="3">
        <f>'Рейтинговая таблица организаций'!AD11</f>
        <v>3</v>
      </c>
      <c r="W11" s="3">
        <f>'Рейтинговая таблица организаций'!AE11</f>
        <v>4</v>
      </c>
      <c r="X11" s="3">
        <f>'Рейтинговая таблица организаций'!AF11</f>
        <v>5</v>
      </c>
      <c r="Y11" s="3">
        <f>'Рейтинговая таблица организаций'!AG11</f>
        <v>5</v>
      </c>
      <c r="Z11" s="3">
        <f>ROUND('Рейтинговая таблица организаций'!AL11*100/AA11,0)</f>
        <v>96</v>
      </c>
      <c r="AA11" s="3">
        <f>'Рейтинговая таблица организаций'!AM11</f>
        <v>600</v>
      </c>
      <c r="AB11" s="3">
        <f>ROUND('Рейтинговая таблица организаций'!AN11*100/AC11,0)</f>
        <v>99</v>
      </c>
      <c r="AC11" s="3">
        <f>'Рейтинговая таблица организаций'!AO11</f>
        <v>600</v>
      </c>
      <c r="AD11" s="3">
        <f>ROUND('Рейтинговая таблица организаций'!AP11*100/AE11,0)</f>
        <v>95</v>
      </c>
      <c r="AE11" s="3">
        <f>'Рейтинговая таблица организаций'!AQ11</f>
        <v>401</v>
      </c>
      <c r="AF11" s="3">
        <f>ROUND('Рейтинговая таблица организаций'!AV11*100/AG11,0)</f>
        <v>96</v>
      </c>
      <c r="AG11" s="3">
        <f>'Рейтинговая таблица организаций'!AW11</f>
        <v>600</v>
      </c>
      <c r="AH11" s="3">
        <f>ROUND('Рейтинговая таблица организаций'!AX11*100/AI11,0)</f>
        <v>97</v>
      </c>
      <c r="AI11" s="3">
        <f>'Рейтинговая таблица организаций'!AY11</f>
        <v>600</v>
      </c>
      <c r="AJ11" s="3">
        <f>ROUND('Рейтинговая таблица организаций'!AZ11*100/AK11,0)</f>
        <v>98</v>
      </c>
      <c r="AK11" s="3">
        <f>'Рейтинговая таблица организаций'!BA11</f>
        <v>600</v>
      </c>
    </row>
    <row r="12" spans="1:37">
      <c r="A12" s="14">
        <f>'Рейтинговая таблица организаций'!A12</f>
        <v>9</v>
      </c>
      <c r="B12" s="14" t="str">
        <f>'бланки '!C14</f>
        <v>Муниципальное бюджетное общеобразовательное учреждение – средняя общеобразовательная школа № 11 имени Г.М. Пясецкого г. Орла</v>
      </c>
      <c r="C12" s="2">
        <f>'бланки '!E14+'бланки '!F14</f>
        <v>715</v>
      </c>
      <c r="D12" s="14">
        <f>'Рейтинговая таблица организаций'!C12</f>
        <v>567</v>
      </c>
      <c r="E12" s="14">
        <v>33</v>
      </c>
      <c r="F12" s="14">
        <v>534</v>
      </c>
      <c r="G12" s="14">
        <v>3</v>
      </c>
      <c r="H12" s="6">
        <f t="shared" si="0"/>
        <v>0.79300699300699296</v>
      </c>
      <c r="I12" s="18">
        <f>анкеты!I10</f>
        <v>3</v>
      </c>
      <c r="J12" s="3">
        <f>ROUND('Рейтинговая таблица организаций'!D12*100/K12,0)</f>
        <v>100</v>
      </c>
      <c r="K12" s="3">
        <f>'Рейтинговая таблица организаций'!E12</f>
        <v>14</v>
      </c>
      <c r="L12" s="3">
        <f>ROUND('Рейтинговая таблица организаций'!F12*100/M12,0)</f>
        <v>100</v>
      </c>
      <c r="M12" s="3">
        <f>'Рейтинговая таблица организаций'!G12</f>
        <v>55</v>
      </c>
      <c r="N12" s="3">
        <f>'Рейтинговая таблица организаций'!H12</f>
        <v>4</v>
      </c>
      <c r="O12" s="3">
        <f>ROUND('Рейтинговая таблица организаций'!I12*100/P12,0)</f>
        <v>98</v>
      </c>
      <c r="P12" s="3">
        <f>'Рейтинговая таблица организаций'!J12</f>
        <v>490</v>
      </c>
      <c r="Q12" s="3">
        <f>ROUND('Рейтинговая таблица организаций'!K12*100/R12,0)</f>
        <v>99</v>
      </c>
      <c r="R12" s="3">
        <f>'Рейтинговая таблица организаций'!L12</f>
        <v>504</v>
      </c>
      <c r="S12" s="3">
        <f>'Рейтинговая таблица организаций'!U12</f>
        <v>5</v>
      </c>
      <c r="T12" s="3">
        <f>'Рейтинговая таблица организаций'!X12</f>
        <v>544</v>
      </c>
      <c r="U12" s="3">
        <f>'Рейтинговая таблица организаций'!Y12</f>
        <v>567</v>
      </c>
      <c r="V12" s="3">
        <f>'Рейтинговая таблица организаций'!AD12</f>
        <v>0</v>
      </c>
      <c r="W12" s="3">
        <f>'Рейтинговая таблица организаций'!AE12</f>
        <v>4</v>
      </c>
      <c r="X12" s="3">
        <f>'Рейтинговая таблица организаций'!AF12</f>
        <v>3</v>
      </c>
      <c r="Y12" s="3">
        <f>'Рейтинговая таблица организаций'!AG12</f>
        <v>3</v>
      </c>
      <c r="Z12" s="3">
        <f>ROUND('Рейтинговая таблица организаций'!AL12*100/AA12,0)</f>
        <v>96</v>
      </c>
      <c r="AA12" s="3">
        <f>'Рейтинговая таблица организаций'!AM12</f>
        <v>567</v>
      </c>
      <c r="AB12" s="3">
        <f>ROUND('Рейтинговая таблица организаций'!AN12*100/AC12,0)</f>
        <v>97</v>
      </c>
      <c r="AC12" s="3">
        <f>'Рейтинговая таблица организаций'!AO12</f>
        <v>567</v>
      </c>
      <c r="AD12" s="3">
        <f>ROUND('Рейтинговая таблица организаций'!AP12*100/AE12,0)</f>
        <v>99</v>
      </c>
      <c r="AE12" s="3">
        <f>'Рейтинговая таблица организаций'!AQ12</f>
        <v>474</v>
      </c>
      <c r="AF12" s="3">
        <f>ROUND('Рейтинговая таблица организаций'!AV12*100/AG12,0)</f>
        <v>97</v>
      </c>
      <c r="AG12" s="3">
        <f>'Рейтинговая таблица организаций'!AW12</f>
        <v>567</v>
      </c>
      <c r="AH12" s="3">
        <f>ROUND('Рейтинговая таблица организаций'!AX12*100/AI12,0)</f>
        <v>98</v>
      </c>
      <c r="AI12" s="3">
        <f>'Рейтинговая таблица организаций'!AY12</f>
        <v>567</v>
      </c>
      <c r="AJ12" s="3">
        <f>ROUND('Рейтинговая таблица организаций'!AZ12*100/AK12,0)</f>
        <v>100</v>
      </c>
      <c r="AK12" s="3">
        <f>'Рейтинговая таблица организаций'!BA12</f>
        <v>567</v>
      </c>
    </row>
    <row r="13" spans="1:37">
      <c r="A13" s="14">
        <f>'Рейтинговая таблица организаций'!A13</f>
        <v>10</v>
      </c>
      <c r="B13" s="14" t="str">
        <f>'бланки '!C15</f>
        <v>Муниципальное бюджетное общеобразовательное учреждение – средняя общеобразовательная школа № 12 имени Героя Советского Союза И.Н. Машкарина г. Орла</v>
      </c>
      <c r="C13" s="2">
        <f>'бланки '!E15+'бланки '!F15</f>
        <v>1010</v>
      </c>
      <c r="D13" s="14">
        <f>'Рейтинговая таблица организаций'!C13</f>
        <v>601</v>
      </c>
      <c r="E13" s="14">
        <v>29</v>
      </c>
      <c r="F13" s="14">
        <v>572</v>
      </c>
      <c r="G13" s="14">
        <v>6</v>
      </c>
      <c r="H13" s="6">
        <f t="shared" si="0"/>
        <v>0.59504950495049502</v>
      </c>
      <c r="I13" s="18">
        <f>анкеты!I11</f>
        <v>6</v>
      </c>
      <c r="J13" s="3">
        <f>ROUND('Рейтинговая таблица организаций'!D13*100/K13,0)</f>
        <v>100</v>
      </c>
      <c r="K13" s="3">
        <f>'Рейтинговая таблица организаций'!E13</f>
        <v>14</v>
      </c>
      <c r="L13" s="3">
        <f>ROUND('Рейтинговая таблица организаций'!F13*100/M13,0)</f>
        <v>100</v>
      </c>
      <c r="M13" s="3">
        <f>'Рейтинговая таблица организаций'!G13</f>
        <v>55</v>
      </c>
      <c r="N13" s="3">
        <f>'Рейтинговая таблица организаций'!H13</f>
        <v>4</v>
      </c>
      <c r="O13" s="3">
        <f>ROUND('Рейтинговая таблица организаций'!I13*100/P13,0)</f>
        <v>98</v>
      </c>
      <c r="P13" s="3">
        <f>'Рейтинговая таблица организаций'!J13</f>
        <v>429</v>
      </c>
      <c r="Q13" s="3">
        <f>ROUND('Рейтинговая таблица организаций'!K13*100/R13,0)</f>
        <v>95</v>
      </c>
      <c r="R13" s="3">
        <f>'Рейтинговая таблица организаций'!L13</f>
        <v>481</v>
      </c>
      <c r="S13" s="3">
        <f>'Рейтинговая таблица организаций'!U13</f>
        <v>5</v>
      </c>
      <c r="T13" s="3">
        <f>'Рейтинговая таблица организаций'!X13</f>
        <v>596</v>
      </c>
      <c r="U13" s="3">
        <f>'Рейтинговая таблица организаций'!Y13</f>
        <v>601</v>
      </c>
      <c r="V13" s="3">
        <f>'Рейтинговая таблица организаций'!AD13</f>
        <v>4</v>
      </c>
      <c r="W13" s="3">
        <f>'Рейтинговая таблица организаций'!AE13</f>
        <v>3</v>
      </c>
      <c r="X13" s="3">
        <f>'Рейтинговая таблица организаций'!AF13</f>
        <v>6</v>
      </c>
      <c r="Y13" s="3">
        <f>'Рейтинговая таблица организаций'!AG13</f>
        <v>6</v>
      </c>
      <c r="Z13" s="3">
        <f>ROUND('Рейтинговая таблица организаций'!AL13*100/AA13,0)</f>
        <v>97</v>
      </c>
      <c r="AA13" s="3">
        <f>'Рейтинговая таблица организаций'!AM13</f>
        <v>601</v>
      </c>
      <c r="AB13" s="3">
        <f>ROUND('Рейтинговая таблица организаций'!AN13*100/AC13,0)</f>
        <v>95</v>
      </c>
      <c r="AC13" s="3">
        <f>'Рейтинговая таблица организаций'!AO13</f>
        <v>601</v>
      </c>
      <c r="AD13" s="3">
        <f>ROUND('Рейтинговая таблица организаций'!AP13*100/AE13,0)</f>
        <v>96</v>
      </c>
      <c r="AE13" s="3">
        <f>'Рейтинговая таблица организаций'!AQ13</f>
        <v>422</v>
      </c>
      <c r="AF13" s="3">
        <f>ROUND('Рейтинговая таблица организаций'!AV13*100/AG13,0)</f>
        <v>100</v>
      </c>
      <c r="AG13" s="3">
        <f>'Рейтинговая таблица организаций'!AW13</f>
        <v>601</v>
      </c>
      <c r="AH13" s="3">
        <f>ROUND('Рейтинговая таблица организаций'!AX13*100/AI13,0)</f>
        <v>97</v>
      </c>
      <c r="AI13" s="3">
        <f>'Рейтинговая таблица организаций'!AY13</f>
        <v>601</v>
      </c>
      <c r="AJ13" s="3">
        <f>ROUND('Рейтинговая таблица организаций'!AZ13*100/AK13,0)</f>
        <v>98</v>
      </c>
      <c r="AK13" s="3">
        <f>'Рейтинговая таблица организаций'!BA13</f>
        <v>601</v>
      </c>
    </row>
    <row r="14" spans="1:37">
      <c r="A14" s="14">
        <f>'Рейтинговая таблица организаций'!A14</f>
        <v>11</v>
      </c>
      <c r="B14" s="14" t="str">
        <f>'бланки '!C16</f>
        <v>Муниципальное бюджетное общеобразовательное учреждение – средняя общеобразовательная школа № 13 имени Героя Советского Союза А.П. Маресьева г. Орла</v>
      </c>
      <c r="C14" s="2">
        <f>'бланки '!E16+'бланки '!F16</f>
        <v>1401</v>
      </c>
      <c r="D14" s="14">
        <f>'Рейтинговая таблица организаций'!C14</f>
        <v>600</v>
      </c>
      <c r="E14" s="14">
        <v>156</v>
      </c>
      <c r="F14" s="14">
        <v>444</v>
      </c>
      <c r="G14" s="14">
        <v>11</v>
      </c>
      <c r="H14" s="6">
        <f t="shared" si="0"/>
        <v>0.42826552462526768</v>
      </c>
      <c r="I14" s="18">
        <f>анкеты!I12</f>
        <v>11</v>
      </c>
      <c r="J14" s="3">
        <f>ROUND('Рейтинговая таблица организаций'!D14*100/K14,0)</f>
        <v>100</v>
      </c>
      <c r="K14" s="3">
        <f>'Рейтинговая таблица организаций'!E14</f>
        <v>14</v>
      </c>
      <c r="L14" s="3">
        <f>ROUND('Рейтинговая таблица организаций'!F14*100/M14,0)</f>
        <v>100</v>
      </c>
      <c r="M14" s="3">
        <f>'Рейтинговая таблица организаций'!G14</f>
        <v>55</v>
      </c>
      <c r="N14" s="3">
        <f>'Рейтинговая таблица организаций'!H14</f>
        <v>4</v>
      </c>
      <c r="O14" s="3">
        <f>ROUND('Рейтинговая таблица организаций'!I14*100/P14,0)</f>
        <v>98</v>
      </c>
      <c r="P14" s="3">
        <f>'Рейтинговая таблица организаций'!J14</f>
        <v>356</v>
      </c>
      <c r="Q14" s="3">
        <f>ROUND('Рейтинговая таблица организаций'!K14*100/R14,0)</f>
        <v>95</v>
      </c>
      <c r="R14" s="3">
        <f>'Рейтинговая таблица организаций'!L14</f>
        <v>440</v>
      </c>
      <c r="S14" s="3">
        <f>'Рейтинговая таблица организаций'!U14</f>
        <v>5</v>
      </c>
      <c r="T14" s="3">
        <f>'Рейтинговая таблица организаций'!X14</f>
        <v>599</v>
      </c>
      <c r="U14" s="3">
        <f>'Рейтинговая таблица организаций'!Y14</f>
        <v>600</v>
      </c>
      <c r="V14" s="3">
        <f>'Рейтинговая таблица организаций'!AD14</f>
        <v>0</v>
      </c>
      <c r="W14" s="3">
        <f>'Рейтинговая таблица организаций'!AE14</f>
        <v>3</v>
      </c>
      <c r="X14" s="3">
        <f>'Рейтинговая таблица организаций'!AF14</f>
        <v>11</v>
      </c>
      <c r="Y14" s="3">
        <f>'Рейтинговая таблица организаций'!AG14</f>
        <v>11</v>
      </c>
      <c r="Z14" s="3">
        <f>ROUND('Рейтинговая таблица организаций'!AL14*100/AA14,0)</f>
        <v>99</v>
      </c>
      <c r="AA14" s="3">
        <f>'Рейтинговая таблица организаций'!AM14</f>
        <v>600</v>
      </c>
      <c r="AB14" s="3">
        <f>ROUND('Рейтинговая таблица организаций'!AN14*100/AC14,0)</f>
        <v>100</v>
      </c>
      <c r="AC14" s="3">
        <f>'Рейтинговая таблица организаций'!AO14</f>
        <v>600</v>
      </c>
      <c r="AD14" s="3">
        <f>ROUND('Рейтинговая таблица организаций'!AP14*100/AE14,0)</f>
        <v>96</v>
      </c>
      <c r="AE14" s="3">
        <f>'Рейтинговая таблица организаций'!AQ14</f>
        <v>378</v>
      </c>
      <c r="AF14" s="3">
        <f>ROUND('Рейтинговая таблица организаций'!AV14*100/AG14,0)</f>
        <v>96</v>
      </c>
      <c r="AG14" s="3">
        <f>'Рейтинговая таблица организаций'!AW14</f>
        <v>600</v>
      </c>
      <c r="AH14" s="3">
        <f>ROUND('Рейтинговая таблица организаций'!AX14*100/AI14,0)</f>
        <v>99</v>
      </c>
      <c r="AI14" s="3">
        <f>'Рейтинговая таблица организаций'!AY14</f>
        <v>600</v>
      </c>
      <c r="AJ14" s="3">
        <f>ROUND('Рейтинговая таблица организаций'!AZ14*100/AK14,0)</f>
        <v>98</v>
      </c>
      <c r="AK14" s="3">
        <f>'Рейтинговая таблица организаций'!BA14</f>
        <v>600</v>
      </c>
    </row>
    <row r="15" spans="1:37">
      <c r="A15" s="14">
        <f>'Рейтинговая таблица организаций'!A15</f>
        <v>12</v>
      </c>
      <c r="B15" s="14" t="str">
        <f>'бланки '!C17</f>
        <v>Муниципальное бюджетное общеобразовательное учреждение – средняя общеобразовательная школа № 15 имени М.В. Гордеева г. Орла</v>
      </c>
      <c r="C15" s="2">
        <f>'бланки '!E17+'бланки '!F17</f>
        <v>725</v>
      </c>
      <c r="D15" s="14">
        <f>'Рейтинговая таблица организаций'!C15</f>
        <v>554</v>
      </c>
      <c r="E15" s="14">
        <v>28</v>
      </c>
      <c r="F15" s="14">
        <v>526</v>
      </c>
      <c r="G15" s="14">
        <v>14</v>
      </c>
      <c r="H15" s="6">
        <f t="shared" si="0"/>
        <v>0.7641379310344828</v>
      </c>
      <c r="I15" s="18">
        <f>анкеты!I13</f>
        <v>14</v>
      </c>
      <c r="J15" s="3">
        <f>ROUND('Рейтинговая таблица организаций'!D15*100/K15,0)</f>
        <v>100</v>
      </c>
      <c r="K15" s="3">
        <f>'Рейтинговая таблица организаций'!E15</f>
        <v>14</v>
      </c>
      <c r="L15" s="3">
        <f>ROUND('Рейтинговая таблица организаций'!F15*100/M15,0)</f>
        <v>100</v>
      </c>
      <c r="M15" s="3">
        <f>'Рейтинговая таблица организаций'!G15</f>
        <v>55</v>
      </c>
      <c r="N15" s="3">
        <f>'Рейтинговая таблица организаций'!H15</f>
        <v>4</v>
      </c>
      <c r="O15" s="3">
        <f>ROUND('Рейтинговая таблица организаций'!I15*100/P15,0)</f>
        <v>100</v>
      </c>
      <c r="P15" s="3">
        <f>'Рейтинговая таблица организаций'!J15</f>
        <v>537</v>
      </c>
      <c r="Q15" s="3">
        <f>ROUND('Рейтинговая таблица организаций'!K15*100/R15,0)</f>
        <v>99</v>
      </c>
      <c r="R15" s="3">
        <f>'Рейтинговая таблица организаций'!L15</f>
        <v>546</v>
      </c>
      <c r="S15" s="3">
        <f>'Рейтинговая таблица организаций'!U15</f>
        <v>5</v>
      </c>
      <c r="T15" s="3">
        <f>'Рейтинговая таблица организаций'!X15</f>
        <v>540</v>
      </c>
      <c r="U15" s="3">
        <f>'Рейтинговая таблица организаций'!Y15</f>
        <v>554</v>
      </c>
      <c r="V15" s="3">
        <f>'Рейтинговая таблица организаций'!AD15</f>
        <v>1</v>
      </c>
      <c r="W15" s="3">
        <f>'Рейтинговая таблица организаций'!AE15</f>
        <v>3</v>
      </c>
      <c r="X15" s="3">
        <f>'Рейтинговая таблица организаций'!AF15</f>
        <v>14</v>
      </c>
      <c r="Y15" s="3">
        <f>'Рейтинговая таблица организаций'!AG15</f>
        <v>14</v>
      </c>
      <c r="Z15" s="3">
        <f>ROUND('Рейтинговая таблица организаций'!AL15*100/AA15,0)</f>
        <v>100</v>
      </c>
      <c r="AA15" s="3">
        <f>'Рейтинговая таблица организаций'!AM15</f>
        <v>554</v>
      </c>
      <c r="AB15" s="3">
        <f>ROUND('Рейтинговая таблица организаций'!AN15*100/AC15,0)</f>
        <v>100</v>
      </c>
      <c r="AC15" s="3">
        <f>'Рейтинговая таблица организаций'!AO15</f>
        <v>554</v>
      </c>
      <c r="AD15" s="3">
        <f>ROUND('Рейтинговая таблица организаций'!AP15*100/AE15,0)</f>
        <v>100</v>
      </c>
      <c r="AE15" s="3">
        <f>'Рейтинговая таблица организаций'!AQ15</f>
        <v>528</v>
      </c>
      <c r="AF15" s="3">
        <f>ROUND('Рейтинговая таблица организаций'!AV15*100/AG15,0)</f>
        <v>99</v>
      </c>
      <c r="AG15" s="3">
        <f>'Рейтинговая таблица организаций'!AW15</f>
        <v>554</v>
      </c>
      <c r="AH15" s="3">
        <f>ROUND('Рейтинговая таблица организаций'!AX15*100/AI15,0)</f>
        <v>99</v>
      </c>
      <c r="AI15" s="3">
        <f>'Рейтинговая таблица организаций'!AY15</f>
        <v>554</v>
      </c>
      <c r="AJ15" s="3">
        <f>ROUND('Рейтинговая таблица организаций'!AZ15*100/AK15,0)</f>
        <v>100</v>
      </c>
      <c r="AK15" s="3">
        <f>'Рейтинговая таблица организаций'!BA15</f>
        <v>554</v>
      </c>
    </row>
    <row r="16" spans="1:37">
      <c r="A16" s="14">
        <f>'Рейтинговая таблица организаций'!A16</f>
        <v>13</v>
      </c>
      <c r="B16" s="14" t="str">
        <f>'бланки '!C18</f>
        <v>Муниципальное бюджетное общеобразовательное учреждение – гимназия № 16 г. Орла</v>
      </c>
      <c r="C16" s="2">
        <f>'бланки '!E18+'бланки '!F18</f>
        <v>578</v>
      </c>
      <c r="D16" s="14">
        <f>'Рейтинговая таблица организаций'!C16</f>
        <v>420</v>
      </c>
      <c r="E16" s="14">
        <v>56</v>
      </c>
      <c r="F16" s="14">
        <v>364</v>
      </c>
      <c r="G16" s="14">
        <v>6</v>
      </c>
      <c r="H16" s="6">
        <f t="shared" si="0"/>
        <v>0.72664359861591699</v>
      </c>
      <c r="I16" s="18">
        <f>анкеты!I14</f>
        <v>6</v>
      </c>
      <c r="J16" s="3">
        <f>ROUND('Рейтинговая таблица организаций'!D16*100/K16,0)</f>
        <v>100</v>
      </c>
      <c r="K16" s="3">
        <f>'Рейтинговая таблица организаций'!E16</f>
        <v>14</v>
      </c>
      <c r="L16" s="3">
        <f>ROUND('Рейтинговая таблица организаций'!F16*100/M16,0)</f>
        <v>100</v>
      </c>
      <c r="M16" s="3">
        <f>'Рейтинговая таблица организаций'!G16</f>
        <v>56</v>
      </c>
      <c r="N16" s="3">
        <f>'Рейтинговая таблица организаций'!H16</f>
        <v>4</v>
      </c>
      <c r="O16" s="3">
        <f>ROUND('Рейтинговая таблица организаций'!I16*100/P16,0)</f>
        <v>99</v>
      </c>
      <c r="P16" s="3">
        <f>'Рейтинговая таблица организаций'!J16</f>
        <v>385</v>
      </c>
      <c r="Q16" s="3">
        <f>ROUND('Рейтинговая таблица организаций'!K16*100/R16,0)</f>
        <v>99</v>
      </c>
      <c r="R16" s="3">
        <f>'Рейтинговая таблица организаций'!L16</f>
        <v>364</v>
      </c>
      <c r="S16" s="3">
        <f>'Рейтинговая таблица организаций'!U16</f>
        <v>5</v>
      </c>
      <c r="T16" s="3">
        <f>'Рейтинговая таблица организаций'!X16</f>
        <v>412</v>
      </c>
      <c r="U16" s="3">
        <f>'Рейтинговая таблица организаций'!Y16</f>
        <v>420</v>
      </c>
      <c r="V16" s="3">
        <f>'Рейтинговая таблица организаций'!AD16</f>
        <v>2</v>
      </c>
      <c r="W16" s="3">
        <f>'Рейтинговая таблица организаций'!AE16</f>
        <v>4</v>
      </c>
      <c r="X16" s="3">
        <f>'Рейтинговая таблица организаций'!AF16</f>
        <v>6</v>
      </c>
      <c r="Y16" s="3">
        <f>'Рейтинговая таблица организаций'!AG16</f>
        <v>6</v>
      </c>
      <c r="Z16" s="3">
        <f>ROUND('Рейтинговая таблица организаций'!AL16*100/AA16,0)</f>
        <v>99</v>
      </c>
      <c r="AA16" s="3">
        <f>'Рейтинговая таблица организаций'!AM16</f>
        <v>420</v>
      </c>
      <c r="AB16" s="3">
        <f>ROUND('Рейтинговая таблица организаций'!AN16*100/AC16,0)</f>
        <v>95</v>
      </c>
      <c r="AC16" s="3">
        <f>'Рейтинговая таблица организаций'!AO16</f>
        <v>420</v>
      </c>
      <c r="AD16" s="3">
        <f>ROUND('Рейтинговая таблица организаций'!AP16*100/AE16,0)</f>
        <v>98</v>
      </c>
      <c r="AE16" s="3">
        <f>'Рейтинговая таблица организаций'!AQ16</f>
        <v>372</v>
      </c>
      <c r="AF16" s="3">
        <f>ROUND('Рейтинговая таблица организаций'!AV16*100/AG16,0)</f>
        <v>95</v>
      </c>
      <c r="AG16" s="3">
        <f>'Рейтинговая таблица организаций'!AW16</f>
        <v>420</v>
      </c>
      <c r="AH16" s="3">
        <f>ROUND('Рейтинговая таблица организаций'!AX16*100/AI16,0)</f>
        <v>99</v>
      </c>
      <c r="AI16" s="3">
        <f>'Рейтинговая таблица организаций'!AY16</f>
        <v>420</v>
      </c>
      <c r="AJ16" s="3">
        <f>ROUND('Рейтинговая таблица организаций'!AZ16*100/AK16,0)</f>
        <v>97</v>
      </c>
      <c r="AK16" s="3">
        <f>'Рейтинговая таблица организаций'!BA16</f>
        <v>420</v>
      </c>
    </row>
    <row r="17" spans="1:37">
      <c r="A17" s="14">
        <f>'Рейтинговая таблица организаций'!A17</f>
        <v>14</v>
      </c>
      <c r="B17" s="14" t="str">
        <f>'бланки '!C19</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7" s="2">
        <f>'бланки '!E19+'бланки '!F19</f>
        <v>684</v>
      </c>
      <c r="D17" s="14">
        <f>'Рейтинговая таблица организаций'!C17</f>
        <v>482</v>
      </c>
      <c r="E17" s="14">
        <v>2</v>
      </c>
      <c r="F17" s="14">
        <v>480</v>
      </c>
      <c r="G17" s="14">
        <v>9</v>
      </c>
      <c r="H17" s="6">
        <f t="shared" si="0"/>
        <v>0.70467836257309946</v>
      </c>
      <c r="I17" s="18">
        <f>анкеты!I15</f>
        <v>9</v>
      </c>
      <c r="J17" s="3">
        <f>ROUND('Рейтинговая таблица организаций'!D17*100/K17,0)</f>
        <v>100</v>
      </c>
      <c r="K17" s="3">
        <f>'Рейтинговая таблица организаций'!E17</f>
        <v>14</v>
      </c>
      <c r="L17" s="3">
        <f>ROUND('Рейтинговая таблица организаций'!F17*100/M17,0)</f>
        <v>100</v>
      </c>
      <c r="M17" s="3">
        <f>'Рейтинговая таблица организаций'!G17</f>
        <v>56</v>
      </c>
      <c r="N17" s="3">
        <f>'Рейтинговая таблица организаций'!H17</f>
        <v>4</v>
      </c>
      <c r="O17" s="3">
        <f>ROUND('Рейтинговая таблица организаций'!I17*100/P17,0)</f>
        <v>99</v>
      </c>
      <c r="P17" s="3">
        <f>'Рейтинговая таблица организаций'!J17</f>
        <v>432</v>
      </c>
      <c r="Q17" s="3">
        <f>ROUND('Рейтинговая таблица организаций'!K17*100/R17,0)</f>
        <v>97</v>
      </c>
      <c r="R17" s="3">
        <f>'Рейтинговая таблица организаций'!L17</f>
        <v>406</v>
      </c>
      <c r="S17" s="3">
        <f>'Рейтинговая таблица организаций'!U17</f>
        <v>5</v>
      </c>
      <c r="T17" s="3">
        <f>'Рейтинговая таблица организаций'!X17</f>
        <v>470</v>
      </c>
      <c r="U17" s="3">
        <f>'Рейтинговая таблица организаций'!Y17</f>
        <v>482</v>
      </c>
      <c r="V17" s="3">
        <f>'Рейтинговая таблица организаций'!AD17</f>
        <v>0</v>
      </c>
      <c r="W17" s="3">
        <f>'Рейтинговая таблица организаций'!AE17</f>
        <v>3</v>
      </c>
      <c r="X17" s="3">
        <f>'Рейтинговая таблица организаций'!AF17</f>
        <v>9</v>
      </c>
      <c r="Y17" s="3">
        <f>'Рейтинговая таблица организаций'!AG17</f>
        <v>9</v>
      </c>
      <c r="Z17" s="3">
        <f>ROUND('Рейтинговая таблица организаций'!AL17*100/AA17,0)</f>
        <v>95</v>
      </c>
      <c r="AA17" s="3">
        <f>'Рейтинговая таблица организаций'!AM17</f>
        <v>482</v>
      </c>
      <c r="AB17" s="3">
        <f>ROUND('Рейтинговая таблица организаций'!AN17*100/AC17,0)</f>
        <v>96</v>
      </c>
      <c r="AC17" s="3">
        <f>'Рейтинговая таблица организаций'!AO17</f>
        <v>482</v>
      </c>
      <c r="AD17" s="3">
        <f>ROUND('Рейтинговая таблица организаций'!AP17*100/AE17,0)</f>
        <v>97</v>
      </c>
      <c r="AE17" s="3">
        <f>'Рейтинговая таблица организаций'!AQ17</f>
        <v>408</v>
      </c>
      <c r="AF17" s="3">
        <f>ROUND('Рейтинговая таблица организаций'!AV17*100/AG17,0)</f>
        <v>96</v>
      </c>
      <c r="AG17" s="3">
        <f>'Рейтинговая таблица организаций'!AW17</f>
        <v>482</v>
      </c>
      <c r="AH17" s="3">
        <f>ROUND('Рейтинговая таблица организаций'!AX17*100/AI17,0)</f>
        <v>99</v>
      </c>
      <c r="AI17" s="3">
        <f>'Рейтинговая таблица организаций'!AY17</f>
        <v>482</v>
      </c>
      <c r="AJ17" s="3">
        <f>ROUND('Рейтинговая таблица организаций'!AZ17*100/AK17,0)</f>
        <v>99</v>
      </c>
      <c r="AK17" s="3">
        <f>'Рейтинговая таблица организаций'!BA17</f>
        <v>482</v>
      </c>
    </row>
    <row r="18" spans="1:37">
      <c r="A18" s="14">
        <f>'Рейтинговая таблица организаций'!A18</f>
        <v>15</v>
      </c>
      <c r="B18" s="14" t="str">
        <f>'бланки '!C20</f>
        <v>Муниципальное бюджетное общеобразовательное учреждение – лицей № 18 г. Орла</v>
      </c>
      <c r="C18" s="2">
        <f>'бланки '!E20+'бланки '!F20</f>
        <v>1243</v>
      </c>
      <c r="D18" s="14">
        <f>'Рейтинговая таблица организаций'!C18</f>
        <v>600</v>
      </c>
      <c r="E18" s="14">
        <v>264</v>
      </c>
      <c r="F18" s="14">
        <v>336</v>
      </c>
      <c r="G18" s="14">
        <v>16</v>
      </c>
      <c r="H18" s="6">
        <f t="shared" si="0"/>
        <v>0.48270313757039418</v>
      </c>
      <c r="I18" s="18">
        <f>анкеты!I16</f>
        <v>16</v>
      </c>
      <c r="J18" s="3">
        <f>ROUND('Рейтинговая таблица организаций'!D18*100/K18,0)</f>
        <v>100</v>
      </c>
      <c r="K18" s="3">
        <f>'Рейтинговая таблица организаций'!E18</f>
        <v>14</v>
      </c>
      <c r="L18" s="3">
        <f>ROUND('Рейтинговая таблица организаций'!F18*100/M18,0)</f>
        <v>100</v>
      </c>
      <c r="M18" s="3">
        <f>'Рейтинговая таблица организаций'!G18</f>
        <v>54</v>
      </c>
      <c r="N18" s="3">
        <f>'Рейтинговая таблица организаций'!H18</f>
        <v>4</v>
      </c>
      <c r="O18" s="3">
        <f>ROUND('Рейтинговая таблица организаций'!I18*100/P18,0)</f>
        <v>99</v>
      </c>
      <c r="P18" s="3">
        <f>'Рейтинговая таблица организаций'!J18</f>
        <v>567</v>
      </c>
      <c r="Q18" s="3">
        <f>ROUND('Рейтинговая таблица организаций'!K18*100/R18,0)</f>
        <v>98</v>
      </c>
      <c r="R18" s="3">
        <f>'Рейтинговая таблица организаций'!L18</f>
        <v>577</v>
      </c>
      <c r="S18" s="3">
        <f>'Рейтинговая таблица организаций'!U18</f>
        <v>5</v>
      </c>
      <c r="T18" s="3">
        <f>'Рейтинговая таблица организаций'!X18</f>
        <v>599</v>
      </c>
      <c r="U18" s="3">
        <f>'Рейтинговая таблица организаций'!Y18</f>
        <v>600</v>
      </c>
      <c r="V18" s="3">
        <f>'Рейтинговая таблица организаций'!AD18</f>
        <v>1</v>
      </c>
      <c r="W18" s="3">
        <f>'Рейтинговая таблица организаций'!AE18</f>
        <v>4</v>
      </c>
      <c r="X18" s="3">
        <f>'Рейтинговая таблица организаций'!AF18</f>
        <v>16</v>
      </c>
      <c r="Y18" s="3">
        <f>'Рейтинговая таблица организаций'!AG18</f>
        <v>16</v>
      </c>
      <c r="Z18" s="3">
        <f>ROUND('Рейтинговая таблица организаций'!AL18*100/AA18,0)</f>
        <v>100</v>
      </c>
      <c r="AA18" s="3">
        <f>'Рейтинговая таблица организаций'!AM18</f>
        <v>600</v>
      </c>
      <c r="AB18" s="3">
        <f>ROUND('Рейтинговая таблица организаций'!AN18*100/AC18,0)</f>
        <v>100</v>
      </c>
      <c r="AC18" s="3">
        <f>'Рейтинговая таблица организаций'!AO18</f>
        <v>600</v>
      </c>
      <c r="AD18" s="3">
        <f>ROUND('Рейтинговая таблица организаций'!AP18*100/AE18,0)</f>
        <v>99</v>
      </c>
      <c r="AE18" s="3">
        <f>'Рейтинговая таблица организаций'!AQ18</f>
        <v>566</v>
      </c>
      <c r="AF18" s="3">
        <f>ROUND('Рейтинговая таблица организаций'!AV18*100/AG18,0)</f>
        <v>99</v>
      </c>
      <c r="AG18" s="3">
        <f>'Рейтинговая таблица организаций'!AW18</f>
        <v>600</v>
      </c>
      <c r="AH18" s="3">
        <f>ROUND('Рейтинговая таблица организаций'!AX18*100/AI18,0)</f>
        <v>99</v>
      </c>
      <c r="AI18" s="3">
        <f>'Рейтинговая таблица организаций'!AY18</f>
        <v>600</v>
      </c>
      <c r="AJ18" s="3">
        <f>ROUND('Рейтинговая таблица организаций'!AZ18*100/AK18,0)</f>
        <v>99</v>
      </c>
      <c r="AK18" s="3">
        <f>'Рейтинговая таблица организаций'!BA18</f>
        <v>600</v>
      </c>
    </row>
    <row r="19" spans="1:37">
      <c r="A19" s="14">
        <f>'Рейтинговая таблица организаций'!A19</f>
        <v>16</v>
      </c>
      <c r="B19" s="14" t="str">
        <f>'бланки '!C21</f>
        <v>Муниципальное бюджетное общеобразовательное учреждение – гимназия № 19 имени Героя Советского Союза В.И. Меркулова города Орла</v>
      </c>
      <c r="C19" s="2">
        <f>'бланки '!E21+'бланки '!F21</f>
        <v>1422</v>
      </c>
      <c r="D19" s="14">
        <f>'Рейтинговая таблица организаций'!C19</f>
        <v>600</v>
      </c>
      <c r="E19" s="14">
        <v>374</v>
      </c>
      <c r="F19" s="14">
        <v>226</v>
      </c>
      <c r="G19" s="14">
        <v>2</v>
      </c>
      <c r="H19" s="6">
        <f t="shared" si="0"/>
        <v>0.4219409282700422</v>
      </c>
      <c r="I19" s="18">
        <f>анкеты!I17</f>
        <v>2</v>
      </c>
      <c r="J19" s="3">
        <f>ROUND('Рейтинговая таблица организаций'!D19*100/K19,0)</f>
        <v>100</v>
      </c>
      <c r="K19" s="3">
        <f>'Рейтинговая таблица организаций'!E19</f>
        <v>14</v>
      </c>
      <c r="L19" s="3">
        <f>ROUND('Рейтинговая таблица организаций'!F19*100/M19,0)</f>
        <v>100</v>
      </c>
      <c r="M19" s="3">
        <f>'Рейтинговая таблица организаций'!G19</f>
        <v>56</v>
      </c>
      <c r="N19" s="3">
        <f>'Рейтинговая таблица организаций'!H19</f>
        <v>4</v>
      </c>
      <c r="O19" s="3">
        <f>ROUND('Рейтинговая таблица организаций'!I19*100/P19,0)</f>
        <v>99</v>
      </c>
      <c r="P19" s="3">
        <f>'Рейтинговая таблица организаций'!J19</f>
        <v>600</v>
      </c>
      <c r="Q19" s="3">
        <f>ROUND('Рейтинговая таблица организаций'!K19*100/R19,0)</f>
        <v>98</v>
      </c>
      <c r="R19" s="3">
        <f>'Рейтинговая таблица организаций'!L19</f>
        <v>567</v>
      </c>
      <c r="S19" s="3">
        <f>'Рейтинговая таблица организаций'!U19</f>
        <v>5</v>
      </c>
      <c r="T19" s="3">
        <f>'Рейтинговая таблица организаций'!X19</f>
        <v>584</v>
      </c>
      <c r="U19" s="3">
        <f>'Рейтинговая таблица организаций'!Y19</f>
        <v>600</v>
      </c>
      <c r="V19" s="3">
        <f>'Рейтинговая таблица организаций'!AD19</f>
        <v>2</v>
      </c>
      <c r="W19" s="3">
        <f>'Рейтинговая таблица организаций'!AE19</f>
        <v>4</v>
      </c>
      <c r="X19" s="3">
        <f>'Рейтинговая таблица организаций'!AF19</f>
        <v>2</v>
      </c>
      <c r="Y19" s="3">
        <f>'Рейтинговая таблица организаций'!AG19</f>
        <v>2</v>
      </c>
      <c r="Z19" s="3">
        <f>ROUND('Рейтинговая таблица организаций'!AL19*100/AA19,0)</f>
        <v>98</v>
      </c>
      <c r="AA19" s="3">
        <f>'Рейтинговая таблица организаций'!AM19</f>
        <v>600</v>
      </c>
      <c r="AB19" s="3">
        <f>ROUND('Рейтинговая таблица организаций'!AN19*100/AC19,0)</f>
        <v>99</v>
      </c>
      <c r="AC19" s="3">
        <f>'Рейтинговая таблица организаций'!AO19</f>
        <v>600</v>
      </c>
      <c r="AD19" s="3">
        <f>ROUND('Рейтинговая таблица организаций'!AP19*100/AE19,0)</f>
        <v>98</v>
      </c>
      <c r="AE19" s="3">
        <f>'Рейтинговая таблица организаций'!AQ19</f>
        <v>573</v>
      </c>
      <c r="AF19" s="3">
        <f>ROUND('Рейтинговая таблица организаций'!AV19*100/AG19,0)</f>
        <v>99</v>
      </c>
      <c r="AG19" s="3">
        <f>'Рейтинговая таблица организаций'!AW19</f>
        <v>600</v>
      </c>
      <c r="AH19" s="3">
        <f>ROUND('Рейтинговая таблица организаций'!AX19*100/AI19,0)</f>
        <v>100</v>
      </c>
      <c r="AI19" s="3">
        <f>'Рейтинговая таблица организаций'!AY19</f>
        <v>600</v>
      </c>
      <c r="AJ19" s="3">
        <f>ROUND('Рейтинговая таблица организаций'!AZ19*100/AK19,0)</f>
        <v>99</v>
      </c>
      <c r="AK19" s="3">
        <f>'Рейтинговая таблица организаций'!BA19</f>
        <v>600</v>
      </c>
    </row>
    <row r="20" spans="1:37">
      <c r="A20" s="14">
        <f>'Рейтинговая таблица организаций'!A20</f>
        <v>17</v>
      </c>
      <c r="B20" s="14" t="str">
        <f>'бланки '!C22</f>
        <v>Муниципальное бюджетное общеобразовательное учреждение – средняя общеобразовательная школа № 20 имени Героя Советского Союза Л.Н. Гуртьева г. Орла</v>
      </c>
      <c r="C20" s="2">
        <f>'бланки '!E22+'бланки '!F22</f>
        <v>946</v>
      </c>
      <c r="D20" s="14">
        <f>'Рейтинговая таблица организаций'!C20</f>
        <v>600</v>
      </c>
      <c r="E20" s="14">
        <v>178</v>
      </c>
      <c r="F20" s="14">
        <v>422</v>
      </c>
      <c r="G20" s="14">
        <v>1</v>
      </c>
      <c r="H20" s="6">
        <f t="shared" si="0"/>
        <v>0.63424947145877375</v>
      </c>
      <c r="I20" s="18">
        <f>анкеты!I18</f>
        <v>1</v>
      </c>
      <c r="J20" s="3">
        <f>ROUND('Рейтинговая таблица организаций'!D20*100/K20,0)</f>
        <v>100</v>
      </c>
      <c r="K20" s="3">
        <f>'Рейтинговая таблица организаций'!E20</f>
        <v>14</v>
      </c>
      <c r="L20" s="3">
        <f>ROUND('Рейтинговая таблица организаций'!F20*100/M20,0)</f>
        <v>100</v>
      </c>
      <c r="M20" s="3">
        <f>'Рейтинговая таблица организаций'!G20</f>
        <v>53</v>
      </c>
      <c r="N20" s="3">
        <f>'Рейтинговая таблица организаций'!H20</f>
        <v>4</v>
      </c>
      <c r="O20" s="3">
        <f>ROUND('Рейтинговая таблица организаций'!I20*100/P20,0)</f>
        <v>99</v>
      </c>
      <c r="P20" s="3">
        <f>'Рейтинговая таблица организаций'!J20</f>
        <v>548</v>
      </c>
      <c r="Q20" s="3">
        <f>ROUND('Рейтинговая таблица организаций'!K20*100/R20,0)</f>
        <v>97</v>
      </c>
      <c r="R20" s="3">
        <f>'Рейтинговая таблица организаций'!L20</f>
        <v>547</v>
      </c>
      <c r="S20" s="3">
        <f>'Рейтинговая таблица организаций'!U20</f>
        <v>5</v>
      </c>
      <c r="T20" s="3">
        <f>'Рейтинговая таблица организаций'!X20</f>
        <v>597</v>
      </c>
      <c r="U20" s="3">
        <f>'Рейтинговая таблица организаций'!Y20</f>
        <v>600</v>
      </c>
      <c r="V20" s="3">
        <f>'Рейтинговая таблица организаций'!AD20</f>
        <v>3</v>
      </c>
      <c r="W20" s="3">
        <f>'Рейтинговая таблица организаций'!AE20</f>
        <v>4</v>
      </c>
      <c r="X20" s="3">
        <f>'Рейтинговая таблица организаций'!AF20</f>
        <v>1</v>
      </c>
      <c r="Y20" s="3">
        <f>'Рейтинговая таблица организаций'!AG20</f>
        <v>1</v>
      </c>
      <c r="Z20" s="3">
        <f>ROUND('Рейтинговая таблица организаций'!AL20*100/AA20,0)</f>
        <v>97</v>
      </c>
      <c r="AA20" s="3">
        <f>'Рейтинговая таблица организаций'!AM20</f>
        <v>600</v>
      </c>
      <c r="AB20" s="3">
        <f>ROUND('Рейтинговая таблица организаций'!AN20*100/AC20,0)</f>
        <v>98</v>
      </c>
      <c r="AC20" s="3">
        <f>'Рейтинговая таблица организаций'!AO20</f>
        <v>600</v>
      </c>
      <c r="AD20" s="3">
        <f>ROUND('Рейтинговая таблица организаций'!AP20*100/AE20,0)</f>
        <v>99</v>
      </c>
      <c r="AE20" s="3">
        <f>'Рейтинговая таблица организаций'!AQ20</f>
        <v>528</v>
      </c>
      <c r="AF20" s="3">
        <f>ROUND('Рейтинговая таблица организаций'!AV20*100/AG20,0)</f>
        <v>98</v>
      </c>
      <c r="AG20" s="3">
        <f>'Рейтинговая таблица организаций'!AW20</f>
        <v>600</v>
      </c>
      <c r="AH20" s="3">
        <f>ROUND('Рейтинговая таблица организаций'!AX20*100/AI20,0)</f>
        <v>98</v>
      </c>
      <c r="AI20" s="3">
        <f>'Рейтинговая таблица организаций'!AY20</f>
        <v>600</v>
      </c>
      <c r="AJ20" s="3">
        <f>ROUND('Рейтинговая таблица организаций'!AZ20*100/AK20,0)</f>
        <v>99</v>
      </c>
      <c r="AK20" s="3">
        <f>'Рейтинговая таблица организаций'!BA20</f>
        <v>600</v>
      </c>
    </row>
    <row r="21" spans="1:37">
      <c r="A21" s="14">
        <f>'Рейтинговая таблица организаций'!A21</f>
        <v>18</v>
      </c>
      <c r="B21" s="14" t="str">
        <f>'бланки '!C23</f>
        <v>Муниципальное бюджетное общеобразовательное учреждение – лицей № 21 имени генерала А.П. Ермолова г. Орла</v>
      </c>
      <c r="C21" s="2">
        <f>'бланки '!E23+'бланки '!F23</f>
        <v>1186</v>
      </c>
      <c r="D21" s="14">
        <f>'Рейтинговая таблица организаций'!C21</f>
        <v>600</v>
      </c>
      <c r="E21" s="14">
        <v>9</v>
      </c>
      <c r="F21" s="14">
        <v>591</v>
      </c>
      <c r="G21" s="14">
        <v>7</v>
      </c>
      <c r="H21" s="6">
        <f t="shared" si="0"/>
        <v>0.50590219224283306</v>
      </c>
      <c r="I21" s="18">
        <f>анкеты!I19</f>
        <v>7</v>
      </c>
      <c r="J21" s="3">
        <f>ROUND('Рейтинговая таблица организаций'!D21*100/K21,0)</f>
        <v>100</v>
      </c>
      <c r="K21" s="3">
        <f>'Рейтинговая таблица организаций'!E21</f>
        <v>14</v>
      </c>
      <c r="L21" s="3">
        <f>ROUND('Рейтинговая таблица организаций'!F21*100/M21,0)</f>
        <v>100</v>
      </c>
      <c r="M21" s="3">
        <f>'Рейтинговая таблица организаций'!G21</f>
        <v>56</v>
      </c>
      <c r="N21" s="3">
        <f>'Рейтинговая таблица организаций'!H21</f>
        <v>4</v>
      </c>
      <c r="O21" s="3">
        <f>ROUND('Рейтинговая таблица организаций'!I21*100/P21,0)</f>
        <v>99</v>
      </c>
      <c r="P21" s="3">
        <f>'Рейтинговая таблица организаций'!J21</f>
        <v>525</v>
      </c>
      <c r="Q21" s="3">
        <f>ROUND('Рейтинговая таблица организаций'!K21*100/R21,0)</f>
        <v>98</v>
      </c>
      <c r="R21" s="3">
        <f>'Рейтинговая таблица организаций'!L21</f>
        <v>544</v>
      </c>
      <c r="S21" s="3">
        <f>'Рейтинговая таблица организаций'!U21</f>
        <v>5</v>
      </c>
      <c r="T21" s="3">
        <f>'Рейтинговая таблица организаций'!X21</f>
        <v>573</v>
      </c>
      <c r="U21" s="3">
        <f>'Рейтинговая таблица организаций'!Y21</f>
        <v>600</v>
      </c>
      <c r="V21" s="3">
        <f>'Рейтинговая таблица организаций'!AD21</f>
        <v>1</v>
      </c>
      <c r="W21" s="3">
        <f>'Рейтинговая таблица организаций'!AE21</f>
        <v>4</v>
      </c>
      <c r="X21" s="3">
        <f>'Рейтинговая таблица организаций'!AF21</f>
        <v>7</v>
      </c>
      <c r="Y21" s="3">
        <f>'Рейтинговая таблица организаций'!AG21</f>
        <v>7</v>
      </c>
      <c r="Z21" s="3">
        <f>ROUND('Рейтинговая таблица организаций'!AL21*100/AA21,0)</f>
        <v>99</v>
      </c>
      <c r="AA21" s="3">
        <f>'Рейтинговая таблица организаций'!AM21</f>
        <v>600</v>
      </c>
      <c r="AB21" s="3">
        <f>ROUND('Рейтинговая таблица организаций'!AN21*100/AC21,0)</f>
        <v>100</v>
      </c>
      <c r="AC21" s="3">
        <f>'Рейтинговая таблица организаций'!AO21</f>
        <v>600</v>
      </c>
      <c r="AD21" s="3">
        <f>ROUND('Рейтинговая таблица организаций'!AP21*100/AE21,0)</f>
        <v>98</v>
      </c>
      <c r="AE21" s="3">
        <f>'Рейтинговая таблица организаций'!AQ21</f>
        <v>513</v>
      </c>
      <c r="AF21" s="3">
        <f>ROUND('Рейтинговая таблица организаций'!AV21*100/AG21,0)</f>
        <v>96</v>
      </c>
      <c r="AG21" s="3">
        <f>'Рейтинговая таблица организаций'!AW21</f>
        <v>600</v>
      </c>
      <c r="AH21" s="3">
        <f>ROUND('Рейтинговая таблица организаций'!AX21*100/AI21,0)</f>
        <v>98</v>
      </c>
      <c r="AI21" s="3">
        <f>'Рейтинговая таблица организаций'!AY21</f>
        <v>600</v>
      </c>
      <c r="AJ21" s="3">
        <f>ROUND('Рейтинговая таблица организаций'!AZ21*100/AK21,0)</f>
        <v>96</v>
      </c>
      <c r="AK21" s="3">
        <f>'Рейтинговая таблица организаций'!BA21</f>
        <v>600</v>
      </c>
    </row>
    <row r="22" spans="1:37">
      <c r="A22" s="14">
        <f>'Рейтинговая таблица организаций'!A22</f>
        <v>19</v>
      </c>
      <c r="B22" s="14" t="str">
        <f>'бланки '!C24</f>
        <v>Муниципальное бюджетное общеобразовательное учреждение – лицей № 22 имени А.П. Иванова города Орла</v>
      </c>
      <c r="C22" s="2">
        <f>'бланки '!E24+'бланки '!F24</f>
        <v>935</v>
      </c>
      <c r="D22" s="14">
        <f>'Рейтинговая таблица организаций'!C22</f>
        <v>600</v>
      </c>
      <c r="E22" s="14">
        <v>211</v>
      </c>
      <c r="F22" s="14">
        <v>389</v>
      </c>
      <c r="G22" s="14">
        <v>1</v>
      </c>
      <c r="H22" s="6">
        <f t="shared" si="0"/>
        <v>0.64171122994652408</v>
      </c>
      <c r="I22" s="18">
        <f>анкеты!I20</f>
        <v>1</v>
      </c>
      <c r="J22" s="3">
        <f>ROUND('Рейтинговая таблица организаций'!D22*100/K22,0)</f>
        <v>100</v>
      </c>
      <c r="K22" s="3">
        <f>'Рейтинговая таблица организаций'!E22</f>
        <v>14</v>
      </c>
      <c r="L22" s="3">
        <f>ROUND('Рейтинговая таблица организаций'!F22*100/M22,0)</f>
        <v>100</v>
      </c>
      <c r="M22" s="3">
        <f>'Рейтинговая таблица организаций'!G22</f>
        <v>53</v>
      </c>
      <c r="N22" s="3">
        <f>'Рейтинговая таблица организаций'!H22</f>
        <v>4</v>
      </c>
      <c r="O22" s="3">
        <f>ROUND('Рейтинговая таблица организаций'!I22*100/P22,0)</f>
        <v>99</v>
      </c>
      <c r="P22" s="3">
        <f>'Рейтинговая таблица организаций'!J22</f>
        <v>366</v>
      </c>
      <c r="Q22" s="3">
        <f>ROUND('Рейтинговая таблица организаций'!K22*100/R22,0)</f>
        <v>98</v>
      </c>
      <c r="R22" s="3">
        <f>'Рейтинговая таблица организаций'!L22</f>
        <v>536</v>
      </c>
      <c r="S22" s="3">
        <f>'Рейтинговая таблица организаций'!U22</f>
        <v>5</v>
      </c>
      <c r="T22" s="3">
        <f>'Рейтинговая таблица организаций'!X22</f>
        <v>592</v>
      </c>
      <c r="U22" s="3">
        <f>'Рейтинговая таблица организаций'!Y22</f>
        <v>600</v>
      </c>
      <c r="V22" s="3">
        <f>'Рейтинговая таблица организаций'!AD22</f>
        <v>3</v>
      </c>
      <c r="W22" s="3">
        <f>'Рейтинговая таблица организаций'!AE22</f>
        <v>4</v>
      </c>
      <c r="X22" s="3">
        <f>'Рейтинговая таблица организаций'!AF22</f>
        <v>1</v>
      </c>
      <c r="Y22" s="3">
        <f>'Рейтинговая таблица организаций'!AG22</f>
        <v>1</v>
      </c>
      <c r="Z22" s="3">
        <f>ROUND('Рейтинговая таблица организаций'!AL22*100/AA22,0)</f>
        <v>100</v>
      </c>
      <c r="AA22" s="3">
        <f>'Рейтинговая таблица организаций'!AM22</f>
        <v>600</v>
      </c>
      <c r="AB22" s="3">
        <f>ROUND('Рейтинговая таблица организаций'!AN22*100/AC22,0)</f>
        <v>97</v>
      </c>
      <c r="AC22" s="3">
        <f>'Рейтинговая таблица организаций'!AO22</f>
        <v>600</v>
      </c>
      <c r="AD22" s="3">
        <f>ROUND('Рейтинговая таблица организаций'!AP22*100/AE22,0)</f>
        <v>96</v>
      </c>
      <c r="AE22" s="3">
        <f>'Рейтинговая таблица организаций'!AQ22</f>
        <v>391</v>
      </c>
      <c r="AF22" s="3">
        <f>ROUND('Рейтинговая таблица организаций'!AV22*100/AG22,0)</f>
        <v>99</v>
      </c>
      <c r="AG22" s="3">
        <f>'Рейтинговая таблица организаций'!AW22</f>
        <v>600</v>
      </c>
      <c r="AH22" s="3">
        <f>ROUND('Рейтинговая таблица организаций'!AX22*100/AI22,0)</f>
        <v>100</v>
      </c>
      <c r="AI22" s="3">
        <f>'Рейтинговая таблица организаций'!AY22</f>
        <v>600</v>
      </c>
      <c r="AJ22" s="3">
        <f>ROUND('Рейтинговая таблица организаций'!AZ22*100/AK22,0)</f>
        <v>98</v>
      </c>
      <c r="AK22" s="3">
        <f>'Рейтинговая таблица организаций'!BA22</f>
        <v>600</v>
      </c>
    </row>
    <row r="23" spans="1:37">
      <c r="A23" s="14">
        <f>'Рейтинговая таблица организаций'!A23</f>
        <v>20</v>
      </c>
      <c r="B23" s="14" t="str">
        <f>'бланки '!C25</f>
        <v>Муниципальное бюджетное общеобразовательное учреждение – средняя общеобразовательная школа № 23 с углубленным изучением английского языка г. Орла</v>
      </c>
      <c r="C23" s="2">
        <f>'бланки '!E25+'бланки '!F25</f>
        <v>765</v>
      </c>
      <c r="D23" s="14">
        <f>'Рейтинговая таблица организаций'!C23</f>
        <v>594</v>
      </c>
      <c r="E23" s="14">
        <v>112</v>
      </c>
      <c r="F23" s="14">
        <v>482</v>
      </c>
      <c r="G23" s="14">
        <v>2</v>
      </c>
      <c r="H23" s="6">
        <f t="shared" si="0"/>
        <v>0.77647058823529413</v>
      </c>
      <c r="I23" s="18">
        <f>анкеты!I21</f>
        <v>2</v>
      </c>
      <c r="J23" s="3">
        <f>ROUND('Рейтинговая таблица организаций'!D23*100/K23,0)</f>
        <v>100</v>
      </c>
      <c r="K23" s="3">
        <f>'Рейтинговая таблица организаций'!E23</f>
        <v>14</v>
      </c>
      <c r="L23" s="3">
        <f>ROUND('Рейтинговая таблица организаций'!F23*100/M23,0)</f>
        <v>100</v>
      </c>
      <c r="M23" s="3">
        <f>'Рейтинговая таблица организаций'!G23</f>
        <v>59</v>
      </c>
      <c r="N23" s="3">
        <f>'Рейтинговая таблица организаций'!H23</f>
        <v>4</v>
      </c>
      <c r="O23" s="3">
        <f>ROUND('Рейтинговая таблица организаций'!I23*100/P23,0)</f>
        <v>100</v>
      </c>
      <c r="P23" s="3">
        <f>'Рейтинговая таблица организаций'!J23</f>
        <v>533</v>
      </c>
      <c r="Q23" s="3">
        <f>ROUND('Рейтинговая таблица организаций'!K23*100/R23,0)</f>
        <v>97</v>
      </c>
      <c r="R23" s="3">
        <f>'Рейтинговая таблица организаций'!L23</f>
        <v>515</v>
      </c>
      <c r="S23" s="3">
        <f>'Рейтинговая таблица организаций'!U23</f>
        <v>5</v>
      </c>
      <c r="T23" s="3">
        <f>'Рейтинговая таблица организаций'!X23</f>
        <v>591</v>
      </c>
      <c r="U23" s="3">
        <f>'Рейтинговая таблица организаций'!Y23</f>
        <v>594</v>
      </c>
      <c r="V23" s="3">
        <f>'Рейтинговая таблица организаций'!AD23</f>
        <v>3</v>
      </c>
      <c r="W23" s="3">
        <f>'Рейтинговая таблица организаций'!AE23</f>
        <v>3</v>
      </c>
      <c r="X23" s="3">
        <f>'Рейтинговая таблица организаций'!AF23</f>
        <v>2</v>
      </c>
      <c r="Y23" s="3">
        <f>'Рейтинговая таблица организаций'!AG23</f>
        <v>2</v>
      </c>
      <c r="Z23" s="3">
        <f>ROUND('Рейтинговая таблица организаций'!AL23*100/AA23,0)</f>
        <v>97</v>
      </c>
      <c r="AA23" s="3">
        <f>'Рейтинговая таблица организаций'!AM23</f>
        <v>594</v>
      </c>
      <c r="AB23" s="3">
        <f>ROUND('Рейтинговая таблица организаций'!AN23*100/AC23,0)</f>
        <v>95</v>
      </c>
      <c r="AC23" s="3">
        <f>'Рейтинговая таблица организаций'!AO23</f>
        <v>594</v>
      </c>
      <c r="AD23" s="3">
        <f>ROUND('Рейтинговая таблица организаций'!AP23*100/AE23,0)</f>
        <v>98</v>
      </c>
      <c r="AE23" s="3">
        <f>'Рейтинговая таблица организаций'!AQ23</f>
        <v>502</v>
      </c>
      <c r="AF23" s="3">
        <f>ROUND('Рейтинговая таблица организаций'!AV23*100/AG23,0)</f>
        <v>97</v>
      </c>
      <c r="AG23" s="3">
        <f>'Рейтинговая таблица организаций'!AW23</f>
        <v>594</v>
      </c>
      <c r="AH23" s="3">
        <f>ROUND('Рейтинговая таблица организаций'!AX23*100/AI23,0)</f>
        <v>99</v>
      </c>
      <c r="AI23" s="3">
        <f>'Рейтинговая таблица организаций'!AY23</f>
        <v>594</v>
      </c>
      <c r="AJ23" s="3">
        <f>ROUND('Рейтинговая таблица организаций'!AZ23*100/AK23,0)</f>
        <v>99</v>
      </c>
      <c r="AK23" s="3">
        <f>'Рейтинговая таблица организаций'!BA23</f>
        <v>594</v>
      </c>
    </row>
    <row r="24" spans="1:37">
      <c r="A24" s="14">
        <f>'Рейтинговая таблица организаций'!A24</f>
        <v>21</v>
      </c>
      <c r="B24" s="14" t="str">
        <f>'бланки '!C26</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4" s="2">
        <f>'бланки '!E26+'бланки '!F26</f>
        <v>1064</v>
      </c>
      <c r="D24" s="14">
        <f>'Рейтинговая таблица организаций'!C24</f>
        <v>600</v>
      </c>
      <c r="E24" s="14">
        <v>68</v>
      </c>
      <c r="F24" s="14">
        <v>532</v>
      </c>
      <c r="G24" s="14">
        <v>4</v>
      </c>
      <c r="H24" s="6">
        <f t="shared" si="0"/>
        <v>0.56390977443609025</v>
      </c>
      <c r="I24" s="18">
        <f>анкеты!I22</f>
        <v>4</v>
      </c>
      <c r="J24" s="3">
        <f>ROUND('Рейтинговая таблица организаций'!D24*100/K24,0)</f>
        <v>100</v>
      </c>
      <c r="K24" s="3">
        <f>'Рейтинговая таблица организаций'!E24</f>
        <v>14</v>
      </c>
      <c r="L24" s="3">
        <f>ROUND('Рейтинговая таблица организаций'!F24*100/M24,0)</f>
        <v>100</v>
      </c>
      <c r="M24" s="3">
        <f>'Рейтинговая таблица организаций'!G24</f>
        <v>55</v>
      </c>
      <c r="N24" s="3">
        <f>'Рейтинговая таблица организаций'!H24</f>
        <v>4</v>
      </c>
      <c r="O24" s="3">
        <f>ROUND('Рейтинговая таблица организаций'!I24*100/P24,0)</f>
        <v>99</v>
      </c>
      <c r="P24" s="3">
        <f>'Рейтинговая таблица организаций'!J24</f>
        <v>364</v>
      </c>
      <c r="Q24" s="3">
        <f>ROUND('Рейтинговая таблица организаций'!K24*100/R24,0)</f>
        <v>98</v>
      </c>
      <c r="R24" s="3">
        <f>'Рейтинговая таблица организаций'!L24</f>
        <v>462</v>
      </c>
      <c r="S24" s="3">
        <f>'Рейтинговая таблица организаций'!U24</f>
        <v>5</v>
      </c>
      <c r="T24" s="3">
        <f>'Рейтинговая таблица организаций'!X24</f>
        <v>591</v>
      </c>
      <c r="U24" s="3">
        <f>'Рейтинговая таблица организаций'!Y24</f>
        <v>600</v>
      </c>
      <c r="V24" s="3">
        <f>'Рейтинговая таблица организаций'!AD24</f>
        <v>0</v>
      </c>
      <c r="W24" s="3">
        <f>'Рейтинговая таблица организаций'!AE24</f>
        <v>4</v>
      </c>
      <c r="X24" s="3">
        <f>'Рейтинговая таблица организаций'!AF24</f>
        <v>4</v>
      </c>
      <c r="Y24" s="3">
        <f>'Рейтинговая таблица организаций'!AG24</f>
        <v>4</v>
      </c>
      <c r="Z24" s="3">
        <f>ROUND('Рейтинговая таблица организаций'!AL24*100/AA24,0)</f>
        <v>96</v>
      </c>
      <c r="AA24" s="3">
        <f>'Рейтинговая таблица организаций'!AM24</f>
        <v>600</v>
      </c>
      <c r="AB24" s="3">
        <f>ROUND('Рейтинговая таблица организаций'!AN24*100/AC24,0)</f>
        <v>98</v>
      </c>
      <c r="AC24" s="3">
        <f>'Рейтинговая таблица организаций'!AO24</f>
        <v>600</v>
      </c>
      <c r="AD24" s="3">
        <f>ROUND('Рейтинговая таблица организаций'!AP24*100/AE24,0)</f>
        <v>98</v>
      </c>
      <c r="AE24" s="3">
        <f>'Рейтинговая таблица организаций'!AQ24</f>
        <v>406</v>
      </c>
      <c r="AF24" s="3">
        <f>ROUND('Рейтинговая таблица организаций'!AV24*100/AG24,0)</f>
        <v>96</v>
      </c>
      <c r="AG24" s="3">
        <f>'Рейтинговая таблица организаций'!AW24</f>
        <v>600</v>
      </c>
      <c r="AH24" s="3">
        <f>ROUND('Рейтинговая таблица организаций'!AX24*100/AI24,0)</f>
        <v>96</v>
      </c>
      <c r="AI24" s="3">
        <f>'Рейтинговая таблица организаций'!AY24</f>
        <v>600</v>
      </c>
      <c r="AJ24" s="3">
        <f>ROUND('Рейтинговая таблица организаций'!AZ24*100/AK24,0)</f>
        <v>99</v>
      </c>
      <c r="AK24" s="3">
        <f>'Рейтинговая таблица организаций'!BA24</f>
        <v>600</v>
      </c>
    </row>
    <row r="25" spans="1:37">
      <c r="A25" s="14">
        <f>'Рейтинговая таблица организаций'!A25</f>
        <v>22</v>
      </c>
      <c r="B25" s="14" t="str">
        <f>'бланки '!C27</f>
        <v>Муниципальное бюджетное общеобразовательное учреждение – средняя общеобразовательная школа № 25 г. Орла</v>
      </c>
      <c r="C25" s="2">
        <f>'бланки '!E27+'бланки '!F27</f>
        <v>416</v>
      </c>
      <c r="D25" s="14">
        <f>'Рейтинговая таблица организаций'!C25</f>
        <v>328</v>
      </c>
      <c r="E25" s="14">
        <v>62</v>
      </c>
      <c r="F25" s="14">
        <v>266</v>
      </c>
      <c r="G25" s="14">
        <v>2</v>
      </c>
      <c r="H25" s="6">
        <f t="shared" si="0"/>
        <v>0.78846153846153844</v>
      </c>
      <c r="I25" s="18">
        <f>анкеты!I23</f>
        <v>2</v>
      </c>
      <c r="J25" s="3">
        <f>ROUND('Рейтинговая таблица организаций'!D25*100/K25,0)</f>
        <v>100</v>
      </c>
      <c r="K25" s="3">
        <f>'Рейтинговая таблица организаций'!E25</f>
        <v>13</v>
      </c>
      <c r="L25" s="3">
        <f>ROUND('Рейтинговая таблица организаций'!F25*100/M25,0)</f>
        <v>100</v>
      </c>
      <c r="M25" s="3">
        <f>'Рейтинговая таблица организаций'!G25</f>
        <v>54</v>
      </c>
      <c r="N25" s="3">
        <f>'Рейтинговая таблица организаций'!H25</f>
        <v>4</v>
      </c>
      <c r="O25" s="3">
        <f>ROUND('Рейтинговая таблица организаций'!I25*100/P25,0)</f>
        <v>98</v>
      </c>
      <c r="P25" s="3">
        <f>'Рейтинговая таблица организаций'!J25</f>
        <v>294</v>
      </c>
      <c r="Q25" s="3">
        <f>ROUND('Рейтинговая таблица организаций'!K25*100/R25,0)</f>
        <v>97</v>
      </c>
      <c r="R25" s="3">
        <f>'Рейтинговая таблица организаций'!L25</f>
        <v>294</v>
      </c>
      <c r="S25" s="3">
        <f>'Рейтинговая таблица организаций'!U25</f>
        <v>5</v>
      </c>
      <c r="T25" s="3">
        <f>'Рейтинговая таблица организаций'!X25</f>
        <v>328</v>
      </c>
      <c r="U25" s="3">
        <f>'Рейтинговая таблица организаций'!Y25</f>
        <v>328</v>
      </c>
      <c r="V25" s="3">
        <f>'Рейтинговая таблица организаций'!AD25</f>
        <v>3</v>
      </c>
      <c r="W25" s="3">
        <f>'Рейтинговая таблица организаций'!AE25</f>
        <v>3</v>
      </c>
      <c r="X25" s="3">
        <f>'Рейтинговая таблица организаций'!AF25</f>
        <v>2</v>
      </c>
      <c r="Y25" s="3">
        <f>'Рейтинговая таблица организаций'!AG25</f>
        <v>2</v>
      </c>
      <c r="Z25" s="3">
        <f>ROUND('Рейтинговая таблица организаций'!AL25*100/AA25,0)</f>
        <v>100</v>
      </c>
      <c r="AA25" s="3">
        <f>'Рейтинговая таблица организаций'!AM25</f>
        <v>328</v>
      </c>
      <c r="AB25" s="3">
        <f>ROUND('Рейтинговая таблица организаций'!AN25*100/AC25,0)</f>
        <v>96</v>
      </c>
      <c r="AC25" s="3">
        <f>'Рейтинговая таблица организаций'!AO25</f>
        <v>328</v>
      </c>
      <c r="AD25" s="3">
        <f>ROUND('Рейтинговая таблица организаций'!AP25*100/AE25,0)</f>
        <v>98</v>
      </c>
      <c r="AE25" s="3">
        <f>'Рейтинговая таблица организаций'!AQ25</f>
        <v>287</v>
      </c>
      <c r="AF25" s="3">
        <f>ROUND('Рейтинговая таблица организаций'!AV25*100/AG25,0)</f>
        <v>99</v>
      </c>
      <c r="AG25" s="3">
        <f>'Рейтинговая таблица организаций'!AW25</f>
        <v>328</v>
      </c>
      <c r="AH25" s="3">
        <f>ROUND('Рейтинговая таблица организаций'!AX25*100/AI25,0)</f>
        <v>100</v>
      </c>
      <c r="AI25" s="3">
        <f>'Рейтинговая таблица организаций'!AY25</f>
        <v>328</v>
      </c>
      <c r="AJ25" s="3">
        <f>ROUND('Рейтинговая таблица организаций'!AZ25*100/AK25,0)</f>
        <v>96</v>
      </c>
      <c r="AK25" s="3">
        <f>'Рейтинговая таблица организаций'!BA25</f>
        <v>328</v>
      </c>
    </row>
    <row r="26" spans="1:37">
      <c r="A26" s="14">
        <f>'Рейтинговая таблица организаций'!A26</f>
        <v>23</v>
      </c>
      <c r="B26" s="14" t="str">
        <f>'бланки '!C28</f>
        <v>Муниципальное бюджетное общеобразовательное учреждение – средняя общеобразовательная школа № 26 г. Орла</v>
      </c>
      <c r="C26" s="2">
        <f>'бланки '!E28+'бланки '!F28</f>
        <v>515</v>
      </c>
      <c r="D26" s="14">
        <f>'Рейтинговая таблица организаций'!C26</f>
        <v>403</v>
      </c>
      <c r="E26" s="14">
        <v>15</v>
      </c>
      <c r="F26" s="14">
        <v>388</v>
      </c>
      <c r="G26" s="14">
        <v>11</v>
      </c>
      <c r="H26" s="6">
        <f t="shared" si="0"/>
        <v>0.78252427184466022</v>
      </c>
      <c r="I26" s="18">
        <f>анкеты!I24</f>
        <v>11</v>
      </c>
      <c r="J26" s="3">
        <f>ROUND('Рейтинговая таблица организаций'!D26*100/K26,0)</f>
        <v>100</v>
      </c>
      <c r="K26" s="3">
        <f>'Рейтинговая таблица организаций'!E26</f>
        <v>14</v>
      </c>
      <c r="L26" s="3">
        <f>ROUND('Рейтинговая таблица организаций'!F26*100/M26,0)</f>
        <v>100</v>
      </c>
      <c r="M26" s="3">
        <f>'Рейтинговая таблица организаций'!G26</f>
        <v>53</v>
      </c>
      <c r="N26" s="3">
        <f>'Рейтинговая таблица организаций'!H26</f>
        <v>4</v>
      </c>
      <c r="O26" s="3">
        <f>ROUND('Рейтинговая таблица организаций'!I26*100/P26,0)</f>
        <v>98</v>
      </c>
      <c r="P26" s="3">
        <f>'Рейтинговая таблица организаций'!J26</f>
        <v>270</v>
      </c>
      <c r="Q26" s="3">
        <f>ROUND('Рейтинговая таблица организаций'!K26*100/R26,0)</f>
        <v>100</v>
      </c>
      <c r="R26" s="3">
        <f>'Рейтинговая таблица организаций'!L26</f>
        <v>289</v>
      </c>
      <c r="S26" s="3">
        <f>'Рейтинговая таблица организаций'!U26</f>
        <v>5</v>
      </c>
      <c r="T26" s="3">
        <f>'Рейтинговая таблица организаций'!X26</f>
        <v>398</v>
      </c>
      <c r="U26" s="3">
        <f>'Рейтинговая таблица организаций'!Y26</f>
        <v>403</v>
      </c>
      <c r="V26" s="3">
        <f>'Рейтинговая таблица организаций'!AD26</f>
        <v>1</v>
      </c>
      <c r="W26" s="3">
        <f>'Рейтинговая таблица организаций'!AE26</f>
        <v>3</v>
      </c>
      <c r="X26" s="3">
        <f>'Рейтинговая таблица организаций'!AF26</f>
        <v>11</v>
      </c>
      <c r="Y26" s="3">
        <f>'Рейтинговая таблица организаций'!AG26</f>
        <v>11</v>
      </c>
      <c r="Z26" s="3">
        <f>ROUND('Рейтинговая таблица организаций'!AL26*100/AA26,0)</f>
        <v>96</v>
      </c>
      <c r="AA26" s="3">
        <f>'Рейтинговая таблица организаций'!AM26</f>
        <v>403</v>
      </c>
      <c r="AB26" s="3">
        <f>ROUND('Рейтинговая таблица организаций'!AN26*100/AC26,0)</f>
        <v>97</v>
      </c>
      <c r="AC26" s="3">
        <f>'Рейтинговая таблица организаций'!AO26</f>
        <v>403</v>
      </c>
      <c r="AD26" s="3">
        <f>ROUND('Рейтинговая таблица организаций'!AP26*100/AE26,0)</f>
        <v>98</v>
      </c>
      <c r="AE26" s="3">
        <f>'Рейтинговая таблица организаций'!AQ26</f>
        <v>306</v>
      </c>
      <c r="AF26" s="3">
        <f>ROUND('Рейтинговая таблица организаций'!AV26*100/AG26,0)</f>
        <v>99</v>
      </c>
      <c r="AG26" s="3">
        <f>'Рейтинговая таблица организаций'!AW26</f>
        <v>403</v>
      </c>
      <c r="AH26" s="3">
        <f>ROUND('Рейтинговая таблица организаций'!AX26*100/AI26,0)</f>
        <v>100</v>
      </c>
      <c r="AI26" s="3">
        <f>'Рейтинговая таблица организаций'!AY26</f>
        <v>403</v>
      </c>
      <c r="AJ26" s="3">
        <f>ROUND('Рейтинговая таблица организаций'!AZ26*100/AK26,0)</f>
        <v>100</v>
      </c>
      <c r="AK26" s="3">
        <f>'Рейтинговая таблица организаций'!BA26</f>
        <v>403</v>
      </c>
    </row>
    <row r="27" spans="1:37">
      <c r="A27" s="14">
        <f>'Рейтинговая таблица организаций'!A27</f>
        <v>24</v>
      </c>
      <c r="B27" s="14" t="str">
        <f>'бланки '!C29</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7" s="2">
        <f>'бланки '!E29+'бланки '!F29</f>
        <v>765</v>
      </c>
      <c r="D27" s="14">
        <f>'Рейтинговая таблица организаций'!C27</f>
        <v>599</v>
      </c>
      <c r="E27" s="14">
        <v>115</v>
      </c>
      <c r="F27" s="14">
        <v>484</v>
      </c>
      <c r="G27" s="14">
        <v>5</v>
      </c>
      <c r="H27" s="6">
        <f t="shared" si="0"/>
        <v>0.78300653594771241</v>
      </c>
      <c r="I27" s="18">
        <f>анкеты!I25</f>
        <v>5</v>
      </c>
      <c r="J27" s="3">
        <f>ROUND('Рейтинговая таблица организаций'!D27*100/K27,0)</f>
        <v>100</v>
      </c>
      <c r="K27" s="3">
        <f>'Рейтинговая таблица организаций'!E27</f>
        <v>14</v>
      </c>
      <c r="L27" s="3">
        <f>ROUND('Рейтинговая таблица организаций'!F27*100/M27,0)</f>
        <v>100</v>
      </c>
      <c r="M27" s="3">
        <f>'Рейтинговая таблица организаций'!G27</f>
        <v>52</v>
      </c>
      <c r="N27" s="3">
        <f>'Рейтинговая таблица организаций'!H27</f>
        <v>4</v>
      </c>
      <c r="O27" s="3">
        <f>ROUND('Рейтинговая таблица организаций'!I27*100/P27,0)</f>
        <v>100</v>
      </c>
      <c r="P27" s="3">
        <f>'Рейтинговая таблица организаций'!J27</f>
        <v>470</v>
      </c>
      <c r="Q27" s="3">
        <f>ROUND('Рейтинговая таблица организаций'!K27*100/R27,0)</f>
        <v>98</v>
      </c>
      <c r="R27" s="3">
        <f>'Рейтинговая таблица организаций'!L27</f>
        <v>566</v>
      </c>
      <c r="S27" s="3">
        <f>'Рейтинговая таблица организаций'!U27</f>
        <v>5</v>
      </c>
      <c r="T27" s="3">
        <f>'Рейтинговая таблица организаций'!X27</f>
        <v>588</v>
      </c>
      <c r="U27" s="3">
        <f>'Рейтинговая таблица организаций'!Y27</f>
        <v>599</v>
      </c>
      <c r="V27" s="3">
        <f>'Рейтинговая таблица организаций'!AD27</f>
        <v>2</v>
      </c>
      <c r="W27" s="3">
        <f>'Рейтинговая таблица организаций'!AE27</f>
        <v>3</v>
      </c>
      <c r="X27" s="3">
        <f>'Рейтинговая таблица организаций'!AF27</f>
        <v>5</v>
      </c>
      <c r="Y27" s="3">
        <f>'Рейтинговая таблица организаций'!AG27</f>
        <v>5</v>
      </c>
      <c r="Z27" s="3">
        <f>ROUND('Рейтинговая таблица организаций'!AL27*100/AA27,0)</f>
        <v>97</v>
      </c>
      <c r="AA27" s="3">
        <f>'Рейтинговая таблица организаций'!AM27</f>
        <v>599</v>
      </c>
      <c r="AB27" s="3">
        <f>ROUND('Рейтинговая таблица организаций'!AN27*100/AC27,0)</f>
        <v>96</v>
      </c>
      <c r="AC27" s="3">
        <f>'Рейтинговая таблица организаций'!AO27</f>
        <v>599</v>
      </c>
      <c r="AD27" s="3">
        <f>ROUND('Рейтинговая таблица организаций'!AP27*100/AE27,0)</f>
        <v>99</v>
      </c>
      <c r="AE27" s="3">
        <f>'Рейтинговая таблица организаций'!AQ27</f>
        <v>456</v>
      </c>
      <c r="AF27" s="3">
        <f>ROUND('Рейтинговая таблица организаций'!AV27*100/AG27,0)</f>
        <v>97</v>
      </c>
      <c r="AG27" s="3">
        <f>'Рейтинговая таблица организаций'!AW27</f>
        <v>599</v>
      </c>
      <c r="AH27" s="3">
        <f>ROUND('Рейтинговая таблица организаций'!AX27*100/AI27,0)</f>
        <v>95</v>
      </c>
      <c r="AI27" s="3">
        <f>'Рейтинговая таблица организаций'!AY27</f>
        <v>599</v>
      </c>
      <c r="AJ27" s="3">
        <f>ROUND('Рейтинговая таблица организаций'!AZ27*100/AK27,0)</f>
        <v>96</v>
      </c>
      <c r="AK27" s="3">
        <f>'Рейтинговая таблица организаций'!BA27</f>
        <v>599</v>
      </c>
    </row>
    <row r="28" spans="1:37">
      <c r="A28" s="14">
        <f>'Рейтинговая таблица организаций'!A28</f>
        <v>25</v>
      </c>
      <c r="B28" s="14" t="str">
        <f>'бланки '!C30</f>
        <v>Муниципальное бюджетное общеобразовательное учреждение – лицей № 28 города Орла имени дважды Героя Советского Союза Г.М. Паршина</v>
      </c>
      <c r="C28" s="2">
        <f>'бланки '!E30+'бланки '!F30</f>
        <v>1018</v>
      </c>
      <c r="D28" s="14">
        <f>'Рейтинговая таблица организаций'!C28</f>
        <v>600</v>
      </c>
      <c r="E28" s="14">
        <v>69</v>
      </c>
      <c r="F28" s="14">
        <v>531</v>
      </c>
      <c r="G28" s="14">
        <v>1</v>
      </c>
      <c r="H28" s="6">
        <f t="shared" si="0"/>
        <v>0.58939096267190572</v>
      </c>
      <c r="I28" s="18">
        <f>анкеты!I26</f>
        <v>1</v>
      </c>
      <c r="J28" s="3">
        <f>ROUND('Рейтинговая таблица организаций'!D28*100/K28,0)</f>
        <v>100</v>
      </c>
      <c r="K28" s="3">
        <f>'Рейтинговая таблица организаций'!E28</f>
        <v>14</v>
      </c>
      <c r="L28" s="3">
        <f>ROUND('Рейтинговая таблица организаций'!F28*100/M28,0)</f>
        <v>100</v>
      </c>
      <c r="M28" s="3">
        <f>'Рейтинговая таблица организаций'!G28</f>
        <v>52</v>
      </c>
      <c r="N28" s="3">
        <f>'Рейтинговая таблица организаций'!H28</f>
        <v>4</v>
      </c>
      <c r="O28" s="3">
        <f>ROUND('Рейтинговая таблица организаций'!I28*100/P28,0)</f>
        <v>100</v>
      </c>
      <c r="P28" s="3">
        <f>'Рейтинговая таблица организаций'!J28</f>
        <v>487</v>
      </c>
      <c r="Q28" s="3">
        <f>ROUND('Рейтинговая таблица организаций'!K28*100/R28,0)</f>
        <v>99</v>
      </c>
      <c r="R28" s="3">
        <f>'Рейтинговая таблица организаций'!L28</f>
        <v>548</v>
      </c>
      <c r="S28" s="3">
        <f>'Рейтинговая таблица организаций'!U28</f>
        <v>5</v>
      </c>
      <c r="T28" s="3">
        <f>'Рейтинговая таблица организаций'!X28</f>
        <v>579</v>
      </c>
      <c r="U28" s="3">
        <f>'Рейтинговая таблица организаций'!Y28</f>
        <v>600</v>
      </c>
      <c r="V28" s="3">
        <f>'Рейтинговая таблица организаций'!AD28</f>
        <v>2</v>
      </c>
      <c r="W28" s="3">
        <f>'Рейтинговая таблица организаций'!AE28</f>
        <v>3</v>
      </c>
      <c r="X28" s="3">
        <f>'Рейтинговая таблица организаций'!AF28</f>
        <v>1</v>
      </c>
      <c r="Y28" s="3">
        <f>'Рейтинговая таблица организаций'!AG28</f>
        <v>1</v>
      </c>
      <c r="Z28" s="3">
        <f>ROUND('Рейтинговая таблица организаций'!AL28*100/AA28,0)</f>
        <v>99</v>
      </c>
      <c r="AA28" s="3">
        <f>'Рейтинговая таблица организаций'!AM28</f>
        <v>600</v>
      </c>
      <c r="AB28" s="3">
        <f>ROUND('Рейтинговая таблица организаций'!AN28*100/AC28,0)</f>
        <v>97</v>
      </c>
      <c r="AC28" s="3">
        <f>'Рейтинговая таблица организаций'!AO28</f>
        <v>600</v>
      </c>
      <c r="AD28" s="3">
        <f>ROUND('Рейтинговая таблица организаций'!AP28*100/AE28,0)</f>
        <v>94</v>
      </c>
      <c r="AE28" s="3">
        <f>'Рейтинговая таблица организаций'!AQ28</f>
        <v>493</v>
      </c>
      <c r="AF28" s="3">
        <f>ROUND('Рейтинговая таблица организаций'!AV28*100/AG28,0)</f>
        <v>98</v>
      </c>
      <c r="AG28" s="3">
        <f>'Рейтинговая таблица организаций'!AW28</f>
        <v>600</v>
      </c>
      <c r="AH28" s="3">
        <f>ROUND('Рейтинговая таблица организаций'!AX28*100/AI28,0)</f>
        <v>95</v>
      </c>
      <c r="AI28" s="3">
        <f>'Рейтинговая таблица организаций'!AY28</f>
        <v>600</v>
      </c>
      <c r="AJ28" s="3">
        <f>ROUND('Рейтинговая таблица организаций'!AZ28*100/AK28,0)</f>
        <v>97</v>
      </c>
      <c r="AK28" s="3">
        <f>'Рейтинговая таблица организаций'!BA28</f>
        <v>600</v>
      </c>
    </row>
    <row r="29" spans="1:37">
      <c r="A29" s="14">
        <f>'Рейтинговая таблица организаций'!A29</f>
        <v>26</v>
      </c>
      <c r="B29" s="14" t="str">
        <f>'бланки '!C31</f>
        <v>Муниципальное бюджетное общеобразовательное учреждение – средняя общеобразовательная школа № 29 имени Д.Н. Мельникова г. Орла</v>
      </c>
      <c r="C29" s="2">
        <f>'бланки '!E31+'бланки '!F31</f>
        <v>434</v>
      </c>
      <c r="D29" s="14">
        <f>'Рейтинговая таблица организаций'!C29</f>
        <v>390</v>
      </c>
      <c r="E29" s="14">
        <v>44</v>
      </c>
      <c r="F29" s="14">
        <v>346</v>
      </c>
      <c r="G29" s="14">
        <v>1</v>
      </c>
      <c r="H29" s="6">
        <f t="shared" si="0"/>
        <v>0.89861751152073732</v>
      </c>
      <c r="I29" s="18">
        <f>анкеты!I27</f>
        <v>1</v>
      </c>
      <c r="J29" s="3">
        <f>ROUND('Рейтинговая таблица организаций'!D29*100/K29,0)</f>
        <v>100</v>
      </c>
      <c r="K29" s="3">
        <f>'Рейтинговая таблица организаций'!E29</f>
        <v>14</v>
      </c>
      <c r="L29" s="3">
        <f>ROUND('Рейтинговая таблица организаций'!F29*100/M29,0)</f>
        <v>100</v>
      </c>
      <c r="M29" s="3">
        <f>'Рейтинговая таблица организаций'!G29</f>
        <v>61</v>
      </c>
      <c r="N29" s="3">
        <f>'Рейтинговая таблица организаций'!H29</f>
        <v>4</v>
      </c>
      <c r="O29" s="3">
        <f>ROUND('Рейтинговая таблица организаций'!I29*100/P29,0)</f>
        <v>99</v>
      </c>
      <c r="P29" s="3">
        <f>'Рейтинговая таблица организаций'!J29</f>
        <v>248</v>
      </c>
      <c r="Q29" s="3">
        <f>ROUND('Рейтинговая таблица организаций'!K29*100/R29,0)</f>
        <v>98</v>
      </c>
      <c r="R29" s="3">
        <f>'Рейтинговая таблица организаций'!L29</f>
        <v>314</v>
      </c>
      <c r="S29" s="3">
        <f>'Рейтинговая таблица организаций'!U29</f>
        <v>5</v>
      </c>
      <c r="T29" s="3">
        <f>'Рейтинговая таблица организаций'!X29</f>
        <v>383</v>
      </c>
      <c r="U29" s="3">
        <f>'Рейтинговая таблица организаций'!Y29</f>
        <v>390</v>
      </c>
      <c r="V29" s="3">
        <f>'Рейтинговая таблица организаций'!AD29</f>
        <v>2</v>
      </c>
      <c r="W29" s="3">
        <f>'Рейтинговая таблица организаций'!AE29</f>
        <v>4</v>
      </c>
      <c r="X29" s="3">
        <f>'Рейтинговая таблица организаций'!AF29</f>
        <v>1</v>
      </c>
      <c r="Y29" s="3">
        <f>'Рейтинговая таблица организаций'!AG29</f>
        <v>1</v>
      </c>
      <c r="Z29" s="3">
        <f>ROUND('Рейтинговая таблица организаций'!AL29*100/AA29,0)</f>
        <v>99</v>
      </c>
      <c r="AA29" s="3">
        <f>'Рейтинговая таблица организаций'!AM29</f>
        <v>390</v>
      </c>
      <c r="AB29" s="3">
        <f>ROUND('Рейтинговая таблица организаций'!AN29*100/AC29,0)</f>
        <v>98</v>
      </c>
      <c r="AC29" s="3">
        <f>'Рейтинговая таблица организаций'!AO29</f>
        <v>390</v>
      </c>
      <c r="AD29" s="3">
        <f>ROUND('Рейтинговая таблица организаций'!AP29*100/AE29,0)</f>
        <v>99</v>
      </c>
      <c r="AE29" s="3">
        <f>'Рейтинговая таблица организаций'!AQ29</f>
        <v>266</v>
      </c>
      <c r="AF29" s="3">
        <f>ROUND('Рейтинговая таблица организаций'!AV29*100/AG29,0)</f>
        <v>97</v>
      </c>
      <c r="AG29" s="3">
        <f>'Рейтинговая таблица организаций'!AW29</f>
        <v>390</v>
      </c>
      <c r="AH29" s="3">
        <f>ROUND('Рейтинговая таблица организаций'!AX29*100/AI29,0)</f>
        <v>99</v>
      </c>
      <c r="AI29" s="3">
        <f>'Рейтинговая таблица организаций'!AY29</f>
        <v>390</v>
      </c>
      <c r="AJ29" s="3">
        <f>ROUND('Рейтинговая таблица организаций'!AZ29*100/AK29,0)</f>
        <v>99</v>
      </c>
      <c r="AK29" s="3">
        <f>'Рейтинговая таблица организаций'!BA29</f>
        <v>390</v>
      </c>
    </row>
    <row r="30" spans="1:37">
      <c r="A30" s="14">
        <f>'Рейтинговая таблица организаций'!A30</f>
        <v>27</v>
      </c>
      <c r="B30" s="14" t="str">
        <f>'бланки '!C32</f>
        <v>Муниципальное бюджетное общеобразовательное учреждение – средняя общеобразовательная школа № 30 г. Орла</v>
      </c>
      <c r="C30" s="2">
        <f>'бланки '!E32+'бланки '!F32</f>
        <v>623</v>
      </c>
      <c r="D30" s="14">
        <f>'Рейтинговая таблица организаций'!C30</f>
        <v>565</v>
      </c>
      <c r="E30" s="14">
        <v>91</v>
      </c>
      <c r="F30" s="14">
        <v>474</v>
      </c>
      <c r="G30" s="14">
        <v>5</v>
      </c>
      <c r="H30" s="6">
        <f t="shared" si="0"/>
        <v>0.9069020866773676</v>
      </c>
      <c r="I30" s="18">
        <f>анкеты!I28</f>
        <v>5</v>
      </c>
      <c r="J30" s="3">
        <f>ROUND('Рейтинговая таблица организаций'!D30*100/K30,0)</f>
        <v>100</v>
      </c>
      <c r="K30" s="3">
        <f>'Рейтинговая таблица организаций'!E30</f>
        <v>14</v>
      </c>
      <c r="L30" s="3">
        <f>ROUND('Рейтинговая таблица организаций'!F30*100/M30,0)</f>
        <v>100</v>
      </c>
      <c r="M30" s="3">
        <f>'Рейтинговая таблица организаций'!G30</f>
        <v>54</v>
      </c>
      <c r="N30" s="3">
        <f>'Рейтинговая таблица организаций'!H30</f>
        <v>4</v>
      </c>
      <c r="O30" s="3">
        <f>ROUND('Рейтинговая таблица организаций'!I30*100/P30,0)</f>
        <v>100</v>
      </c>
      <c r="P30" s="3">
        <f>'Рейтинговая таблица организаций'!J30</f>
        <v>385</v>
      </c>
      <c r="Q30" s="3">
        <f>ROUND('Рейтинговая таблица организаций'!K30*100/R30,0)</f>
        <v>99</v>
      </c>
      <c r="R30" s="3">
        <f>'Рейтинговая таблица организаций'!L30</f>
        <v>400</v>
      </c>
      <c r="S30" s="3">
        <f>'Рейтинговая таблица организаций'!U30</f>
        <v>5</v>
      </c>
      <c r="T30" s="3">
        <f>'Рейтинговая таблица организаций'!X30</f>
        <v>562</v>
      </c>
      <c r="U30" s="3">
        <f>'Рейтинговая таблица организаций'!Y30</f>
        <v>565</v>
      </c>
      <c r="V30" s="3">
        <f>'Рейтинговая таблица организаций'!AD30</f>
        <v>0</v>
      </c>
      <c r="W30" s="3">
        <f>'Рейтинговая таблица организаций'!AE30</f>
        <v>3</v>
      </c>
      <c r="X30" s="3">
        <f>'Рейтинговая таблица организаций'!AF30</f>
        <v>5</v>
      </c>
      <c r="Y30" s="3">
        <f>'Рейтинговая таблица организаций'!AG30</f>
        <v>5</v>
      </c>
      <c r="Z30" s="3">
        <f>ROUND('Рейтинговая таблица организаций'!AL30*100/AA30,0)</f>
        <v>99</v>
      </c>
      <c r="AA30" s="3">
        <f>'Рейтинговая таблица организаций'!AM30</f>
        <v>565</v>
      </c>
      <c r="AB30" s="3">
        <f>ROUND('Рейтинговая таблица организаций'!AN30*100/AC30,0)</f>
        <v>96</v>
      </c>
      <c r="AC30" s="3">
        <f>'Рейтинговая таблица организаций'!AO30</f>
        <v>565</v>
      </c>
      <c r="AD30" s="3">
        <f>ROUND('Рейтинговая таблица организаций'!AP30*100/AE30,0)</f>
        <v>99</v>
      </c>
      <c r="AE30" s="3">
        <f>'Рейтинговая таблица организаций'!AQ30</f>
        <v>409</v>
      </c>
      <c r="AF30" s="3">
        <f>ROUND('Рейтинговая таблица организаций'!AV30*100/AG30,0)</f>
        <v>99</v>
      </c>
      <c r="AG30" s="3">
        <f>'Рейтинговая таблица организаций'!AW30</f>
        <v>565</v>
      </c>
      <c r="AH30" s="3">
        <f>ROUND('Рейтинговая таблица организаций'!AX30*100/AI30,0)</f>
        <v>100</v>
      </c>
      <c r="AI30" s="3">
        <f>'Рейтинговая таблица организаций'!AY30</f>
        <v>565</v>
      </c>
      <c r="AJ30" s="3">
        <f>ROUND('Рейтинговая таблица организаций'!AZ30*100/AK30,0)</f>
        <v>99</v>
      </c>
      <c r="AK30" s="3">
        <f>'Рейтинговая таблица организаций'!BA30</f>
        <v>565</v>
      </c>
    </row>
    <row r="31" spans="1:37">
      <c r="A31" s="14">
        <f>'Рейтинговая таблица организаций'!A31</f>
        <v>28</v>
      </c>
      <c r="B31" s="14" t="str">
        <f>'бланки '!C33</f>
        <v>Муниципальное бюджетное общеобразовательное учреждение – средняя общеобразовательная школа № 31 г. Орла</v>
      </c>
      <c r="C31" s="2">
        <f>'бланки '!E33+'бланки '!F33</f>
        <v>397</v>
      </c>
      <c r="D31" s="14">
        <f>'Рейтинговая таблица организаций'!C31</f>
        <v>306</v>
      </c>
      <c r="E31" s="14">
        <v>92</v>
      </c>
      <c r="F31" s="14">
        <v>214</v>
      </c>
      <c r="G31" s="14">
        <v>5</v>
      </c>
      <c r="H31" s="6">
        <f t="shared" si="0"/>
        <v>0.77078085642317384</v>
      </c>
      <c r="I31" s="18">
        <f>анкеты!I29</f>
        <v>5</v>
      </c>
      <c r="J31" s="3">
        <f>ROUND('Рейтинговая таблица организаций'!D31*100/K31,0)</f>
        <v>100</v>
      </c>
      <c r="K31" s="3">
        <f>'Рейтинговая таблица организаций'!E31</f>
        <v>13</v>
      </c>
      <c r="L31" s="3">
        <f>ROUND('Рейтинговая таблица организаций'!F31*100/M31,0)</f>
        <v>100</v>
      </c>
      <c r="M31" s="3">
        <f>'Рейтинговая таблица организаций'!G31</f>
        <v>54</v>
      </c>
      <c r="N31" s="3">
        <f>'Рейтинговая таблица организаций'!H31</f>
        <v>4</v>
      </c>
      <c r="O31" s="3">
        <f>ROUND('Рейтинговая таблица организаций'!I31*100/P31,0)</f>
        <v>100</v>
      </c>
      <c r="P31" s="3">
        <f>'Рейтинговая таблица организаций'!J31</f>
        <v>240</v>
      </c>
      <c r="Q31" s="3">
        <f>ROUND('Рейтинговая таблица организаций'!K31*100/R31,0)</f>
        <v>99</v>
      </c>
      <c r="R31" s="3">
        <f>'Рейтинговая таблица организаций'!L31</f>
        <v>265</v>
      </c>
      <c r="S31" s="3">
        <f>'Рейтинговая таблица организаций'!U31</f>
        <v>5</v>
      </c>
      <c r="T31" s="3">
        <f>'Рейтинговая таблица организаций'!X31</f>
        <v>295</v>
      </c>
      <c r="U31" s="3">
        <f>'Рейтинговая таблица организаций'!Y31</f>
        <v>306</v>
      </c>
      <c r="V31" s="3">
        <f>'Рейтинговая таблица организаций'!AD31</f>
        <v>0</v>
      </c>
      <c r="W31" s="3">
        <f>'Рейтинговая таблица организаций'!AE31</f>
        <v>3</v>
      </c>
      <c r="X31" s="3">
        <f>'Рейтинговая таблица организаций'!AF31</f>
        <v>5</v>
      </c>
      <c r="Y31" s="3">
        <f>'Рейтинговая таблица организаций'!AG31</f>
        <v>5</v>
      </c>
      <c r="Z31" s="3">
        <f>ROUND('Рейтинговая таблица организаций'!AL31*100/AA31,0)</f>
        <v>97</v>
      </c>
      <c r="AA31" s="3">
        <f>'Рейтинговая таблица организаций'!AM31</f>
        <v>306</v>
      </c>
      <c r="AB31" s="3">
        <f>ROUND('Рейтинговая таблица организаций'!AN31*100/AC31,0)</f>
        <v>97</v>
      </c>
      <c r="AC31" s="3">
        <f>'Рейтинговая таблица организаций'!AO31</f>
        <v>306</v>
      </c>
      <c r="AD31" s="3">
        <f>ROUND('Рейтинговая таблица организаций'!AP31*100/AE31,0)</f>
        <v>98</v>
      </c>
      <c r="AE31" s="3">
        <f>'Рейтинговая таблица организаций'!AQ31</f>
        <v>246</v>
      </c>
      <c r="AF31" s="3">
        <f>ROUND('Рейтинговая таблица организаций'!AV31*100/AG31,0)</f>
        <v>99</v>
      </c>
      <c r="AG31" s="3">
        <f>'Рейтинговая таблица организаций'!AW31</f>
        <v>306</v>
      </c>
      <c r="AH31" s="3">
        <f>ROUND('Рейтинговая таблица организаций'!AX31*100/AI31,0)</f>
        <v>98</v>
      </c>
      <c r="AI31" s="3">
        <f>'Рейтинговая таблица организаций'!AY31</f>
        <v>306</v>
      </c>
      <c r="AJ31" s="3">
        <f>ROUND('Рейтинговая таблица организаций'!AZ31*100/AK31,0)</f>
        <v>99</v>
      </c>
      <c r="AK31" s="3">
        <f>'Рейтинговая таблица организаций'!BA31</f>
        <v>306</v>
      </c>
    </row>
    <row r="32" spans="1:37">
      <c r="A32" s="14">
        <f>'Рейтинговая таблица организаций'!A32</f>
        <v>29</v>
      </c>
      <c r="B32" s="14" t="str">
        <f>'бланки '!C34</f>
        <v>Муниципальное бюджетное общеобразовательное учреждение – лицей № 32 имени И.М.Воробьева г. Орла</v>
      </c>
      <c r="C32" s="2">
        <f>'бланки '!E34+'бланки '!F34</f>
        <v>931</v>
      </c>
      <c r="D32" s="14">
        <f>'Рейтинговая таблица организаций'!C32</f>
        <v>600</v>
      </c>
      <c r="E32" s="14">
        <v>86</v>
      </c>
      <c r="F32" s="14">
        <v>514</v>
      </c>
      <c r="G32" s="14">
        <v>6</v>
      </c>
      <c r="H32" s="6">
        <f t="shared" si="0"/>
        <v>0.64446831364124602</v>
      </c>
      <c r="I32" s="18">
        <f>анкеты!I30</f>
        <v>6</v>
      </c>
      <c r="J32" s="3">
        <f>ROUND('Рейтинговая таблица организаций'!D32*100/K32,0)</f>
        <v>100</v>
      </c>
      <c r="K32" s="3">
        <f>'Рейтинговая таблица организаций'!E32</f>
        <v>14</v>
      </c>
      <c r="L32" s="3">
        <f>ROUND('Рейтинговая таблица организаций'!F32*100/M32,0)</f>
        <v>100</v>
      </c>
      <c r="M32" s="3">
        <f>'Рейтинговая таблица организаций'!G32</f>
        <v>55</v>
      </c>
      <c r="N32" s="3">
        <f>'Рейтинговая таблица организаций'!H32</f>
        <v>4</v>
      </c>
      <c r="O32" s="3">
        <f>ROUND('Рейтинговая таблица организаций'!I32*100/P32,0)</f>
        <v>100</v>
      </c>
      <c r="P32" s="3">
        <f>'Рейтинговая таблица организаций'!J32</f>
        <v>561</v>
      </c>
      <c r="Q32" s="3">
        <f>ROUND('Рейтинговая таблица организаций'!K32*100/R32,0)</f>
        <v>99</v>
      </c>
      <c r="R32" s="3">
        <f>'Рейтинговая таблица организаций'!L32</f>
        <v>557</v>
      </c>
      <c r="S32" s="3">
        <f>'Рейтинговая таблица организаций'!U32</f>
        <v>5</v>
      </c>
      <c r="T32" s="3">
        <f>'Рейтинговая таблица организаций'!X32</f>
        <v>593</v>
      </c>
      <c r="U32" s="3">
        <f>'Рейтинговая таблица организаций'!Y32</f>
        <v>600</v>
      </c>
      <c r="V32" s="3">
        <f>'Рейтинговая таблица организаций'!AD32</f>
        <v>1</v>
      </c>
      <c r="W32" s="3">
        <f>'Рейтинговая таблица организаций'!AE32</f>
        <v>3</v>
      </c>
      <c r="X32" s="3">
        <f>'Рейтинговая таблица организаций'!AF32</f>
        <v>6</v>
      </c>
      <c r="Y32" s="3">
        <f>'Рейтинговая таблица организаций'!AG32</f>
        <v>6</v>
      </c>
      <c r="Z32" s="3">
        <f>ROUND('Рейтинговая таблица организаций'!AL32*100/AA32,0)</f>
        <v>96</v>
      </c>
      <c r="AA32" s="3">
        <f>'Рейтинговая таблица организаций'!AM32</f>
        <v>600</v>
      </c>
      <c r="AB32" s="3">
        <f>ROUND('Рейтинговая таблица организаций'!AN32*100/AC32,0)</f>
        <v>97</v>
      </c>
      <c r="AC32" s="3">
        <f>'Рейтинговая таблица организаций'!AO32</f>
        <v>600</v>
      </c>
      <c r="AD32" s="3">
        <f>ROUND('Рейтинговая таблица организаций'!AP32*100/AE32,0)</f>
        <v>99</v>
      </c>
      <c r="AE32" s="3">
        <f>'Рейтинговая таблица организаций'!AQ32</f>
        <v>543</v>
      </c>
      <c r="AF32" s="3">
        <f>ROUND('Рейтинговая таблица организаций'!AV32*100/AG32,0)</f>
        <v>99</v>
      </c>
      <c r="AG32" s="3">
        <f>'Рейтинговая таблица организаций'!AW32</f>
        <v>600</v>
      </c>
      <c r="AH32" s="3">
        <f>ROUND('Рейтинговая таблица организаций'!AX32*100/AI32,0)</f>
        <v>100</v>
      </c>
      <c r="AI32" s="3">
        <f>'Рейтинговая таблица организаций'!AY32</f>
        <v>600</v>
      </c>
      <c r="AJ32" s="3">
        <f>ROUND('Рейтинговая таблица организаций'!AZ32*100/AK32,0)</f>
        <v>99</v>
      </c>
      <c r="AK32" s="3">
        <f>'Рейтинговая таблица организаций'!BA32</f>
        <v>600</v>
      </c>
    </row>
    <row r="33" spans="1:37">
      <c r="A33" s="14">
        <f>'Рейтинговая таблица организаций'!A33</f>
        <v>30</v>
      </c>
      <c r="B33" s="14" t="str">
        <f>'бланки '!C35</f>
        <v>Муниципальное бюджетное общеобразовательное учреждение – средняя общеобразовательная школа № 33 г. Орла</v>
      </c>
      <c r="C33" s="2">
        <f>'бланки '!E35+'бланки '!F35</f>
        <v>920</v>
      </c>
      <c r="D33" s="14">
        <f>'Рейтинговая таблица организаций'!C33</f>
        <v>600</v>
      </c>
      <c r="E33" s="14">
        <v>147</v>
      </c>
      <c r="F33" s="14">
        <v>453</v>
      </c>
      <c r="G33" s="14">
        <v>10</v>
      </c>
      <c r="H33" s="6">
        <f t="shared" si="0"/>
        <v>0.65217391304347827</v>
      </c>
      <c r="I33" s="18">
        <f>анкеты!I31</f>
        <v>10</v>
      </c>
      <c r="J33" s="3">
        <f>ROUND('Рейтинговая таблица организаций'!D33*100/K33,0)</f>
        <v>100</v>
      </c>
      <c r="K33" s="3">
        <f>'Рейтинговая таблица организаций'!E33</f>
        <v>14</v>
      </c>
      <c r="L33" s="3">
        <f>ROUND('Рейтинговая таблица организаций'!F33*100/M33,0)</f>
        <v>100</v>
      </c>
      <c r="M33" s="3">
        <f>'Рейтинговая таблица организаций'!G33</f>
        <v>51</v>
      </c>
      <c r="N33" s="3">
        <f>'Рейтинговая таблица организаций'!H33</f>
        <v>4</v>
      </c>
      <c r="O33" s="3">
        <f>ROUND('Рейтинговая таблица организаций'!I33*100/P33,0)</f>
        <v>100</v>
      </c>
      <c r="P33" s="3">
        <f>'Рейтинговая таблица организаций'!J33</f>
        <v>414</v>
      </c>
      <c r="Q33" s="3">
        <f>ROUND('Рейтинговая таблица организаций'!K33*100/R33,0)</f>
        <v>98</v>
      </c>
      <c r="R33" s="3">
        <f>'Рейтинговая таблица организаций'!L33</f>
        <v>498</v>
      </c>
      <c r="S33" s="3">
        <f>'Рейтинговая таблица организаций'!U33</f>
        <v>5</v>
      </c>
      <c r="T33" s="3">
        <f>'Рейтинговая таблица организаций'!X33</f>
        <v>594</v>
      </c>
      <c r="U33" s="3">
        <f>'Рейтинговая таблица организаций'!Y33</f>
        <v>600</v>
      </c>
      <c r="V33" s="3">
        <f>'Рейтинговая таблица организаций'!AD33</f>
        <v>0</v>
      </c>
      <c r="W33" s="3">
        <f>'Рейтинговая таблица организаций'!AE33</f>
        <v>3</v>
      </c>
      <c r="X33" s="3">
        <f>'Рейтинговая таблица организаций'!AF33</f>
        <v>10</v>
      </c>
      <c r="Y33" s="3">
        <f>'Рейтинговая таблица организаций'!AG33</f>
        <v>10</v>
      </c>
      <c r="Z33" s="3">
        <f>ROUND('Рейтинговая таблица организаций'!AL33*100/AA33,0)</f>
        <v>97</v>
      </c>
      <c r="AA33" s="3">
        <f>'Рейтинговая таблица организаций'!AM33</f>
        <v>600</v>
      </c>
      <c r="AB33" s="3">
        <f>ROUND('Рейтинговая таблица организаций'!AN33*100/AC33,0)</f>
        <v>98</v>
      </c>
      <c r="AC33" s="3">
        <f>'Рейтинговая таблица организаций'!AO33</f>
        <v>600</v>
      </c>
      <c r="AD33" s="3">
        <f>ROUND('Рейтинговая таблица организаций'!AP33*100/AE33,0)</f>
        <v>97</v>
      </c>
      <c r="AE33" s="3">
        <f>'Рейтинговая таблица организаций'!AQ33</f>
        <v>452</v>
      </c>
      <c r="AF33" s="3">
        <f>ROUND('Рейтинговая таблица организаций'!AV33*100/AG33,0)</f>
        <v>100</v>
      </c>
      <c r="AG33" s="3">
        <f>'Рейтинговая таблица организаций'!AW33</f>
        <v>600</v>
      </c>
      <c r="AH33" s="3">
        <f>ROUND('Рейтинговая таблица организаций'!AX33*100/AI33,0)</f>
        <v>99</v>
      </c>
      <c r="AI33" s="3">
        <f>'Рейтинговая таблица организаций'!AY33</f>
        <v>600</v>
      </c>
      <c r="AJ33" s="3">
        <f>ROUND('Рейтинговая таблица организаций'!AZ33*100/AK33,0)</f>
        <v>99</v>
      </c>
      <c r="AK33" s="3">
        <f>'Рейтинговая таблица организаций'!BA33</f>
        <v>600</v>
      </c>
    </row>
    <row r="34" spans="1:37">
      <c r="A34" s="14">
        <f>'Рейтинговая таблица организаций'!A34</f>
        <v>31</v>
      </c>
      <c r="B34" s="14" t="str">
        <f>'бланки '!C36</f>
        <v>Муниципальное бюджетное общеобразовательное учреждение – гимназия № 34 г. Орла</v>
      </c>
      <c r="C34" s="2">
        <f>'бланки '!E36+'бланки '!F36</f>
        <v>952</v>
      </c>
      <c r="D34" s="14">
        <f>'Рейтинговая таблица организаций'!C34</f>
        <v>600</v>
      </c>
      <c r="E34" s="14">
        <v>244</v>
      </c>
      <c r="F34" s="14">
        <v>356</v>
      </c>
      <c r="G34" s="14">
        <v>1</v>
      </c>
      <c r="H34" s="6">
        <f t="shared" si="0"/>
        <v>0.63025210084033612</v>
      </c>
      <c r="I34" s="18">
        <f>анкеты!I32</f>
        <v>1</v>
      </c>
      <c r="J34" s="3">
        <f>ROUND('Рейтинговая таблица организаций'!D34*100/K34,0)</f>
        <v>100</v>
      </c>
      <c r="K34" s="3">
        <f>'Рейтинговая таблица организаций'!E34</f>
        <v>14</v>
      </c>
      <c r="L34" s="3">
        <f>ROUND('Рейтинговая таблица организаций'!F34*100/M34,0)</f>
        <v>100</v>
      </c>
      <c r="M34" s="3">
        <f>'Рейтинговая таблица организаций'!G34</f>
        <v>56</v>
      </c>
      <c r="N34" s="3">
        <f>'Рейтинговая таблица организаций'!H34</f>
        <v>4</v>
      </c>
      <c r="O34" s="3">
        <f>ROUND('Рейтинговая таблица организаций'!I34*100/P34,0)</f>
        <v>99</v>
      </c>
      <c r="P34" s="3">
        <f>'Рейтинговая таблица организаций'!J34</f>
        <v>342</v>
      </c>
      <c r="Q34" s="3">
        <f>ROUND('Рейтинговая таблица организаций'!K34*100/R34,0)</f>
        <v>99</v>
      </c>
      <c r="R34" s="3">
        <f>'Рейтинговая таблица организаций'!L34</f>
        <v>489</v>
      </c>
      <c r="S34" s="3">
        <f>'Рейтинговая таблица организаций'!U34</f>
        <v>5</v>
      </c>
      <c r="T34" s="3">
        <f>'Рейтинговая таблица организаций'!X34</f>
        <v>590</v>
      </c>
      <c r="U34" s="3">
        <f>'Рейтинговая таблица организаций'!Y34</f>
        <v>600</v>
      </c>
      <c r="V34" s="3">
        <f>'Рейтинговая таблица организаций'!AD34</f>
        <v>0</v>
      </c>
      <c r="W34" s="3">
        <f>'Рейтинговая таблица организаций'!AE34</f>
        <v>3</v>
      </c>
      <c r="X34" s="3">
        <f>'Рейтинговая таблица организаций'!AF34</f>
        <v>1</v>
      </c>
      <c r="Y34" s="3">
        <f>'Рейтинговая таблица организаций'!AG34</f>
        <v>1</v>
      </c>
      <c r="Z34" s="3">
        <f>ROUND('Рейтинговая таблица организаций'!AL34*100/AA34,0)</f>
        <v>97</v>
      </c>
      <c r="AA34" s="3">
        <f>'Рейтинговая таблица организаций'!AM34</f>
        <v>600</v>
      </c>
      <c r="AB34" s="3">
        <f>ROUND('Рейтинговая таблица организаций'!AN34*100/AC34,0)</f>
        <v>95</v>
      </c>
      <c r="AC34" s="3">
        <f>'Рейтинговая таблица организаций'!AO34</f>
        <v>600</v>
      </c>
      <c r="AD34" s="3">
        <f>ROUND('Рейтинговая таблица организаций'!AP34*100/AE34,0)</f>
        <v>96</v>
      </c>
      <c r="AE34" s="3">
        <f>'Рейтинговая таблица организаций'!AQ34</f>
        <v>403</v>
      </c>
      <c r="AF34" s="3">
        <f>ROUND('Рейтинговая таблица организаций'!AV34*100/AG34,0)</f>
        <v>99</v>
      </c>
      <c r="AG34" s="3">
        <f>'Рейтинговая таблица организаций'!AW34</f>
        <v>600</v>
      </c>
      <c r="AH34" s="3">
        <f>ROUND('Рейтинговая таблица организаций'!AX34*100/AI34,0)</f>
        <v>100</v>
      </c>
      <c r="AI34" s="3">
        <f>'Рейтинговая таблица организаций'!AY34</f>
        <v>600</v>
      </c>
      <c r="AJ34" s="3">
        <f>ROUND('Рейтинговая таблица организаций'!AZ34*100/AK34,0)</f>
        <v>99</v>
      </c>
      <c r="AK34" s="3">
        <f>'Рейтинговая таблица организаций'!BA34</f>
        <v>600</v>
      </c>
    </row>
    <row r="35" spans="1:37">
      <c r="A35" s="14">
        <f>'Рейтинговая таблица организаций'!A35</f>
        <v>32</v>
      </c>
      <c r="B35" s="14" t="str">
        <f>'бланки '!C37</f>
        <v>Муниципальное бюджетное общеобразовательное учреждение –школа № 35 имени А.Г. Перелыгина города Орла</v>
      </c>
      <c r="C35" s="2">
        <f>'бланки '!E37+'бланки '!F37</f>
        <v>591</v>
      </c>
      <c r="D35" s="14">
        <f>'Рейтинговая таблица организаций'!C35</f>
        <v>426</v>
      </c>
      <c r="E35" s="14">
        <v>41</v>
      </c>
      <c r="F35" s="14">
        <v>385</v>
      </c>
      <c r="G35" s="14">
        <v>29</v>
      </c>
      <c r="H35" s="6">
        <f t="shared" si="0"/>
        <v>0.7208121827411168</v>
      </c>
      <c r="I35" s="18">
        <f>анкеты!I33</f>
        <v>29</v>
      </c>
      <c r="J35" s="3">
        <f>ROUND('Рейтинговая таблица организаций'!D35*100/K35,0)</f>
        <v>100</v>
      </c>
      <c r="K35" s="3">
        <f>'Рейтинговая таблица организаций'!E35</f>
        <v>14</v>
      </c>
      <c r="L35" s="3">
        <f>ROUND('Рейтинговая таблица организаций'!F35*100/M35,0)</f>
        <v>100</v>
      </c>
      <c r="M35" s="3">
        <f>'Рейтинговая таблица организаций'!G35</f>
        <v>55</v>
      </c>
      <c r="N35" s="3">
        <f>'Рейтинговая таблица организаций'!H35</f>
        <v>4</v>
      </c>
      <c r="O35" s="3">
        <f>ROUND('Рейтинговая таблица организаций'!I35*100/P35,0)</f>
        <v>99</v>
      </c>
      <c r="P35" s="3">
        <f>'Рейтинговая таблица организаций'!J35</f>
        <v>399</v>
      </c>
      <c r="Q35" s="3">
        <f>ROUND('Рейтинговая таблица организаций'!K35*100/R35,0)</f>
        <v>97</v>
      </c>
      <c r="R35" s="3">
        <f>'Рейтинговая таблица организаций'!L35</f>
        <v>386</v>
      </c>
      <c r="S35" s="3">
        <f>'Рейтинговая таблица организаций'!U35</f>
        <v>5</v>
      </c>
      <c r="T35" s="3">
        <f>'Рейтинговая таблица организаций'!X35</f>
        <v>416</v>
      </c>
      <c r="U35" s="3">
        <f>'Рейтинговая таблица организаций'!Y35</f>
        <v>426</v>
      </c>
      <c r="V35" s="3">
        <f>'Рейтинговая таблица организаций'!AD35</f>
        <v>0</v>
      </c>
      <c r="W35" s="3">
        <f>'Рейтинговая таблица организаций'!AE35</f>
        <v>3</v>
      </c>
      <c r="X35" s="3">
        <f>'Рейтинговая таблица организаций'!AF35</f>
        <v>29</v>
      </c>
      <c r="Y35" s="3">
        <f>'Рейтинговая таблица организаций'!AG35</f>
        <v>29</v>
      </c>
      <c r="Z35" s="3">
        <f>ROUND('Рейтинговая таблица организаций'!AL35*100/AA35,0)</f>
        <v>98</v>
      </c>
      <c r="AA35" s="3">
        <f>'Рейтинговая таблица организаций'!AM35</f>
        <v>426</v>
      </c>
      <c r="AB35" s="3">
        <f>ROUND('Рейтинговая таблица организаций'!AN35*100/AC35,0)</f>
        <v>96</v>
      </c>
      <c r="AC35" s="3">
        <f>'Рейтинговая таблица организаций'!AO35</f>
        <v>426</v>
      </c>
      <c r="AD35" s="3">
        <f>ROUND('Рейтинговая таблица организаций'!AP35*100/AE35,0)</f>
        <v>98</v>
      </c>
      <c r="AE35" s="3">
        <f>'Рейтинговая таблица организаций'!AQ35</f>
        <v>372</v>
      </c>
      <c r="AF35" s="3">
        <f>ROUND('Рейтинговая таблица организаций'!AV35*100/AG35,0)</f>
        <v>99</v>
      </c>
      <c r="AG35" s="3">
        <f>'Рейтинговая таблица организаций'!AW35</f>
        <v>426</v>
      </c>
      <c r="AH35" s="3">
        <f>ROUND('Рейтинговая таблица организаций'!AX35*100/AI35,0)</f>
        <v>100</v>
      </c>
      <c r="AI35" s="3">
        <f>'Рейтинговая таблица организаций'!AY35</f>
        <v>426</v>
      </c>
      <c r="AJ35" s="3">
        <f>ROUND('Рейтинговая таблица организаций'!AZ35*100/AK35,0)</f>
        <v>98</v>
      </c>
      <c r="AK35" s="3">
        <f>'Рейтинговая таблица организаций'!BA35</f>
        <v>426</v>
      </c>
    </row>
    <row r="36" spans="1:37">
      <c r="A36" s="14">
        <f>'Рейтинговая таблица организаций'!A36</f>
        <v>33</v>
      </c>
      <c r="B36" s="14" t="str">
        <f>'бланки '!C38</f>
        <v>Муниципальное бюджетное общеобразовательное учреждение – школа № 36 имени А.С. Бакина города Орла</v>
      </c>
      <c r="C36" s="2">
        <f>'бланки '!E38+'бланки '!F38</f>
        <v>411</v>
      </c>
      <c r="D36" s="14">
        <f>'Рейтинговая таблица организаций'!C36</f>
        <v>323</v>
      </c>
      <c r="E36" s="14">
        <v>72</v>
      </c>
      <c r="F36" s="14">
        <v>251</v>
      </c>
      <c r="G36" s="14">
        <v>1</v>
      </c>
      <c r="H36" s="6">
        <f t="shared" si="0"/>
        <v>0.78588807785888082</v>
      </c>
      <c r="I36" s="18">
        <f>анкеты!I34</f>
        <v>1</v>
      </c>
      <c r="J36" s="3">
        <f>ROUND('Рейтинговая таблица организаций'!D36*100/K36,0)</f>
        <v>100</v>
      </c>
      <c r="K36" s="3">
        <f>'Рейтинговая таблица организаций'!E36</f>
        <v>14</v>
      </c>
      <c r="L36" s="3">
        <f>ROUND('Рейтинговая таблица организаций'!F36*100/M36,0)</f>
        <v>100</v>
      </c>
      <c r="M36" s="3">
        <f>'Рейтинговая таблица организаций'!G36</f>
        <v>58</v>
      </c>
      <c r="N36" s="3">
        <f>'Рейтинговая таблица организаций'!H36</f>
        <v>4</v>
      </c>
      <c r="O36" s="3">
        <f>ROUND('Рейтинговая таблица организаций'!I36*100/P36,0)</f>
        <v>98</v>
      </c>
      <c r="P36" s="3">
        <f>'Рейтинговая таблица организаций'!J36</f>
        <v>306</v>
      </c>
      <c r="Q36" s="3">
        <f>ROUND('Рейтинговая таблица организаций'!K36*100/R36,0)</f>
        <v>98</v>
      </c>
      <c r="R36" s="3">
        <f>'Рейтинговая таблица организаций'!L36</f>
        <v>295</v>
      </c>
      <c r="S36" s="3">
        <f>'Рейтинговая таблица организаций'!U36</f>
        <v>5</v>
      </c>
      <c r="T36" s="3">
        <f>'Рейтинговая таблица организаций'!X36</f>
        <v>318</v>
      </c>
      <c r="U36" s="3">
        <f>'Рейтинговая таблица организаций'!Y36</f>
        <v>323</v>
      </c>
      <c r="V36" s="3">
        <f>'Рейтинговая таблица организаций'!AD36</f>
        <v>3</v>
      </c>
      <c r="W36" s="3">
        <f>'Рейтинговая таблица организаций'!AE36</f>
        <v>5</v>
      </c>
      <c r="X36" s="3">
        <f>'Рейтинговая таблица организаций'!AF36</f>
        <v>1</v>
      </c>
      <c r="Y36" s="3">
        <f>'Рейтинговая таблица организаций'!AG36</f>
        <v>1</v>
      </c>
      <c r="Z36" s="3">
        <f>ROUND('Рейтинговая таблица организаций'!AL36*100/AA36,0)</f>
        <v>97</v>
      </c>
      <c r="AA36" s="3">
        <f>'Рейтинговая таблица организаций'!AM36</f>
        <v>323</v>
      </c>
      <c r="AB36" s="3">
        <f>ROUND('Рейтинговая таблица организаций'!AN36*100/AC36,0)</f>
        <v>98</v>
      </c>
      <c r="AC36" s="3">
        <f>'Рейтинговая таблица организаций'!AO36</f>
        <v>323</v>
      </c>
      <c r="AD36" s="3">
        <f>ROUND('Рейтинговая таблица организаций'!AP36*100/AE36,0)</f>
        <v>98</v>
      </c>
      <c r="AE36" s="3">
        <f>'Рейтинговая таблица организаций'!AQ36</f>
        <v>294</v>
      </c>
      <c r="AF36" s="3">
        <f>ROUND('Рейтинговая таблица организаций'!AV36*100/AG36,0)</f>
        <v>100</v>
      </c>
      <c r="AG36" s="3">
        <f>'Рейтинговая таблица организаций'!AW36</f>
        <v>323</v>
      </c>
      <c r="AH36" s="3">
        <f>ROUND('Рейтинговая таблица организаций'!AX36*100/AI36,0)</f>
        <v>96</v>
      </c>
      <c r="AI36" s="3">
        <f>'Рейтинговая таблица организаций'!AY36</f>
        <v>323</v>
      </c>
      <c r="AJ36" s="3">
        <f>ROUND('Рейтинговая таблица организаций'!AZ36*100/AK36,0)</f>
        <v>98</v>
      </c>
      <c r="AK36" s="3">
        <f>'Рейтинговая таблица организаций'!BA36</f>
        <v>323</v>
      </c>
    </row>
    <row r="37" spans="1:37">
      <c r="A37" s="14">
        <f>'Рейтинговая таблица организаций'!A37</f>
        <v>34</v>
      </c>
      <c r="B37" s="14" t="str">
        <f>'бланки '!C39</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7" s="2">
        <f>'бланки '!E39+'бланки '!F39</f>
        <v>1493</v>
      </c>
      <c r="D37" s="14">
        <f>'Рейтинговая таблица организаций'!C37</f>
        <v>600</v>
      </c>
      <c r="E37" s="14">
        <v>72</v>
      </c>
      <c r="F37" s="14">
        <v>528</v>
      </c>
      <c r="G37" s="14">
        <v>1</v>
      </c>
      <c r="H37" s="6">
        <f t="shared" si="0"/>
        <v>0.40187541862022774</v>
      </c>
      <c r="I37" s="18">
        <f>анкеты!I35</f>
        <v>1</v>
      </c>
      <c r="J37" s="3">
        <f>ROUND('Рейтинговая таблица организаций'!D37*100/K37,0)</f>
        <v>100</v>
      </c>
      <c r="K37" s="3">
        <f>'Рейтинговая таблица организаций'!E37</f>
        <v>14</v>
      </c>
      <c r="L37" s="3">
        <f>ROUND('Рейтинговая таблица организаций'!F37*100/M37,0)</f>
        <v>100</v>
      </c>
      <c r="M37" s="3">
        <f>'Рейтинговая таблица организаций'!G37</f>
        <v>54</v>
      </c>
      <c r="N37" s="3">
        <f>'Рейтинговая таблица организаций'!H37</f>
        <v>4</v>
      </c>
      <c r="O37" s="3">
        <f>ROUND('Рейтинговая таблица организаций'!I37*100/P37,0)</f>
        <v>98</v>
      </c>
      <c r="P37" s="3">
        <f>'Рейтинговая таблица организаций'!J37</f>
        <v>461</v>
      </c>
      <c r="Q37" s="3">
        <f>ROUND('Рейтинговая таблица организаций'!K37*100/R37,0)</f>
        <v>97</v>
      </c>
      <c r="R37" s="3">
        <f>'Рейтинговая таблица организаций'!L37</f>
        <v>505</v>
      </c>
      <c r="S37" s="3">
        <f>'Рейтинговая таблица организаций'!U37</f>
        <v>5</v>
      </c>
      <c r="T37" s="3">
        <f>'Рейтинговая таблица организаций'!X37</f>
        <v>592</v>
      </c>
      <c r="U37" s="3">
        <f>'Рейтинговая таблица организаций'!Y37</f>
        <v>600</v>
      </c>
      <c r="V37" s="3">
        <f>'Рейтинговая таблица организаций'!AD37</f>
        <v>0</v>
      </c>
      <c r="W37" s="3">
        <f>'Рейтинговая таблица организаций'!AE37</f>
        <v>6</v>
      </c>
      <c r="X37" s="3">
        <f>'Рейтинговая таблица организаций'!AF37</f>
        <v>1</v>
      </c>
      <c r="Y37" s="3">
        <f>'Рейтинговая таблица организаций'!AG37</f>
        <v>1</v>
      </c>
      <c r="Z37" s="3">
        <f>ROUND('Рейтинговая таблица организаций'!AL37*100/AA37,0)</f>
        <v>98</v>
      </c>
      <c r="AA37" s="3">
        <f>'Рейтинговая таблица организаций'!AM37</f>
        <v>600</v>
      </c>
      <c r="AB37" s="3">
        <f>ROUND('Рейтинговая таблица организаций'!AN37*100/AC37,0)</f>
        <v>99</v>
      </c>
      <c r="AC37" s="3">
        <f>'Рейтинговая таблица организаций'!AO37</f>
        <v>600</v>
      </c>
      <c r="AD37" s="3">
        <f>ROUND('Рейтинговая таблица организаций'!AP37*100/AE37,0)</f>
        <v>98</v>
      </c>
      <c r="AE37" s="3">
        <f>'Рейтинговая таблица организаций'!AQ37</f>
        <v>465</v>
      </c>
      <c r="AF37" s="3">
        <f>ROUND('Рейтинговая таблица организаций'!AV37*100/AG37,0)</f>
        <v>100</v>
      </c>
      <c r="AG37" s="3">
        <f>'Рейтинговая таблица организаций'!AW37</f>
        <v>600</v>
      </c>
      <c r="AH37" s="3">
        <f>ROUND('Рейтинговая таблица организаций'!AX37*100/AI37,0)</f>
        <v>99</v>
      </c>
      <c r="AI37" s="3">
        <f>'Рейтинговая таблица организаций'!AY37</f>
        <v>600</v>
      </c>
      <c r="AJ37" s="3">
        <f>ROUND('Рейтинговая таблица организаций'!AZ37*100/AK37,0)</f>
        <v>99</v>
      </c>
      <c r="AK37" s="3">
        <f>'Рейтинговая таблица организаций'!BA37</f>
        <v>600</v>
      </c>
    </row>
    <row r="38" spans="1:37">
      <c r="A38" s="14">
        <f>'Рейтинговая таблица организаций'!A38</f>
        <v>35</v>
      </c>
      <c r="B38" s="14" t="str">
        <f>'бланки '!C40</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8" s="2">
        <f>'бланки '!E40+'бланки '!F40</f>
        <v>760</v>
      </c>
      <c r="D38" s="14">
        <f>'Рейтинговая таблица организаций'!C38</f>
        <v>600</v>
      </c>
      <c r="E38" s="14">
        <v>190</v>
      </c>
      <c r="F38" s="14">
        <v>410</v>
      </c>
      <c r="G38" s="14">
        <v>1</v>
      </c>
      <c r="H38" s="6">
        <f t="shared" si="0"/>
        <v>0.78947368421052633</v>
      </c>
      <c r="I38" s="18">
        <f>анкеты!I36</f>
        <v>1</v>
      </c>
      <c r="J38" s="3">
        <f>ROUND('Рейтинговая таблица организаций'!D38*100/K38,0)</f>
        <v>100</v>
      </c>
      <c r="K38" s="3">
        <f>'Рейтинговая таблица организаций'!E38</f>
        <v>13</v>
      </c>
      <c r="L38" s="3">
        <f>ROUND('Рейтинговая таблица организаций'!F38*100/M38,0)</f>
        <v>100</v>
      </c>
      <c r="M38" s="3">
        <f>'Рейтинговая таблица организаций'!G38</f>
        <v>61</v>
      </c>
      <c r="N38" s="3">
        <f>'Рейтинговая таблица организаций'!H38</f>
        <v>4</v>
      </c>
      <c r="O38" s="3">
        <f>ROUND('Рейтинговая таблица организаций'!I38*100/P38,0)</f>
        <v>96</v>
      </c>
      <c r="P38" s="3">
        <f>'Рейтинговая таблица организаций'!J38</f>
        <v>415</v>
      </c>
      <c r="Q38" s="3">
        <f>ROUND('Рейтинговая таблица организаций'!K38*100/R38,0)</f>
        <v>98</v>
      </c>
      <c r="R38" s="3">
        <f>'Рейтинговая таблица организаций'!L38</f>
        <v>478</v>
      </c>
      <c r="S38" s="3">
        <f>'Рейтинговая таблица организаций'!U38</f>
        <v>5</v>
      </c>
      <c r="T38" s="3">
        <f>'Рейтинговая таблица организаций'!X38</f>
        <v>596</v>
      </c>
      <c r="U38" s="3">
        <f>'Рейтинговая таблица организаций'!Y38</f>
        <v>600</v>
      </c>
      <c r="V38" s="3">
        <f>'Рейтинговая таблица организаций'!AD38</f>
        <v>2</v>
      </c>
      <c r="W38" s="3">
        <f>'Рейтинговая таблица организаций'!AE38</f>
        <v>3</v>
      </c>
      <c r="X38" s="3">
        <f>'Рейтинговая таблица организаций'!AF38</f>
        <v>1</v>
      </c>
      <c r="Y38" s="3">
        <f>'Рейтинговая таблица организаций'!AG38</f>
        <v>1</v>
      </c>
      <c r="Z38" s="3">
        <f>ROUND('Рейтинговая таблица организаций'!AL38*100/AA38,0)</f>
        <v>97</v>
      </c>
      <c r="AA38" s="3">
        <f>'Рейтинговая таблица организаций'!AM38</f>
        <v>600</v>
      </c>
      <c r="AB38" s="3">
        <f>ROUND('Рейтинговая таблица организаций'!AN38*100/AC38,0)</f>
        <v>99</v>
      </c>
      <c r="AC38" s="3">
        <f>'Рейтинговая таблица организаций'!AO38</f>
        <v>600</v>
      </c>
      <c r="AD38" s="3">
        <f>ROUND('Рейтинговая таблица организаций'!AP38*100/AE38,0)</f>
        <v>96</v>
      </c>
      <c r="AE38" s="3">
        <f>'Рейтинговая таблица организаций'!AQ38</f>
        <v>428</v>
      </c>
      <c r="AF38" s="3">
        <f>ROUND('Рейтинговая таблица организаций'!AV38*100/AG38,0)</f>
        <v>97</v>
      </c>
      <c r="AG38" s="3">
        <f>'Рейтинговая таблица организаций'!AW38</f>
        <v>600</v>
      </c>
      <c r="AH38" s="3">
        <f>ROUND('Рейтинговая таблица организаций'!AX38*100/AI38,0)</f>
        <v>96</v>
      </c>
      <c r="AI38" s="3">
        <f>'Рейтинговая таблица организаций'!AY38</f>
        <v>600</v>
      </c>
      <c r="AJ38" s="3">
        <f>ROUND('Рейтинговая таблица организаций'!AZ38*100/AK38,0)</f>
        <v>99</v>
      </c>
      <c r="AK38" s="3">
        <f>'Рейтинговая таблица организаций'!BA38</f>
        <v>600</v>
      </c>
    </row>
    <row r="39" spans="1:37">
      <c r="A39" s="14">
        <f>'Рейтинговая таблица организаций'!A39</f>
        <v>36</v>
      </c>
      <c r="B39" s="14" t="str">
        <f>'бланки '!C41</f>
        <v>Муниципальное бюджетное общеобразовательное учреждение – гимназия № 39 имени Фридриха Шиллера г. Орла</v>
      </c>
      <c r="C39" s="2">
        <f>'бланки '!E41+'бланки '!F41</f>
        <v>1138</v>
      </c>
      <c r="D39" s="14">
        <f>'Рейтинговая таблица организаций'!C39</f>
        <v>600</v>
      </c>
      <c r="E39" s="14">
        <v>91</v>
      </c>
      <c r="F39" s="14">
        <v>509</v>
      </c>
      <c r="G39" s="14">
        <v>20</v>
      </c>
      <c r="H39" s="6">
        <f t="shared" si="0"/>
        <v>0.52724077328646746</v>
      </c>
      <c r="I39" s="18">
        <f>анкеты!I37</f>
        <v>20</v>
      </c>
      <c r="J39" s="3">
        <f>ROUND('Рейтинговая таблица организаций'!D39*100/K39,0)</f>
        <v>100</v>
      </c>
      <c r="K39" s="3">
        <f>'Рейтинговая таблица организаций'!E39</f>
        <v>14</v>
      </c>
      <c r="L39" s="3">
        <f>ROUND('Рейтинговая таблица организаций'!F39*100/M39,0)</f>
        <v>100</v>
      </c>
      <c r="M39" s="3">
        <f>'Рейтинговая таблица организаций'!G39</f>
        <v>56</v>
      </c>
      <c r="N39" s="3">
        <f>'Рейтинговая таблица организаций'!H39</f>
        <v>4</v>
      </c>
      <c r="O39" s="3">
        <f>ROUND('Рейтинговая таблица организаций'!I39*100/P39,0)</f>
        <v>99</v>
      </c>
      <c r="P39" s="3">
        <f>'Рейтинговая таблица организаций'!J39</f>
        <v>565</v>
      </c>
      <c r="Q39" s="3">
        <f>ROUND('Рейтинговая таблица организаций'!K39*100/R39,0)</f>
        <v>99</v>
      </c>
      <c r="R39" s="3">
        <f>'Рейтинговая таблица организаций'!L39</f>
        <v>576</v>
      </c>
      <c r="S39" s="3">
        <f>'Рейтинговая таблица организаций'!U39</f>
        <v>5</v>
      </c>
      <c r="T39" s="3">
        <f>'Рейтинговая таблица организаций'!X39</f>
        <v>593</v>
      </c>
      <c r="U39" s="3">
        <f>'Рейтинговая таблица организаций'!Y39</f>
        <v>600</v>
      </c>
      <c r="V39" s="3">
        <f>'Рейтинговая таблица организаций'!AD39</f>
        <v>0</v>
      </c>
      <c r="W39" s="3">
        <f>'Рейтинговая таблица организаций'!AE39</f>
        <v>4</v>
      </c>
      <c r="X39" s="3">
        <f>'Рейтинговая таблица организаций'!AF39</f>
        <v>20</v>
      </c>
      <c r="Y39" s="3">
        <f>'Рейтинговая таблица организаций'!AG39</f>
        <v>20</v>
      </c>
      <c r="Z39" s="3">
        <f>ROUND('Рейтинговая таблица организаций'!AL39*100/AA39,0)</f>
        <v>96</v>
      </c>
      <c r="AA39" s="3">
        <f>'Рейтинговая таблица организаций'!AM39</f>
        <v>600</v>
      </c>
      <c r="AB39" s="3">
        <f>ROUND('Рейтинговая таблица организаций'!AN39*100/AC39,0)</f>
        <v>99</v>
      </c>
      <c r="AC39" s="3">
        <f>'Рейтинговая таблица организаций'!AO39</f>
        <v>600</v>
      </c>
      <c r="AD39" s="3">
        <f>ROUND('Рейтинговая таблица организаций'!AP39*100/AE39,0)</f>
        <v>98</v>
      </c>
      <c r="AE39" s="3">
        <f>'Рейтинговая таблица организаций'!AQ39</f>
        <v>574</v>
      </c>
      <c r="AF39" s="3">
        <f>ROUND('Рейтинговая таблица организаций'!AV39*100/AG39,0)</f>
        <v>98</v>
      </c>
      <c r="AG39" s="3">
        <f>'Рейтинговая таблица организаций'!AW39</f>
        <v>600</v>
      </c>
      <c r="AH39" s="3">
        <f>ROUND('Рейтинговая таблица организаций'!AX39*100/AI39,0)</f>
        <v>99</v>
      </c>
      <c r="AI39" s="3">
        <f>'Рейтинговая таблица организаций'!AY39</f>
        <v>600</v>
      </c>
      <c r="AJ39" s="3">
        <f>ROUND('Рейтинговая таблица организаций'!AZ39*100/AK39,0)</f>
        <v>98</v>
      </c>
      <c r="AK39" s="3">
        <f>'Рейтинговая таблица организаций'!BA39</f>
        <v>600</v>
      </c>
    </row>
    <row r="40" spans="1:37">
      <c r="A40" s="14">
        <f>'Рейтинговая таблица организаций'!A40</f>
        <v>37</v>
      </c>
      <c r="B40" s="14" t="str">
        <f>'бланки '!C42</f>
        <v>Муниципальное бюджетное общеобразовательное учреждение лицей № 40 г. Орла</v>
      </c>
      <c r="C40" s="2">
        <f>'бланки '!E42+'бланки '!F42</f>
        <v>1447</v>
      </c>
      <c r="D40" s="14">
        <f>'Рейтинговая таблица организаций'!C40</f>
        <v>600</v>
      </c>
      <c r="E40" s="14">
        <v>236</v>
      </c>
      <c r="F40" s="14">
        <v>364</v>
      </c>
      <c r="G40" s="14">
        <v>6</v>
      </c>
      <c r="H40" s="6">
        <f t="shared" si="0"/>
        <v>0.414651002073255</v>
      </c>
      <c r="I40" s="18">
        <f>анкеты!I38</f>
        <v>6</v>
      </c>
      <c r="J40" s="3">
        <f>ROUND('Рейтинговая таблица организаций'!D40*100/K40,0)</f>
        <v>100</v>
      </c>
      <c r="K40" s="3">
        <f>'Рейтинговая таблица организаций'!E40</f>
        <v>14</v>
      </c>
      <c r="L40" s="3">
        <f>ROUND('Рейтинговая таблица организаций'!F40*100/M40,0)</f>
        <v>100</v>
      </c>
      <c r="M40" s="3">
        <f>'Рейтинговая таблица организаций'!G40</f>
        <v>56</v>
      </c>
      <c r="N40" s="3">
        <f>'Рейтинговая таблица организаций'!H40</f>
        <v>4</v>
      </c>
      <c r="O40" s="3">
        <f>ROUND('Рейтинговая таблица организаций'!I40*100/P40,0)</f>
        <v>99</v>
      </c>
      <c r="P40" s="3">
        <f>'Рейтинговая таблица организаций'!J40</f>
        <v>409</v>
      </c>
      <c r="Q40" s="3">
        <f>ROUND('Рейтинговая таблица организаций'!K40*100/R40,0)</f>
        <v>99</v>
      </c>
      <c r="R40" s="3">
        <f>'Рейтинговая таблица организаций'!L40</f>
        <v>510</v>
      </c>
      <c r="S40" s="3">
        <f>'Рейтинговая таблица организаций'!U40</f>
        <v>5</v>
      </c>
      <c r="T40" s="3">
        <f>'Рейтинговая таблица организаций'!X40</f>
        <v>594</v>
      </c>
      <c r="U40" s="3">
        <f>'Рейтинговая таблица организаций'!Y40</f>
        <v>600</v>
      </c>
      <c r="V40" s="3">
        <f>'Рейтинговая таблица организаций'!AD40</f>
        <v>1</v>
      </c>
      <c r="W40" s="3">
        <f>'Рейтинговая таблица организаций'!AE40</f>
        <v>3</v>
      </c>
      <c r="X40" s="3">
        <f>'Рейтинговая таблица организаций'!AF40</f>
        <v>6</v>
      </c>
      <c r="Y40" s="3">
        <f>'Рейтинговая таблица организаций'!AG40</f>
        <v>6</v>
      </c>
      <c r="Z40" s="3">
        <f>ROUND('Рейтинговая таблица организаций'!AL40*100/AA40,0)</f>
        <v>96</v>
      </c>
      <c r="AA40" s="3">
        <f>'Рейтинговая таблица организаций'!AM40</f>
        <v>600</v>
      </c>
      <c r="AB40" s="3">
        <f>ROUND('Рейтинговая таблица организаций'!AN40*100/AC40,0)</f>
        <v>99</v>
      </c>
      <c r="AC40" s="3">
        <f>'Рейтинговая таблица организаций'!AO40</f>
        <v>600</v>
      </c>
      <c r="AD40" s="3">
        <f>ROUND('Рейтинговая таблица организаций'!AP40*100/AE40,0)</f>
        <v>96</v>
      </c>
      <c r="AE40" s="3">
        <f>'Рейтинговая таблица организаций'!AQ40</f>
        <v>372</v>
      </c>
      <c r="AF40" s="3">
        <f>ROUND('Рейтинговая таблица организаций'!AV40*100/AG40,0)</f>
        <v>100</v>
      </c>
      <c r="AG40" s="3">
        <f>'Рейтинговая таблица организаций'!AW40</f>
        <v>600</v>
      </c>
      <c r="AH40" s="3">
        <f>ROUND('Рейтинговая таблица организаций'!AX40*100/AI40,0)</f>
        <v>99</v>
      </c>
      <c r="AI40" s="3">
        <f>'Рейтинговая таблица организаций'!AY40</f>
        <v>600</v>
      </c>
      <c r="AJ40" s="3">
        <f>ROUND('Рейтинговая таблица организаций'!AZ40*100/AK40,0)</f>
        <v>100</v>
      </c>
      <c r="AK40" s="3">
        <f>'Рейтинговая таблица организаций'!BA40</f>
        <v>600</v>
      </c>
    </row>
    <row r="41" spans="1:37">
      <c r="A41" s="14">
        <f>'Рейтинговая таблица организаций'!A41</f>
        <v>38</v>
      </c>
      <c r="B41" s="14" t="str">
        <f>'бланки '!C43</f>
        <v>Муниципальное бюджетное общеобразовательное учреждение – средняя общеобразовательная школа № 45 имени Д.И. Блынского г. Орла</v>
      </c>
      <c r="C41" s="2">
        <f>'бланки '!E43+'бланки '!F43</f>
        <v>1195</v>
      </c>
      <c r="D41" s="14">
        <f>'Рейтинговая таблица организаций'!C41</f>
        <v>600</v>
      </c>
      <c r="E41" s="14">
        <v>118</v>
      </c>
      <c r="F41" s="14">
        <v>482</v>
      </c>
      <c r="G41" s="14">
        <v>48</v>
      </c>
      <c r="H41" s="6">
        <f t="shared" si="0"/>
        <v>0.502092050209205</v>
      </c>
      <c r="I41" s="18">
        <f>анкеты!I39</f>
        <v>48</v>
      </c>
      <c r="J41" s="3">
        <f>ROUND('Рейтинговая таблица организаций'!D41*100/K41,0)</f>
        <v>100</v>
      </c>
      <c r="K41" s="3">
        <f>'Рейтинговая таблица организаций'!E41</f>
        <v>14</v>
      </c>
      <c r="L41" s="3">
        <f>ROUND('Рейтинговая таблица организаций'!F41*100/M41,0)</f>
        <v>100</v>
      </c>
      <c r="M41" s="3">
        <f>'Рейтинговая таблица организаций'!G41</f>
        <v>55</v>
      </c>
      <c r="N41" s="3">
        <f>'Рейтинговая таблица организаций'!H41</f>
        <v>4</v>
      </c>
      <c r="O41" s="3">
        <f>ROUND('Рейтинговая таблица организаций'!I41*100/P41,0)</f>
        <v>100</v>
      </c>
      <c r="P41" s="3">
        <f>'Рейтинговая таблица организаций'!J41</f>
        <v>585</v>
      </c>
      <c r="Q41" s="3">
        <f>ROUND('Рейтинговая таблица организаций'!K41*100/R41,0)</f>
        <v>100</v>
      </c>
      <c r="R41" s="3">
        <f>'Рейтинговая таблица организаций'!L41</f>
        <v>593</v>
      </c>
      <c r="S41" s="3">
        <f>'Рейтинговая таблица организаций'!U41</f>
        <v>5</v>
      </c>
      <c r="T41" s="3">
        <f>'Рейтинговая таблица организаций'!X41</f>
        <v>594</v>
      </c>
      <c r="U41" s="3">
        <f>'Рейтинговая таблица организаций'!Y41</f>
        <v>600</v>
      </c>
      <c r="V41" s="3">
        <f>'Рейтинговая таблица организаций'!AD41</f>
        <v>3</v>
      </c>
      <c r="W41" s="3">
        <f>'Рейтинговая таблица организаций'!AE41</f>
        <v>3</v>
      </c>
      <c r="X41" s="3">
        <f>'Рейтинговая таблица организаций'!AF41</f>
        <v>48</v>
      </c>
      <c r="Y41" s="3">
        <f>'Рейтинговая таблица организаций'!AG41</f>
        <v>48</v>
      </c>
      <c r="Z41" s="3">
        <f>ROUND('Рейтинговая таблица организаций'!AL41*100/AA41,0)</f>
        <v>99</v>
      </c>
      <c r="AA41" s="3">
        <f>'Рейтинговая таблица организаций'!AM41</f>
        <v>600</v>
      </c>
      <c r="AB41" s="3">
        <f>ROUND('Рейтинговая таблица организаций'!AN41*100/AC41,0)</f>
        <v>100</v>
      </c>
      <c r="AC41" s="3">
        <f>'Рейтинговая таблица организаций'!AO41</f>
        <v>600</v>
      </c>
      <c r="AD41" s="3">
        <f>ROUND('Рейтинговая таблица организаций'!AP41*100/AE41,0)</f>
        <v>99</v>
      </c>
      <c r="AE41" s="3">
        <f>'Рейтинговая таблица организаций'!AQ41</f>
        <v>577</v>
      </c>
      <c r="AF41" s="3">
        <f>ROUND('Рейтинговая таблица организаций'!AV41*100/AG41,0)</f>
        <v>100</v>
      </c>
      <c r="AG41" s="3">
        <f>'Рейтинговая таблица организаций'!AW41</f>
        <v>600</v>
      </c>
      <c r="AH41" s="3">
        <f>ROUND('Рейтинговая таблица организаций'!AX41*100/AI41,0)</f>
        <v>100</v>
      </c>
      <c r="AI41" s="3">
        <f>'Рейтинговая таблица организаций'!AY41</f>
        <v>600</v>
      </c>
      <c r="AJ41" s="3">
        <f>ROUND('Рейтинговая таблица организаций'!AZ41*100/AK41,0)</f>
        <v>99</v>
      </c>
      <c r="AK41" s="3">
        <f>'Рейтинговая таблица организаций'!BA41</f>
        <v>600</v>
      </c>
    </row>
    <row r="42" spans="1:37">
      <c r="A42" s="14">
        <f>'Рейтинговая таблица организаций'!A42</f>
        <v>39</v>
      </c>
      <c r="B42" s="14" t="str">
        <f>'бланки '!C44</f>
        <v>Муниципальное бюджетное вечернее (сменное) общеобразовательное учреждение «Открытая (сменная) общеобразовательная школа № 48» г. Орла</v>
      </c>
      <c r="C42" s="2">
        <f>'бланки '!E44+'бланки '!F44</f>
        <v>250</v>
      </c>
      <c r="D42" s="14">
        <f>'Рейтинговая таблица организаций'!C42</f>
        <v>133</v>
      </c>
      <c r="E42" s="14">
        <v>94</v>
      </c>
      <c r="F42" s="14">
        <v>39</v>
      </c>
      <c r="G42" s="14">
        <v>11</v>
      </c>
      <c r="H42" s="6">
        <f t="shared" si="0"/>
        <v>0.53200000000000003</v>
      </c>
      <c r="I42" s="18">
        <f>анкеты!I40</f>
        <v>11</v>
      </c>
      <c r="J42" s="3">
        <f>ROUND('Рейтинговая таблица организаций'!D42*100/K42,0)</f>
        <v>100</v>
      </c>
      <c r="K42" s="3">
        <f>'Рейтинговая таблица организаций'!E42</f>
        <v>13</v>
      </c>
      <c r="L42" s="3">
        <f>ROUND('Рейтинговая таблица организаций'!F42*100/M42,0)</f>
        <v>100</v>
      </c>
      <c r="M42" s="3">
        <f>'Рейтинговая таблица организаций'!G42</f>
        <v>53</v>
      </c>
      <c r="N42" s="3">
        <f>'Рейтинговая таблица организаций'!H42</f>
        <v>4</v>
      </c>
      <c r="O42" s="3">
        <f>ROUND('Рейтинговая таблица организаций'!I42*100/P42,0)</f>
        <v>97</v>
      </c>
      <c r="P42" s="3">
        <f>'Рейтинговая таблица организаций'!J42</f>
        <v>116</v>
      </c>
      <c r="Q42" s="3">
        <f>ROUND('Рейтинговая таблица организаций'!K42*100/R42,0)</f>
        <v>100</v>
      </c>
      <c r="R42" s="3">
        <f>'Рейтинговая таблица организаций'!L42</f>
        <v>99</v>
      </c>
      <c r="S42" s="3">
        <f>'Рейтинговая таблица организаций'!U42</f>
        <v>5</v>
      </c>
      <c r="T42" s="3">
        <f>'Рейтинговая таблица организаций'!X42</f>
        <v>133</v>
      </c>
      <c r="U42" s="3">
        <f>'Рейтинговая таблица организаций'!Y42</f>
        <v>133</v>
      </c>
      <c r="V42" s="3">
        <f>'Рейтинговая таблица организаций'!AD42</f>
        <v>0</v>
      </c>
      <c r="W42" s="3">
        <f>'Рейтинговая таблица организаций'!AE42</f>
        <v>3</v>
      </c>
      <c r="X42" s="3">
        <f>'Рейтинговая таблица организаций'!AF42</f>
        <v>11</v>
      </c>
      <c r="Y42" s="3">
        <f>'Рейтинговая таблица организаций'!AG42</f>
        <v>11</v>
      </c>
      <c r="Z42" s="3">
        <f>ROUND('Рейтинговая таблица организаций'!AL42*100/AA42,0)</f>
        <v>97</v>
      </c>
      <c r="AA42" s="3">
        <f>'Рейтинговая таблица организаций'!AM42</f>
        <v>133</v>
      </c>
      <c r="AB42" s="3">
        <f>ROUND('Рейтинговая таблица организаций'!AN42*100/AC42,0)</f>
        <v>96</v>
      </c>
      <c r="AC42" s="3">
        <f>'Рейтинговая таблица организаций'!AO42</f>
        <v>133</v>
      </c>
      <c r="AD42" s="3">
        <f>ROUND('Рейтинговая таблица организаций'!AP42*100/AE42,0)</f>
        <v>98</v>
      </c>
      <c r="AE42" s="3">
        <f>'Рейтинговая таблица организаций'!AQ42</f>
        <v>114</v>
      </c>
      <c r="AF42" s="3">
        <f>ROUND('Рейтинговая таблица организаций'!AV42*100/AG42,0)</f>
        <v>96</v>
      </c>
      <c r="AG42" s="3">
        <f>'Рейтинговая таблица организаций'!AW42</f>
        <v>133</v>
      </c>
      <c r="AH42" s="3">
        <f>ROUND('Рейтинговая таблица организаций'!AX42*100/AI42,0)</f>
        <v>100</v>
      </c>
      <c r="AI42" s="3">
        <f>'Рейтинговая таблица организаций'!AY42</f>
        <v>133</v>
      </c>
      <c r="AJ42" s="3">
        <f>ROUND('Рейтинговая таблица организаций'!AZ42*100/AK42,0)</f>
        <v>98</v>
      </c>
      <c r="AK42" s="3">
        <f>'Рейтинговая таблица организаций'!BA42</f>
        <v>133</v>
      </c>
    </row>
    <row r="43" spans="1:37">
      <c r="A43" s="14">
        <f>'Рейтинговая таблица организаций'!A43</f>
        <v>40</v>
      </c>
      <c r="B43" s="14" t="str">
        <f>'бланки '!C45</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3" s="2">
        <f>'бланки '!E45+'бланки '!F45</f>
        <v>556</v>
      </c>
      <c r="D43" s="14">
        <f>'Рейтинговая таблица организаций'!C43</f>
        <v>386</v>
      </c>
      <c r="E43" s="14">
        <v>90</v>
      </c>
      <c r="F43" s="14">
        <v>296</v>
      </c>
      <c r="G43" s="14">
        <v>29</v>
      </c>
      <c r="H43" s="6">
        <f t="shared" si="0"/>
        <v>0.69424460431654678</v>
      </c>
      <c r="I43" s="18">
        <f>анкеты!I41</f>
        <v>29</v>
      </c>
      <c r="J43" s="3">
        <f>ROUND('Рейтинговая таблица организаций'!D43*100/K43,0)</f>
        <v>100</v>
      </c>
      <c r="K43" s="3">
        <f>'Рейтинговая таблица организаций'!E43</f>
        <v>14</v>
      </c>
      <c r="L43" s="3">
        <f>ROUND('Рейтинговая таблица организаций'!F43*100/M43,0)</f>
        <v>100</v>
      </c>
      <c r="M43" s="3">
        <f>'Рейтинговая таблица организаций'!G43</f>
        <v>55</v>
      </c>
      <c r="N43" s="3">
        <f>'Рейтинговая таблица организаций'!H43</f>
        <v>4</v>
      </c>
      <c r="O43" s="3">
        <f>ROUND('Рейтинговая таблица организаций'!I43*100/P43,0)</f>
        <v>99</v>
      </c>
      <c r="P43" s="3">
        <f>'Рейтинговая таблица организаций'!J43</f>
        <v>374</v>
      </c>
      <c r="Q43" s="3">
        <f>ROUND('Рейтинговая таблица организаций'!K43*100/R43,0)</f>
        <v>98</v>
      </c>
      <c r="R43" s="3">
        <f>'Рейтинговая таблица организаций'!L43</f>
        <v>363</v>
      </c>
      <c r="S43" s="3">
        <f>'Рейтинговая таблица организаций'!U43</f>
        <v>5</v>
      </c>
      <c r="T43" s="3">
        <f>'Рейтинговая таблица организаций'!X43</f>
        <v>379</v>
      </c>
      <c r="U43" s="3">
        <f>'Рейтинговая таблица организаций'!Y43</f>
        <v>386</v>
      </c>
      <c r="V43" s="3">
        <f>'Рейтинговая таблица организаций'!AD43</f>
        <v>0</v>
      </c>
      <c r="W43" s="3">
        <f>'Рейтинговая таблица организаций'!AE43</f>
        <v>4</v>
      </c>
      <c r="X43" s="3">
        <f>'Рейтинговая таблица организаций'!AF43</f>
        <v>29</v>
      </c>
      <c r="Y43" s="3">
        <f>'Рейтинговая таблица организаций'!AG43</f>
        <v>29</v>
      </c>
      <c r="Z43" s="3">
        <f>ROUND('Рейтинговая таблица организаций'!AL43*100/AA43,0)</f>
        <v>100</v>
      </c>
      <c r="AA43" s="3">
        <f>'Рейтинговая таблица организаций'!AM43</f>
        <v>386</v>
      </c>
      <c r="AB43" s="3">
        <f>ROUND('Рейтинговая таблица организаций'!AN43*100/AC43,0)</f>
        <v>100</v>
      </c>
      <c r="AC43" s="3">
        <f>'Рейтинговая таблица организаций'!AO43</f>
        <v>386</v>
      </c>
      <c r="AD43" s="3">
        <f>ROUND('Рейтинговая таблица организаций'!AP43*100/AE43,0)</f>
        <v>99</v>
      </c>
      <c r="AE43" s="3">
        <f>'Рейтинговая таблица организаций'!AQ43</f>
        <v>361</v>
      </c>
      <c r="AF43" s="3">
        <f>ROUND('Рейтинговая таблица организаций'!AV43*100/AG43,0)</f>
        <v>100</v>
      </c>
      <c r="AG43" s="3">
        <f>'Рейтинговая таблица организаций'!AW43</f>
        <v>386</v>
      </c>
      <c r="AH43" s="3">
        <f>ROUND('Рейтинговая таблица организаций'!AX43*100/AI43,0)</f>
        <v>99</v>
      </c>
      <c r="AI43" s="3">
        <f>'Рейтинговая таблица организаций'!AY43</f>
        <v>386</v>
      </c>
      <c r="AJ43" s="3">
        <f>ROUND('Рейтинговая таблица организаций'!AZ43*100/AK43,0)</f>
        <v>100</v>
      </c>
      <c r="AK43" s="3">
        <f>'Рейтинговая таблица организаций'!BA43</f>
        <v>386</v>
      </c>
    </row>
    <row r="44" spans="1:37">
      <c r="A44" s="14">
        <f>'Рейтинговая таблица организаций'!A44</f>
        <v>41</v>
      </c>
      <c r="B44" s="14" t="str">
        <f>'бланки '!C46</f>
        <v>Муниципальное бюджетное общеобразовательное учреждение – средняя общеобразовательная школа № 50 г. Орла</v>
      </c>
      <c r="C44" s="2">
        <f>'бланки '!E46+'бланки '!F46</f>
        <v>1207</v>
      </c>
      <c r="D44" s="14">
        <f>'Рейтинговая таблица организаций'!C44</f>
        <v>600</v>
      </c>
      <c r="E44" s="14">
        <v>235</v>
      </c>
      <c r="F44" s="14">
        <v>365</v>
      </c>
      <c r="G44" s="14">
        <v>12</v>
      </c>
      <c r="H44" s="6">
        <f t="shared" si="0"/>
        <v>0.4971002485501243</v>
      </c>
      <c r="I44" s="18">
        <f>анкеты!I42</f>
        <v>12</v>
      </c>
      <c r="J44" s="3">
        <f>ROUND('Рейтинговая таблица организаций'!D44*100/K44,0)</f>
        <v>100</v>
      </c>
      <c r="K44" s="3">
        <f>'Рейтинговая таблица организаций'!E44</f>
        <v>14</v>
      </c>
      <c r="L44" s="3">
        <f>ROUND('Рейтинговая таблица организаций'!F44*100/M44,0)</f>
        <v>100</v>
      </c>
      <c r="M44" s="3">
        <f>'Рейтинговая таблица организаций'!G44</f>
        <v>55</v>
      </c>
      <c r="N44" s="3">
        <f>'Рейтинговая таблица организаций'!H44</f>
        <v>4</v>
      </c>
      <c r="O44" s="3">
        <f>ROUND('Рейтинговая таблица организаций'!I44*100/P44,0)</f>
        <v>99</v>
      </c>
      <c r="P44" s="3">
        <f>'Рейтинговая таблица организаций'!J44</f>
        <v>557</v>
      </c>
      <c r="Q44" s="3">
        <f>ROUND('Рейтинговая таблица организаций'!K44*100/R44,0)</f>
        <v>99</v>
      </c>
      <c r="R44" s="3">
        <f>'Рейтинговая таблица организаций'!L44</f>
        <v>561</v>
      </c>
      <c r="S44" s="3">
        <f>'Рейтинговая таблица организаций'!U44</f>
        <v>5</v>
      </c>
      <c r="T44" s="3">
        <f>'Рейтинговая таблица организаций'!X44</f>
        <v>593</v>
      </c>
      <c r="U44" s="3">
        <f>'Рейтинговая таблица организаций'!Y44</f>
        <v>600</v>
      </c>
      <c r="V44" s="3">
        <f>'Рейтинговая таблица организаций'!AD44</f>
        <v>2</v>
      </c>
      <c r="W44" s="3">
        <f>'Рейтинговая таблица организаций'!AE44</f>
        <v>3</v>
      </c>
      <c r="X44" s="3">
        <f>'Рейтинговая таблица организаций'!AF44</f>
        <v>12</v>
      </c>
      <c r="Y44" s="3">
        <f>'Рейтинговая таблица организаций'!AG44</f>
        <v>12</v>
      </c>
      <c r="Z44" s="3">
        <f>ROUND('Рейтинговая таблица организаций'!AL44*100/AA44,0)</f>
        <v>100</v>
      </c>
      <c r="AA44" s="3">
        <f>'Рейтинговая таблица организаций'!AM44</f>
        <v>600</v>
      </c>
      <c r="AB44" s="3">
        <f>ROUND('Рейтинговая таблица организаций'!AN44*100/AC44,0)</f>
        <v>99</v>
      </c>
      <c r="AC44" s="3">
        <f>'Рейтинговая таблица организаций'!AO44</f>
        <v>600</v>
      </c>
      <c r="AD44" s="3">
        <f>ROUND('Рейтинговая таблица организаций'!AP44*100/AE44,0)</f>
        <v>99</v>
      </c>
      <c r="AE44" s="3">
        <f>'Рейтинговая таблица организаций'!AQ44</f>
        <v>557</v>
      </c>
      <c r="AF44" s="3">
        <f>ROUND('Рейтинговая таблица организаций'!AV44*100/AG44,0)</f>
        <v>99</v>
      </c>
      <c r="AG44" s="3">
        <f>'Рейтинговая таблица организаций'!AW44</f>
        <v>600</v>
      </c>
      <c r="AH44" s="3">
        <f>ROUND('Рейтинговая таблица организаций'!AX44*100/AI44,0)</f>
        <v>99</v>
      </c>
      <c r="AI44" s="3">
        <f>'Рейтинговая таблица организаций'!AY44</f>
        <v>600</v>
      </c>
      <c r="AJ44" s="3">
        <f>ROUND('Рейтинговая таблица организаций'!AZ44*100/AK44,0)</f>
        <v>99</v>
      </c>
      <c r="AK44" s="3">
        <f>'Рейтинговая таблица организаций'!BA44</f>
        <v>600</v>
      </c>
    </row>
    <row r="45" spans="1:37">
      <c r="A45" s="14">
        <f>'Рейтинговая таблица организаций'!A45</f>
        <v>42</v>
      </c>
      <c r="B45" s="14" t="str">
        <f>'бланки '!C47</f>
        <v>Муниципальное бюджетное общеобразовательное учреждение - школа № 51 города Орла</v>
      </c>
      <c r="C45" s="2">
        <f>'бланки '!E47+'бланки '!F47</f>
        <v>1510</v>
      </c>
      <c r="D45" s="14">
        <f>'Рейтинговая таблица организаций'!C45</f>
        <v>600</v>
      </c>
      <c r="E45" s="14">
        <v>279</v>
      </c>
      <c r="F45" s="14">
        <v>321</v>
      </c>
      <c r="G45" s="14">
        <v>1</v>
      </c>
      <c r="H45" s="6">
        <f t="shared" si="0"/>
        <v>0.39735099337748342</v>
      </c>
      <c r="I45" s="18">
        <f>анкеты!I43</f>
        <v>1</v>
      </c>
      <c r="J45" s="3">
        <f>ROUND('Рейтинговая таблица организаций'!D45*100/K45,0)</f>
        <v>100</v>
      </c>
      <c r="K45" s="3">
        <f>'Рейтинговая таблица организаций'!E45</f>
        <v>14</v>
      </c>
      <c r="L45" s="3">
        <f>ROUND('Рейтинговая таблица организаций'!F45*100/M45,0)</f>
        <v>100</v>
      </c>
      <c r="M45" s="3">
        <f>'Рейтинговая таблица организаций'!G45</f>
        <v>59</v>
      </c>
      <c r="N45" s="3">
        <f>'Рейтинговая таблица организаций'!H45</f>
        <v>4</v>
      </c>
      <c r="O45" s="3">
        <f>ROUND('Рейтинговая таблица организаций'!I45*100/P45,0)</f>
        <v>98</v>
      </c>
      <c r="P45" s="3">
        <f>'Рейтинговая таблица организаций'!J45</f>
        <v>323</v>
      </c>
      <c r="Q45" s="3">
        <f>ROUND('Рейтинговая таблица организаций'!K45*100/R45,0)</f>
        <v>98</v>
      </c>
      <c r="R45" s="3">
        <f>'Рейтинговая таблица организаций'!L45</f>
        <v>498</v>
      </c>
      <c r="S45" s="3">
        <f>'Рейтинговая таблица организаций'!U45</f>
        <v>5</v>
      </c>
      <c r="T45" s="3">
        <f>'Рейтинговая таблица организаций'!X45</f>
        <v>576</v>
      </c>
      <c r="U45" s="3">
        <f>'Рейтинговая таблица организаций'!Y45</f>
        <v>600</v>
      </c>
      <c r="V45" s="3">
        <f>'Рейтинговая таблица организаций'!AD45</f>
        <v>3</v>
      </c>
      <c r="W45" s="3">
        <f>'Рейтинговая таблица организаций'!AE45</f>
        <v>3</v>
      </c>
      <c r="X45" s="3">
        <f>'Рейтинговая таблица организаций'!AF45</f>
        <v>1</v>
      </c>
      <c r="Y45" s="3">
        <f>'Рейтинговая таблица организаций'!AG45</f>
        <v>1</v>
      </c>
      <c r="Z45" s="3">
        <f>ROUND('Рейтинговая таблица организаций'!AL45*100/AA45,0)</f>
        <v>97</v>
      </c>
      <c r="AA45" s="3">
        <f>'Рейтинговая таблица организаций'!AM45</f>
        <v>600</v>
      </c>
      <c r="AB45" s="3">
        <f>ROUND('Рейтинговая таблица организаций'!AN45*100/AC45,0)</f>
        <v>95</v>
      </c>
      <c r="AC45" s="3">
        <f>'Рейтинговая таблица организаций'!AO45</f>
        <v>600</v>
      </c>
      <c r="AD45" s="3">
        <f>ROUND('Рейтинговая таблица организаций'!AP45*100/AE45,0)</f>
        <v>94</v>
      </c>
      <c r="AE45" s="3">
        <f>'Рейтинговая таблица организаций'!AQ45</f>
        <v>408</v>
      </c>
      <c r="AF45" s="3">
        <f>ROUND('Рейтинговая таблица организаций'!AV45*100/AG45,0)</f>
        <v>98</v>
      </c>
      <c r="AG45" s="3">
        <f>'Рейтинговая таблица организаций'!AW45</f>
        <v>600</v>
      </c>
      <c r="AH45" s="3">
        <f>ROUND('Рейтинговая таблица организаций'!AX45*100/AI45,0)</f>
        <v>99</v>
      </c>
      <c r="AI45" s="3">
        <f>'Рейтинговая таблица организаций'!AY45</f>
        <v>600</v>
      </c>
      <c r="AJ45" s="3">
        <f>ROUND('Рейтинговая таблица организаций'!AZ45*100/AK45,0)</f>
        <v>98</v>
      </c>
      <c r="AK45" s="3">
        <f>'Рейтинговая таблица организаций'!BA45</f>
        <v>600</v>
      </c>
    </row>
    <row r="46" spans="1:37">
      <c r="A46" s="14">
        <f>'Рейтинговая таблица организаций'!A46</f>
        <v>43</v>
      </c>
      <c r="B46" s="14" t="str">
        <f>'бланки '!C48</f>
        <v>Муниципальное бюджетное общеобразовательное учреждение - школа № 52 города Орла</v>
      </c>
      <c r="C46" s="2">
        <f>'бланки '!E48+'бланки '!F48</f>
        <v>451</v>
      </c>
      <c r="D46" s="14">
        <f>'Рейтинговая таблица организаций'!C46</f>
        <v>600</v>
      </c>
      <c r="E46" s="14">
        <v>66</v>
      </c>
      <c r="F46" s="14">
        <v>534</v>
      </c>
      <c r="G46" s="14">
        <v>1</v>
      </c>
      <c r="H46" s="6">
        <f t="shared" si="0"/>
        <v>1.3303769401330376</v>
      </c>
      <c r="I46" s="18">
        <f>анкеты!I44</f>
        <v>1</v>
      </c>
      <c r="J46" s="3">
        <f>ROUND('Рейтинговая таблица организаций'!D46*100/K46,0)</f>
        <v>100</v>
      </c>
      <c r="K46" s="3">
        <f>'Рейтинговая таблица организаций'!E46</f>
        <v>14</v>
      </c>
      <c r="L46" s="3">
        <f>ROUND('Рейтинговая таблица организаций'!F46*100/M46,0)</f>
        <v>100</v>
      </c>
      <c r="M46" s="3">
        <f>'Рейтинговая таблица организаций'!G46</f>
        <v>59</v>
      </c>
      <c r="N46" s="3">
        <f>'Рейтинговая таблица организаций'!H46</f>
        <v>4</v>
      </c>
      <c r="O46" s="3">
        <f>ROUND('Рейтинговая таблица организаций'!I46*100/P46,0)</f>
        <v>99</v>
      </c>
      <c r="P46" s="3">
        <f>'Рейтинговая таблица организаций'!J46</f>
        <v>352</v>
      </c>
      <c r="Q46" s="3">
        <f>ROUND('Рейтинговая таблица организаций'!K46*100/R46,0)</f>
        <v>99</v>
      </c>
      <c r="R46" s="3">
        <f>'Рейтинговая таблица организаций'!L46</f>
        <v>458</v>
      </c>
      <c r="S46" s="3">
        <f>'Рейтинговая таблица организаций'!U46</f>
        <v>5</v>
      </c>
      <c r="T46" s="3">
        <f>'Рейтинговая таблица организаций'!X46</f>
        <v>591</v>
      </c>
      <c r="U46" s="3">
        <f>'Рейтинговая таблица организаций'!Y46</f>
        <v>600</v>
      </c>
      <c r="V46" s="3">
        <f>'Рейтинговая таблица организаций'!AD46</f>
        <v>1</v>
      </c>
      <c r="W46" s="3">
        <f>'Рейтинговая таблица организаций'!AE46</f>
        <v>5</v>
      </c>
      <c r="X46" s="3">
        <f>'Рейтинговая таблица организаций'!AF46</f>
        <v>1</v>
      </c>
      <c r="Y46" s="3">
        <f>'Рейтинговая таблица организаций'!AG46</f>
        <v>1</v>
      </c>
      <c r="Z46" s="3">
        <f>ROUND('Рейтинговая таблица организаций'!AL46*100/AA46,0)</f>
        <v>99</v>
      </c>
      <c r="AA46" s="3">
        <f>'Рейтинговая таблица организаций'!AM46</f>
        <v>600</v>
      </c>
      <c r="AB46" s="3">
        <f>ROUND('Рейтинговая таблица организаций'!AN46*100/AC46,0)</f>
        <v>100</v>
      </c>
      <c r="AC46" s="3">
        <f>'Рейтинговая таблица организаций'!AO46</f>
        <v>600</v>
      </c>
      <c r="AD46" s="3">
        <f>ROUND('Рейтинговая таблица организаций'!AP46*100/AE46,0)</f>
        <v>99</v>
      </c>
      <c r="AE46" s="3">
        <f>'Рейтинговая таблица организаций'!AQ46</f>
        <v>416</v>
      </c>
      <c r="AF46" s="3">
        <f>ROUND('Рейтинговая таблица организаций'!AV46*100/AG46,0)</f>
        <v>99</v>
      </c>
      <c r="AG46" s="3">
        <f>'Рейтинговая таблица организаций'!AW46</f>
        <v>600</v>
      </c>
      <c r="AH46" s="3">
        <f>ROUND('Рейтинговая таблица организаций'!AX46*100/AI46,0)</f>
        <v>100</v>
      </c>
      <c r="AI46" s="3">
        <f>'Рейтинговая таблица организаций'!AY46</f>
        <v>600</v>
      </c>
      <c r="AJ46" s="3">
        <f>ROUND('Рейтинговая таблица организаций'!AZ46*100/AK46,0)</f>
        <v>99</v>
      </c>
      <c r="AK46" s="3">
        <f>'Рейтинговая таблица организаций'!BA46</f>
        <v>600</v>
      </c>
    </row>
    <row r="47" spans="1:37">
      <c r="A47" s="14">
        <f>'Рейтинговая таблица организаций'!A47</f>
        <v>44</v>
      </c>
      <c r="B47" s="14" t="str">
        <f>'бланки '!C49</f>
        <v>Муниципальное бюджетное общеобразовательное учреждение «Сахзаводская средняя общеобразовательная школа» Ливенского района Орловской области</v>
      </c>
      <c r="C47" s="2">
        <f>'бланки '!E49+'бланки '!F49</f>
        <v>376</v>
      </c>
      <c r="D47" s="14">
        <f>'Рейтинговая таблица организаций'!C47</f>
        <v>284</v>
      </c>
      <c r="E47" s="14">
        <v>82</v>
      </c>
      <c r="F47" s="14">
        <v>202</v>
      </c>
      <c r="G47" s="14">
        <v>4</v>
      </c>
      <c r="H47" s="6">
        <f t="shared" si="0"/>
        <v>0.75531914893617025</v>
      </c>
      <c r="I47" s="18">
        <f>анкеты!I45</f>
        <v>61</v>
      </c>
      <c r="J47" s="3">
        <f>ROUND('Рейтинговая таблица организаций'!D47*100/K47,0)</f>
        <v>100</v>
      </c>
      <c r="K47" s="3">
        <f>'Рейтинговая таблица организаций'!E47</f>
        <v>14</v>
      </c>
      <c r="L47" s="3">
        <f>ROUND('Рейтинговая таблица организаций'!F47*100/M47,0)</f>
        <v>100</v>
      </c>
      <c r="M47" s="3">
        <f>'Рейтинговая таблица организаций'!G47</f>
        <v>56</v>
      </c>
      <c r="N47" s="3">
        <f>'Рейтинговая таблица организаций'!H47</f>
        <v>4</v>
      </c>
      <c r="O47" s="3">
        <f>ROUND('Рейтинговая таблица организаций'!I47*100/P47,0)</f>
        <v>99</v>
      </c>
      <c r="P47" s="3">
        <f>'Рейтинговая таблица организаций'!J47</f>
        <v>274</v>
      </c>
      <c r="Q47" s="3">
        <f>ROUND('Рейтинговая таблица организаций'!K47*100/R47,0)</f>
        <v>100</v>
      </c>
      <c r="R47" s="3">
        <f>'Рейтинговая таблица организаций'!L47</f>
        <v>259</v>
      </c>
      <c r="S47" s="3">
        <f>'Рейтинговая таблица организаций'!U47</f>
        <v>5</v>
      </c>
      <c r="T47" s="3">
        <f>'Рейтинговая таблица организаций'!X47</f>
        <v>277</v>
      </c>
      <c r="U47" s="3">
        <f>'Рейтинговая таблица организаций'!Y47</f>
        <v>284</v>
      </c>
      <c r="V47" s="3">
        <f>'Рейтинговая таблица организаций'!AD47</f>
        <v>3</v>
      </c>
      <c r="W47" s="3">
        <f>'Рейтинговая таблица организаций'!AE47</f>
        <v>3</v>
      </c>
      <c r="X47" s="3">
        <f>'Рейтинговая таблица организаций'!AF47</f>
        <v>57</v>
      </c>
      <c r="Y47" s="3">
        <f>'Рейтинговая таблица организаций'!AG47</f>
        <v>61</v>
      </c>
      <c r="Z47" s="3">
        <f>ROUND('Рейтинговая таблица организаций'!AL47*100/AA47,0)</f>
        <v>97</v>
      </c>
      <c r="AA47" s="3">
        <f>'Рейтинговая таблица организаций'!AM47</f>
        <v>284</v>
      </c>
      <c r="AB47" s="3">
        <f>ROUND('Рейтинговая таблица организаций'!AN47*100/AC47,0)</f>
        <v>99</v>
      </c>
      <c r="AC47" s="3">
        <f>'Рейтинговая таблица организаций'!AO47</f>
        <v>284</v>
      </c>
      <c r="AD47" s="3">
        <f>ROUND('Рейтинговая таблица организаций'!AP47*100/AE47,0)</f>
        <v>99</v>
      </c>
      <c r="AE47" s="3">
        <f>'Рейтинговая таблица организаций'!AQ47</f>
        <v>260</v>
      </c>
      <c r="AF47" s="3">
        <f>ROUND('Рейтинговая таблица организаций'!AV47*100/AG47,0)</f>
        <v>98</v>
      </c>
      <c r="AG47" s="3">
        <f>'Рейтинговая таблица организаций'!AW47</f>
        <v>284</v>
      </c>
      <c r="AH47" s="3">
        <f>ROUND('Рейтинговая таблица организаций'!AX47*100/AI47,0)</f>
        <v>98</v>
      </c>
      <c r="AI47" s="3">
        <f>'Рейтинговая таблица организаций'!AY47</f>
        <v>284</v>
      </c>
      <c r="AJ47" s="3">
        <f>ROUND('Рейтинговая таблица организаций'!AZ47*100/AK47,0)</f>
        <v>99</v>
      </c>
      <c r="AK47" s="3">
        <f>'Рейтинговая таблица организаций'!BA47</f>
        <v>284</v>
      </c>
    </row>
    <row r="48" spans="1:37">
      <c r="A48" s="14">
        <f>'Рейтинговая таблица организаций'!A48</f>
        <v>45</v>
      </c>
      <c r="B48" s="14" t="str">
        <f>'бланки '!C50</f>
        <v>Муниципальное бюджетное общеобразовательное учреждение «Дутовская средняя общеобразовательная школа» Ливенского района Орловской области</v>
      </c>
      <c r="C48" s="2">
        <f>'бланки '!E50+'бланки '!F50</f>
        <v>61</v>
      </c>
      <c r="D48" s="14">
        <f>'Рейтинговая таблица организаций'!C48</f>
        <v>43</v>
      </c>
      <c r="E48" s="14">
        <v>14</v>
      </c>
      <c r="F48" s="14">
        <v>29</v>
      </c>
      <c r="G48" s="14">
        <v>2</v>
      </c>
      <c r="H48" s="6">
        <f t="shared" si="0"/>
        <v>0.70491803278688525</v>
      </c>
      <c r="I48" s="18">
        <f>анкеты!I46</f>
        <v>34</v>
      </c>
      <c r="J48" s="3">
        <f>ROUND('Рейтинговая таблица организаций'!D48*100/K48,0)</f>
        <v>100</v>
      </c>
      <c r="K48" s="3">
        <f>'Рейтинговая таблица организаций'!E48</f>
        <v>14</v>
      </c>
      <c r="L48" s="3">
        <f>ROUND('Рейтинговая таблица организаций'!F48*100/M48,0)</f>
        <v>81</v>
      </c>
      <c r="M48" s="3">
        <f>'Рейтинговая таблица организаций'!G48</f>
        <v>54</v>
      </c>
      <c r="N48" s="3">
        <f>'Рейтинговая таблица организаций'!H48</f>
        <v>3</v>
      </c>
      <c r="O48" s="3">
        <f>ROUND('Рейтинговая таблица организаций'!I48*100/P48,0)</f>
        <v>100</v>
      </c>
      <c r="P48" s="3">
        <f>'Рейтинговая таблица организаций'!J48</f>
        <v>38</v>
      </c>
      <c r="Q48" s="3">
        <f>ROUND('Рейтинговая таблица организаций'!K48*100/R48,0)</f>
        <v>100</v>
      </c>
      <c r="R48" s="3">
        <f>'Рейтинговая таблица организаций'!L48</f>
        <v>38</v>
      </c>
      <c r="S48" s="3">
        <f>'Рейтинговая таблица организаций'!U48</f>
        <v>5</v>
      </c>
      <c r="T48" s="3">
        <f>'Рейтинговая таблица организаций'!X48</f>
        <v>43</v>
      </c>
      <c r="U48" s="3">
        <f>'Рейтинговая таблица организаций'!Y48</f>
        <v>43</v>
      </c>
      <c r="V48" s="3">
        <f>'Рейтинговая таблица организаций'!AD48</f>
        <v>0</v>
      </c>
      <c r="W48" s="3">
        <f>'Рейтинговая таблица организаций'!AE48</f>
        <v>3</v>
      </c>
      <c r="X48" s="3">
        <f>'Рейтинговая таблица организаций'!AF48</f>
        <v>33</v>
      </c>
      <c r="Y48" s="3">
        <f>'Рейтинговая таблица организаций'!AG48</f>
        <v>34</v>
      </c>
      <c r="Z48" s="3">
        <f>ROUND('Рейтинговая таблица организаций'!AL48*100/AA48,0)</f>
        <v>95</v>
      </c>
      <c r="AA48" s="3">
        <f>'Рейтинговая таблица организаций'!AM48</f>
        <v>43</v>
      </c>
      <c r="AB48" s="3">
        <f>ROUND('Рейтинговая таблица организаций'!AN48*100/AC48,0)</f>
        <v>95</v>
      </c>
      <c r="AC48" s="3">
        <f>'Рейтинговая таблица организаций'!AO48</f>
        <v>43</v>
      </c>
      <c r="AD48" s="3">
        <f>ROUND('Рейтинговая таблица организаций'!AP48*100/AE48,0)</f>
        <v>95</v>
      </c>
      <c r="AE48" s="3">
        <f>'Рейтинговая таблица организаций'!AQ48</f>
        <v>41</v>
      </c>
      <c r="AF48" s="3">
        <f>ROUND('Рейтинговая таблица организаций'!AV48*100/AG48,0)</f>
        <v>98</v>
      </c>
      <c r="AG48" s="3">
        <f>'Рейтинговая таблица организаций'!AW48</f>
        <v>43</v>
      </c>
      <c r="AH48" s="3">
        <f>ROUND('Рейтинговая таблица организаций'!AX48*100/AI48,0)</f>
        <v>98</v>
      </c>
      <c r="AI48" s="3">
        <f>'Рейтинговая таблица организаций'!AY48</f>
        <v>43</v>
      </c>
      <c r="AJ48" s="3">
        <f>ROUND('Рейтинговая таблица организаций'!AZ48*100/AK48,0)</f>
        <v>100</v>
      </c>
      <c r="AK48" s="3">
        <f>'Рейтинговая таблица организаций'!BA48</f>
        <v>43</v>
      </c>
    </row>
    <row r="49" spans="1:37">
      <c r="A49" s="14">
        <f>'Рейтинговая таблица организаций'!A49</f>
        <v>46</v>
      </c>
      <c r="B49" s="14" t="str">
        <f>'бланки '!C51</f>
        <v>Муниципальное бюджетное общеобразовательное учреждение «Ливенская средняя общеобразовательная школа» Ливенского района Орловской области</v>
      </c>
      <c r="C49" s="2">
        <f>'бланки '!E51+'бланки '!F51</f>
        <v>100</v>
      </c>
      <c r="D49" s="14">
        <f>'Рейтинговая таблица организаций'!C49</f>
        <v>360</v>
      </c>
      <c r="E49" s="14">
        <v>18</v>
      </c>
      <c r="F49" s="14">
        <v>342</v>
      </c>
      <c r="G49" s="14">
        <v>1</v>
      </c>
      <c r="H49" s="6">
        <f t="shared" si="0"/>
        <v>3.6</v>
      </c>
      <c r="I49" s="18">
        <f>анкеты!I47</f>
        <v>20</v>
      </c>
      <c r="J49" s="3">
        <f>ROUND('Рейтинговая таблица организаций'!D49*100/K49,0)</f>
        <v>100</v>
      </c>
      <c r="K49" s="3">
        <f>'Рейтинговая таблица организаций'!E49</f>
        <v>14</v>
      </c>
      <c r="L49" s="3">
        <f>ROUND('Рейтинговая таблица организаций'!F49*100/M49,0)</f>
        <v>86</v>
      </c>
      <c r="M49" s="3">
        <f>'Рейтинговая таблица организаций'!G49</f>
        <v>53</v>
      </c>
      <c r="N49" s="3">
        <f>'Рейтинговая таблица организаций'!H49</f>
        <v>4</v>
      </c>
      <c r="O49" s="3">
        <f>ROUND('Рейтинговая таблица организаций'!I49*100/P49,0)</f>
        <v>97</v>
      </c>
      <c r="P49" s="3">
        <f>'Рейтинговая таблица организаций'!J49</f>
        <v>235</v>
      </c>
      <c r="Q49" s="3">
        <f>ROUND('Рейтинговая таблица организаций'!K49*100/R49,0)</f>
        <v>98</v>
      </c>
      <c r="R49" s="3">
        <f>'Рейтинговая таблица организаций'!L49</f>
        <v>206</v>
      </c>
      <c r="S49" s="3">
        <f>'Рейтинговая таблица организаций'!U49</f>
        <v>5</v>
      </c>
      <c r="T49" s="3">
        <f>'Рейтинговая таблица организаций'!X49</f>
        <v>347</v>
      </c>
      <c r="U49" s="3">
        <f>'Рейтинговая таблица организаций'!Y49</f>
        <v>360</v>
      </c>
      <c r="V49" s="3">
        <f>'Рейтинговая таблица организаций'!AD49</f>
        <v>3</v>
      </c>
      <c r="W49" s="3">
        <f>'Рейтинговая таблица организаций'!AE49</f>
        <v>3</v>
      </c>
      <c r="X49" s="3">
        <f>'Рейтинговая таблица организаций'!AF49</f>
        <v>19</v>
      </c>
      <c r="Y49" s="3">
        <f>'Рейтинговая таблица организаций'!AG49</f>
        <v>20</v>
      </c>
      <c r="Z49" s="3">
        <f>ROUND('Рейтинговая таблица организаций'!AL49*100/AA49,0)</f>
        <v>100</v>
      </c>
      <c r="AA49" s="3">
        <f>'Рейтинговая таблица организаций'!AM49</f>
        <v>360</v>
      </c>
      <c r="AB49" s="3">
        <f>ROUND('Рейтинговая таблица организаций'!AN49*100/AC49,0)</f>
        <v>99</v>
      </c>
      <c r="AC49" s="3">
        <f>'Рейтинговая таблица организаций'!AO49</f>
        <v>360</v>
      </c>
      <c r="AD49" s="3">
        <f>ROUND('Рейтинговая таблица организаций'!AP49*100/AE49,0)</f>
        <v>97</v>
      </c>
      <c r="AE49" s="3">
        <f>'Рейтинговая таблица организаций'!AQ49</f>
        <v>269</v>
      </c>
      <c r="AF49" s="3">
        <f>ROUND('Рейтинговая таблица организаций'!AV49*100/AG49,0)</f>
        <v>99</v>
      </c>
      <c r="AG49" s="3">
        <f>'Рейтинговая таблица организаций'!AW49</f>
        <v>360</v>
      </c>
      <c r="AH49" s="3">
        <f>ROUND('Рейтинговая таблица организаций'!AX49*100/AI49,0)</f>
        <v>97</v>
      </c>
      <c r="AI49" s="3">
        <f>'Рейтинговая таблица организаций'!AY49</f>
        <v>360</v>
      </c>
      <c r="AJ49" s="3">
        <f>ROUND('Рейтинговая таблица организаций'!AZ49*100/AK49,0)</f>
        <v>96</v>
      </c>
      <c r="AK49" s="3">
        <f>'Рейтинговая таблица организаций'!BA49</f>
        <v>360</v>
      </c>
    </row>
    <row r="50" spans="1:37">
      <c r="A50" s="14">
        <f>'Рейтинговая таблица организаций'!A50</f>
        <v>47</v>
      </c>
      <c r="B50" s="14" t="str">
        <f>'бланки '!C52</f>
        <v>Муниципальное бюджетное общеобразовательное учреждение «Воротынская основная общеобразовательная школа» Ливенского района Орловской области</v>
      </c>
      <c r="C50" s="2">
        <f>'бланки '!E52+'бланки '!F52</f>
        <v>20</v>
      </c>
      <c r="D50" s="14">
        <f>'Рейтинговая таблица организаций'!C50</f>
        <v>15</v>
      </c>
      <c r="E50" s="14">
        <v>4</v>
      </c>
      <c r="F50" s="14">
        <v>11</v>
      </c>
      <c r="G50" s="14">
        <v>1</v>
      </c>
      <c r="H50" s="6">
        <f t="shared" si="0"/>
        <v>0.75</v>
      </c>
      <c r="I50" s="18">
        <f>анкеты!I48</f>
        <v>1</v>
      </c>
      <c r="J50" s="3">
        <f>ROUND('Рейтинговая таблица организаций'!D50*100/K50,0)</f>
        <v>100</v>
      </c>
      <c r="K50" s="3">
        <f>'Рейтинговая таблица организаций'!E50</f>
        <v>14</v>
      </c>
      <c r="L50" s="3">
        <f>ROUND('Рейтинговая таблица организаций'!F50*100/M50,0)</f>
        <v>94</v>
      </c>
      <c r="M50" s="3">
        <f>'Рейтинговая таблица организаций'!G50</f>
        <v>55</v>
      </c>
      <c r="N50" s="3">
        <f>'Рейтинговая таблица организаций'!H50</f>
        <v>4</v>
      </c>
      <c r="O50" s="3">
        <f>ROUND('Рейтинговая таблица организаций'!I50*100/P50,0)</f>
        <v>100</v>
      </c>
      <c r="P50" s="3">
        <f>'Рейтинговая таблица организаций'!J50</f>
        <v>12</v>
      </c>
      <c r="Q50" s="3">
        <f>ROUND('Рейтинговая таблица организаций'!K50*100/R50,0)</f>
        <v>100</v>
      </c>
      <c r="R50" s="3">
        <f>'Рейтинговая таблица организаций'!L50</f>
        <v>8</v>
      </c>
      <c r="S50" s="3">
        <f>'Рейтинговая таблица организаций'!U50</f>
        <v>5</v>
      </c>
      <c r="T50" s="3">
        <f>'Рейтинговая таблица организаций'!X50</f>
        <v>15</v>
      </c>
      <c r="U50" s="3">
        <f>'Рейтинговая таблица организаций'!Y50</f>
        <v>15</v>
      </c>
      <c r="V50" s="3">
        <f>'Рейтинговая таблица организаций'!AD50</f>
        <v>0</v>
      </c>
      <c r="W50" s="3">
        <f>'Рейтинговая таблица организаций'!AE50</f>
        <v>3</v>
      </c>
      <c r="X50" s="3">
        <f>'Рейтинговая таблица организаций'!AF50</f>
        <v>1</v>
      </c>
      <c r="Y50" s="3">
        <f>'Рейтинговая таблица организаций'!AG50</f>
        <v>1</v>
      </c>
      <c r="Z50" s="3">
        <f>ROUND('Рейтинговая таблица организаций'!AL50*100/AA50,0)</f>
        <v>100</v>
      </c>
      <c r="AA50" s="3">
        <f>'Рейтинговая таблица организаций'!AM50</f>
        <v>15</v>
      </c>
      <c r="AB50" s="3">
        <f>ROUND('Рейтинговая таблица организаций'!AN50*100/AC50,0)</f>
        <v>100</v>
      </c>
      <c r="AC50" s="3">
        <f>'Рейтинговая таблица организаций'!AO50</f>
        <v>15</v>
      </c>
      <c r="AD50" s="3">
        <f>ROUND('Рейтинговая таблица организаций'!AP50*100/AE50,0)</f>
        <v>100</v>
      </c>
      <c r="AE50" s="3">
        <f>'Рейтинговая таблица организаций'!AQ50</f>
        <v>12</v>
      </c>
      <c r="AF50" s="3">
        <f>ROUND('Рейтинговая таблица организаций'!AV50*100/AG50,0)</f>
        <v>100</v>
      </c>
      <c r="AG50" s="3">
        <f>'Рейтинговая таблица организаций'!AW50</f>
        <v>15</v>
      </c>
      <c r="AH50" s="3">
        <f>ROUND('Рейтинговая таблица организаций'!AX50*100/AI50,0)</f>
        <v>100</v>
      </c>
      <c r="AI50" s="3">
        <f>'Рейтинговая таблица организаций'!AY50</f>
        <v>15</v>
      </c>
      <c r="AJ50" s="3">
        <f>ROUND('Рейтинговая таблица организаций'!AZ50*100/AK50,0)</f>
        <v>100</v>
      </c>
      <c r="AK50" s="3">
        <f>'Рейтинговая таблица организаций'!BA50</f>
        <v>15</v>
      </c>
    </row>
    <row r="51" spans="1:37">
      <c r="A51" s="14">
        <f>'Рейтинговая таблица организаций'!A51</f>
        <v>48</v>
      </c>
      <c r="B51" s="14" t="str">
        <f>'бланки '!C53</f>
        <v>Муниципальное бюджетное общеобразовательное учреждение «Липовецкая основная общеобразовательная школа» Ливенского района Орловской области</v>
      </c>
      <c r="C51" s="2">
        <f>'бланки '!E53+'бланки '!F53</f>
        <v>24</v>
      </c>
      <c r="D51" s="14">
        <f>'Рейтинговая таблица организаций'!C51</f>
        <v>24</v>
      </c>
      <c r="E51" s="14">
        <v>0</v>
      </c>
      <c r="F51" s="14">
        <v>24</v>
      </c>
      <c r="G51" s="14">
        <v>1</v>
      </c>
      <c r="H51" s="6">
        <f t="shared" si="0"/>
        <v>1</v>
      </c>
      <c r="I51" s="18">
        <f>анкеты!I49</f>
        <v>8</v>
      </c>
      <c r="J51" s="3">
        <f>ROUND('Рейтинговая таблица организаций'!D51*100/K51,0)</f>
        <v>100</v>
      </c>
      <c r="K51" s="3">
        <f>'Рейтинговая таблица организаций'!E51</f>
        <v>14</v>
      </c>
      <c r="L51" s="3">
        <f>ROUND('Рейтинговая таблица организаций'!F51*100/M51,0)</f>
        <v>84</v>
      </c>
      <c r="M51" s="3">
        <f>'Рейтинговая таблица организаций'!G51</f>
        <v>56</v>
      </c>
      <c r="N51" s="3">
        <f>'Рейтинговая таблица организаций'!H51</f>
        <v>4</v>
      </c>
      <c r="O51" s="3">
        <f>ROUND('Рейтинговая таблица организаций'!I51*100/P51,0)</f>
        <v>96</v>
      </c>
      <c r="P51" s="3">
        <f>'Рейтинговая таблица организаций'!J51</f>
        <v>24</v>
      </c>
      <c r="Q51" s="3">
        <f>ROUND('Рейтинговая таблица организаций'!K51*100/R51,0)</f>
        <v>100</v>
      </c>
      <c r="R51" s="3">
        <f>'Рейтинговая таблица организаций'!L51</f>
        <v>19</v>
      </c>
      <c r="S51" s="3">
        <f>'Рейтинговая таблица организаций'!U51</f>
        <v>5</v>
      </c>
      <c r="T51" s="3">
        <f>'Рейтинговая таблица организаций'!X51</f>
        <v>24</v>
      </c>
      <c r="U51" s="3">
        <f>'Рейтинговая таблица организаций'!Y51</f>
        <v>24</v>
      </c>
      <c r="V51" s="3">
        <f>'Рейтинговая таблица организаций'!AD51</f>
        <v>0</v>
      </c>
      <c r="W51" s="3">
        <f>'Рейтинговая таблица организаций'!AE51</f>
        <v>3</v>
      </c>
      <c r="X51" s="3">
        <f>'Рейтинговая таблица организаций'!AF51</f>
        <v>7</v>
      </c>
      <c r="Y51" s="3">
        <f>'Рейтинговая таблица организаций'!AG51</f>
        <v>8</v>
      </c>
      <c r="Z51" s="3">
        <f>ROUND('Рейтинговая таблица организаций'!AL51*100/AA51,0)</f>
        <v>96</v>
      </c>
      <c r="AA51" s="3">
        <f>'Рейтинговая таблица организаций'!AM51</f>
        <v>24</v>
      </c>
      <c r="AB51" s="3">
        <f>ROUND('Рейтинговая таблица организаций'!AN51*100/AC51,0)</f>
        <v>96</v>
      </c>
      <c r="AC51" s="3">
        <f>'Рейтинговая таблица организаций'!AO51</f>
        <v>24</v>
      </c>
      <c r="AD51" s="3">
        <f>ROUND('Рейтинговая таблица организаций'!AP51*100/AE51,0)</f>
        <v>100</v>
      </c>
      <c r="AE51" s="3">
        <f>'Рейтинговая таблица организаций'!AQ51</f>
        <v>20</v>
      </c>
      <c r="AF51" s="3">
        <f>ROUND('Рейтинговая таблица организаций'!AV51*100/AG51,0)</f>
        <v>100</v>
      </c>
      <c r="AG51" s="3">
        <f>'Рейтинговая таблица организаций'!AW51</f>
        <v>24</v>
      </c>
      <c r="AH51" s="3">
        <f>ROUND('Рейтинговая таблица организаций'!AX51*100/AI51,0)</f>
        <v>100</v>
      </c>
      <c r="AI51" s="3">
        <f>'Рейтинговая таблица организаций'!AY51</f>
        <v>24</v>
      </c>
      <c r="AJ51" s="3">
        <f>ROUND('Рейтинговая таблица организаций'!AZ51*100/AK51,0)</f>
        <v>100</v>
      </c>
      <c r="AK51" s="3">
        <f>'Рейтинговая таблица организаций'!BA51</f>
        <v>24</v>
      </c>
    </row>
    <row r="52" spans="1:37">
      <c r="A52" s="14">
        <f>'Рейтинговая таблица организаций'!A52</f>
        <v>49</v>
      </c>
      <c r="B52" s="14" t="str">
        <f>'бланки '!C54</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2" s="2">
        <f>'бланки '!E54+'бланки '!F54</f>
        <v>139</v>
      </c>
      <c r="D52" s="14">
        <f>'Рейтинговая таблица организаций'!C52</f>
        <v>102</v>
      </c>
      <c r="E52" s="14">
        <v>28</v>
      </c>
      <c r="F52" s="14">
        <v>74</v>
      </c>
      <c r="G52" s="14">
        <v>1</v>
      </c>
      <c r="H52" s="6">
        <f t="shared" si="0"/>
        <v>0.73381294964028776</v>
      </c>
      <c r="I52" s="18">
        <f>анкеты!I50</f>
        <v>3</v>
      </c>
      <c r="J52" s="3">
        <f>ROUND('Рейтинговая таблица организаций'!D52*100/K52,0)</f>
        <v>100</v>
      </c>
      <c r="K52" s="3">
        <f>'Рейтинговая таблица организаций'!E52</f>
        <v>13</v>
      </c>
      <c r="L52" s="3">
        <f>ROUND('Рейтинговая таблица организаций'!F52*100/M52,0)</f>
        <v>100</v>
      </c>
      <c r="M52" s="3">
        <f>'Рейтинговая таблица организаций'!G52</f>
        <v>55</v>
      </c>
      <c r="N52" s="3">
        <f>'Рейтинговая таблица организаций'!H52</f>
        <v>4</v>
      </c>
      <c r="O52" s="3">
        <f>ROUND('Рейтинговая таблица организаций'!I52*100/P52,0)</f>
        <v>100</v>
      </c>
      <c r="P52" s="3">
        <f>'Рейтинговая таблица организаций'!J52</f>
        <v>85</v>
      </c>
      <c r="Q52" s="3">
        <f>ROUND('Рейтинговая таблица организаций'!K52*100/R52,0)</f>
        <v>97</v>
      </c>
      <c r="R52" s="3">
        <f>'Рейтинговая таблица организаций'!L52</f>
        <v>69</v>
      </c>
      <c r="S52" s="3">
        <f>'Рейтинговая таблица организаций'!U52</f>
        <v>5</v>
      </c>
      <c r="T52" s="3">
        <f>'Рейтинговая таблица организаций'!X52</f>
        <v>100</v>
      </c>
      <c r="U52" s="3">
        <f>'Рейтинговая таблица организаций'!Y52</f>
        <v>102</v>
      </c>
      <c r="V52" s="3">
        <f>'Рейтинговая таблица организаций'!AD52</f>
        <v>3</v>
      </c>
      <c r="W52" s="3">
        <f>'Рейтинговая таблица организаций'!AE52</f>
        <v>3</v>
      </c>
      <c r="X52" s="3">
        <f>'Рейтинговая таблица организаций'!AF52</f>
        <v>3</v>
      </c>
      <c r="Y52" s="3">
        <f>'Рейтинговая таблица организаций'!AG52</f>
        <v>3</v>
      </c>
      <c r="Z52" s="3">
        <f>ROUND('Рейтинговая таблица организаций'!AL52*100/AA52,0)</f>
        <v>100</v>
      </c>
      <c r="AA52" s="3">
        <f>'Рейтинговая таблица организаций'!AM52</f>
        <v>102</v>
      </c>
      <c r="AB52" s="3">
        <f>ROUND('Рейтинговая таблица организаций'!AN52*100/AC52,0)</f>
        <v>98</v>
      </c>
      <c r="AC52" s="3">
        <f>'Рейтинговая таблица организаций'!AO52</f>
        <v>102</v>
      </c>
      <c r="AD52" s="3">
        <f>ROUND('Рейтинговая таблица организаций'!AP52*100/AE52,0)</f>
        <v>99</v>
      </c>
      <c r="AE52" s="3">
        <f>'Рейтинговая таблица организаций'!AQ52</f>
        <v>83</v>
      </c>
      <c r="AF52" s="3">
        <f>ROUND('Рейтинговая таблица организаций'!AV52*100/AG52,0)</f>
        <v>100</v>
      </c>
      <c r="AG52" s="3">
        <f>'Рейтинговая таблица организаций'!AW52</f>
        <v>102</v>
      </c>
      <c r="AH52" s="3">
        <f>ROUND('Рейтинговая таблица организаций'!AX52*100/AI52,0)</f>
        <v>98</v>
      </c>
      <c r="AI52" s="3">
        <f>'Рейтинговая таблица организаций'!AY52</f>
        <v>102</v>
      </c>
      <c r="AJ52" s="3">
        <f>ROUND('Рейтинговая таблица организаций'!AZ52*100/AK52,0)</f>
        <v>97</v>
      </c>
      <c r="AK52" s="3">
        <f>'Рейтинговая таблица организаций'!BA52</f>
        <v>102</v>
      </c>
    </row>
    <row r="53" spans="1:37">
      <c r="A53" s="14">
        <f>'Рейтинговая таблица организаций'!A53</f>
        <v>50</v>
      </c>
      <c r="B53" s="14" t="str">
        <f>'бланки '!C55</f>
        <v>Муниципальное бюджетное общеобразовательное учреждение «Коротышская средняя общеобразовательная школа» Ливенского района Орловской области</v>
      </c>
      <c r="C53" s="2">
        <f>'бланки '!E55+'бланки '!F55</f>
        <v>132</v>
      </c>
      <c r="D53" s="14">
        <f>'Рейтинговая таблица организаций'!C53</f>
        <v>114</v>
      </c>
      <c r="E53" s="14">
        <v>10</v>
      </c>
      <c r="F53" s="14">
        <v>104</v>
      </c>
      <c r="G53" s="14">
        <v>1</v>
      </c>
      <c r="H53" s="6">
        <f t="shared" si="0"/>
        <v>0.86363636363636365</v>
      </c>
      <c r="I53" s="18">
        <f>анкеты!I51</f>
        <v>8</v>
      </c>
      <c r="J53" s="3">
        <f>ROUND('Рейтинговая таблица организаций'!D53*100/K53,0)</f>
        <v>100</v>
      </c>
      <c r="K53" s="3">
        <f>'Рейтинговая таблица организаций'!E53</f>
        <v>13</v>
      </c>
      <c r="L53" s="3">
        <f>ROUND('Рейтинговая таблица организаций'!F53*100/M53,0)</f>
        <v>92</v>
      </c>
      <c r="M53" s="3">
        <f>'Рейтинговая таблица организаций'!G53</f>
        <v>53</v>
      </c>
      <c r="N53" s="3">
        <f>'Рейтинговая таблица организаций'!H53</f>
        <v>3</v>
      </c>
      <c r="O53" s="3">
        <f>ROUND('Рейтинговая таблица организаций'!I53*100/P53,0)</f>
        <v>100</v>
      </c>
      <c r="P53" s="3">
        <f>'Рейтинговая таблица организаций'!J53</f>
        <v>92</v>
      </c>
      <c r="Q53" s="3">
        <f>ROUND('Рейтинговая таблица организаций'!K53*100/R53,0)</f>
        <v>98</v>
      </c>
      <c r="R53" s="3">
        <f>'Рейтинговая таблица организаций'!L53</f>
        <v>88</v>
      </c>
      <c r="S53" s="3">
        <f>'Рейтинговая таблица организаций'!U53</f>
        <v>5</v>
      </c>
      <c r="T53" s="3">
        <f>'Рейтинговая таблица организаций'!X53</f>
        <v>110</v>
      </c>
      <c r="U53" s="3">
        <f>'Рейтинговая таблица организаций'!Y53</f>
        <v>114</v>
      </c>
      <c r="V53" s="3">
        <f>'Рейтинговая таблица организаций'!AD53</f>
        <v>3</v>
      </c>
      <c r="W53" s="3">
        <f>'Рейтинговая таблица организаций'!AE53</f>
        <v>3</v>
      </c>
      <c r="X53" s="3">
        <f>'Рейтинговая таблица организаций'!AF53</f>
        <v>7</v>
      </c>
      <c r="Y53" s="3">
        <f>'Рейтинговая таблица организаций'!AG53</f>
        <v>8</v>
      </c>
      <c r="Z53" s="3">
        <f>ROUND('Рейтинговая таблица организаций'!AL53*100/AA53,0)</f>
        <v>100</v>
      </c>
      <c r="AA53" s="3">
        <f>'Рейтинговая таблица организаций'!AM53</f>
        <v>114</v>
      </c>
      <c r="AB53" s="3">
        <f>ROUND('Рейтинговая таблица организаций'!AN53*100/AC53,0)</f>
        <v>100</v>
      </c>
      <c r="AC53" s="3">
        <f>'Рейтинговая таблица организаций'!AO53</f>
        <v>114</v>
      </c>
      <c r="AD53" s="3">
        <f>ROUND('Рейтинговая таблица организаций'!AP53*100/AE53,0)</f>
        <v>99</v>
      </c>
      <c r="AE53" s="3">
        <f>'Рейтинговая таблица организаций'!AQ53</f>
        <v>103</v>
      </c>
      <c r="AF53" s="3">
        <f>ROUND('Рейтинговая таблица организаций'!AV53*100/AG53,0)</f>
        <v>98</v>
      </c>
      <c r="AG53" s="3">
        <f>'Рейтинговая таблица организаций'!AW53</f>
        <v>114</v>
      </c>
      <c r="AH53" s="3">
        <f>ROUND('Рейтинговая таблица организаций'!AX53*100/AI53,0)</f>
        <v>100</v>
      </c>
      <c r="AI53" s="3">
        <f>'Рейтинговая таблица организаций'!AY53</f>
        <v>114</v>
      </c>
      <c r="AJ53" s="3">
        <f>ROUND('Рейтинговая таблица организаций'!AZ53*100/AK53,0)</f>
        <v>96</v>
      </c>
      <c r="AK53" s="3">
        <f>'Рейтинговая таблица организаций'!BA53</f>
        <v>114</v>
      </c>
    </row>
    <row r="54" spans="1:37">
      <c r="A54" s="14">
        <f>'Рейтинговая таблица организаций'!A54</f>
        <v>51</v>
      </c>
      <c r="B54" s="14" t="str">
        <f>'бланки '!C56</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4" s="2">
        <f>'бланки '!E56+'бланки '!F56</f>
        <v>32</v>
      </c>
      <c r="D54" s="14">
        <f>'Рейтинговая таблица организаций'!C54</f>
        <v>26</v>
      </c>
      <c r="E54" s="14">
        <v>6</v>
      </c>
      <c r="F54" s="14">
        <v>20</v>
      </c>
      <c r="G54" s="14">
        <v>1</v>
      </c>
      <c r="H54" s="6">
        <f t="shared" si="0"/>
        <v>0.8125</v>
      </c>
      <c r="I54" s="18">
        <f>анкеты!I52</f>
        <v>8</v>
      </c>
      <c r="J54" s="3">
        <f>ROUND('Рейтинговая таблица организаций'!D54*100/K54,0)</f>
        <v>100</v>
      </c>
      <c r="K54" s="3">
        <f>'Рейтинговая таблица организаций'!E54</f>
        <v>13</v>
      </c>
      <c r="L54" s="3">
        <f>ROUND('Рейтинговая таблица организаций'!F54*100/M54,0)</f>
        <v>100</v>
      </c>
      <c r="M54" s="3">
        <f>'Рейтинговая таблица организаций'!G54</f>
        <v>55</v>
      </c>
      <c r="N54" s="3">
        <f>'Рейтинговая таблица организаций'!H54</f>
        <v>4</v>
      </c>
      <c r="O54" s="3">
        <f>ROUND('Рейтинговая таблица организаций'!I54*100/P54,0)</f>
        <v>96</v>
      </c>
      <c r="P54" s="3">
        <f>'Рейтинговая таблица организаций'!J54</f>
        <v>24</v>
      </c>
      <c r="Q54" s="3">
        <f>ROUND('Рейтинговая таблица организаций'!K54*100/R54,0)</f>
        <v>96</v>
      </c>
      <c r="R54" s="3">
        <f>'Рейтинговая таблица организаций'!L54</f>
        <v>23</v>
      </c>
      <c r="S54" s="3">
        <f>'Рейтинговая таблица организаций'!U54</f>
        <v>5</v>
      </c>
      <c r="T54" s="3">
        <f>'Рейтинговая таблица организаций'!X54</f>
        <v>26</v>
      </c>
      <c r="U54" s="3">
        <f>'Рейтинговая таблица организаций'!Y54</f>
        <v>26</v>
      </c>
      <c r="V54" s="3">
        <f>'Рейтинговая таблица организаций'!AD54</f>
        <v>0</v>
      </c>
      <c r="W54" s="3">
        <f>'Рейтинговая таблица организаций'!AE54</f>
        <v>2</v>
      </c>
      <c r="X54" s="3">
        <f>'Рейтинговая таблица организаций'!AF54</f>
        <v>7</v>
      </c>
      <c r="Y54" s="3">
        <f>'Рейтинговая таблица организаций'!AG54</f>
        <v>8</v>
      </c>
      <c r="Z54" s="3">
        <f>ROUND('Рейтинговая таблица организаций'!AL54*100/AA54,0)</f>
        <v>96</v>
      </c>
      <c r="AA54" s="3">
        <f>'Рейтинговая таблица организаций'!AM54</f>
        <v>26</v>
      </c>
      <c r="AB54" s="3">
        <f>ROUND('Рейтинговая таблица организаций'!AN54*100/AC54,0)</f>
        <v>96</v>
      </c>
      <c r="AC54" s="3">
        <f>'Рейтинговая таблица организаций'!AO54</f>
        <v>26</v>
      </c>
      <c r="AD54" s="3">
        <f>ROUND('Рейтинговая таблица организаций'!AP54*100/AE54,0)</f>
        <v>100</v>
      </c>
      <c r="AE54" s="3">
        <f>'Рейтинговая таблица организаций'!AQ54</f>
        <v>22</v>
      </c>
      <c r="AF54" s="3">
        <f>ROUND('Рейтинговая таблица организаций'!AV54*100/AG54,0)</f>
        <v>100</v>
      </c>
      <c r="AG54" s="3">
        <f>'Рейтинговая таблица организаций'!AW54</f>
        <v>26</v>
      </c>
      <c r="AH54" s="3">
        <f>ROUND('Рейтинговая таблица организаций'!AX54*100/AI54,0)</f>
        <v>96</v>
      </c>
      <c r="AI54" s="3">
        <f>'Рейтинговая таблица организаций'!AY54</f>
        <v>26</v>
      </c>
      <c r="AJ54" s="3">
        <f>ROUND('Рейтинговая таблица организаций'!AZ54*100/AK54,0)</f>
        <v>100</v>
      </c>
      <c r="AK54" s="3">
        <f>'Рейтинговая таблица организаций'!BA54</f>
        <v>26</v>
      </c>
    </row>
    <row r="55" spans="1:37">
      <c r="A55" s="14">
        <f>'Рейтинговая таблица организаций'!A55</f>
        <v>52</v>
      </c>
      <c r="B55" s="14" t="str">
        <f>'бланки '!C57</f>
        <v>Муниципальное бюджетное общеобразовательное учреждение «Речицкая средняя общеобразовательная школа» Ливенского района Орловской области</v>
      </c>
      <c r="C55" s="2">
        <f>'бланки '!E57+'бланки '!F57</f>
        <v>76</v>
      </c>
      <c r="D55" s="14">
        <f>'Рейтинговая таблица организаций'!C55</f>
        <v>53</v>
      </c>
      <c r="E55" s="14">
        <v>7</v>
      </c>
      <c r="F55" s="14">
        <v>46</v>
      </c>
      <c r="G55" s="14">
        <v>1</v>
      </c>
      <c r="H55" s="6">
        <f t="shared" si="0"/>
        <v>0.69736842105263153</v>
      </c>
      <c r="I55" s="18">
        <f>анкеты!I53</f>
        <v>20</v>
      </c>
      <c r="J55" s="3">
        <f>ROUND('Рейтинговая таблица организаций'!D55*100/K55,0)</f>
        <v>100</v>
      </c>
      <c r="K55" s="3">
        <f>'Рейтинговая таблица организаций'!E55</f>
        <v>14</v>
      </c>
      <c r="L55" s="3">
        <f>ROUND('Рейтинговая таблица организаций'!F55*100/M55,0)</f>
        <v>100</v>
      </c>
      <c r="M55" s="3">
        <f>'Рейтинговая таблица организаций'!G55</f>
        <v>61</v>
      </c>
      <c r="N55" s="3">
        <f>'Рейтинговая таблица организаций'!H55</f>
        <v>4</v>
      </c>
      <c r="O55" s="3">
        <f>ROUND('Рейтинговая таблица организаций'!I55*100/P55,0)</f>
        <v>100</v>
      </c>
      <c r="P55" s="3">
        <f>'Рейтинговая таблица организаций'!J55</f>
        <v>44</v>
      </c>
      <c r="Q55" s="3">
        <f>ROUND('Рейтинговая таблица организаций'!K55*100/R55,0)</f>
        <v>100</v>
      </c>
      <c r="R55" s="3">
        <f>'Рейтинговая таблица организаций'!L55</f>
        <v>40</v>
      </c>
      <c r="S55" s="3">
        <f>'Рейтинговая таблица организаций'!U55</f>
        <v>5</v>
      </c>
      <c r="T55" s="3">
        <f>'Рейтинговая таблица организаций'!X55</f>
        <v>51</v>
      </c>
      <c r="U55" s="3">
        <f>'Рейтинговая таблица организаций'!Y55</f>
        <v>53</v>
      </c>
      <c r="V55" s="3">
        <f>'Рейтинговая таблица организаций'!AD55</f>
        <v>3</v>
      </c>
      <c r="W55" s="3">
        <f>'Рейтинговая таблица организаций'!AE55</f>
        <v>3</v>
      </c>
      <c r="X55" s="3">
        <f>'Рейтинговая таблица организаций'!AF55</f>
        <v>18</v>
      </c>
      <c r="Y55" s="3">
        <f>'Рейтинговая таблица организаций'!AG55</f>
        <v>20</v>
      </c>
      <c r="Z55" s="3">
        <f>ROUND('Рейтинговая таблица организаций'!AL55*100/AA55,0)</f>
        <v>96</v>
      </c>
      <c r="AA55" s="3">
        <f>'Рейтинговая таблица организаций'!AM55</f>
        <v>53</v>
      </c>
      <c r="AB55" s="3">
        <f>ROUND('Рейтинговая таблица организаций'!AN55*100/AC55,0)</f>
        <v>100</v>
      </c>
      <c r="AC55" s="3">
        <f>'Рейтинговая таблица организаций'!AO55</f>
        <v>53</v>
      </c>
      <c r="AD55" s="3">
        <f>ROUND('Рейтинговая таблица организаций'!AP55*100/AE55,0)</f>
        <v>98</v>
      </c>
      <c r="AE55" s="3">
        <f>'Рейтинговая таблица организаций'!AQ55</f>
        <v>47</v>
      </c>
      <c r="AF55" s="3">
        <f>ROUND('Рейтинговая таблица организаций'!AV55*100/AG55,0)</f>
        <v>100</v>
      </c>
      <c r="AG55" s="3">
        <f>'Рейтинговая таблица организаций'!AW55</f>
        <v>53</v>
      </c>
      <c r="AH55" s="3">
        <f>ROUND('Рейтинговая таблица организаций'!AX55*100/AI55,0)</f>
        <v>100</v>
      </c>
      <c r="AI55" s="3">
        <f>'Рейтинговая таблица организаций'!AY55</f>
        <v>53</v>
      </c>
      <c r="AJ55" s="3">
        <f>ROUND('Рейтинговая таблица организаций'!AZ55*100/AK55,0)</f>
        <v>98</v>
      </c>
      <c r="AK55" s="3">
        <f>'Рейтинговая таблица организаций'!BA55</f>
        <v>53</v>
      </c>
    </row>
    <row r="56" spans="1:37">
      <c r="A56" s="14">
        <f>'Рейтинговая таблица организаций'!A56</f>
        <v>53</v>
      </c>
      <c r="B56" s="14" t="str">
        <f>'бланки '!C58</f>
        <v>Муниципальное бюджетное общеобразовательное учреждение «Куначенская основная общеобразовательная школа» Ливенского района Орловской области</v>
      </c>
      <c r="C56" s="2">
        <f>'бланки '!E58+'бланки '!F58</f>
        <v>45</v>
      </c>
      <c r="D56" s="14">
        <f>'Рейтинговая таблица организаций'!C56</f>
        <v>33</v>
      </c>
      <c r="E56" s="14">
        <v>4</v>
      </c>
      <c r="F56" s="14">
        <v>29</v>
      </c>
      <c r="G56" s="14">
        <v>1</v>
      </c>
      <c r="H56" s="6">
        <f t="shared" si="0"/>
        <v>0.73333333333333328</v>
      </c>
      <c r="I56" s="18">
        <f>анкеты!I54</f>
        <v>4</v>
      </c>
      <c r="J56" s="3">
        <f>ROUND('Рейтинговая таблица организаций'!D56*100/K56,0)</f>
        <v>100</v>
      </c>
      <c r="K56" s="3">
        <f>'Рейтинговая таблица организаций'!E56</f>
        <v>14</v>
      </c>
      <c r="L56" s="3">
        <f>ROUND('Рейтинговая таблица организаций'!F56*100/M56,0)</f>
        <v>95</v>
      </c>
      <c r="M56" s="3">
        <f>'Рейтинговая таблица организаций'!G56</f>
        <v>57</v>
      </c>
      <c r="N56" s="3">
        <f>'Рейтинговая таблица организаций'!H56</f>
        <v>4</v>
      </c>
      <c r="O56" s="3">
        <f>ROUND('Рейтинговая таблица организаций'!I56*100/P56,0)</f>
        <v>100</v>
      </c>
      <c r="P56" s="3">
        <f>'Рейтинговая таблица организаций'!J56</f>
        <v>22</v>
      </c>
      <c r="Q56" s="3">
        <f>ROUND('Рейтинговая таблица организаций'!K56*100/R56,0)</f>
        <v>100</v>
      </c>
      <c r="R56" s="3">
        <f>'Рейтинговая таблица организаций'!L56</f>
        <v>23</v>
      </c>
      <c r="S56" s="3">
        <f>'Рейтинговая таблица организаций'!U56</f>
        <v>5</v>
      </c>
      <c r="T56" s="3">
        <f>'Рейтинговая таблица организаций'!X56</f>
        <v>32</v>
      </c>
      <c r="U56" s="3">
        <f>'Рейтинговая таблица организаций'!Y56</f>
        <v>33</v>
      </c>
      <c r="V56" s="3">
        <f>'Рейтинговая таблица организаций'!AD56</f>
        <v>1</v>
      </c>
      <c r="W56" s="3">
        <f>'Рейтинговая таблица организаций'!AE56</f>
        <v>3</v>
      </c>
      <c r="X56" s="3">
        <f>'Рейтинговая таблица организаций'!AF56</f>
        <v>4</v>
      </c>
      <c r="Y56" s="3">
        <f>'Рейтинговая таблица организаций'!AG56</f>
        <v>4</v>
      </c>
      <c r="Z56" s="3">
        <f>ROUND('Рейтинговая таблица организаций'!AL56*100/AA56,0)</f>
        <v>100</v>
      </c>
      <c r="AA56" s="3">
        <f>'Рейтинговая таблица организаций'!AM56</f>
        <v>33</v>
      </c>
      <c r="AB56" s="3">
        <f>ROUND('Рейтинговая таблица организаций'!AN56*100/AC56,0)</f>
        <v>100</v>
      </c>
      <c r="AC56" s="3">
        <f>'Рейтинговая таблица организаций'!AO56</f>
        <v>33</v>
      </c>
      <c r="AD56" s="3">
        <f>ROUND('Рейтинговая таблица организаций'!AP56*100/AE56,0)</f>
        <v>100</v>
      </c>
      <c r="AE56" s="3">
        <f>'Рейтинговая таблица организаций'!AQ56</f>
        <v>31</v>
      </c>
      <c r="AF56" s="3">
        <f>ROUND('Рейтинговая таблица организаций'!AV56*100/AG56,0)</f>
        <v>100</v>
      </c>
      <c r="AG56" s="3">
        <f>'Рейтинговая таблица организаций'!AW56</f>
        <v>33</v>
      </c>
      <c r="AH56" s="3">
        <f>ROUND('Рейтинговая таблица организаций'!AX56*100/AI56,0)</f>
        <v>100</v>
      </c>
      <c r="AI56" s="3">
        <f>'Рейтинговая таблица организаций'!AY56</f>
        <v>33</v>
      </c>
      <c r="AJ56" s="3">
        <f>ROUND('Рейтинговая таблица организаций'!AZ56*100/AK56,0)</f>
        <v>100</v>
      </c>
      <c r="AK56" s="3">
        <f>'Рейтинговая таблица организаций'!BA56</f>
        <v>33</v>
      </c>
    </row>
    <row r="57" spans="1:37">
      <c r="A57" s="14">
        <f>'Рейтинговая таблица организаций'!A57</f>
        <v>54</v>
      </c>
      <c r="B57" s="14" t="str">
        <f>'бланки '!C59</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7" s="2">
        <f>'бланки '!E59+'бланки '!F59</f>
        <v>53</v>
      </c>
      <c r="D57" s="14">
        <f>'Рейтинговая таблица организаций'!C57</f>
        <v>37</v>
      </c>
      <c r="E57" s="14">
        <v>4</v>
      </c>
      <c r="F57" s="14">
        <v>33</v>
      </c>
      <c r="G57" s="14">
        <v>2</v>
      </c>
      <c r="H57" s="6">
        <f t="shared" si="0"/>
        <v>0.69811320754716977</v>
      </c>
      <c r="I57" s="18">
        <f>анкеты!I55</f>
        <v>8</v>
      </c>
      <c r="J57" s="3">
        <f>ROUND('Рейтинговая таблица организаций'!D57*100/K57,0)</f>
        <v>100</v>
      </c>
      <c r="K57" s="3">
        <f>'Рейтинговая таблица организаций'!E57</f>
        <v>13</v>
      </c>
      <c r="L57" s="3">
        <f>ROUND('Рейтинговая таблица организаций'!F57*100/M57,0)</f>
        <v>82</v>
      </c>
      <c r="M57" s="3">
        <f>'Рейтинговая таблица организаций'!G57</f>
        <v>53</v>
      </c>
      <c r="N57" s="3">
        <f>'Рейтинговая таблица организаций'!H57</f>
        <v>4</v>
      </c>
      <c r="O57" s="3">
        <f>ROUND('Рейтинговая таблица организаций'!I57*100/P57,0)</f>
        <v>100</v>
      </c>
      <c r="P57" s="3">
        <f>'Рейтинговая таблица организаций'!J57</f>
        <v>35</v>
      </c>
      <c r="Q57" s="3">
        <f>ROUND('Рейтинговая таблица организаций'!K57*100/R57,0)</f>
        <v>100</v>
      </c>
      <c r="R57" s="3">
        <f>'Рейтинговая таблица организаций'!L57</f>
        <v>33</v>
      </c>
      <c r="S57" s="3">
        <f>'Рейтинговая таблица организаций'!U57</f>
        <v>5</v>
      </c>
      <c r="T57" s="3">
        <f>'Рейтинговая таблица организаций'!X57</f>
        <v>37</v>
      </c>
      <c r="U57" s="3">
        <f>'Рейтинговая таблица организаций'!Y57</f>
        <v>37</v>
      </c>
      <c r="V57" s="3">
        <f>'Рейтинговая таблица организаций'!AD57</f>
        <v>3</v>
      </c>
      <c r="W57" s="3">
        <f>'Рейтинговая таблица организаций'!AE57</f>
        <v>4</v>
      </c>
      <c r="X57" s="3">
        <f>'Рейтинговая таблица организаций'!AF57</f>
        <v>8</v>
      </c>
      <c r="Y57" s="3">
        <f>'Рейтинговая таблица организаций'!AG57</f>
        <v>8</v>
      </c>
      <c r="Z57" s="3">
        <f>ROUND('Рейтинговая таблица организаций'!AL57*100/AA57,0)</f>
        <v>100</v>
      </c>
      <c r="AA57" s="3">
        <f>'Рейтинговая таблица организаций'!AM57</f>
        <v>37</v>
      </c>
      <c r="AB57" s="3">
        <f>ROUND('Рейтинговая таблица организаций'!AN57*100/AC57,0)</f>
        <v>100</v>
      </c>
      <c r="AC57" s="3">
        <f>'Рейтинговая таблица организаций'!AO57</f>
        <v>37</v>
      </c>
      <c r="AD57" s="3">
        <f>ROUND('Рейтинговая таблица организаций'!AP57*100/AE57,0)</f>
        <v>100</v>
      </c>
      <c r="AE57" s="3">
        <f>'Рейтинговая таблица организаций'!AQ57</f>
        <v>33</v>
      </c>
      <c r="AF57" s="3">
        <f>ROUND('Рейтинговая таблица организаций'!AV57*100/AG57,0)</f>
        <v>100</v>
      </c>
      <c r="AG57" s="3">
        <f>'Рейтинговая таблица организаций'!AW57</f>
        <v>37</v>
      </c>
      <c r="AH57" s="3">
        <f>ROUND('Рейтинговая таблица организаций'!AX57*100/AI57,0)</f>
        <v>100</v>
      </c>
      <c r="AI57" s="3">
        <f>'Рейтинговая таблица организаций'!AY57</f>
        <v>37</v>
      </c>
      <c r="AJ57" s="3">
        <f>ROUND('Рейтинговая таблица организаций'!AZ57*100/AK57,0)</f>
        <v>100</v>
      </c>
      <c r="AK57" s="3">
        <f>'Рейтинговая таблица организаций'!BA57</f>
        <v>37</v>
      </c>
    </row>
    <row r="58" spans="1:37">
      <c r="A58" s="14">
        <f>'Рейтинговая таблица организаций'!A58</f>
        <v>55</v>
      </c>
      <c r="B58" s="14" t="str">
        <f>'бланки '!C60</f>
        <v>Муниципальное бюджетное общеобразовательное учреждение «Навесненская средняя общеобразовательная школа» Ливенского района Орловской области</v>
      </c>
      <c r="C58" s="2">
        <f>'бланки '!E60+'бланки '!F60</f>
        <v>29</v>
      </c>
      <c r="D58" s="14">
        <f>'Рейтинговая таблица организаций'!C58</f>
        <v>23</v>
      </c>
      <c r="E58" s="14">
        <v>5</v>
      </c>
      <c r="F58" s="14">
        <v>18</v>
      </c>
      <c r="G58" s="14">
        <v>1</v>
      </c>
      <c r="H58" s="6">
        <f t="shared" si="0"/>
        <v>0.7931034482758621</v>
      </c>
      <c r="I58" s="18">
        <f>анкеты!I56</f>
        <v>12</v>
      </c>
      <c r="J58" s="3">
        <f>ROUND('Рейтинговая таблица организаций'!D58*100/K58,0)</f>
        <v>100</v>
      </c>
      <c r="K58" s="3">
        <f>'Рейтинговая таблица организаций'!E58</f>
        <v>13</v>
      </c>
      <c r="L58" s="3">
        <f>ROUND('Рейтинговая таблица организаций'!F58*100/M58,0)</f>
        <v>91</v>
      </c>
      <c r="M58" s="3">
        <f>'Рейтинговая таблица организаций'!G58</f>
        <v>53</v>
      </c>
      <c r="N58" s="3">
        <f>'Рейтинговая таблица организаций'!H58</f>
        <v>4</v>
      </c>
      <c r="O58" s="3">
        <f>ROUND('Рейтинговая таблица организаций'!I58*100/P58,0)</f>
        <v>100</v>
      </c>
      <c r="P58" s="3">
        <f>'Рейтинговая таблица организаций'!J58</f>
        <v>21</v>
      </c>
      <c r="Q58" s="3">
        <f>ROUND('Рейтинговая таблица организаций'!K58*100/R58,0)</f>
        <v>100</v>
      </c>
      <c r="R58" s="3">
        <f>'Рейтинговая таблица организаций'!L58</f>
        <v>20</v>
      </c>
      <c r="S58" s="3">
        <f>'Рейтинговая таблица организаций'!U58</f>
        <v>5</v>
      </c>
      <c r="T58" s="3">
        <f>'Рейтинговая таблица организаций'!X58</f>
        <v>22</v>
      </c>
      <c r="U58" s="3">
        <f>'Рейтинговая таблица организаций'!Y58</f>
        <v>23</v>
      </c>
      <c r="V58" s="3">
        <f>'Рейтинговая таблица организаций'!AD58</f>
        <v>0</v>
      </c>
      <c r="W58" s="3">
        <f>'Рейтинговая таблица организаций'!AE58</f>
        <v>3</v>
      </c>
      <c r="X58" s="3">
        <f>'Рейтинговая таблица организаций'!AF58</f>
        <v>12</v>
      </c>
      <c r="Y58" s="3">
        <f>'Рейтинговая таблица организаций'!AG58</f>
        <v>12</v>
      </c>
      <c r="Z58" s="3">
        <f>ROUND('Рейтинговая таблица организаций'!AL58*100/AA58,0)</f>
        <v>100</v>
      </c>
      <c r="AA58" s="3">
        <f>'Рейтинговая таблица организаций'!AM58</f>
        <v>23</v>
      </c>
      <c r="AB58" s="3">
        <f>ROUND('Рейтинговая таблица организаций'!AN58*100/AC58,0)</f>
        <v>100</v>
      </c>
      <c r="AC58" s="3">
        <f>'Рейтинговая таблица организаций'!AO58</f>
        <v>23</v>
      </c>
      <c r="AD58" s="3">
        <f>ROUND('Рейтинговая таблица организаций'!AP58*100/AE58,0)</f>
        <v>100</v>
      </c>
      <c r="AE58" s="3">
        <f>'Рейтинговая таблица организаций'!AQ58</f>
        <v>21</v>
      </c>
      <c r="AF58" s="3">
        <f>ROUND('Рейтинговая таблица организаций'!AV58*100/AG58,0)</f>
        <v>100</v>
      </c>
      <c r="AG58" s="3">
        <f>'Рейтинговая таблица организаций'!AW58</f>
        <v>23</v>
      </c>
      <c r="AH58" s="3">
        <f>ROUND('Рейтинговая таблица организаций'!AX58*100/AI58,0)</f>
        <v>100</v>
      </c>
      <c r="AI58" s="3">
        <f>'Рейтинговая таблица организаций'!AY58</f>
        <v>23</v>
      </c>
      <c r="AJ58" s="3">
        <f>ROUND('Рейтинговая таблица организаций'!AZ58*100/AK58,0)</f>
        <v>100</v>
      </c>
      <c r="AK58" s="3">
        <f>'Рейтинговая таблица организаций'!BA58</f>
        <v>23</v>
      </c>
    </row>
    <row r="59" spans="1:37">
      <c r="A59" s="14">
        <f>'Рейтинговая таблица организаций'!A59</f>
        <v>56</v>
      </c>
      <c r="B59" s="14" t="str">
        <f>'бланки '!C61</f>
        <v>Муниципальное бюджетное общеобразовательное учреждение «Никольская средняя общеобразовательная школа» Ливенского района Орловской области</v>
      </c>
      <c r="C59" s="2">
        <f>'бланки '!E61+'бланки '!F61</f>
        <v>36</v>
      </c>
      <c r="D59" s="14">
        <f>'Рейтинговая таблица организаций'!C59</f>
        <v>27</v>
      </c>
      <c r="E59" s="14">
        <v>5</v>
      </c>
      <c r="F59" s="14">
        <v>22</v>
      </c>
      <c r="G59" s="14">
        <v>1</v>
      </c>
      <c r="H59" s="6">
        <f t="shared" si="0"/>
        <v>0.75</v>
      </c>
      <c r="I59" s="18">
        <f>анкеты!I57</f>
        <v>17</v>
      </c>
      <c r="J59" s="3">
        <f>ROUND('Рейтинговая таблица организаций'!D59*100/K59,0)</f>
        <v>100</v>
      </c>
      <c r="K59" s="3">
        <f>'Рейтинговая таблица организаций'!E59</f>
        <v>14</v>
      </c>
      <c r="L59" s="3">
        <f>ROUND('Рейтинговая таблица организаций'!F59*100/M59,0)</f>
        <v>99</v>
      </c>
      <c r="M59" s="3">
        <f>'Рейтинговая таблица организаций'!G59</f>
        <v>55</v>
      </c>
      <c r="N59" s="3">
        <f>'Рейтинговая таблица организаций'!H59</f>
        <v>4</v>
      </c>
      <c r="O59" s="3">
        <f>ROUND('Рейтинговая таблица организаций'!I59*100/P59,0)</f>
        <v>100</v>
      </c>
      <c r="P59" s="3">
        <f>'Рейтинговая таблица организаций'!J59</f>
        <v>25</v>
      </c>
      <c r="Q59" s="3">
        <f>ROUND('Рейтинговая таблица организаций'!K59*100/R59,0)</f>
        <v>100</v>
      </c>
      <c r="R59" s="3">
        <f>'Рейтинговая таблица организаций'!L59</f>
        <v>25</v>
      </c>
      <c r="S59" s="3">
        <f>'Рейтинговая таблица организаций'!U59</f>
        <v>5</v>
      </c>
      <c r="T59" s="3">
        <f>'Рейтинговая таблица организаций'!X59</f>
        <v>27</v>
      </c>
      <c r="U59" s="3">
        <f>'Рейтинговая таблица организаций'!Y59</f>
        <v>27</v>
      </c>
      <c r="V59" s="3">
        <f>'Рейтинговая таблица организаций'!AD59</f>
        <v>2</v>
      </c>
      <c r="W59" s="3">
        <f>'Рейтинговая таблица организаций'!AE59</f>
        <v>3</v>
      </c>
      <c r="X59" s="3">
        <f>'Рейтинговая таблица организаций'!AF59</f>
        <v>16</v>
      </c>
      <c r="Y59" s="3">
        <f>'Рейтинговая таблица организаций'!AG59</f>
        <v>17</v>
      </c>
      <c r="Z59" s="3">
        <f>ROUND('Рейтинговая таблица организаций'!AL59*100/AA59,0)</f>
        <v>100</v>
      </c>
      <c r="AA59" s="3">
        <f>'Рейтинговая таблица организаций'!AM59</f>
        <v>27</v>
      </c>
      <c r="AB59" s="3">
        <f>ROUND('Рейтинговая таблица организаций'!AN59*100/AC59,0)</f>
        <v>100</v>
      </c>
      <c r="AC59" s="3">
        <f>'Рейтинговая таблица организаций'!AO59</f>
        <v>27</v>
      </c>
      <c r="AD59" s="3">
        <f>ROUND('Рейтинговая таблица организаций'!AP59*100/AE59,0)</f>
        <v>100</v>
      </c>
      <c r="AE59" s="3">
        <f>'Рейтинговая таблица организаций'!AQ59</f>
        <v>25</v>
      </c>
      <c r="AF59" s="3">
        <f>ROUND('Рейтинговая таблица организаций'!AV59*100/AG59,0)</f>
        <v>100</v>
      </c>
      <c r="AG59" s="3">
        <f>'Рейтинговая таблица организаций'!AW59</f>
        <v>27</v>
      </c>
      <c r="AH59" s="3">
        <f>ROUND('Рейтинговая таблица организаций'!AX59*100/AI59,0)</f>
        <v>100</v>
      </c>
      <c r="AI59" s="3">
        <f>'Рейтинговая таблица организаций'!AY59</f>
        <v>27</v>
      </c>
      <c r="AJ59" s="3">
        <f>ROUND('Рейтинговая таблица организаций'!AZ59*100/AK59,0)</f>
        <v>100</v>
      </c>
      <c r="AK59" s="3">
        <f>'Рейтинговая таблица организаций'!BA59</f>
        <v>27</v>
      </c>
    </row>
    <row r="60" spans="1:37">
      <c r="A60" s="14">
        <f>'Рейтинговая таблица организаций'!A60</f>
        <v>57</v>
      </c>
      <c r="B60" s="14" t="str">
        <f>'бланки '!C62</f>
        <v>Муниципальное бюджетное общеобразовательное учреждение «Сосновская основная общеобразовательная школа» Ливенского района Орловской области</v>
      </c>
      <c r="C60" s="2">
        <f>'бланки '!E62+'бланки '!F62</f>
        <v>32</v>
      </c>
      <c r="D60" s="14">
        <f>'Рейтинговая таблица организаций'!C60</f>
        <v>25</v>
      </c>
      <c r="E60" s="14">
        <v>3</v>
      </c>
      <c r="F60" s="14">
        <v>22</v>
      </c>
      <c r="G60" s="14">
        <v>1</v>
      </c>
      <c r="H60" s="6">
        <f t="shared" si="0"/>
        <v>0.78125</v>
      </c>
      <c r="I60" s="18">
        <f>анкеты!I58</f>
        <v>11</v>
      </c>
      <c r="J60" s="3">
        <f>ROUND('Рейтинговая таблица организаций'!D60*100/K60,0)</f>
        <v>100</v>
      </c>
      <c r="K60" s="3">
        <f>'Рейтинговая таблица организаций'!E60</f>
        <v>14</v>
      </c>
      <c r="L60" s="3">
        <f>ROUND('Рейтинговая таблица организаций'!F60*100/M60,0)</f>
        <v>89</v>
      </c>
      <c r="M60" s="3">
        <f>'Рейтинговая таблица организаций'!G60</f>
        <v>57</v>
      </c>
      <c r="N60" s="3">
        <f>'Рейтинговая таблица организаций'!H60</f>
        <v>3</v>
      </c>
      <c r="O60" s="3">
        <f>ROUND('Рейтинговая таблица организаций'!I60*100/P60,0)</f>
        <v>100</v>
      </c>
      <c r="P60" s="3">
        <f>'Рейтинговая таблица организаций'!J60</f>
        <v>24</v>
      </c>
      <c r="Q60" s="3">
        <f>ROUND('Рейтинговая таблица организаций'!K60*100/R60,0)</f>
        <v>100</v>
      </c>
      <c r="R60" s="3">
        <f>'Рейтинговая таблица организаций'!L60</f>
        <v>23</v>
      </c>
      <c r="S60" s="3">
        <f>'Рейтинговая таблица организаций'!U60</f>
        <v>5</v>
      </c>
      <c r="T60" s="3">
        <f>'Рейтинговая таблица организаций'!X60</f>
        <v>25</v>
      </c>
      <c r="U60" s="3">
        <f>'Рейтинговая таблица организаций'!Y60</f>
        <v>25</v>
      </c>
      <c r="V60" s="3">
        <f>'Рейтинговая таблица организаций'!AD60</f>
        <v>0</v>
      </c>
      <c r="W60" s="3">
        <f>'Рейтинговая таблица организаций'!AE60</f>
        <v>2</v>
      </c>
      <c r="X60" s="3">
        <f>'Рейтинговая таблица организаций'!AF60</f>
        <v>11</v>
      </c>
      <c r="Y60" s="3">
        <f>'Рейтинговая таблица организаций'!AG60</f>
        <v>11</v>
      </c>
      <c r="Z60" s="3">
        <f>ROUND('Рейтинговая таблица организаций'!AL60*100/AA60,0)</f>
        <v>100</v>
      </c>
      <c r="AA60" s="3">
        <f>'Рейтинговая таблица организаций'!AM60</f>
        <v>25</v>
      </c>
      <c r="AB60" s="3">
        <f>ROUND('Рейтинговая таблица организаций'!AN60*100/AC60,0)</f>
        <v>100</v>
      </c>
      <c r="AC60" s="3">
        <f>'Рейтинговая таблица организаций'!AO60</f>
        <v>25</v>
      </c>
      <c r="AD60" s="3">
        <f>ROUND('Рейтинговая таблица организаций'!AP60*100/AE60,0)</f>
        <v>100</v>
      </c>
      <c r="AE60" s="3">
        <f>'Рейтинговая таблица организаций'!AQ60</f>
        <v>23</v>
      </c>
      <c r="AF60" s="3">
        <f>ROUND('Рейтинговая таблица организаций'!AV60*100/AG60,0)</f>
        <v>100</v>
      </c>
      <c r="AG60" s="3">
        <f>'Рейтинговая таблица организаций'!AW60</f>
        <v>25</v>
      </c>
      <c r="AH60" s="3">
        <f>ROUND('Рейтинговая таблица организаций'!AX60*100/AI60,0)</f>
        <v>96</v>
      </c>
      <c r="AI60" s="3">
        <f>'Рейтинговая таблица организаций'!AY60</f>
        <v>25</v>
      </c>
      <c r="AJ60" s="3">
        <f>ROUND('Рейтинговая таблица организаций'!AZ60*100/AK60,0)</f>
        <v>100</v>
      </c>
      <c r="AK60" s="3">
        <f>'Рейтинговая таблица организаций'!BA60</f>
        <v>25</v>
      </c>
    </row>
    <row r="61" spans="1:37">
      <c r="A61" s="14">
        <f>'Рейтинговая таблица организаций'!A61</f>
        <v>58</v>
      </c>
      <c r="B61" s="14" t="str">
        <f>'бланки '!C63</f>
        <v>Муниципальное бюджетное общеобразовательное учреждение «Екатериновская средняя общеобразовательная школа» Ливенского района Орловской области</v>
      </c>
      <c r="C61" s="2">
        <f>'бланки '!E63+'бланки '!F63</f>
        <v>43</v>
      </c>
      <c r="D61" s="14">
        <f>'Рейтинговая таблица организаций'!C61</f>
        <v>51</v>
      </c>
      <c r="E61" s="14">
        <v>4</v>
      </c>
      <c r="F61" s="14">
        <v>47</v>
      </c>
      <c r="G61" s="14">
        <v>1</v>
      </c>
      <c r="H61" s="6">
        <f t="shared" si="0"/>
        <v>1.1860465116279071</v>
      </c>
      <c r="I61" s="18">
        <f>анкеты!I59</f>
        <v>4</v>
      </c>
      <c r="J61" s="3">
        <f>ROUND('Рейтинговая таблица организаций'!D61*100/K61,0)</f>
        <v>100</v>
      </c>
      <c r="K61" s="3">
        <f>'Рейтинговая таблица организаций'!E61</f>
        <v>14</v>
      </c>
      <c r="L61" s="3">
        <f>ROUND('Рейтинговая таблица организаций'!F61*100/M61,0)</f>
        <v>85</v>
      </c>
      <c r="M61" s="3">
        <f>'Рейтинговая таблица организаций'!G61</f>
        <v>55</v>
      </c>
      <c r="N61" s="3">
        <f>'Рейтинговая таблица организаций'!H61</f>
        <v>4</v>
      </c>
      <c r="O61" s="3">
        <f>ROUND('Рейтинговая таблица организаций'!I61*100/P61,0)</f>
        <v>100</v>
      </c>
      <c r="P61" s="3">
        <f>'Рейтинговая таблица организаций'!J61</f>
        <v>49</v>
      </c>
      <c r="Q61" s="3">
        <f>ROUND('Рейтинговая таблица организаций'!K61*100/R61,0)</f>
        <v>98</v>
      </c>
      <c r="R61" s="3">
        <f>'Рейтинговая таблица организаций'!L61</f>
        <v>46</v>
      </c>
      <c r="S61" s="3">
        <f>'Рейтинговая таблица организаций'!U61</f>
        <v>5</v>
      </c>
      <c r="T61" s="3">
        <f>'Рейтинговая таблица организаций'!X61</f>
        <v>49</v>
      </c>
      <c r="U61" s="3">
        <f>'Рейтинговая таблица организаций'!Y61</f>
        <v>51</v>
      </c>
      <c r="V61" s="3">
        <f>'Рейтинговая таблица организаций'!AD61</f>
        <v>1</v>
      </c>
      <c r="W61" s="3">
        <f>'Рейтинговая таблица организаций'!AE61</f>
        <v>3</v>
      </c>
      <c r="X61" s="3">
        <f>'Рейтинговая таблица организаций'!AF61</f>
        <v>4</v>
      </c>
      <c r="Y61" s="3">
        <f>'Рейтинговая таблица организаций'!AG61</f>
        <v>4</v>
      </c>
      <c r="Z61" s="3">
        <f>ROUND('Рейтинговая таблица организаций'!AL61*100/AA61,0)</f>
        <v>100</v>
      </c>
      <c r="AA61" s="3">
        <f>'Рейтинговая таблица организаций'!AM61</f>
        <v>51</v>
      </c>
      <c r="AB61" s="3">
        <f>ROUND('Рейтинговая таблица организаций'!AN61*100/AC61,0)</f>
        <v>98</v>
      </c>
      <c r="AC61" s="3">
        <f>'Рейтинговая таблица организаций'!AO61</f>
        <v>51</v>
      </c>
      <c r="AD61" s="3">
        <f>ROUND('Рейтинговая таблица организаций'!AP61*100/AE61,0)</f>
        <v>94</v>
      </c>
      <c r="AE61" s="3">
        <f>'Рейтинговая таблица организаций'!AQ61</f>
        <v>47</v>
      </c>
      <c r="AF61" s="3">
        <f>ROUND('Рейтинговая таблица организаций'!AV61*100/AG61,0)</f>
        <v>96</v>
      </c>
      <c r="AG61" s="3">
        <f>'Рейтинговая таблица организаций'!AW61</f>
        <v>51</v>
      </c>
      <c r="AH61" s="3">
        <f>ROUND('Рейтинговая таблица организаций'!AX61*100/AI61,0)</f>
        <v>98</v>
      </c>
      <c r="AI61" s="3">
        <f>'Рейтинговая таблица организаций'!AY61</f>
        <v>51</v>
      </c>
      <c r="AJ61" s="3">
        <f>ROUND('Рейтинговая таблица организаций'!AZ61*100/AK61,0)</f>
        <v>100</v>
      </c>
      <c r="AK61" s="3">
        <f>'Рейтинговая таблица организаций'!BA61</f>
        <v>51</v>
      </c>
    </row>
    <row r="62" spans="1:37">
      <c r="A62" s="14">
        <f>'Рейтинговая таблица организаций'!A62</f>
        <v>59</v>
      </c>
      <c r="B62" s="14" t="str">
        <f>'бланки '!C64</f>
        <v>Муниципальное бюджетное общеобразовательное учреждение «Здоровецкая средняя общеобразовательная школа» Ливенского района Орловской области</v>
      </c>
      <c r="C62" s="2">
        <f>'бланки '!E64+'бланки '!F64</f>
        <v>94</v>
      </c>
      <c r="D62" s="14">
        <f>'Рейтинговая таблица организаций'!C62</f>
        <v>72</v>
      </c>
      <c r="E62" s="14">
        <v>13</v>
      </c>
      <c r="F62" s="14">
        <v>59</v>
      </c>
      <c r="G62" s="14">
        <v>2</v>
      </c>
      <c r="H62" s="6">
        <f t="shared" si="0"/>
        <v>0.76595744680851063</v>
      </c>
      <c r="I62" s="18">
        <f>анкеты!I60</f>
        <v>26</v>
      </c>
      <c r="J62" s="3">
        <f>ROUND('Рейтинговая таблица организаций'!D62*100/K62,0)</f>
        <v>100</v>
      </c>
      <c r="K62" s="3">
        <f>'Рейтинговая таблица организаций'!E62</f>
        <v>14</v>
      </c>
      <c r="L62" s="3">
        <f>ROUND('Рейтинговая таблица организаций'!F62*100/M62,0)</f>
        <v>85</v>
      </c>
      <c r="M62" s="3">
        <f>'Рейтинговая таблица организаций'!G62</f>
        <v>55</v>
      </c>
      <c r="N62" s="3">
        <f>'Рейтинговая таблица организаций'!H62</f>
        <v>4</v>
      </c>
      <c r="O62" s="3">
        <f>ROUND('Рейтинговая таблица организаций'!I62*100/P62,0)</f>
        <v>100</v>
      </c>
      <c r="P62" s="3">
        <f>'Рейтинговая таблица организаций'!J62</f>
        <v>61</v>
      </c>
      <c r="Q62" s="3">
        <f>ROUND('Рейтинговая таблица организаций'!K62*100/R62,0)</f>
        <v>100</v>
      </c>
      <c r="R62" s="3">
        <f>'Рейтинговая таблица организаций'!L62</f>
        <v>56</v>
      </c>
      <c r="S62" s="3">
        <f>'Рейтинговая таблица организаций'!U62</f>
        <v>5</v>
      </c>
      <c r="T62" s="3">
        <f>'Рейтинговая таблица организаций'!X62</f>
        <v>71</v>
      </c>
      <c r="U62" s="3">
        <f>'Рейтинговая таблица организаций'!Y62</f>
        <v>72</v>
      </c>
      <c r="V62" s="3">
        <f>'Рейтинговая таблица организаций'!AD62</f>
        <v>0</v>
      </c>
      <c r="W62" s="3">
        <f>'Рейтинговая таблица организаций'!AE62</f>
        <v>3</v>
      </c>
      <c r="X62" s="3">
        <f>'Рейтинговая таблица организаций'!AF62</f>
        <v>21</v>
      </c>
      <c r="Y62" s="3">
        <f>'Рейтинговая таблица организаций'!AG62</f>
        <v>26</v>
      </c>
      <c r="Z62" s="3">
        <f>ROUND('Рейтинговая таблица организаций'!AL62*100/AA62,0)</f>
        <v>97</v>
      </c>
      <c r="AA62" s="3">
        <f>'Рейтинговая таблица организаций'!AM62</f>
        <v>72</v>
      </c>
      <c r="AB62" s="3">
        <f>ROUND('Рейтинговая таблица организаций'!AN62*100/AC62,0)</f>
        <v>97</v>
      </c>
      <c r="AC62" s="3">
        <f>'Рейтинговая таблица организаций'!AO62</f>
        <v>72</v>
      </c>
      <c r="AD62" s="3">
        <f>ROUND('Рейтинговая таблица организаций'!AP62*100/AE62,0)</f>
        <v>98</v>
      </c>
      <c r="AE62" s="3">
        <f>'Рейтинговая таблица организаций'!AQ62</f>
        <v>61</v>
      </c>
      <c r="AF62" s="3">
        <f>ROUND('Рейтинговая таблица организаций'!AV62*100/AG62,0)</f>
        <v>100</v>
      </c>
      <c r="AG62" s="3">
        <f>'Рейтинговая таблица организаций'!AW62</f>
        <v>72</v>
      </c>
      <c r="AH62" s="3">
        <f>ROUND('Рейтинговая таблица организаций'!AX62*100/AI62,0)</f>
        <v>97</v>
      </c>
      <c r="AI62" s="3">
        <f>'Рейтинговая таблица организаций'!AY62</f>
        <v>72</v>
      </c>
      <c r="AJ62" s="3">
        <f>ROUND('Рейтинговая таблица организаций'!AZ62*100/AK62,0)</f>
        <v>99</v>
      </c>
      <c r="AK62" s="3">
        <f>'Рейтинговая таблица организаций'!BA62</f>
        <v>72</v>
      </c>
    </row>
    <row r="63" spans="1:37">
      <c r="A63" s="14">
        <f>'Рейтинговая таблица организаций'!A63</f>
        <v>60</v>
      </c>
      <c r="B63" s="14" t="str">
        <f>'бланки '!C65</f>
        <v>Муниципальное бюджетное общеобразовательное учреждение «Орловская средняя общеобразовательная школа» Ливенского района Орловской области</v>
      </c>
      <c r="C63" s="2">
        <f>'бланки '!E65+'бланки '!F65</f>
        <v>40</v>
      </c>
      <c r="D63" s="14">
        <f>'Рейтинговая таблица организаций'!C63</f>
        <v>54</v>
      </c>
      <c r="E63" s="14">
        <v>0</v>
      </c>
      <c r="F63" s="14">
        <v>54</v>
      </c>
      <c r="G63" s="14">
        <v>1</v>
      </c>
      <c r="H63" s="6">
        <f t="shared" si="0"/>
        <v>1.35</v>
      </c>
      <c r="I63" s="18">
        <f>анкеты!I61</f>
        <v>6</v>
      </c>
      <c r="J63" s="3">
        <f>ROUND('Рейтинговая таблица организаций'!D63*100/K63,0)</f>
        <v>100</v>
      </c>
      <c r="K63" s="3">
        <f>'Рейтинговая таблица организаций'!E63</f>
        <v>14</v>
      </c>
      <c r="L63" s="3">
        <f>ROUND('Рейтинговая таблица организаций'!F63*100/M63,0)</f>
        <v>98</v>
      </c>
      <c r="M63" s="3">
        <f>'Рейтинговая таблица организаций'!G63</f>
        <v>54</v>
      </c>
      <c r="N63" s="3">
        <f>'Рейтинговая таблица организаций'!H63</f>
        <v>4</v>
      </c>
      <c r="O63" s="3">
        <f>ROUND('Рейтинговая таблица организаций'!I63*100/P63,0)</f>
        <v>100</v>
      </c>
      <c r="P63" s="3">
        <f>'Рейтинговая таблица организаций'!J63</f>
        <v>48</v>
      </c>
      <c r="Q63" s="3">
        <f>ROUND('Рейтинговая таблица организаций'!K63*100/R63,0)</f>
        <v>98</v>
      </c>
      <c r="R63" s="3">
        <f>'Рейтинговая таблица организаций'!L63</f>
        <v>48</v>
      </c>
      <c r="S63" s="3">
        <f>'Рейтинговая таблица организаций'!U63</f>
        <v>5</v>
      </c>
      <c r="T63" s="3">
        <f>'Рейтинговая таблица организаций'!X63</f>
        <v>53</v>
      </c>
      <c r="U63" s="3">
        <f>'Рейтинговая таблица организаций'!Y63</f>
        <v>54</v>
      </c>
      <c r="V63" s="3">
        <f>'Рейтинговая таблица организаций'!AD63</f>
        <v>0</v>
      </c>
      <c r="W63" s="3">
        <f>'Рейтинговая таблица организаций'!AE63</f>
        <v>3</v>
      </c>
      <c r="X63" s="3">
        <f>'Рейтинговая таблица организаций'!AF63</f>
        <v>5</v>
      </c>
      <c r="Y63" s="3">
        <f>'Рейтинговая таблица организаций'!AG63</f>
        <v>6</v>
      </c>
      <c r="Z63" s="3">
        <f>ROUND('Рейтинговая таблица организаций'!AL63*100/AA63,0)</f>
        <v>96</v>
      </c>
      <c r="AA63" s="3">
        <f>'Рейтинговая таблица организаций'!AM63</f>
        <v>54</v>
      </c>
      <c r="AB63" s="3">
        <f>ROUND('Рейтинговая таблица организаций'!AN63*100/AC63,0)</f>
        <v>96</v>
      </c>
      <c r="AC63" s="3">
        <f>'Рейтинговая таблица организаций'!AO63</f>
        <v>54</v>
      </c>
      <c r="AD63" s="3">
        <f>ROUND('Рейтинговая таблица организаций'!AP63*100/AE63,0)</f>
        <v>98</v>
      </c>
      <c r="AE63" s="3">
        <f>'Рейтинговая таблица организаций'!AQ63</f>
        <v>48</v>
      </c>
      <c r="AF63" s="3">
        <f>ROUND('Рейтинговая таблица организаций'!AV63*100/AG63,0)</f>
        <v>100</v>
      </c>
      <c r="AG63" s="3">
        <f>'Рейтинговая таблица организаций'!AW63</f>
        <v>54</v>
      </c>
      <c r="AH63" s="3">
        <f>ROUND('Рейтинговая таблица организаций'!AX63*100/AI63,0)</f>
        <v>96</v>
      </c>
      <c r="AI63" s="3">
        <f>'Рейтинговая таблица организаций'!AY63</f>
        <v>54</v>
      </c>
      <c r="AJ63" s="3">
        <f>ROUND('Рейтинговая таблица организаций'!AZ63*100/AK63,0)</f>
        <v>98</v>
      </c>
      <c r="AK63" s="3">
        <f>'Рейтинговая таблица организаций'!BA63</f>
        <v>54</v>
      </c>
    </row>
    <row r="64" spans="1:37">
      <c r="A64" s="14">
        <f>'Рейтинговая таблица организаций'!A64</f>
        <v>61</v>
      </c>
      <c r="B64" s="14" t="str">
        <f>'бланки '!C66</f>
        <v>Муниципальное бюджетное общеобразовательное учреждение «Казанская средняя общеобразовательная школа» Ливенского района Орловской области</v>
      </c>
      <c r="C64" s="2">
        <f>'бланки '!E66+'бланки '!F66</f>
        <v>45</v>
      </c>
      <c r="D64" s="14">
        <f>'Рейтинговая таблица организаций'!C64</f>
        <v>36</v>
      </c>
      <c r="E64" s="14">
        <v>1</v>
      </c>
      <c r="F64" s="14">
        <v>35</v>
      </c>
      <c r="G64" s="14">
        <v>1</v>
      </c>
      <c r="H64" s="6">
        <f t="shared" si="0"/>
        <v>0.8</v>
      </c>
      <c r="I64" s="18">
        <f>анкеты!I62</f>
        <v>33</v>
      </c>
      <c r="J64" s="3">
        <f>ROUND('Рейтинговая таблица организаций'!D64*100/K64,0)</f>
        <v>100</v>
      </c>
      <c r="K64" s="3">
        <f>'Рейтинговая таблица организаций'!E64</f>
        <v>14</v>
      </c>
      <c r="L64" s="3">
        <f>ROUND('Рейтинговая таблица организаций'!F64*100/M64,0)</f>
        <v>100</v>
      </c>
      <c r="M64" s="3">
        <f>'Рейтинговая таблица организаций'!G64</f>
        <v>53</v>
      </c>
      <c r="N64" s="3">
        <f>'Рейтинговая таблица организаций'!H64</f>
        <v>4</v>
      </c>
      <c r="O64" s="3">
        <f>ROUND('Рейтинговая таблица организаций'!I64*100/P64,0)</f>
        <v>100</v>
      </c>
      <c r="P64" s="3">
        <f>'Рейтинговая таблица организаций'!J64</f>
        <v>35</v>
      </c>
      <c r="Q64" s="3">
        <f>ROUND('Рейтинговая таблица организаций'!K64*100/R64,0)</f>
        <v>100</v>
      </c>
      <c r="R64" s="3">
        <f>'Рейтинговая таблица организаций'!L64</f>
        <v>34</v>
      </c>
      <c r="S64" s="3">
        <f>'Рейтинговая таблица организаций'!U64</f>
        <v>5</v>
      </c>
      <c r="T64" s="3">
        <f>'Рейтинговая таблица организаций'!X64</f>
        <v>35</v>
      </c>
      <c r="U64" s="3">
        <f>'Рейтинговая таблица организаций'!Y64</f>
        <v>36</v>
      </c>
      <c r="V64" s="3">
        <f>'Рейтинговая таблица организаций'!AD64</f>
        <v>0</v>
      </c>
      <c r="W64" s="3">
        <f>'Рейтинговая таблица организаций'!AE64</f>
        <v>3</v>
      </c>
      <c r="X64" s="3">
        <f>'Рейтинговая таблица организаций'!AF64</f>
        <v>33</v>
      </c>
      <c r="Y64" s="3">
        <f>'Рейтинговая таблица организаций'!AG64</f>
        <v>33</v>
      </c>
      <c r="Z64" s="3">
        <f>ROUND('Рейтинговая таблица организаций'!AL64*100/AA64,0)</f>
        <v>100</v>
      </c>
      <c r="AA64" s="3">
        <f>'Рейтинговая таблица организаций'!AM64</f>
        <v>36</v>
      </c>
      <c r="AB64" s="3">
        <f>ROUND('Рейтинговая таблица организаций'!AN64*100/AC64,0)</f>
        <v>100</v>
      </c>
      <c r="AC64" s="3">
        <f>'Рейтинговая таблица организаций'!AO64</f>
        <v>36</v>
      </c>
      <c r="AD64" s="3">
        <f>ROUND('Рейтинговая таблица организаций'!AP64*100/AE64,0)</f>
        <v>97</v>
      </c>
      <c r="AE64" s="3">
        <f>'Рейтинговая таблица организаций'!AQ64</f>
        <v>35</v>
      </c>
      <c r="AF64" s="3">
        <f>ROUND('Рейтинговая таблица организаций'!AV64*100/AG64,0)</f>
        <v>100</v>
      </c>
      <c r="AG64" s="3">
        <f>'Рейтинговая таблица организаций'!AW64</f>
        <v>36</v>
      </c>
      <c r="AH64" s="3">
        <f>ROUND('Рейтинговая таблица организаций'!AX64*100/AI64,0)</f>
        <v>100</v>
      </c>
      <c r="AI64" s="3">
        <f>'Рейтинговая таблица организаций'!AY64</f>
        <v>36</v>
      </c>
      <c r="AJ64" s="3">
        <f>ROUND('Рейтинговая таблица организаций'!AZ64*100/AK64,0)</f>
        <v>100</v>
      </c>
      <c r="AK64" s="3">
        <f>'Рейтинговая таблица организаций'!BA64</f>
        <v>36</v>
      </c>
    </row>
    <row r="65" spans="1:37">
      <c r="A65" s="14">
        <f>'Рейтинговая таблица организаций'!A65</f>
        <v>62</v>
      </c>
      <c r="B65" s="14" t="str">
        <f>'бланки '!C67</f>
        <v>Муниципальное бюджетное общеобразовательное учреждение «Барановская средняя общеобразовательная школа» Ливенского района Орловской области</v>
      </c>
      <c r="C65" s="2">
        <f>'бланки '!E67+'бланки '!F67</f>
        <v>33</v>
      </c>
      <c r="D65" s="14">
        <f>'Рейтинговая таблица организаций'!C65</f>
        <v>26</v>
      </c>
      <c r="E65" s="14">
        <v>1</v>
      </c>
      <c r="F65" s="14">
        <v>25</v>
      </c>
      <c r="G65" s="14">
        <v>2</v>
      </c>
      <c r="H65" s="6">
        <f t="shared" si="0"/>
        <v>0.78787878787878785</v>
      </c>
      <c r="I65" s="18">
        <f>анкеты!I63</f>
        <v>1</v>
      </c>
      <c r="J65" s="3">
        <f>ROUND('Рейтинговая таблица организаций'!D65*100/K65,0)</f>
        <v>100</v>
      </c>
      <c r="K65" s="3">
        <f>'Рейтинговая таблица организаций'!E65</f>
        <v>13</v>
      </c>
      <c r="L65" s="3">
        <f>ROUND('Рейтинговая таблица организаций'!F65*100/M65,0)</f>
        <v>95</v>
      </c>
      <c r="M65" s="3">
        <f>'Рейтинговая таблица организаций'!G65</f>
        <v>57</v>
      </c>
      <c r="N65" s="3">
        <f>'Рейтинговая таблица организаций'!H65</f>
        <v>4</v>
      </c>
      <c r="O65" s="3">
        <f>ROUND('Рейтинговая таблица организаций'!I65*100/P65,0)</f>
        <v>96</v>
      </c>
      <c r="P65" s="3">
        <f>'Рейтинговая таблица организаций'!J65</f>
        <v>25</v>
      </c>
      <c r="Q65" s="3">
        <f>ROUND('Рейтинговая таблица организаций'!K65*100/R65,0)</f>
        <v>100</v>
      </c>
      <c r="R65" s="3">
        <f>'Рейтинговая таблица организаций'!L65</f>
        <v>20</v>
      </c>
      <c r="S65" s="3">
        <f>'Рейтинговая таблица организаций'!U65</f>
        <v>5</v>
      </c>
      <c r="T65" s="3">
        <f>'Рейтинговая таблица организаций'!X65</f>
        <v>26</v>
      </c>
      <c r="U65" s="3">
        <f>'Рейтинговая таблица организаций'!Y65</f>
        <v>26</v>
      </c>
      <c r="V65" s="3">
        <f>'Рейтинговая таблица организаций'!AD65</f>
        <v>1</v>
      </c>
      <c r="W65" s="3">
        <f>'Рейтинговая таблица организаций'!AE65</f>
        <v>3</v>
      </c>
      <c r="X65" s="3">
        <f>'Рейтинговая таблица организаций'!AF65</f>
        <v>1</v>
      </c>
      <c r="Y65" s="3">
        <f>'Рейтинговая таблица организаций'!AG65</f>
        <v>1</v>
      </c>
      <c r="Z65" s="3">
        <f>ROUND('Рейтинговая таблица организаций'!AL65*100/AA65,0)</f>
        <v>100</v>
      </c>
      <c r="AA65" s="3">
        <f>'Рейтинговая таблица организаций'!AM65</f>
        <v>26</v>
      </c>
      <c r="AB65" s="3">
        <f>ROUND('Рейтинговая таблица организаций'!AN65*100/AC65,0)</f>
        <v>100</v>
      </c>
      <c r="AC65" s="3">
        <f>'Рейтинговая таблица организаций'!AO65</f>
        <v>26</v>
      </c>
      <c r="AD65" s="3">
        <f>ROUND('Рейтинговая таблица организаций'!AP65*100/AE65,0)</f>
        <v>95</v>
      </c>
      <c r="AE65" s="3">
        <f>'Рейтинговая таблица организаций'!AQ65</f>
        <v>22</v>
      </c>
      <c r="AF65" s="3">
        <f>ROUND('Рейтинговая таблица организаций'!AV65*100/AG65,0)</f>
        <v>100</v>
      </c>
      <c r="AG65" s="3">
        <f>'Рейтинговая таблица организаций'!AW65</f>
        <v>26</v>
      </c>
      <c r="AH65" s="3">
        <f>ROUND('Рейтинговая таблица организаций'!AX65*100/AI65,0)</f>
        <v>100</v>
      </c>
      <c r="AI65" s="3">
        <f>'Рейтинговая таблица организаций'!AY65</f>
        <v>26</v>
      </c>
      <c r="AJ65" s="3">
        <f>ROUND('Рейтинговая таблица организаций'!AZ65*100/AK65,0)</f>
        <v>96</v>
      </c>
      <c r="AK65" s="3">
        <f>'Рейтинговая таблица организаций'!BA65</f>
        <v>26</v>
      </c>
    </row>
    <row r="66" spans="1:37">
      <c r="A66" s="14">
        <f>'Рейтинговая таблица организаций'!A66</f>
        <v>63</v>
      </c>
      <c r="B66" s="14" t="str">
        <f>'бланки '!C68</f>
        <v>Муниципальное бюджетное общеобразовательное учреждение «Введенская средняя общеобразовательная школа» Ливенского района Орловской области</v>
      </c>
      <c r="C66" s="2">
        <f>'бланки '!E68+'бланки '!F68</f>
        <v>26</v>
      </c>
      <c r="D66" s="14">
        <f>'Рейтинговая таблица организаций'!C66</f>
        <v>25</v>
      </c>
      <c r="E66" s="14">
        <v>5</v>
      </c>
      <c r="F66" s="14">
        <v>20</v>
      </c>
      <c r="G66" s="14">
        <v>1</v>
      </c>
      <c r="H66" s="6">
        <f t="shared" si="0"/>
        <v>0.96153846153846156</v>
      </c>
      <c r="I66" s="18">
        <f>анкеты!I64</f>
        <v>1</v>
      </c>
      <c r="J66" s="3">
        <f>ROUND('Рейтинговая таблица организаций'!D66*100/K66,0)</f>
        <v>100</v>
      </c>
      <c r="K66" s="3">
        <f>'Рейтинговая таблица организаций'!E66</f>
        <v>13</v>
      </c>
      <c r="L66" s="3">
        <f>ROUND('Рейтинговая таблица организаций'!F66*100/M66,0)</f>
        <v>92</v>
      </c>
      <c r="M66" s="3">
        <f>'Рейтинговая таблица организаций'!G66</f>
        <v>54</v>
      </c>
      <c r="N66" s="3">
        <f>'Рейтинговая таблица организаций'!H66</f>
        <v>4</v>
      </c>
      <c r="O66" s="3">
        <f>ROUND('Рейтинговая таблица организаций'!I66*100/P66,0)</f>
        <v>100</v>
      </c>
      <c r="P66" s="3">
        <f>'Рейтинговая таблица организаций'!J66</f>
        <v>25</v>
      </c>
      <c r="Q66" s="3">
        <f>ROUND('Рейтинговая таблица организаций'!K66*100/R66,0)</f>
        <v>100</v>
      </c>
      <c r="R66" s="3">
        <f>'Рейтинговая таблица организаций'!L66</f>
        <v>22</v>
      </c>
      <c r="S66" s="3">
        <f>'Рейтинговая таблица организаций'!U66</f>
        <v>5</v>
      </c>
      <c r="T66" s="3">
        <f>'Рейтинговая таблица организаций'!X66</f>
        <v>25</v>
      </c>
      <c r="U66" s="3">
        <f>'Рейтинговая таблица организаций'!Y66</f>
        <v>25</v>
      </c>
      <c r="V66" s="3">
        <f>'Рейтинговая таблица организаций'!AD66</f>
        <v>0</v>
      </c>
      <c r="W66" s="3">
        <f>'Рейтинговая таблица организаций'!AE66</f>
        <v>3</v>
      </c>
      <c r="X66" s="3">
        <f>'Рейтинговая таблица организаций'!AF66</f>
        <v>1</v>
      </c>
      <c r="Y66" s="3">
        <f>'Рейтинговая таблица организаций'!AG66</f>
        <v>1</v>
      </c>
      <c r="Z66" s="3">
        <f>ROUND('Рейтинговая таблица организаций'!AL66*100/AA66,0)</f>
        <v>100</v>
      </c>
      <c r="AA66" s="3">
        <f>'Рейтинговая таблица организаций'!AM66</f>
        <v>25</v>
      </c>
      <c r="AB66" s="3">
        <f>ROUND('Рейтинговая таблица организаций'!AN66*100/AC66,0)</f>
        <v>100</v>
      </c>
      <c r="AC66" s="3">
        <f>'Рейтинговая таблица организаций'!AO66</f>
        <v>25</v>
      </c>
      <c r="AD66" s="3">
        <f>ROUND('Рейтинговая таблица организаций'!AP66*100/AE66,0)</f>
        <v>100</v>
      </c>
      <c r="AE66" s="3">
        <f>'Рейтинговая таблица организаций'!AQ66</f>
        <v>22</v>
      </c>
      <c r="AF66" s="3">
        <f>ROUND('Рейтинговая таблица организаций'!AV66*100/AG66,0)</f>
        <v>100</v>
      </c>
      <c r="AG66" s="3">
        <f>'Рейтинговая таблица организаций'!AW66</f>
        <v>25</v>
      </c>
      <c r="AH66" s="3">
        <f>ROUND('Рейтинговая таблица организаций'!AX66*100/AI66,0)</f>
        <v>100</v>
      </c>
      <c r="AI66" s="3">
        <f>'Рейтинговая таблица организаций'!AY66</f>
        <v>25</v>
      </c>
      <c r="AJ66" s="3">
        <f>ROUND('Рейтинговая таблица организаций'!AZ66*100/AK66,0)</f>
        <v>100</v>
      </c>
      <c r="AK66" s="3">
        <f>'Рейтинговая таблица организаций'!BA66</f>
        <v>25</v>
      </c>
    </row>
    <row r="67" spans="1:37">
      <c r="A67" s="14">
        <f>'Рейтинговая таблица организаций'!A67</f>
        <v>64</v>
      </c>
      <c r="B67" s="14" t="str">
        <f>'бланки '!C69</f>
        <v>Муниципальное бюджетное общеобразовательное учреждение «Козьминская средняя общеобразовательная школа» Ливенского района Орловской области</v>
      </c>
      <c r="C67" s="2">
        <f>'бланки '!E69+'бланки '!F69</f>
        <v>58</v>
      </c>
      <c r="D67" s="14">
        <f>'Рейтинговая таблица организаций'!C67</f>
        <v>55</v>
      </c>
      <c r="E67" s="14">
        <v>2</v>
      </c>
      <c r="F67" s="14">
        <v>53</v>
      </c>
      <c r="G67" s="14">
        <v>1</v>
      </c>
      <c r="H67" s="6">
        <f t="shared" si="0"/>
        <v>0.94827586206896552</v>
      </c>
      <c r="I67" s="18">
        <f>анкеты!I65</f>
        <v>5</v>
      </c>
      <c r="J67" s="3">
        <f>ROUND('Рейтинговая таблица организаций'!D67*100/K67,0)</f>
        <v>100</v>
      </c>
      <c r="K67" s="3">
        <f>'Рейтинговая таблица организаций'!E67</f>
        <v>14</v>
      </c>
      <c r="L67" s="3">
        <f>ROUND('Рейтинговая таблица организаций'!F67*100/M67,0)</f>
        <v>100</v>
      </c>
      <c r="M67" s="3">
        <f>'Рейтинговая таблица организаций'!G67</f>
        <v>55</v>
      </c>
      <c r="N67" s="3">
        <f>'Рейтинговая таблица организаций'!H67</f>
        <v>3</v>
      </c>
      <c r="O67" s="3">
        <f>ROUND('Рейтинговая таблица организаций'!I67*100/P67,0)</f>
        <v>100</v>
      </c>
      <c r="P67" s="3">
        <f>'Рейтинговая таблица организаций'!J67</f>
        <v>45</v>
      </c>
      <c r="Q67" s="3">
        <f>ROUND('Рейтинговая таблица организаций'!K67*100/R67,0)</f>
        <v>100</v>
      </c>
      <c r="R67" s="3">
        <f>'Рейтинговая таблица организаций'!L67</f>
        <v>42</v>
      </c>
      <c r="S67" s="3">
        <f>'Рейтинговая таблица организаций'!U67</f>
        <v>5</v>
      </c>
      <c r="T67" s="3">
        <f>'Рейтинговая таблица организаций'!X67</f>
        <v>55</v>
      </c>
      <c r="U67" s="3">
        <f>'Рейтинговая таблица организаций'!Y67</f>
        <v>55</v>
      </c>
      <c r="V67" s="3">
        <f>'Рейтинговая таблица организаций'!AD67</f>
        <v>1</v>
      </c>
      <c r="W67" s="3">
        <f>'Рейтинговая таблица организаций'!AE67</f>
        <v>3</v>
      </c>
      <c r="X67" s="3">
        <f>'Рейтинговая таблица организаций'!AF67</f>
        <v>4</v>
      </c>
      <c r="Y67" s="3">
        <f>'Рейтинговая таблица организаций'!AG67</f>
        <v>5</v>
      </c>
      <c r="Z67" s="3">
        <f>ROUND('Рейтинговая таблица организаций'!AL67*100/AA67,0)</f>
        <v>98</v>
      </c>
      <c r="AA67" s="3">
        <f>'Рейтинговая таблица организаций'!AM67</f>
        <v>55</v>
      </c>
      <c r="AB67" s="3">
        <f>ROUND('Рейтинговая таблица организаций'!AN67*100/AC67,0)</f>
        <v>100</v>
      </c>
      <c r="AC67" s="3">
        <f>'Рейтинговая таблица организаций'!AO67</f>
        <v>55</v>
      </c>
      <c r="AD67" s="3">
        <f>ROUND('Рейтинговая таблица организаций'!AP67*100/AE67,0)</f>
        <v>100</v>
      </c>
      <c r="AE67" s="3">
        <f>'Рейтинговая таблица организаций'!AQ67</f>
        <v>50</v>
      </c>
      <c r="AF67" s="3">
        <f>ROUND('Рейтинговая таблица организаций'!AV67*100/AG67,0)</f>
        <v>98</v>
      </c>
      <c r="AG67" s="3">
        <f>'Рейтинговая таблица организаций'!AW67</f>
        <v>55</v>
      </c>
      <c r="AH67" s="3">
        <f>ROUND('Рейтинговая таблица организаций'!AX67*100/AI67,0)</f>
        <v>98</v>
      </c>
      <c r="AI67" s="3">
        <f>'Рейтинговая таблица организаций'!AY67</f>
        <v>55</v>
      </c>
      <c r="AJ67" s="3">
        <f>ROUND('Рейтинговая таблица организаций'!AZ67*100/AK67,0)</f>
        <v>98</v>
      </c>
      <c r="AK67" s="3">
        <f>'Рейтинговая таблица организаций'!BA67</f>
        <v>55</v>
      </c>
    </row>
    <row r="68" spans="1:37">
      <c r="A68" s="14">
        <f>'Рейтинговая таблица организаций'!A68</f>
        <v>65</v>
      </c>
      <c r="B68" s="14" t="str">
        <f>'бланки '!C70</f>
        <v>Муниципальное бюджетное общеобразовательное учреждение «Островская средняя общеобразовательная школа» Ливенского района Орловской области</v>
      </c>
      <c r="C68" s="2">
        <f>'бланки '!E70+'бланки '!F70</f>
        <v>44</v>
      </c>
      <c r="D68" s="14">
        <f>'Рейтинговая таблица организаций'!C68</f>
        <v>31</v>
      </c>
      <c r="E68" s="14">
        <v>9</v>
      </c>
      <c r="F68" s="14">
        <v>22</v>
      </c>
      <c r="G68" s="14">
        <v>1</v>
      </c>
      <c r="H68" s="6">
        <f t="shared" si="0"/>
        <v>0.70454545454545459</v>
      </c>
      <c r="I68" s="18">
        <f>анкеты!I66</f>
        <v>21</v>
      </c>
      <c r="J68" s="3">
        <f>ROUND('Рейтинговая таблица организаций'!D68*100/K68,0)</f>
        <v>100</v>
      </c>
      <c r="K68" s="3">
        <f>'Рейтинговая таблица организаций'!E68</f>
        <v>14</v>
      </c>
      <c r="L68" s="3">
        <f>ROUND('Рейтинговая таблица организаций'!F68*100/M68,0)</f>
        <v>93</v>
      </c>
      <c r="M68" s="3">
        <f>'Рейтинговая таблица организаций'!G68</f>
        <v>54</v>
      </c>
      <c r="N68" s="3">
        <f>'Рейтинговая таблица организаций'!H68</f>
        <v>3</v>
      </c>
      <c r="O68" s="3">
        <f>ROUND('Рейтинговая таблица организаций'!I68*100/P68,0)</f>
        <v>96</v>
      </c>
      <c r="P68" s="3">
        <f>'Рейтинговая таблица организаций'!J68</f>
        <v>28</v>
      </c>
      <c r="Q68" s="3">
        <f>ROUND('Рейтинговая таблица организаций'!K68*100/R68,0)</f>
        <v>96</v>
      </c>
      <c r="R68" s="3">
        <f>'Рейтинговая таблица организаций'!L68</f>
        <v>25</v>
      </c>
      <c r="S68" s="3">
        <f>'Рейтинговая таблица организаций'!U68</f>
        <v>5</v>
      </c>
      <c r="T68" s="3">
        <f>'Рейтинговая таблица организаций'!X68</f>
        <v>30</v>
      </c>
      <c r="U68" s="3">
        <f>'Рейтинговая таблица организаций'!Y68</f>
        <v>31</v>
      </c>
      <c r="V68" s="3">
        <f>'Рейтинговая таблица организаций'!AD68</f>
        <v>0</v>
      </c>
      <c r="W68" s="3">
        <f>'Рейтинговая таблица организаций'!AE68</f>
        <v>3</v>
      </c>
      <c r="X68" s="3">
        <f>'Рейтинговая таблица организаций'!AF68</f>
        <v>21</v>
      </c>
      <c r="Y68" s="3">
        <f>'Рейтинговая таблица организаций'!AG68</f>
        <v>21</v>
      </c>
      <c r="Z68" s="3">
        <f>ROUND('Рейтинговая таблица организаций'!AL68*100/AA68,0)</f>
        <v>97</v>
      </c>
      <c r="AA68" s="3">
        <f>'Рейтинговая таблица организаций'!AM68</f>
        <v>31</v>
      </c>
      <c r="AB68" s="3">
        <f>ROUND('Рейтинговая таблица организаций'!AN68*100/AC68,0)</f>
        <v>97</v>
      </c>
      <c r="AC68" s="3">
        <f>'Рейтинговая таблица организаций'!AO68</f>
        <v>31</v>
      </c>
      <c r="AD68" s="3">
        <f>ROUND('Рейтинговая таблица организаций'!AP68*100/AE68,0)</f>
        <v>96</v>
      </c>
      <c r="AE68" s="3">
        <f>'Рейтинговая таблица организаций'!AQ68</f>
        <v>28</v>
      </c>
      <c r="AF68" s="3">
        <f>ROUND('Рейтинговая таблица организаций'!AV68*100/AG68,0)</f>
        <v>97</v>
      </c>
      <c r="AG68" s="3">
        <f>'Рейтинговая таблица организаций'!AW68</f>
        <v>31</v>
      </c>
      <c r="AH68" s="3">
        <f>ROUND('Рейтинговая таблица организаций'!AX68*100/AI68,0)</f>
        <v>100</v>
      </c>
      <c r="AI68" s="3">
        <f>'Рейтинговая таблица организаций'!AY68</f>
        <v>31</v>
      </c>
      <c r="AJ68" s="3">
        <f>ROUND('Рейтинговая таблица организаций'!AZ68*100/AK68,0)</f>
        <v>97</v>
      </c>
      <c r="AK68" s="3">
        <f>'Рейтинговая таблица организаций'!BA68</f>
        <v>31</v>
      </c>
    </row>
    <row r="69" spans="1:37">
      <c r="A69" s="14">
        <f>'Рейтинговая таблица организаций'!A69</f>
        <v>66</v>
      </c>
      <c r="B69" s="14" t="str">
        <f>'бланки '!C71</f>
        <v>Муниципальное бюджетное общеобразовательное учреждение «Покровская средняя общеобразовательная школа» Ливенского района Орловской области</v>
      </c>
      <c r="C69" s="2">
        <f>'бланки '!E71+'бланки '!F71</f>
        <v>48</v>
      </c>
      <c r="D69" s="14">
        <f>'Рейтинговая таблица организаций'!C69</f>
        <v>34</v>
      </c>
      <c r="E69" s="14">
        <v>6</v>
      </c>
      <c r="F69" s="14">
        <v>28</v>
      </c>
      <c r="G69" s="14">
        <v>2</v>
      </c>
      <c r="H69" s="6">
        <f t="shared" ref="H69:H132" si="1">D69/C69</f>
        <v>0.70833333333333337</v>
      </c>
      <c r="I69" s="18">
        <f>анкеты!I67</f>
        <v>12</v>
      </c>
      <c r="J69" s="3">
        <f>ROUND('Рейтинговая таблица организаций'!D69*100/K69,0)</f>
        <v>100</v>
      </c>
      <c r="K69" s="3">
        <f>'Рейтинговая таблица организаций'!E69</f>
        <v>14</v>
      </c>
      <c r="L69" s="3">
        <f>ROUND('Рейтинговая таблица организаций'!F69*100/M69,0)</f>
        <v>75</v>
      </c>
      <c r="M69" s="3">
        <f>'Рейтинговая таблица организаций'!G69</f>
        <v>55</v>
      </c>
      <c r="N69" s="3">
        <f>'Рейтинговая таблица организаций'!H69</f>
        <v>4</v>
      </c>
      <c r="O69" s="3">
        <f>ROUND('Рейтинговая таблица организаций'!I69*100/P69,0)</f>
        <v>100</v>
      </c>
      <c r="P69" s="3">
        <f>'Рейтинговая таблица организаций'!J69</f>
        <v>31</v>
      </c>
      <c r="Q69" s="3">
        <f>ROUND('Рейтинговая таблица организаций'!K69*100/R69,0)</f>
        <v>100</v>
      </c>
      <c r="R69" s="3">
        <f>'Рейтинговая таблица организаций'!L69</f>
        <v>25</v>
      </c>
      <c r="S69" s="3">
        <f>'Рейтинговая таблица организаций'!U69</f>
        <v>5</v>
      </c>
      <c r="T69" s="3">
        <f>'Рейтинговая таблица организаций'!X69</f>
        <v>33</v>
      </c>
      <c r="U69" s="3">
        <f>'Рейтинговая таблица организаций'!Y69</f>
        <v>34</v>
      </c>
      <c r="V69" s="3">
        <f>'Рейтинговая таблица организаций'!AD69</f>
        <v>0</v>
      </c>
      <c r="W69" s="3">
        <f>'Рейтинговая таблица организаций'!AE69</f>
        <v>3</v>
      </c>
      <c r="X69" s="3">
        <f>'Рейтинговая таблица организаций'!AF69</f>
        <v>11</v>
      </c>
      <c r="Y69" s="3">
        <f>'Рейтинговая таблица организаций'!AG69</f>
        <v>12</v>
      </c>
      <c r="Z69" s="3">
        <f>ROUND('Рейтинговая таблица организаций'!AL69*100/AA69,0)</f>
        <v>97</v>
      </c>
      <c r="AA69" s="3">
        <f>'Рейтинговая таблица организаций'!AM69</f>
        <v>34</v>
      </c>
      <c r="AB69" s="3">
        <f>ROUND('Рейтинговая таблица организаций'!AN69*100/AC69,0)</f>
        <v>100</v>
      </c>
      <c r="AC69" s="3">
        <f>'Рейтинговая таблица организаций'!AO69</f>
        <v>34</v>
      </c>
      <c r="AD69" s="3">
        <f>ROUND('Рейтинговая таблица организаций'!AP69*100/AE69,0)</f>
        <v>94</v>
      </c>
      <c r="AE69" s="3">
        <f>'Рейтинговая таблица организаций'!AQ69</f>
        <v>33</v>
      </c>
      <c r="AF69" s="3">
        <f>ROUND('Рейтинговая таблица организаций'!AV69*100/AG69,0)</f>
        <v>97</v>
      </c>
      <c r="AG69" s="3">
        <f>'Рейтинговая таблица организаций'!AW69</f>
        <v>34</v>
      </c>
      <c r="AH69" s="3">
        <f>ROUND('Рейтинговая таблица организаций'!AX69*100/AI69,0)</f>
        <v>97</v>
      </c>
      <c r="AI69" s="3">
        <f>'Рейтинговая таблица организаций'!AY69</f>
        <v>34</v>
      </c>
      <c r="AJ69" s="3">
        <f>ROUND('Рейтинговая таблица организаций'!AZ69*100/AK69,0)</f>
        <v>100</v>
      </c>
      <c r="AK69" s="3">
        <f>'Рейтинговая таблица организаций'!BA69</f>
        <v>34</v>
      </c>
    </row>
    <row r="70" spans="1:37">
      <c r="A70" s="14">
        <f>'Рейтинговая таблица организаций'!A70</f>
        <v>67</v>
      </c>
      <c r="B70" s="14" t="str">
        <f>'бланки '!C72</f>
        <v>Муниципальное бюджетное общеобразовательное учреждение «Росстанская средняя общеобразовательная школа» Ливенского района Орловской области</v>
      </c>
      <c r="C70" s="2">
        <f>'бланки '!E72+'бланки '!F72</f>
        <v>120</v>
      </c>
      <c r="D70" s="14">
        <f>'Рейтинговая таблица организаций'!C70</f>
        <v>83</v>
      </c>
      <c r="E70" s="14">
        <v>34</v>
      </c>
      <c r="F70" s="14">
        <v>49</v>
      </c>
      <c r="G70" s="14">
        <v>4</v>
      </c>
      <c r="H70" s="6">
        <f t="shared" si="1"/>
        <v>0.69166666666666665</v>
      </c>
      <c r="I70" s="18">
        <f>анкеты!I68</f>
        <v>38</v>
      </c>
      <c r="J70" s="3">
        <f>ROUND('Рейтинговая таблица организаций'!D70*100/K70,0)</f>
        <v>100</v>
      </c>
      <c r="K70" s="3">
        <f>'Рейтинговая таблица организаций'!E70</f>
        <v>13</v>
      </c>
      <c r="L70" s="3">
        <f>ROUND('Рейтинговая таблица организаций'!F70*100/M70,0)</f>
        <v>74</v>
      </c>
      <c r="M70" s="3">
        <f>'Рейтинговая таблица организаций'!G70</f>
        <v>53</v>
      </c>
      <c r="N70" s="3">
        <f>'Рейтинговая таблица организаций'!H70</f>
        <v>4</v>
      </c>
      <c r="O70" s="3">
        <f>ROUND('Рейтинговая таблица организаций'!I70*100/P70,0)</f>
        <v>100</v>
      </c>
      <c r="P70" s="3">
        <f>'Рейтинговая таблица организаций'!J70</f>
        <v>68</v>
      </c>
      <c r="Q70" s="3">
        <f>ROUND('Рейтинговая таблица организаций'!K70*100/R70,0)</f>
        <v>98</v>
      </c>
      <c r="R70" s="3">
        <f>'Рейтинговая таблица организаций'!L70</f>
        <v>57</v>
      </c>
      <c r="S70" s="3">
        <f>'Рейтинговая таблица организаций'!U70</f>
        <v>5</v>
      </c>
      <c r="T70" s="3">
        <f>'Рейтинговая таблица организаций'!X70</f>
        <v>80</v>
      </c>
      <c r="U70" s="3">
        <f>'Рейтинговая таблица организаций'!Y70</f>
        <v>83</v>
      </c>
      <c r="V70" s="3">
        <f>'Рейтинговая таблица организаций'!AD70</f>
        <v>0</v>
      </c>
      <c r="W70" s="3">
        <f>'Рейтинговая таблица организаций'!AE70</f>
        <v>3</v>
      </c>
      <c r="X70" s="3">
        <f>'Рейтинговая таблица организаций'!AF70</f>
        <v>37</v>
      </c>
      <c r="Y70" s="3">
        <f>'Рейтинговая таблица организаций'!AG70</f>
        <v>38</v>
      </c>
      <c r="Z70" s="3">
        <f>ROUND('Рейтинговая таблица организаций'!AL70*100/AA70,0)</f>
        <v>98</v>
      </c>
      <c r="AA70" s="3">
        <f>'Рейтинговая таблица организаций'!AM70</f>
        <v>83</v>
      </c>
      <c r="AB70" s="3">
        <f>ROUND('Рейтинговая таблица организаций'!AN70*100/AC70,0)</f>
        <v>95</v>
      </c>
      <c r="AC70" s="3">
        <f>'Рейтинговая таблица организаций'!AO70</f>
        <v>83</v>
      </c>
      <c r="AD70" s="3">
        <f>ROUND('Рейтинговая таблица организаций'!AP70*100/AE70,0)</f>
        <v>99</v>
      </c>
      <c r="AE70" s="3">
        <f>'Рейтинговая таблица организаций'!AQ70</f>
        <v>74</v>
      </c>
      <c r="AF70" s="3">
        <f>ROUND('Рейтинговая таблица организаций'!AV70*100/AG70,0)</f>
        <v>96</v>
      </c>
      <c r="AG70" s="3">
        <f>'Рейтинговая таблица организаций'!AW70</f>
        <v>83</v>
      </c>
      <c r="AH70" s="3">
        <f>ROUND('Рейтинговая таблица организаций'!AX70*100/AI70,0)</f>
        <v>95</v>
      </c>
      <c r="AI70" s="3">
        <f>'Рейтинговая таблица организаций'!AY70</f>
        <v>83</v>
      </c>
      <c r="AJ70" s="3">
        <f>ROUND('Рейтинговая таблица организаций'!AZ70*100/AK70,0)</f>
        <v>96</v>
      </c>
      <c r="AK70" s="3">
        <f>'Рейтинговая таблица организаций'!BA70</f>
        <v>83</v>
      </c>
    </row>
    <row r="71" spans="1:37">
      <c r="A71" s="14">
        <f>'Рейтинговая таблица организаций'!A71</f>
        <v>68</v>
      </c>
      <c r="B71" s="14" t="str">
        <f>'бланки '!C73</f>
        <v>Муниципальное бюджетное общеобразовательное учреждение «Сергиевскаясредняя общеобразовательная школа» Ливенского района Орловской области</v>
      </c>
      <c r="C71" s="2">
        <f>'бланки '!E73+'бланки '!F73</f>
        <v>171</v>
      </c>
      <c r="D71" s="14">
        <f>'Рейтинговая таблица организаций'!C71</f>
        <v>126</v>
      </c>
      <c r="E71" s="14">
        <v>14</v>
      </c>
      <c r="F71" s="14">
        <v>112</v>
      </c>
      <c r="G71" s="14">
        <v>6</v>
      </c>
      <c r="H71" s="6">
        <f t="shared" si="1"/>
        <v>0.73684210526315785</v>
      </c>
      <c r="I71" s="18">
        <f>анкеты!I69</f>
        <v>54</v>
      </c>
      <c r="J71" s="3">
        <f>ROUND('Рейтинговая таблица организаций'!D71*100/K71,0)</f>
        <v>100</v>
      </c>
      <c r="K71" s="3">
        <f>'Рейтинговая таблица организаций'!E71</f>
        <v>14</v>
      </c>
      <c r="L71" s="3">
        <f>ROUND('Рейтинговая таблица организаций'!F71*100/M71,0)</f>
        <v>100</v>
      </c>
      <c r="M71" s="3">
        <f>'Рейтинговая таблица организаций'!G71</f>
        <v>55</v>
      </c>
      <c r="N71" s="3">
        <f>'Рейтинговая таблица организаций'!H71</f>
        <v>4</v>
      </c>
      <c r="O71" s="3">
        <f>ROUND('Рейтинговая таблица организаций'!I71*100/P71,0)</f>
        <v>98</v>
      </c>
      <c r="P71" s="3">
        <f>'Рейтинговая таблица организаций'!J71</f>
        <v>121</v>
      </c>
      <c r="Q71" s="3">
        <f>ROUND('Рейтинговая таблица организаций'!K71*100/R71,0)</f>
        <v>99</v>
      </c>
      <c r="R71" s="3">
        <f>'Рейтинговая таблица организаций'!L71</f>
        <v>112</v>
      </c>
      <c r="S71" s="3">
        <f>'Рейтинговая таблица организаций'!U71</f>
        <v>5</v>
      </c>
      <c r="T71" s="3">
        <f>'Рейтинговая таблица организаций'!X71</f>
        <v>121</v>
      </c>
      <c r="U71" s="3">
        <f>'Рейтинговая таблица организаций'!Y71</f>
        <v>126</v>
      </c>
      <c r="V71" s="3">
        <f>'Рейтинговая таблица организаций'!AD71</f>
        <v>3</v>
      </c>
      <c r="W71" s="3">
        <f>'Рейтинговая таблица организаций'!AE71</f>
        <v>3</v>
      </c>
      <c r="X71" s="3">
        <f>'Рейтинговая таблица организаций'!AF71</f>
        <v>51</v>
      </c>
      <c r="Y71" s="3">
        <f>'Рейтинговая таблица организаций'!AG71</f>
        <v>54</v>
      </c>
      <c r="Z71" s="3">
        <f>ROUND('Рейтинговая таблица организаций'!AL71*100/AA71,0)</f>
        <v>97</v>
      </c>
      <c r="AA71" s="3">
        <f>'Рейтинговая таблица организаций'!AM71</f>
        <v>126</v>
      </c>
      <c r="AB71" s="3">
        <f>ROUND('Рейтинговая таблица организаций'!AN71*100/AC71,0)</f>
        <v>98</v>
      </c>
      <c r="AC71" s="3">
        <f>'Рейтинговая таблица организаций'!AO71</f>
        <v>126</v>
      </c>
      <c r="AD71" s="3">
        <f>ROUND('Рейтинговая таблица организаций'!AP71*100/AE71,0)</f>
        <v>99</v>
      </c>
      <c r="AE71" s="3">
        <f>'Рейтинговая таблица организаций'!AQ71</f>
        <v>118</v>
      </c>
      <c r="AF71" s="3">
        <f>ROUND('Рейтинговая таблица организаций'!AV71*100/AG71,0)</f>
        <v>98</v>
      </c>
      <c r="AG71" s="3">
        <f>'Рейтинговая таблица организаций'!AW71</f>
        <v>126</v>
      </c>
      <c r="AH71" s="3">
        <f>ROUND('Рейтинговая таблица организаций'!AX71*100/AI71,0)</f>
        <v>98</v>
      </c>
      <c r="AI71" s="3">
        <f>'Рейтинговая таблица организаций'!AY71</f>
        <v>126</v>
      </c>
      <c r="AJ71" s="3">
        <f>ROUND('Рейтинговая таблица организаций'!AZ71*100/AK71,0)</f>
        <v>97</v>
      </c>
      <c r="AK71" s="3">
        <f>'Рейтинговая таблица организаций'!BA71</f>
        <v>126</v>
      </c>
    </row>
    <row r="72" spans="1:37">
      <c r="A72" s="14">
        <f>'Рейтинговая таблица организаций'!A72</f>
        <v>69</v>
      </c>
      <c r="B72" s="14" t="str">
        <f>'бланки '!C74</f>
        <v>Муниципальное бюджетное общеобразовательное учреждение «Троицкая средняя общеобразовательная школа» Ливенского района Орловской области</v>
      </c>
      <c r="C72" s="2">
        <f>'бланки '!E74+'бланки '!F74</f>
        <v>84</v>
      </c>
      <c r="D72" s="14">
        <f>'Рейтинговая таблица организаций'!C72</f>
        <v>93</v>
      </c>
      <c r="E72" s="14">
        <v>4</v>
      </c>
      <c r="F72" s="14">
        <v>89</v>
      </c>
      <c r="G72" s="14">
        <v>1</v>
      </c>
      <c r="H72" s="6">
        <f t="shared" si="1"/>
        <v>1.1071428571428572</v>
      </c>
      <c r="I72" s="18">
        <f>анкеты!I70</f>
        <v>7</v>
      </c>
      <c r="J72" s="3">
        <f>ROUND('Рейтинговая таблица организаций'!D72*100/K72,0)</f>
        <v>100</v>
      </c>
      <c r="K72" s="3">
        <f>'Рейтинговая таблица организаций'!E72</f>
        <v>14</v>
      </c>
      <c r="L72" s="3">
        <f>ROUND('Рейтинговая таблица организаций'!F72*100/M72,0)</f>
        <v>90</v>
      </c>
      <c r="M72" s="3">
        <f>'Рейтинговая таблица организаций'!G72</f>
        <v>56</v>
      </c>
      <c r="N72" s="3">
        <f>'Рейтинговая таблица организаций'!H72</f>
        <v>4</v>
      </c>
      <c r="O72" s="3">
        <f>ROUND('Рейтинговая таблица организаций'!I72*100/P72,0)</f>
        <v>100</v>
      </c>
      <c r="P72" s="3">
        <f>'Рейтинговая таблица организаций'!J72</f>
        <v>83</v>
      </c>
      <c r="Q72" s="3">
        <f>ROUND('Рейтинговая таблица организаций'!K72*100/R72,0)</f>
        <v>100</v>
      </c>
      <c r="R72" s="3">
        <f>'Рейтинговая таблица организаций'!L72</f>
        <v>86</v>
      </c>
      <c r="S72" s="3">
        <f>'Рейтинговая таблица организаций'!U72</f>
        <v>5</v>
      </c>
      <c r="T72" s="3">
        <f>'Рейтинговая таблица организаций'!X72</f>
        <v>93</v>
      </c>
      <c r="U72" s="3">
        <f>'Рейтинговая таблица организаций'!Y72</f>
        <v>93</v>
      </c>
      <c r="V72" s="3">
        <f>'Рейтинговая таблица организаций'!AD72</f>
        <v>1</v>
      </c>
      <c r="W72" s="3">
        <f>'Рейтинговая таблица организаций'!AE72</f>
        <v>2</v>
      </c>
      <c r="X72" s="3">
        <f>'Рейтинговая таблица организаций'!AF72</f>
        <v>7</v>
      </c>
      <c r="Y72" s="3">
        <f>'Рейтинговая таблица организаций'!AG72</f>
        <v>7</v>
      </c>
      <c r="Z72" s="3">
        <f>ROUND('Рейтинговая таблица организаций'!AL72*100/AA72,0)</f>
        <v>100</v>
      </c>
      <c r="AA72" s="3">
        <f>'Рейтинговая таблица организаций'!AM72</f>
        <v>93</v>
      </c>
      <c r="AB72" s="3">
        <f>ROUND('Рейтинговая таблица организаций'!AN72*100/AC72,0)</f>
        <v>100</v>
      </c>
      <c r="AC72" s="3">
        <f>'Рейтинговая таблица организаций'!AO72</f>
        <v>93</v>
      </c>
      <c r="AD72" s="3">
        <f>ROUND('Рейтинговая таблица организаций'!AP72*100/AE72,0)</f>
        <v>100</v>
      </c>
      <c r="AE72" s="3">
        <f>'Рейтинговая таблица организаций'!AQ72</f>
        <v>89</v>
      </c>
      <c r="AF72" s="3">
        <f>ROUND('Рейтинговая таблица организаций'!AV72*100/AG72,0)</f>
        <v>100</v>
      </c>
      <c r="AG72" s="3">
        <f>'Рейтинговая таблица организаций'!AW72</f>
        <v>93</v>
      </c>
      <c r="AH72" s="3">
        <f>ROUND('Рейтинговая таблица организаций'!AX72*100/AI72,0)</f>
        <v>100</v>
      </c>
      <c r="AI72" s="3">
        <f>'Рейтинговая таблица организаций'!AY72</f>
        <v>93</v>
      </c>
      <c r="AJ72" s="3">
        <f>ROUND('Рейтинговая таблица организаций'!AZ72*100/AK72,0)</f>
        <v>100</v>
      </c>
      <c r="AK72" s="3">
        <f>'Рейтинговая таблица организаций'!BA72</f>
        <v>93</v>
      </c>
    </row>
    <row r="73" spans="1:37">
      <c r="A73" s="14">
        <f>'Рейтинговая таблица организаций'!A73</f>
        <v>70</v>
      </c>
      <c r="B73" s="14" t="str">
        <f>'бланки '!C75</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3" s="2">
        <f>'бланки '!E75+'бланки '!F75</f>
        <v>172</v>
      </c>
      <c r="D73" s="14">
        <f>'Рейтинговая таблица организаций'!C73</f>
        <v>130</v>
      </c>
      <c r="E73" s="14">
        <v>17</v>
      </c>
      <c r="F73" s="14">
        <v>113</v>
      </c>
      <c r="G73" s="14">
        <v>3</v>
      </c>
      <c r="H73" s="6">
        <f t="shared" si="1"/>
        <v>0.7558139534883721</v>
      </c>
      <c r="I73" s="18">
        <f>анкеты!I71</f>
        <v>128</v>
      </c>
      <c r="J73" s="3">
        <f>ROUND('Рейтинговая таблица организаций'!D73*100/K73,0)</f>
        <v>100</v>
      </c>
      <c r="K73" s="3">
        <f>'Рейтинговая таблица организаций'!E73</f>
        <v>13</v>
      </c>
      <c r="L73" s="3">
        <f>ROUND('Рейтинговая таблица организаций'!F73*100/M73,0)</f>
        <v>98</v>
      </c>
      <c r="M73" s="3">
        <f>'Рейтинговая таблица организаций'!G73</f>
        <v>55</v>
      </c>
      <c r="N73" s="3">
        <f>'Рейтинговая таблица организаций'!H73</f>
        <v>4</v>
      </c>
      <c r="O73" s="3">
        <f>ROUND('Рейтинговая таблица организаций'!I73*100/P73,0)</f>
        <v>99</v>
      </c>
      <c r="P73" s="3">
        <f>'Рейтинговая таблица организаций'!J73</f>
        <v>130</v>
      </c>
      <c r="Q73" s="3">
        <f>ROUND('Рейтинговая таблица организаций'!K73*100/R73,0)</f>
        <v>99</v>
      </c>
      <c r="R73" s="3">
        <f>'Рейтинговая таблица организаций'!L73</f>
        <v>125</v>
      </c>
      <c r="S73" s="3">
        <f>'Рейтинговая таблица организаций'!U73</f>
        <v>5</v>
      </c>
      <c r="T73" s="3">
        <f>'Рейтинговая таблица организаций'!X73</f>
        <v>124</v>
      </c>
      <c r="U73" s="3">
        <f>'Рейтинговая таблица организаций'!Y73</f>
        <v>130</v>
      </c>
      <c r="V73" s="3">
        <f>'Рейтинговая таблица организаций'!AD73</f>
        <v>3</v>
      </c>
      <c r="W73" s="3">
        <f>'Рейтинговая таблица организаций'!AE73</f>
        <v>3</v>
      </c>
      <c r="X73" s="3">
        <f>'Рейтинговая таблица организаций'!AF73</f>
        <v>120</v>
      </c>
      <c r="Y73" s="3">
        <f>'Рейтинговая таблица организаций'!AG73</f>
        <v>128</v>
      </c>
      <c r="Z73" s="3">
        <f>ROUND('Рейтинговая таблица организаций'!AL73*100/AA73,0)</f>
        <v>98</v>
      </c>
      <c r="AA73" s="3">
        <f>'Рейтинговая таблица организаций'!AM73</f>
        <v>130</v>
      </c>
      <c r="AB73" s="3">
        <f>ROUND('Рейтинговая таблица организаций'!AN73*100/AC73,0)</f>
        <v>99</v>
      </c>
      <c r="AC73" s="3">
        <f>'Рейтинговая таблица организаций'!AO73</f>
        <v>130</v>
      </c>
      <c r="AD73" s="3">
        <f>ROUND('Рейтинговая таблица организаций'!AP73*100/AE73,0)</f>
        <v>98</v>
      </c>
      <c r="AE73" s="3">
        <f>'Рейтинговая таблица организаций'!AQ73</f>
        <v>125</v>
      </c>
      <c r="AF73" s="3">
        <f>ROUND('Рейтинговая таблица организаций'!AV73*100/AG73,0)</f>
        <v>100</v>
      </c>
      <c r="AG73" s="3">
        <f>'Рейтинговая таблица организаций'!AW73</f>
        <v>130</v>
      </c>
      <c r="AH73" s="3">
        <f>ROUND('Рейтинговая таблица организаций'!AX73*100/AI73,0)</f>
        <v>100</v>
      </c>
      <c r="AI73" s="3">
        <f>'Рейтинговая таблица организаций'!AY73</f>
        <v>130</v>
      </c>
      <c r="AJ73" s="3">
        <f>ROUND('Рейтинговая таблица организаций'!AZ73*100/AK73,0)</f>
        <v>98</v>
      </c>
      <c r="AK73" s="3">
        <f>'Рейтинговая таблица организаций'!BA73</f>
        <v>130</v>
      </c>
    </row>
    <row r="74" spans="1:37">
      <c r="A74" s="14">
        <f>'Рейтинговая таблица организаций'!A74</f>
        <v>71</v>
      </c>
      <c r="B74" s="14" t="str">
        <f>'бланки '!C76</f>
        <v>Муниципальное бюджетное общеобразовательное учреждение «Хвощевская средняя общеобразовательная школа» Ливенского района Орловской области</v>
      </c>
      <c r="C74" s="2">
        <f>'бланки '!E76+'бланки '!F76</f>
        <v>49</v>
      </c>
      <c r="D74" s="14">
        <f>'Рейтинговая таблица организаций'!C74</f>
        <v>41</v>
      </c>
      <c r="E74" s="14">
        <v>8</v>
      </c>
      <c r="F74" s="14">
        <v>33</v>
      </c>
      <c r="G74" s="14">
        <v>1</v>
      </c>
      <c r="H74" s="6">
        <f t="shared" si="1"/>
        <v>0.83673469387755106</v>
      </c>
      <c r="I74" s="18">
        <f>анкеты!I72</f>
        <v>2</v>
      </c>
      <c r="J74" s="3">
        <f>ROUND('Рейтинговая таблица организаций'!D74*100/K74,0)</f>
        <v>100</v>
      </c>
      <c r="K74" s="3">
        <f>'Рейтинговая таблица организаций'!E74</f>
        <v>14</v>
      </c>
      <c r="L74" s="3">
        <f>ROUND('Рейтинговая таблица организаций'!F74*100/M74,0)</f>
        <v>100</v>
      </c>
      <c r="M74" s="3">
        <f>'Рейтинговая таблица организаций'!G74</f>
        <v>56</v>
      </c>
      <c r="N74" s="3">
        <f>'Рейтинговая таблица организаций'!H74</f>
        <v>4</v>
      </c>
      <c r="O74" s="3">
        <f>ROUND('Рейтинговая таблица организаций'!I74*100/P74,0)</f>
        <v>100</v>
      </c>
      <c r="P74" s="3">
        <f>'Рейтинговая таблица организаций'!J74</f>
        <v>37</v>
      </c>
      <c r="Q74" s="3">
        <f>ROUND('Рейтинговая таблица организаций'!K74*100/R74,0)</f>
        <v>100</v>
      </c>
      <c r="R74" s="3">
        <f>'Рейтинговая таблица организаций'!L74</f>
        <v>29</v>
      </c>
      <c r="S74" s="3">
        <f>'Рейтинговая таблица организаций'!U74</f>
        <v>5</v>
      </c>
      <c r="T74" s="3">
        <f>'Рейтинговая таблица организаций'!X74</f>
        <v>41</v>
      </c>
      <c r="U74" s="3">
        <f>'Рейтинговая таблица организаций'!Y74</f>
        <v>41</v>
      </c>
      <c r="V74" s="3">
        <f>'Рейтинговая таблица организаций'!AD74</f>
        <v>0</v>
      </c>
      <c r="W74" s="3">
        <f>'Рейтинговая таблица организаций'!AE74</f>
        <v>3</v>
      </c>
      <c r="X74" s="3">
        <f>'Рейтинговая таблица организаций'!AF74</f>
        <v>2</v>
      </c>
      <c r="Y74" s="3">
        <f>'Рейтинговая таблица организаций'!AG74</f>
        <v>2</v>
      </c>
      <c r="Z74" s="3">
        <f>ROUND('Рейтинговая таблица организаций'!AL74*100/AA74,0)</f>
        <v>98</v>
      </c>
      <c r="AA74" s="3">
        <f>'Рейтинговая таблица организаций'!AM74</f>
        <v>41</v>
      </c>
      <c r="AB74" s="3">
        <f>ROUND('Рейтинговая таблица организаций'!AN74*100/AC74,0)</f>
        <v>100</v>
      </c>
      <c r="AC74" s="3">
        <f>'Рейтинговая таблица организаций'!AO74</f>
        <v>41</v>
      </c>
      <c r="AD74" s="3">
        <f>ROUND('Рейтинговая таблица организаций'!AP74*100/AE74,0)</f>
        <v>100</v>
      </c>
      <c r="AE74" s="3">
        <f>'Рейтинговая таблица организаций'!AQ74</f>
        <v>35</v>
      </c>
      <c r="AF74" s="3">
        <f>ROUND('Рейтинговая таблица организаций'!AV74*100/AG74,0)</f>
        <v>98</v>
      </c>
      <c r="AG74" s="3">
        <f>'Рейтинговая таблица организаций'!AW74</f>
        <v>41</v>
      </c>
      <c r="AH74" s="3">
        <f>ROUND('Рейтинговая таблица организаций'!AX74*100/AI74,0)</f>
        <v>98</v>
      </c>
      <c r="AI74" s="3">
        <f>'Рейтинговая таблица организаций'!AY74</f>
        <v>41</v>
      </c>
      <c r="AJ74" s="3">
        <f>ROUND('Рейтинговая таблица организаций'!AZ74*100/AK74,0)</f>
        <v>98</v>
      </c>
      <c r="AK74" s="3">
        <f>'Рейтинговая таблица организаций'!BA74</f>
        <v>41</v>
      </c>
    </row>
    <row r="75" spans="1:37">
      <c r="A75" s="14">
        <f>'Рейтинговая таблица организаций'!A75</f>
        <v>72</v>
      </c>
      <c r="B75" s="14" t="str">
        <f>'бланки '!C77</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5" s="2">
        <f>'бланки '!E77+'бланки '!F77</f>
        <v>14</v>
      </c>
      <c r="D75" s="14">
        <f>'Рейтинговая таблица организаций'!C75</f>
        <v>18</v>
      </c>
      <c r="E75" s="14">
        <v>1</v>
      </c>
      <c r="F75" s="14">
        <v>17</v>
      </c>
      <c r="G75" s="14">
        <v>1</v>
      </c>
      <c r="H75" s="6">
        <f t="shared" si="1"/>
        <v>1.2857142857142858</v>
      </c>
      <c r="I75" s="18">
        <f>анкеты!I73</f>
        <v>1</v>
      </c>
      <c r="J75" s="3">
        <f>ROUND('Рейтинговая таблица организаций'!D75*100/K75,0)</f>
        <v>100</v>
      </c>
      <c r="K75" s="3">
        <f>'Рейтинговая таблица организаций'!E75</f>
        <v>13</v>
      </c>
      <c r="L75" s="3">
        <f>ROUND('Рейтинговая таблица организаций'!F75*100/M75,0)</f>
        <v>83</v>
      </c>
      <c r="M75" s="3">
        <f>'Рейтинговая таблица организаций'!G75</f>
        <v>53</v>
      </c>
      <c r="N75" s="3">
        <f>'Рейтинговая таблица организаций'!H75</f>
        <v>4</v>
      </c>
      <c r="O75" s="3">
        <f>ROUND('Рейтинговая таблица организаций'!I75*100/P75,0)</f>
        <v>100</v>
      </c>
      <c r="P75" s="3">
        <f>'Рейтинговая таблица организаций'!J75</f>
        <v>16</v>
      </c>
      <c r="Q75" s="3">
        <f>ROUND('Рейтинговая таблица организаций'!K75*100/R75,0)</f>
        <v>100</v>
      </c>
      <c r="R75" s="3">
        <f>'Рейтинговая таблица организаций'!L75</f>
        <v>17</v>
      </c>
      <c r="S75" s="3">
        <f>'Рейтинговая таблица организаций'!U75</f>
        <v>5</v>
      </c>
      <c r="T75" s="3">
        <f>'Рейтинговая таблица организаций'!X75</f>
        <v>18</v>
      </c>
      <c r="U75" s="3">
        <f>'Рейтинговая таблица организаций'!Y75</f>
        <v>18</v>
      </c>
      <c r="V75" s="3">
        <f>'Рейтинговая таблица организаций'!AD75</f>
        <v>0</v>
      </c>
      <c r="W75" s="3">
        <f>'Рейтинговая таблица организаций'!AE75</f>
        <v>3</v>
      </c>
      <c r="X75" s="3">
        <f>'Рейтинговая таблица организаций'!AF75</f>
        <v>1</v>
      </c>
      <c r="Y75" s="3">
        <f>'Рейтинговая таблица организаций'!AG75</f>
        <v>1</v>
      </c>
      <c r="Z75" s="3">
        <f>ROUND('Рейтинговая таблица организаций'!AL75*100/AA75,0)</f>
        <v>100</v>
      </c>
      <c r="AA75" s="3">
        <f>'Рейтинговая таблица организаций'!AM75</f>
        <v>18</v>
      </c>
      <c r="AB75" s="3">
        <f>ROUND('Рейтинговая таблица организаций'!AN75*100/AC75,0)</f>
        <v>100</v>
      </c>
      <c r="AC75" s="3">
        <f>'Рейтинговая таблица организаций'!AO75</f>
        <v>18</v>
      </c>
      <c r="AD75" s="3">
        <f>ROUND('Рейтинговая таблица организаций'!AP75*100/AE75,0)</f>
        <v>94</v>
      </c>
      <c r="AE75" s="3">
        <f>'Рейтинговая таблица организаций'!AQ75</f>
        <v>16</v>
      </c>
      <c r="AF75" s="3">
        <f>ROUND('Рейтинговая таблица организаций'!AV75*100/AG75,0)</f>
        <v>100</v>
      </c>
      <c r="AG75" s="3">
        <f>'Рейтинговая таблица организаций'!AW75</f>
        <v>18</v>
      </c>
      <c r="AH75" s="3">
        <f>ROUND('Рейтинговая таблица организаций'!AX75*100/AI75,0)</f>
        <v>100</v>
      </c>
      <c r="AI75" s="3">
        <f>'Рейтинговая таблица организаций'!AY75</f>
        <v>18</v>
      </c>
      <c r="AJ75" s="3">
        <f>ROUND('Рейтинговая таблица организаций'!AZ75*100/AK75,0)</f>
        <v>100</v>
      </c>
      <c r="AK75" s="3">
        <f>'Рейтинговая таблица организаций'!BA75</f>
        <v>18</v>
      </c>
    </row>
    <row r="76" spans="1:37">
      <c r="A76" s="14">
        <f>'Рейтинговая таблица организаций'!A76</f>
        <v>73</v>
      </c>
      <c r="B76" s="14" t="str">
        <f>'бланки '!C78</f>
        <v>Муниципальное бюджетное общеобразовательное учреждение «Калининская основная общеобразовательная школа» Ливенского района Орловской области</v>
      </c>
      <c r="C76" s="2">
        <f>'бланки '!E78+'бланки '!F78</f>
        <v>24</v>
      </c>
      <c r="D76" s="14">
        <f>'Рейтинговая таблица организаций'!C76</f>
        <v>35</v>
      </c>
      <c r="E76" s="14">
        <v>2</v>
      </c>
      <c r="F76" s="14">
        <v>33</v>
      </c>
      <c r="G76" s="14">
        <v>1</v>
      </c>
      <c r="H76" s="6">
        <f t="shared" si="1"/>
        <v>1.4583333333333333</v>
      </c>
      <c r="I76" s="18">
        <f>анкеты!I74</f>
        <v>2</v>
      </c>
      <c r="J76" s="3">
        <f>ROUND('Рейтинговая таблица организаций'!D76*100/K76,0)</f>
        <v>100</v>
      </c>
      <c r="K76" s="3">
        <f>'Рейтинговая таблица организаций'!E76</f>
        <v>13</v>
      </c>
      <c r="L76" s="3">
        <f>ROUND('Рейтинговая таблица организаций'!F76*100/M76,0)</f>
        <v>75</v>
      </c>
      <c r="M76" s="3">
        <f>'Рейтинговая таблица организаций'!G76</f>
        <v>53</v>
      </c>
      <c r="N76" s="3">
        <f>'Рейтинговая таблица организаций'!H76</f>
        <v>4</v>
      </c>
      <c r="O76" s="3">
        <f>ROUND('Рейтинговая таблица организаций'!I76*100/P76,0)</f>
        <v>100</v>
      </c>
      <c r="P76" s="3">
        <f>'Рейтинговая таблица организаций'!J76</f>
        <v>28</v>
      </c>
      <c r="Q76" s="3">
        <f>ROUND('Рейтинговая таблица организаций'!K76*100/R76,0)</f>
        <v>100</v>
      </c>
      <c r="R76" s="3">
        <f>'Рейтинговая таблица организаций'!L76</f>
        <v>22</v>
      </c>
      <c r="S76" s="3">
        <f>'Рейтинговая таблица организаций'!U76</f>
        <v>5</v>
      </c>
      <c r="T76" s="3">
        <f>'Рейтинговая таблица организаций'!X76</f>
        <v>35</v>
      </c>
      <c r="U76" s="3">
        <f>'Рейтинговая таблица организаций'!Y76</f>
        <v>35</v>
      </c>
      <c r="V76" s="3">
        <f>'Рейтинговая таблица организаций'!AD76</f>
        <v>0</v>
      </c>
      <c r="W76" s="3">
        <f>'Рейтинговая таблица организаций'!AE76</f>
        <v>3</v>
      </c>
      <c r="X76" s="3">
        <f>'Рейтинговая таблица организаций'!AF76</f>
        <v>2</v>
      </c>
      <c r="Y76" s="3">
        <f>'Рейтинговая таблица организаций'!AG76</f>
        <v>2</v>
      </c>
      <c r="Z76" s="3">
        <f>ROUND('Рейтинговая таблица организаций'!AL76*100/AA76,0)</f>
        <v>100</v>
      </c>
      <c r="AA76" s="3">
        <f>'Рейтинговая таблица организаций'!AM76</f>
        <v>35</v>
      </c>
      <c r="AB76" s="3">
        <f>ROUND('Рейтинговая таблица организаций'!AN76*100/AC76,0)</f>
        <v>100</v>
      </c>
      <c r="AC76" s="3">
        <f>'Рейтинговая таблица организаций'!AO76</f>
        <v>35</v>
      </c>
      <c r="AD76" s="3">
        <f>ROUND('Рейтинговая таблица организаций'!AP76*100/AE76,0)</f>
        <v>100</v>
      </c>
      <c r="AE76" s="3">
        <f>'Рейтинговая таблица организаций'!AQ76</f>
        <v>31</v>
      </c>
      <c r="AF76" s="3">
        <f>ROUND('Рейтинговая таблица организаций'!AV76*100/AG76,0)</f>
        <v>100</v>
      </c>
      <c r="AG76" s="3">
        <f>'Рейтинговая таблица организаций'!AW76</f>
        <v>35</v>
      </c>
      <c r="AH76" s="3">
        <f>ROUND('Рейтинговая таблица организаций'!AX76*100/AI76,0)</f>
        <v>97</v>
      </c>
      <c r="AI76" s="3">
        <f>'Рейтинговая таблица организаций'!AY76</f>
        <v>35</v>
      </c>
      <c r="AJ76" s="3">
        <f>ROUND('Рейтинговая таблица организаций'!AZ76*100/AK76,0)</f>
        <v>97</v>
      </c>
      <c r="AK76" s="3">
        <f>'Рейтинговая таблица организаций'!BA76</f>
        <v>35</v>
      </c>
    </row>
    <row r="77" spans="1:37">
      <c r="A77" s="14">
        <f>'Рейтинговая таблица организаций'!A77</f>
        <v>74</v>
      </c>
      <c r="B77" s="14" t="str">
        <f>'бланки '!C79</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7" s="2">
        <f>'бланки '!E79+'бланки '!F79</f>
        <v>305</v>
      </c>
      <c r="D77" s="14">
        <f>'Рейтинговая таблица организаций'!C77</f>
        <v>244</v>
      </c>
      <c r="E77" s="14">
        <v>84</v>
      </c>
      <c r="F77" s="14">
        <v>160</v>
      </c>
      <c r="G77" s="14">
        <v>1</v>
      </c>
      <c r="H77" s="6">
        <f t="shared" si="1"/>
        <v>0.8</v>
      </c>
      <c r="I77" s="18">
        <f>анкеты!I75</f>
        <v>28</v>
      </c>
      <c r="J77" s="3">
        <f>ROUND('Рейтинговая таблица организаций'!D77*100/K77,0)</f>
        <v>100</v>
      </c>
      <c r="K77" s="3">
        <f>'Рейтинговая таблица организаций'!E77</f>
        <v>13</v>
      </c>
      <c r="L77" s="3">
        <f>ROUND('Рейтинговая таблица организаций'!F77*100/M77,0)</f>
        <v>96</v>
      </c>
      <c r="M77" s="3">
        <f>'Рейтинговая таблица организаций'!G77</f>
        <v>57</v>
      </c>
      <c r="N77" s="3">
        <f>'Рейтинговая таблица организаций'!H77</f>
        <v>4</v>
      </c>
      <c r="O77" s="3">
        <f>ROUND('Рейтинговая таблица организаций'!I77*100/P77,0)</f>
        <v>99</v>
      </c>
      <c r="P77" s="3">
        <f>'Рейтинговая таблица организаций'!J77</f>
        <v>177</v>
      </c>
      <c r="Q77" s="3">
        <f>ROUND('Рейтинговая таблица организаций'!K77*100/R77,0)</f>
        <v>100</v>
      </c>
      <c r="R77" s="3">
        <f>'Рейтинговая таблица организаций'!L77</f>
        <v>202</v>
      </c>
      <c r="S77" s="3">
        <f>'Рейтинговая таблица организаций'!U77</f>
        <v>5</v>
      </c>
      <c r="T77" s="3">
        <f>'Рейтинговая таблица организаций'!X77</f>
        <v>236</v>
      </c>
      <c r="U77" s="3">
        <f>'Рейтинговая таблица организаций'!Y77</f>
        <v>244</v>
      </c>
      <c r="V77" s="3">
        <f>'Рейтинговая таблица организаций'!AD77</f>
        <v>1</v>
      </c>
      <c r="W77" s="3">
        <f>'Рейтинговая таблица организаций'!AE77</f>
        <v>3</v>
      </c>
      <c r="X77" s="3">
        <f>'Рейтинговая таблица организаций'!AF77</f>
        <v>28</v>
      </c>
      <c r="Y77" s="3">
        <f>'Рейтинговая таблица организаций'!AG77</f>
        <v>28</v>
      </c>
      <c r="Z77" s="3">
        <f>ROUND('Рейтинговая таблица организаций'!AL77*100/AA77,0)</f>
        <v>97</v>
      </c>
      <c r="AA77" s="3">
        <f>'Рейтинговая таблица организаций'!AM77</f>
        <v>244</v>
      </c>
      <c r="AB77" s="3">
        <f>ROUND('Рейтинговая таблица организаций'!AN77*100/AC77,0)</f>
        <v>98</v>
      </c>
      <c r="AC77" s="3">
        <f>'Рейтинговая таблица организаций'!AO77</f>
        <v>244</v>
      </c>
      <c r="AD77" s="3">
        <f>ROUND('Рейтинговая таблица организаций'!AP77*100/AE77,0)</f>
        <v>98</v>
      </c>
      <c r="AE77" s="3">
        <f>'Рейтинговая таблица организаций'!AQ77</f>
        <v>203</v>
      </c>
      <c r="AF77" s="3">
        <f>ROUND('Рейтинговая таблица организаций'!AV77*100/AG77,0)</f>
        <v>95</v>
      </c>
      <c r="AG77" s="3">
        <f>'Рейтинговая таблица организаций'!AW77</f>
        <v>244</v>
      </c>
      <c r="AH77" s="3">
        <f>ROUND('Рейтинговая таблица организаций'!AX77*100/AI77,0)</f>
        <v>100</v>
      </c>
      <c r="AI77" s="3">
        <f>'Рейтинговая таблица организаций'!AY77</f>
        <v>244</v>
      </c>
      <c r="AJ77" s="3">
        <f>ROUND('Рейтинговая таблица организаций'!AZ77*100/AK77,0)</f>
        <v>96</v>
      </c>
      <c r="AK77" s="3">
        <f>'Рейтинговая таблица организаций'!BA77</f>
        <v>244</v>
      </c>
    </row>
    <row r="78" spans="1:37">
      <c r="A78" s="14">
        <f>'Рейтинговая таблица организаций'!A78</f>
        <v>75</v>
      </c>
      <c r="B78" s="14" t="str">
        <f>'бланки '!C80</f>
        <v>Муниципальное бюджетное общеобразовательное учреждение «Ломовская средняя общеобразовательная школа» Залегощенского района Орловской области</v>
      </c>
      <c r="C78" s="2">
        <f>'бланки '!E80+'бланки '!F80</f>
        <v>107</v>
      </c>
      <c r="D78" s="14">
        <f>'Рейтинговая таблица организаций'!C78</f>
        <v>121</v>
      </c>
      <c r="E78" s="14">
        <v>24</v>
      </c>
      <c r="F78" s="14">
        <v>97</v>
      </c>
      <c r="G78" s="14">
        <v>1</v>
      </c>
      <c r="H78" s="6">
        <f t="shared" si="1"/>
        <v>1.1308411214953271</v>
      </c>
      <c r="I78" s="18">
        <f>анкеты!I76</f>
        <v>26</v>
      </c>
      <c r="J78" s="3">
        <f>ROUND('Рейтинговая таблица организаций'!D78*100/K78,0)</f>
        <v>100</v>
      </c>
      <c r="K78" s="3">
        <f>'Рейтинговая таблица организаций'!E78</f>
        <v>14</v>
      </c>
      <c r="L78" s="3">
        <f>ROUND('Рейтинговая таблица организаций'!F78*100/M78,0)</f>
        <v>100</v>
      </c>
      <c r="M78" s="3">
        <f>'Рейтинговая таблица организаций'!G78</f>
        <v>61</v>
      </c>
      <c r="N78" s="3">
        <f>'Рейтинговая таблица организаций'!H78</f>
        <v>4</v>
      </c>
      <c r="O78" s="3">
        <f>ROUND('Рейтинговая таблица организаций'!I78*100/P78,0)</f>
        <v>100</v>
      </c>
      <c r="P78" s="3">
        <f>'Рейтинговая таблица организаций'!J78</f>
        <v>117</v>
      </c>
      <c r="Q78" s="3">
        <f>ROUND('Рейтинговая таблица организаций'!K78*100/R78,0)</f>
        <v>99</v>
      </c>
      <c r="R78" s="3">
        <f>'Рейтинговая таблица организаций'!L78</f>
        <v>118</v>
      </c>
      <c r="S78" s="3">
        <f>'Рейтинговая таблица организаций'!U78</f>
        <v>5</v>
      </c>
      <c r="T78" s="3">
        <f>'Рейтинговая таблица организаций'!X78</f>
        <v>121</v>
      </c>
      <c r="U78" s="3">
        <f>'Рейтинговая таблица организаций'!Y78</f>
        <v>121</v>
      </c>
      <c r="V78" s="3">
        <f>'Рейтинговая таблица организаций'!AD78</f>
        <v>0</v>
      </c>
      <c r="W78" s="3">
        <f>'Рейтинговая таблица организаций'!AE78</f>
        <v>3</v>
      </c>
      <c r="X78" s="3">
        <f>'Рейтинговая таблица организаций'!AF78</f>
        <v>26</v>
      </c>
      <c r="Y78" s="3">
        <f>'Рейтинговая таблица организаций'!AG78</f>
        <v>26</v>
      </c>
      <c r="Z78" s="3">
        <f>ROUND('Рейтинговая таблица организаций'!AL78*100/AA78,0)</f>
        <v>100</v>
      </c>
      <c r="AA78" s="3">
        <f>'Рейтинговая таблица организаций'!AM78</f>
        <v>121</v>
      </c>
      <c r="AB78" s="3">
        <f>ROUND('Рейтинговая таблица организаций'!AN78*100/AC78,0)</f>
        <v>99</v>
      </c>
      <c r="AC78" s="3">
        <f>'Рейтинговая таблица организаций'!AO78</f>
        <v>121</v>
      </c>
      <c r="AD78" s="3">
        <f>ROUND('Рейтинговая таблица организаций'!AP78*100/AE78,0)</f>
        <v>99</v>
      </c>
      <c r="AE78" s="3">
        <f>'Рейтинговая таблица организаций'!AQ78</f>
        <v>119</v>
      </c>
      <c r="AF78" s="3">
        <f>ROUND('Рейтинговая таблица организаций'!AV78*100/AG78,0)</f>
        <v>98</v>
      </c>
      <c r="AG78" s="3">
        <f>'Рейтинговая таблица организаций'!AW78</f>
        <v>121</v>
      </c>
      <c r="AH78" s="3">
        <f>ROUND('Рейтинговая таблица организаций'!AX78*100/AI78,0)</f>
        <v>99</v>
      </c>
      <c r="AI78" s="3">
        <f>'Рейтинговая таблица организаций'!AY78</f>
        <v>121</v>
      </c>
      <c r="AJ78" s="3">
        <f>ROUND('Рейтинговая таблица организаций'!AZ78*100/AK78,0)</f>
        <v>99</v>
      </c>
      <c r="AK78" s="3">
        <f>'Рейтинговая таблица организаций'!BA78</f>
        <v>121</v>
      </c>
    </row>
    <row r="79" spans="1:37">
      <c r="A79" s="14">
        <f>'Рейтинговая таблица организаций'!A79</f>
        <v>76</v>
      </c>
      <c r="B79" s="14" t="str">
        <f>'бланки '!C81</f>
        <v>Муниципальное бюджетное общеобразовательное учреждение «Павловская средняя общеобразовательная школа» Залегощенского района Орловской области</v>
      </c>
      <c r="C79" s="2">
        <f>'бланки '!E81+'бланки '!F81</f>
        <v>33</v>
      </c>
      <c r="D79" s="14">
        <f>'Рейтинговая таблица организаций'!C79</f>
        <v>26</v>
      </c>
      <c r="E79" s="14">
        <v>9</v>
      </c>
      <c r="F79" s="14">
        <v>17</v>
      </c>
      <c r="G79" s="14">
        <v>1</v>
      </c>
      <c r="H79" s="6">
        <f t="shared" si="1"/>
        <v>0.78787878787878785</v>
      </c>
      <c r="I79" s="18">
        <f>анкеты!I77</f>
        <v>19</v>
      </c>
      <c r="J79" s="3">
        <f>ROUND('Рейтинговая таблица организаций'!D79*100/K79,0)</f>
        <v>100</v>
      </c>
      <c r="K79" s="3">
        <f>'Рейтинговая таблица организаций'!E79</f>
        <v>13</v>
      </c>
      <c r="L79" s="3">
        <f>ROUND('Рейтинговая таблица организаций'!F79*100/M79,0)</f>
        <v>82</v>
      </c>
      <c r="M79" s="3">
        <f>'Рейтинговая таблица организаций'!G79</f>
        <v>51</v>
      </c>
      <c r="N79" s="3">
        <f>'Рейтинговая таблица организаций'!H79</f>
        <v>4</v>
      </c>
      <c r="O79" s="3">
        <f>ROUND('Рейтинговая таблица организаций'!I79*100/P79,0)</f>
        <v>100</v>
      </c>
      <c r="P79" s="3">
        <f>'Рейтинговая таблица организаций'!J79</f>
        <v>26</v>
      </c>
      <c r="Q79" s="3">
        <f>ROUND('Рейтинговая таблица организаций'!K79*100/R79,0)</f>
        <v>96</v>
      </c>
      <c r="R79" s="3">
        <f>'Рейтинговая таблица организаций'!L79</f>
        <v>24</v>
      </c>
      <c r="S79" s="3">
        <f>'Рейтинговая таблица организаций'!U79</f>
        <v>5</v>
      </c>
      <c r="T79" s="3">
        <f>'Рейтинговая таблица организаций'!X79</f>
        <v>25</v>
      </c>
      <c r="U79" s="3">
        <f>'Рейтинговая таблица организаций'!Y79</f>
        <v>26</v>
      </c>
      <c r="V79" s="3">
        <f>'Рейтинговая таблица организаций'!AD79</f>
        <v>0</v>
      </c>
      <c r="W79" s="3">
        <f>'Рейтинговая таблица организаций'!AE79</f>
        <v>3</v>
      </c>
      <c r="X79" s="3">
        <f>'Рейтинговая таблица организаций'!AF79</f>
        <v>18</v>
      </c>
      <c r="Y79" s="3">
        <f>'Рейтинговая таблица организаций'!AG79</f>
        <v>19</v>
      </c>
      <c r="Z79" s="3">
        <f>ROUND('Рейтинговая таблица организаций'!AL79*100/AA79,0)</f>
        <v>100</v>
      </c>
      <c r="AA79" s="3">
        <f>'Рейтинговая таблица организаций'!AM79</f>
        <v>26</v>
      </c>
      <c r="AB79" s="3">
        <f>ROUND('Рейтинговая таблица организаций'!AN79*100/AC79,0)</f>
        <v>96</v>
      </c>
      <c r="AC79" s="3">
        <f>'Рейтинговая таблица организаций'!AO79</f>
        <v>26</v>
      </c>
      <c r="AD79" s="3">
        <f>ROUND('Рейтинговая таблица организаций'!AP79*100/AE79,0)</f>
        <v>100</v>
      </c>
      <c r="AE79" s="3">
        <f>'Рейтинговая таблица организаций'!AQ79</f>
        <v>25</v>
      </c>
      <c r="AF79" s="3">
        <f>ROUND('Рейтинговая таблица организаций'!AV79*100/AG79,0)</f>
        <v>96</v>
      </c>
      <c r="AG79" s="3">
        <f>'Рейтинговая таблица организаций'!AW79</f>
        <v>26</v>
      </c>
      <c r="AH79" s="3">
        <f>ROUND('Рейтинговая таблица организаций'!AX79*100/AI79,0)</f>
        <v>100</v>
      </c>
      <c r="AI79" s="3">
        <f>'Рейтинговая таблица организаций'!AY79</f>
        <v>26</v>
      </c>
      <c r="AJ79" s="3">
        <f>ROUND('Рейтинговая таблица организаций'!AZ79*100/AK79,0)</f>
        <v>100</v>
      </c>
      <c r="AK79" s="3">
        <f>'Рейтинговая таблица организаций'!BA79</f>
        <v>26</v>
      </c>
    </row>
    <row r="80" spans="1:37">
      <c r="A80" s="14">
        <f>'Рейтинговая таблица организаций'!A80</f>
        <v>77</v>
      </c>
      <c r="B80" s="14" t="str">
        <f>'бланки '!C82</f>
        <v>Муниципальное бюджетное общеобразовательное учреждение «Моховская средняя общеобразовательная школа» Залегощенского района Орловской области</v>
      </c>
      <c r="C80" s="2">
        <f>'бланки '!E82+'бланки '!F82</f>
        <v>102</v>
      </c>
      <c r="D80" s="14">
        <f>'Рейтинговая таблица организаций'!C80</f>
        <v>75</v>
      </c>
      <c r="E80" s="14">
        <v>8</v>
      </c>
      <c r="F80" s="14">
        <v>67</v>
      </c>
      <c r="G80" s="14">
        <v>4</v>
      </c>
      <c r="H80" s="6">
        <f t="shared" si="1"/>
        <v>0.73529411764705888</v>
      </c>
      <c r="I80" s="18">
        <f>анкеты!I78</f>
        <v>4</v>
      </c>
      <c r="J80" s="3">
        <f>ROUND('Рейтинговая таблица организаций'!D80*100/K80,0)</f>
        <v>100</v>
      </c>
      <c r="K80" s="3">
        <f>'Рейтинговая таблица организаций'!E80</f>
        <v>13</v>
      </c>
      <c r="L80" s="3">
        <f>ROUND('Рейтинговая таблица организаций'!F80*100/M80,0)</f>
        <v>98</v>
      </c>
      <c r="M80" s="3">
        <f>'Рейтинговая таблица организаций'!G80</f>
        <v>53</v>
      </c>
      <c r="N80" s="3">
        <f>'Рейтинговая таблица организаций'!H80</f>
        <v>4</v>
      </c>
      <c r="O80" s="3">
        <f>ROUND('Рейтинговая таблица организаций'!I80*100/P80,0)</f>
        <v>100</v>
      </c>
      <c r="P80" s="3">
        <f>'Рейтинговая таблица организаций'!J80</f>
        <v>63</v>
      </c>
      <c r="Q80" s="3">
        <f>ROUND('Рейтинговая таблица организаций'!K80*100/R80,0)</f>
        <v>98</v>
      </c>
      <c r="R80" s="3">
        <f>'Рейтинговая таблица организаций'!L80</f>
        <v>62</v>
      </c>
      <c r="S80" s="3">
        <f>'Рейтинговая таблица организаций'!U80</f>
        <v>5</v>
      </c>
      <c r="T80" s="3">
        <f>'Рейтинговая таблица организаций'!X80</f>
        <v>75</v>
      </c>
      <c r="U80" s="3">
        <f>'Рейтинговая таблица организаций'!Y80</f>
        <v>75</v>
      </c>
      <c r="V80" s="3">
        <f>'Рейтинговая таблица организаций'!AD80</f>
        <v>2</v>
      </c>
      <c r="W80" s="3">
        <f>'Рейтинговая таблица организаций'!AE80</f>
        <v>5</v>
      </c>
      <c r="X80" s="3">
        <f>'Рейтинговая таблица организаций'!AF80</f>
        <v>3</v>
      </c>
      <c r="Y80" s="3">
        <f>'Рейтинговая таблица организаций'!AG80</f>
        <v>4</v>
      </c>
      <c r="Z80" s="3">
        <f>ROUND('Рейтинговая таблица организаций'!AL80*100/AA80,0)</f>
        <v>97</v>
      </c>
      <c r="AA80" s="3">
        <f>'Рейтинговая таблица организаций'!AM80</f>
        <v>75</v>
      </c>
      <c r="AB80" s="3">
        <f>ROUND('Рейтинговая таблица организаций'!AN80*100/AC80,0)</f>
        <v>97</v>
      </c>
      <c r="AC80" s="3">
        <f>'Рейтинговая таблица организаций'!AO80</f>
        <v>75</v>
      </c>
      <c r="AD80" s="3">
        <f>ROUND('Рейтинговая таблица организаций'!AP80*100/AE80,0)</f>
        <v>100</v>
      </c>
      <c r="AE80" s="3">
        <f>'Рейтинговая таблица организаций'!AQ80</f>
        <v>66</v>
      </c>
      <c r="AF80" s="3">
        <f>ROUND('Рейтинговая таблица организаций'!AV80*100/AG80,0)</f>
        <v>96</v>
      </c>
      <c r="AG80" s="3">
        <f>'Рейтинговая таблица организаций'!AW80</f>
        <v>75</v>
      </c>
      <c r="AH80" s="3">
        <f>ROUND('Рейтинговая таблица организаций'!AX80*100/AI80,0)</f>
        <v>100</v>
      </c>
      <c r="AI80" s="3">
        <f>'Рейтинговая таблица организаций'!AY80</f>
        <v>75</v>
      </c>
      <c r="AJ80" s="3">
        <f>ROUND('Рейтинговая таблица организаций'!AZ80*100/AK80,0)</f>
        <v>99</v>
      </c>
      <c r="AK80" s="3">
        <f>'Рейтинговая таблица организаций'!BA80</f>
        <v>75</v>
      </c>
    </row>
    <row r="81" spans="1:37">
      <c r="A81" s="14">
        <f>'Рейтинговая таблица организаций'!A81</f>
        <v>78</v>
      </c>
      <c r="B81" s="14" t="str">
        <f>'бланки '!C83</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81" s="2">
        <f>'бланки '!E83+'бланки '!F83</f>
        <v>99</v>
      </c>
      <c r="D81" s="14">
        <f>'Рейтинговая таблица организаций'!C81</f>
        <v>70</v>
      </c>
      <c r="E81" s="14">
        <v>12</v>
      </c>
      <c r="F81" s="14">
        <v>58</v>
      </c>
      <c r="G81" s="14">
        <v>4</v>
      </c>
      <c r="H81" s="6">
        <f t="shared" si="1"/>
        <v>0.70707070707070707</v>
      </c>
      <c r="I81" s="18">
        <f>анкеты!I79</f>
        <v>15</v>
      </c>
      <c r="J81" s="3">
        <f>ROUND('Рейтинговая таблица организаций'!D81*100/K81,0)</f>
        <v>100</v>
      </c>
      <c r="K81" s="3">
        <f>'Рейтинговая таблица организаций'!E81</f>
        <v>14</v>
      </c>
      <c r="L81" s="3">
        <f>ROUND('Рейтинговая таблица организаций'!F81*100/M81,0)</f>
        <v>85</v>
      </c>
      <c r="M81" s="3">
        <f>'Рейтинговая таблица организаций'!G81</f>
        <v>54</v>
      </c>
      <c r="N81" s="3">
        <f>'Рейтинговая таблица организаций'!H81</f>
        <v>4</v>
      </c>
      <c r="O81" s="3">
        <f>ROUND('Рейтинговая таблица организаций'!I81*100/P81,0)</f>
        <v>100</v>
      </c>
      <c r="P81" s="3">
        <f>'Рейтинговая таблица организаций'!J81</f>
        <v>53</v>
      </c>
      <c r="Q81" s="3">
        <f>ROUND('Рейтинговая таблица организаций'!K81*100/R81,0)</f>
        <v>100</v>
      </c>
      <c r="R81" s="3">
        <f>'Рейтинговая таблица организаций'!L81</f>
        <v>41</v>
      </c>
      <c r="S81" s="3">
        <f>'Рейтинговая таблица организаций'!U81</f>
        <v>5</v>
      </c>
      <c r="T81" s="3">
        <f>'Рейтинговая таблица организаций'!X81</f>
        <v>68</v>
      </c>
      <c r="U81" s="3">
        <f>'Рейтинговая таблица организаций'!Y81</f>
        <v>70</v>
      </c>
      <c r="V81" s="3">
        <f>'Рейтинговая таблица организаций'!AD81</f>
        <v>0</v>
      </c>
      <c r="W81" s="3">
        <f>'Рейтинговая таблица организаций'!AE81</f>
        <v>3</v>
      </c>
      <c r="X81" s="3">
        <f>'Рейтинговая таблица организаций'!AF81</f>
        <v>14</v>
      </c>
      <c r="Y81" s="3">
        <f>'Рейтинговая таблица организаций'!AG81</f>
        <v>15</v>
      </c>
      <c r="Z81" s="3">
        <f>ROUND('Рейтинговая таблица организаций'!AL81*100/AA81,0)</f>
        <v>97</v>
      </c>
      <c r="AA81" s="3">
        <f>'Рейтинговая таблица организаций'!AM81</f>
        <v>70</v>
      </c>
      <c r="AB81" s="3">
        <f>ROUND('Рейтинговая таблица организаций'!AN81*100/AC81,0)</f>
        <v>97</v>
      </c>
      <c r="AC81" s="3">
        <f>'Рейтинговая таблица организаций'!AO81</f>
        <v>70</v>
      </c>
      <c r="AD81" s="3">
        <f>ROUND('Рейтинговая таблица организаций'!AP81*100/AE81,0)</f>
        <v>98</v>
      </c>
      <c r="AE81" s="3">
        <f>'Рейтинговая таблица организаций'!AQ81</f>
        <v>58</v>
      </c>
      <c r="AF81" s="3">
        <f>ROUND('Рейтинговая таблица организаций'!AV81*100/AG81,0)</f>
        <v>99</v>
      </c>
      <c r="AG81" s="3">
        <f>'Рейтинговая таблица организаций'!AW81</f>
        <v>70</v>
      </c>
      <c r="AH81" s="3">
        <f>ROUND('Рейтинговая таблица организаций'!AX81*100/AI81,0)</f>
        <v>99</v>
      </c>
      <c r="AI81" s="3">
        <f>'Рейтинговая таблица организаций'!AY81</f>
        <v>70</v>
      </c>
      <c r="AJ81" s="3">
        <f>ROUND('Рейтинговая таблица организаций'!AZ81*100/AK81,0)</f>
        <v>100</v>
      </c>
      <c r="AK81" s="3">
        <f>'Рейтинговая таблица организаций'!BA81</f>
        <v>70</v>
      </c>
    </row>
    <row r="82" spans="1:37">
      <c r="A82" s="14">
        <f>'Рейтинговая таблица организаций'!A82</f>
        <v>79</v>
      </c>
      <c r="B82" s="14" t="str">
        <f>'бланки '!C84</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2" s="2">
        <f>'бланки '!E84+'бланки '!F84</f>
        <v>21</v>
      </c>
      <c r="D82" s="14">
        <f>'Рейтинговая таблица организаций'!C82</f>
        <v>27</v>
      </c>
      <c r="E82" s="14">
        <v>4</v>
      </c>
      <c r="F82" s="14">
        <v>23</v>
      </c>
      <c r="G82" s="14">
        <v>1</v>
      </c>
      <c r="H82" s="6">
        <f t="shared" si="1"/>
        <v>1.2857142857142858</v>
      </c>
      <c r="I82" s="18">
        <f>анкеты!I80</f>
        <v>2</v>
      </c>
      <c r="J82" s="3">
        <f>ROUND('Рейтинговая таблица организаций'!D82*100/K82,0)</f>
        <v>100</v>
      </c>
      <c r="K82" s="3">
        <f>'Рейтинговая таблица организаций'!E82</f>
        <v>14</v>
      </c>
      <c r="L82" s="3">
        <f>ROUND('Рейтинговая таблица организаций'!F82*100/M82,0)</f>
        <v>99</v>
      </c>
      <c r="M82" s="3">
        <f>'Рейтинговая таблица организаций'!G82</f>
        <v>61</v>
      </c>
      <c r="N82" s="3">
        <f>'Рейтинговая таблица организаций'!H82</f>
        <v>4</v>
      </c>
      <c r="O82" s="3">
        <f>ROUND('Рейтинговая таблица организаций'!I82*100/P82,0)</f>
        <v>100</v>
      </c>
      <c r="P82" s="3">
        <f>'Рейтинговая таблица организаций'!J82</f>
        <v>25</v>
      </c>
      <c r="Q82" s="3">
        <f>ROUND('Рейтинговая таблица организаций'!K82*100/R82,0)</f>
        <v>100</v>
      </c>
      <c r="R82" s="3">
        <f>'Рейтинговая таблица организаций'!L82</f>
        <v>26</v>
      </c>
      <c r="S82" s="3">
        <f>'Рейтинговая таблица организаций'!U82</f>
        <v>5</v>
      </c>
      <c r="T82" s="3">
        <f>'Рейтинговая таблица организаций'!X82</f>
        <v>27</v>
      </c>
      <c r="U82" s="3">
        <f>'Рейтинговая таблица организаций'!Y82</f>
        <v>27</v>
      </c>
      <c r="V82" s="3">
        <f>'Рейтинговая таблица организаций'!AD82</f>
        <v>5</v>
      </c>
      <c r="W82" s="3">
        <f>'Рейтинговая таблица организаций'!AE82</f>
        <v>3</v>
      </c>
      <c r="X82" s="3">
        <f>'Рейтинговая таблица организаций'!AF82</f>
        <v>2</v>
      </c>
      <c r="Y82" s="3">
        <f>'Рейтинговая таблица организаций'!AG82</f>
        <v>2</v>
      </c>
      <c r="Z82" s="3">
        <f>ROUND('Рейтинговая таблица организаций'!AL82*100/AA82,0)</f>
        <v>96</v>
      </c>
      <c r="AA82" s="3">
        <f>'Рейтинговая таблица организаций'!AM82</f>
        <v>27</v>
      </c>
      <c r="AB82" s="3">
        <f>ROUND('Рейтинговая таблица организаций'!AN82*100/AC82,0)</f>
        <v>100</v>
      </c>
      <c r="AC82" s="3">
        <f>'Рейтинговая таблица организаций'!AO82</f>
        <v>27</v>
      </c>
      <c r="AD82" s="3">
        <f>ROUND('Рейтинговая таблица организаций'!AP82*100/AE82,0)</f>
        <v>96</v>
      </c>
      <c r="AE82" s="3">
        <f>'Рейтинговая таблица организаций'!AQ82</f>
        <v>24</v>
      </c>
      <c r="AF82" s="3">
        <f>ROUND('Рейтинговая таблица организаций'!AV82*100/AG82,0)</f>
        <v>100</v>
      </c>
      <c r="AG82" s="3">
        <f>'Рейтинговая таблица организаций'!AW82</f>
        <v>27</v>
      </c>
      <c r="AH82" s="3">
        <f>ROUND('Рейтинговая таблица организаций'!AX82*100/AI82,0)</f>
        <v>100</v>
      </c>
      <c r="AI82" s="3">
        <f>'Рейтинговая таблица организаций'!AY82</f>
        <v>27</v>
      </c>
      <c r="AJ82" s="3">
        <f>ROUND('Рейтинговая таблица организаций'!AZ82*100/AK82,0)</f>
        <v>100</v>
      </c>
      <c r="AK82" s="3">
        <f>'Рейтинговая таблица организаций'!BA82</f>
        <v>27</v>
      </c>
    </row>
    <row r="83" spans="1:37">
      <c r="A83" s="14">
        <f>'Рейтинговая таблица организаций'!A83</f>
        <v>80</v>
      </c>
      <c r="B83" s="14" t="str">
        <f>'бланки '!C85</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3" s="2">
        <f>'бланки '!E85+'бланки '!F85</f>
        <v>85</v>
      </c>
      <c r="D83" s="14">
        <f>'Рейтинговая таблица организаций'!C83</f>
        <v>68</v>
      </c>
      <c r="E83" s="14">
        <v>7</v>
      </c>
      <c r="F83" s="14">
        <v>61</v>
      </c>
      <c r="G83" s="14">
        <v>1</v>
      </c>
      <c r="H83" s="6">
        <f t="shared" si="1"/>
        <v>0.8</v>
      </c>
      <c r="I83" s="18">
        <f>анкеты!I81</f>
        <v>46</v>
      </c>
      <c r="J83" s="3">
        <f>ROUND('Рейтинговая таблица организаций'!D83*100/K83,0)</f>
        <v>100</v>
      </c>
      <c r="K83" s="3">
        <f>'Рейтинговая таблица организаций'!E83</f>
        <v>14</v>
      </c>
      <c r="L83" s="3">
        <f>ROUND('Рейтинговая таблица организаций'!F83*100/M83,0)</f>
        <v>94</v>
      </c>
      <c r="M83" s="3">
        <f>'Рейтинговая таблица организаций'!G83</f>
        <v>54</v>
      </c>
      <c r="N83" s="3">
        <f>'Рейтинговая таблица организаций'!H83</f>
        <v>4</v>
      </c>
      <c r="O83" s="3">
        <f>ROUND('Рейтинговая таблица организаций'!I83*100/P83,0)</f>
        <v>100</v>
      </c>
      <c r="P83" s="3">
        <f>'Рейтинговая таблица организаций'!J83</f>
        <v>60</v>
      </c>
      <c r="Q83" s="3">
        <f>ROUND('Рейтинговая таблица организаций'!K83*100/R83,0)</f>
        <v>100</v>
      </c>
      <c r="R83" s="3">
        <f>'Рейтинговая таблица организаций'!L83</f>
        <v>57</v>
      </c>
      <c r="S83" s="3">
        <f>'Рейтинговая таблица организаций'!U83</f>
        <v>5</v>
      </c>
      <c r="T83" s="3">
        <f>'Рейтинговая таблица организаций'!X83</f>
        <v>66</v>
      </c>
      <c r="U83" s="3">
        <f>'Рейтинговая таблица организаций'!Y83</f>
        <v>68</v>
      </c>
      <c r="V83" s="3">
        <f>'Рейтинговая таблица организаций'!AD83</f>
        <v>3</v>
      </c>
      <c r="W83" s="3">
        <f>'Рейтинговая таблица организаций'!AE83</f>
        <v>3</v>
      </c>
      <c r="X83" s="3">
        <f>'Рейтинговая таблица организаций'!AF83</f>
        <v>44</v>
      </c>
      <c r="Y83" s="3">
        <f>'Рейтинговая таблица организаций'!AG83</f>
        <v>46</v>
      </c>
      <c r="Z83" s="3">
        <f>ROUND('Рейтинговая таблица организаций'!AL83*100/AA83,0)</f>
        <v>99</v>
      </c>
      <c r="AA83" s="3">
        <f>'Рейтинговая таблица организаций'!AM83</f>
        <v>68</v>
      </c>
      <c r="AB83" s="3">
        <f>ROUND('Рейтинговая таблица организаций'!AN83*100/AC83,0)</f>
        <v>96</v>
      </c>
      <c r="AC83" s="3">
        <f>'Рейтинговая таблица организаций'!AO83</f>
        <v>68</v>
      </c>
      <c r="AD83" s="3">
        <f>ROUND('Рейтинговая таблица организаций'!AP83*100/AE83,0)</f>
        <v>100</v>
      </c>
      <c r="AE83" s="3">
        <f>'Рейтинговая таблица организаций'!AQ83</f>
        <v>59</v>
      </c>
      <c r="AF83" s="3">
        <f>ROUND('Рейтинговая таблица организаций'!AV83*100/AG83,0)</f>
        <v>100</v>
      </c>
      <c r="AG83" s="3">
        <f>'Рейтинговая таблица организаций'!AW83</f>
        <v>68</v>
      </c>
      <c r="AH83" s="3">
        <f>ROUND('Рейтинговая таблица организаций'!AX83*100/AI83,0)</f>
        <v>100</v>
      </c>
      <c r="AI83" s="3">
        <f>'Рейтинговая таблица организаций'!AY83</f>
        <v>68</v>
      </c>
      <c r="AJ83" s="3">
        <f>ROUND('Рейтинговая таблица организаций'!AZ83*100/AK83,0)</f>
        <v>99</v>
      </c>
      <c r="AK83" s="3">
        <f>'Рейтинговая таблица организаций'!BA83</f>
        <v>68</v>
      </c>
    </row>
    <row r="84" spans="1:37">
      <c r="A84" s="14">
        <f>'Рейтинговая таблица организаций'!A84</f>
        <v>81</v>
      </c>
      <c r="B84" s="14" t="str">
        <f>'бланки '!C86</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4" s="2">
        <f>'бланки '!E86+'бланки '!F86</f>
        <v>19</v>
      </c>
      <c r="D84" s="14">
        <f>'Рейтинговая таблица организаций'!C84</f>
        <v>14</v>
      </c>
      <c r="E84" s="14">
        <v>4</v>
      </c>
      <c r="F84" s="14">
        <v>10</v>
      </c>
      <c r="G84" s="14">
        <v>1</v>
      </c>
      <c r="H84" s="6">
        <f t="shared" si="1"/>
        <v>0.73684210526315785</v>
      </c>
      <c r="I84" s="18">
        <f>анкеты!I82</f>
        <v>1</v>
      </c>
      <c r="J84" s="3">
        <f>ROUND('Рейтинговая таблица организаций'!D84*100/K84,0)</f>
        <v>100</v>
      </c>
      <c r="K84" s="3">
        <f>'Рейтинговая таблица организаций'!E84</f>
        <v>14</v>
      </c>
      <c r="L84" s="3">
        <f>ROUND('Рейтинговая таблица организаций'!F84*100/M84,0)</f>
        <v>87</v>
      </c>
      <c r="M84" s="3">
        <f>'Рейтинговая таблица организаций'!G84</f>
        <v>53</v>
      </c>
      <c r="N84" s="3">
        <f>'Рейтинговая таблица организаций'!H84</f>
        <v>4</v>
      </c>
      <c r="O84" s="3">
        <f>ROUND('Рейтинговая таблица организаций'!I84*100/P84,0)</f>
        <v>100</v>
      </c>
      <c r="P84" s="3">
        <f>'Рейтинговая таблица организаций'!J84</f>
        <v>10</v>
      </c>
      <c r="Q84" s="3">
        <f>ROUND('Рейтинговая таблица организаций'!K84*100/R84,0)</f>
        <v>100</v>
      </c>
      <c r="R84" s="3">
        <f>'Рейтинговая таблица организаций'!L84</f>
        <v>9</v>
      </c>
      <c r="S84" s="3">
        <f>'Рейтинговая таблица организаций'!U84</f>
        <v>5</v>
      </c>
      <c r="T84" s="3">
        <f>'Рейтинговая таблица организаций'!X84</f>
        <v>14</v>
      </c>
      <c r="U84" s="3">
        <f>'Рейтинговая таблица организаций'!Y84</f>
        <v>14</v>
      </c>
      <c r="V84" s="3">
        <f>'Рейтинговая таблица организаций'!AD84</f>
        <v>0</v>
      </c>
      <c r="W84" s="3">
        <f>'Рейтинговая таблица организаций'!AE84</f>
        <v>3</v>
      </c>
      <c r="X84" s="3">
        <f>'Рейтинговая таблица организаций'!AF84</f>
        <v>1</v>
      </c>
      <c r="Y84" s="3">
        <f>'Рейтинговая таблица организаций'!AG84</f>
        <v>1</v>
      </c>
      <c r="Z84" s="3">
        <f>ROUND('Рейтинговая таблица организаций'!AL84*100/AA84,0)</f>
        <v>100</v>
      </c>
      <c r="AA84" s="3">
        <f>'Рейтинговая таблица организаций'!AM84</f>
        <v>14</v>
      </c>
      <c r="AB84" s="3">
        <f>ROUND('Рейтинговая таблица организаций'!AN84*100/AC84,0)</f>
        <v>100</v>
      </c>
      <c r="AC84" s="3">
        <f>'Рейтинговая таблица организаций'!AO84</f>
        <v>14</v>
      </c>
      <c r="AD84" s="3">
        <f>ROUND('Рейтинговая таблица организаций'!AP84*100/AE84,0)</f>
        <v>100</v>
      </c>
      <c r="AE84" s="3">
        <f>'Рейтинговая таблица организаций'!AQ84</f>
        <v>12</v>
      </c>
      <c r="AF84" s="3">
        <f>ROUND('Рейтинговая таблица организаций'!AV84*100/AG84,0)</f>
        <v>100</v>
      </c>
      <c r="AG84" s="3">
        <f>'Рейтинговая таблица организаций'!AW84</f>
        <v>14</v>
      </c>
      <c r="AH84" s="3">
        <f>ROUND('Рейтинговая таблица организаций'!AX84*100/AI84,0)</f>
        <v>100</v>
      </c>
      <c r="AI84" s="3">
        <f>'Рейтинговая таблица организаций'!AY84</f>
        <v>14</v>
      </c>
      <c r="AJ84" s="3">
        <f>ROUND('Рейтинговая таблица организаций'!AZ84*100/AK84,0)</f>
        <v>100</v>
      </c>
      <c r="AK84" s="3">
        <f>'Рейтинговая таблица организаций'!BA84</f>
        <v>14</v>
      </c>
    </row>
    <row r="85" spans="1:37">
      <c r="A85" s="14">
        <f>'Рейтинговая таблица организаций'!A85</f>
        <v>82</v>
      </c>
      <c r="B85" s="14" t="str">
        <f>'бланки '!C87</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5" s="2">
        <f>'бланки '!E87+'бланки '!F87</f>
        <v>4</v>
      </c>
      <c r="D85" s="14">
        <f>'Рейтинговая таблица организаций'!C85</f>
        <v>3</v>
      </c>
      <c r="E85" s="14">
        <v>0</v>
      </c>
      <c r="F85" s="14">
        <v>3</v>
      </c>
      <c r="G85" s="14">
        <v>1</v>
      </c>
      <c r="H85" s="6">
        <f t="shared" si="1"/>
        <v>0.75</v>
      </c>
      <c r="I85" s="18">
        <f>анкеты!I83</f>
        <v>1</v>
      </c>
      <c r="J85" s="3">
        <f>ROUND('Рейтинговая таблица организаций'!D85*100/K85,0)</f>
        <v>100</v>
      </c>
      <c r="K85" s="3">
        <f>'Рейтинговая таблица организаций'!E85</f>
        <v>13</v>
      </c>
      <c r="L85" s="3">
        <f>ROUND('Рейтинговая таблица организаций'!F85*100/M85,0)</f>
        <v>65</v>
      </c>
      <c r="M85" s="3">
        <f>'Рейтинговая таблица организаций'!G85</f>
        <v>53</v>
      </c>
      <c r="N85" s="3">
        <f>'Рейтинговая таблица организаций'!H85</f>
        <v>3</v>
      </c>
      <c r="O85" s="3">
        <f>ROUND('Рейтинговая таблица организаций'!I85*100/P85,0)</f>
        <v>100</v>
      </c>
      <c r="P85" s="3">
        <f>'Рейтинговая таблица организаций'!J85</f>
        <v>3</v>
      </c>
      <c r="Q85" s="3">
        <f>ROUND('Рейтинговая таблица организаций'!K85*100/R85,0)</f>
        <v>100</v>
      </c>
      <c r="R85" s="3">
        <f>'Рейтинговая таблица организаций'!L85</f>
        <v>2</v>
      </c>
      <c r="S85" s="3">
        <f>'Рейтинговая таблица организаций'!U85</f>
        <v>5</v>
      </c>
      <c r="T85" s="3">
        <f>'Рейтинговая таблица организаций'!X85</f>
        <v>3</v>
      </c>
      <c r="U85" s="3">
        <f>'Рейтинговая таблица организаций'!Y85</f>
        <v>3</v>
      </c>
      <c r="V85" s="3">
        <f>'Рейтинговая таблица организаций'!AD85</f>
        <v>0</v>
      </c>
      <c r="W85" s="3">
        <f>'Рейтинговая таблица организаций'!AE85</f>
        <v>2</v>
      </c>
      <c r="X85" s="3">
        <f>'Рейтинговая таблица организаций'!AF85</f>
        <v>1</v>
      </c>
      <c r="Y85" s="3">
        <f>'Рейтинговая таблица организаций'!AG85</f>
        <v>1</v>
      </c>
      <c r="Z85" s="3">
        <f>ROUND('Рейтинговая таблица организаций'!AL85*100/AA85,0)</f>
        <v>100</v>
      </c>
      <c r="AA85" s="3">
        <f>'Рейтинговая таблица организаций'!AM85</f>
        <v>3</v>
      </c>
      <c r="AB85" s="3">
        <f>ROUND('Рейтинговая таблица организаций'!AN85*100/AC85,0)</f>
        <v>100</v>
      </c>
      <c r="AC85" s="3">
        <f>'Рейтинговая таблица организаций'!AO85</f>
        <v>3</v>
      </c>
      <c r="AD85" s="3">
        <f>ROUND('Рейтинговая таблица организаций'!AP85*100/AE85,0)</f>
        <v>100</v>
      </c>
      <c r="AE85" s="3">
        <f>'Рейтинговая таблица организаций'!AQ85</f>
        <v>3</v>
      </c>
      <c r="AF85" s="3">
        <f>ROUND('Рейтинговая таблица организаций'!AV85*100/AG85,0)</f>
        <v>100</v>
      </c>
      <c r="AG85" s="3">
        <f>'Рейтинговая таблица организаций'!AW85</f>
        <v>3</v>
      </c>
      <c r="AH85" s="3">
        <f>ROUND('Рейтинговая таблица организаций'!AX85*100/AI85,0)</f>
        <v>100</v>
      </c>
      <c r="AI85" s="3">
        <f>'Рейтинговая таблица организаций'!AY85</f>
        <v>3</v>
      </c>
      <c r="AJ85" s="3">
        <f>ROUND('Рейтинговая таблица организаций'!AZ85*100/AK85,0)</f>
        <v>100</v>
      </c>
      <c r="AK85" s="3">
        <f>'Рейтинговая таблица организаций'!BA85</f>
        <v>3</v>
      </c>
    </row>
    <row r="86" spans="1:37">
      <c r="A86" s="14">
        <f>'Рейтинговая таблица организаций'!A86</f>
        <v>83</v>
      </c>
      <c r="B86" s="14" t="str">
        <f>'бланки '!C88</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6" s="2">
        <f>'бланки '!E88+'бланки '!F88</f>
        <v>19</v>
      </c>
      <c r="D86" s="14">
        <f>'Рейтинговая таблица организаций'!C86</f>
        <v>17</v>
      </c>
      <c r="E86" s="14">
        <v>5</v>
      </c>
      <c r="F86" s="14">
        <v>12</v>
      </c>
      <c r="G86" s="14">
        <v>1</v>
      </c>
      <c r="H86" s="6">
        <f t="shared" si="1"/>
        <v>0.89473684210526316</v>
      </c>
      <c r="I86" s="18">
        <f>анкеты!I84</f>
        <v>1</v>
      </c>
      <c r="J86" s="3">
        <f>ROUND('Рейтинговая таблица организаций'!D86*100/K86,0)</f>
        <v>100</v>
      </c>
      <c r="K86" s="3">
        <f>'Рейтинговая таблица организаций'!E86</f>
        <v>12</v>
      </c>
      <c r="L86" s="3">
        <f>ROUND('Рейтинговая таблица организаций'!F86*100/M86,0)</f>
        <v>67</v>
      </c>
      <c r="M86" s="3">
        <f>'Рейтинговая таблица организаций'!G86</f>
        <v>53</v>
      </c>
      <c r="N86" s="3">
        <f>'Рейтинговая таблица организаций'!H86</f>
        <v>3</v>
      </c>
      <c r="O86" s="3">
        <f>ROUND('Рейтинговая таблица организаций'!I86*100/P86,0)</f>
        <v>100</v>
      </c>
      <c r="P86" s="3">
        <f>'Рейтинговая таблица организаций'!J86</f>
        <v>14</v>
      </c>
      <c r="Q86" s="3">
        <f>ROUND('Рейтинговая таблица организаций'!K86*100/R86,0)</f>
        <v>100</v>
      </c>
      <c r="R86" s="3">
        <f>'Рейтинговая таблица организаций'!L86</f>
        <v>12</v>
      </c>
      <c r="S86" s="3">
        <f>'Рейтинговая таблица организаций'!U86</f>
        <v>5</v>
      </c>
      <c r="T86" s="3">
        <f>'Рейтинговая таблица организаций'!X86</f>
        <v>17</v>
      </c>
      <c r="U86" s="3">
        <f>'Рейтинговая таблица организаций'!Y86</f>
        <v>17</v>
      </c>
      <c r="V86" s="3">
        <f>'Рейтинговая таблица организаций'!AD86</f>
        <v>0</v>
      </c>
      <c r="W86" s="3">
        <f>'Рейтинговая таблица организаций'!AE86</f>
        <v>3</v>
      </c>
      <c r="X86" s="3">
        <f>'Рейтинговая таблица организаций'!AF86</f>
        <v>1</v>
      </c>
      <c r="Y86" s="3">
        <f>'Рейтинговая таблица организаций'!AG86</f>
        <v>1</v>
      </c>
      <c r="Z86" s="3">
        <f>ROUND('Рейтинговая таблица организаций'!AL86*100/AA86,0)</f>
        <v>100</v>
      </c>
      <c r="AA86" s="3">
        <f>'Рейтинговая таблица организаций'!AM86</f>
        <v>17</v>
      </c>
      <c r="AB86" s="3">
        <f>ROUND('Рейтинговая таблица организаций'!AN86*100/AC86,0)</f>
        <v>100</v>
      </c>
      <c r="AC86" s="3">
        <f>'Рейтинговая таблица организаций'!AO86</f>
        <v>17</v>
      </c>
      <c r="AD86" s="3">
        <f>ROUND('Рейтинговая таблица организаций'!AP86*100/AE86,0)</f>
        <v>93</v>
      </c>
      <c r="AE86" s="3">
        <f>'Рейтинговая таблица организаций'!AQ86</f>
        <v>15</v>
      </c>
      <c r="AF86" s="3">
        <f>ROUND('Рейтинговая таблица организаций'!AV86*100/AG86,0)</f>
        <v>100</v>
      </c>
      <c r="AG86" s="3">
        <f>'Рейтинговая таблица организаций'!AW86</f>
        <v>17</v>
      </c>
      <c r="AH86" s="3">
        <f>ROUND('Рейтинговая таблица организаций'!AX86*100/AI86,0)</f>
        <v>100</v>
      </c>
      <c r="AI86" s="3">
        <f>'Рейтинговая таблица организаций'!AY86</f>
        <v>17</v>
      </c>
      <c r="AJ86" s="3">
        <f>ROUND('Рейтинговая таблица организаций'!AZ86*100/AK86,0)</f>
        <v>100</v>
      </c>
      <c r="AK86" s="3">
        <f>'Рейтинговая таблица организаций'!BA86</f>
        <v>17</v>
      </c>
    </row>
    <row r="87" spans="1:37">
      <c r="A87" s="14">
        <f>'Рейтинговая таблица организаций'!A87</f>
        <v>84</v>
      </c>
      <c r="B87" s="14" t="str">
        <f>'бланки '!C89</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7" s="2">
        <f>'бланки '!E89+'бланки '!F89</f>
        <v>33</v>
      </c>
      <c r="D87" s="14">
        <f>'Рейтинговая таблица организаций'!C87</f>
        <v>27</v>
      </c>
      <c r="E87" s="14">
        <v>3</v>
      </c>
      <c r="F87" s="14">
        <v>24</v>
      </c>
      <c r="G87" s="14">
        <v>1</v>
      </c>
      <c r="H87" s="6">
        <f t="shared" si="1"/>
        <v>0.81818181818181823</v>
      </c>
      <c r="I87" s="18">
        <f>анкеты!I85</f>
        <v>3</v>
      </c>
      <c r="J87" s="3">
        <f>ROUND('Рейтинговая таблица организаций'!D87*100/K87,0)</f>
        <v>100</v>
      </c>
      <c r="K87" s="3">
        <f>'Рейтинговая таблица организаций'!E87</f>
        <v>14</v>
      </c>
      <c r="L87" s="3">
        <f>ROUND('Рейтинговая таблица организаций'!F87*100/M87,0)</f>
        <v>80</v>
      </c>
      <c r="M87" s="3">
        <f>'Рейтинговая таблица организаций'!G87</f>
        <v>54</v>
      </c>
      <c r="N87" s="3">
        <f>'Рейтинговая таблица организаций'!H87</f>
        <v>4</v>
      </c>
      <c r="O87" s="3">
        <f>ROUND('Рейтинговая таблица организаций'!I87*100/P87,0)</f>
        <v>100</v>
      </c>
      <c r="P87" s="3">
        <f>'Рейтинговая таблица организаций'!J87</f>
        <v>19</v>
      </c>
      <c r="Q87" s="3">
        <f>ROUND('Рейтинговая таблица организаций'!K87*100/R87,0)</f>
        <v>100</v>
      </c>
      <c r="R87" s="3">
        <f>'Рейтинговая таблица организаций'!L87</f>
        <v>17</v>
      </c>
      <c r="S87" s="3">
        <f>'Рейтинговая таблица организаций'!U87</f>
        <v>5</v>
      </c>
      <c r="T87" s="3">
        <f>'Рейтинговая таблица организаций'!X87</f>
        <v>27</v>
      </c>
      <c r="U87" s="3">
        <f>'Рейтинговая таблица организаций'!Y87</f>
        <v>27</v>
      </c>
      <c r="V87" s="3">
        <f>'Рейтинговая таблица организаций'!AD87</f>
        <v>0</v>
      </c>
      <c r="W87" s="3">
        <f>'Рейтинговая таблица организаций'!AE87</f>
        <v>3</v>
      </c>
      <c r="X87" s="3">
        <f>'Рейтинговая таблица организаций'!AF87</f>
        <v>3</v>
      </c>
      <c r="Y87" s="3">
        <f>'Рейтинговая таблица организаций'!AG87</f>
        <v>3</v>
      </c>
      <c r="Z87" s="3">
        <f>ROUND('Рейтинговая таблица организаций'!AL87*100/AA87,0)</f>
        <v>96</v>
      </c>
      <c r="AA87" s="3">
        <f>'Рейтинговая таблица организаций'!AM87</f>
        <v>27</v>
      </c>
      <c r="AB87" s="3">
        <f>ROUND('Рейтинговая таблица организаций'!AN87*100/AC87,0)</f>
        <v>100</v>
      </c>
      <c r="AC87" s="3">
        <f>'Рейтинговая таблица организаций'!AO87</f>
        <v>27</v>
      </c>
      <c r="AD87" s="3">
        <f>ROUND('Рейтинговая таблица организаций'!AP87*100/AE87,0)</f>
        <v>100</v>
      </c>
      <c r="AE87" s="3">
        <f>'Рейтинговая таблица организаций'!AQ87</f>
        <v>25</v>
      </c>
      <c r="AF87" s="3">
        <f>ROUND('Рейтинговая таблица организаций'!AV87*100/AG87,0)</f>
        <v>100</v>
      </c>
      <c r="AG87" s="3">
        <f>'Рейтинговая таблица организаций'!AW87</f>
        <v>27</v>
      </c>
      <c r="AH87" s="3">
        <f>ROUND('Рейтинговая таблица организаций'!AX87*100/AI87,0)</f>
        <v>100</v>
      </c>
      <c r="AI87" s="3">
        <f>'Рейтинговая таблица организаций'!AY87</f>
        <v>27</v>
      </c>
      <c r="AJ87" s="3">
        <f>ROUND('Рейтинговая таблица организаций'!AZ87*100/AK87,0)</f>
        <v>100</v>
      </c>
      <c r="AK87" s="3">
        <f>'Рейтинговая таблица организаций'!BA87</f>
        <v>27</v>
      </c>
    </row>
    <row r="88" spans="1:37">
      <c r="A88" s="14">
        <f>'Рейтинговая таблица организаций'!A88</f>
        <v>85</v>
      </c>
      <c r="B88" s="14" t="str">
        <f>'бланки '!C90</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8" s="2">
        <f>'бланки '!E90+'бланки '!F90</f>
        <v>60</v>
      </c>
      <c r="D88" s="14">
        <f>'Рейтинговая таблица организаций'!C88</f>
        <v>40</v>
      </c>
      <c r="E88" s="14">
        <v>5</v>
      </c>
      <c r="F88" s="14">
        <v>35</v>
      </c>
      <c r="G88" s="14">
        <v>10</v>
      </c>
      <c r="H88" s="6">
        <f t="shared" si="1"/>
        <v>0.66666666666666663</v>
      </c>
      <c r="I88" s="18">
        <f>анкеты!I86</f>
        <v>7</v>
      </c>
      <c r="J88" s="3">
        <f>ROUND('Рейтинговая таблица организаций'!D88*100/K88,0)</f>
        <v>100</v>
      </c>
      <c r="K88" s="3">
        <f>'Рейтинговая таблица организаций'!E88</f>
        <v>13</v>
      </c>
      <c r="L88" s="3">
        <f>ROUND('Рейтинговая таблица организаций'!F88*100/M88,0)</f>
        <v>66</v>
      </c>
      <c r="M88" s="3">
        <f>'Рейтинговая таблица организаций'!G88</f>
        <v>54</v>
      </c>
      <c r="N88" s="3">
        <f>'Рейтинговая таблица организаций'!H88</f>
        <v>4</v>
      </c>
      <c r="O88" s="3">
        <f>ROUND('Рейтинговая таблица организаций'!I88*100/P88,0)</f>
        <v>100</v>
      </c>
      <c r="P88" s="3">
        <f>'Рейтинговая таблица организаций'!J88</f>
        <v>33</v>
      </c>
      <c r="Q88" s="3">
        <f>ROUND('Рейтинговая таблица организаций'!K88*100/R88,0)</f>
        <v>100</v>
      </c>
      <c r="R88" s="3">
        <f>'Рейтинговая таблица организаций'!L88</f>
        <v>27</v>
      </c>
      <c r="S88" s="3">
        <f>'Рейтинговая таблица организаций'!U88</f>
        <v>5</v>
      </c>
      <c r="T88" s="3">
        <f>'Рейтинговая таблица организаций'!X88</f>
        <v>40</v>
      </c>
      <c r="U88" s="3">
        <f>'Рейтинговая таблица организаций'!Y88</f>
        <v>40</v>
      </c>
      <c r="V88" s="3">
        <f>'Рейтинговая таблица организаций'!AD88</f>
        <v>0</v>
      </c>
      <c r="W88" s="3">
        <f>'Рейтинговая таблица организаций'!AE88</f>
        <v>2</v>
      </c>
      <c r="X88" s="3">
        <f>'Рейтинговая таблица организаций'!AF88</f>
        <v>7</v>
      </c>
      <c r="Y88" s="3">
        <f>'Рейтинговая таблица организаций'!AG88</f>
        <v>7</v>
      </c>
      <c r="Z88" s="3">
        <f>ROUND('Рейтинговая таблица организаций'!AL88*100/AA88,0)</f>
        <v>100</v>
      </c>
      <c r="AA88" s="3">
        <f>'Рейтинговая таблица организаций'!AM88</f>
        <v>40</v>
      </c>
      <c r="AB88" s="3">
        <f>ROUND('Рейтинговая таблица организаций'!AN88*100/AC88,0)</f>
        <v>100</v>
      </c>
      <c r="AC88" s="3">
        <f>'Рейтинговая таблица организаций'!AO88</f>
        <v>40</v>
      </c>
      <c r="AD88" s="3">
        <f>ROUND('Рейтинговая таблица организаций'!AP88*100/AE88,0)</f>
        <v>100</v>
      </c>
      <c r="AE88" s="3">
        <f>'Рейтинговая таблица организаций'!AQ88</f>
        <v>35</v>
      </c>
      <c r="AF88" s="3">
        <f>ROUND('Рейтинговая таблица организаций'!AV88*100/AG88,0)</f>
        <v>100</v>
      </c>
      <c r="AG88" s="3">
        <f>'Рейтинговая таблица организаций'!AW88</f>
        <v>40</v>
      </c>
      <c r="AH88" s="3">
        <f>ROUND('Рейтинговая таблица организаций'!AX88*100/AI88,0)</f>
        <v>100</v>
      </c>
      <c r="AI88" s="3">
        <f>'Рейтинговая таблица организаций'!AY88</f>
        <v>40</v>
      </c>
      <c r="AJ88" s="3">
        <f>ROUND('Рейтинговая таблица организаций'!AZ88*100/AK88,0)</f>
        <v>100</v>
      </c>
      <c r="AK88" s="3">
        <f>'Рейтинговая таблица организаций'!BA88</f>
        <v>40</v>
      </c>
    </row>
    <row r="89" spans="1:37">
      <c r="A89" s="14">
        <f>'Рейтинговая таблица организаций'!A89</f>
        <v>86</v>
      </c>
      <c r="B89" s="14" t="str">
        <f>'бланки '!C91</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9" s="2">
        <f>'бланки '!E91+'бланки '!F91</f>
        <v>464</v>
      </c>
      <c r="D89" s="14">
        <f>'Рейтинговая таблица организаций'!C89</f>
        <v>366</v>
      </c>
      <c r="E89" s="14">
        <v>79</v>
      </c>
      <c r="F89" s="14">
        <v>287</v>
      </c>
      <c r="G89" s="14">
        <v>1</v>
      </c>
      <c r="H89" s="6">
        <f t="shared" si="1"/>
        <v>0.78879310344827591</v>
      </c>
      <c r="I89" s="18">
        <f>анкеты!I87</f>
        <v>45</v>
      </c>
      <c r="J89" s="3">
        <f>ROUND('Рейтинговая таблица организаций'!D89*100/K89,0)</f>
        <v>100</v>
      </c>
      <c r="K89" s="3">
        <f>'Рейтинговая таблица организаций'!E89</f>
        <v>13</v>
      </c>
      <c r="L89" s="3">
        <f>ROUND('Рейтинговая таблица организаций'!F89*100/M89,0)</f>
        <v>100</v>
      </c>
      <c r="M89" s="3">
        <f>'Рейтинговая таблица организаций'!G89</f>
        <v>53</v>
      </c>
      <c r="N89" s="3">
        <f>'Рейтинговая таблица организаций'!H89</f>
        <v>4</v>
      </c>
      <c r="O89" s="3">
        <f>ROUND('Рейтинговая таблица организаций'!I89*100/P89,0)</f>
        <v>100</v>
      </c>
      <c r="P89" s="3">
        <f>'Рейтинговая таблица организаций'!J89</f>
        <v>260</v>
      </c>
      <c r="Q89" s="3">
        <f>ROUND('Рейтинговая таблица организаций'!K89*100/R89,0)</f>
        <v>96</v>
      </c>
      <c r="R89" s="3">
        <f>'Рейтинговая таблица организаций'!L89</f>
        <v>293</v>
      </c>
      <c r="S89" s="3">
        <f>'Рейтинговая таблица организаций'!U89</f>
        <v>5</v>
      </c>
      <c r="T89" s="3">
        <f>'Рейтинговая таблица организаций'!X89</f>
        <v>353</v>
      </c>
      <c r="U89" s="3">
        <f>'Рейтинговая таблица организаций'!Y89</f>
        <v>366</v>
      </c>
      <c r="V89" s="3">
        <f>'Рейтинговая таблица организаций'!AD89</f>
        <v>4</v>
      </c>
      <c r="W89" s="3">
        <f>'Рейтинговая таблица организаций'!AE89</f>
        <v>5</v>
      </c>
      <c r="X89" s="3">
        <f>'Рейтинговая таблица организаций'!AF89</f>
        <v>45</v>
      </c>
      <c r="Y89" s="3">
        <f>'Рейтинговая таблица организаций'!AG89</f>
        <v>45</v>
      </c>
      <c r="Z89" s="3">
        <f>ROUND('Рейтинговая таблица организаций'!AL89*100/AA89,0)</f>
        <v>96</v>
      </c>
      <c r="AA89" s="3">
        <f>'Рейтинговая таблица организаций'!AM89</f>
        <v>366</v>
      </c>
      <c r="AB89" s="3">
        <f>ROUND('Рейтинговая таблица организаций'!AN89*100/AC89,0)</f>
        <v>96</v>
      </c>
      <c r="AC89" s="3">
        <f>'Рейтинговая таблица организаций'!AO89</f>
        <v>366</v>
      </c>
      <c r="AD89" s="3">
        <f>ROUND('Рейтинговая таблица организаций'!AP89*100/AE89,0)</f>
        <v>97</v>
      </c>
      <c r="AE89" s="3">
        <f>'Рейтинговая таблица организаций'!AQ89</f>
        <v>319</v>
      </c>
      <c r="AF89" s="3">
        <f>ROUND('Рейтинговая таблица организаций'!AV89*100/AG89,0)</f>
        <v>96</v>
      </c>
      <c r="AG89" s="3">
        <f>'Рейтинговая таблица организаций'!AW89</f>
        <v>366</v>
      </c>
      <c r="AH89" s="3">
        <f>ROUND('Рейтинговая таблица организаций'!AX89*100/AI89,0)</f>
        <v>95</v>
      </c>
      <c r="AI89" s="3">
        <f>'Рейтинговая таблица организаций'!AY89</f>
        <v>366</v>
      </c>
      <c r="AJ89" s="3">
        <f>ROUND('Рейтинговая таблица организаций'!AZ89*100/AK89,0)</f>
        <v>97</v>
      </c>
      <c r="AK89" s="3">
        <f>'Рейтинговая таблица организаций'!BA89</f>
        <v>366</v>
      </c>
    </row>
    <row r="90" spans="1:37">
      <c r="A90" s="14">
        <f>'Рейтинговая таблица организаций'!A90</f>
        <v>87</v>
      </c>
      <c r="B90" s="14" t="str">
        <f>'бланки '!C92</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90" s="2">
        <f>'бланки '!E92+'бланки '!F92</f>
        <v>28</v>
      </c>
      <c r="D90" s="14">
        <f>'Рейтинговая таблица организаций'!C90</f>
        <v>16</v>
      </c>
      <c r="E90" s="14">
        <v>5</v>
      </c>
      <c r="F90" s="14">
        <v>11</v>
      </c>
      <c r="G90" s="14">
        <v>3</v>
      </c>
      <c r="H90" s="6">
        <f t="shared" si="1"/>
        <v>0.5714285714285714</v>
      </c>
      <c r="I90" s="18">
        <f>анкеты!I88</f>
        <v>5</v>
      </c>
      <c r="J90" s="3">
        <f>ROUND('Рейтинговая таблица организаций'!D90*100/K90,0)</f>
        <v>100</v>
      </c>
      <c r="K90" s="3">
        <f>'Рейтинговая таблица организаций'!E90</f>
        <v>13</v>
      </c>
      <c r="L90" s="3">
        <f>ROUND('Рейтинговая таблица организаций'!F90*100/M90,0)</f>
        <v>72</v>
      </c>
      <c r="M90" s="3">
        <f>'Рейтинговая таблица организаций'!G90</f>
        <v>51</v>
      </c>
      <c r="N90" s="3">
        <f>'Рейтинговая таблица организаций'!H90</f>
        <v>4</v>
      </c>
      <c r="O90" s="3">
        <f>ROUND('Рейтинговая таблица организаций'!I90*100/P90,0)</f>
        <v>100</v>
      </c>
      <c r="P90" s="3">
        <f>'Рейтинговая таблица организаций'!J90</f>
        <v>10</v>
      </c>
      <c r="Q90" s="3">
        <f>ROUND('Рейтинговая таблица организаций'!K90*100/R90,0)</f>
        <v>100</v>
      </c>
      <c r="R90" s="3">
        <f>'Рейтинговая таблица организаций'!L90</f>
        <v>10</v>
      </c>
      <c r="S90" s="3">
        <f>'Рейтинговая таблица организаций'!U90</f>
        <v>5</v>
      </c>
      <c r="T90" s="3">
        <f>'Рейтинговая таблица организаций'!X90</f>
        <v>16</v>
      </c>
      <c r="U90" s="3">
        <f>'Рейтинговая таблица организаций'!Y90</f>
        <v>16</v>
      </c>
      <c r="V90" s="3">
        <f>'Рейтинговая таблица организаций'!AD90</f>
        <v>0</v>
      </c>
      <c r="W90" s="3">
        <f>'Рейтинговая таблица организаций'!AE90</f>
        <v>3</v>
      </c>
      <c r="X90" s="3">
        <f>'Рейтинговая таблица организаций'!AF90</f>
        <v>5</v>
      </c>
      <c r="Y90" s="3">
        <f>'Рейтинговая таблица организаций'!AG90</f>
        <v>5</v>
      </c>
      <c r="Z90" s="3">
        <f>ROUND('Рейтинговая таблица организаций'!AL90*100/AA90,0)</f>
        <v>100</v>
      </c>
      <c r="AA90" s="3">
        <f>'Рейтинговая таблица организаций'!AM90</f>
        <v>16</v>
      </c>
      <c r="AB90" s="3">
        <f>ROUND('Рейтинговая таблица организаций'!AN90*100/AC90,0)</f>
        <v>100</v>
      </c>
      <c r="AC90" s="3">
        <f>'Рейтинговая таблица организаций'!AO90</f>
        <v>16</v>
      </c>
      <c r="AD90" s="3">
        <f>ROUND('Рейтинговая таблица организаций'!AP90*100/AE90,0)</f>
        <v>100</v>
      </c>
      <c r="AE90" s="3">
        <f>'Рейтинговая таблица организаций'!AQ90</f>
        <v>15</v>
      </c>
      <c r="AF90" s="3">
        <f>ROUND('Рейтинговая таблица организаций'!AV90*100/AG90,0)</f>
        <v>100</v>
      </c>
      <c r="AG90" s="3">
        <f>'Рейтинговая таблица организаций'!AW90</f>
        <v>16</v>
      </c>
      <c r="AH90" s="3">
        <f>ROUND('Рейтинговая таблица организаций'!AX90*100/AI90,0)</f>
        <v>100</v>
      </c>
      <c r="AI90" s="3">
        <f>'Рейтинговая таблица организаций'!AY90</f>
        <v>16</v>
      </c>
      <c r="AJ90" s="3">
        <f>ROUND('Рейтинговая таблица организаций'!AZ90*100/AK90,0)</f>
        <v>100</v>
      </c>
      <c r="AK90" s="3">
        <f>'Рейтинговая таблица организаций'!BA90</f>
        <v>16</v>
      </c>
    </row>
    <row r="91" spans="1:37">
      <c r="A91" s="14">
        <f>'Рейтинговая таблица организаций'!A91</f>
        <v>88</v>
      </c>
      <c r="B91" s="14" t="str">
        <f>'бланки '!C93</f>
        <v>Муниципальное бюджетное общеобразовательное учреждение «Ломецкая средняя общеобразовательная школа» Залегощенского района Орловской области</v>
      </c>
      <c r="C91" s="2">
        <f>'бланки '!E93+'бланки '!F93</f>
        <v>35</v>
      </c>
      <c r="D91" s="14">
        <f>'Рейтинговая таблица организаций'!C91</f>
        <v>28</v>
      </c>
      <c r="E91" s="14">
        <v>4</v>
      </c>
      <c r="F91" s="14">
        <v>24</v>
      </c>
      <c r="G91" s="14">
        <v>1</v>
      </c>
      <c r="H91" s="6">
        <f t="shared" si="1"/>
        <v>0.8</v>
      </c>
      <c r="I91" s="18">
        <f>анкеты!I89</f>
        <v>18</v>
      </c>
      <c r="J91" s="3">
        <f>ROUND('Рейтинговая таблица организаций'!D91*100/K91,0)</f>
        <v>100</v>
      </c>
      <c r="K91" s="3">
        <f>'Рейтинговая таблица организаций'!E91</f>
        <v>13</v>
      </c>
      <c r="L91" s="3">
        <f>ROUND('Рейтинговая таблица организаций'!F91*100/M91,0)</f>
        <v>92</v>
      </c>
      <c r="M91" s="3">
        <f>'Рейтинговая таблица организаций'!G91</f>
        <v>53</v>
      </c>
      <c r="N91" s="3">
        <f>'Рейтинговая таблица организаций'!H91</f>
        <v>4</v>
      </c>
      <c r="O91" s="3">
        <f>ROUND('Рейтинговая таблица организаций'!I91*100/P91,0)</f>
        <v>100</v>
      </c>
      <c r="P91" s="3">
        <f>'Рейтинговая таблица организаций'!J91</f>
        <v>28</v>
      </c>
      <c r="Q91" s="3">
        <f>ROUND('Рейтинговая таблица организаций'!K91*100/R91,0)</f>
        <v>100</v>
      </c>
      <c r="R91" s="3">
        <f>'Рейтинговая таблица организаций'!L91</f>
        <v>25</v>
      </c>
      <c r="S91" s="3">
        <f>'Рейтинговая таблица организаций'!U91</f>
        <v>5</v>
      </c>
      <c r="T91" s="3">
        <f>'Рейтинговая таблица организаций'!X91</f>
        <v>28</v>
      </c>
      <c r="U91" s="3">
        <f>'Рейтинговая таблица организаций'!Y91</f>
        <v>28</v>
      </c>
      <c r="V91" s="3">
        <f>'Рейтинговая таблица организаций'!AD91</f>
        <v>1</v>
      </c>
      <c r="W91" s="3">
        <f>'Рейтинговая таблица организаций'!AE91</f>
        <v>3</v>
      </c>
      <c r="X91" s="3">
        <f>'Рейтинговая таблица организаций'!AF91</f>
        <v>17</v>
      </c>
      <c r="Y91" s="3">
        <f>'Рейтинговая таблица организаций'!AG91</f>
        <v>18</v>
      </c>
      <c r="Z91" s="3">
        <f>ROUND('Рейтинговая таблица организаций'!AL91*100/AA91,0)</f>
        <v>100</v>
      </c>
      <c r="AA91" s="3">
        <f>'Рейтинговая таблица организаций'!AM91</f>
        <v>28</v>
      </c>
      <c r="AB91" s="3">
        <f>ROUND('Рейтинговая таблица организаций'!AN91*100/AC91,0)</f>
        <v>100</v>
      </c>
      <c r="AC91" s="3">
        <f>'Рейтинговая таблица организаций'!AO91</f>
        <v>28</v>
      </c>
      <c r="AD91" s="3">
        <f>ROUND('Рейтинговая таблица организаций'!AP91*100/AE91,0)</f>
        <v>100</v>
      </c>
      <c r="AE91" s="3">
        <f>'Рейтинговая таблица организаций'!AQ91</f>
        <v>27</v>
      </c>
      <c r="AF91" s="3">
        <f>ROUND('Рейтинговая таблица организаций'!AV91*100/AG91,0)</f>
        <v>100</v>
      </c>
      <c r="AG91" s="3">
        <f>'Рейтинговая таблица организаций'!AW91</f>
        <v>28</v>
      </c>
      <c r="AH91" s="3">
        <f>ROUND('Рейтинговая таблица организаций'!AX91*100/AI91,0)</f>
        <v>96</v>
      </c>
      <c r="AI91" s="3">
        <f>'Рейтинговая таблица организаций'!AY91</f>
        <v>28</v>
      </c>
      <c r="AJ91" s="3">
        <f>ROUND('Рейтинговая таблица организаций'!AZ91*100/AK91,0)</f>
        <v>100</v>
      </c>
      <c r="AK91" s="3">
        <f>'Рейтинговая таблица организаций'!BA91</f>
        <v>28</v>
      </c>
    </row>
    <row r="92" spans="1:37">
      <c r="A92" s="14">
        <f>'Рейтинговая таблица организаций'!A92</f>
        <v>89</v>
      </c>
      <c r="B92" s="14" t="str">
        <f>'бланки '!C94</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2" s="2">
        <f>'бланки '!E94+'бланки '!F94</f>
        <v>29</v>
      </c>
      <c r="D92" s="14">
        <f>'Рейтинговая таблица организаций'!C92</f>
        <v>22</v>
      </c>
      <c r="E92" s="14">
        <v>5</v>
      </c>
      <c r="F92" s="14">
        <v>17</v>
      </c>
      <c r="G92" s="14">
        <v>1</v>
      </c>
      <c r="H92" s="6">
        <f t="shared" si="1"/>
        <v>0.75862068965517238</v>
      </c>
      <c r="I92" s="18">
        <f>анкеты!I90</f>
        <v>13</v>
      </c>
      <c r="J92" s="3">
        <f>ROUND('Рейтинговая таблица организаций'!D92*100/K92,0)</f>
        <v>100</v>
      </c>
      <c r="K92" s="3">
        <f>'Рейтинговая таблица организаций'!E92</f>
        <v>13</v>
      </c>
      <c r="L92" s="3">
        <f>ROUND('Рейтинговая таблица организаций'!F92*100/M92,0)</f>
        <v>89</v>
      </c>
      <c r="M92" s="3">
        <f>'Рейтинговая таблица организаций'!G92</f>
        <v>53</v>
      </c>
      <c r="N92" s="3">
        <f>'Рейтинговая таблица организаций'!H92</f>
        <v>4</v>
      </c>
      <c r="O92" s="3">
        <f>ROUND('Рейтинговая таблица организаций'!I92*100/P92,0)</f>
        <v>100</v>
      </c>
      <c r="P92" s="3">
        <f>'Рейтинговая таблица организаций'!J92</f>
        <v>18</v>
      </c>
      <c r="Q92" s="3">
        <f>ROUND('Рейтинговая таблица организаций'!K92*100/R92,0)</f>
        <v>100</v>
      </c>
      <c r="R92" s="3">
        <f>'Рейтинговая таблица организаций'!L92</f>
        <v>18</v>
      </c>
      <c r="S92" s="3">
        <f>'Рейтинговая таблица организаций'!U92</f>
        <v>5</v>
      </c>
      <c r="T92" s="3">
        <f>'Рейтинговая таблица организаций'!X92</f>
        <v>22</v>
      </c>
      <c r="U92" s="3">
        <f>'Рейтинговая таблица организаций'!Y92</f>
        <v>22</v>
      </c>
      <c r="V92" s="3">
        <f>'Рейтинговая таблица организаций'!AD92</f>
        <v>0</v>
      </c>
      <c r="W92" s="3">
        <f>'Рейтинговая таблица организаций'!AE92</f>
        <v>3</v>
      </c>
      <c r="X92" s="3">
        <f>'Рейтинговая таблица организаций'!AF92</f>
        <v>12</v>
      </c>
      <c r="Y92" s="3">
        <f>'Рейтинговая таблица организаций'!AG92</f>
        <v>13</v>
      </c>
      <c r="Z92" s="3">
        <f>ROUND('Рейтинговая таблица организаций'!AL92*100/AA92,0)</f>
        <v>100</v>
      </c>
      <c r="AA92" s="3">
        <f>'Рейтинговая таблица организаций'!AM92</f>
        <v>22</v>
      </c>
      <c r="AB92" s="3">
        <f>ROUND('Рейтинговая таблица организаций'!AN92*100/AC92,0)</f>
        <v>100</v>
      </c>
      <c r="AC92" s="3">
        <f>'Рейтинговая таблица организаций'!AO92</f>
        <v>22</v>
      </c>
      <c r="AD92" s="3">
        <f>ROUND('Рейтинговая таблица организаций'!AP92*100/AE92,0)</f>
        <v>100</v>
      </c>
      <c r="AE92" s="3">
        <f>'Рейтинговая таблица организаций'!AQ92</f>
        <v>20</v>
      </c>
      <c r="AF92" s="3">
        <f>ROUND('Рейтинговая таблица организаций'!AV92*100/AG92,0)</f>
        <v>100</v>
      </c>
      <c r="AG92" s="3">
        <f>'Рейтинговая таблица организаций'!AW92</f>
        <v>22</v>
      </c>
      <c r="AH92" s="3">
        <f>ROUND('Рейтинговая таблица организаций'!AX92*100/AI92,0)</f>
        <v>100</v>
      </c>
      <c r="AI92" s="3">
        <f>'Рейтинговая таблица организаций'!AY92</f>
        <v>22</v>
      </c>
      <c r="AJ92" s="3">
        <f>ROUND('Рейтинговая таблица организаций'!AZ92*100/AK92,0)</f>
        <v>100</v>
      </c>
      <c r="AK92" s="3">
        <f>'Рейтинговая таблица организаций'!BA92</f>
        <v>22</v>
      </c>
    </row>
    <row r="93" spans="1:37">
      <c r="A93" s="14">
        <f>'Рейтинговая таблица организаций'!A93</f>
        <v>90</v>
      </c>
      <c r="B93" s="14" t="str">
        <f>'бланки '!C95</f>
        <v>Муниципальное бюджетное общеобразовательное учреждение города Мценска «Средняя общеобразовательная школа № 2»</v>
      </c>
      <c r="C93" s="2">
        <f>'бланки '!E95+'бланки '!F95</f>
        <v>400</v>
      </c>
      <c r="D93" s="14">
        <f>'Рейтинговая таблица организаций'!C93</f>
        <v>302</v>
      </c>
      <c r="E93" s="14">
        <v>24</v>
      </c>
      <c r="F93" s="14">
        <v>278</v>
      </c>
      <c r="G93" s="14">
        <v>35</v>
      </c>
      <c r="H93" s="6">
        <f t="shared" si="1"/>
        <v>0.755</v>
      </c>
      <c r="I93" s="18">
        <f>анкеты!I91</f>
        <v>39</v>
      </c>
      <c r="J93" s="3">
        <f>ROUND('Рейтинговая таблица организаций'!D93*100/K93,0)</f>
        <v>100</v>
      </c>
      <c r="K93" s="3">
        <f>'Рейтинговая таблица организаций'!E93</f>
        <v>14</v>
      </c>
      <c r="L93" s="3">
        <f>ROUND('Рейтинговая таблица организаций'!F93*100/M93,0)</f>
        <v>97</v>
      </c>
      <c r="M93" s="3">
        <f>'Рейтинговая таблица организаций'!G93</f>
        <v>55</v>
      </c>
      <c r="N93" s="3">
        <f>'Рейтинговая таблица организаций'!H93</f>
        <v>4</v>
      </c>
      <c r="O93" s="3">
        <f>ROUND('Рейтинговая таблица организаций'!I93*100/P93,0)</f>
        <v>100</v>
      </c>
      <c r="P93" s="3">
        <f>'Рейтинговая таблица организаций'!J93</f>
        <v>248</v>
      </c>
      <c r="Q93" s="3">
        <f>ROUND('Рейтинговая таблица организаций'!K93*100/R93,0)</f>
        <v>99</v>
      </c>
      <c r="R93" s="3">
        <f>'Рейтинговая таблица организаций'!L93</f>
        <v>236</v>
      </c>
      <c r="S93" s="3">
        <f>'Рейтинговая таблица организаций'!U93</f>
        <v>5</v>
      </c>
      <c r="T93" s="3">
        <f>'Рейтинговая таблица организаций'!X93</f>
        <v>291</v>
      </c>
      <c r="U93" s="3">
        <f>'Рейтинговая таблица организаций'!Y93</f>
        <v>302</v>
      </c>
      <c r="V93" s="3">
        <f>'Рейтинговая таблица организаций'!AD93</f>
        <v>1</v>
      </c>
      <c r="W93" s="3">
        <f>'Рейтинговая таблица организаций'!AE93</f>
        <v>3</v>
      </c>
      <c r="X93" s="3">
        <f>'Рейтинговая таблица организаций'!AF93</f>
        <v>36</v>
      </c>
      <c r="Y93" s="3">
        <f>'Рейтинговая таблица организаций'!AG93</f>
        <v>39</v>
      </c>
      <c r="Z93" s="3">
        <f>ROUND('Рейтинговая таблица организаций'!AL93*100/AA93,0)</f>
        <v>100</v>
      </c>
      <c r="AA93" s="3">
        <f>'Рейтинговая таблица организаций'!AM93</f>
        <v>302</v>
      </c>
      <c r="AB93" s="3">
        <f>ROUND('Рейтинговая таблица организаций'!AN93*100/AC93,0)</f>
        <v>98</v>
      </c>
      <c r="AC93" s="3">
        <f>'Рейтинговая таблица организаций'!AO93</f>
        <v>302</v>
      </c>
      <c r="AD93" s="3">
        <f>ROUND('Рейтинговая таблица организаций'!AP93*100/AE93,0)</f>
        <v>99</v>
      </c>
      <c r="AE93" s="3">
        <f>'Рейтинговая таблица организаций'!AQ93</f>
        <v>256</v>
      </c>
      <c r="AF93" s="3">
        <f>ROUND('Рейтинговая таблица организаций'!AV93*100/AG93,0)</f>
        <v>98</v>
      </c>
      <c r="AG93" s="3">
        <f>'Рейтинговая таблица организаций'!AW93</f>
        <v>302</v>
      </c>
      <c r="AH93" s="3">
        <f>ROUND('Рейтинговая таблица организаций'!AX93*100/AI93,0)</f>
        <v>98</v>
      </c>
      <c r="AI93" s="3">
        <f>'Рейтинговая таблица организаций'!AY93</f>
        <v>302</v>
      </c>
      <c r="AJ93" s="3">
        <f>ROUND('Рейтинговая таблица организаций'!AZ93*100/AK93,0)</f>
        <v>98</v>
      </c>
      <c r="AK93" s="3">
        <f>'Рейтинговая таблица организаций'!BA93</f>
        <v>302</v>
      </c>
    </row>
    <row r="94" spans="1:37">
      <c r="A94" s="14">
        <f>'Рейтинговая таблица организаций'!A94</f>
        <v>91</v>
      </c>
      <c r="B94" s="14" t="str">
        <f>'бланки '!C96</f>
        <v>Муниципальное бюджетное общеобразовательное учреждение города Мценска «Средняя общеобразовательная школа № 9»</v>
      </c>
      <c r="C94" s="2">
        <f>'бланки '!E96+'бланки '!F96</f>
        <v>1208</v>
      </c>
      <c r="D94" s="14">
        <f>'Рейтинговая таблица организаций'!C94</f>
        <v>600</v>
      </c>
      <c r="E94" s="14">
        <v>129</v>
      </c>
      <c r="F94" s="14">
        <v>471</v>
      </c>
      <c r="G94" s="14">
        <v>17</v>
      </c>
      <c r="H94" s="6">
        <f t="shared" si="1"/>
        <v>0.49668874172185429</v>
      </c>
      <c r="I94" s="18">
        <f>анкеты!I92</f>
        <v>89</v>
      </c>
      <c r="J94" s="3">
        <f>ROUND('Рейтинговая таблица организаций'!D94*100/K94,0)</f>
        <v>100</v>
      </c>
      <c r="K94" s="3">
        <f>'Рейтинговая таблица организаций'!E94</f>
        <v>14</v>
      </c>
      <c r="L94" s="3">
        <f>ROUND('Рейтинговая таблица организаций'!F94*100/M94,0)</f>
        <v>96</v>
      </c>
      <c r="M94" s="3">
        <f>'Рейтинговая таблица организаций'!G94</f>
        <v>53</v>
      </c>
      <c r="N94" s="3">
        <f>'Рейтинговая таблица организаций'!H94</f>
        <v>4</v>
      </c>
      <c r="O94" s="3">
        <f>ROUND('Рейтинговая таблица организаций'!I94*100/P94,0)</f>
        <v>97</v>
      </c>
      <c r="P94" s="3">
        <f>'Рейтинговая таблица организаций'!J94</f>
        <v>428</v>
      </c>
      <c r="Q94" s="3">
        <f>ROUND('Рейтинговая таблица организаций'!K94*100/R94,0)</f>
        <v>97</v>
      </c>
      <c r="R94" s="3">
        <f>'Рейтинговая таблица организаций'!L94</f>
        <v>434</v>
      </c>
      <c r="S94" s="3">
        <f>'Рейтинговая таблица организаций'!U94</f>
        <v>5</v>
      </c>
      <c r="T94" s="3">
        <f>'Рейтинговая таблица организаций'!X94</f>
        <v>585</v>
      </c>
      <c r="U94" s="3">
        <f>'Рейтинговая таблица организаций'!Y94</f>
        <v>600</v>
      </c>
      <c r="V94" s="3">
        <f>'Рейтинговая таблица организаций'!AD94</f>
        <v>4</v>
      </c>
      <c r="W94" s="3">
        <f>'Рейтинговая таблица организаций'!AE94</f>
        <v>5</v>
      </c>
      <c r="X94" s="3">
        <f>'Рейтинговая таблица организаций'!AF94</f>
        <v>84</v>
      </c>
      <c r="Y94" s="3">
        <f>'Рейтинговая таблица организаций'!AG94</f>
        <v>89</v>
      </c>
      <c r="Z94" s="3">
        <f>ROUND('Рейтинговая таблица организаций'!AL94*100/AA94,0)</f>
        <v>97</v>
      </c>
      <c r="AA94" s="3">
        <f>'Рейтинговая таблица организаций'!AM94</f>
        <v>600</v>
      </c>
      <c r="AB94" s="3">
        <f>ROUND('Рейтинговая таблица организаций'!AN94*100/AC94,0)</f>
        <v>97</v>
      </c>
      <c r="AC94" s="3">
        <f>'Рейтинговая таблица организаций'!AO94</f>
        <v>600</v>
      </c>
      <c r="AD94" s="3">
        <f>ROUND('Рейтинговая таблица организаций'!AP94*100/AE94,0)</f>
        <v>98</v>
      </c>
      <c r="AE94" s="3">
        <f>'Рейтинговая таблица организаций'!AQ94</f>
        <v>450</v>
      </c>
      <c r="AF94" s="3">
        <f>ROUND('Рейтинговая таблица организаций'!AV94*100/AG94,0)</f>
        <v>95</v>
      </c>
      <c r="AG94" s="3">
        <f>'Рейтинговая таблица организаций'!AW94</f>
        <v>600</v>
      </c>
      <c r="AH94" s="3">
        <f>ROUND('Рейтинговая таблица организаций'!AX94*100/AI94,0)</f>
        <v>97</v>
      </c>
      <c r="AI94" s="3">
        <f>'Рейтинговая таблица организаций'!AY94</f>
        <v>600</v>
      </c>
      <c r="AJ94" s="3">
        <f>ROUND('Рейтинговая таблица организаций'!AZ94*100/AK94,0)</f>
        <v>95</v>
      </c>
      <c r="AK94" s="3">
        <f>'Рейтинговая таблица организаций'!BA94</f>
        <v>600</v>
      </c>
    </row>
    <row r="95" spans="1:37">
      <c r="A95" s="14">
        <f>'Рейтинговая таблица организаций'!A95</f>
        <v>92</v>
      </c>
      <c r="B95" s="14" t="str">
        <f>'бланки '!C97</f>
        <v>Муниципальное бюджетное общеобразовательное учреждение города Мценска «Средняя общеобразовательная школа № 1»</v>
      </c>
      <c r="C95" s="2">
        <f>'бланки '!E97+'бланки '!F97</f>
        <v>640</v>
      </c>
      <c r="D95" s="14">
        <f>'Рейтинговая таблица организаций'!C95</f>
        <v>508</v>
      </c>
      <c r="E95" s="14">
        <v>111</v>
      </c>
      <c r="F95" s="14">
        <v>397</v>
      </c>
      <c r="G95" s="14">
        <v>2</v>
      </c>
      <c r="H95" s="6">
        <f t="shared" si="1"/>
        <v>0.79374999999999996</v>
      </c>
      <c r="I95" s="18">
        <f>анкеты!I93</f>
        <v>247</v>
      </c>
      <c r="J95" s="3">
        <f>ROUND('Рейтинговая таблица организаций'!D95*100/K95,0)</f>
        <v>100</v>
      </c>
      <c r="K95" s="3">
        <f>'Рейтинговая таблица организаций'!E95</f>
        <v>13</v>
      </c>
      <c r="L95" s="3">
        <f>ROUND('Рейтинговая таблица организаций'!F95*100/M95,0)</f>
        <v>100</v>
      </c>
      <c r="M95" s="3">
        <f>'Рейтинговая таблица организаций'!G95</f>
        <v>56</v>
      </c>
      <c r="N95" s="3">
        <f>'Рейтинговая таблица организаций'!H95</f>
        <v>4</v>
      </c>
      <c r="O95" s="3">
        <f>ROUND('Рейтинговая таблица организаций'!I95*100/P95,0)</f>
        <v>97</v>
      </c>
      <c r="P95" s="3">
        <f>'Рейтинговая таблица организаций'!J95</f>
        <v>433</v>
      </c>
      <c r="Q95" s="3">
        <f>ROUND('Рейтинговая таблица организаций'!K95*100/R95,0)</f>
        <v>97</v>
      </c>
      <c r="R95" s="3">
        <f>'Рейтинговая таблица организаций'!L95</f>
        <v>411</v>
      </c>
      <c r="S95" s="3">
        <f>'Рейтинговая таблица организаций'!U95</f>
        <v>5</v>
      </c>
      <c r="T95" s="3">
        <f>'Рейтинговая таблица организаций'!X95</f>
        <v>498</v>
      </c>
      <c r="U95" s="3">
        <f>'Рейтинговая таблица организаций'!Y95</f>
        <v>508</v>
      </c>
      <c r="V95" s="3">
        <f>'Рейтинговая таблица организаций'!AD95</f>
        <v>0</v>
      </c>
      <c r="W95" s="3">
        <f>'Рейтинговая таблица организаций'!AE95</f>
        <v>3</v>
      </c>
      <c r="X95" s="3">
        <f>'Рейтинговая таблица организаций'!AF95</f>
        <v>240</v>
      </c>
      <c r="Y95" s="3">
        <f>'Рейтинговая таблица организаций'!AG95</f>
        <v>247</v>
      </c>
      <c r="Z95" s="3">
        <f>ROUND('Рейтинговая таблица организаций'!AL95*100/AA95,0)</f>
        <v>100</v>
      </c>
      <c r="AA95" s="3">
        <f>'Рейтинговая таблица организаций'!AM95</f>
        <v>508</v>
      </c>
      <c r="AB95" s="3">
        <f>ROUND('Рейтинговая таблица организаций'!AN95*100/AC95,0)</f>
        <v>98</v>
      </c>
      <c r="AC95" s="3">
        <f>'Рейтинговая таблица организаций'!AO95</f>
        <v>508</v>
      </c>
      <c r="AD95" s="3">
        <f>ROUND('Рейтинговая таблица организаций'!AP95*100/AE95,0)</f>
        <v>97</v>
      </c>
      <c r="AE95" s="3">
        <f>'Рейтинговая таблица организаций'!AQ95</f>
        <v>418</v>
      </c>
      <c r="AF95" s="3">
        <f>ROUND('Рейтинговая таблица организаций'!AV95*100/AG95,0)</f>
        <v>97</v>
      </c>
      <c r="AG95" s="3">
        <f>'Рейтинговая таблица организаций'!AW95</f>
        <v>508</v>
      </c>
      <c r="AH95" s="3">
        <f>ROUND('Рейтинговая таблица организаций'!AX95*100/AI95,0)</f>
        <v>96</v>
      </c>
      <c r="AI95" s="3">
        <f>'Рейтинговая таблица организаций'!AY95</f>
        <v>508</v>
      </c>
      <c r="AJ95" s="3">
        <f>ROUND('Рейтинговая таблица организаций'!AZ95*100/AK95,0)</f>
        <v>96</v>
      </c>
      <c r="AK95" s="3">
        <f>'Рейтинговая таблица организаций'!BA95</f>
        <v>508</v>
      </c>
    </row>
    <row r="96" spans="1:37">
      <c r="A96" s="14">
        <f>'Рейтинговая таблица организаций'!A96</f>
        <v>93</v>
      </c>
      <c r="B96" s="14" t="str">
        <f>'бланки '!C98</f>
        <v>Муниципальное бюджетное общеобразовательное учреждение города Мценска «Средняя общеобразовательная школа № 7»</v>
      </c>
      <c r="C96" s="2">
        <f>'бланки '!E98+'бланки '!F98</f>
        <v>1041</v>
      </c>
      <c r="D96" s="14">
        <f>'Рейтинговая таблица организаций'!C96</f>
        <v>600</v>
      </c>
      <c r="E96" s="14">
        <v>78</v>
      </c>
      <c r="F96" s="14">
        <v>522</v>
      </c>
      <c r="G96" s="14">
        <v>7</v>
      </c>
      <c r="H96" s="6">
        <f t="shared" si="1"/>
        <v>0.57636887608069165</v>
      </c>
      <c r="I96" s="18">
        <f>анкеты!I94</f>
        <v>20</v>
      </c>
      <c r="J96" s="3">
        <f>ROUND('Рейтинговая таблица организаций'!D96*100/K96,0)</f>
        <v>100</v>
      </c>
      <c r="K96" s="3">
        <f>'Рейтинговая таблица организаций'!E96</f>
        <v>13</v>
      </c>
      <c r="L96" s="3">
        <f>ROUND('Рейтинговая таблица организаций'!F96*100/M96,0)</f>
        <v>95</v>
      </c>
      <c r="M96" s="3">
        <f>'Рейтинговая таблица организаций'!G96</f>
        <v>53</v>
      </c>
      <c r="N96" s="3">
        <f>'Рейтинговая таблица организаций'!H96</f>
        <v>4</v>
      </c>
      <c r="O96" s="3">
        <f>ROUND('Рейтинговая таблица организаций'!I96*100/P96,0)</f>
        <v>95</v>
      </c>
      <c r="P96" s="3">
        <f>'Рейтинговая таблица организаций'!J96</f>
        <v>351</v>
      </c>
      <c r="Q96" s="3">
        <f>ROUND('Рейтинговая таблица организаций'!K96*100/R96,0)</f>
        <v>97</v>
      </c>
      <c r="R96" s="3">
        <f>'Рейтинговая таблица организаций'!L96</f>
        <v>411</v>
      </c>
      <c r="S96" s="3">
        <f>'Рейтинговая таблица организаций'!U96</f>
        <v>5</v>
      </c>
      <c r="T96" s="3">
        <f>'Рейтинговая таблица организаций'!X96</f>
        <v>579</v>
      </c>
      <c r="U96" s="3">
        <f>'Рейтинговая таблица организаций'!Y96</f>
        <v>600</v>
      </c>
      <c r="V96" s="3">
        <f>'Рейтинговая таблица организаций'!AD96</f>
        <v>2</v>
      </c>
      <c r="W96" s="3">
        <f>'Рейтинговая таблица организаций'!AE96</f>
        <v>3</v>
      </c>
      <c r="X96" s="3">
        <f>'Рейтинговая таблица организаций'!AF96</f>
        <v>17</v>
      </c>
      <c r="Y96" s="3">
        <f>'Рейтинговая таблица организаций'!AG96</f>
        <v>20</v>
      </c>
      <c r="Z96" s="3">
        <f>ROUND('Рейтинговая таблица организаций'!AL96*100/AA96,0)</f>
        <v>97</v>
      </c>
      <c r="AA96" s="3">
        <f>'Рейтинговая таблица организаций'!AM96</f>
        <v>600</v>
      </c>
      <c r="AB96" s="3">
        <f>ROUND('Рейтинговая таблица организаций'!AN96*100/AC96,0)</f>
        <v>96</v>
      </c>
      <c r="AC96" s="3">
        <f>'Рейтинговая таблица организаций'!AO96</f>
        <v>600</v>
      </c>
      <c r="AD96" s="3">
        <f>ROUND('Рейтинговая таблица организаций'!AP96*100/AE96,0)</f>
        <v>95</v>
      </c>
      <c r="AE96" s="3">
        <f>'Рейтинговая таблица организаций'!AQ96</f>
        <v>403</v>
      </c>
      <c r="AF96" s="3">
        <f>ROUND('Рейтинговая таблица организаций'!AV96*100/AG96,0)</f>
        <v>98</v>
      </c>
      <c r="AG96" s="3">
        <f>'Рейтинговая таблица организаций'!AW96</f>
        <v>600</v>
      </c>
      <c r="AH96" s="3">
        <f>ROUND('Рейтинговая таблица организаций'!AX96*100/AI96,0)</f>
        <v>96</v>
      </c>
      <c r="AI96" s="3">
        <f>'Рейтинговая таблица организаций'!AY96</f>
        <v>600</v>
      </c>
      <c r="AJ96" s="3">
        <f>ROUND('Рейтинговая таблица организаций'!AZ96*100/AK96,0)</f>
        <v>100</v>
      </c>
      <c r="AK96" s="3">
        <f>'Рейтинговая таблица организаций'!BA96</f>
        <v>600</v>
      </c>
    </row>
    <row r="97" spans="1:37">
      <c r="A97" s="14">
        <f>'Рейтинговая таблица организаций'!A97</f>
        <v>94</v>
      </c>
      <c r="B97" s="14" t="str">
        <f>'бланки '!C99</f>
        <v>Муниципальное бюджетное общеобразовательное учреждение города Мценска «Средняя общеобразовательная школа № 4»</v>
      </c>
      <c r="C97" s="2">
        <f>'бланки '!E99+'бланки '!F99</f>
        <v>570</v>
      </c>
      <c r="D97" s="14">
        <f>'Рейтинговая таблица организаций'!C97</f>
        <v>442</v>
      </c>
      <c r="E97" s="14">
        <v>35</v>
      </c>
      <c r="F97" s="14">
        <v>407</v>
      </c>
      <c r="G97" s="14">
        <v>4</v>
      </c>
      <c r="H97" s="6">
        <f t="shared" si="1"/>
        <v>0.77543859649122804</v>
      </c>
      <c r="I97" s="18">
        <f>анкеты!I95</f>
        <v>54</v>
      </c>
      <c r="J97" s="3">
        <f>ROUND('Рейтинговая таблица организаций'!D97*100/K97,0)</f>
        <v>100</v>
      </c>
      <c r="K97" s="3">
        <f>'Рейтинговая таблица организаций'!E97</f>
        <v>13</v>
      </c>
      <c r="L97" s="3">
        <f>ROUND('Рейтинговая таблица организаций'!F97*100/M97,0)</f>
        <v>98</v>
      </c>
      <c r="M97" s="3">
        <f>'Рейтинговая таблица организаций'!G97</f>
        <v>54</v>
      </c>
      <c r="N97" s="3">
        <f>'Рейтинговая таблица организаций'!H97</f>
        <v>4</v>
      </c>
      <c r="O97" s="3">
        <f>ROUND('Рейтинговая таблица организаций'!I97*100/P97,0)</f>
        <v>99</v>
      </c>
      <c r="P97" s="3">
        <f>'Рейтинговая таблица организаций'!J97</f>
        <v>315</v>
      </c>
      <c r="Q97" s="3">
        <f>ROUND('Рейтинговая таблица организаций'!K97*100/R97,0)</f>
        <v>96</v>
      </c>
      <c r="R97" s="3">
        <f>'Рейтинговая таблица организаций'!L97</f>
        <v>329</v>
      </c>
      <c r="S97" s="3">
        <f>'Рейтинговая таблица организаций'!U97</f>
        <v>5</v>
      </c>
      <c r="T97" s="3">
        <f>'Рейтинговая таблица организаций'!X97</f>
        <v>435</v>
      </c>
      <c r="U97" s="3">
        <f>'Рейтинговая таблица организаций'!Y97</f>
        <v>442</v>
      </c>
      <c r="V97" s="3">
        <f>'Рейтинговая таблица организаций'!AD97</f>
        <v>0</v>
      </c>
      <c r="W97" s="3">
        <f>'Рейтинговая таблица организаций'!AE97</f>
        <v>3</v>
      </c>
      <c r="X97" s="3">
        <f>'Рейтинговая таблица организаций'!AF97</f>
        <v>47</v>
      </c>
      <c r="Y97" s="3">
        <f>'Рейтинговая таблица организаций'!AG97</f>
        <v>54</v>
      </c>
      <c r="Z97" s="3">
        <f>ROUND('Рейтинговая таблица организаций'!AL97*100/AA97,0)</f>
        <v>98</v>
      </c>
      <c r="AA97" s="3">
        <f>'Рейтинговая таблица организаций'!AM97</f>
        <v>442</v>
      </c>
      <c r="AB97" s="3">
        <f>ROUND('Рейтинговая таблица организаций'!AN97*100/AC97,0)</f>
        <v>95</v>
      </c>
      <c r="AC97" s="3">
        <f>'Рейтинговая таблица организаций'!AO97</f>
        <v>442</v>
      </c>
      <c r="AD97" s="3">
        <f>ROUND('Рейтинговая таблица организаций'!AP97*100/AE97,0)</f>
        <v>98</v>
      </c>
      <c r="AE97" s="3">
        <f>'Рейтинговая таблица организаций'!AQ97</f>
        <v>323</v>
      </c>
      <c r="AF97" s="3">
        <f>ROUND('Рейтинговая таблица организаций'!AV97*100/AG97,0)</f>
        <v>100</v>
      </c>
      <c r="AG97" s="3">
        <f>'Рейтинговая таблица организаций'!AW97</f>
        <v>442</v>
      </c>
      <c r="AH97" s="3">
        <f>ROUND('Рейтинговая таблица организаций'!AX97*100/AI97,0)</f>
        <v>98</v>
      </c>
      <c r="AI97" s="3">
        <f>'Рейтинговая таблица организаций'!AY97</f>
        <v>442</v>
      </c>
      <c r="AJ97" s="3">
        <f>ROUND('Рейтинговая таблица организаций'!AZ97*100/AK97,0)</f>
        <v>100</v>
      </c>
      <c r="AK97" s="3">
        <f>'Рейтинговая таблица организаций'!BA97</f>
        <v>442</v>
      </c>
    </row>
    <row r="98" spans="1:37">
      <c r="A98" s="14">
        <f>'Рейтинговая таблица организаций'!A98</f>
        <v>95</v>
      </c>
      <c r="B98" s="14" t="str">
        <f>'бланки '!C100</f>
        <v>Муниципальное бюджетное общеобразовательное учреждение города Мценска «Средняя общеобразовательная школа № 3»</v>
      </c>
      <c r="C98" s="2">
        <f>'бланки '!E100+'бланки '!F100</f>
        <v>286</v>
      </c>
      <c r="D98" s="14">
        <f>'Рейтинговая таблица организаций'!C98</f>
        <v>223</v>
      </c>
      <c r="E98" s="14">
        <v>97</v>
      </c>
      <c r="F98" s="14">
        <v>126</v>
      </c>
      <c r="G98" s="14">
        <v>12</v>
      </c>
      <c r="H98" s="6">
        <f t="shared" si="1"/>
        <v>0.77972027972027969</v>
      </c>
      <c r="I98" s="18">
        <f>анкеты!I96</f>
        <v>30</v>
      </c>
      <c r="J98" s="3">
        <f>ROUND('Рейтинговая таблица организаций'!D98*100/K98,0)</f>
        <v>100</v>
      </c>
      <c r="K98" s="3">
        <f>'Рейтинговая таблица организаций'!E98</f>
        <v>13</v>
      </c>
      <c r="L98" s="3">
        <f>ROUND('Рейтинговая таблица организаций'!F98*100/M98,0)</f>
        <v>98</v>
      </c>
      <c r="M98" s="3">
        <f>'Рейтинговая таблица организаций'!G98</f>
        <v>56</v>
      </c>
      <c r="N98" s="3">
        <f>'Рейтинговая таблица организаций'!H98</f>
        <v>4</v>
      </c>
      <c r="O98" s="3">
        <f>ROUND('Рейтинговая таблица организаций'!I98*100/P98,0)</f>
        <v>99</v>
      </c>
      <c r="P98" s="3">
        <f>'Рейтинговая таблица организаций'!J98</f>
        <v>192</v>
      </c>
      <c r="Q98" s="3">
        <f>ROUND('Рейтинговая таблица организаций'!K98*100/R98,0)</f>
        <v>100</v>
      </c>
      <c r="R98" s="3">
        <f>'Рейтинговая таблица организаций'!L98</f>
        <v>185</v>
      </c>
      <c r="S98" s="3">
        <f>'Рейтинговая таблица организаций'!U98</f>
        <v>5</v>
      </c>
      <c r="T98" s="3">
        <f>'Рейтинговая таблица организаций'!X98</f>
        <v>215</v>
      </c>
      <c r="U98" s="3">
        <f>'Рейтинговая таблица организаций'!Y98</f>
        <v>223</v>
      </c>
      <c r="V98" s="3">
        <f>'Рейтинговая таблица организаций'!AD98</f>
        <v>0</v>
      </c>
      <c r="W98" s="3">
        <f>'Рейтинговая таблица организаций'!AE98</f>
        <v>3</v>
      </c>
      <c r="X98" s="3">
        <f>'Рейтинговая таблица организаций'!AF98</f>
        <v>28</v>
      </c>
      <c r="Y98" s="3">
        <f>'Рейтинговая таблица организаций'!AG98</f>
        <v>30</v>
      </c>
      <c r="Z98" s="3">
        <f>ROUND('Рейтинговая таблица организаций'!AL98*100/AA98,0)</f>
        <v>98</v>
      </c>
      <c r="AA98" s="3">
        <f>'Рейтинговая таблица организаций'!AM98</f>
        <v>223</v>
      </c>
      <c r="AB98" s="3">
        <f>ROUND('Рейтинговая таблица организаций'!AN98*100/AC98,0)</f>
        <v>98</v>
      </c>
      <c r="AC98" s="3">
        <f>'Рейтинговая таблица организаций'!AO98</f>
        <v>223</v>
      </c>
      <c r="AD98" s="3">
        <f>ROUND('Рейтинговая таблица организаций'!AP98*100/AE98,0)</f>
        <v>99</v>
      </c>
      <c r="AE98" s="3">
        <f>'Рейтинговая таблица организаций'!AQ98</f>
        <v>199</v>
      </c>
      <c r="AF98" s="3">
        <f>ROUND('Рейтинговая таблица организаций'!AV98*100/AG98,0)</f>
        <v>99</v>
      </c>
      <c r="AG98" s="3">
        <f>'Рейтинговая таблица организаций'!AW98</f>
        <v>223</v>
      </c>
      <c r="AH98" s="3">
        <f>ROUND('Рейтинговая таблица организаций'!AX98*100/AI98,0)</f>
        <v>100</v>
      </c>
      <c r="AI98" s="3">
        <f>'Рейтинговая таблица организаций'!AY98</f>
        <v>223</v>
      </c>
      <c r="AJ98" s="3">
        <f>ROUND('Рейтинговая таблица организаций'!AZ98*100/AK98,0)</f>
        <v>99</v>
      </c>
      <c r="AK98" s="3">
        <f>'Рейтинговая таблица организаций'!BA98</f>
        <v>223</v>
      </c>
    </row>
    <row r="99" spans="1:37">
      <c r="A99" s="14">
        <f>'Рейтинговая таблица организаций'!A99</f>
        <v>96</v>
      </c>
      <c r="B99" s="14" t="str">
        <f>'бланки '!C101</f>
        <v>Муниципальное бюджетное общеобразовательное учреждение города Мценска «Средняя общеобразовательная школа № 8»</v>
      </c>
      <c r="C99" s="2">
        <f>'бланки '!E101+'бланки '!F101</f>
        <v>402</v>
      </c>
      <c r="D99" s="14">
        <f>'Рейтинговая таблица организаций'!C99</f>
        <v>276</v>
      </c>
      <c r="E99" s="14">
        <v>44</v>
      </c>
      <c r="F99" s="14">
        <v>232</v>
      </c>
      <c r="G99" s="14">
        <v>3</v>
      </c>
      <c r="H99" s="6">
        <f t="shared" si="1"/>
        <v>0.68656716417910446</v>
      </c>
      <c r="I99" s="18">
        <f>анкеты!I97</f>
        <v>143</v>
      </c>
      <c r="J99" s="3">
        <f>ROUND('Рейтинговая таблица организаций'!D99*100/K99,0)</f>
        <v>100</v>
      </c>
      <c r="K99" s="3">
        <f>'Рейтинговая таблица организаций'!E99</f>
        <v>14</v>
      </c>
      <c r="L99" s="3">
        <f>ROUND('Рейтинговая таблица организаций'!F99*100/M99,0)</f>
        <v>80</v>
      </c>
      <c r="M99" s="3">
        <f>'Рейтинговая таблица организаций'!G99</f>
        <v>55</v>
      </c>
      <c r="N99" s="3">
        <f>'Рейтинговая таблица организаций'!H99</f>
        <v>4</v>
      </c>
      <c r="O99" s="3">
        <f>ROUND('Рейтинговая таблица организаций'!I99*100/P99,0)</f>
        <v>100</v>
      </c>
      <c r="P99" s="3">
        <f>'Рейтинговая таблица организаций'!J99</f>
        <v>253</v>
      </c>
      <c r="Q99" s="3">
        <f>ROUND('Рейтинговая таблица организаций'!K99*100/R99,0)</f>
        <v>100</v>
      </c>
      <c r="R99" s="3">
        <f>'Рейтинговая таблица организаций'!L99</f>
        <v>236</v>
      </c>
      <c r="S99" s="3">
        <f>'Рейтинговая таблица организаций'!U99</f>
        <v>5</v>
      </c>
      <c r="T99" s="3">
        <f>'Рейтинговая таблица организаций'!X99</f>
        <v>267</v>
      </c>
      <c r="U99" s="3">
        <f>'Рейтинговая таблица организаций'!Y99</f>
        <v>276</v>
      </c>
      <c r="V99" s="3">
        <f>'Рейтинговая таблица организаций'!AD99</f>
        <v>0</v>
      </c>
      <c r="W99" s="3">
        <f>'Рейтинговая таблица организаций'!AE99</f>
        <v>4</v>
      </c>
      <c r="X99" s="3">
        <f>'Рейтинговая таблица организаций'!AF99</f>
        <v>134</v>
      </c>
      <c r="Y99" s="3">
        <f>'Рейтинговая таблица организаций'!AG99</f>
        <v>143</v>
      </c>
      <c r="Z99" s="3">
        <f>ROUND('Рейтинговая таблица организаций'!AL99*100/AA99,0)</f>
        <v>96</v>
      </c>
      <c r="AA99" s="3">
        <f>'Рейтинговая таблица организаций'!AM99</f>
        <v>276</v>
      </c>
      <c r="AB99" s="3">
        <f>ROUND('Рейтинговая таблица организаций'!AN99*100/AC99,0)</f>
        <v>99</v>
      </c>
      <c r="AC99" s="3">
        <f>'Рейтинговая таблица организаций'!AO99</f>
        <v>276</v>
      </c>
      <c r="AD99" s="3">
        <f>ROUND('Рейтинговая таблица организаций'!AP99*100/AE99,0)</f>
        <v>100</v>
      </c>
      <c r="AE99" s="3">
        <f>'Рейтинговая таблица организаций'!AQ99</f>
        <v>241</v>
      </c>
      <c r="AF99" s="3">
        <f>ROUND('Рейтинговая таблица организаций'!AV99*100/AG99,0)</f>
        <v>97</v>
      </c>
      <c r="AG99" s="3">
        <f>'Рейтинговая таблица организаций'!AW99</f>
        <v>276</v>
      </c>
      <c r="AH99" s="3">
        <f>ROUND('Рейтинговая таблица организаций'!AX99*100/AI99,0)</f>
        <v>97</v>
      </c>
      <c r="AI99" s="3">
        <f>'Рейтинговая таблица организаций'!AY99</f>
        <v>276</v>
      </c>
      <c r="AJ99" s="3">
        <f>ROUND('Рейтинговая таблица организаций'!AZ99*100/AK99,0)</f>
        <v>97</v>
      </c>
      <c r="AK99" s="3">
        <f>'Рейтинговая таблица организаций'!BA99</f>
        <v>276</v>
      </c>
    </row>
    <row r="100" spans="1:37">
      <c r="A100" s="14">
        <f>'Рейтинговая таблица организаций'!A100</f>
        <v>97</v>
      </c>
      <c r="B100" s="14" t="str">
        <f>'бланки '!C102</f>
        <v>Муниципальное бюджетное общеобразовательное учреждение города Мценска «Лицей № 5»</v>
      </c>
      <c r="C100" s="2">
        <f>'бланки '!E102+'бланки '!F102</f>
        <v>549</v>
      </c>
      <c r="D100" s="14">
        <f>'Рейтинговая таблица организаций'!C100</f>
        <v>408</v>
      </c>
      <c r="E100" s="14">
        <v>32</v>
      </c>
      <c r="F100" s="14">
        <v>376</v>
      </c>
      <c r="G100" s="14">
        <v>6</v>
      </c>
      <c r="H100" s="6">
        <f t="shared" si="1"/>
        <v>0.74316939890710387</v>
      </c>
      <c r="I100" s="18">
        <f>анкеты!I98</f>
        <v>178</v>
      </c>
      <c r="J100" s="3">
        <f>ROUND('Рейтинговая таблица организаций'!D100*100/K100,0)</f>
        <v>100</v>
      </c>
      <c r="K100" s="3">
        <f>'Рейтинговая таблица организаций'!E100</f>
        <v>14</v>
      </c>
      <c r="L100" s="3">
        <f>ROUND('Рейтинговая таблица организаций'!F100*100/M100,0)</f>
        <v>97</v>
      </c>
      <c r="M100" s="3">
        <f>'Рейтинговая таблица организаций'!G100</f>
        <v>55</v>
      </c>
      <c r="N100" s="3">
        <f>'Рейтинговая таблица организаций'!H100</f>
        <v>4</v>
      </c>
      <c r="O100" s="3">
        <f>ROUND('Рейтинговая таблица организаций'!I100*100/P100,0)</f>
        <v>99</v>
      </c>
      <c r="P100" s="3">
        <f>'Рейтинговая таблица организаций'!J100</f>
        <v>319</v>
      </c>
      <c r="Q100" s="3">
        <f>ROUND('Рейтинговая таблица организаций'!K100*100/R100,0)</f>
        <v>96</v>
      </c>
      <c r="R100" s="3">
        <f>'Рейтинговая таблица организаций'!L100</f>
        <v>321</v>
      </c>
      <c r="S100" s="3">
        <f>'Рейтинговая таблица организаций'!U100</f>
        <v>5</v>
      </c>
      <c r="T100" s="3">
        <f>'Рейтинговая таблица организаций'!X100</f>
        <v>405</v>
      </c>
      <c r="U100" s="3">
        <f>'Рейтинговая таблица организаций'!Y100</f>
        <v>408</v>
      </c>
      <c r="V100" s="3">
        <f>'Рейтинговая таблица организаций'!AD100</f>
        <v>4</v>
      </c>
      <c r="W100" s="3">
        <f>'Рейтинговая таблица организаций'!AE100</f>
        <v>4</v>
      </c>
      <c r="X100" s="3">
        <f>'Рейтинговая таблица организаций'!AF100</f>
        <v>163</v>
      </c>
      <c r="Y100" s="3">
        <f>'Рейтинговая таблица организаций'!AG100</f>
        <v>178</v>
      </c>
      <c r="Z100" s="3">
        <f>ROUND('Рейтинговая таблица организаций'!AL100*100/AA100,0)</f>
        <v>98</v>
      </c>
      <c r="AA100" s="3">
        <f>'Рейтинговая таблица организаций'!AM100</f>
        <v>408</v>
      </c>
      <c r="AB100" s="3">
        <f>ROUND('Рейтинговая таблица организаций'!AN100*100/AC100,0)</f>
        <v>98</v>
      </c>
      <c r="AC100" s="3">
        <f>'Рейтинговая таблица организаций'!AO100</f>
        <v>408</v>
      </c>
      <c r="AD100" s="3">
        <f>ROUND('Рейтинговая таблица организаций'!AP100*100/AE100,0)</f>
        <v>98</v>
      </c>
      <c r="AE100" s="3">
        <f>'Рейтинговая таблица организаций'!AQ100</f>
        <v>327</v>
      </c>
      <c r="AF100" s="3">
        <f>ROUND('Рейтинговая таблица организаций'!AV100*100/AG100,0)</f>
        <v>96</v>
      </c>
      <c r="AG100" s="3">
        <f>'Рейтинговая таблица организаций'!AW100</f>
        <v>408</v>
      </c>
      <c r="AH100" s="3">
        <f>ROUND('Рейтинговая таблица организаций'!AX100*100/AI100,0)</f>
        <v>97</v>
      </c>
      <c r="AI100" s="3">
        <f>'Рейтинговая таблица организаций'!AY100</f>
        <v>408</v>
      </c>
      <c r="AJ100" s="3">
        <f>ROUND('Рейтинговая таблица организаций'!AZ100*100/AK100,0)</f>
        <v>96</v>
      </c>
      <c r="AK100" s="3">
        <f>'Рейтинговая таблица организаций'!BA100</f>
        <v>408</v>
      </c>
    </row>
    <row r="101" spans="1:37">
      <c r="A101" s="14">
        <f>'Рейтинговая таблица организаций'!A101</f>
        <v>98</v>
      </c>
      <c r="B101" s="14" t="str">
        <f>'бланки '!C103</f>
        <v>Бюджетное общеобразовательное учреждение Должанского района Орловской области «Должанская средняя общеобразовательная школа»</v>
      </c>
      <c r="C101" s="2">
        <f>'бланки '!E103+'бланки '!F103</f>
        <v>539</v>
      </c>
      <c r="D101" s="14">
        <f>'Рейтинговая таблица организаций'!C101</f>
        <v>414</v>
      </c>
      <c r="E101" s="14">
        <v>141</v>
      </c>
      <c r="F101" s="14">
        <v>273</v>
      </c>
      <c r="G101" s="14">
        <v>11</v>
      </c>
      <c r="H101" s="6">
        <f t="shared" si="1"/>
        <v>0.76808905380333947</v>
      </c>
      <c r="I101" s="18">
        <f>анкеты!I99</f>
        <v>156</v>
      </c>
      <c r="J101" s="3">
        <f>ROUND('Рейтинговая таблица организаций'!D101*100/K101,0)</f>
        <v>100</v>
      </c>
      <c r="K101" s="3">
        <f>'Рейтинговая таблица организаций'!E101</f>
        <v>14</v>
      </c>
      <c r="L101" s="3">
        <f>ROUND('Рейтинговая таблица организаций'!F101*100/M101,0)</f>
        <v>100</v>
      </c>
      <c r="M101" s="3">
        <f>'Рейтинговая таблица организаций'!G101</f>
        <v>56</v>
      </c>
      <c r="N101" s="3">
        <f>'Рейтинговая таблица организаций'!H101</f>
        <v>4</v>
      </c>
      <c r="O101" s="3">
        <f>ROUND('Рейтинговая таблица организаций'!I101*100/P101,0)</f>
        <v>99</v>
      </c>
      <c r="P101" s="3">
        <f>'Рейтинговая таблица организаций'!J101</f>
        <v>294</v>
      </c>
      <c r="Q101" s="3">
        <f>ROUND('Рейтинговая таблица организаций'!K101*100/R101,0)</f>
        <v>97</v>
      </c>
      <c r="R101" s="3">
        <f>'Рейтинговая таблица организаций'!L101</f>
        <v>291</v>
      </c>
      <c r="S101" s="3">
        <f>'Рейтинговая таблица организаций'!U101</f>
        <v>5</v>
      </c>
      <c r="T101" s="3">
        <f>'Рейтинговая таблица организаций'!X101</f>
        <v>411</v>
      </c>
      <c r="U101" s="3">
        <f>'Рейтинговая таблица организаций'!Y101</f>
        <v>414</v>
      </c>
      <c r="V101" s="3">
        <f>'Рейтинговая таблица организаций'!AD101</f>
        <v>3</v>
      </c>
      <c r="W101" s="3">
        <f>'Рейтинговая таблица организаций'!AE101</f>
        <v>5</v>
      </c>
      <c r="X101" s="3">
        <f>'Рейтинговая таблица организаций'!AF101</f>
        <v>146</v>
      </c>
      <c r="Y101" s="3">
        <f>'Рейтинговая таблица организаций'!AG101</f>
        <v>156</v>
      </c>
      <c r="Z101" s="3">
        <f>ROUND('Рейтинговая таблица организаций'!AL101*100/AA101,0)</f>
        <v>97</v>
      </c>
      <c r="AA101" s="3">
        <f>'Рейтинговая таблица организаций'!AM101</f>
        <v>414</v>
      </c>
      <c r="AB101" s="3">
        <f>ROUND('Рейтинговая таблица организаций'!AN101*100/AC101,0)</f>
        <v>97</v>
      </c>
      <c r="AC101" s="3">
        <f>'Рейтинговая таблица организаций'!AO101</f>
        <v>414</v>
      </c>
      <c r="AD101" s="3">
        <f>ROUND('Рейтинговая таблица организаций'!AP101*100/AE101,0)</f>
        <v>95</v>
      </c>
      <c r="AE101" s="3">
        <f>'Рейтинговая таблица организаций'!AQ101</f>
        <v>351</v>
      </c>
      <c r="AF101" s="3">
        <f>ROUND('Рейтинговая таблица организаций'!AV101*100/AG101,0)</f>
        <v>99</v>
      </c>
      <c r="AG101" s="3">
        <f>'Рейтинговая таблица организаций'!AW101</f>
        <v>414</v>
      </c>
      <c r="AH101" s="3">
        <f>ROUND('Рейтинговая таблица организаций'!AX101*100/AI101,0)</f>
        <v>99</v>
      </c>
      <c r="AI101" s="3">
        <f>'Рейтинговая таблица организаций'!AY101</f>
        <v>414</v>
      </c>
      <c r="AJ101" s="3">
        <f>ROUND('Рейтинговая таблица организаций'!AZ101*100/AK101,0)</f>
        <v>96</v>
      </c>
      <c r="AK101" s="3">
        <f>'Рейтинговая таблица организаций'!BA101</f>
        <v>414</v>
      </c>
    </row>
    <row r="102" spans="1:37">
      <c r="A102" s="14">
        <f>'Рейтинговая таблица организаций'!A102</f>
        <v>99</v>
      </c>
      <c r="B102" s="14" t="str">
        <f>'бланки '!C104</f>
        <v>Бюджетное общеобразовательное учреждение Должанского района Орловской области «Урыновская средняя общеобразовательная школа»</v>
      </c>
      <c r="C102" s="2">
        <f>'бланки '!E104+'бланки '!F104</f>
        <v>88</v>
      </c>
      <c r="D102" s="14">
        <f>'Рейтинговая таблица организаций'!C102</f>
        <v>100</v>
      </c>
      <c r="E102" s="14">
        <v>11</v>
      </c>
      <c r="F102" s="14">
        <v>89</v>
      </c>
      <c r="G102" s="14">
        <v>2</v>
      </c>
      <c r="H102" s="6">
        <f t="shared" si="1"/>
        <v>1.1363636363636365</v>
      </c>
      <c r="I102" s="18">
        <f>анкеты!I100</f>
        <v>35</v>
      </c>
      <c r="J102" s="3">
        <f>ROUND('Рейтинговая таблица организаций'!D102*100/K102,0)</f>
        <v>100</v>
      </c>
      <c r="K102" s="3">
        <f>'Рейтинговая таблица организаций'!E102</f>
        <v>13</v>
      </c>
      <c r="L102" s="3">
        <f>ROUND('Рейтинговая таблица организаций'!F102*100/M102,0)</f>
        <v>100</v>
      </c>
      <c r="M102" s="3">
        <f>'Рейтинговая таблица организаций'!G102</f>
        <v>56</v>
      </c>
      <c r="N102" s="3">
        <f>'Рейтинговая таблица организаций'!H102</f>
        <v>3</v>
      </c>
      <c r="O102" s="3">
        <f>ROUND('Рейтинговая таблица организаций'!I102*100/P102,0)</f>
        <v>100</v>
      </c>
      <c r="P102" s="3">
        <f>'Рейтинговая таблица организаций'!J102</f>
        <v>100</v>
      </c>
      <c r="Q102" s="3">
        <f>ROUND('Рейтинговая таблица организаций'!K102*100/R102,0)</f>
        <v>100</v>
      </c>
      <c r="R102" s="3">
        <f>'Рейтинговая таблица организаций'!L102</f>
        <v>99</v>
      </c>
      <c r="S102" s="3">
        <f>'Рейтинговая таблица организаций'!U102</f>
        <v>5</v>
      </c>
      <c r="T102" s="3">
        <f>'Рейтинговая таблица организаций'!X102</f>
        <v>100</v>
      </c>
      <c r="U102" s="3">
        <f>'Рейтинговая таблица организаций'!Y102</f>
        <v>100</v>
      </c>
      <c r="V102" s="3">
        <f>'Рейтинговая таблица организаций'!AD102</f>
        <v>2</v>
      </c>
      <c r="W102" s="3">
        <f>'Рейтинговая таблица организаций'!AE102</f>
        <v>4</v>
      </c>
      <c r="X102" s="3">
        <f>'Рейтинговая таблица организаций'!AF102</f>
        <v>33</v>
      </c>
      <c r="Y102" s="3">
        <f>'Рейтинговая таблица организаций'!AG102</f>
        <v>35</v>
      </c>
      <c r="Z102" s="3">
        <f>ROUND('Рейтинговая таблица организаций'!AL102*100/AA102,0)</f>
        <v>100</v>
      </c>
      <c r="AA102" s="3">
        <f>'Рейтинговая таблица организаций'!AM102</f>
        <v>100</v>
      </c>
      <c r="AB102" s="3">
        <f>ROUND('Рейтинговая таблица организаций'!AN102*100/AC102,0)</f>
        <v>100</v>
      </c>
      <c r="AC102" s="3">
        <f>'Рейтинговая таблица организаций'!AO102</f>
        <v>100</v>
      </c>
      <c r="AD102" s="3">
        <f>ROUND('Рейтинговая таблица организаций'!AP102*100/AE102,0)</f>
        <v>100</v>
      </c>
      <c r="AE102" s="3">
        <f>'Рейтинговая таблица организаций'!AQ102</f>
        <v>96</v>
      </c>
      <c r="AF102" s="3">
        <f>ROUND('Рейтинговая таблица организаций'!AV102*100/AG102,0)</f>
        <v>100</v>
      </c>
      <c r="AG102" s="3">
        <f>'Рейтинговая таблица организаций'!AW102</f>
        <v>100</v>
      </c>
      <c r="AH102" s="3">
        <f>ROUND('Рейтинговая таблица организаций'!AX102*100/AI102,0)</f>
        <v>100</v>
      </c>
      <c r="AI102" s="3">
        <f>'Рейтинговая таблица организаций'!AY102</f>
        <v>100</v>
      </c>
      <c r="AJ102" s="3">
        <f>ROUND('Рейтинговая таблица организаций'!AZ102*100/AK102,0)</f>
        <v>100</v>
      </c>
      <c r="AK102" s="3">
        <f>'Рейтинговая таблица организаций'!BA102</f>
        <v>100</v>
      </c>
    </row>
    <row r="103" spans="1:37">
      <c r="A103" s="14">
        <f>'Рейтинговая таблица организаций'!A103</f>
        <v>100</v>
      </c>
      <c r="B103" s="14" t="str">
        <f>'бланки '!C105</f>
        <v>Бюджетное общеобразовательное учреждение Должанского района Орловской области «Евлановская основная общеобразовательная школа»</v>
      </c>
      <c r="C103" s="2">
        <f>'бланки '!E105+'бланки '!F105</f>
        <v>26</v>
      </c>
      <c r="D103" s="14">
        <f>'Рейтинговая таблица организаций'!C103</f>
        <v>26</v>
      </c>
      <c r="E103" s="14">
        <v>4</v>
      </c>
      <c r="F103" s="14">
        <v>22</v>
      </c>
      <c r="G103" s="14">
        <v>1</v>
      </c>
      <c r="H103" s="6">
        <f t="shared" si="1"/>
        <v>1</v>
      </c>
      <c r="I103" s="18">
        <f>анкеты!I101</f>
        <v>2</v>
      </c>
      <c r="J103" s="3">
        <f>ROUND('Рейтинговая таблица организаций'!D103*100/K103,0)</f>
        <v>100</v>
      </c>
      <c r="K103" s="3">
        <f>'Рейтинговая таблица организаций'!E103</f>
        <v>13</v>
      </c>
      <c r="L103" s="3">
        <f>ROUND('Рейтинговая таблица организаций'!F103*100/M103,0)</f>
        <v>100</v>
      </c>
      <c r="M103" s="3">
        <f>'Рейтинговая таблица организаций'!G103</f>
        <v>54</v>
      </c>
      <c r="N103" s="3">
        <f>'Рейтинговая таблица организаций'!H103</f>
        <v>4</v>
      </c>
      <c r="O103" s="3">
        <f>ROUND('Рейтинговая таблица организаций'!I103*100/P103,0)</f>
        <v>100</v>
      </c>
      <c r="P103" s="3">
        <f>'Рейтинговая таблица организаций'!J103</f>
        <v>23</v>
      </c>
      <c r="Q103" s="3">
        <f>ROUND('Рейтинговая таблица организаций'!K103*100/R103,0)</f>
        <v>100</v>
      </c>
      <c r="R103" s="3">
        <f>'Рейтинговая таблица организаций'!L103</f>
        <v>22</v>
      </c>
      <c r="S103" s="3">
        <f>'Рейтинговая таблица организаций'!U103</f>
        <v>5</v>
      </c>
      <c r="T103" s="3">
        <f>'Рейтинговая таблица организаций'!X103</f>
        <v>26</v>
      </c>
      <c r="U103" s="3">
        <f>'Рейтинговая таблица организаций'!Y103</f>
        <v>26</v>
      </c>
      <c r="V103" s="3">
        <f>'Рейтинговая таблица организаций'!AD103</f>
        <v>0</v>
      </c>
      <c r="W103" s="3">
        <f>'Рейтинговая таблица организаций'!AE103</f>
        <v>4</v>
      </c>
      <c r="X103" s="3">
        <f>'Рейтинговая таблица организаций'!AF103</f>
        <v>2</v>
      </c>
      <c r="Y103" s="3">
        <f>'Рейтинговая таблица организаций'!AG103</f>
        <v>2</v>
      </c>
      <c r="Z103" s="3">
        <f>ROUND('Рейтинговая таблица организаций'!AL103*100/AA103,0)</f>
        <v>100</v>
      </c>
      <c r="AA103" s="3">
        <f>'Рейтинговая таблица организаций'!AM103</f>
        <v>26</v>
      </c>
      <c r="AB103" s="3">
        <f>ROUND('Рейтинговая таблица организаций'!AN103*100/AC103,0)</f>
        <v>100</v>
      </c>
      <c r="AC103" s="3">
        <f>'Рейтинговая таблица организаций'!AO103</f>
        <v>26</v>
      </c>
      <c r="AD103" s="3">
        <f>ROUND('Рейтинговая таблица организаций'!AP103*100/AE103,0)</f>
        <v>100</v>
      </c>
      <c r="AE103" s="3">
        <f>'Рейтинговая таблица организаций'!AQ103</f>
        <v>23</v>
      </c>
      <c r="AF103" s="3">
        <f>ROUND('Рейтинговая таблица организаций'!AV103*100/AG103,0)</f>
        <v>100</v>
      </c>
      <c r="AG103" s="3">
        <f>'Рейтинговая таблица организаций'!AW103</f>
        <v>26</v>
      </c>
      <c r="AH103" s="3">
        <f>ROUND('Рейтинговая таблица организаций'!AX103*100/AI103,0)</f>
        <v>100</v>
      </c>
      <c r="AI103" s="3">
        <f>'Рейтинговая таблица организаций'!AY103</f>
        <v>26</v>
      </c>
      <c r="AJ103" s="3">
        <f>ROUND('Рейтинговая таблица организаций'!AZ103*100/AK103,0)</f>
        <v>100</v>
      </c>
      <c r="AK103" s="3">
        <f>'Рейтинговая таблица организаций'!BA103</f>
        <v>26</v>
      </c>
    </row>
    <row r="104" spans="1:37">
      <c r="A104" s="14">
        <f>'Рейтинговая таблица организаций'!A104</f>
        <v>101</v>
      </c>
      <c r="B104" s="14" t="str">
        <f>'бланки '!C106</f>
        <v>Бюджетное общеобразовательное учреждение Должанского района Орловской области «Козьма-Демьяновская средняя общеобразовательная школа»</v>
      </c>
      <c r="C104" s="2">
        <f>'бланки '!E106+'бланки '!F106</f>
        <v>69</v>
      </c>
      <c r="D104" s="14">
        <f>'Рейтинговая таблица организаций'!C104</f>
        <v>72</v>
      </c>
      <c r="E104" s="14">
        <v>1</v>
      </c>
      <c r="F104" s="14">
        <v>71</v>
      </c>
      <c r="G104" s="14">
        <v>1</v>
      </c>
      <c r="H104" s="6">
        <f t="shared" si="1"/>
        <v>1.0434782608695652</v>
      </c>
      <c r="I104" s="18">
        <f>анкеты!I102</f>
        <v>6</v>
      </c>
      <c r="J104" s="3">
        <f>ROUND('Рейтинговая таблица организаций'!D104*100/K104,0)</f>
        <v>100</v>
      </c>
      <c r="K104" s="3">
        <f>'Рейтинговая таблица организаций'!E104</f>
        <v>13</v>
      </c>
      <c r="L104" s="3">
        <f>ROUND('Рейтинговая таблица организаций'!F104*100/M104,0)</f>
        <v>82</v>
      </c>
      <c r="M104" s="3">
        <f>'Рейтинговая таблица организаций'!G104</f>
        <v>54</v>
      </c>
      <c r="N104" s="3">
        <f>'Рейтинговая таблица организаций'!H104</f>
        <v>4</v>
      </c>
      <c r="O104" s="3">
        <f>ROUND('Рейтинговая таблица организаций'!I104*100/P104,0)</f>
        <v>98</v>
      </c>
      <c r="P104" s="3">
        <f>'Рейтинговая таблица организаций'!J104</f>
        <v>52</v>
      </c>
      <c r="Q104" s="3">
        <f>ROUND('Рейтинговая таблица организаций'!K104*100/R104,0)</f>
        <v>98</v>
      </c>
      <c r="R104" s="3">
        <f>'Рейтинговая таблица организаций'!L104</f>
        <v>52</v>
      </c>
      <c r="S104" s="3">
        <f>'Рейтинговая таблица организаций'!U104</f>
        <v>5</v>
      </c>
      <c r="T104" s="3">
        <f>'Рейтинговая таблица организаций'!X104</f>
        <v>72</v>
      </c>
      <c r="U104" s="3">
        <f>'Рейтинговая таблица организаций'!Y104</f>
        <v>72</v>
      </c>
      <c r="V104" s="3">
        <f>'Рейтинговая таблица организаций'!AD104</f>
        <v>1</v>
      </c>
      <c r="W104" s="3">
        <f>'Рейтинговая таблица организаций'!AE104</f>
        <v>4</v>
      </c>
      <c r="X104" s="3">
        <f>'Рейтинговая таблица организаций'!AF104</f>
        <v>5</v>
      </c>
      <c r="Y104" s="3">
        <f>'Рейтинговая таблица организаций'!AG104</f>
        <v>6</v>
      </c>
      <c r="Z104" s="3">
        <f>ROUND('Рейтинговая таблица организаций'!AL104*100/AA104,0)</f>
        <v>99</v>
      </c>
      <c r="AA104" s="3">
        <f>'Рейтинговая таблица организаций'!AM104</f>
        <v>72</v>
      </c>
      <c r="AB104" s="3">
        <f>ROUND('Рейтинговая таблица организаций'!AN104*100/AC104,0)</f>
        <v>99</v>
      </c>
      <c r="AC104" s="3">
        <f>'Рейтинговая таблица организаций'!AO104</f>
        <v>72</v>
      </c>
      <c r="AD104" s="3">
        <f>ROUND('Рейтинговая таблица организаций'!AP104*100/AE104,0)</f>
        <v>100</v>
      </c>
      <c r="AE104" s="3">
        <f>'Рейтинговая таблица организаций'!AQ104</f>
        <v>60</v>
      </c>
      <c r="AF104" s="3">
        <f>ROUND('Рейтинговая таблица организаций'!AV104*100/AG104,0)</f>
        <v>97</v>
      </c>
      <c r="AG104" s="3">
        <f>'Рейтинговая таблица организаций'!AW104</f>
        <v>72</v>
      </c>
      <c r="AH104" s="3">
        <f>ROUND('Рейтинговая таблица организаций'!AX104*100/AI104,0)</f>
        <v>97</v>
      </c>
      <c r="AI104" s="3">
        <f>'Рейтинговая таблица организаций'!AY104</f>
        <v>72</v>
      </c>
      <c r="AJ104" s="3">
        <f>ROUND('Рейтинговая таблица организаций'!AZ104*100/AK104,0)</f>
        <v>99</v>
      </c>
      <c r="AK104" s="3">
        <f>'Рейтинговая таблица организаций'!BA104</f>
        <v>72</v>
      </c>
    </row>
    <row r="105" spans="1:37">
      <c r="A105" s="14">
        <f>'Рейтинговая таблица организаций'!A105</f>
        <v>102</v>
      </c>
      <c r="B105" s="14" t="str">
        <f>'бланки '!C107</f>
        <v>Бюджетное общеобразовательное учреждение Должанского района Орловской области «Вышнее-Ольшанская средняя общеобразовательная школа»</v>
      </c>
      <c r="C105" s="2">
        <f>'бланки '!E107+'бланки '!F107</f>
        <v>73</v>
      </c>
      <c r="D105" s="14">
        <f>'Рейтинговая таблица организаций'!C105</f>
        <v>58</v>
      </c>
      <c r="E105" s="14">
        <v>21</v>
      </c>
      <c r="F105" s="14">
        <v>37</v>
      </c>
      <c r="G105" s="14">
        <v>1</v>
      </c>
      <c r="H105" s="6">
        <f t="shared" si="1"/>
        <v>0.79452054794520544</v>
      </c>
      <c r="I105" s="18">
        <f>анкеты!I103</f>
        <v>30</v>
      </c>
      <c r="J105" s="3">
        <f>ROUND('Рейтинговая таблица организаций'!D105*100/K105,0)</f>
        <v>100</v>
      </c>
      <c r="K105" s="3">
        <f>'Рейтинговая таблица организаций'!E105</f>
        <v>13</v>
      </c>
      <c r="L105" s="3">
        <f>ROUND('Рейтинговая таблица организаций'!F105*100/M105,0)</f>
        <v>96</v>
      </c>
      <c r="M105" s="3">
        <f>'Рейтинговая таблица организаций'!G105</f>
        <v>53</v>
      </c>
      <c r="N105" s="3">
        <f>'Рейтинговая таблица организаций'!H105</f>
        <v>4</v>
      </c>
      <c r="O105" s="3">
        <f>ROUND('Рейтинговая таблица организаций'!I105*100/P105,0)</f>
        <v>100</v>
      </c>
      <c r="P105" s="3">
        <f>'Рейтинговая таблица организаций'!J105</f>
        <v>57</v>
      </c>
      <c r="Q105" s="3">
        <f>ROUND('Рейтинговая таблица организаций'!K105*100/R105,0)</f>
        <v>100</v>
      </c>
      <c r="R105" s="3">
        <f>'Рейтинговая таблица организаций'!L105</f>
        <v>57</v>
      </c>
      <c r="S105" s="3">
        <f>'Рейтинговая таблица организаций'!U105</f>
        <v>5</v>
      </c>
      <c r="T105" s="3">
        <f>'Рейтинговая таблица организаций'!X105</f>
        <v>58</v>
      </c>
      <c r="U105" s="3">
        <f>'Рейтинговая таблица организаций'!Y105</f>
        <v>58</v>
      </c>
      <c r="V105" s="3">
        <f>'Рейтинговая таблица организаций'!AD105</f>
        <v>3</v>
      </c>
      <c r="W105" s="3">
        <f>'Рейтинговая таблица организаций'!AE105</f>
        <v>4</v>
      </c>
      <c r="X105" s="3">
        <f>'Рейтинговая таблица организаций'!AF105</f>
        <v>26</v>
      </c>
      <c r="Y105" s="3">
        <f>'Рейтинговая таблица организаций'!AG105</f>
        <v>30</v>
      </c>
      <c r="Z105" s="3">
        <f>ROUND('Рейтинговая таблица организаций'!AL105*100/AA105,0)</f>
        <v>97</v>
      </c>
      <c r="AA105" s="3">
        <f>'Рейтинговая таблица организаций'!AM105</f>
        <v>58</v>
      </c>
      <c r="AB105" s="3">
        <f>ROUND('Рейтинговая таблица организаций'!AN105*100/AC105,0)</f>
        <v>100</v>
      </c>
      <c r="AC105" s="3">
        <f>'Рейтинговая таблица организаций'!AO105</f>
        <v>58</v>
      </c>
      <c r="AD105" s="3">
        <f>ROUND('Рейтинговая таблица организаций'!AP105*100/AE105,0)</f>
        <v>100</v>
      </c>
      <c r="AE105" s="3">
        <f>'Рейтинговая таблица организаций'!AQ105</f>
        <v>53</v>
      </c>
      <c r="AF105" s="3">
        <f>ROUND('Рейтинговая таблица организаций'!AV105*100/AG105,0)</f>
        <v>97</v>
      </c>
      <c r="AG105" s="3">
        <f>'Рейтинговая таблица организаций'!AW105</f>
        <v>58</v>
      </c>
      <c r="AH105" s="3">
        <f>ROUND('Рейтинговая таблица организаций'!AX105*100/AI105,0)</f>
        <v>100</v>
      </c>
      <c r="AI105" s="3">
        <f>'Рейтинговая таблица организаций'!AY105</f>
        <v>58</v>
      </c>
      <c r="AJ105" s="3">
        <f>ROUND('Рейтинговая таблица организаций'!AZ105*100/AK105,0)</f>
        <v>97</v>
      </c>
      <c r="AK105" s="3">
        <f>'Рейтинговая таблица организаций'!BA105</f>
        <v>58</v>
      </c>
    </row>
    <row r="106" spans="1:37">
      <c r="A106" s="14">
        <f>'Рейтинговая таблица организаций'!A106</f>
        <v>103</v>
      </c>
      <c r="B106" s="14" t="str">
        <f>'бланки '!C108</f>
        <v>Бюджетное общеобразовательное учреждение Должанского района Орловской области «Дубровская основная общеобразовательная школа»</v>
      </c>
      <c r="C106" s="2">
        <f>'бланки '!E108+'бланки '!F108</f>
        <v>25</v>
      </c>
      <c r="D106" s="14">
        <f>'Рейтинговая таблица организаций'!C106</f>
        <v>20</v>
      </c>
      <c r="E106" s="14">
        <v>6</v>
      </c>
      <c r="F106" s="14">
        <v>14</v>
      </c>
      <c r="G106" s="14">
        <v>1</v>
      </c>
      <c r="H106" s="6">
        <f t="shared" si="1"/>
        <v>0.8</v>
      </c>
      <c r="I106" s="18">
        <f>анкеты!I104</f>
        <v>1</v>
      </c>
      <c r="J106" s="3">
        <f>ROUND('Рейтинговая таблица организаций'!D106*100/K106,0)</f>
        <v>100</v>
      </c>
      <c r="K106" s="3">
        <f>'Рейтинговая таблица организаций'!E106</f>
        <v>14</v>
      </c>
      <c r="L106" s="3">
        <f>ROUND('Рейтинговая таблица организаций'!F106*100/M106,0)</f>
        <v>100</v>
      </c>
      <c r="M106" s="3">
        <f>'Рейтинговая таблица организаций'!G106</f>
        <v>61</v>
      </c>
      <c r="N106" s="3">
        <f>'Рейтинговая таблица организаций'!H106</f>
        <v>4</v>
      </c>
      <c r="O106" s="3">
        <f>ROUND('Рейтинговая таблица организаций'!I106*100/P106,0)</f>
        <v>100</v>
      </c>
      <c r="P106" s="3">
        <f>'Рейтинговая таблица организаций'!J106</f>
        <v>18</v>
      </c>
      <c r="Q106" s="3">
        <f>ROUND('Рейтинговая таблица организаций'!K106*100/R106,0)</f>
        <v>100</v>
      </c>
      <c r="R106" s="3">
        <f>'Рейтинговая таблица организаций'!L106</f>
        <v>13</v>
      </c>
      <c r="S106" s="3">
        <f>'Рейтинговая таблица организаций'!U106</f>
        <v>5</v>
      </c>
      <c r="T106" s="3">
        <f>'Рейтинговая таблица организаций'!X106</f>
        <v>20</v>
      </c>
      <c r="U106" s="3">
        <f>'Рейтинговая таблица организаций'!Y106</f>
        <v>20</v>
      </c>
      <c r="V106" s="3">
        <f>'Рейтинговая таблица организаций'!AD106</f>
        <v>5</v>
      </c>
      <c r="W106" s="3">
        <f>'Рейтинговая таблица организаций'!AE106</f>
        <v>6</v>
      </c>
      <c r="X106" s="3">
        <f>'Рейтинговая таблица организаций'!AF106</f>
        <v>1</v>
      </c>
      <c r="Y106" s="3">
        <f>'Рейтинговая таблица организаций'!AG106</f>
        <v>1</v>
      </c>
      <c r="Z106" s="3">
        <f>ROUND('Рейтинговая таблица организаций'!AL106*100/AA106,0)</f>
        <v>100</v>
      </c>
      <c r="AA106" s="3">
        <f>'Рейтинговая таблица организаций'!AM106</f>
        <v>20</v>
      </c>
      <c r="AB106" s="3">
        <f>ROUND('Рейтинговая таблица организаций'!AN106*100/AC106,0)</f>
        <v>100</v>
      </c>
      <c r="AC106" s="3">
        <f>'Рейтинговая таблица организаций'!AO106</f>
        <v>20</v>
      </c>
      <c r="AD106" s="3">
        <f>ROUND('Рейтинговая таблица организаций'!AP106*100/AE106,0)</f>
        <v>100</v>
      </c>
      <c r="AE106" s="3">
        <f>'Рейтинговая таблица организаций'!AQ106</f>
        <v>19</v>
      </c>
      <c r="AF106" s="3">
        <f>ROUND('Рейтинговая таблица организаций'!AV106*100/AG106,0)</f>
        <v>100</v>
      </c>
      <c r="AG106" s="3">
        <f>'Рейтинговая таблица организаций'!AW106</f>
        <v>20</v>
      </c>
      <c r="AH106" s="3">
        <f>ROUND('Рейтинговая таблица организаций'!AX106*100/AI106,0)</f>
        <v>100</v>
      </c>
      <c r="AI106" s="3">
        <f>'Рейтинговая таблица организаций'!AY106</f>
        <v>20</v>
      </c>
      <c r="AJ106" s="3">
        <f>ROUND('Рейтинговая таблица организаций'!AZ106*100/AK106,0)</f>
        <v>100</v>
      </c>
      <c r="AK106" s="3">
        <f>'Рейтинговая таблица организаций'!BA106</f>
        <v>20</v>
      </c>
    </row>
    <row r="107" spans="1:37">
      <c r="A107" s="14">
        <f>'Рейтинговая таблица организаций'!A107</f>
        <v>104</v>
      </c>
      <c r="B107" s="14" t="str">
        <f>'бланки '!C109</f>
        <v>Бюджетное общеобразовательное учреждение Должанского района Орловской области «Никольская средняя общеобразовательная школа»</v>
      </c>
      <c r="C107" s="2">
        <f>'бланки '!E109+'бланки '!F109</f>
        <v>128</v>
      </c>
      <c r="D107" s="14">
        <f>'Рейтинговая таблица организаций'!C107</f>
        <v>95</v>
      </c>
      <c r="E107" s="14">
        <v>29</v>
      </c>
      <c r="F107" s="14">
        <v>66</v>
      </c>
      <c r="G107" s="14">
        <v>4</v>
      </c>
      <c r="H107" s="6">
        <f t="shared" si="1"/>
        <v>0.7421875</v>
      </c>
      <c r="I107" s="18">
        <f>анкеты!I105</f>
        <v>46</v>
      </c>
      <c r="J107" s="3">
        <f>ROUND('Рейтинговая таблица организаций'!D107*100/K107,0)</f>
        <v>100</v>
      </c>
      <c r="K107" s="3">
        <f>'Рейтинговая таблица организаций'!E107</f>
        <v>14</v>
      </c>
      <c r="L107" s="3">
        <f>ROUND('Рейтинговая таблица организаций'!F107*100/M107,0)</f>
        <v>96</v>
      </c>
      <c r="M107" s="3">
        <f>'Рейтинговая таблица организаций'!G107</f>
        <v>56</v>
      </c>
      <c r="N107" s="3">
        <f>'Рейтинговая таблица организаций'!H107</f>
        <v>4</v>
      </c>
      <c r="O107" s="3">
        <f>ROUND('Рейтинговая таблица организаций'!I107*100/P107,0)</f>
        <v>99</v>
      </c>
      <c r="P107" s="3">
        <f>'Рейтинговая таблица организаций'!J107</f>
        <v>95</v>
      </c>
      <c r="Q107" s="3">
        <f>ROUND('Рейтинговая таблица организаций'!K107*100/R107,0)</f>
        <v>99</v>
      </c>
      <c r="R107" s="3">
        <f>'Рейтинговая таблица организаций'!L107</f>
        <v>89</v>
      </c>
      <c r="S107" s="3">
        <f>'Рейтинговая таблица организаций'!U107</f>
        <v>5</v>
      </c>
      <c r="T107" s="3">
        <f>'Рейтинговая таблица организаций'!X107</f>
        <v>93</v>
      </c>
      <c r="U107" s="3">
        <f>'Рейтинговая таблица организаций'!Y107</f>
        <v>95</v>
      </c>
      <c r="V107" s="3">
        <f>'Рейтинговая таблица организаций'!AD107</f>
        <v>2</v>
      </c>
      <c r="W107" s="3">
        <f>'Рейтинговая таблица организаций'!AE107</f>
        <v>4</v>
      </c>
      <c r="X107" s="3">
        <f>'Рейтинговая таблица организаций'!AF107</f>
        <v>44</v>
      </c>
      <c r="Y107" s="3">
        <f>'Рейтинговая таблица организаций'!AG107</f>
        <v>46</v>
      </c>
      <c r="Z107" s="3">
        <f>ROUND('Рейтинговая таблица организаций'!AL107*100/AA107,0)</f>
        <v>100</v>
      </c>
      <c r="AA107" s="3">
        <f>'Рейтинговая таблица организаций'!AM107</f>
        <v>95</v>
      </c>
      <c r="AB107" s="3">
        <f>ROUND('Рейтинговая таблица организаций'!AN107*100/AC107,0)</f>
        <v>100</v>
      </c>
      <c r="AC107" s="3">
        <f>'Рейтинговая таблица организаций'!AO107</f>
        <v>95</v>
      </c>
      <c r="AD107" s="3">
        <f>ROUND('Рейтинговая таблица организаций'!AP107*100/AE107,0)</f>
        <v>100</v>
      </c>
      <c r="AE107" s="3">
        <f>'Рейтинговая таблица организаций'!AQ107</f>
        <v>89</v>
      </c>
      <c r="AF107" s="3">
        <f>ROUND('Рейтинговая таблица организаций'!AV107*100/AG107,0)</f>
        <v>99</v>
      </c>
      <c r="AG107" s="3">
        <f>'Рейтинговая таблица организаций'!AW107</f>
        <v>95</v>
      </c>
      <c r="AH107" s="3">
        <f>ROUND('Рейтинговая таблица организаций'!AX107*100/AI107,0)</f>
        <v>100</v>
      </c>
      <c r="AI107" s="3">
        <f>'Рейтинговая таблица организаций'!AY107</f>
        <v>95</v>
      </c>
      <c r="AJ107" s="3">
        <f>ROUND('Рейтинговая таблица организаций'!AZ107*100/AK107,0)</f>
        <v>100</v>
      </c>
      <c r="AK107" s="3">
        <f>'Рейтинговая таблица организаций'!BA107</f>
        <v>95</v>
      </c>
    </row>
    <row r="108" spans="1:37">
      <c r="A108" s="14">
        <f>'Рейтинговая таблица организаций'!A108</f>
        <v>105</v>
      </c>
      <c r="B108" s="14" t="str">
        <f>'бланки '!C110</f>
        <v>Бюджетное общеобразовательное учреждение Должанского района Орловской области «Алексеевская основная общеобразовательная школа»</v>
      </c>
      <c r="C108" s="2">
        <f>'бланки '!E110+'бланки '!F110</f>
        <v>20</v>
      </c>
      <c r="D108" s="14">
        <f>'Рейтинговая таблица организаций'!C108</f>
        <v>27</v>
      </c>
      <c r="E108" s="14">
        <v>7</v>
      </c>
      <c r="F108" s="14">
        <v>20</v>
      </c>
      <c r="G108" s="14">
        <v>1</v>
      </c>
      <c r="H108" s="6">
        <f t="shared" si="1"/>
        <v>1.35</v>
      </c>
      <c r="I108" s="18">
        <f>анкеты!I106</f>
        <v>2</v>
      </c>
      <c r="J108" s="3">
        <f>ROUND('Рейтинговая таблица организаций'!D108*100/K108,0)</f>
        <v>100</v>
      </c>
      <c r="K108" s="3">
        <f>'Рейтинговая таблица организаций'!E108</f>
        <v>14</v>
      </c>
      <c r="L108" s="3">
        <f>ROUND('Рейтинговая таблица организаций'!F108*100/M108,0)</f>
        <v>96</v>
      </c>
      <c r="M108" s="3">
        <f>'Рейтинговая таблица организаций'!G108</f>
        <v>55</v>
      </c>
      <c r="N108" s="3">
        <f>'Рейтинговая таблица организаций'!H108</f>
        <v>4</v>
      </c>
      <c r="O108" s="3">
        <f>ROUND('Рейтинговая таблица организаций'!I108*100/P108,0)</f>
        <v>100</v>
      </c>
      <c r="P108" s="3">
        <f>'Рейтинговая таблица организаций'!J108</f>
        <v>27</v>
      </c>
      <c r="Q108" s="3">
        <f>ROUND('Рейтинговая таблица организаций'!K108*100/R108,0)</f>
        <v>96</v>
      </c>
      <c r="R108" s="3">
        <f>'Рейтинговая таблица организаций'!L108</f>
        <v>27</v>
      </c>
      <c r="S108" s="3">
        <f>'Рейтинговая таблица организаций'!U108</f>
        <v>5</v>
      </c>
      <c r="T108" s="3">
        <f>'Рейтинговая таблица организаций'!X108</f>
        <v>27</v>
      </c>
      <c r="U108" s="3">
        <f>'Рейтинговая таблица организаций'!Y108</f>
        <v>27</v>
      </c>
      <c r="V108" s="3">
        <f>'Рейтинговая таблица организаций'!AD108</f>
        <v>3</v>
      </c>
      <c r="W108" s="3">
        <f>'Рейтинговая таблица организаций'!AE108</f>
        <v>5</v>
      </c>
      <c r="X108" s="3">
        <f>'Рейтинговая таблица организаций'!AF108</f>
        <v>2</v>
      </c>
      <c r="Y108" s="3">
        <f>'Рейтинговая таблица организаций'!AG108</f>
        <v>2</v>
      </c>
      <c r="Z108" s="3">
        <f>ROUND('Рейтинговая таблица организаций'!AL108*100/AA108,0)</f>
        <v>100</v>
      </c>
      <c r="AA108" s="3">
        <f>'Рейтинговая таблица организаций'!AM108</f>
        <v>27</v>
      </c>
      <c r="AB108" s="3">
        <f>ROUND('Рейтинговая таблица организаций'!AN108*100/AC108,0)</f>
        <v>100</v>
      </c>
      <c r="AC108" s="3">
        <f>'Рейтинговая таблица организаций'!AO108</f>
        <v>27</v>
      </c>
      <c r="AD108" s="3">
        <f>ROUND('Рейтинговая таблица организаций'!AP108*100/AE108,0)</f>
        <v>96</v>
      </c>
      <c r="AE108" s="3">
        <f>'Рейтинговая таблица организаций'!AQ108</f>
        <v>27</v>
      </c>
      <c r="AF108" s="3">
        <f>ROUND('Рейтинговая таблица организаций'!AV108*100/AG108,0)</f>
        <v>100</v>
      </c>
      <c r="AG108" s="3">
        <f>'Рейтинговая таблица организаций'!AW108</f>
        <v>27</v>
      </c>
      <c r="AH108" s="3">
        <f>ROUND('Рейтинговая таблица организаций'!AX108*100/AI108,0)</f>
        <v>100</v>
      </c>
      <c r="AI108" s="3">
        <f>'Рейтинговая таблица организаций'!AY108</f>
        <v>27</v>
      </c>
      <c r="AJ108" s="3">
        <f>ROUND('Рейтинговая таблица организаций'!AZ108*100/AK108,0)</f>
        <v>100</v>
      </c>
      <c r="AK108" s="3">
        <f>'Рейтинговая таблица организаций'!BA108</f>
        <v>27</v>
      </c>
    </row>
    <row r="109" spans="1:37">
      <c r="A109" s="14">
        <f>'Рейтинговая таблица организаций'!A109</f>
        <v>106</v>
      </c>
      <c r="B109" s="14" t="str">
        <f>'бланки '!C111</f>
        <v>Бюджетное общеобразовательное учреждение Должанского района Орловской области «Быстринская основная общеобразовательная школа»</v>
      </c>
      <c r="C109" s="2">
        <f>'бланки '!E111+'бланки '!F111</f>
        <v>47</v>
      </c>
      <c r="D109" s="14">
        <f>'Рейтинговая таблица организаций'!C109</f>
        <v>46</v>
      </c>
      <c r="E109" s="14">
        <v>5</v>
      </c>
      <c r="F109" s="14">
        <v>41</v>
      </c>
      <c r="G109" s="14">
        <v>1</v>
      </c>
      <c r="H109" s="6">
        <f t="shared" si="1"/>
        <v>0.97872340425531912</v>
      </c>
      <c r="I109" s="18">
        <f>анкеты!I107</f>
        <v>8</v>
      </c>
      <c r="J109" s="3">
        <f>ROUND('Рейтинговая таблица организаций'!D109*100/K109,0)</f>
        <v>100</v>
      </c>
      <c r="K109" s="3">
        <f>'Рейтинговая таблица организаций'!E109</f>
        <v>13</v>
      </c>
      <c r="L109" s="3">
        <f>ROUND('Рейтинговая таблица организаций'!F109*100/M109,0)</f>
        <v>81</v>
      </c>
      <c r="M109" s="3">
        <f>'Рейтинговая таблица организаций'!G109</f>
        <v>54</v>
      </c>
      <c r="N109" s="3">
        <f>'Рейтинговая таблица организаций'!H109</f>
        <v>3</v>
      </c>
      <c r="O109" s="3">
        <f>ROUND('Рейтинговая таблица организаций'!I109*100/P109,0)</f>
        <v>100</v>
      </c>
      <c r="P109" s="3">
        <f>'Рейтинговая таблица организаций'!J109</f>
        <v>46</v>
      </c>
      <c r="Q109" s="3">
        <f>ROUND('Рейтинговая таблица организаций'!K109*100/R109,0)</f>
        <v>100</v>
      </c>
      <c r="R109" s="3">
        <f>'Рейтинговая таблица организаций'!L109</f>
        <v>39</v>
      </c>
      <c r="S109" s="3">
        <f>'Рейтинговая таблица организаций'!U109</f>
        <v>5</v>
      </c>
      <c r="T109" s="3">
        <f>'Рейтинговая таблица организаций'!X109</f>
        <v>45</v>
      </c>
      <c r="U109" s="3">
        <f>'Рейтинговая таблица организаций'!Y109</f>
        <v>46</v>
      </c>
      <c r="V109" s="3">
        <f>'Рейтинговая таблица организаций'!AD109</f>
        <v>3</v>
      </c>
      <c r="W109" s="3">
        <f>'Рейтинговая таблица организаций'!AE109</f>
        <v>4</v>
      </c>
      <c r="X109" s="3">
        <f>'Рейтинговая таблица организаций'!AF109</f>
        <v>7</v>
      </c>
      <c r="Y109" s="3">
        <f>'Рейтинговая таблица организаций'!AG109</f>
        <v>8</v>
      </c>
      <c r="Z109" s="3">
        <f>ROUND('Рейтинговая таблица организаций'!AL109*100/AA109,0)</f>
        <v>100</v>
      </c>
      <c r="AA109" s="3">
        <f>'Рейтинговая таблица организаций'!AM109</f>
        <v>46</v>
      </c>
      <c r="AB109" s="3">
        <f>ROUND('Рейтинговая таблица организаций'!AN109*100/AC109,0)</f>
        <v>100</v>
      </c>
      <c r="AC109" s="3">
        <f>'Рейтинговая таблица организаций'!AO109</f>
        <v>46</v>
      </c>
      <c r="AD109" s="3">
        <f>ROUND('Рейтинговая таблица организаций'!AP109*100/AE109,0)</f>
        <v>100</v>
      </c>
      <c r="AE109" s="3">
        <f>'Рейтинговая таблица организаций'!AQ109</f>
        <v>46</v>
      </c>
      <c r="AF109" s="3">
        <f>ROUND('Рейтинговая таблица организаций'!AV109*100/AG109,0)</f>
        <v>100</v>
      </c>
      <c r="AG109" s="3">
        <f>'Рейтинговая таблица организаций'!AW109</f>
        <v>46</v>
      </c>
      <c r="AH109" s="3">
        <f>ROUND('Рейтинговая таблица организаций'!AX109*100/AI109,0)</f>
        <v>100</v>
      </c>
      <c r="AI109" s="3">
        <f>'Рейтинговая таблица организаций'!AY109</f>
        <v>46</v>
      </c>
      <c r="AJ109" s="3">
        <f>ROUND('Рейтинговая таблица организаций'!AZ109*100/AK109,0)</f>
        <v>100</v>
      </c>
      <c r="AK109" s="3">
        <f>'Рейтинговая таблица организаций'!BA109</f>
        <v>46</v>
      </c>
    </row>
    <row r="110" spans="1:37">
      <c r="A110" s="14">
        <f>'Рейтинговая таблица организаций'!A110</f>
        <v>107</v>
      </c>
      <c r="B110" s="14" t="str">
        <f>'бланки '!C112</f>
        <v>Бюджетное общеобразовательное учреждение Должанского района Орловской области «Егорьевская основная общеобразовательная школа»</v>
      </c>
      <c r="C110" s="2">
        <f>'бланки '!E112+'бланки '!F112</f>
        <v>35</v>
      </c>
      <c r="D110" s="14">
        <f>'Рейтинговая таблица организаций'!C110</f>
        <v>27</v>
      </c>
      <c r="E110" s="14">
        <v>3</v>
      </c>
      <c r="F110" s="14">
        <v>24</v>
      </c>
      <c r="G110" s="14">
        <v>1</v>
      </c>
      <c r="H110" s="6">
        <f t="shared" si="1"/>
        <v>0.77142857142857146</v>
      </c>
      <c r="I110" s="18">
        <f>анкеты!I108</f>
        <v>4</v>
      </c>
      <c r="J110" s="3">
        <f>ROUND('Рейтинговая таблица организаций'!D110*100/K110,0)</f>
        <v>100</v>
      </c>
      <c r="K110" s="3">
        <f>'Рейтинговая таблица организаций'!E110</f>
        <v>13</v>
      </c>
      <c r="L110" s="3">
        <f>ROUND('Рейтинговая таблица организаций'!F110*100/M110,0)</f>
        <v>94</v>
      </c>
      <c r="M110" s="3">
        <f>'Рейтинговая таблица организаций'!G110</f>
        <v>55</v>
      </c>
      <c r="N110" s="3">
        <f>'Рейтинговая таблица организаций'!H110</f>
        <v>4</v>
      </c>
      <c r="O110" s="3">
        <f>ROUND('Рейтинговая таблица организаций'!I110*100/P110,0)</f>
        <v>100</v>
      </c>
      <c r="P110" s="3">
        <f>'Рейтинговая таблица организаций'!J110</f>
        <v>27</v>
      </c>
      <c r="Q110" s="3">
        <f>ROUND('Рейтинговая таблица организаций'!K110*100/R110,0)</f>
        <v>100</v>
      </c>
      <c r="R110" s="3">
        <f>'Рейтинговая таблица организаций'!L110</f>
        <v>27</v>
      </c>
      <c r="S110" s="3">
        <f>'Рейтинговая таблица организаций'!U110</f>
        <v>5</v>
      </c>
      <c r="T110" s="3">
        <f>'Рейтинговая таблица организаций'!X110</f>
        <v>27</v>
      </c>
      <c r="U110" s="3">
        <f>'Рейтинговая таблица организаций'!Y110</f>
        <v>27</v>
      </c>
      <c r="V110" s="3">
        <f>'Рейтинговая таблица организаций'!AD110</f>
        <v>3</v>
      </c>
      <c r="W110" s="3">
        <f>'Рейтинговая таблица организаций'!AE110</f>
        <v>4</v>
      </c>
      <c r="X110" s="3">
        <f>'Рейтинговая таблица организаций'!AF110</f>
        <v>4</v>
      </c>
      <c r="Y110" s="3">
        <f>'Рейтинговая таблица организаций'!AG110</f>
        <v>4</v>
      </c>
      <c r="Z110" s="3">
        <f>ROUND('Рейтинговая таблица организаций'!AL110*100/AA110,0)</f>
        <v>100</v>
      </c>
      <c r="AA110" s="3">
        <f>'Рейтинговая таблица организаций'!AM110</f>
        <v>27</v>
      </c>
      <c r="AB110" s="3">
        <f>ROUND('Рейтинговая таблица организаций'!AN110*100/AC110,0)</f>
        <v>100</v>
      </c>
      <c r="AC110" s="3">
        <f>'Рейтинговая таблица организаций'!AO110</f>
        <v>27</v>
      </c>
      <c r="AD110" s="3">
        <f>ROUND('Рейтинговая таблица организаций'!AP110*100/AE110,0)</f>
        <v>100</v>
      </c>
      <c r="AE110" s="3">
        <f>'Рейтинговая таблица организаций'!AQ110</f>
        <v>27</v>
      </c>
      <c r="AF110" s="3">
        <f>ROUND('Рейтинговая таблица организаций'!AV110*100/AG110,0)</f>
        <v>100</v>
      </c>
      <c r="AG110" s="3">
        <f>'Рейтинговая таблица организаций'!AW110</f>
        <v>27</v>
      </c>
      <c r="AH110" s="3">
        <f>ROUND('Рейтинговая таблица организаций'!AX110*100/AI110,0)</f>
        <v>100</v>
      </c>
      <c r="AI110" s="3">
        <f>'Рейтинговая таблица организаций'!AY110</f>
        <v>27</v>
      </c>
      <c r="AJ110" s="3">
        <f>ROUND('Рейтинговая таблица организаций'!AZ110*100/AK110,0)</f>
        <v>100</v>
      </c>
      <c r="AK110" s="3">
        <f>'Рейтинговая таблица организаций'!BA110</f>
        <v>27</v>
      </c>
    </row>
    <row r="111" spans="1:37">
      <c r="A111" s="14">
        <f>'Рейтинговая таблица организаций'!A111</f>
        <v>108</v>
      </c>
      <c r="B111" s="14" t="str">
        <f>'бланки '!C113</f>
        <v>Бюджетное общеобразовательное учреждение Троснянского района Орловской области «Троснянская средняя общеобразовательная школа»</v>
      </c>
      <c r="C111" s="2">
        <f>'бланки '!E113+'бланки '!F113</f>
        <v>362</v>
      </c>
      <c r="D111" s="14">
        <f>'Рейтинговая таблица организаций'!C111</f>
        <v>274</v>
      </c>
      <c r="E111" s="14">
        <v>41</v>
      </c>
      <c r="F111" s="14">
        <v>233</v>
      </c>
      <c r="G111" s="14">
        <v>7</v>
      </c>
      <c r="H111" s="6">
        <f t="shared" si="1"/>
        <v>0.75690607734806625</v>
      </c>
      <c r="I111" s="18">
        <f>анкеты!I109</f>
        <v>43</v>
      </c>
      <c r="J111" s="3">
        <f>ROUND('Рейтинговая таблица организаций'!D111*100/K111,0)</f>
        <v>100</v>
      </c>
      <c r="K111" s="3">
        <f>'Рейтинговая таблица организаций'!E111</f>
        <v>13</v>
      </c>
      <c r="L111" s="3">
        <f>ROUND('Рейтинговая таблица организаций'!F111*100/M111,0)</f>
        <v>98</v>
      </c>
      <c r="M111" s="3">
        <f>'Рейтинговая таблица организаций'!G111</f>
        <v>54</v>
      </c>
      <c r="N111" s="3">
        <f>'Рейтинговая таблица организаций'!H111</f>
        <v>4</v>
      </c>
      <c r="O111" s="3">
        <f>ROUND('Рейтинговая таблица организаций'!I111*100/P111,0)</f>
        <v>98</v>
      </c>
      <c r="P111" s="3">
        <f>'Рейтинговая таблица организаций'!J111</f>
        <v>198</v>
      </c>
      <c r="Q111" s="3">
        <f>ROUND('Рейтинговая таблица организаций'!K111*100/R111,0)</f>
        <v>98</v>
      </c>
      <c r="R111" s="3">
        <f>'Рейтинговая таблица организаций'!L111</f>
        <v>205</v>
      </c>
      <c r="S111" s="3">
        <f>'Рейтинговая таблица организаций'!U111</f>
        <v>5</v>
      </c>
      <c r="T111" s="3">
        <f>'Рейтинговая таблица организаций'!X111</f>
        <v>272</v>
      </c>
      <c r="U111" s="3">
        <f>'Рейтинговая таблица организаций'!Y111</f>
        <v>274</v>
      </c>
      <c r="V111" s="3">
        <f>'Рейтинговая таблица организаций'!AD111</f>
        <v>3</v>
      </c>
      <c r="W111" s="3">
        <f>'Рейтинговая таблица организаций'!AE111</f>
        <v>5</v>
      </c>
      <c r="X111" s="3">
        <f>'Рейтинговая таблица организаций'!AF111</f>
        <v>42</v>
      </c>
      <c r="Y111" s="3">
        <f>'Рейтинговая таблица организаций'!AG111</f>
        <v>43</v>
      </c>
      <c r="Z111" s="3">
        <f>ROUND('Рейтинговая таблица организаций'!AL111*100/AA111,0)</f>
        <v>96</v>
      </c>
      <c r="AA111" s="3">
        <f>'Рейтинговая таблица организаций'!AM111</f>
        <v>274</v>
      </c>
      <c r="AB111" s="3">
        <f>ROUND('Рейтинговая таблица организаций'!AN111*100/AC111,0)</f>
        <v>99</v>
      </c>
      <c r="AC111" s="3">
        <f>'Рейтинговая таблица организаций'!AO111</f>
        <v>274</v>
      </c>
      <c r="AD111" s="3">
        <f>ROUND('Рейтинговая таблица организаций'!AP111*100/AE111,0)</f>
        <v>100</v>
      </c>
      <c r="AE111" s="3">
        <f>'Рейтинговая таблица организаций'!AQ111</f>
        <v>226</v>
      </c>
      <c r="AF111" s="3">
        <f>ROUND('Рейтинговая таблица организаций'!AV111*100/AG111,0)</f>
        <v>96</v>
      </c>
      <c r="AG111" s="3">
        <f>'Рейтинговая таблица организаций'!AW111</f>
        <v>274</v>
      </c>
      <c r="AH111" s="3">
        <f>ROUND('Рейтинговая таблица организаций'!AX111*100/AI111,0)</f>
        <v>99</v>
      </c>
      <c r="AI111" s="3">
        <f>'Рейтинговая таблица организаций'!AY111</f>
        <v>274</v>
      </c>
      <c r="AJ111" s="3">
        <f>ROUND('Рейтинговая таблица организаций'!AZ111*100/AK111,0)</f>
        <v>99</v>
      </c>
      <c r="AK111" s="3">
        <f>'Рейтинговая таблица организаций'!BA111</f>
        <v>274</v>
      </c>
    </row>
    <row r="112" spans="1:37">
      <c r="A112" s="14">
        <f>'Рейтинговая таблица организаций'!A112</f>
        <v>109</v>
      </c>
      <c r="B112" s="14" t="str">
        <f>'бланки '!C114</f>
        <v>Бюджетное общеобразовательное учреждение Троснянского района Орловской области «Октябрьская средняя общеобразовательная школа»</v>
      </c>
      <c r="C112" s="2">
        <f>'бланки '!E114+'бланки '!F114</f>
        <v>15</v>
      </c>
      <c r="D112" s="14">
        <f>'Рейтинговая таблица организаций'!C112</f>
        <v>11</v>
      </c>
      <c r="E112" s="14">
        <v>2</v>
      </c>
      <c r="F112" s="14">
        <v>9</v>
      </c>
      <c r="G112" s="14">
        <v>1</v>
      </c>
      <c r="H112" s="6">
        <f t="shared" si="1"/>
        <v>0.73333333333333328</v>
      </c>
      <c r="I112" s="18">
        <f>анкеты!I110</f>
        <v>1</v>
      </c>
      <c r="J112" s="3">
        <f>ROUND('Рейтинговая таблица организаций'!D112*100/K112,0)</f>
        <v>100</v>
      </c>
      <c r="K112" s="3">
        <f>'Рейтинговая таблица организаций'!E112</f>
        <v>13</v>
      </c>
      <c r="L112" s="3">
        <f>ROUND('Рейтинговая таблица организаций'!F112*100/M112,0)</f>
        <v>59</v>
      </c>
      <c r="M112" s="3">
        <f>'Рейтинговая таблица организаций'!G112</f>
        <v>51</v>
      </c>
      <c r="N112" s="3">
        <f>'Рейтинговая таблица организаций'!H112</f>
        <v>4</v>
      </c>
      <c r="O112" s="3">
        <f>ROUND('Рейтинговая таблица организаций'!I112*100/P112,0)</f>
        <v>100</v>
      </c>
      <c r="P112" s="3">
        <f>'Рейтинговая таблица организаций'!J112</f>
        <v>10</v>
      </c>
      <c r="Q112" s="3">
        <f>ROUND('Рейтинговая таблица организаций'!K112*100/R112,0)</f>
        <v>100</v>
      </c>
      <c r="R112" s="3">
        <f>'Рейтинговая таблица организаций'!L112</f>
        <v>10</v>
      </c>
      <c r="S112" s="3">
        <f>'Рейтинговая таблица организаций'!U112</f>
        <v>5</v>
      </c>
      <c r="T112" s="3">
        <f>'Рейтинговая таблица организаций'!X112</f>
        <v>11</v>
      </c>
      <c r="U112" s="3">
        <f>'Рейтинговая таблица организаций'!Y112</f>
        <v>11</v>
      </c>
      <c r="V112" s="3">
        <f>'Рейтинговая таблица организаций'!AD112</f>
        <v>0</v>
      </c>
      <c r="W112" s="3">
        <f>'Рейтинговая таблица организаций'!AE112</f>
        <v>4</v>
      </c>
      <c r="X112" s="3">
        <f>'Рейтинговая таблица организаций'!AF112</f>
        <v>1</v>
      </c>
      <c r="Y112" s="3">
        <f>'Рейтинговая таблица организаций'!AG112</f>
        <v>1</v>
      </c>
      <c r="Z112" s="3">
        <f>ROUND('Рейтинговая таблица организаций'!AL112*100/AA112,0)</f>
        <v>100</v>
      </c>
      <c r="AA112" s="3">
        <f>'Рейтинговая таблица организаций'!AM112</f>
        <v>11</v>
      </c>
      <c r="AB112" s="3">
        <f>ROUND('Рейтинговая таблица организаций'!AN112*100/AC112,0)</f>
        <v>100</v>
      </c>
      <c r="AC112" s="3">
        <f>'Рейтинговая таблица организаций'!AO112</f>
        <v>11</v>
      </c>
      <c r="AD112" s="3">
        <f>ROUND('Рейтинговая таблица организаций'!AP112*100/AE112,0)</f>
        <v>100</v>
      </c>
      <c r="AE112" s="3">
        <f>'Рейтинговая таблица организаций'!AQ112</f>
        <v>10</v>
      </c>
      <c r="AF112" s="3">
        <f>ROUND('Рейтинговая таблица организаций'!AV112*100/AG112,0)</f>
        <v>100</v>
      </c>
      <c r="AG112" s="3">
        <f>'Рейтинговая таблица организаций'!AW112</f>
        <v>11</v>
      </c>
      <c r="AH112" s="3">
        <f>ROUND('Рейтинговая таблица организаций'!AX112*100/AI112,0)</f>
        <v>100</v>
      </c>
      <c r="AI112" s="3">
        <f>'Рейтинговая таблица организаций'!AY112</f>
        <v>11</v>
      </c>
      <c r="AJ112" s="3">
        <f>ROUND('Рейтинговая таблица организаций'!AZ112*100/AK112,0)</f>
        <v>100</v>
      </c>
      <c r="AK112" s="3">
        <f>'Рейтинговая таблица организаций'!BA112</f>
        <v>11</v>
      </c>
    </row>
    <row r="113" spans="1:37">
      <c r="A113" s="14">
        <f>'Рейтинговая таблица организаций'!A113</f>
        <v>110</v>
      </c>
      <c r="B113" s="14" t="str">
        <f>'бланки '!C115</f>
        <v>Бюджетное общеобразовательное учреждение Троснянского района Орловской области «Жерновецкая средняя общеобразовательная школа»</v>
      </c>
      <c r="C113" s="2">
        <f>'бланки '!E115+'бланки '!F115</f>
        <v>57</v>
      </c>
      <c r="D113" s="14">
        <f>'Рейтинговая таблица организаций'!C113</f>
        <v>43</v>
      </c>
      <c r="E113" s="14">
        <v>6</v>
      </c>
      <c r="F113" s="14">
        <v>37</v>
      </c>
      <c r="G113" s="14">
        <v>1</v>
      </c>
      <c r="H113" s="6">
        <f t="shared" si="1"/>
        <v>0.75438596491228072</v>
      </c>
      <c r="I113" s="18">
        <f>анкеты!I111</f>
        <v>8</v>
      </c>
      <c r="J113" s="3">
        <f>ROUND('Рейтинговая таблица организаций'!D113*100/K113,0)</f>
        <v>100</v>
      </c>
      <c r="K113" s="3">
        <f>'Рейтинговая таблица организаций'!E113</f>
        <v>13</v>
      </c>
      <c r="L113" s="3">
        <f>ROUND('Рейтинговая таблица организаций'!F113*100/M113,0)</f>
        <v>94</v>
      </c>
      <c r="M113" s="3">
        <f>'Рейтинговая таблица организаций'!G113</f>
        <v>54</v>
      </c>
      <c r="N113" s="3">
        <f>'Рейтинговая таблица организаций'!H113</f>
        <v>4</v>
      </c>
      <c r="O113" s="3">
        <f>ROUND('Рейтинговая таблица организаций'!I113*100/P113,0)</f>
        <v>100</v>
      </c>
      <c r="P113" s="3">
        <f>'Рейтинговая таблица организаций'!J113</f>
        <v>31</v>
      </c>
      <c r="Q113" s="3">
        <f>ROUND('Рейтинговая таблица организаций'!K113*100/R113,0)</f>
        <v>100</v>
      </c>
      <c r="R113" s="3">
        <f>'Рейтинговая таблица организаций'!L113</f>
        <v>31</v>
      </c>
      <c r="S113" s="3">
        <f>'Рейтинговая таблица организаций'!U113</f>
        <v>5</v>
      </c>
      <c r="T113" s="3">
        <f>'Рейтинговая таблица организаций'!X113</f>
        <v>43</v>
      </c>
      <c r="U113" s="3">
        <f>'Рейтинговая таблица организаций'!Y113</f>
        <v>43</v>
      </c>
      <c r="V113" s="3">
        <f>'Рейтинговая таблица организаций'!AD113</f>
        <v>4</v>
      </c>
      <c r="W113" s="3">
        <f>'Рейтинговая таблица организаций'!AE113</f>
        <v>4</v>
      </c>
      <c r="X113" s="3">
        <f>'Рейтинговая таблица организаций'!AF113</f>
        <v>7</v>
      </c>
      <c r="Y113" s="3">
        <f>'Рейтинговая таблица организаций'!AG113</f>
        <v>8</v>
      </c>
      <c r="Z113" s="3">
        <f>ROUND('Рейтинговая таблица организаций'!AL113*100/AA113,0)</f>
        <v>100</v>
      </c>
      <c r="AA113" s="3">
        <f>'Рейтинговая таблица организаций'!AM113</f>
        <v>43</v>
      </c>
      <c r="AB113" s="3">
        <f>ROUND('Рейтинговая таблица организаций'!AN113*100/AC113,0)</f>
        <v>95</v>
      </c>
      <c r="AC113" s="3">
        <f>'Рейтинговая таблица организаций'!AO113</f>
        <v>43</v>
      </c>
      <c r="AD113" s="3">
        <f>ROUND('Рейтинговая таблица организаций'!AP113*100/AE113,0)</f>
        <v>95</v>
      </c>
      <c r="AE113" s="3">
        <f>'Рейтинговая таблица организаций'!AQ113</f>
        <v>37</v>
      </c>
      <c r="AF113" s="3">
        <f>ROUND('Рейтинговая таблица организаций'!AV113*100/AG113,0)</f>
        <v>100</v>
      </c>
      <c r="AG113" s="3">
        <f>'Рейтинговая таблица организаций'!AW113</f>
        <v>43</v>
      </c>
      <c r="AH113" s="3">
        <f>ROUND('Рейтинговая таблица организаций'!AX113*100/AI113,0)</f>
        <v>98</v>
      </c>
      <c r="AI113" s="3">
        <f>'Рейтинговая таблица организаций'!AY113</f>
        <v>43</v>
      </c>
      <c r="AJ113" s="3">
        <f>ROUND('Рейтинговая таблица организаций'!AZ113*100/AK113,0)</f>
        <v>95</v>
      </c>
      <c r="AK113" s="3">
        <f>'Рейтинговая таблица организаций'!BA113</f>
        <v>43</v>
      </c>
    </row>
    <row r="114" spans="1:37">
      <c r="A114" s="14">
        <f>'Рейтинговая таблица организаций'!A114</f>
        <v>111</v>
      </c>
      <c r="B114" s="14" t="str">
        <f>'бланки '!C116</f>
        <v>Бюджетное общеобразовательное учреждение Троснянского района Орловской области «Старо-Турьянская средняя общеобразовательная школа»</v>
      </c>
      <c r="C114" s="2">
        <f>'бланки '!E116+'бланки '!F116</f>
        <v>28</v>
      </c>
      <c r="D114" s="14">
        <f>'Рейтинговая таблица организаций'!C114</f>
        <v>23</v>
      </c>
      <c r="E114" s="14">
        <v>2</v>
      </c>
      <c r="F114" s="14">
        <v>21</v>
      </c>
      <c r="G114" s="14">
        <v>1</v>
      </c>
      <c r="H114" s="6">
        <f t="shared" si="1"/>
        <v>0.8214285714285714</v>
      </c>
      <c r="I114" s="18">
        <f>анкеты!I112</f>
        <v>1</v>
      </c>
      <c r="J114" s="3">
        <f>ROUND('Рейтинговая таблица организаций'!D114*100/K114,0)</f>
        <v>100</v>
      </c>
      <c r="K114" s="3">
        <f>'Рейтинговая таблица организаций'!E114</f>
        <v>14</v>
      </c>
      <c r="L114" s="3">
        <f>ROUND('Рейтинговая таблица организаций'!F114*100/M114,0)</f>
        <v>100</v>
      </c>
      <c r="M114" s="3">
        <f>'Рейтинговая таблица организаций'!G114</f>
        <v>55</v>
      </c>
      <c r="N114" s="3">
        <f>'Рейтинговая таблица организаций'!H114</f>
        <v>4</v>
      </c>
      <c r="O114" s="3">
        <f>ROUND('Рейтинговая таблица организаций'!I114*100/P114,0)</f>
        <v>100</v>
      </c>
      <c r="P114" s="3">
        <f>'Рейтинговая таблица организаций'!J114</f>
        <v>21</v>
      </c>
      <c r="Q114" s="3">
        <f>ROUND('Рейтинговая таблица организаций'!K114*100/R114,0)</f>
        <v>100</v>
      </c>
      <c r="R114" s="3">
        <f>'Рейтинговая таблица организаций'!L114</f>
        <v>20</v>
      </c>
      <c r="S114" s="3">
        <f>'Рейтинговая таблица организаций'!U114</f>
        <v>5</v>
      </c>
      <c r="T114" s="3">
        <f>'Рейтинговая таблица организаций'!X114</f>
        <v>22</v>
      </c>
      <c r="U114" s="3">
        <f>'Рейтинговая таблица организаций'!Y114</f>
        <v>23</v>
      </c>
      <c r="V114" s="3">
        <f>'Рейтинговая таблица организаций'!AD114</f>
        <v>0</v>
      </c>
      <c r="W114" s="3">
        <f>'Рейтинговая таблица организаций'!AE114</f>
        <v>4</v>
      </c>
      <c r="X114" s="3">
        <f>'Рейтинговая таблица организаций'!AF114</f>
        <v>1</v>
      </c>
      <c r="Y114" s="3">
        <f>'Рейтинговая таблица организаций'!AG114</f>
        <v>1</v>
      </c>
      <c r="Z114" s="3">
        <f>ROUND('Рейтинговая таблица организаций'!AL114*100/AA114,0)</f>
        <v>100</v>
      </c>
      <c r="AA114" s="3">
        <f>'Рейтинговая таблица организаций'!AM114</f>
        <v>23</v>
      </c>
      <c r="AB114" s="3">
        <f>ROUND('Рейтинговая таблица организаций'!AN114*100/AC114,0)</f>
        <v>100</v>
      </c>
      <c r="AC114" s="3">
        <f>'Рейтинговая таблица организаций'!AO114</f>
        <v>23</v>
      </c>
      <c r="AD114" s="3">
        <f>ROUND('Рейтинговая таблица организаций'!AP114*100/AE114,0)</f>
        <v>100</v>
      </c>
      <c r="AE114" s="3">
        <f>'Рейтинговая таблица организаций'!AQ114</f>
        <v>23</v>
      </c>
      <c r="AF114" s="3">
        <f>ROUND('Рейтинговая таблица организаций'!AV114*100/AG114,0)</f>
        <v>100</v>
      </c>
      <c r="AG114" s="3">
        <f>'Рейтинговая таблица организаций'!AW114</f>
        <v>23</v>
      </c>
      <c r="AH114" s="3">
        <f>ROUND('Рейтинговая таблица организаций'!AX114*100/AI114,0)</f>
        <v>96</v>
      </c>
      <c r="AI114" s="3">
        <f>'Рейтинговая таблица организаций'!AY114</f>
        <v>23</v>
      </c>
      <c r="AJ114" s="3">
        <f>ROUND('Рейтинговая таблица организаций'!AZ114*100/AK114,0)</f>
        <v>100</v>
      </c>
      <c r="AK114" s="3">
        <f>'Рейтинговая таблица организаций'!BA114</f>
        <v>23</v>
      </c>
    </row>
    <row r="115" spans="1:37">
      <c r="A115" s="14">
        <f>'Рейтинговая таблица организаций'!A115</f>
        <v>112</v>
      </c>
      <c r="B115" s="14" t="str">
        <f>'бланки '!C117</f>
        <v>Бюджетное общеобразовательное учреждение Троснянского района Орловской области «Муравльская средняя общеобразовательная школа»</v>
      </c>
      <c r="C115" s="2">
        <f>'бланки '!E117+'бланки '!F117</f>
        <v>55</v>
      </c>
      <c r="D115" s="14">
        <f>'Рейтинговая таблица организаций'!C115</f>
        <v>44</v>
      </c>
      <c r="E115" s="14">
        <v>9</v>
      </c>
      <c r="F115" s="14">
        <v>35</v>
      </c>
      <c r="G115" s="14">
        <v>1</v>
      </c>
      <c r="H115" s="6">
        <f t="shared" si="1"/>
        <v>0.8</v>
      </c>
      <c r="I115" s="18">
        <f>анкеты!I113</f>
        <v>14</v>
      </c>
      <c r="J115" s="3">
        <f>ROUND('Рейтинговая таблица организаций'!D115*100/K115,0)</f>
        <v>100</v>
      </c>
      <c r="K115" s="3">
        <f>'Рейтинговая таблица организаций'!E115</f>
        <v>13</v>
      </c>
      <c r="L115" s="3">
        <f>ROUND('Рейтинговая таблица организаций'!F115*100/M115,0)</f>
        <v>75</v>
      </c>
      <c r="M115" s="3">
        <f>'Рейтинговая таблица организаций'!G115</f>
        <v>53</v>
      </c>
      <c r="N115" s="3">
        <f>'Рейтинговая таблица организаций'!H115</f>
        <v>4</v>
      </c>
      <c r="O115" s="3">
        <f>ROUND('Рейтинговая таблица организаций'!I115*100/P115,0)</f>
        <v>100</v>
      </c>
      <c r="P115" s="3">
        <f>'Рейтинговая таблица организаций'!J115</f>
        <v>43</v>
      </c>
      <c r="Q115" s="3">
        <f>ROUND('Рейтинговая таблица организаций'!K115*100/R115,0)</f>
        <v>98</v>
      </c>
      <c r="R115" s="3">
        <f>'Рейтинговая таблица организаций'!L115</f>
        <v>44</v>
      </c>
      <c r="S115" s="3">
        <f>'Рейтинговая таблица организаций'!U115</f>
        <v>5</v>
      </c>
      <c r="T115" s="3">
        <f>'Рейтинговая таблица организаций'!X115</f>
        <v>43</v>
      </c>
      <c r="U115" s="3">
        <f>'Рейтинговая таблица организаций'!Y115</f>
        <v>44</v>
      </c>
      <c r="V115" s="3">
        <f>'Рейтинговая таблица организаций'!AD115</f>
        <v>1</v>
      </c>
      <c r="W115" s="3">
        <f>'Рейтинговая таблица организаций'!AE115</f>
        <v>4</v>
      </c>
      <c r="X115" s="3">
        <f>'Рейтинговая таблица организаций'!AF115</f>
        <v>14</v>
      </c>
      <c r="Y115" s="3">
        <f>'Рейтинговая таблица организаций'!AG115</f>
        <v>14</v>
      </c>
      <c r="Z115" s="3">
        <f>ROUND('Рейтинговая таблица организаций'!AL115*100/AA115,0)</f>
        <v>100</v>
      </c>
      <c r="AA115" s="3">
        <f>'Рейтинговая таблица организаций'!AM115</f>
        <v>44</v>
      </c>
      <c r="AB115" s="3">
        <f>ROUND('Рейтинговая таблица организаций'!AN115*100/AC115,0)</f>
        <v>98</v>
      </c>
      <c r="AC115" s="3">
        <f>'Рейтинговая таблица организаций'!AO115</f>
        <v>44</v>
      </c>
      <c r="AD115" s="3">
        <f>ROUND('Рейтинговая таблица организаций'!AP115*100/AE115,0)</f>
        <v>98</v>
      </c>
      <c r="AE115" s="3">
        <f>'Рейтинговая таблица организаций'!AQ115</f>
        <v>44</v>
      </c>
      <c r="AF115" s="3">
        <f>ROUND('Рейтинговая таблица организаций'!AV115*100/AG115,0)</f>
        <v>100</v>
      </c>
      <c r="AG115" s="3">
        <f>'Рейтинговая таблица организаций'!AW115</f>
        <v>44</v>
      </c>
      <c r="AH115" s="3">
        <f>ROUND('Рейтинговая таблица организаций'!AX115*100/AI115,0)</f>
        <v>100</v>
      </c>
      <c r="AI115" s="3">
        <f>'Рейтинговая таблица организаций'!AY115</f>
        <v>44</v>
      </c>
      <c r="AJ115" s="3">
        <f>ROUND('Рейтинговая таблица организаций'!AZ115*100/AK115,0)</f>
        <v>100</v>
      </c>
      <c r="AK115" s="3">
        <f>'Рейтинговая таблица организаций'!BA115</f>
        <v>44</v>
      </c>
    </row>
    <row r="116" spans="1:37">
      <c r="A116" s="14">
        <f>'Рейтинговая таблица организаций'!A116</f>
        <v>113</v>
      </c>
      <c r="B116" s="14" t="str">
        <f>'бланки '!C118</f>
        <v>Бюджетное общеобразовательное учреждение Троснянского района Орловской области «Сомовская основная общеобразовательная школа»</v>
      </c>
      <c r="C116" s="2">
        <f>'бланки '!E118+'бланки '!F118</f>
        <v>25</v>
      </c>
      <c r="D116" s="14">
        <f>'Рейтинговая таблица организаций'!C116</f>
        <v>20</v>
      </c>
      <c r="E116" s="14">
        <v>1</v>
      </c>
      <c r="F116" s="14">
        <v>19</v>
      </c>
      <c r="G116" s="14">
        <v>1</v>
      </c>
      <c r="H116" s="6">
        <f t="shared" si="1"/>
        <v>0.8</v>
      </c>
      <c r="I116" s="18">
        <f>анкеты!I114</f>
        <v>1</v>
      </c>
      <c r="J116" s="3">
        <f>ROUND('Рейтинговая таблица организаций'!D116*100/K116,0)</f>
        <v>100</v>
      </c>
      <c r="K116" s="3">
        <f>'Рейтинговая таблица организаций'!E116</f>
        <v>13</v>
      </c>
      <c r="L116" s="3">
        <f>ROUND('Рейтинговая таблица организаций'!F116*100/M116,0)</f>
        <v>86</v>
      </c>
      <c r="M116" s="3">
        <f>'Рейтинговая таблица организаций'!G116</f>
        <v>53</v>
      </c>
      <c r="N116" s="3">
        <f>'Рейтинговая таблица организаций'!H116</f>
        <v>4</v>
      </c>
      <c r="O116" s="3">
        <f>ROUND('Рейтинговая таблица организаций'!I116*100/P116,0)</f>
        <v>100</v>
      </c>
      <c r="P116" s="3">
        <f>'Рейтинговая таблица организаций'!J116</f>
        <v>20</v>
      </c>
      <c r="Q116" s="3">
        <f>ROUND('Рейтинговая таблица организаций'!K116*100/R116,0)</f>
        <v>100</v>
      </c>
      <c r="R116" s="3">
        <f>'Рейтинговая таблица организаций'!L116</f>
        <v>20</v>
      </c>
      <c r="S116" s="3">
        <f>'Рейтинговая таблица организаций'!U116</f>
        <v>5</v>
      </c>
      <c r="T116" s="3">
        <f>'Рейтинговая таблица организаций'!X116</f>
        <v>20</v>
      </c>
      <c r="U116" s="3">
        <f>'Рейтинговая таблица организаций'!Y116</f>
        <v>20</v>
      </c>
      <c r="V116" s="3">
        <f>'Рейтинговая таблица организаций'!AD116</f>
        <v>0</v>
      </c>
      <c r="W116" s="3">
        <f>'Рейтинговая таблица организаций'!AE116</f>
        <v>4</v>
      </c>
      <c r="X116" s="3">
        <f>'Рейтинговая таблица организаций'!AF116</f>
        <v>1</v>
      </c>
      <c r="Y116" s="3">
        <f>'Рейтинговая таблица организаций'!AG116</f>
        <v>1</v>
      </c>
      <c r="Z116" s="3">
        <f>ROUND('Рейтинговая таблица организаций'!AL116*100/AA116,0)</f>
        <v>100</v>
      </c>
      <c r="AA116" s="3">
        <f>'Рейтинговая таблица организаций'!AM116</f>
        <v>20</v>
      </c>
      <c r="AB116" s="3">
        <f>ROUND('Рейтинговая таблица организаций'!AN116*100/AC116,0)</f>
        <v>100</v>
      </c>
      <c r="AC116" s="3">
        <f>'Рейтинговая таблица организаций'!AO116</f>
        <v>20</v>
      </c>
      <c r="AD116" s="3">
        <f>ROUND('Рейтинговая таблица организаций'!AP116*100/AE116,0)</f>
        <v>100</v>
      </c>
      <c r="AE116" s="3">
        <f>'Рейтинговая таблица организаций'!AQ116</f>
        <v>18</v>
      </c>
      <c r="AF116" s="3">
        <f>ROUND('Рейтинговая таблица организаций'!AV116*100/AG116,0)</f>
        <v>100</v>
      </c>
      <c r="AG116" s="3">
        <f>'Рейтинговая таблица организаций'!AW116</f>
        <v>20</v>
      </c>
      <c r="AH116" s="3">
        <f>ROUND('Рейтинговая таблица организаций'!AX116*100/AI116,0)</f>
        <v>100</v>
      </c>
      <c r="AI116" s="3">
        <f>'Рейтинговая таблица организаций'!AY116</f>
        <v>20</v>
      </c>
      <c r="AJ116" s="3">
        <f>ROUND('Рейтинговая таблица организаций'!AZ116*100/AK116,0)</f>
        <v>100</v>
      </c>
      <c r="AK116" s="3">
        <f>'Рейтинговая таблица организаций'!BA116</f>
        <v>20</v>
      </c>
    </row>
    <row r="117" spans="1:37">
      <c r="A117" s="14">
        <f>'Рейтинговая таблица организаций'!A117</f>
        <v>114</v>
      </c>
      <c r="B117" s="14" t="str">
        <f>'бланки '!C119</f>
        <v>Бюджетное общеобразовательное учреждение Троснянского района Орловской области «Ломовецкая средняя общеобразовательная школа»</v>
      </c>
      <c r="C117" s="2">
        <f>'бланки '!E119+'бланки '!F119</f>
        <v>24</v>
      </c>
      <c r="D117" s="14">
        <f>'Рейтинговая таблица организаций'!C117</f>
        <v>17</v>
      </c>
      <c r="E117" s="14">
        <v>0</v>
      </c>
      <c r="F117" s="14">
        <v>17</v>
      </c>
      <c r="G117" s="14">
        <v>1</v>
      </c>
      <c r="H117" s="6">
        <f t="shared" si="1"/>
        <v>0.70833333333333337</v>
      </c>
      <c r="I117" s="18">
        <f>анкеты!I115</f>
        <v>2</v>
      </c>
      <c r="J117" s="3">
        <f>ROUND('Рейтинговая таблица организаций'!D117*100/K117,0)</f>
        <v>100</v>
      </c>
      <c r="K117" s="3">
        <f>'Рейтинговая таблица организаций'!E117</f>
        <v>14</v>
      </c>
      <c r="L117" s="3">
        <f>ROUND('Рейтинговая таблица организаций'!F117*100/M117,0)</f>
        <v>77</v>
      </c>
      <c r="M117" s="3">
        <f>'Рейтинговая таблица организаций'!G117</f>
        <v>56</v>
      </c>
      <c r="N117" s="3">
        <f>'Рейтинговая таблица организаций'!H117</f>
        <v>4</v>
      </c>
      <c r="O117" s="3">
        <f>ROUND('Рейтинговая таблица организаций'!I117*100/P117,0)</f>
        <v>100</v>
      </c>
      <c r="P117" s="3">
        <f>'Рейтинговая таблица организаций'!J117</f>
        <v>15</v>
      </c>
      <c r="Q117" s="3">
        <f>ROUND('Рейтинговая таблица организаций'!K117*100/R117,0)</f>
        <v>100</v>
      </c>
      <c r="R117" s="3">
        <f>'Рейтинговая таблица организаций'!L117</f>
        <v>14</v>
      </c>
      <c r="S117" s="3">
        <f>'Рейтинговая таблица организаций'!U117</f>
        <v>5</v>
      </c>
      <c r="T117" s="3">
        <f>'Рейтинговая таблица организаций'!X117</f>
        <v>17</v>
      </c>
      <c r="U117" s="3">
        <f>'Рейтинговая таблица организаций'!Y117</f>
        <v>17</v>
      </c>
      <c r="V117" s="3">
        <f>'Рейтинговая таблица организаций'!AD117</f>
        <v>3</v>
      </c>
      <c r="W117" s="3">
        <f>'Рейтинговая таблица организаций'!AE117</f>
        <v>4</v>
      </c>
      <c r="X117" s="3">
        <f>'Рейтинговая таблица организаций'!AF117</f>
        <v>2</v>
      </c>
      <c r="Y117" s="3">
        <f>'Рейтинговая таблица организаций'!AG117</f>
        <v>2</v>
      </c>
      <c r="Z117" s="3">
        <f>ROUND('Рейтинговая таблица организаций'!AL117*100/AA117,0)</f>
        <v>100</v>
      </c>
      <c r="AA117" s="3">
        <f>'Рейтинговая таблица организаций'!AM117</f>
        <v>17</v>
      </c>
      <c r="AB117" s="3">
        <f>ROUND('Рейтинговая таблица организаций'!AN117*100/AC117,0)</f>
        <v>100</v>
      </c>
      <c r="AC117" s="3">
        <f>'Рейтинговая таблица организаций'!AO117</f>
        <v>17</v>
      </c>
      <c r="AD117" s="3">
        <f>ROUND('Рейтинговая таблица организаций'!AP117*100/AE117,0)</f>
        <v>100</v>
      </c>
      <c r="AE117" s="3">
        <f>'Рейтинговая таблица организаций'!AQ117</f>
        <v>15</v>
      </c>
      <c r="AF117" s="3">
        <f>ROUND('Рейтинговая таблица организаций'!AV117*100/AG117,0)</f>
        <v>100</v>
      </c>
      <c r="AG117" s="3">
        <f>'Рейтинговая таблица организаций'!AW117</f>
        <v>17</v>
      </c>
      <c r="AH117" s="3">
        <f>ROUND('Рейтинговая таблица организаций'!AX117*100/AI117,0)</f>
        <v>100</v>
      </c>
      <c r="AI117" s="3">
        <f>'Рейтинговая таблица организаций'!AY117</f>
        <v>17</v>
      </c>
      <c r="AJ117" s="3">
        <f>ROUND('Рейтинговая таблица организаций'!AZ117*100/AK117,0)</f>
        <v>100</v>
      </c>
      <c r="AK117" s="3">
        <f>'Рейтинговая таблица организаций'!BA117</f>
        <v>17</v>
      </c>
    </row>
    <row r="118" spans="1:37">
      <c r="A118" s="14">
        <f>'Рейтинговая таблица организаций'!A118</f>
        <v>115</v>
      </c>
      <c r="B118" s="14" t="str">
        <f>'бланки '!C120</f>
        <v>Бюджетное общеобразовательное учреждение Троснянского района Орловской области «Воронецкая средняя общеобразовательная школа»</v>
      </c>
      <c r="C118" s="2">
        <f>'бланки '!E120+'бланки '!F120</f>
        <v>54</v>
      </c>
      <c r="D118" s="14">
        <f>'Рейтинговая таблица организаций'!C118</f>
        <v>42</v>
      </c>
      <c r="E118" s="14">
        <v>6</v>
      </c>
      <c r="F118" s="14">
        <v>36</v>
      </c>
      <c r="G118" s="14">
        <v>1</v>
      </c>
      <c r="H118" s="6">
        <f t="shared" si="1"/>
        <v>0.77777777777777779</v>
      </c>
      <c r="I118" s="18">
        <f>анкеты!I116</f>
        <v>4</v>
      </c>
      <c r="J118" s="3">
        <f>ROUND('Рейтинговая таблица организаций'!D118*100/K118,0)</f>
        <v>100</v>
      </c>
      <c r="K118" s="3">
        <f>'Рейтинговая таблица организаций'!E118</f>
        <v>14</v>
      </c>
      <c r="L118" s="3">
        <f>ROUND('Рейтинговая таблица организаций'!F118*100/M118,0)</f>
        <v>98</v>
      </c>
      <c r="M118" s="3">
        <f>'Рейтинговая таблица организаций'!G118</f>
        <v>56</v>
      </c>
      <c r="N118" s="3">
        <f>'Рейтинговая таблица организаций'!H118</f>
        <v>4</v>
      </c>
      <c r="O118" s="3">
        <f>ROUND('Рейтинговая таблица организаций'!I118*100/P118,0)</f>
        <v>100</v>
      </c>
      <c r="P118" s="3">
        <f>'Рейтинговая таблица организаций'!J118</f>
        <v>41</v>
      </c>
      <c r="Q118" s="3">
        <f>ROUND('Рейтинговая таблица организаций'!K118*100/R118,0)</f>
        <v>100</v>
      </c>
      <c r="R118" s="3">
        <f>'Рейтинговая таблица организаций'!L118</f>
        <v>40</v>
      </c>
      <c r="S118" s="3">
        <f>'Рейтинговая таблица организаций'!U118</f>
        <v>5</v>
      </c>
      <c r="T118" s="3">
        <f>'Рейтинговая таблица организаций'!X118</f>
        <v>42</v>
      </c>
      <c r="U118" s="3">
        <f>'Рейтинговая таблица организаций'!Y118</f>
        <v>42</v>
      </c>
      <c r="V118" s="3">
        <f>'Рейтинговая таблица организаций'!AD118</f>
        <v>3</v>
      </c>
      <c r="W118" s="3">
        <f>'Рейтинговая таблица организаций'!AE118</f>
        <v>5</v>
      </c>
      <c r="X118" s="3">
        <f>'Рейтинговая таблица организаций'!AF118</f>
        <v>4</v>
      </c>
      <c r="Y118" s="3">
        <f>'Рейтинговая таблица организаций'!AG118</f>
        <v>4</v>
      </c>
      <c r="Z118" s="3">
        <f>ROUND('Рейтинговая таблица организаций'!AL118*100/AA118,0)</f>
        <v>100</v>
      </c>
      <c r="AA118" s="3">
        <f>'Рейтинговая таблица организаций'!AM118</f>
        <v>42</v>
      </c>
      <c r="AB118" s="3">
        <f>ROUND('Рейтинговая таблица организаций'!AN118*100/AC118,0)</f>
        <v>100</v>
      </c>
      <c r="AC118" s="3">
        <f>'Рейтинговая таблица организаций'!AO118</f>
        <v>42</v>
      </c>
      <c r="AD118" s="3">
        <f>ROUND('Рейтинговая таблица организаций'!AP118*100/AE118,0)</f>
        <v>100</v>
      </c>
      <c r="AE118" s="3">
        <f>'Рейтинговая таблица организаций'!AQ118</f>
        <v>35</v>
      </c>
      <c r="AF118" s="3">
        <f>ROUND('Рейтинговая таблица организаций'!AV118*100/AG118,0)</f>
        <v>100</v>
      </c>
      <c r="AG118" s="3">
        <f>'Рейтинговая таблица организаций'!AW118</f>
        <v>42</v>
      </c>
      <c r="AH118" s="3">
        <f>ROUND('Рейтинговая таблица организаций'!AX118*100/AI118,0)</f>
        <v>100</v>
      </c>
      <c r="AI118" s="3">
        <f>'Рейтинговая таблица организаций'!AY118</f>
        <v>42</v>
      </c>
      <c r="AJ118" s="3">
        <f>ROUND('Рейтинговая таблица организаций'!AZ118*100/AK118,0)</f>
        <v>100</v>
      </c>
      <c r="AK118" s="3">
        <f>'Рейтинговая таблица организаций'!BA118</f>
        <v>42</v>
      </c>
    </row>
    <row r="119" spans="1:37">
      <c r="A119" s="14">
        <f>'Рейтинговая таблица организаций'!A119</f>
        <v>116</v>
      </c>
      <c r="B119" s="14" t="str">
        <f>'бланки '!C121</f>
        <v>Бюджетное общеобразовательное учреждение Троснянского района Орловской области «Никольская средняя общеобразовательная школа»</v>
      </c>
      <c r="C119" s="2">
        <f>'бланки '!E121+'бланки '!F121</f>
        <v>76</v>
      </c>
      <c r="D119" s="14">
        <f>'Рейтинговая таблица организаций'!C119</f>
        <v>55</v>
      </c>
      <c r="E119" s="14">
        <v>5</v>
      </c>
      <c r="F119" s="14">
        <v>50</v>
      </c>
      <c r="G119" s="14">
        <v>3</v>
      </c>
      <c r="H119" s="6">
        <f t="shared" si="1"/>
        <v>0.72368421052631582</v>
      </c>
      <c r="I119" s="18">
        <f>анкеты!I117</f>
        <v>17</v>
      </c>
      <c r="J119" s="3">
        <f>ROUND('Рейтинговая таблица организаций'!D119*100/K119,0)</f>
        <v>100</v>
      </c>
      <c r="K119" s="3">
        <f>'Рейтинговая таблица организаций'!E119</f>
        <v>13</v>
      </c>
      <c r="L119" s="3">
        <f>ROUND('Рейтинговая таблица организаций'!F119*100/M119,0)</f>
        <v>93</v>
      </c>
      <c r="M119" s="3">
        <f>'Рейтинговая таблица организаций'!G119</f>
        <v>54</v>
      </c>
      <c r="N119" s="3">
        <f>'Рейтинговая таблица организаций'!H119</f>
        <v>3</v>
      </c>
      <c r="O119" s="3">
        <f>ROUND('Рейтинговая таблица организаций'!I119*100/P119,0)</f>
        <v>100</v>
      </c>
      <c r="P119" s="3">
        <f>'Рейтинговая таблица организаций'!J119</f>
        <v>52</v>
      </c>
      <c r="Q119" s="3">
        <f>ROUND('Рейтинговая таблица организаций'!K119*100/R119,0)</f>
        <v>98</v>
      </c>
      <c r="R119" s="3">
        <f>'Рейтинговая таблица организаций'!L119</f>
        <v>50</v>
      </c>
      <c r="S119" s="3">
        <f>'Рейтинговая таблица организаций'!U119</f>
        <v>5</v>
      </c>
      <c r="T119" s="3">
        <f>'Рейтинговая таблица организаций'!X119</f>
        <v>54</v>
      </c>
      <c r="U119" s="3">
        <f>'Рейтинговая таблица организаций'!Y119</f>
        <v>55</v>
      </c>
      <c r="V119" s="3">
        <f>'Рейтинговая таблица организаций'!AD119</f>
        <v>1</v>
      </c>
      <c r="W119" s="3">
        <f>'Рейтинговая таблица организаций'!AE119</f>
        <v>5</v>
      </c>
      <c r="X119" s="3">
        <f>'Рейтинговая таблица организаций'!AF119</f>
        <v>17</v>
      </c>
      <c r="Y119" s="3">
        <f>'Рейтинговая таблица организаций'!AG119</f>
        <v>17</v>
      </c>
      <c r="Z119" s="3">
        <f>ROUND('Рейтинговая таблица организаций'!AL119*100/AA119,0)</f>
        <v>100</v>
      </c>
      <c r="AA119" s="3">
        <f>'Рейтинговая таблица организаций'!AM119</f>
        <v>55</v>
      </c>
      <c r="AB119" s="3">
        <f>ROUND('Рейтинговая таблица организаций'!AN119*100/AC119,0)</f>
        <v>100</v>
      </c>
      <c r="AC119" s="3">
        <f>'Рейтинговая таблица организаций'!AO119</f>
        <v>55</v>
      </c>
      <c r="AD119" s="3">
        <f>ROUND('Рейтинговая таблица организаций'!AP119*100/AE119,0)</f>
        <v>100</v>
      </c>
      <c r="AE119" s="3">
        <f>'Рейтинговая таблица организаций'!AQ119</f>
        <v>52</v>
      </c>
      <c r="AF119" s="3">
        <f>ROUND('Рейтинговая таблица организаций'!AV119*100/AG119,0)</f>
        <v>100</v>
      </c>
      <c r="AG119" s="3">
        <f>'Рейтинговая таблица организаций'!AW119</f>
        <v>55</v>
      </c>
      <c r="AH119" s="3">
        <f>ROUND('Рейтинговая таблица организаций'!AX119*100/AI119,0)</f>
        <v>100</v>
      </c>
      <c r="AI119" s="3">
        <f>'Рейтинговая таблица организаций'!AY119</f>
        <v>55</v>
      </c>
      <c r="AJ119" s="3">
        <f>ROUND('Рейтинговая таблица организаций'!AZ119*100/AK119,0)</f>
        <v>100</v>
      </c>
      <c r="AK119" s="3">
        <f>'Рейтинговая таблица организаций'!BA119</f>
        <v>55</v>
      </c>
    </row>
    <row r="120" spans="1:37">
      <c r="A120" s="14">
        <f>'Рейтинговая таблица организаций'!A120</f>
        <v>117</v>
      </c>
      <c r="B120" s="14" t="str">
        <f>'бланки '!C122</f>
        <v>Муниципальное бюджетное общеобразовательное учреждение «Малоархангельская средняя общеобразовательная школа № 2»</v>
      </c>
      <c r="C120" s="2">
        <f>'бланки '!E122+'бланки '!F122</f>
        <v>36</v>
      </c>
      <c r="D120" s="14">
        <f>'Рейтинговая таблица организаций'!C120</f>
        <v>54</v>
      </c>
      <c r="E120" s="14">
        <v>5</v>
      </c>
      <c r="F120" s="14">
        <v>49</v>
      </c>
      <c r="G120" s="14">
        <v>2</v>
      </c>
      <c r="H120" s="6">
        <f t="shared" si="1"/>
        <v>1.5</v>
      </c>
      <c r="I120" s="18">
        <f>анкеты!I118</f>
        <v>15</v>
      </c>
      <c r="J120" s="3">
        <f>ROUND('Рейтинговая таблица организаций'!D120*100/K120,0)</f>
        <v>100</v>
      </c>
      <c r="K120" s="3">
        <f>'Рейтинговая таблица организаций'!E120</f>
        <v>14</v>
      </c>
      <c r="L120" s="3">
        <f>ROUND('Рейтинговая таблица организаций'!F120*100/M120,0)</f>
        <v>94</v>
      </c>
      <c r="M120" s="3">
        <f>'Рейтинговая таблица организаций'!G120</f>
        <v>56</v>
      </c>
      <c r="N120" s="3">
        <f>'Рейтинговая таблица организаций'!H120</f>
        <v>4</v>
      </c>
      <c r="O120" s="3">
        <f>ROUND('Рейтинговая таблица организаций'!I120*100/P120,0)</f>
        <v>100</v>
      </c>
      <c r="P120" s="3">
        <f>'Рейтинговая таблица организаций'!J120</f>
        <v>50</v>
      </c>
      <c r="Q120" s="3">
        <f>ROUND('Рейтинговая таблица организаций'!K120*100/R120,0)</f>
        <v>100</v>
      </c>
      <c r="R120" s="3">
        <f>'Рейтинговая таблица организаций'!L120</f>
        <v>50</v>
      </c>
      <c r="S120" s="3">
        <f>'Рейтинговая таблица организаций'!U120</f>
        <v>5</v>
      </c>
      <c r="T120" s="3">
        <f>'Рейтинговая таблица организаций'!X120</f>
        <v>53</v>
      </c>
      <c r="U120" s="3">
        <f>'Рейтинговая таблица организаций'!Y120</f>
        <v>54</v>
      </c>
      <c r="V120" s="3">
        <f>'Рейтинговая таблица организаций'!AD120</f>
        <v>0</v>
      </c>
      <c r="W120" s="3">
        <f>'Рейтинговая таблица организаций'!AE120</f>
        <v>3</v>
      </c>
      <c r="X120" s="3">
        <f>'Рейтинговая таблица организаций'!AF120</f>
        <v>15</v>
      </c>
      <c r="Y120" s="3">
        <f>'Рейтинговая таблица организаций'!AG120</f>
        <v>15</v>
      </c>
      <c r="Z120" s="3">
        <f>ROUND('Рейтинговая таблица организаций'!AL120*100/AA120,0)</f>
        <v>100</v>
      </c>
      <c r="AA120" s="3">
        <f>'Рейтинговая таблица организаций'!AM120</f>
        <v>54</v>
      </c>
      <c r="AB120" s="3">
        <f>ROUND('Рейтинговая таблица организаций'!AN120*100/AC120,0)</f>
        <v>100</v>
      </c>
      <c r="AC120" s="3">
        <f>'Рейтинговая таблица организаций'!AO120</f>
        <v>54</v>
      </c>
      <c r="AD120" s="3">
        <f>ROUND('Рейтинговая таблица организаций'!AP120*100/AE120,0)</f>
        <v>100</v>
      </c>
      <c r="AE120" s="3">
        <f>'Рейтинговая таблица организаций'!AQ120</f>
        <v>53</v>
      </c>
      <c r="AF120" s="3">
        <f>ROUND('Рейтинговая таблица организаций'!AV120*100/AG120,0)</f>
        <v>100</v>
      </c>
      <c r="AG120" s="3">
        <f>'Рейтинговая таблица организаций'!AW120</f>
        <v>54</v>
      </c>
      <c r="AH120" s="3">
        <f>ROUND('Рейтинговая таблица организаций'!AX120*100/AI120,0)</f>
        <v>100</v>
      </c>
      <c r="AI120" s="3">
        <f>'Рейтинговая таблица организаций'!AY120</f>
        <v>54</v>
      </c>
      <c r="AJ120" s="3">
        <f>ROUND('Рейтинговая таблица организаций'!AZ120*100/AK120,0)</f>
        <v>100</v>
      </c>
      <c r="AK120" s="3">
        <f>'Рейтинговая таблица организаций'!BA120</f>
        <v>54</v>
      </c>
    </row>
    <row r="121" spans="1:37">
      <c r="A121" s="14">
        <f>'Рейтинговая таблица организаций'!A121</f>
        <v>118</v>
      </c>
      <c r="B121" s="14" t="str">
        <f>'бланки '!C123</f>
        <v>Муниципальное бюджетное общеобразовательное учреждение «Малоархангельская средняя общеобразовательная школа № 1»</v>
      </c>
      <c r="C121" s="2">
        <f>'бланки '!E123+'бланки '!F123</f>
        <v>319</v>
      </c>
      <c r="D121" s="14">
        <f>'Рейтинговая таблица организаций'!C121</f>
        <v>277</v>
      </c>
      <c r="E121" s="14">
        <v>82</v>
      </c>
      <c r="F121" s="14">
        <v>195</v>
      </c>
      <c r="G121" s="14">
        <v>6</v>
      </c>
      <c r="H121" s="6">
        <f t="shared" si="1"/>
        <v>0.86833855799373039</v>
      </c>
      <c r="I121" s="18">
        <f>анкеты!I119</f>
        <v>16</v>
      </c>
      <c r="J121" s="3">
        <f>ROUND('Рейтинговая таблица организаций'!D121*100/K121,0)</f>
        <v>100</v>
      </c>
      <c r="K121" s="3">
        <f>'Рейтинговая таблица организаций'!E121</f>
        <v>14</v>
      </c>
      <c r="L121" s="3">
        <f>ROUND('Рейтинговая таблица организаций'!F121*100/M121,0)</f>
        <v>93</v>
      </c>
      <c r="M121" s="3">
        <f>'Рейтинговая таблица организаций'!G121</f>
        <v>56</v>
      </c>
      <c r="N121" s="3">
        <f>'Рейтинговая таблица организаций'!H121</f>
        <v>4</v>
      </c>
      <c r="O121" s="3">
        <f>ROUND('Рейтинговая таблица организаций'!I121*100/P121,0)</f>
        <v>98</v>
      </c>
      <c r="P121" s="3">
        <f>'Рейтинговая таблица организаций'!J121</f>
        <v>182</v>
      </c>
      <c r="Q121" s="3">
        <f>ROUND('Рейтинговая таблица организаций'!K121*100/R121,0)</f>
        <v>100</v>
      </c>
      <c r="R121" s="3">
        <f>'Рейтинговая таблица организаций'!L121</f>
        <v>167</v>
      </c>
      <c r="S121" s="3">
        <f>'Рейтинговая таблица организаций'!U121</f>
        <v>5</v>
      </c>
      <c r="T121" s="3">
        <f>'Рейтинговая таблица организаций'!X121</f>
        <v>274</v>
      </c>
      <c r="U121" s="3">
        <f>'Рейтинговая таблица организаций'!Y121</f>
        <v>277</v>
      </c>
      <c r="V121" s="3">
        <f>'Рейтинговая таблица организаций'!AD121</f>
        <v>4</v>
      </c>
      <c r="W121" s="3">
        <f>'Рейтинговая таблица организаций'!AE121</f>
        <v>5</v>
      </c>
      <c r="X121" s="3">
        <f>'Рейтинговая таблица организаций'!AF121</f>
        <v>14</v>
      </c>
      <c r="Y121" s="3">
        <f>'Рейтинговая таблица организаций'!AG121</f>
        <v>16</v>
      </c>
      <c r="Z121" s="3">
        <f>ROUND('Рейтинговая таблица организаций'!AL121*100/AA121,0)</f>
        <v>99</v>
      </c>
      <c r="AA121" s="3">
        <f>'Рейтинговая таблица организаций'!AM121</f>
        <v>277</v>
      </c>
      <c r="AB121" s="3">
        <f>ROUND('Рейтинговая таблица организаций'!AN121*100/AC121,0)</f>
        <v>98</v>
      </c>
      <c r="AC121" s="3">
        <f>'Рейтинговая таблица организаций'!AO121</f>
        <v>277</v>
      </c>
      <c r="AD121" s="3">
        <f>ROUND('Рейтинговая таблица организаций'!AP121*100/AE121,0)</f>
        <v>98</v>
      </c>
      <c r="AE121" s="3">
        <f>'Рейтинговая таблица организаций'!AQ121</f>
        <v>228</v>
      </c>
      <c r="AF121" s="3">
        <f>ROUND('Рейтинговая таблица организаций'!AV121*100/AG121,0)</f>
        <v>96</v>
      </c>
      <c r="AG121" s="3">
        <f>'Рейтинговая таблица организаций'!AW121</f>
        <v>277</v>
      </c>
      <c r="AH121" s="3">
        <f>ROUND('Рейтинговая таблица организаций'!AX121*100/AI121,0)</f>
        <v>96</v>
      </c>
      <c r="AI121" s="3">
        <f>'Рейтинговая таблица организаций'!AY121</f>
        <v>277</v>
      </c>
      <c r="AJ121" s="3">
        <f>ROUND('Рейтинговая таблица организаций'!AZ121*100/AK121,0)</f>
        <v>96</v>
      </c>
      <c r="AK121" s="3">
        <f>'Рейтинговая таблица организаций'!BA121</f>
        <v>277</v>
      </c>
    </row>
    <row r="122" spans="1:37">
      <c r="A122" s="14">
        <f>'Рейтинговая таблица организаций'!A122</f>
        <v>119</v>
      </c>
      <c r="B122" s="14" t="str">
        <f>'бланки '!C124</f>
        <v>Муниципальное бюджетное общеобразовательное учреждение Малоархангельского района «Совхозская средняя общеобразовательная школа»</v>
      </c>
      <c r="C122" s="2">
        <f>'бланки '!E124+'бланки '!F124</f>
        <v>137</v>
      </c>
      <c r="D122" s="14">
        <f>'Рейтинговая таблица организаций'!C122</f>
        <v>136</v>
      </c>
      <c r="E122" s="14">
        <v>9</v>
      </c>
      <c r="F122" s="14">
        <v>127</v>
      </c>
      <c r="G122" s="14">
        <v>1</v>
      </c>
      <c r="H122" s="6">
        <f t="shared" si="1"/>
        <v>0.99270072992700731</v>
      </c>
      <c r="I122" s="18">
        <f>анкеты!I120</f>
        <v>7</v>
      </c>
      <c r="J122" s="3">
        <f>ROUND('Рейтинговая таблица организаций'!D122*100/K122,0)</f>
        <v>100</v>
      </c>
      <c r="K122" s="3">
        <f>'Рейтинговая таблица организаций'!E122</f>
        <v>14</v>
      </c>
      <c r="L122" s="3">
        <f>ROUND('Рейтинговая таблица организаций'!F122*100/M122,0)</f>
        <v>92</v>
      </c>
      <c r="M122" s="3">
        <f>'Рейтинговая таблица организаций'!G122</f>
        <v>55</v>
      </c>
      <c r="N122" s="3">
        <f>'Рейтинговая таблица организаций'!H122</f>
        <v>4</v>
      </c>
      <c r="O122" s="3">
        <f>ROUND('Рейтинговая таблица организаций'!I122*100/P122,0)</f>
        <v>99</v>
      </c>
      <c r="P122" s="3">
        <f>'Рейтинговая таблица организаций'!J122</f>
        <v>108</v>
      </c>
      <c r="Q122" s="3">
        <f>ROUND('Рейтинговая таблица организаций'!K122*100/R122,0)</f>
        <v>100</v>
      </c>
      <c r="R122" s="3">
        <f>'Рейтинговая таблица организаций'!L122</f>
        <v>105</v>
      </c>
      <c r="S122" s="3">
        <f>'Рейтинговая таблица организаций'!U122</f>
        <v>5</v>
      </c>
      <c r="T122" s="3">
        <f>'Рейтинговая таблица организаций'!X122</f>
        <v>133</v>
      </c>
      <c r="U122" s="3">
        <f>'Рейтинговая таблица организаций'!Y122</f>
        <v>136</v>
      </c>
      <c r="V122" s="3">
        <f>'Рейтинговая таблица организаций'!AD122</f>
        <v>0</v>
      </c>
      <c r="W122" s="3">
        <f>'Рейтинговая таблица организаций'!AE122</f>
        <v>3</v>
      </c>
      <c r="X122" s="3">
        <f>'Рейтинговая таблица организаций'!AF122</f>
        <v>6</v>
      </c>
      <c r="Y122" s="3">
        <f>'Рейтинговая таблица организаций'!AG122</f>
        <v>7</v>
      </c>
      <c r="Z122" s="3">
        <f>ROUND('Рейтинговая таблица организаций'!AL122*100/AA122,0)</f>
        <v>96</v>
      </c>
      <c r="AA122" s="3">
        <f>'Рейтинговая таблица организаций'!AM122</f>
        <v>136</v>
      </c>
      <c r="AB122" s="3">
        <f>ROUND('Рейтинговая таблица организаций'!AN122*100/AC122,0)</f>
        <v>100</v>
      </c>
      <c r="AC122" s="3">
        <f>'Рейтинговая таблица организаций'!AO122</f>
        <v>136</v>
      </c>
      <c r="AD122" s="3">
        <f>ROUND('Рейтинговая таблица организаций'!AP122*100/AE122,0)</f>
        <v>98</v>
      </c>
      <c r="AE122" s="3">
        <f>'Рейтинговая таблица организаций'!AQ122</f>
        <v>125</v>
      </c>
      <c r="AF122" s="3">
        <f>ROUND('Рейтинговая таблица организаций'!AV122*100/AG122,0)</f>
        <v>99</v>
      </c>
      <c r="AG122" s="3">
        <f>'Рейтинговая таблица организаций'!AW122</f>
        <v>136</v>
      </c>
      <c r="AH122" s="3">
        <f>ROUND('Рейтинговая таблица организаций'!AX122*100/AI122,0)</f>
        <v>97</v>
      </c>
      <c r="AI122" s="3">
        <f>'Рейтинговая таблица организаций'!AY122</f>
        <v>136</v>
      </c>
      <c r="AJ122" s="3">
        <f>ROUND('Рейтинговая таблица организаций'!AZ122*100/AK122,0)</f>
        <v>99</v>
      </c>
      <c r="AK122" s="3">
        <f>'Рейтинговая таблица организаций'!BA122</f>
        <v>136</v>
      </c>
    </row>
    <row r="123" spans="1:37">
      <c r="A123" s="14">
        <f>'Рейтинговая таблица организаций'!A123</f>
        <v>120</v>
      </c>
      <c r="B123" s="14" t="str">
        <f>'бланки '!C125</f>
        <v>Муниципальное бюджетное общеобразовательное учреждение Малоархангельского района «Луковская средняя общеобразовательная школа»</v>
      </c>
      <c r="C123" s="2">
        <f>'бланки '!E125+'бланки '!F125</f>
        <v>56</v>
      </c>
      <c r="D123" s="14">
        <f>'Рейтинговая таблица организаций'!C123</f>
        <v>65</v>
      </c>
      <c r="E123" s="14">
        <v>4</v>
      </c>
      <c r="F123" s="14">
        <v>61</v>
      </c>
      <c r="G123" s="14">
        <v>1</v>
      </c>
      <c r="H123" s="6">
        <f t="shared" si="1"/>
        <v>1.1607142857142858</v>
      </c>
      <c r="I123" s="18">
        <f>анкеты!I121</f>
        <v>1</v>
      </c>
      <c r="J123" s="3">
        <f>ROUND('Рейтинговая таблица организаций'!D123*100/K123,0)</f>
        <v>100</v>
      </c>
      <c r="K123" s="3">
        <f>'Рейтинговая таблица организаций'!E123</f>
        <v>14</v>
      </c>
      <c r="L123" s="3">
        <f>ROUND('Рейтинговая таблица организаций'!F123*100/M123,0)</f>
        <v>95</v>
      </c>
      <c r="M123" s="3">
        <f>'Рейтинговая таблица организаций'!G123</f>
        <v>56</v>
      </c>
      <c r="N123" s="3">
        <f>'Рейтинговая таблица организаций'!H123</f>
        <v>4</v>
      </c>
      <c r="O123" s="3">
        <f>ROUND('Рейтинговая таблица организаций'!I123*100/P123,0)</f>
        <v>100</v>
      </c>
      <c r="P123" s="3">
        <f>'Рейтинговая таблица организаций'!J123</f>
        <v>42</v>
      </c>
      <c r="Q123" s="3">
        <f>ROUND('Рейтинговая таблица организаций'!K123*100/R123,0)</f>
        <v>95</v>
      </c>
      <c r="R123" s="3">
        <f>'Рейтинговая таблица организаций'!L123</f>
        <v>22</v>
      </c>
      <c r="S123" s="3">
        <f>'Рейтинговая таблица организаций'!U123</f>
        <v>5</v>
      </c>
      <c r="T123" s="3">
        <f>'Рейтинговая таблица организаций'!X123</f>
        <v>64</v>
      </c>
      <c r="U123" s="3">
        <f>'Рейтинговая таблица организаций'!Y123</f>
        <v>65</v>
      </c>
      <c r="V123" s="3">
        <f>'Рейтинговая таблица организаций'!AD123</f>
        <v>3</v>
      </c>
      <c r="W123" s="3">
        <f>'Рейтинговая таблица организаций'!AE123</f>
        <v>5</v>
      </c>
      <c r="X123" s="3">
        <f>'Рейтинговая таблица организаций'!AF123</f>
        <v>1</v>
      </c>
      <c r="Y123" s="3">
        <f>'Рейтинговая таблица организаций'!AG123</f>
        <v>1</v>
      </c>
      <c r="Z123" s="3">
        <f>ROUND('Рейтинговая таблица организаций'!AL123*100/AA123,0)</f>
        <v>100</v>
      </c>
      <c r="AA123" s="3">
        <f>'Рейтинговая таблица организаций'!AM123</f>
        <v>65</v>
      </c>
      <c r="AB123" s="3">
        <f>ROUND('Рейтинговая таблица организаций'!AN123*100/AC123,0)</f>
        <v>98</v>
      </c>
      <c r="AC123" s="3">
        <f>'Рейтинговая таблица организаций'!AO123</f>
        <v>65</v>
      </c>
      <c r="AD123" s="3">
        <f>ROUND('Рейтинговая таблица организаций'!AP123*100/AE123,0)</f>
        <v>100</v>
      </c>
      <c r="AE123" s="3">
        <f>'Рейтинговая таблица организаций'!AQ123</f>
        <v>46</v>
      </c>
      <c r="AF123" s="3">
        <f>ROUND('Рейтинговая таблица организаций'!AV123*100/AG123,0)</f>
        <v>100</v>
      </c>
      <c r="AG123" s="3">
        <f>'Рейтинговая таблица организаций'!AW123</f>
        <v>65</v>
      </c>
      <c r="AH123" s="3">
        <f>ROUND('Рейтинговая таблица организаций'!AX123*100/AI123,0)</f>
        <v>98</v>
      </c>
      <c r="AI123" s="3">
        <f>'Рейтинговая таблица организаций'!AY123</f>
        <v>65</v>
      </c>
      <c r="AJ123" s="3">
        <f>ROUND('Рейтинговая таблица организаций'!AZ123*100/AK123,0)</f>
        <v>100</v>
      </c>
      <c r="AK123" s="3">
        <f>'Рейтинговая таблица организаций'!BA123</f>
        <v>65</v>
      </c>
    </row>
    <row r="124" spans="1:37">
      <c r="A124" s="14">
        <f>'Рейтинговая таблица организаций'!A124</f>
        <v>121</v>
      </c>
      <c r="B124" s="14" t="str">
        <f>'бланки '!C126</f>
        <v>Муниципальное бюджетное общеобразовательное учреждение Малоархангельского района «Каменская средняя общеобразовательная школа»</v>
      </c>
      <c r="C124" s="2">
        <f>'бланки '!E126+'бланки '!F126</f>
        <v>35</v>
      </c>
      <c r="D124" s="14">
        <f>'Рейтинговая таблица организаций'!C124</f>
        <v>26</v>
      </c>
      <c r="E124" s="14">
        <v>4</v>
      </c>
      <c r="F124" s="14">
        <v>22</v>
      </c>
      <c r="G124" s="14">
        <v>1</v>
      </c>
      <c r="H124" s="6">
        <f t="shared" si="1"/>
        <v>0.74285714285714288</v>
      </c>
      <c r="I124" s="18">
        <f>анкеты!I122</f>
        <v>7</v>
      </c>
      <c r="J124" s="3">
        <f>ROUND('Рейтинговая таблица организаций'!D124*100/K124,0)</f>
        <v>100</v>
      </c>
      <c r="K124" s="3">
        <f>'Рейтинговая таблица организаций'!E124</f>
        <v>14</v>
      </c>
      <c r="L124" s="3">
        <f>ROUND('Рейтинговая таблица организаций'!F124*100/M124,0)</f>
        <v>77</v>
      </c>
      <c r="M124" s="3">
        <f>'Рейтинговая таблица организаций'!G124</f>
        <v>54</v>
      </c>
      <c r="N124" s="3">
        <f>'Рейтинговая таблица организаций'!H124</f>
        <v>4</v>
      </c>
      <c r="O124" s="3">
        <f>ROUND('Рейтинговая таблица организаций'!I124*100/P124,0)</f>
        <v>100</v>
      </c>
      <c r="P124" s="3">
        <f>'Рейтинговая таблица организаций'!J124</f>
        <v>25</v>
      </c>
      <c r="Q124" s="3">
        <f>ROUND('Рейтинговая таблица организаций'!K124*100/R124,0)</f>
        <v>100</v>
      </c>
      <c r="R124" s="3">
        <f>'Рейтинговая таблица организаций'!L124</f>
        <v>25</v>
      </c>
      <c r="S124" s="3">
        <f>'Рейтинговая таблица организаций'!U124</f>
        <v>5</v>
      </c>
      <c r="T124" s="3">
        <f>'Рейтинговая таблица организаций'!X124</f>
        <v>26</v>
      </c>
      <c r="U124" s="3">
        <f>'Рейтинговая таблица организаций'!Y124</f>
        <v>26</v>
      </c>
      <c r="V124" s="3">
        <f>'Рейтинговая таблица организаций'!AD124</f>
        <v>0</v>
      </c>
      <c r="W124" s="3">
        <f>'Рейтинговая таблица организаций'!AE124</f>
        <v>3</v>
      </c>
      <c r="X124" s="3">
        <f>'Рейтинговая таблица организаций'!AF124</f>
        <v>6</v>
      </c>
      <c r="Y124" s="3">
        <f>'Рейтинговая таблица организаций'!AG124</f>
        <v>7</v>
      </c>
      <c r="Z124" s="3">
        <f>ROUND('Рейтинговая таблица организаций'!AL124*100/AA124,0)</f>
        <v>96</v>
      </c>
      <c r="AA124" s="3">
        <f>'Рейтинговая таблица организаций'!AM124</f>
        <v>26</v>
      </c>
      <c r="AB124" s="3">
        <f>ROUND('Рейтинговая таблица организаций'!AN124*100/AC124,0)</f>
        <v>96</v>
      </c>
      <c r="AC124" s="3">
        <f>'Рейтинговая таблица организаций'!AO124</f>
        <v>26</v>
      </c>
      <c r="AD124" s="3">
        <f>ROUND('Рейтинговая таблица организаций'!AP124*100/AE124,0)</f>
        <v>100</v>
      </c>
      <c r="AE124" s="3">
        <f>'Рейтинговая таблица организаций'!AQ124</f>
        <v>24</v>
      </c>
      <c r="AF124" s="3">
        <f>ROUND('Рейтинговая таблица организаций'!AV124*100/AG124,0)</f>
        <v>100</v>
      </c>
      <c r="AG124" s="3">
        <f>'Рейтинговая таблица организаций'!AW124</f>
        <v>26</v>
      </c>
      <c r="AH124" s="3">
        <f>ROUND('Рейтинговая таблица организаций'!AX124*100/AI124,0)</f>
        <v>96</v>
      </c>
      <c r="AI124" s="3">
        <f>'Рейтинговая таблица организаций'!AY124</f>
        <v>26</v>
      </c>
      <c r="AJ124" s="3">
        <f>ROUND('Рейтинговая таблица организаций'!AZ124*100/AK124,0)</f>
        <v>96</v>
      </c>
      <c r="AK124" s="3">
        <f>'Рейтинговая таблица организаций'!BA124</f>
        <v>26</v>
      </c>
    </row>
    <row r="125" spans="1:37">
      <c r="A125" s="14">
        <f>'Рейтинговая таблица организаций'!A125</f>
        <v>122</v>
      </c>
      <c r="B125" s="14" t="str">
        <f>'бланки '!C127</f>
        <v>Муниципальное бюджетное общеобразовательное учреждение Малоархангельского района «Костинская основная общеобразовательная школа»</v>
      </c>
      <c r="C125" s="2">
        <f>'бланки '!E127+'бланки '!F127</f>
        <v>50</v>
      </c>
      <c r="D125" s="14">
        <f>'Рейтинговая таблица организаций'!C125</f>
        <v>34</v>
      </c>
      <c r="E125" s="14">
        <v>4</v>
      </c>
      <c r="F125" s="14">
        <v>30</v>
      </c>
      <c r="G125" s="14">
        <v>4</v>
      </c>
      <c r="H125" s="6">
        <f t="shared" si="1"/>
        <v>0.68</v>
      </c>
      <c r="I125" s="18">
        <f>анкеты!I123</f>
        <v>11</v>
      </c>
      <c r="J125" s="3">
        <f>ROUND('Рейтинговая таблица организаций'!D125*100/K125,0)</f>
        <v>100</v>
      </c>
      <c r="K125" s="3">
        <f>'Рейтинговая таблица организаций'!E125</f>
        <v>14</v>
      </c>
      <c r="L125" s="3">
        <f>ROUND('Рейтинговая таблица организаций'!F125*100/M125,0)</f>
        <v>89</v>
      </c>
      <c r="M125" s="3">
        <f>'Рейтинговая таблица организаций'!G125</f>
        <v>55</v>
      </c>
      <c r="N125" s="3">
        <f>'Рейтинговая таблица организаций'!H125</f>
        <v>4</v>
      </c>
      <c r="O125" s="3">
        <f>ROUND('Рейтинговая таблица организаций'!I125*100/P125,0)</f>
        <v>100</v>
      </c>
      <c r="P125" s="3">
        <f>'Рейтинговая таблица организаций'!J125</f>
        <v>33</v>
      </c>
      <c r="Q125" s="3">
        <f>ROUND('Рейтинговая таблица организаций'!K125*100/R125,0)</f>
        <v>100</v>
      </c>
      <c r="R125" s="3">
        <f>'Рейтинговая таблица организаций'!L125</f>
        <v>31</v>
      </c>
      <c r="S125" s="3">
        <f>'Рейтинговая таблица организаций'!U125</f>
        <v>5</v>
      </c>
      <c r="T125" s="3">
        <f>'Рейтинговая таблица организаций'!X125</f>
        <v>34</v>
      </c>
      <c r="U125" s="3">
        <f>'Рейтинговая таблица организаций'!Y125</f>
        <v>34</v>
      </c>
      <c r="V125" s="3">
        <f>'Рейтинговая таблица организаций'!AD125</f>
        <v>0</v>
      </c>
      <c r="W125" s="3">
        <f>'Рейтинговая таблица организаций'!AE125</f>
        <v>2</v>
      </c>
      <c r="X125" s="3">
        <f>'Рейтинговая таблица организаций'!AF125</f>
        <v>11</v>
      </c>
      <c r="Y125" s="3">
        <f>'Рейтинговая таблица организаций'!AG125</f>
        <v>11</v>
      </c>
      <c r="Z125" s="3">
        <f>ROUND('Рейтинговая таблица организаций'!AL125*100/AA125,0)</f>
        <v>100</v>
      </c>
      <c r="AA125" s="3">
        <f>'Рейтинговая таблица организаций'!AM125</f>
        <v>34</v>
      </c>
      <c r="AB125" s="3">
        <f>ROUND('Рейтинговая таблица организаций'!AN125*100/AC125,0)</f>
        <v>100</v>
      </c>
      <c r="AC125" s="3">
        <f>'Рейтинговая таблица организаций'!AO125</f>
        <v>34</v>
      </c>
      <c r="AD125" s="3">
        <f>ROUND('Рейтинговая таблица организаций'!AP125*100/AE125,0)</f>
        <v>100</v>
      </c>
      <c r="AE125" s="3">
        <f>'Рейтинговая таблица организаций'!AQ125</f>
        <v>34</v>
      </c>
      <c r="AF125" s="3">
        <f>ROUND('Рейтинговая таблица организаций'!AV125*100/AG125,0)</f>
        <v>100</v>
      </c>
      <c r="AG125" s="3">
        <f>'Рейтинговая таблица организаций'!AW125</f>
        <v>34</v>
      </c>
      <c r="AH125" s="3">
        <f>ROUND('Рейтинговая таблица организаций'!AX125*100/AI125,0)</f>
        <v>100</v>
      </c>
      <c r="AI125" s="3">
        <f>'Рейтинговая таблица организаций'!AY125</f>
        <v>34</v>
      </c>
      <c r="AJ125" s="3">
        <f>ROUND('Рейтинговая таблица организаций'!AZ125*100/AK125,0)</f>
        <v>100</v>
      </c>
      <c r="AK125" s="3">
        <f>'Рейтинговая таблица организаций'!BA125</f>
        <v>34</v>
      </c>
    </row>
    <row r="126" spans="1:37">
      <c r="A126" s="14">
        <f>'Рейтинговая таблица организаций'!A126</f>
        <v>123</v>
      </c>
      <c r="B126" s="14" t="str">
        <f>'бланки '!C128</f>
        <v>Муниципальное бюджетное общеобразовательное учреждение Малоархангельского района «Губкинская средняя общеобразовательная школа»</v>
      </c>
      <c r="C126" s="2">
        <f>'бланки '!E128+'бланки '!F128</f>
        <v>35</v>
      </c>
      <c r="D126" s="14">
        <f>'Рейтинговая таблица организаций'!C126</f>
        <v>30</v>
      </c>
      <c r="E126" s="14">
        <v>12</v>
      </c>
      <c r="F126" s="14">
        <v>18</v>
      </c>
      <c r="G126" s="14">
        <v>1</v>
      </c>
      <c r="H126" s="6">
        <f t="shared" si="1"/>
        <v>0.8571428571428571</v>
      </c>
      <c r="I126" s="18">
        <f>анкеты!I124</f>
        <v>3</v>
      </c>
      <c r="J126" s="3">
        <f>ROUND('Рейтинговая таблица организаций'!D126*100/K126,0)</f>
        <v>100</v>
      </c>
      <c r="K126" s="3">
        <f>'Рейтинговая таблица организаций'!E126</f>
        <v>14</v>
      </c>
      <c r="L126" s="3">
        <f>ROUND('Рейтинговая таблица организаций'!F126*100/M126,0)</f>
        <v>78</v>
      </c>
      <c r="M126" s="3">
        <f>'Рейтинговая таблица организаций'!G126</f>
        <v>53</v>
      </c>
      <c r="N126" s="3">
        <f>'Рейтинговая таблица организаций'!H126</f>
        <v>4</v>
      </c>
      <c r="O126" s="3">
        <f>ROUND('Рейтинговая таблица организаций'!I126*100/P126,0)</f>
        <v>100</v>
      </c>
      <c r="P126" s="3">
        <f>'Рейтинговая таблица организаций'!J126</f>
        <v>29</v>
      </c>
      <c r="Q126" s="3">
        <f>ROUND('Рейтинговая таблица организаций'!K126*100/R126,0)</f>
        <v>100</v>
      </c>
      <c r="R126" s="3">
        <f>'Рейтинговая таблица организаций'!L126</f>
        <v>24</v>
      </c>
      <c r="S126" s="3">
        <f>'Рейтинговая таблица организаций'!U126</f>
        <v>5</v>
      </c>
      <c r="T126" s="3">
        <f>'Рейтинговая таблица организаций'!X126</f>
        <v>30</v>
      </c>
      <c r="U126" s="3">
        <f>'Рейтинговая таблица организаций'!Y126</f>
        <v>30</v>
      </c>
      <c r="V126" s="3">
        <f>'Рейтинговая таблица организаций'!AD126</f>
        <v>1</v>
      </c>
      <c r="W126" s="3">
        <f>'Рейтинговая таблица организаций'!AE126</f>
        <v>3</v>
      </c>
      <c r="X126" s="3">
        <f>'Рейтинговая таблица организаций'!AF126</f>
        <v>3</v>
      </c>
      <c r="Y126" s="3">
        <f>'Рейтинговая таблица организаций'!AG126</f>
        <v>3</v>
      </c>
      <c r="Z126" s="3">
        <f>ROUND('Рейтинговая таблица организаций'!AL126*100/AA126,0)</f>
        <v>100</v>
      </c>
      <c r="AA126" s="3">
        <f>'Рейтинговая таблица организаций'!AM126</f>
        <v>30</v>
      </c>
      <c r="AB126" s="3">
        <f>ROUND('Рейтинговая таблица организаций'!AN126*100/AC126,0)</f>
        <v>100</v>
      </c>
      <c r="AC126" s="3">
        <f>'Рейтинговая таблица организаций'!AO126</f>
        <v>30</v>
      </c>
      <c r="AD126" s="3">
        <f>ROUND('Рейтинговая таблица организаций'!AP126*100/AE126,0)</f>
        <v>100</v>
      </c>
      <c r="AE126" s="3">
        <f>'Рейтинговая таблица организаций'!AQ126</f>
        <v>29</v>
      </c>
      <c r="AF126" s="3">
        <f>ROUND('Рейтинговая таблица организаций'!AV126*100/AG126,0)</f>
        <v>100</v>
      </c>
      <c r="AG126" s="3">
        <f>'Рейтинговая таблица организаций'!AW126</f>
        <v>30</v>
      </c>
      <c r="AH126" s="3">
        <f>ROUND('Рейтинговая таблица организаций'!AX126*100/AI126,0)</f>
        <v>100</v>
      </c>
      <c r="AI126" s="3">
        <f>'Рейтинговая таблица организаций'!AY126</f>
        <v>30</v>
      </c>
      <c r="AJ126" s="3">
        <f>ROUND('Рейтинговая таблица организаций'!AZ126*100/AK126,0)</f>
        <v>100</v>
      </c>
      <c r="AK126" s="3">
        <f>'Рейтинговая таблица организаций'!BA126</f>
        <v>30</v>
      </c>
    </row>
    <row r="127" spans="1:37">
      <c r="A127" s="14">
        <f>'Рейтинговая таблица организаций'!A127</f>
        <v>124</v>
      </c>
      <c r="B127" s="14" t="str">
        <f>'бланки '!C129</f>
        <v>Муниципальное бюджетное общеобразовательное учреждение Малоархангельского района «Ивановская средняя общеобразовательная школа»</v>
      </c>
      <c r="C127" s="2">
        <f>'бланки '!E129+'бланки '!F129</f>
        <v>34</v>
      </c>
      <c r="D127" s="14">
        <f>'Рейтинговая таблица организаций'!C127</f>
        <v>26</v>
      </c>
      <c r="E127" s="14">
        <v>1</v>
      </c>
      <c r="F127" s="14">
        <v>25</v>
      </c>
      <c r="G127" s="14">
        <v>2</v>
      </c>
      <c r="H127" s="6">
        <f t="shared" si="1"/>
        <v>0.76470588235294112</v>
      </c>
      <c r="I127" s="18">
        <f>анкеты!I125</f>
        <v>1</v>
      </c>
      <c r="J127" s="3">
        <f>ROUND('Рейтинговая таблица организаций'!D127*100/K127,0)</f>
        <v>100</v>
      </c>
      <c r="K127" s="3">
        <f>'Рейтинговая таблица организаций'!E127</f>
        <v>14</v>
      </c>
      <c r="L127" s="3">
        <f>ROUND('Рейтинговая таблица организаций'!F127*100/M127,0)</f>
        <v>88</v>
      </c>
      <c r="M127" s="3">
        <f>'Рейтинговая таблица организаций'!G127</f>
        <v>55</v>
      </c>
      <c r="N127" s="3">
        <f>'Рейтинговая таблица организаций'!H127</f>
        <v>4</v>
      </c>
      <c r="O127" s="3">
        <f>ROUND('Рейтинговая таблица организаций'!I127*100/P127,0)</f>
        <v>100</v>
      </c>
      <c r="P127" s="3">
        <f>'Рейтинговая таблица организаций'!J127</f>
        <v>19</v>
      </c>
      <c r="Q127" s="3">
        <f>ROUND('Рейтинговая таблица организаций'!K127*100/R127,0)</f>
        <v>100</v>
      </c>
      <c r="R127" s="3">
        <f>'Рейтинговая таблица организаций'!L127</f>
        <v>16</v>
      </c>
      <c r="S127" s="3">
        <f>'Рейтинговая таблица организаций'!U127</f>
        <v>5</v>
      </c>
      <c r="T127" s="3">
        <f>'Рейтинговая таблица организаций'!X127</f>
        <v>25</v>
      </c>
      <c r="U127" s="3">
        <f>'Рейтинговая таблица организаций'!Y127</f>
        <v>26</v>
      </c>
      <c r="V127" s="3">
        <f>'Рейтинговая таблица организаций'!AD127</f>
        <v>1</v>
      </c>
      <c r="W127" s="3">
        <f>'Рейтинговая таблица организаций'!AE127</f>
        <v>3</v>
      </c>
      <c r="X127" s="3">
        <f>'Рейтинговая таблица организаций'!AF127</f>
        <v>1</v>
      </c>
      <c r="Y127" s="3">
        <f>'Рейтинговая таблица организаций'!AG127</f>
        <v>1</v>
      </c>
      <c r="Z127" s="3">
        <f>ROUND('Рейтинговая таблица организаций'!AL127*100/AA127,0)</f>
        <v>96</v>
      </c>
      <c r="AA127" s="3">
        <f>'Рейтинговая таблица организаций'!AM127</f>
        <v>26</v>
      </c>
      <c r="AB127" s="3">
        <f>ROUND('Рейтинговая таблица организаций'!AN127*100/AC127,0)</f>
        <v>100</v>
      </c>
      <c r="AC127" s="3">
        <f>'Рейтинговая таблица организаций'!AO127</f>
        <v>26</v>
      </c>
      <c r="AD127" s="3">
        <f>ROUND('Рейтинговая таблица организаций'!AP127*100/AE127,0)</f>
        <v>100</v>
      </c>
      <c r="AE127" s="3">
        <f>'Рейтинговая таблица организаций'!AQ127</f>
        <v>25</v>
      </c>
      <c r="AF127" s="3">
        <f>ROUND('Рейтинговая таблица организаций'!AV127*100/AG127,0)</f>
        <v>100</v>
      </c>
      <c r="AG127" s="3">
        <f>'Рейтинговая таблица организаций'!AW127</f>
        <v>26</v>
      </c>
      <c r="AH127" s="3">
        <f>ROUND('Рейтинговая таблица организаций'!AX127*100/AI127,0)</f>
        <v>100</v>
      </c>
      <c r="AI127" s="3">
        <f>'Рейтинговая таблица организаций'!AY127</f>
        <v>26</v>
      </c>
      <c r="AJ127" s="3">
        <f>ROUND('Рейтинговая таблица организаций'!AZ127*100/AK127,0)</f>
        <v>100</v>
      </c>
      <c r="AK127" s="3">
        <f>'Рейтинговая таблица организаций'!BA127</f>
        <v>26</v>
      </c>
    </row>
    <row r="128" spans="1:37">
      <c r="A128" s="14">
        <f>'Рейтинговая таблица организаций'!A128</f>
        <v>125</v>
      </c>
      <c r="B128" s="14" t="str">
        <f>'бланки '!C130</f>
        <v>Муниципальное бюджетное общеобразовательное учреждение Малоархангельского района «Архаровская основная общеобразовательная школа»</v>
      </c>
      <c r="C128" s="2">
        <f>'бланки '!E130+'бланки '!F130</f>
        <v>30</v>
      </c>
      <c r="D128" s="14">
        <f>'Рейтинговая таблица организаций'!C128</f>
        <v>27</v>
      </c>
      <c r="E128" s="14">
        <v>0</v>
      </c>
      <c r="F128" s="14">
        <v>27</v>
      </c>
      <c r="G128" s="14">
        <v>2</v>
      </c>
      <c r="H128" s="6">
        <f t="shared" si="1"/>
        <v>0.9</v>
      </c>
      <c r="I128" s="18">
        <f>анкеты!I126</f>
        <v>2</v>
      </c>
      <c r="J128" s="3">
        <f>ROUND('Рейтинговая таблица организаций'!D128*100/K128,0)</f>
        <v>100</v>
      </c>
      <c r="K128" s="3">
        <f>'Рейтинговая таблица организаций'!E128</f>
        <v>13</v>
      </c>
      <c r="L128" s="3">
        <f>ROUND('Рейтинговая таблица организаций'!F128*100/M128,0)</f>
        <v>78</v>
      </c>
      <c r="M128" s="3">
        <f>'Рейтинговая таблица организаций'!G128</f>
        <v>54</v>
      </c>
      <c r="N128" s="3">
        <f>'Рейтинговая таблица организаций'!H128</f>
        <v>3</v>
      </c>
      <c r="O128" s="3">
        <f>ROUND('Рейтинговая таблица организаций'!I128*100/P128,0)</f>
        <v>100</v>
      </c>
      <c r="P128" s="3">
        <f>'Рейтинговая таблица организаций'!J128</f>
        <v>23</v>
      </c>
      <c r="Q128" s="3">
        <f>ROUND('Рейтинговая таблица организаций'!K128*100/R128,0)</f>
        <v>100</v>
      </c>
      <c r="R128" s="3">
        <f>'Рейтинговая таблица организаций'!L128</f>
        <v>22</v>
      </c>
      <c r="S128" s="3">
        <f>'Рейтинговая таблица организаций'!U128</f>
        <v>5</v>
      </c>
      <c r="T128" s="3">
        <f>'Рейтинговая таблица организаций'!X128</f>
        <v>26</v>
      </c>
      <c r="U128" s="3">
        <f>'Рейтинговая таблица организаций'!Y128</f>
        <v>27</v>
      </c>
      <c r="V128" s="3">
        <f>'Рейтинговая таблица организаций'!AD128</f>
        <v>0</v>
      </c>
      <c r="W128" s="3">
        <f>'Рейтинговая таблица организаций'!AE128</f>
        <v>4</v>
      </c>
      <c r="X128" s="3">
        <f>'Рейтинговая таблица организаций'!AF128</f>
        <v>2</v>
      </c>
      <c r="Y128" s="3">
        <f>'Рейтинговая таблица организаций'!AG128</f>
        <v>2</v>
      </c>
      <c r="Z128" s="3">
        <f>ROUND('Рейтинговая таблица организаций'!AL128*100/AA128,0)</f>
        <v>100</v>
      </c>
      <c r="AA128" s="3">
        <f>'Рейтинговая таблица организаций'!AM128</f>
        <v>27</v>
      </c>
      <c r="AB128" s="3">
        <f>ROUND('Рейтинговая таблица организаций'!AN128*100/AC128,0)</f>
        <v>100</v>
      </c>
      <c r="AC128" s="3">
        <f>'Рейтинговая таблица организаций'!AO128</f>
        <v>27</v>
      </c>
      <c r="AD128" s="3">
        <f>ROUND('Рейтинговая таблица организаций'!AP128*100/AE128,0)</f>
        <v>100</v>
      </c>
      <c r="AE128" s="3">
        <f>'Рейтинговая таблица организаций'!AQ128</f>
        <v>26</v>
      </c>
      <c r="AF128" s="3">
        <f>ROUND('Рейтинговая таблица организаций'!AV128*100/AG128,0)</f>
        <v>100</v>
      </c>
      <c r="AG128" s="3">
        <f>'Рейтинговая таблица организаций'!AW128</f>
        <v>27</v>
      </c>
      <c r="AH128" s="3">
        <f>ROUND('Рейтинговая таблица организаций'!AX128*100/AI128,0)</f>
        <v>100</v>
      </c>
      <c r="AI128" s="3">
        <f>'Рейтинговая таблица организаций'!AY128</f>
        <v>27</v>
      </c>
      <c r="AJ128" s="3">
        <f>ROUND('Рейтинговая таблица организаций'!AZ128*100/AK128,0)</f>
        <v>100</v>
      </c>
      <c r="AK128" s="3">
        <f>'Рейтинговая таблица организаций'!BA128</f>
        <v>27</v>
      </c>
    </row>
    <row r="129" spans="1:37">
      <c r="A129" s="14">
        <f>'Рейтинговая таблица организаций'!A129</f>
        <v>126</v>
      </c>
      <c r="B129" s="14" t="str">
        <f>'бланки '!C131</f>
        <v>Муниципальное бюджетное общеобразовательное учреждение – средняя общеобразовательная школа № 2 п. Нарышкино Урицкого района Орловской области</v>
      </c>
      <c r="C129" s="2">
        <f>'бланки '!E131+'бланки '!F131</f>
        <v>645</v>
      </c>
      <c r="D129" s="14">
        <f>'Рейтинговая таблица организаций'!C129</f>
        <v>491</v>
      </c>
      <c r="E129" s="14">
        <v>62</v>
      </c>
      <c r="F129" s="14">
        <v>429</v>
      </c>
      <c r="G129" s="14">
        <v>14</v>
      </c>
      <c r="H129" s="6">
        <f t="shared" si="1"/>
        <v>0.76124031007751936</v>
      </c>
      <c r="I129" s="18">
        <f>анкеты!I127</f>
        <v>104</v>
      </c>
      <c r="J129" s="3">
        <f>ROUND('Рейтинговая таблица организаций'!D129*100/K129,0)</f>
        <v>100</v>
      </c>
      <c r="K129" s="3">
        <f>'Рейтинговая таблица организаций'!E129</f>
        <v>14</v>
      </c>
      <c r="L129" s="3">
        <f>ROUND('Рейтинговая таблица организаций'!F129*100/M129,0)</f>
        <v>95</v>
      </c>
      <c r="M129" s="3">
        <f>'Рейтинговая таблица организаций'!G129</f>
        <v>55</v>
      </c>
      <c r="N129" s="3">
        <f>'Рейтинговая таблица организаций'!H129</f>
        <v>3</v>
      </c>
      <c r="O129" s="3">
        <f>ROUND('Рейтинговая таблица организаций'!I129*100/P129,0)</f>
        <v>99</v>
      </c>
      <c r="P129" s="3">
        <f>'Рейтинговая таблица организаций'!J129</f>
        <v>336</v>
      </c>
      <c r="Q129" s="3">
        <f>ROUND('Рейтинговая таблица организаций'!K129*100/R129,0)</f>
        <v>99</v>
      </c>
      <c r="R129" s="3">
        <f>'Рейтинговая таблица организаций'!L129</f>
        <v>340</v>
      </c>
      <c r="S129" s="3">
        <f>'Рейтинговая таблица организаций'!U129</f>
        <v>5</v>
      </c>
      <c r="T129" s="3">
        <f>'Рейтинговая таблица организаций'!X129</f>
        <v>484</v>
      </c>
      <c r="U129" s="3">
        <f>'Рейтинговая таблица организаций'!Y129</f>
        <v>491</v>
      </c>
      <c r="V129" s="3">
        <f>'Рейтинговая таблица организаций'!AD129</f>
        <v>3</v>
      </c>
      <c r="W129" s="3">
        <f>'Рейтинговая таблица организаций'!AE129</f>
        <v>3</v>
      </c>
      <c r="X129" s="3">
        <f>'Рейтинговая таблица организаций'!AF129</f>
        <v>97</v>
      </c>
      <c r="Y129" s="3">
        <f>'Рейтинговая таблица организаций'!AG129</f>
        <v>104</v>
      </c>
      <c r="Z129" s="3">
        <f>ROUND('Рейтинговая таблица организаций'!AL129*100/AA129,0)</f>
        <v>100</v>
      </c>
      <c r="AA129" s="3">
        <f>'Рейтинговая таблица организаций'!AM129</f>
        <v>491</v>
      </c>
      <c r="AB129" s="3">
        <f>ROUND('Рейтинговая таблица организаций'!AN129*100/AC129,0)</f>
        <v>96</v>
      </c>
      <c r="AC129" s="3">
        <f>'Рейтинговая таблица организаций'!AO129</f>
        <v>491</v>
      </c>
      <c r="AD129" s="3">
        <f>ROUND('Рейтинговая таблица организаций'!AP129*100/AE129,0)</f>
        <v>99</v>
      </c>
      <c r="AE129" s="3">
        <f>'Рейтинговая таблица организаций'!AQ129</f>
        <v>367</v>
      </c>
      <c r="AF129" s="3">
        <f>ROUND('Рейтинговая таблица организаций'!AV129*100/AG129,0)</f>
        <v>98</v>
      </c>
      <c r="AG129" s="3">
        <f>'Рейтинговая таблица организаций'!AW129</f>
        <v>491</v>
      </c>
      <c r="AH129" s="3">
        <f>ROUND('Рейтинговая таблица организаций'!AX129*100/AI129,0)</f>
        <v>98</v>
      </c>
      <c r="AI129" s="3">
        <f>'Рейтинговая таблица организаций'!AY129</f>
        <v>491</v>
      </c>
      <c r="AJ129" s="3">
        <f>ROUND('Рейтинговая таблица организаций'!AZ129*100/AK129,0)</f>
        <v>100</v>
      </c>
      <c r="AK129" s="3">
        <f>'Рейтинговая таблица организаций'!BA129</f>
        <v>491</v>
      </c>
    </row>
    <row r="130" spans="1:37">
      <c r="A130" s="14">
        <f>'Рейтинговая таблица организаций'!A130</f>
        <v>127</v>
      </c>
      <c r="B130" s="14" t="str">
        <f>'бланки '!C132</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30" s="2">
        <f>'бланки '!E132+'бланки '!F132</f>
        <v>634</v>
      </c>
      <c r="D130" s="14">
        <f>'Рейтинговая таблица организаций'!C130</f>
        <v>575</v>
      </c>
      <c r="E130" s="14">
        <v>130</v>
      </c>
      <c r="F130" s="14">
        <v>445</v>
      </c>
      <c r="G130" s="14">
        <v>10</v>
      </c>
      <c r="H130" s="6">
        <f t="shared" si="1"/>
        <v>0.90694006309148267</v>
      </c>
      <c r="I130" s="18">
        <f>анкеты!I128</f>
        <v>18</v>
      </c>
      <c r="J130" s="3">
        <f>ROUND('Рейтинговая таблица организаций'!D130*100/K130,0)</f>
        <v>100</v>
      </c>
      <c r="K130" s="3">
        <f>'Рейтинговая таблица организаций'!E130</f>
        <v>14</v>
      </c>
      <c r="L130" s="3">
        <f>ROUND('Рейтинговая таблица организаций'!F130*100/M130,0)</f>
        <v>93</v>
      </c>
      <c r="M130" s="3">
        <f>'Рейтинговая таблица организаций'!G130</f>
        <v>55</v>
      </c>
      <c r="N130" s="3">
        <f>'Рейтинговая таблица организаций'!H130</f>
        <v>4</v>
      </c>
      <c r="O130" s="3">
        <f>ROUND('Рейтинговая таблица организаций'!I130*100/P130,0)</f>
        <v>99</v>
      </c>
      <c r="P130" s="3">
        <f>'Рейтинговая таблица организаций'!J130</f>
        <v>407</v>
      </c>
      <c r="Q130" s="3">
        <f>ROUND('Рейтинговая таблица организаций'!K130*100/R130,0)</f>
        <v>98</v>
      </c>
      <c r="R130" s="3">
        <f>'Рейтинговая таблица организаций'!L130</f>
        <v>403</v>
      </c>
      <c r="S130" s="3">
        <f>'Рейтинговая таблица организаций'!U130</f>
        <v>5</v>
      </c>
      <c r="T130" s="3">
        <f>'Рейтинговая таблица организаций'!X130</f>
        <v>571</v>
      </c>
      <c r="U130" s="3">
        <f>'Рейтинговая таблица организаций'!Y130</f>
        <v>575</v>
      </c>
      <c r="V130" s="3">
        <f>'Рейтинговая таблица организаций'!AD130</f>
        <v>3</v>
      </c>
      <c r="W130" s="3">
        <f>'Рейтинговая таблица организаций'!AE130</f>
        <v>5</v>
      </c>
      <c r="X130" s="3">
        <f>'Рейтинговая таблица организаций'!AF130</f>
        <v>14</v>
      </c>
      <c r="Y130" s="3">
        <f>'Рейтинговая таблица организаций'!AG130</f>
        <v>18</v>
      </c>
      <c r="Z130" s="3">
        <f>ROUND('Рейтинговая таблица организаций'!AL130*100/AA130,0)</f>
        <v>100</v>
      </c>
      <c r="AA130" s="3">
        <f>'Рейтинговая таблица организаций'!AM130</f>
        <v>575</v>
      </c>
      <c r="AB130" s="3">
        <f>ROUND('Рейтинговая таблица организаций'!AN130*100/AC130,0)</f>
        <v>98</v>
      </c>
      <c r="AC130" s="3">
        <f>'Рейтинговая таблица организаций'!AO130</f>
        <v>575</v>
      </c>
      <c r="AD130" s="3">
        <f>ROUND('Рейтинговая таблица организаций'!AP130*100/AE130,0)</f>
        <v>96</v>
      </c>
      <c r="AE130" s="3">
        <f>'Рейтинговая таблица организаций'!AQ130</f>
        <v>437</v>
      </c>
      <c r="AF130" s="3">
        <f>ROUND('Рейтинговая таблица организаций'!AV130*100/AG130,0)</f>
        <v>99</v>
      </c>
      <c r="AG130" s="3">
        <f>'Рейтинговая таблица организаций'!AW130</f>
        <v>575</v>
      </c>
      <c r="AH130" s="3">
        <f>ROUND('Рейтинговая таблица организаций'!AX130*100/AI130,0)</f>
        <v>97</v>
      </c>
      <c r="AI130" s="3">
        <f>'Рейтинговая таблица организаций'!AY130</f>
        <v>575</v>
      </c>
      <c r="AJ130" s="3">
        <f>ROUND('Рейтинговая таблица организаций'!AZ130*100/AK130,0)</f>
        <v>96</v>
      </c>
      <c r="AK130" s="3">
        <f>'Рейтинговая таблица организаций'!BA130</f>
        <v>575</v>
      </c>
    </row>
    <row r="131" spans="1:37">
      <c r="A131" s="14">
        <f>'Рейтинговая таблица организаций'!A131</f>
        <v>128</v>
      </c>
      <c r="B131" s="14" t="str">
        <f>'бланки '!C133</f>
        <v>Муниципальное бюджетное общеобразовательное учреждение Бунинская средняя общеобразовательная школа Урицкого района Орловской области</v>
      </c>
      <c r="C131" s="2">
        <f>'бланки '!E133+'бланки '!F133</f>
        <v>48</v>
      </c>
      <c r="D131" s="14">
        <f>'Рейтинговая таблица организаций'!C131</f>
        <v>38</v>
      </c>
      <c r="E131" s="14">
        <v>11</v>
      </c>
      <c r="F131" s="14">
        <v>27</v>
      </c>
      <c r="G131" s="14">
        <v>1</v>
      </c>
      <c r="H131" s="6">
        <f t="shared" si="1"/>
        <v>0.79166666666666663</v>
      </c>
      <c r="I131" s="18">
        <f>анкеты!I129</f>
        <v>5</v>
      </c>
      <c r="J131" s="3">
        <f>ROUND('Рейтинговая таблица организаций'!D131*100/K131,0)</f>
        <v>100</v>
      </c>
      <c r="K131" s="3">
        <f>'Рейтинговая таблица организаций'!E131</f>
        <v>13</v>
      </c>
      <c r="L131" s="3">
        <f>ROUND('Рейтинговая таблица организаций'!F131*100/M131,0)</f>
        <v>94</v>
      </c>
      <c r="M131" s="3">
        <f>'Рейтинговая таблица организаций'!G131</f>
        <v>56</v>
      </c>
      <c r="N131" s="3">
        <f>'Рейтинговая таблица организаций'!H131</f>
        <v>4</v>
      </c>
      <c r="O131" s="3">
        <f>ROUND('Рейтинговая таблица организаций'!I131*100/P131,0)</f>
        <v>100</v>
      </c>
      <c r="P131" s="3">
        <f>'Рейтинговая таблица организаций'!J131</f>
        <v>38</v>
      </c>
      <c r="Q131" s="3">
        <f>ROUND('Рейтинговая таблица организаций'!K131*100/R131,0)</f>
        <v>100</v>
      </c>
      <c r="R131" s="3">
        <f>'Рейтинговая таблица организаций'!L131</f>
        <v>37</v>
      </c>
      <c r="S131" s="3">
        <f>'Рейтинговая таблица организаций'!U131</f>
        <v>5</v>
      </c>
      <c r="T131" s="3">
        <f>'Рейтинговая таблица организаций'!X131</f>
        <v>38</v>
      </c>
      <c r="U131" s="3">
        <f>'Рейтинговая таблица организаций'!Y131</f>
        <v>38</v>
      </c>
      <c r="V131" s="3">
        <f>'Рейтинговая таблица организаций'!AD131</f>
        <v>2</v>
      </c>
      <c r="W131" s="3">
        <f>'Рейтинговая таблица организаций'!AE131</f>
        <v>3</v>
      </c>
      <c r="X131" s="3">
        <f>'Рейтинговая таблица организаций'!AF131</f>
        <v>5</v>
      </c>
      <c r="Y131" s="3">
        <f>'Рейтинговая таблица организаций'!AG131</f>
        <v>5</v>
      </c>
      <c r="Z131" s="3">
        <f>ROUND('Рейтинговая таблица организаций'!AL131*100/AA131,0)</f>
        <v>97</v>
      </c>
      <c r="AA131" s="3">
        <f>'Рейтинговая таблица организаций'!AM131</f>
        <v>38</v>
      </c>
      <c r="AB131" s="3">
        <f>ROUND('Рейтинговая таблица организаций'!AN131*100/AC131,0)</f>
        <v>97</v>
      </c>
      <c r="AC131" s="3">
        <f>'Рейтинговая таблица организаций'!AO131</f>
        <v>38</v>
      </c>
      <c r="AD131" s="3">
        <f>ROUND('Рейтинговая таблица организаций'!AP131*100/AE131,0)</f>
        <v>97</v>
      </c>
      <c r="AE131" s="3">
        <f>'Рейтинговая таблица организаций'!AQ131</f>
        <v>37</v>
      </c>
      <c r="AF131" s="3">
        <f>ROUND('Рейтинговая таблица организаций'!AV131*100/AG131,0)</f>
        <v>97</v>
      </c>
      <c r="AG131" s="3">
        <f>'Рейтинговая таблица организаций'!AW131</f>
        <v>38</v>
      </c>
      <c r="AH131" s="3">
        <f>ROUND('Рейтинговая таблица организаций'!AX131*100/AI131,0)</f>
        <v>97</v>
      </c>
      <c r="AI131" s="3">
        <f>'Рейтинговая таблица организаций'!AY131</f>
        <v>38</v>
      </c>
      <c r="AJ131" s="3">
        <f>ROUND('Рейтинговая таблица организаций'!AZ131*100/AK131,0)</f>
        <v>97</v>
      </c>
      <c r="AK131" s="3">
        <f>'Рейтинговая таблица организаций'!BA131</f>
        <v>38</v>
      </c>
    </row>
    <row r="132" spans="1:37">
      <c r="A132" s="14">
        <f>'Рейтинговая таблица организаций'!A132</f>
        <v>129</v>
      </c>
      <c r="B132" s="14" t="str">
        <f>'бланки '!C134</f>
        <v>Муниципальное бюджетное общеобразовательное учреждение – Подзаваловская средняя общеобразовательная школа Урицкого района Орловской области</v>
      </c>
      <c r="C132" s="2">
        <f>'бланки '!E134+'бланки '!F134</f>
        <v>58</v>
      </c>
      <c r="D132" s="14">
        <f>'Рейтинговая таблица организаций'!C132</f>
        <v>71</v>
      </c>
      <c r="E132" s="14">
        <v>10</v>
      </c>
      <c r="F132" s="14">
        <v>61</v>
      </c>
      <c r="G132" s="14">
        <v>1</v>
      </c>
      <c r="H132" s="6">
        <f t="shared" si="1"/>
        <v>1.2241379310344827</v>
      </c>
      <c r="I132" s="18">
        <f>анкеты!I130</f>
        <v>12</v>
      </c>
      <c r="J132" s="3">
        <f>ROUND('Рейтинговая таблица организаций'!D132*100/K132,0)</f>
        <v>100</v>
      </c>
      <c r="K132" s="3">
        <f>'Рейтинговая таблица организаций'!E132</f>
        <v>14</v>
      </c>
      <c r="L132" s="3">
        <f>ROUND('Рейтинговая таблица организаций'!F132*100/M132,0)</f>
        <v>63</v>
      </c>
      <c r="M132" s="3">
        <f>'Рейтинговая таблица организаций'!G132</f>
        <v>52</v>
      </c>
      <c r="N132" s="3">
        <f>'Рейтинговая таблица организаций'!H132</f>
        <v>4</v>
      </c>
      <c r="O132" s="3">
        <f>ROUND('Рейтинговая таблица организаций'!I132*100/P132,0)</f>
        <v>100</v>
      </c>
      <c r="P132" s="3">
        <f>'Рейтинговая таблица организаций'!J132</f>
        <v>64</v>
      </c>
      <c r="Q132" s="3">
        <f>ROUND('Рейтинговая таблица организаций'!K132*100/R132,0)</f>
        <v>100</v>
      </c>
      <c r="R132" s="3">
        <f>'Рейтинговая таблица организаций'!L132</f>
        <v>55</v>
      </c>
      <c r="S132" s="3">
        <f>'Рейтинговая таблица организаций'!U132</f>
        <v>5</v>
      </c>
      <c r="T132" s="3">
        <f>'Рейтинговая таблица организаций'!X132</f>
        <v>69</v>
      </c>
      <c r="U132" s="3">
        <f>'Рейтинговая таблица организаций'!Y132</f>
        <v>71</v>
      </c>
      <c r="V132" s="3">
        <f>'Рейтинговая таблица организаций'!AD132</f>
        <v>0</v>
      </c>
      <c r="W132" s="3">
        <f>'Рейтинговая таблица организаций'!AE132</f>
        <v>2</v>
      </c>
      <c r="X132" s="3">
        <f>'Рейтинговая таблица организаций'!AF132</f>
        <v>12</v>
      </c>
      <c r="Y132" s="3">
        <f>'Рейтинговая таблица организаций'!AG132</f>
        <v>12</v>
      </c>
      <c r="Z132" s="3">
        <f>ROUND('Рейтинговая таблица организаций'!AL132*100/AA132,0)</f>
        <v>99</v>
      </c>
      <c r="AA132" s="3">
        <f>'Рейтинговая таблица организаций'!AM132</f>
        <v>71</v>
      </c>
      <c r="AB132" s="3">
        <f>ROUND('Рейтинговая таблица организаций'!AN132*100/AC132,0)</f>
        <v>100</v>
      </c>
      <c r="AC132" s="3">
        <f>'Рейтинговая таблица организаций'!AO132</f>
        <v>71</v>
      </c>
      <c r="AD132" s="3">
        <f>ROUND('Рейтинговая таблица организаций'!AP132*100/AE132,0)</f>
        <v>99</v>
      </c>
      <c r="AE132" s="3">
        <f>'Рейтинговая таблица организаций'!AQ132</f>
        <v>68</v>
      </c>
      <c r="AF132" s="3">
        <f>ROUND('Рейтинговая таблица организаций'!AV132*100/AG132,0)</f>
        <v>99</v>
      </c>
      <c r="AG132" s="3">
        <f>'Рейтинговая таблица организаций'!AW132</f>
        <v>71</v>
      </c>
      <c r="AH132" s="3">
        <f>ROUND('Рейтинговая таблица организаций'!AX132*100/AI132,0)</f>
        <v>100</v>
      </c>
      <c r="AI132" s="3">
        <f>'Рейтинговая таблица организаций'!AY132</f>
        <v>71</v>
      </c>
      <c r="AJ132" s="3">
        <f>ROUND('Рейтинговая таблица организаций'!AZ132*100/AK132,0)</f>
        <v>99</v>
      </c>
      <c r="AK132" s="3">
        <f>'Рейтинговая таблица организаций'!BA132</f>
        <v>71</v>
      </c>
    </row>
    <row r="133" spans="1:37">
      <c r="A133" s="14">
        <f>'Рейтинговая таблица организаций'!A133</f>
        <v>130</v>
      </c>
      <c r="B133" s="14" t="str">
        <f>'бланки '!C135</f>
        <v>Муниципальное бюджетное общеобразовательное учреждение Максимовская основная общеобразовательная школа Урицкого района Орловской области</v>
      </c>
      <c r="C133" s="2">
        <f>'бланки '!E135+'бланки '!F135</f>
        <v>47</v>
      </c>
      <c r="D133" s="14">
        <f>'Рейтинговая таблица организаций'!C133</f>
        <v>45</v>
      </c>
      <c r="E133" s="14">
        <v>10</v>
      </c>
      <c r="F133" s="14">
        <v>35</v>
      </c>
      <c r="G133" s="14">
        <v>1</v>
      </c>
      <c r="H133" s="6">
        <f t="shared" ref="H133:H194" si="2">D133/C133</f>
        <v>0.95744680851063835</v>
      </c>
      <c r="I133" s="18">
        <f>анкеты!I131</f>
        <v>5</v>
      </c>
      <c r="J133" s="3">
        <f>ROUND('Рейтинговая таблица организаций'!D133*100/K133,0)</f>
        <v>100</v>
      </c>
      <c r="K133" s="3">
        <f>'Рейтинговая таблица организаций'!E133</f>
        <v>13</v>
      </c>
      <c r="L133" s="3">
        <f>ROUND('Рейтинговая таблица организаций'!F133*100/M133,0)</f>
        <v>88</v>
      </c>
      <c r="M133" s="3">
        <f>'Рейтинговая таблица организаций'!G133</f>
        <v>52</v>
      </c>
      <c r="N133" s="3">
        <f>'Рейтинговая таблица организаций'!H133</f>
        <v>4</v>
      </c>
      <c r="O133" s="3">
        <f>ROUND('Рейтинговая таблица организаций'!I133*100/P133,0)</f>
        <v>100</v>
      </c>
      <c r="P133" s="3">
        <f>'Рейтинговая таблица организаций'!J133</f>
        <v>44</v>
      </c>
      <c r="Q133" s="3">
        <f>ROUND('Рейтинговая таблица организаций'!K133*100/R133,0)</f>
        <v>100</v>
      </c>
      <c r="R133" s="3">
        <f>'Рейтинговая таблица организаций'!L133</f>
        <v>40</v>
      </c>
      <c r="S133" s="3">
        <f>'Рейтинговая таблица организаций'!U133</f>
        <v>5</v>
      </c>
      <c r="T133" s="3">
        <f>'Рейтинговая таблица организаций'!X133</f>
        <v>45</v>
      </c>
      <c r="U133" s="3">
        <f>'Рейтинговая таблица организаций'!Y133</f>
        <v>45</v>
      </c>
      <c r="V133" s="3">
        <f>'Рейтинговая таблица организаций'!AD133</f>
        <v>2</v>
      </c>
      <c r="W133" s="3">
        <f>'Рейтинговая таблица организаций'!AE133</f>
        <v>3</v>
      </c>
      <c r="X133" s="3">
        <f>'Рейтинговая таблица организаций'!AF133</f>
        <v>4</v>
      </c>
      <c r="Y133" s="3">
        <f>'Рейтинговая таблица организаций'!AG133</f>
        <v>5</v>
      </c>
      <c r="Z133" s="3">
        <f>ROUND('Рейтинговая таблица организаций'!AL133*100/AA133,0)</f>
        <v>100</v>
      </c>
      <c r="AA133" s="3">
        <f>'Рейтинговая таблица организаций'!AM133</f>
        <v>45</v>
      </c>
      <c r="AB133" s="3">
        <f>ROUND('Рейтинговая таблица организаций'!AN133*100/AC133,0)</f>
        <v>100</v>
      </c>
      <c r="AC133" s="3">
        <f>'Рейтинговая таблица организаций'!AO133</f>
        <v>45</v>
      </c>
      <c r="AD133" s="3">
        <f>ROUND('Рейтинговая таблица организаций'!AP133*100/AE133,0)</f>
        <v>100</v>
      </c>
      <c r="AE133" s="3">
        <f>'Рейтинговая таблица организаций'!AQ133</f>
        <v>44</v>
      </c>
      <c r="AF133" s="3">
        <f>ROUND('Рейтинговая таблица организаций'!AV133*100/AG133,0)</f>
        <v>100</v>
      </c>
      <c r="AG133" s="3">
        <f>'Рейтинговая таблица организаций'!AW133</f>
        <v>45</v>
      </c>
      <c r="AH133" s="3">
        <f>ROUND('Рейтинговая таблица организаций'!AX133*100/AI133,0)</f>
        <v>100</v>
      </c>
      <c r="AI133" s="3">
        <f>'Рейтинговая таблица организаций'!AY133</f>
        <v>45</v>
      </c>
      <c r="AJ133" s="3">
        <f>ROUND('Рейтинговая таблица организаций'!AZ133*100/AK133,0)</f>
        <v>100</v>
      </c>
      <c r="AK133" s="3">
        <f>'Рейтинговая таблица организаций'!BA133</f>
        <v>45</v>
      </c>
    </row>
    <row r="134" spans="1:37">
      <c r="A134" s="14">
        <f>'Рейтинговая таблица организаций'!A134</f>
        <v>131</v>
      </c>
      <c r="B134" s="14" t="str">
        <f>'бланки '!C136</f>
        <v>Муниципальное бюджетное общеобразовательное учреждение Муравлевская средняя общеобразовательная школа Урицкого района Орловской области</v>
      </c>
      <c r="C134" s="2">
        <f>'бланки '!E136+'бланки '!F136</f>
        <v>18</v>
      </c>
      <c r="D134" s="14">
        <f>'Рейтинговая таблица организаций'!C134</f>
        <v>17</v>
      </c>
      <c r="E134" s="14">
        <v>0</v>
      </c>
      <c r="F134" s="14">
        <v>17</v>
      </c>
      <c r="G134" s="14">
        <v>1</v>
      </c>
      <c r="H134" s="6">
        <f t="shared" si="2"/>
        <v>0.94444444444444442</v>
      </c>
      <c r="I134" s="18">
        <f>анкеты!I132</f>
        <v>1</v>
      </c>
      <c r="J134" s="3">
        <f>ROUND('Рейтинговая таблица организаций'!D134*100/K134,0)</f>
        <v>100</v>
      </c>
      <c r="K134" s="3">
        <f>'Рейтинговая таблица организаций'!E134</f>
        <v>13</v>
      </c>
      <c r="L134" s="3">
        <f>ROUND('Рейтинговая таблица организаций'!F134*100/M134,0)</f>
        <v>92</v>
      </c>
      <c r="M134" s="3">
        <f>'Рейтинговая таблица организаций'!G134</f>
        <v>52</v>
      </c>
      <c r="N134" s="3">
        <f>'Рейтинговая таблица организаций'!H134</f>
        <v>4</v>
      </c>
      <c r="O134" s="3">
        <f>ROUND('Рейтинговая таблица организаций'!I134*100/P134,0)</f>
        <v>100</v>
      </c>
      <c r="P134" s="3">
        <f>'Рейтинговая таблица организаций'!J134</f>
        <v>17</v>
      </c>
      <c r="Q134" s="3">
        <f>ROUND('Рейтинговая таблица организаций'!K134*100/R134,0)</f>
        <v>100</v>
      </c>
      <c r="R134" s="3">
        <f>'Рейтинговая таблица организаций'!L134</f>
        <v>14</v>
      </c>
      <c r="S134" s="3">
        <f>'Рейтинговая таблица организаций'!U134</f>
        <v>5</v>
      </c>
      <c r="T134" s="3">
        <f>'Рейтинговая таблица организаций'!X134</f>
        <v>17</v>
      </c>
      <c r="U134" s="3">
        <f>'Рейтинговая таблица организаций'!Y134</f>
        <v>17</v>
      </c>
      <c r="V134" s="3">
        <f>'Рейтинговая таблица организаций'!AD134</f>
        <v>0</v>
      </c>
      <c r="W134" s="3">
        <f>'Рейтинговая таблица организаций'!AE134</f>
        <v>3</v>
      </c>
      <c r="X134" s="3">
        <f>'Рейтинговая таблица организаций'!AF134</f>
        <v>1</v>
      </c>
      <c r="Y134" s="3">
        <f>'Рейтинговая таблица организаций'!AG134</f>
        <v>1</v>
      </c>
      <c r="Z134" s="3">
        <f>ROUND('Рейтинговая таблица организаций'!AL134*100/AA134,0)</f>
        <v>100</v>
      </c>
      <c r="AA134" s="3">
        <f>'Рейтинговая таблица организаций'!AM134</f>
        <v>17</v>
      </c>
      <c r="AB134" s="3">
        <f>ROUND('Рейтинговая таблица организаций'!AN134*100/AC134,0)</f>
        <v>100</v>
      </c>
      <c r="AC134" s="3">
        <f>'Рейтинговая таблица организаций'!AO134</f>
        <v>17</v>
      </c>
      <c r="AD134" s="3">
        <f>ROUND('Рейтинговая таблица организаций'!AP134*100/AE134,0)</f>
        <v>100</v>
      </c>
      <c r="AE134" s="3">
        <f>'Рейтинговая таблица организаций'!AQ134</f>
        <v>16</v>
      </c>
      <c r="AF134" s="3">
        <f>ROUND('Рейтинговая таблица организаций'!AV134*100/AG134,0)</f>
        <v>100</v>
      </c>
      <c r="AG134" s="3">
        <f>'Рейтинговая таблица организаций'!AW134</f>
        <v>17</v>
      </c>
      <c r="AH134" s="3">
        <f>ROUND('Рейтинговая таблица организаций'!AX134*100/AI134,0)</f>
        <v>100</v>
      </c>
      <c r="AI134" s="3">
        <f>'Рейтинговая таблица организаций'!AY134</f>
        <v>17</v>
      </c>
      <c r="AJ134" s="3">
        <f>ROUND('Рейтинговая таблица организаций'!AZ134*100/AK134,0)</f>
        <v>100</v>
      </c>
      <c r="AK134" s="3">
        <f>'Рейтинговая таблица организаций'!BA134</f>
        <v>17</v>
      </c>
    </row>
    <row r="135" spans="1:37">
      <c r="A135" s="14">
        <f>'Рейтинговая таблица организаций'!A135</f>
        <v>132</v>
      </c>
      <c r="B135" s="14" t="str">
        <f>'бланки '!C137</f>
        <v>Муниципальное бюджетное общеобразовательное учреждение «Первомайская основная общеобразовательная школа» Урицкого района Орловской области</v>
      </c>
      <c r="C135" s="2">
        <f>'бланки '!E137+'бланки '!F137</f>
        <v>72</v>
      </c>
      <c r="D135" s="14">
        <f>'Рейтинговая таблица организаций'!C135</f>
        <v>60</v>
      </c>
      <c r="E135" s="14">
        <v>3</v>
      </c>
      <c r="F135" s="14">
        <v>57</v>
      </c>
      <c r="G135" s="14">
        <v>1</v>
      </c>
      <c r="H135" s="6">
        <f t="shared" si="2"/>
        <v>0.83333333333333337</v>
      </c>
      <c r="I135" s="18">
        <f>анкеты!I133</f>
        <v>2</v>
      </c>
      <c r="J135" s="3">
        <f>ROUND('Рейтинговая таблица организаций'!D135*100/K135,0)</f>
        <v>100</v>
      </c>
      <c r="K135" s="3">
        <f>'Рейтинговая таблица организаций'!E135</f>
        <v>14</v>
      </c>
      <c r="L135" s="3">
        <f>ROUND('Рейтинговая таблица организаций'!F135*100/M135,0)</f>
        <v>96</v>
      </c>
      <c r="M135" s="3">
        <f>'Рейтинговая таблица организаций'!G135</f>
        <v>55</v>
      </c>
      <c r="N135" s="3">
        <f>'Рейтинговая таблица организаций'!H135</f>
        <v>4</v>
      </c>
      <c r="O135" s="3">
        <f>ROUND('Рейтинговая таблица организаций'!I135*100/P135,0)</f>
        <v>100</v>
      </c>
      <c r="P135" s="3">
        <f>'Рейтинговая таблица организаций'!J135</f>
        <v>57</v>
      </c>
      <c r="Q135" s="3">
        <f>ROUND('Рейтинговая таблица организаций'!K135*100/R135,0)</f>
        <v>100</v>
      </c>
      <c r="R135" s="3">
        <f>'Рейтинговая таблица организаций'!L135</f>
        <v>57</v>
      </c>
      <c r="S135" s="3">
        <f>'Рейтинговая таблица организаций'!U135</f>
        <v>5</v>
      </c>
      <c r="T135" s="3">
        <f>'Рейтинговая таблица организаций'!X135</f>
        <v>58</v>
      </c>
      <c r="U135" s="3">
        <f>'Рейтинговая таблица организаций'!Y135</f>
        <v>60</v>
      </c>
      <c r="V135" s="3">
        <f>'Рейтинговая таблица организаций'!AD135</f>
        <v>1</v>
      </c>
      <c r="W135" s="3">
        <f>'Рейтинговая таблица организаций'!AE135</f>
        <v>3</v>
      </c>
      <c r="X135" s="3">
        <f>'Рейтинговая таблица организаций'!AF135</f>
        <v>2</v>
      </c>
      <c r="Y135" s="3">
        <f>'Рейтинговая таблица организаций'!AG135</f>
        <v>2</v>
      </c>
      <c r="Z135" s="3">
        <f>ROUND('Рейтинговая таблица организаций'!AL135*100/AA135,0)</f>
        <v>100</v>
      </c>
      <c r="AA135" s="3">
        <f>'Рейтинговая таблица организаций'!AM135</f>
        <v>60</v>
      </c>
      <c r="AB135" s="3">
        <f>ROUND('Рейтинговая таблица организаций'!AN135*100/AC135,0)</f>
        <v>100</v>
      </c>
      <c r="AC135" s="3">
        <f>'Рейтинговая таблица организаций'!AO135</f>
        <v>60</v>
      </c>
      <c r="AD135" s="3">
        <f>ROUND('Рейтинговая таблица организаций'!AP135*100/AE135,0)</f>
        <v>100</v>
      </c>
      <c r="AE135" s="3">
        <f>'Рейтинговая таблица организаций'!AQ135</f>
        <v>59</v>
      </c>
      <c r="AF135" s="3">
        <f>ROUND('Рейтинговая таблица организаций'!AV135*100/AG135,0)</f>
        <v>100</v>
      </c>
      <c r="AG135" s="3">
        <f>'Рейтинговая таблица организаций'!AW135</f>
        <v>60</v>
      </c>
      <c r="AH135" s="3">
        <f>ROUND('Рейтинговая таблица организаций'!AX135*100/AI135,0)</f>
        <v>98</v>
      </c>
      <c r="AI135" s="3">
        <f>'Рейтинговая таблица организаций'!AY135</f>
        <v>60</v>
      </c>
      <c r="AJ135" s="3">
        <f>ROUND('Рейтинговая таблица организаций'!AZ135*100/AK135,0)</f>
        <v>100</v>
      </c>
      <c r="AK135" s="3">
        <f>'Рейтинговая таблица организаций'!BA135</f>
        <v>60</v>
      </c>
    </row>
    <row r="136" spans="1:37">
      <c r="A136" s="14">
        <f>'Рейтинговая таблица организаций'!A136</f>
        <v>133</v>
      </c>
      <c r="B136" s="14" t="str">
        <f>'бланки '!C138</f>
        <v>Муниципальное бюджетное общеобразовательное учреждение – Богдановская средняя общеобразовательная школа Урицкого района Орловской области</v>
      </c>
      <c r="C136" s="2">
        <f>'бланки '!E138+'бланки '!F138</f>
        <v>29</v>
      </c>
      <c r="D136" s="14">
        <f>'Рейтинговая таблица организаций'!C136</f>
        <v>22</v>
      </c>
      <c r="E136" s="14">
        <v>0</v>
      </c>
      <c r="F136" s="14">
        <v>22</v>
      </c>
      <c r="G136" s="14">
        <v>1</v>
      </c>
      <c r="H136" s="6">
        <f t="shared" si="2"/>
        <v>0.75862068965517238</v>
      </c>
      <c r="I136" s="18">
        <f>анкеты!I134</f>
        <v>8</v>
      </c>
      <c r="J136" s="3">
        <f>ROUND('Рейтинговая таблица организаций'!D136*100/K136,0)</f>
        <v>100</v>
      </c>
      <c r="K136" s="3">
        <f>'Рейтинговая таблица организаций'!E136</f>
        <v>14</v>
      </c>
      <c r="L136" s="3">
        <f>ROUND('Рейтинговая таблица организаций'!F136*100/M136,0)</f>
        <v>93</v>
      </c>
      <c r="M136" s="3">
        <f>'Рейтинговая таблица организаций'!G136</f>
        <v>53</v>
      </c>
      <c r="N136" s="3">
        <f>'Рейтинговая таблица организаций'!H136</f>
        <v>3</v>
      </c>
      <c r="O136" s="3">
        <f>ROUND('Рейтинговая таблица организаций'!I136*100/P136,0)</f>
        <v>100</v>
      </c>
      <c r="P136" s="3">
        <f>'Рейтинговая таблица организаций'!J136</f>
        <v>22</v>
      </c>
      <c r="Q136" s="3">
        <f>ROUND('Рейтинговая таблица организаций'!K136*100/R136,0)</f>
        <v>100</v>
      </c>
      <c r="R136" s="3">
        <f>'Рейтинговая таблица организаций'!L136</f>
        <v>21</v>
      </c>
      <c r="S136" s="3">
        <f>'Рейтинговая таблица организаций'!U136</f>
        <v>5</v>
      </c>
      <c r="T136" s="3">
        <f>'Рейтинговая таблица организаций'!X136</f>
        <v>22</v>
      </c>
      <c r="U136" s="3">
        <f>'Рейтинговая таблица организаций'!Y136</f>
        <v>22</v>
      </c>
      <c r="V136" s="3">
        <f>'Рейтинговая таблица организаций'!AD136</f>
        <v>0</v>
      </c>
      <c r="W136" s="3">
        <f>'Рейтинговая таблица организаций'!AE136</f>
        <v>3</v>
      </c>
      <c r="X136" s="3">
        <f>'Рейтинговая таблица организаций'!AF136</f>
        <v>8</v>
      </c>
      <c r="Y136" s="3">
        <f>'Рейтинговая таблица организаций'!AG136</f>
        <v>8</v>
      </c>
      <c r="Z136" s="3">
        <f>ROUND('Рейтинговая таблица организаций'!AL136*100/AA136,0)</f>
        <v>100</v>
      </c>
      <c r="AA136" s="3">
        <f>'Рейтинговая таблица организаций'!AM136</f>
        <v>22</v>
      </c>
      <c r="AB136" s="3">
        <f>ROUND('Рейтинговая таблица организаций'!AN136*100/AC136,0)</f>
        <v>100</v>
      </c>
      <c r="AC136" s="3">
        <f>'Рейтинговая таблица организаций'!AO136</f>
        <v>22</v>
      </c>
      <c r="AD136" s="3">
        <f>ROUND('Рейтинговая таблица организаций'!AP136*100/AE136,0)</f>
        <v>100</v>
      </c>
      <c r="AE136" s="3">
        <f>'Рейтинговая таблица организаций'!AQ136</f>
        <v>22</v>
      </c>
      <c r="AF136" s="3">
        <f>ROUND('Рейтинговая таблица организаций'!AV136*100/AG136,0)</f>
        <v>100</v>
      </c>
      <c r="AG136" s="3">
        <f>'Рейтинговая таблица организаций'!AW136</f>
        <v>22</v>
      </c>
      <c r="AH136" s="3">
        <f>ROUND('Рейтинговая таблица организаций'!AX136*100/AI136,0)</f>
        <v>100</v>
      </c>
      <c r="AI136" s="3">
        <f>'Рейтинговая таблица организаций'!AY136</f>
        <v>22</v>
      </c>
      <c r="AJ136" s="3">
        <f>ROUND('Рейтинговая таблица организаций'!AZ136*100/AK136,0)</f>
        <v>100</v>
      </c>
      <c r="AK136" s="3">
        <f>'Рейтинговая таблица организаций'!BA136</f>
        <v>22</v>
      </c>
    </row>
    <row r="137" spans="1:37">
      <c r="A137" s="14">
        <f>'Рейтинговая таблица организаций'!A137</f>
        <v>134</v>
      </c>
      <c r="B137" s="14" t="str">
        <f>'бланки '!C139</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7" s="2">
        <f>'бланки '!E139+'бланки '!F139</f>
        <v>66</v>
      </c>
      <c r="D137" s="14">
        <f>'Рейтинговая таблица организаций'!C137</f>
        <v>52</v>
      </c>
      <c r="E137" s="14">
        <v>4</v>
      </c>
      <c r="F137" s="14">
        <v>48</v>
      </c>
      <c r="G137" s="14">
        <v>1</v>
      </c>
      <c r="H137" s="6">
        <f t="shared" si="2"/>
        <v>0.78787878787878785</v>
      </c>
      <c r="I137" s="18">
        <f>анкеты!I135</f>
        <v>5</v>
      </c>
      <c r="J137" s="3">
        <f>ROUND('Рейтинговая таблица организаций'!D137*100/K137,0)</f>
        <v>100</v>
      </c>
      <c r="K137" s="3">
        <f>'Рейтинговая таблица организаций'!E137</f>
        <v>13</v>
      </c>
      <c r="L137" s="3">
        <f>ROUND('Рейтинговая таблица организаций'!F137*100/M137,0)</f>
        <v>98</v>
      </c>
      <c r="M137" s="3">
        <f>'Рейтинговая таблица организаций'!G137</f>
        <v>54</v>
      </c>
      <c r="N137" s="3">
        <f>'Рейтинговая таблица организаций'!H137</f>
        <v>4</v>
      </c>
      <c r="O137" s="3">
        <f>ROUND('Рейтинговая таблица организаций'!I137*100/P137,0)</f>
        <v>100</v>
      </c>
      <c r="P137" s="3">
        <f>'Рейтинговая таблица организаций'!J137</f>
        <v>46</v>
      </c>
      <c r="Q137" s="3">
        <f>ROUND('Рейтинговая таблица организаций'!K137*100/R137,0)</f>
        <v>100</v>
      </c>
      <c r="R137" s="3">
        <f>'Рейтинговая таблица организаций'!L137</f>
        <v>38</v>
      </c>
      <c r="S137" s="3">
        <f>'Рейтинговая таблица организаций'!U137</f>
        <v>5</v>
      </c>
      <c r="T137" s="3">
        <f>'Рейтинговая таблица организаций'!X137</f>
        <v>52</v>
      </c>
      <c r="U137" s="3">
        <f>'Рейтинговая таблица организаций'!Y137</f>
        <v>52</v>
      </c>
      <c r="V137" s="3">
        <f>'Рейтинговая таблица организаций'!AD137</f>
        <v>0</v>
      </c>
      <c r="W137" s="3">
        <f>'Рейтинговая таблица организаций'!AE137</f>
        <v>3</v>
      </c>
      <c r="X137" s="3">
        <f>'Рейтинговая таблица организаций'!AF137</f>
        <v>5</v>
      </c>
      <c r="Y137" s="3">
        <f>'Рейтинговая таблица организаций'!AG137</f>
        <v>5</v>
      </c>
      <c r="Z137" s="3">
        <f>ROUND('Рейтинговая таблица организаций'!AL137*100/AA137,0)</f>
        <v>100</v>
      </c>
      <c r="AA137" s="3">
        <f>'Рейтинговая таблица организаций'!AM137</f>
        <v>52</v>
      </c>
      <c r="AB137" s="3">
        <f>ROUND('Рейтинговая таблица организаций'!AN137*100/AC137,0)</f>
        <v>98</v>
      </c>
      <c r="AC137" s="3">
        <f>'Рейтинговая таблица организаций'!AO137</f>
        <v>52</v>
      </c>
      <c r="AD137" s="3">
        <f>ROUND('Рейтинговая таблица организаций'!AP137*100/AE137,0)</f>
        <v>100</v>
      </c>
      <c r="AE137" s="3">
        <f>'Рейтинговая таблица организаций'!AQ137</f>
        <v>43</v>
      </c>
      <c r="AF137" s="3">
        <f>ROUND('Рейтинговая таблица организаций'!AV137*100/AG137,0)</f>
        <v>96</v>
      </c>
      <c r="AG137" s="3">
        <f>'Рейтинговая таблица организаций'!AW137</f>
        <v>52</v>
      </c>
      <c r="AH137" s="3">
        <f>ROUND('Рейтинговая таблица организаций'!AX137*100/AI137,0)</f>
        <v>100</v>
      </c>
      <c r="AI137" s="3">
        <f>'Рейтинговая таблица организаций'!AY137</f>
        <v>52</v>
      </c>
      <c r="AJ137" s="3">
        <f>ROUND('Рейтинговая таблица организаций'!AZ137*100/AK137,0)</f>
        <v>96</v>
      </c>
      <c r="AK137" s="3">
        <f>'Рейтинговая таблица организаций'!BA137</f>
        <v>52</v>
      </c>
    </row>
    <row r="138" spans="1:37">
      <c r="A138" s="14">
        <f>'Рейтинговая таблица организаций'!A138</f>
        <v>135</v>
      </c>
      <c r="B138" s="14" t="str">
        <f>'бланки '!C140</f>
        <v>Муниципальное бюджетное общеобразовательное учреждение – Теляковская основная общеобразовательная школа Урицкого района Орловской области</v>
      </c>
      <c r="C138" s="2">
        <f>'бланки '!E140+'бланки '!F140</f>
        <v>36</v>
      </c>
      <c r="D138" s="14">
        <f>'Рейтинговая таблица организаций'!C138</f>
        <v>26</v>
      </c>
      <c r="E138" s="14">
        <v>3</v>
      </c>
      <c r="F138" s="14">
        <v>23</v>
      </c>
      <c r="G138" s="14">
        <v>1</v>
      </c>
      <c r="H138" s="6">
        <f t="shared" si="2"/>
        <v>0.72222222222222221</v>
      </c>
      <c r="I138" s="18">
        <f>анкеты!I136</f>
        <v>12</v>
      </c>
      <c r="J138" s="3">
        <f>ROUND('Рейтинговая таблица организаций'!D138*100/K138,0)</f>
        <v>100</v>
      </c>
      <c r="K138" s="3">
        <f>'Рейтинговая таблица организаций'!E138</f>
        <v>13</v>
      </c>
      <c r="L138" s="3">
        <f>ROUND('Рейтинговая таблица организаций'!F138*100/M138,0)</f>
        <v>86</v>
      </c>
      <c r="M138" s="3">
        <f>'Рейтинговая таблица организаций'!G138</f>
        <v>57</v>
      </c>
      <c r="N138" s="3">
        <f>'Рейтинговая таблица организаций'!H138</f>
        <v>4</v>
      </c>
      <c r="O138" s="3">
        <f>ROUND('Рейтинговая таблица организаций'!I138*100/P138,0)</f>
        <v>100</v>
      </c>
      <c r="P138" s="3">
        <f>'Рейтинговая таблица организаций'!J138</f>
        <v>25</v>
      </c>
      <c r="Q138" s="3">
        <f>ROUND('Рейтинговая таблица организаций'!K138*100/R138,0)</f>
        <v>100</v>
      </c>
      <c r="R138" s="3">
        <f>'Рейтинговая таблица организаций'!L138</f>
        <v>24</v>
      </c>
      <c r="S138" s="3">
        <f>'Рейтинговая таблица организаций'!U138</f>
        <v>5</v>
      </c>
      <c r="T138" s="3">
        <f>'Рейтинговая таблица организаций'!X138</f>
        <v>26</v>
      </c>
      <c r="U138" s="3">
        <f>'Рейтинговая таблица организаций'!Y138</f>
        <v>26</v>
      </c>
      <c r="V138" s="3">
        <f>'Рейтинговая таблица организаций'!AD138</f>
        <v>1</v>
      </c>
      <c r="W138" s="3">
        <f>'Рейтинговая таблица организаций'!AE138</f>
        <v>3</v>
      </c>
      <c r="X138" s="3">
        <f>'Рейтинговая таблица организаций'!AF138</f>
        <v>10</v>
      </c>
      <c r="Y138" s="3">
        <f>'Рейтинговая таблица организаций'!AG138</f>
        <v>12</v>
      </c>
      <c r="Z138" s="3">
        <f>ROUND('Рейтинговая таблица организаций'!AL138*100/AA138,0)</f>
        <v>100</v>
      </c>
      <c r="AA138" s="3">
        <f>'Рейтинговая таблица организаций'!AM138</f>
        <v>26</v>
      </c>
      <c r="AB138" s="3">
        <f>ROUND('Рейтинговая таблица организаций'!AN138*100/AC138,0)</f>
        <v>100</v>
      </c>
      <c r="AC138" s="3">
        <f>'Рейтинговая таблица организаций'!AO138</f>
        <v>26</v>
      </c>
      <c r="AD138" s="3">
        <f>ROUND('Рейтинговая таблица организаций'!AP138*100/AE138,0)</f>
        <v>100</v>
      </c>
      <c r="AE138" s="3">
        <f>'Рейтинговая таблица организаций'!AQ138</f>
        <v>25</v>
      </c>
      <c r="AF138" s="3">
        <f>ROUND('Рейтинговая таблица организаций'!AV138*100/AG138,0)</f>
        <v>100</v>
      </c>
      <c r="AG138" s="3">
        <f>'Рейтинговая таблица организаций'!AW138</f>
        <v>26</v>
      </c>
      <c r="AH138" s="3">
        <f>ROUND('Рейтинговая таблица организаций'!AX138*100/AI138,0)</f>
        <v>96</v>
      </c>
      <c r="AI138" s="3">
        <f>'Рейтинговая таблица организаций'!AY138</f>
        <v>26</v>
      </c>
      <c r="AJ138" s="3">
        <f>ROUND('Рейтинговая таблица организаций'!AZ138*100/AK138,0)</f>
        <v>100</v>
      </c>
      <c r="AK138" s="3">
        <f>'Рейтинговая таблица организаций'!BA138</f>
        <v>26</v>
      </c>
    </row>
    <row r="139" spans="1:37">
      <c r="A139" s="14">
        <f>'Рейтинговая таблица организаций'!A139</f>
        <v>136</v>
      </c>
      <c r="B139" s="14" t="str">
        <f>'бланки '!C141</f>
        <v>Муниципальное бюджетное общеобразовательное учреждение – Себякинская основная общеобразовательная школа Урицкого района Орловской области</v>
      </c>
      <c r="C139" s="2">
        <f>'бланки '!E141+'бланки '!F141</f>
        <v>17</v>
      </c>
      <c r="D139" s="14">
        <f>'Рейтинговая таблица организаций'!C139</f>
        <v>14</v>
      </c>
      <c r="E139" s="14">
        <v>0</v>
      </c>
      <c r="F139" s="14">
        <v>14</v>
      </c>
      <c r="G139" s="14">
        <v>1</v>
      </c>
      <c r="H139" s="6">
        <f t="shared" si="2"/>
        <v>0.82352941176470584</v>
      </c>
      <c r="I139" s="18">
        <f>анкеты!I137</f>
        <v>6</v>
      </c>
      <c r="J139" s="3">
        <f>ROUND('Рейтинговая таблица организаций'!D139*100/K139,0)</f>
        <v>100</v>
      </c>
      <c r="K139" s="3">
        <f>'Рейтинговая таблица организаций'!E139</f>
        <v>13</v>
      </c>
      <c r="L139" s="3">
        <f>ROUND('Рейтинговая таблица организаций'!F139*100/M139,0)</f>
        <v>85</v>
      </c>
      <c r="M139" s="3">
        <f>'Рейтинговая таблица организаций'!G139</f>
        <v>53</v>
      </c>
      <c r="N139" s="3">
        <f>'Рейтинговая таблица организаций'!H139</f>
        <v>4</v>
      </c>
      <c r="O139" s="3">
        <f>ROUND('Рейтинговая таблица организаций'!I139*100/P139,0)</f>
        <v>100</v>
      </c>
      <c r="P139" s="3">
        <f>'Рейтинговая таблица организаций'!J139</f>
        <v>14</v>
      </c>
      <c r="Q139" s="3">
        <f>ROUND('Рейтинговая таблица организаций'!K139*100/R139,0)</f>
        <v>100</v>
      </c>
      <c r="R139" s="3">
        <f>'Рейтинговая таблица организаций'!L139</f>
        <v>13</v>
      </c>
      <c r="S139" s="3">
        <f>'Рейтинговая таблица организаций'!U139</f>
        <v>5</v>
      </c>
      <c r="T139" s="3">
        <f>'Рейтинговая таблица организаций'!X139</f>
        <v>14</v>
      </c>
      <c r="U139" s="3">
        <f>'Рейтинговая таблица организаций'!Y139</f>
        <v>14</v>
      </c>
      <c r="V139" s="3">
        <f>'Рейтинговая таблица организаций'!AD139</f>
        <v>0</v>
      </c>
      <c r="W139" s="3">
        <f>'Рейтинговая таблица организаций'!AE139</f>
        <v>2</v>
      </c>
      <c r="X139" s="3">
        <f>'Рейтинговая таблица организаций'!AF139</f>
        <v>6</v>
      </c>
      <c r="Y139" s="3">
        <f>'Рейтинговая таблица организаций'!AG139</f>
        <v>6</v>
      </c>
      <c r="Z139" s="3">
        <f>ROUND('Рейтинговая таблица организаций'!AL139*100/AA139,0)</f>
        <v>100</v>
      </c>
      <c r="AA139" s="3">
        <f>'Рейтинговая таблица организаций'!AM139</f>
        <v>14</v>
      </c>
      <c r="AB139" s="3">
        <f>ROUND('Рейтинговая таблица организаций'!AN139*100/AC139,0)</f>
        <v>100</v>
      </c>
      <c r="AC139" s="3">
        <f>'Рейтинговая таблица организаций'!AO139</f>
        <v>14</v>
      </c>
      <c r="AD139" s="3">
        <f>ROUND('Рейтинговая таблица организаций'!AP139*100/AE139,0)</f>
        <v>100</v>
      </c>
      <c r="AE139" s="3">
        <f>'Рейтинговая таблица организаций'!AQ139</f>
        <v>14</v>
      </c>
      <c r="AF139" s="3">
        <f>ROUND('Рейтинговая таблица организаций'!AV139*100/AG139,0)</f>
        <v>100</v>
      </c>
      <c r="AG139" s="3">
        <f>'Рейтинговая таблица организаций'!AW139</f>
        <v>14</v>
      </c>
      <c r="AH139" s="3">
        <f>ROUND('Рейтинговая таблица организаций'!AX139*100/AI139,0)</f>
        <v>100</v>
      </c>
      <c r="AI139" s="3">
        <f>'Рейтинговая таблица организаций'!AY139</f>
        <v>14</v>
      </c>
      <c r="AJ139" s="3">
        <f>ROUND('Рейтинговая таблица организаций'!AZ139*100/AK139,0)</f>
        <v>100</v>
      </c>
      <c r="AK139" s="3">
        <f>'Рейтинговая таблица организаций'!BA139</f>
        <v>14</v>
      </c>
    </row>
    <row r="140" spans="1:37">
      <c r="A140" s="14">
        <f>'Рейтинговая таблица организаций'!A140</f>
        <v>137</v>
      </c>
      <c r="B140" s="14" t="str">
        <f>'бланки '!C142</f>
        <v>Муниципальное бюджетное общеобразовательное учреждение – Луначарская основная общеобразовательная школа Урицкого района Орловской области</v>
      </c>
      <c r="C140" s="2">
        <f>'бланки '!E142+'бланки '!F142</f>
        <v>32</v>
      </c>
      <c r="D140" s="14">
        <f>'Рейтинговая таблица организаций'!C140</f>
        <v>40</v>
      </c>
      <c r="E140" s="14">
        <v>5</v>
      </c>
      <c r="F140" s="14">
        <v>35</v>
      </c>
      <c r="G140" s="14">
        <v>1</v>
      </c>
      <c r="H140" s="6">
        <f t="shared" si="2"/>
        <v>1.25</v>
      </c>
      <c r="I140" s="18">
        <f>анкеты!I138</f>
        <v>3</v>
      </c>
      <c r="J140" s="3">
        <f>ROUND('Рейтинговая таблица организаций'!D140*100/K140,0)</f>
        <v>100</v>
      </c>
      <c r="K140" s="3">
        <f>'Рейтинговая таблица организаций'!E140</f>
        <v>14</v>
      </c>
      <c r="L140" s="3">
        <f>ROUND('Рейтинговая таблица организаций'!F140*100/M140,0)</f>
        <v>98</v>
      </c>
      <c r="M140" s="3">
        <f>'Рейтинговая таблица организаций'!G140</f>
        <v>52</v>
      </c>
      <c r="N140" s="3">
        <f>'Рейтинговая таблица организаций'!H140</f>
        <v>3</v>
      </c>
      <c r="O140" s="3">
        <f>ROUND('Рейтинговая таблица организаций'!I140*100/P140,0)</f>
        <v>96</v>
      </c>
      <c r="P140" s="3">
        <f>'Рейтинговая таблица организаций'!J140</f>
        <v>27</v>
      </c>
      <c r="Q140" s="3">
        <f>ROUND('Рейтинговая таблица организаций'!K140*100/R140,0)</f>
        <v>96</v>
      </c>
      <c r="R140" s="3">
        <f>'Рейтинговая таблица организаций'!L140</f>
        <v>26</v>
      </c>
      <c r="S140" s="3">
        <f>'Рейтинговая таблица организаций'!U140</f>
        <v>5</v>
      </c>
      <c r="T140" s="3">
        <f>'Рейтинговая таблица организаций'!X140</f>
        <v>40</v>
      </c>
      <c r="U140" s="3">
        <f>'Рейтинговая таблица организаций'!Y140</f>
        <v>40</v>
      </c>
      <c r="V140" s="3">
        <f>'Рейтинговая таблица организаций'!AD140</f>
        <v>0</v>
      </c>
      <c r="W140" s="3">
        <f>'Рейтинговая таблица организаций'!AE140</f>
        <v>3</v>
      </c>
      <c r="X140" s="3">
        <f>'Рейтинговая таблица организаций'!AF140</f>
        <v>3</v>
      </c>
      <c r="Y140" s="3">
        <f>'Рейтинговая таблица организаций'!AG140</f>
        <v>3</v>
      </c>
      <c r="Z140" s="3">
        <f>ROUND('Рейтинговая таблица организаций'!AL140*100/AA140,0)</f>
        <v>98</v>
      </c>
      <c r="AA140" s="3">
        <f>'Рейтинговая таблица организаций'!AM140</f>
        <v>40</v>
      </c>
      <c r="AB140" s="3">
        <f>ROUND('Рейтинговая таблица организаций'!AN140*100/AC140,0)</f>
        <v>100</v>
      </c>
      <c r="AC140" s="3">
        <f>'Рейтинговая таблица организаций'!AO140</f>
        <v>40</v>
      </c>
      <c r="AD140" s="3">
        <f>ROUND('Рейтинговая таблица организаций'!AP140*100/AE140,0)</f>
        <v>97</v>
      </c>
      <c r="AE140" s="3">
        <f>'Рейтинговая таблица организаций'!AQ140</f>
        <v>29</v>
      </c>
      <c r="AF140" s="3">
        <f>ROUND('Рейтинговая таблица организаций'!AV140*100/AG140,0)</f>
        <v>95</v>
      </c>
      <c r="AG140" s="3">
        <f>'Рейтинговая таблица организаций'!AW140</f>
        <v>40</v>
      </c>
      <c r="AH140" s="3">
        <f>ROUND('Рейтинговая таблица организаций'!AX140*100/AI140,0)</f>
        <v>95</v>
      </c>
      <c r="AI140" s="3">
        <f>'Рейтинговая таблица организаций'!AY140</f>
        <v>40</v>
      </c>
      <c r="AJ140" s="3">
        <f>ROUND('Рейтинговая таблица организаций'!AZ140*100/AK140,0)</f>
        <v>95</v>
      </c>
      <c r="AK140" s="3">
        <f>'Рейтинговая таблица организаций'!BA140</f>
        <v>40</v>
      </c>
    </row>
    <row r="141" spans="1:37">
      <c r="A141" s="14">
        <f>'Рейтинговая таблица организаций'!A141</f>
        <v>138</v>
      </c>
      <c r="B141" s="14" t="str">
        <f>'бланки '!C143</f>
        <v>Муниципальное бюджетное общеобразовательное учреждение Городищенская средняя общеобразовательная школа Урицкого района Орловской области</v>
      </c>
      <c r="C141" s="2">
        <f>'бланки '!E143+'бланки '!F143</f>
        <v>37</v>
      </c>
      <c r="D141" s="14">
        <f>'Рейтинговая таблица организаций'!C141</f>
        <v>28</v>
      </c>
      <c r="E141" s="14">
        <v>1</v>
      </c>
      <c r="F141" s="14">
        <v>27</v>
      </c>
      <c r="G141" s="14">
        <v>1</v>
      </c>
      <c r="H141" s="6">
        <f t="shared" si="2"/>
        <v>0.7567567567567568</v>
      </c>
      <c r="I141" s="18">
        <f>анкеты!I139</f>
        <v>2</v>
      </c>
      <c r="J141" s="3">
        <f>ROUND('Рейтинговая таблица организаций'!D141*100/K141,0)</f>
        <v>100</v>
      </c>
      <c r="K141" s="3">
        <f>'Рейтинговая таблица организаций'!E141</f>
        <v>13</v>
      </c>
      <c r="L141" s="3">
        <f>ROUND('Рейтинговая таблица организаций'!F141*100/M141,0)</f>
        <v>61</v>
      </c>
      <c r="M141" s="3">
        <f>'Рейтинговая таблица организаций'!G141</f>
        <v>53</v>
      </c>
      <c r="N141" s="3">
        <f>'Рейтинговая таблица организаций'!H141</f>
        <v>3</v>
      </c>
      <c r="O141" s="3">
        <f>ROUND('Рейтинговая таблица организаций'!I141*100/P141,0)</f>
        <v>100</v>
      </c>
      <c r="P141" s="3">
        <f>'Рейтинговая таблица организаций'!J141</f>
        <v>23</v>
      </c>
      <c r="Q141" s="3">
        <f>ROUND('Рейтинговая таблица организаций'!K141*100/R141,0)</f>
        <v>100</v>
      </c>
      <c r="R141" s="3">
        <f>'Рейтинговая таблица организаций'!L141</f>
        <v>15</v>
      </c>
      <c r="S141" s="3">
        <f>'Рейтинговая таблица организаций'!U141</f>
        <v>5</v>
      </c>
      <c r="T141" s="3">
        <f>'Рейтинговая таблица организаций'!X141</f>
        <v>28</v>
      </c>
      <c r="U141" s="3">
        <f>'Рейтинговая таблица организаций'!Y141</f>
        <v>28</v>
      </c>
      <c r="V141" s="3">
        <f>'Рейтинговая таблица организаций'!AD141</f>
        <v>0</v>
      </c>
      <c r="W141" s="3">
        <f>'Рейтинговая таблица организаций'!AE141</f>
        <v>3</v>
      </c>
      <c r="X141" s="3">
        <f>'Рейтинговая таблица организаций'!AF141</f>
        <v>2</v>
      </c>
      <c r="Y141" s="3">
        <f>'Рейтинговая таблица организаций'!AG141</f>
        <v>2</v>
      </c>
      <c r="Z141" s="3">
        <f>ROUND('Рейтинговая таблица организаций'!AL141*100/AA141,0)</f>
        <v>96</v>
      </c>
      <c r="AA141" s="3">
        <f>'Рейтинговая таблица организаций'!AM141</f>
        <v>28</v>
      </c>
      <c r="AB141" s="3">
        <f>ROUND('Рейтинговая таблица организаций'!AN141*100/AC141,0)</f>
        <v>96</v>
      </c>
      <c r="AC141" s="3">
        <f>'Рейтинговая таблица организаций'!AO141</f>
        <v>28</v>
      </c>
      <c r="AD141" s="3">
        <f>ROUND('Рейтинговая таблица организаций'!AP141*100/AE141,0)</f>
        <v>100</v>
      </c>
      <c r="AE141" s="3">
        <f>'Рейтинговая таблица организаций'!AQ141</f>
        <v>19</v>
      </c>
      <c r="AF141" s="3">
        <f>ROUND('Рейтинговая таблица организаций'!AV141*100/AG141,0)</f>
        <v>100</v>
      </c>
      <c r="AG141" s="3">
        <f>'Рейтинговая таблица организаций'!AW141</f>
        <v>28</v>
      </c>
      <c r="AH141" s="3">
        <f>ROUND('Рейтинговая таблица организаций'!AX141*100/AI141,0)</f>
        <v>96</v>
      </c>
      <c r="AI141" s="3">
        <f>'Рейтинговая таблица организаций'!AY141</f>
        <v>28</v>
      </c>
      <c r="AJ141" s="3">
        <f>ROUND('Рейтинговая таблица организаций'!AZ141*100/AK141,0)</f>
        <v>100</v>
      </c>
      <c r="AK141" s="3">
        <f>'Рейтинговая таблица организаций'!BA141</f>
        <v>28</v>
      </c>
    </row>
    <row r="142" spans="1:37">
      <c r="A142" s="14">
        <f>'Рейтинговая таблица организаций'!A142</f>
        <v>139</v>
      </c>
      <c r="B142" s="14" t="str">
        <f>'бланки '!C144</f>
        <v>Муниципальное бюджетное общеобразовательное учреждение «Лубянская средняя общеобразовательная школа» Дмитровского района Орловской области</v>
      </c>
      <c r="C142" s="2">
        <f>'бланки '!E144+'бланки '!F144</f>
        <v>65</v>
      </c>
      <c r="D142" s="14">
        <f>'Рейтинговая таблица организаций'!C142</f>
        <v>52</v>
      </c>
      <c r="E142" s="14">
        <v>16</v>
      </c>
      <c r="F142" s="14">
        <v>36</v>
      </c>
      <c r="G142" s="14">
        <v>1</v>
      </c>
      <c r="H142" s="6">
        <f t="shared" si="2"/>
        <v>0.8</v>
      </c>
      <c r="I142" s="18">
        <f>анкеты!I140</f>
        <v>26</v>
      </c>
      <c r="J142" s="3">
        <f>ROUND('Рейтинговая таблица организаций'!D142*100/K142,0)</f>
        <v>100</v>
      </c>
      <c r="K142" s="3">
        <f>'Рейтинговая таблица организаций'!E142</f>
        <v>14</v>
      </c>
      <c r="L142" s="3">
        <f>ROUND('Рейтинговая таблица организаций'!F142*100/M142,0)</f>
        <v>100</v>
      </c>
      <c r="M142" s="3">
        <f>'Рейтинговая таблица организаций'!G142</f>
        <v>61</v>
      </c>
      <c r="N142" s="3">
        <f>'Рейтинговая таблица организаций'!H142</f>
        <v>4</v>
      </c>
      <c r="O142" s="3">
        <f>ROUND('Рейтинговая таблица организаций'!I142*100/P142,0)</f>
        <v>100</v>
      </c>
      <c r="P142" s="3">
        <f>'Рейтинговая таблица организаций'!J142</f>
        <v>49</v>
      </c>
      <c r="Q142" s="3">
        <f>ROUND('Рейтинговая таблица организаций'!K142*100/R142,0)</f>
        <v>100</v>
      </c>
      <c r="R142" s="3">
        <f>'Рейтинговая таблица организаций'!L142</f>
        <v>47</v>
      </c>
      <c r="S142" s="3">
        <f>'Рейтинговая таблица организаций'!U142</f>
        <v>5</v>
      </c>
      <c r="T142" s="3">
        <f>'Рейтинговая таблица организаций'!X142</f>
        <v>52</v>
      </c>
      <c r="U142" s="3">
        <f>'Рейтинговая таблица организаций'!Y142</f>
        <v>52</v>
      </c>
      <c r="V142" s="3">
        <f>'Рейтинговая таблица организаций'!AD142</f>
        <v>1</v>
      </c>
      <c r="W142" s="3">
        <f>'Рейтинговая таблица организаций'!AE142</f>
        <v>3</v>
      </c>
      <c r="X142" s="3">
        <f>'Рейтинговая таблица организаций'!AF142</f>
        <v>25</v>
      </c>
      <c r="Y142" s="3">
        <f>'Рейтинговая таблица организаций'!AG142</f>
        <v>26</v>
      </c>
      <c r="Z142" s="3">
        <f>ROUND('Рейтинговая таблица организаций'!AL142*100/AA142,0)</f>
        <v>98</v>
      </c>
      <c r="AA142" s="3">
        <f>'Рейтинговая таблица организаций'!AM142</f>
        <v>52</v>
      </c>
      <c r="AB142" s="3">
        <f>ROUND('Рейтинговая таблица организаций'!AN142*100/AC142,0)</f>
        <v>96</v>
      </c>
      <c r="AC142" s="3">
        <f>'Рейтинговая таблица организаций'!AO142</f>
        <v>52</v>
      </c>
      <c r="AD142" s="3">
        <f>ROUND('Рейтинговая таблица организаций'!AP142*100/AE142,0)</f>
        <v>98</v>
      </c>
      <c r="AE142" s="3">
        <f>'Рейтинговая таблица организаций'!AQ142</f>
        <v>49</v>
      </c>
      <c r="AF142" s="3">
        <f>ROUND('Рейтинговая таблица организаций'!AV142*100/AG142,0)</f>
        <v>96</v>
      </c>
      <c r="AG142" s="3">
        <f>'Рейтинговая таблица организаций'!AW142</f>
        <v>52</v>
      </c>
      <c r="AH142" s="3">
        <f>ROUND('Рейтинговая таблица организаций'!AX142*100/AI142,0)</f>
        <v>100</v>
      </c>
      <c r="AI142" s="3">
        <f>'Рейтинговая таблица организаций'!AY142</f>
        <v>52</v>
      </c>
      <c r="AJ142" s="3">
        <f>ROUND('Рейтинговая таблица организаций'!AZ142*100/AK142,0)</f>
        <v>100</v>
      </c>
      <c r="AK142" s="3">
        <f>'Рейтинговая таблица организаций'!BA142</f>
        <v>52</v>
      </c>
    </row>
    <row r="143" spans="1:37">
      <c r="A143" s="14">
        <f>'Рейтинговая таблица организаций'!A143</f>
        <v>140</v>
      </c>
      <c r="B143" s="14" t="str">
        <f>'бланки '!C145</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3" s="2">
        <f>'бланки '!E145+'бланки '!F145</f>
        <v>304</v>
      </c>
      <c r="D143" s="14">
        <f>'Рейтинговая таблица организаций'!C143</f>
        <v>242</v>
      </c>
      <c r="E143" s="14">
        <v>2</v>
      </c>
      <c r="F143" s="14">
        <v>240</v>
      </c>
      <c r="G143" s="14">
        <v>1</v>
      </c>
      <c r="H143" s="6">
        <f t="shared" si="2"/>
        <v>0.79605263157894735</v>
      </c>
      <c r="I143" s="18">
        <f>анкеты!I141</f>
        <v>230</v>
      </c>
      <c r="J143" s="3">
        <f>ROUND('Рейтинговая таблица организаций'!D143*100/K143,0)</f>
        <v>100</v>
      </c>
      <c r="K143" s="3">
        <f>'Рейтинговая таблица организаций'!E143</f>
        <v>13</v>
      </c>
      <c r="L143" s="3">
        <f>ROUND('Рейтинговая таблица организаций'!F143*100/M143,0)</f>
        <v>74</v>
      </c>
      <c r="M143" s="3">
        <f>'Рейтинговая таблица организаций'!G143</f>
        <v>53</v>
      </c>
      <c r="N143" s="3">
        <f>'Рейтинговая таблица организаций'!H143</f>
        <v>4</v>
      </c>
      <c r="O143" s="3">
        <f>ROUND('Рейтинговая таблица организаций'!I143*100/P143,0)</f>
        <v>97</v>
      </c>
      <c r="P143" s="3">
        <f>'Рейтинговая таблица организаций'!J143</f>
        <v>240</v>
      </c>
      <c r="Q143" s="3">
        <f>ROUND('Рейтинговая таблица организаций'!K143*100/R143,0)</f>
        <v>97</v>
      </c>
      <c r="R143" s="3">
        <f>'Рейтинговая таблица организаций'!L143</f>
        <v>230</v>
      </c>
      <c r="S143" s="3">
        <f>'Рейтинговая таблица организаций'!U143</f>
        <v>5</v>
      </c>
      <c r="T143" s="3">
        <f>'Рейтинговая таблица организаций'!X143</f>
        <v>237</v>
      </c>
      <c r="U143" s="3">
        <f>'Рейтинговая таблица организаций'!Y143</f>
        <v>242</v>
      </c>
      <c r="V143" s="3">
        <f>'Рейтинговая таблица организаций'!AD143</f>
        <v>3</v>
      </c>
      <c r="W143" s="3">
        <f>'Рейтинговая таблица организаций'!AE143</f>
        <v>3</v>
      </c>
      <c r="X143" s="3">
        <f>'Рейтинговая таблица организаций'!AF143</f>
        <v>223</v>
      </c>
      <c r="Y143" s="3">
        <f>'Рейтинговая таблица организаций'!AG143</f>
        <v>230</v>
      </c>
      <c r="Z143" s="3">
        <f>ROUND('Рейтинговая таблица организаций'!AL143*100/AA143,0)</f>
        <v>96</v>
      </c>
      <c r="AA143" s="3">
        <f>'Рейтинговая таблица организаций'!AM143</f>
        <v>242</v>
      </c>
      <c r="AB143" s="3">
        <f>ROUND('Рейтинговая таблица организаций'!AN143*100/AC143,0)</f>
        <v>99</v>
      </c>
      <c r="AC143" s="3">
        <f>'Рейтинговая таблица организаций'!AO143</f>
        <v>242</v>
      </c>
      <c r="AD143" s="3">
        <f>ROUND('Рейтинговая таблица организаций'!AP143*100/AE143,0)</f>
        <v>98</v>
      </c>
      <c r="AE143" s="3">
        <f>'Рейтинговая таблица организаций'!AQ143</f>
        <v>233</v>
      </c>
      <c r="AF143" s="3">
        <f>ROUND('Рейтинговая таблица организаций'!AV143*100/AG143,0)</f>
        <v>97</v>
      </c>
      <c r="AG143" s="3">
        <f>'Рейтинговая таблица организаций'!AW143</f>
        <v>242</v>
      </c>
      <c r="AH143" s="3">
        <f>ROUND('Рейтинговая таблица организаций'!AX143*100/AI143,0)</f>
        <v>99</v>
      </c>
      <c r="AI143" s="3">
        <f>'Рейтинговая таблица организаций'!AY143</f>
        <v>242</v>
      </c>
      <c r="AJ143" s="3">
        <f>ROUND('Рейтинговая таблица организаций'!AZ143*100/AK143,0)</f>
        <v>98</v>
      </c>
      <c r="AK143" s="3">
        <f>'Рейтинговая таблица организаций'!BA143</f>
        <v>242</v>
      </c>
    </row>
    <row r="144" spans="1:37">
      <c r="A144" s="14">
        <f>'Рейтинговая таблица организаций'!A144</f>
        <v>141</v>
      </c>
      <c r="B144" s="14" t="str">
        <f>'бланки '!C146</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4" s="2">
        <f>'бланки '!E146+'бланки '!F146</f>
        <v>6</v>
      </c>
      <c r="D144" s="14">
        <f>'Рейтинговая таблица организаций'!C144</f>
        <v>4</v>
      </c>
      <c r="E144" s="14">
        <v>0</v>
      </c>
      <c r="F144" s="14">
        <v>4</v>
      </c>
      <c r="G144" s="14">
        <v>1</v>
      </c>
      <c r="H144" s="6">
        <f t="shared" si="2"/>
        <v>0.66666666666666663</v>
      </c>
      <c r="I144" s="18">
        <f>анкеты!I142</f>
        <v>1</v>
      </c>
      <c r="J144" s="3">
        <f>ROUND('Рейтинговая таблица организаций'!D144*100/K144,0)</f>
        <v>100</v>
      </c>
      <c r="K144" s="3">
        <f>'Рейтинговая таблица организаций'!E144</f>
        <v>14</v>
      </c>
      <c r="L144" s="3">
        <f>ROUND('Рейтинговая таблица организаций'!F144*100/M144,0)</f>
        <v>87</v>
      </c>
      <c r="M144" s="3">
        <f>'Рейтинговая таблица организаций'!G144</f>
        <v>54</v>
      </c>
      <c r="N144" s="3">
        <f>'Рейтинговая таблица организаций'!H144</f>
        <v>4</v>
      </c>
      <c r="O144" s="3">
        <f>ROUND('Рейтинговая таблица организаций'!I144*100/P144,0)</f>
        <v>100</v>
      </c>
      <c r="P144" s="3">
        <f>'Рейтинговая таблица организаций'!J144</f>
        <v>4</v>
      </c>
      <c r="Q144" s="3">
        <f>ROUND('Рейтинговая таблица организаций'!K144*100/R144,0)</f>
        <v>100</v>
      </c>
      <c r="R144" s="3">
        <f>'Рейтинговая таблица организаций'!L144</f>
        <v>3</v>
      </c>
      <c r="S144" s="3">
        <f>'Рейтинговая таблица организаций'!U144</f>
        <v>5</v>
      </c>
      <c r="T144" s="3">
        <f>'Рейтинговая таблица организаций'!X144</f>
        <v>4</v>
      </c>
      <c r="U144" s="3">
        <f>'Рейтинговая таблица организаций'!Y144</f>
        <v>4</v>
      </c>
      <c r="V144" s="3">
        <f>'Рейтинговая таблица организаций'!AD144</f>
        <v>0</v>
      </c>
      <c r="W144" s="3">
        <f>'Рейтинговая таблица организаций'!AE144</f>
        <v>3</v>
      </c>
      <c r="X144" s="3">
        <f>'Рейтинговая таблица организаций'!AF144</f>
        <v>1</v>
      </c>
      <c r="Y144" s="3">
        <f>'Рейтинговая таблица организаций'!AG144</f>
        <v>1</v>
      </c>
      <c r="Z144" s="3">
        <f>ROUND('Рейтинговая таблица организаций'!AL144*100/AA144,0)</f>
        <v>100</v>
      </c>
      <c r="AA144" s="3">
        <f>'Рейтинговая таблица организаций'!AM144</f>
        <v>4</v>
      </c>
      <c r="AB144" s="3">
        <f>ROUND('Рейтинговая таблица организаций'!AN144*100/AC144,0)</f>
        <v>100</v>
      </c>
      <c r="AC144" s="3">
        <f>'Рейтинговая таблица организаций'!AO144</f>
        <v>4</v>
      </c>
      <c r="AD144" s="3">
        <f>ROUND('Рейтинговая таблица организаций'!AP144*100/AE144,0)</f>
        <v>100</v>
      </c>
      <c r="AE144" s="3">
        <f>'Рейтинговая таблица организаций'!AQ144</f>
        <v>4</v>
      </c>
      <c r="AF144" s="3">
        <f>ROUND('Рейтинговая таблица организаций'!AV144*100/AG144,0)</f>
        <v>100</v>
      </c>
      <c r="AG144" s="3">
        <f>'Рейтинговая таблица организаций'!AW144</f>
        <v>4</v>
      </c>
      <c r="AH144" s="3">
        <f>ROUND('Рейтинговая таблица организаций'!AX144*100/AI144,0)</f>
        <v>100</v>
      </c>
      <c r="AI144" s="3">
        <f>'Рейтинговая таблица организаций'!AY144</f>
        <v>4</v>
      </c>
      <c r="AJ144" s="3">
        <f>ROUND('Рейтинговая таблица организаций'!AZ144*100/AK144,0)</f>
        <v>100</v>
      </c>
      <c r="AK144" s="3">
        <f>'Рейтинговая таблица организаций'!BA144</f>
        <v>4</v>
      </c>
    </row>
    <row r="145" spans="1:37">
      <c r="A145" s="14">
        <f>'Рейтинговая таблица организаций'!A145</f>
        <v>142</v>
      </c>
      <c r="B145" s="14" t="str">
        <f>'бланки '!C147</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5" s="2">
        <f>'бланки '!E147+'бланки '!F147</f>
        <v>425</v>
      </c>
      <c r="D145" s="14">
        <f>'Рейтинговая таблица организаций'!C145</f>
        <v>369</v>
      </c>
      <c r="E145" s="14">
        <v>50</v>
      </c>
      <c r="F145" s="14">
        <v>319</v>
      </c>
      <c r="G145" s="14">
        <v>1</v>
      </c>
      <c r="H145" s="6">
        <f t="shared" si="2"/>
        <v>0.86823529411764711</v>
      </c>
      <c r="I145" s="18">
        <f>анкеты!I143</f>
        <v>26</v>
      </c>
      <c r="J145" s="3">
        <f>ROUND('Рейтинговая таблица организаций'!D145*100/K145,0)</f>
        <v>100</v>
      </c>
      <c r="K145" s="3">
        <f>'Рейтинговая таблица организаций'!E145</f>
        <v>13</v>
      </c>
      <c r="L145" s="3">
        <f>ROUND('Рейтинговая таблица организаций'!F145*100/M145,0)</f>
        <v>96</v>
      </c>
      <c r="M145" s="3">
        <f>'Рейтинговая таблица организаций'!G145</f>
        <v>53</v>
      </c>
      <c r="N145" s="3">
        <f>'Рейтинговая таблица организаций'!H145</f>
        <v>4</v>
      </c>
      <c r="O145" s="3">
        <f>ROUND('Рейтинговая таблица организаций'!I145*100/P145,0)</f>
        <v>99</v>
      </c>
      <c r="P145" s="3">
        <f>'Рейтинговая таблица организаций'!J145</f>
        <v>246</v>
      </c>
      <c r="Q145" s="3">
        <f>ROUND('Рейтинговая таблица организаций'!K145*100/R145,0)</f>
        <v>97</v>
      </c>
      <c r="R145" s="3">
        <f>'Рейтинговая таблица организаций'!L145</f>
        <v>232</v>
      </c>
      <c r="S145" s="3">
        <f>'Рейтинговая таблица организаций'!U145</f>
        <v>5</v>
      </c>
      <c r="T145" s="3">
        <f>'Рейтинговая таблица организаций'!X145</f>
        <v>361</v>
      </c>
      <c r="U145" s="3">
        <f>'Рейтинговая таблица организаций'!Y145</f>
        <v>369</v>
      </c>
      <c r="V145" s="3">
        <f>'Рейтинговая таблица организаций'!AD145</f>
        <v>3</v>
      </c>
      <c r="W145" s="3">
        <f>'Рейтинговая таблица организаций'!AE145</f>
        <v>3</v>
      </c>
      <c r="X145" s="3">
        <f>'Рейтинговая таблица организаций'!AF145</f>
        <v>23</v>
      </c>
      <c r="Y145" s="3">
        <f>'Рейтинговая таблица организаций'!AG145</f>
        <v>26</v>
      </c>
      <c r="Z145" s="3">
        <f>ROUND('Рейтинговая таблица организаций'!AL145*100/AA145,0)</f>
        <v>96</v>
      </c>
      <c r="AA145" s="3">
        <f>'Рейтинговая таблица организаций'!AM145</f>
        <v>369</v>
      </c>
      <c r="AB145" s="3">
        <f>ROUND('Рейтинговая таблица организаций'!AN145*100/AC145,0)</f>
        <v>98</v>
      </c>
      <c r="AC145" s="3">
        <f>'Рейтинговая таблица организаций'!AO145</f>
        <v>369</v>
      </c>
      <c r="AD145" s="3">
        <f>ROUND('Рейтинговая таблица организаций'!AP145*100/AE145,0)</f>
        <v>97</v>
      </c>
      <c r="AE145" s="3">
        <f>'Рейтинговая таблица организаций'!AQ145</f>
        <v>286</v>
      </c>
      <c r="AF145" s="3">
        <f>ROUND('Рейтинговая таблица организаций'!AV145*100/AG145,0)</f>
        <v>98</v>
      </c>
      <c r="AG145" s="3">
        <f>'Рейтинговая таблица организаций'!AW145</f>
        <v>369</v>
      </c>
      <c r="AH145" s="3">
        <f>ROUND('Рейтинговая таблица организаций'!AX145*100/AI145,0)</f>
        <v>98</v>
      </c>
      <c r="AI145" s="3">
        <f>'Рейтинговая таблица организаций'!AY145</f>
        <v>369</v>
      </c>
      <c r="AJ145" s="3">
        <f>ROUND('Рейтинговая таблица организаций'!AZ145*100/AK145,0)</f>
        <v>96</v>
      </c>
      <c r="AK145" s="3">
        <f>'Рейтинговая таблица организаций'!BA145</f>
        <v>369</v>
      </c>
    </row>
    <row r="146" spans="1:37">
      <c r="A146" s="14">
        <f>'Рейтинговая таблица организаций'!A146</f>
        <v>144</v>
      </c>
      <c r="B146" s="14" t="str">
        <f>'бланки '!C148</f>
        <v>Муниципальное бюджетное общеобразовательное учреждение «Домаховская средняя общеобразовательная школа» Дмитровского района Орловской области</v>
      </c>
      <c r="C146" s="2">
        <f>'бланки '!E148+'бланки '!F148</f>
        <v>44</v>
      </c>
      <c r="D146" s="14">
        <f>'Рейтинговая таблица организаций'!C146</f>
        <v>45</v>
      </c>
      <c r="E146" s="14">
        <v>2</v>
      </c>
      <c r="F146" s="14">
        <v>43</v>
      </c>
      <c r="G146" s="14">
        <v>1</v>
      </c>
      <c r="H146" s="6">
        <f t="shared" si="2"/>
        <v>1.0227272727272727</v>
      </c>
      <c r="I146" s="18">
        <f>анкеты!I144</f>
        <v>2</v>
      </c>
      <c r="J146" s="3">
        <f>ROUND('Рейтинговая таблица организаций'!D146*100/K146,0)</f>
        <v>100</v>
      </c>
      <c r="K146" s="3">
        <f>'Рейтинговая таблица организаций'!E146</f>
        <v>14</v>
      </c>
      <c r="L146" s="3">
        <f>ROUND('Рейтинговая таблица организаций'!F146*100/M146,0)</f>
        <v>95</v>
      </c>
      <c r="M146" s="3">
        <f>'Рейтинговая таблица организаций'!G146</f>
        <v>56</v>
      </c>
      <c r="N146" s="3">
        <f>'Рейтинговая таблица организаций'!H146</f>
        <v>4</v>
      </c>
      <c r="O146" s="3">
        <f>ROUND('Рейтинговая таблица организаций'!I146*100/P146,0)</f>
        <v>100</v>
      </c>
      <c r="P146" s="3">
        <f>'Рейтинговая таблица организаций'!J146</f>
        <v>42</v>
      </c>
      <c r="Q146" s="3">
        <f>ROUND('Рейтинговая таблица организаций'!K146*100/R146,0)</f>
        <v>100</v>
      </c>
      <c r="R146" s="3">
        <f>'Рейтинговая таблица организаций'!L146</f>
        <v>40</v>
      </c>
      <c r="S146" s="3">
        <f>'Рейтинговая таблица организаций'!U146</f>
        <v>5</v>
      </c>
      <c r="T146" s="3">
        <f>'Рейтинговая таблица организаций'!X146</f>
        <v>45</v>
      </c>
      <c r="U146" s="3">
        <f>'Рейтинговая таблица организаций'!Y146</f>
        <v>45</v>
      </c>
      <c r="V146" s="3">
        <f>'Рейтинговая таблица организаций'!AD146</f>
        <v>3</v>
      </c>
      <c r="W146" s="3">
        <f>'Рейтинговая таблица организаций'!AE146</f>
        <v>3</v>
      </c>
      <c r="X146" s="3">
        <f>'Рейтинговая таблица организаций'!AF146</f>
        <v>2</v>
      </c>
      <c r="Y146" s="3">
        <f>'Рейтинговая таблица организаций'!AG146</f>
        <v>2</v>
      </c>
      <c r="Z146" s="3">
        <f>ROUND('Рейтинговая таблица организаций'!AL146*100/AA146,0)</f>
        <v>100</v>
      </c>
      <c r="AA146" s="3">
        <f>'Рейтинговая таблица организаций'!AM146</f>
        <v>45</v>
      </c>
      <c r="AB146" s="3">
        <f>ROUND('Рейтинговая таблица организаций'!AN146*100/AC146,0)</f>
        <v>100</v>
      </c>
      <c r="AC146" s="3">
        <f>'Рейтинговая таблица организаций'!AO146</f>
        <v>45</v>
      </c>
      <c r="AD146" s="3">
        <f>ROUND('Рейтинговая таблица организаций'!AP146*100/AE146,0)</f>
        <v>100</v>
      </c>
      <c r="AE146" s="3">
        <f>'Рейтинговая таблица организаций'!AQ146</f>
        <v>43</v>
      </c>
      <c r="AF146" s="3">
        <f>ROUND('Рейтинговая таблица организаций'!AV146*100/AG146,0)</f>
        <v>98</v>
      </c>
      <c r="AG146" s="3">
        <f>'Рейтинговая таблица организаций'!AW146</f>
        <v>45</v>
      </c>
      <c r="AH146" s="3">
        <f>ROUND('Рейтинговая таблица организаций'!AX146*100/AI146,0)</f>
        <v>100</v>
      </c>
      <c r="AI146" s="3">
        <f>'Рейтинговая таблица организаций'!AY146</f>
        <v>45</v>
      </c>
      <c r="AJ146" s="3">
        <f>ROUND('Рейтинговая таблица организаций'!AZ146*100/AK146,0)</f>
        <v>100</v>
      </c>
      <c r="AK146" s="3">
        <f>'Рейтинговая таблица организаций'!BA146</f>
        <v>45</v>
      </c>
    </row>
    <row r="147" spans="1:37">
      <c r="A147" s="14">
        <f>'Рейтинговая таблица организаций'!A147</f>
        <v>145</v>
      </c>
      <c r="B147" s="14" t="str">
        <f>'бланки '!C149</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7" s="2">
        <f>'бланки '!E149+'бланки '!F149</f>
        <v>5</v>
      </c>
      <c r="D147" s="14">
        <f>'Рейтинговая таблица организаций'!C147</f>
        <v>18</v>
      </c>
      <c r="E147" s="14">
        <v>0</v>
      </c>
      <c r="F147" s="14">
        <v>18</v>
      </c>
      <c r="G147" s="14">
        <v>1</v>
      </c>
      <c r="H147" s="6">
        <f t="shared" si="2"/>
        <v>3.6</v>
      </c>
      <c r="I147" s="18">
        <f>анкеты!I145</f>
        <v>7</v>
      </c>
      <c r="J147" s="3">
        <f>ROUND('Рейтинговая таблица организаций'!D147*100/K147,0)</f>
        <v>100</v>
      </c>
      <c r="K147" s="3">
        <f>'Рейтинговая таблица организаций'!E147</f>
        <v>13</v>
      </c>
      <c r="L147" s="3">
        <f>ROUND('Рейтинговая таблица организаций'!F147*100/M147,0)</f>
        <v>54</v>
      </c>
      <c r="M147" s="3">
        <f>'Рейтинговая таблица организаций'!G147</f>
        <v>52</v>
      </c>
      <c r="N147" s="3">
        <f>'Рейтинговая таблица организаций'!H147</f>
        <v>3</v>
      </c>
      <c r="O147" s="3">
        <f>ROUND('Рейтинговая таблица организаций'!I147*100/P147,0)</f>
        <v>100</v>
      </c>
      <c r="P147" s="3">
        <f>'Рейтинговая таблица организаций'!J147</f>
        <v>13</v>
      </c>
      <c r="Q147" s="3">
        <f>ROUND('Рейтинговая таблица организаций'!K147*100/R147,0)</f>
        <v>100</v>
      </c>
      <c r="R147" s="3">
        <f>'Рейтинговая таблица организаций'!L147</f>
        <v>9</v>
      </c>
      <c r="S147" s="3">
        <f>'Рейтинговая таблица организаций'!U147</f>
        <v>5</v>
      </c>
      <c r="T147" s="3">
        <f>'Рейтинговая таблица организаций'!X147</f>
        <v>18</v>
      </c>
      <c r="U147" s="3">
        <f>'Рейтинговая таблица организаций'!Y147</f>
        <v>18</v>
      </c>
      <c r="V147" s="3">
        <f>'Рейтинговая таблица организаций'!AD147</f>
        <v>0</v>
      </c>
      <c r="W147" s="3">
        <f>'Рейтинговая таблица организаций'!AE147</f>
        <v>3</v>
      </c>
      <c r="X147" s="3">
        <f>'Рейтинговая таблица организаций'!AF147</f>
        <v>6</v>
      </c>
      <c r="Y147" s="3">
        <f>'Рейтинговая таблица организаций'!AG147</f>
        <v>7</v>
      </c>
      <c r="Z147" s="3">
        <f>ROUND('Рейтинговая таблица организаций'!AL147*100/AA147,0)</f>
        <v>100</v>
      </c>
      <c r="AA147" s="3">
        <f>'Рейтинговая таблица организаций'!AM147</f>
        <v>18</v>
      </c>
      <c r="AB147" s="3">
        <f>ROUND('Рейтинговая таблица организаций'!AN147*100/AC147,0)</f>
        <v>100</v>
      </c>
      <c r="AC147" s="3">
        <f>'Рейтинговая таблица организаций'!AO147</f>
        <v>18</v>
      </c>
      <c r="AD147" s="3">
        <f>ROUND('Рейтинговая таблица организаций'!AP147*100/AE147,0)</f>
        <v>100</v>
      </c>
      <c r="AE147" s="3">
        <f>'Рейтинговая таблица организаций'!AQ147</f>
        <v>12</v>
      </c>
      <c r="AF147" s="3">
        <f>ROUND('Рейтинговая таблица организаций'!AV147*100/AG147,0)</f>
        <v>100</v>
      </c>
      <c r="AG147" s="3">
        <f>'Рейтинговая таблица организаций'!AW147</f>
        <v>18</v>
      </c>
      <c r="AH147" s="3">
        <f>ROUND('Рейтинговая таблица организаций'!AX147*100/AI147,0)</f>
        <v>100</v>
      </c>
      <c r="AI147" s="3">
        <f>'Рейтинговая таблица организаций'!AY147</f>
        <v>18</v>
      </c>
      <c r="AJ147" s="3">
        <f>ROUND('Рейтинговая таблица организаций'!AZ147*100/AK147,0)</f>
        <v>100</v>
      </c>
      <c r="AK147" s="3">
        <f>'Рейтинговая таблица организаций'!BA147</f>
        <v>18</v>
      </c>
    </row>
    <row r="148" spans="1:37">
      <c r="A148" s="14">
        <f>'Рейтинговая таблица организаций'!A148</f>
        <v>146</v>
      </c>
      <c r="B148" s="14" t="str">
        <f>'бланки '!C150</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8" s="2">
        <f>'бланки '!E150+'бланки '!F150</f>
        <v>25</v>
      </c>
      <c r="D148" s="14">
        <f>'Рейтинговая таблица организаций'!C148</f>
        <v>19</v>
      </c>
      <c r="E148" s="14">
        <v>5</v>
      </c>
      <c r="F148" s="14">
        <v>14</v>
      </c>
      <c r="G148" s="14">
        <v>1</v>
      </c>
      <c r="H148" s="6">
        <f t="shared" si="2"/>
        <v>0.76</v>
      </c>
      <c r="I148" s="18">
        <f>анкеты!I146</f>
        <v>4</v>
      </c>
      <c r="J148" s="3">
        <f>ROUND('Рейтинговая таблица организаций'!D148*100/K148,0)</f>
        <v>100</v>
      </c>
      <c r="K148" s="3">
        <f>'Рейтинговая таблица организаций'!E148</f>
        <v>13</v>
      </c>
      <c r="L148" s="3">
        <f>ROUND('Рейтинговая таблица организаций'!F148*100/M148,0)</f>
        <v>81</v>
      </c>
      <c r="M148" s="3">
        <f>'Рейтинговая таблица организаций'!G148</f>
        <v>53</v>
      </c>
      <c r="N148" s="3">
        <f>'Рейтинговая таблица организаций'!H148</f>
        <v>3</v>
      </c>
      <c r="O148" s="3">
        <f>ROUND('Рейтинговая таблица организаций'!I148*100/P148,0)</f>
        <v>100</v>
      </c>
      <c r="P148" s="3">
        <f>'Рейтинговая таблица организаций'!J148</f>
        <v>16</v>
      </c>
      <c r="Q148" s="3">
        <f>ROUND('Рейтинговая таблица организаций'!K148*100/R148,0)</f>
        <v>100</v>
      </c>
      <c r="R148" s="3">
        <f>'Рейтинговая таблица организаций'!L148</f>
        <v>13</v>
      </c>
      <c r="S148" s="3">
        <f>'Рейтинговая таблица организаций'!U148</f>
        <v>5</v>
      </c>
      <c r="T148" s="3">
        <f>'Рейтинговая таблица организаций'!X148</f>
        <v>19</v>
      </c>
      <c r="U148" s="3">
        <f>'Рейтинговая таблица организаций'!Y148</f>
        <v>19</v>
      </c>
      <c r="V148" s="3">
        <f>'Рейтинговая таблица организаций'!AD148</f>
        <v>0</v>
      </c>
      <c r="W148" s="3">
        <f>'Рейтинговая таблица организаций'!AE148</f>
        <v>3</v>
      </c>
      <c r="X148" s="3">
        <f>'Рейтинговая таблица организаций'!AF148</f>
        <v>4</v>
      </c>
      <c r="Y148" s="3">
        <f>'Рейтинговая таблица организаций'!AG148</f>
        <v>4</v>
      </c>
      <c r="Z148" s="3">
        <f>ROUND('Рейтинговая таблица организаций'!AL148*100/AA148,0)</f>
        <v>100</v>
      </c>
      <c r="AA148" s="3">
        <f>'Рейтинговая таблица организаций'!AM148</f>
        <v>19</v>
      </c>
      <c r="AB148" s="3">
        <f>ROUND('Рейтинговая таблица организаций'!AN148*100/AC148,0)</f>
        <v>100</v>
      </c>
      <c r="AC148" s="3">
        <f>'Рейтинговая таблица организаций'!AO148</f>
        <v>19</v>
      </c>
      <c r="AD148" s="3">
        <f>ROUND('Рейтинговая таблица организаций'!AP148*100/AE148,0)</f>
        <v>100</v>
      </c>
      <c r="AE148" s="3">
        <f>'Рейтинговая таблица организаций'!AQ148</f>
        <v>15</v>
      </c>
      <c r="AF148" s="3">
        <f>ROUND('Рейтинговая таблица организаций'!AV148*100/AG148,0)</f>
        <v>100</v>
      </c>
      <c r="AG148" s="3">
        <f>'Рейтинговая таблица организаций'!AW148</f>
        <v>19</v>
      </c>
      <c r="AH148" s="3">
        <f>ROUND('Рейтинговая таблица организаций'!AX148*100/AI148,0)</f>
        <v>100</v>
      </c>
      <c r="AI148" s="3">
        <f>'Рейтинговая таблица организаций'!AY148</f>
        <v>19</v>
      </c>
      <c r="AJ148" s="3">
        <f>ROUND('Рейтинговая таблица организаций'!AZ148*100/AK148,0)</f>
        <v>100</v>
      </c>
      <c r="AK148" s="3">
        <f>'Рейтинговая таблица организаций'!BA148</f>
        <v>19</v>
      </c>
    </row>
    <row r="149" spans="1:37">
      <c r="A149" s="14">
        <f>'Рейтинговая таблица организаций'!A149</f>
        <v>147</v>
      </c>
      <c r="B149" s="14" t="str">
        <f>'бланки '!C151</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9" s="2">
        <f>'бланки '!E151+'бланки '!F151</f>
        <v>25</v>
      </c>
      <c r="D149" s="14">
        <f>'Рейтинговая таблица организаций'!C149</f>
        <v>16</v>
      </c>
      <c r="E149" s="14">
        <v>2</v>
      </c>
      <c r="F149" s="14">
        <v>14</v>
      </c>
      <c r="G149" s="14">
        <v>1</v>
      </c>
      <c r="H149" s="6">
        <f t="shared" si="2"/>
        <v>0.64</v>
      </c>
      <c r="I149" s="18">
        <f>анкеты!I147</f>
        <v>9</v>
      </c>
      <c r="J149" s="3">
        <f>ROUND('Рейтинговая таблица организаций'!D149*100/K149,0)</f>
        <v>100</v>
      </c>
      <c r="K149" s="3">
        <f>'Рейтинговая таблица организаций'!E149</f>
        <v>13</v>
      </c>
      <c r="L149" s="3">
        <f>ROUND('Рейтинговая таблица организаций'!F149*100/M149,0)</f>
        <v>95</v>
      </c>
      <c r="M149" s="3">
        <f>'Рейтинговая таблица организаций'!G149</f>
        <v>55</v>
      </c>
      <c r="N149" s="3">
        <f>'Рейтинговая таблица организаций'!H149</f>
        <v>4</v>
      </c>
      <c r="O149" s="3">
        <f>ROUND('Рейтинговая таблица организаций'!I149*100/P149,0)</f>
        <v>100</v>
      </c>
      <c r="P149" s="3">
        <f>'Рейтинговая таблица организаций'!J149</f>
        <v>15</v>
      </c>
      <c r="Q149" s="3">
        <f>ROUND('Рейтинговая таблица организаций'!K149*100/R149,0)</f>
        <v>100</v>
      </c>
      <c r="R149" s="3">
        <f>'Рейтинговая таблица организаций'!L149</f>
        <v>15</v>
      </c>
      <c r="S149" s="3">
        <f>'Рейтинговая таблица организаций'!U149</f>
        <v>5</v>
      </c>
      <c r="T149" s="3">
        <f>'Рейтинговая таблица организаций'!X149</f>
        <v>16</v>
      </c>
      <c r="U149" s="3">
        <f>'Рейтинговая таблица организаций'!Y149</f>
        <v>16</v>
      </c>
      <c r="V149" s="3">
        <f>'Рейтинговая таблица организаций'!AD149</f>
        <v>1</v>
      </c>
      <c r="W149" s="3">
        <f>'Рейтинговая таблица организаций'!AE149</f>
        <v>3</v>
      </c>
      <c r="X149" s="3">
        <f>'Рейтинговая таблица организаций'!AF149</f>
        <v>8</v>
      </c>
      <c r="Y149" s="3">
        <f>'Рейтинговая таблица организаций'!AG149</f>
        <v>9</v>
      </c>
      <c r="Z149" s="3">
        <f>ROUND('Рейтинговая таблица организаций'!AL149*100/AA149,0)</f>
        <v>100</v>
      </c>
      <c r="AA149" s="3">
        <f>'Рейтинговая таблица организаций'!AM149</f>
        <v>16</v>
      </c>
      <c r="AB149" s="3">
        <f>ROUND('Рейтинговая таблица организаций'!AN149*100/AC149,0)</f>
        <v>100</v>
      </c>
      <c r="AC149" s="3">
        <f>'Рейтинговая таблица организаций'!AO149</f>
        <v>16</v>
      </c>
      <c r="AD149" s="3">
        <f>ROUND('Рейтинговая таблица организаций'!AP149*100/AE149,0)</f>
        <v>93</v>
      </c>
      <c r="AE149" s="3">
        <f>'Рейтинговая таблица организаций'!AQ149</f>
        <v>14</v>
      </c>
      <c r="AF149" s="3">
        <f>ROUND('Рейтинговая таблица организаций'!AV149*100/AG149,0)</f>
        <v>100</v>
      </c>
      <c r="AG149" s="3">
        <f>'Рейтинговая таблица организаций'!AW149</f>
        <v>16</v>
      </c>
      <c r="AH149" s="3">
        <f>ROUND('Рейтинговая таблица организаций'!AX149*100/AI149,0)</f>
        <v>100</v>
      </c>
      <c r="AI149" s="3">
        <f>'Рейтинговая таблица организаций'!AY149</f>
        <v>16</v>
      </c>
      <c r="AJ149" s="3">
        <f>ROUND('Рейтинговая таблица организаций'!AZ149*100/AK149,0)</f>
        <v>100</v>
      </c>
      <c r="AK149" s="3">
        <f>'Рейтинговая таблица организаций'!BA149</f>
        <v>16</v>
      </c>
    </row>
    <row r="150" spans="1:37">
      <c r="A150" s="14">
        <f>'Рейтинговая таблица организаций'!A150</f>
        <v>148</v>
      </c>
      <c r="B150" s="14" t="str">
        <f>'бланки '!C152</f>
        <v>Муниципальное бюджетное общеобразовательное учреждение «Лицей имени С. Н. Булгакова» г. Ливны Орловской области</v>
      </c>
      <c r="C150" s="2">
        <f>'бланки '!E152+'бланки '!F152</f>
        <v>761</v>
      </c>
      <c r="D150" s="14">
        <f>'Рейтинговая таблица организаций'!C150</f>
        <v>593</v>
      </c>
      <c r="E150" s="14">
        <v>166</v>
      </c>
      <c r="F150" s="14">
        <v>427</v>
      </c>
      <c r="G150" s="14">
        <v>5</v>
      </c>
      <c r="H150" s="6">
        <f t="shared" si="2"/>
        <v>0.77923784494086723</v>
      </c>
      <c r="I150" s="18">
        <f>анкеты!I148</f>
        <v>181</v>
      </c>
      <c r="J150" s="3">
        <f>ROUND('Рейтинговая таблица организаций'!D150*100/K150,0)</f>
        <v>100</v>
      </c>
      <c r="K150" s="3">
        <f>'Рейтинговая таблица организаций'!E150</f>
        <v>14</v>
      </c>
      <c r="L150" s="3">
        <f>ROUND('Рейтинговая таблица организаций'!F150*100/M150,0)</f>
        <v>100</v>
      </c>
      <c r="M150" s="3">
        <f>'Рейтинговая таблица организаций'!G150</f>
        <v>56</v>
      </c>
      <c r="N150" s="3">
        <f>'Рейтинговая таблица организаций'!H150</f>
        <v>4</v>
      </c>
      <c r="O150" s="3">
        <f>ROUND('Рейтинговая таблица организаций'!I150*100/P150,0)</f>
        <v>98</v>
      </c>
      <c r="P150" s="3">
        <f>'Рейтинговая таблица организаций'!J150</f>
        <v>484</v>
      </c>
      <c r="Q150" s="3">
        <f>ROUND('Рейтинговая таблица организаций'!K150*100/R150,0)</f>
        <v>96</v>
      </c>
      <c r="R150" s="3">
        <f>'Рейтинговая таблица организаций'!L150</f>
        <v>497</v>
      </c>
      <c r="S150" s="3">
        <f>'Рейтинговая таблица организаций'!U150</f>
        <v>5</v>
      </c>
      <c r="T150" s="3">
        <f>'Рейтинговая таблица организаций'!X150</f>
        <v>576</v>
      </c>
      <c r="U150" s="3">
        <f>'Рейтинговая таблица организаций'!Y150</f>
        <v>593</v>
      </c>
      <c r="V150" s="3">
        <f>'Рейтинговая таблица организаций'!AD150</f>
        <v>2</v>
      </c>
      <c r="W150" s="3">
        <f>'Рейтинговая таблица организаций'!AE150</f>
        <v>4</v>
      </c>
      <c r="X150" s="3">
        <f>'Рейтинговая таблица организаций'!AF150</f>
        <v>169</v>
      </c>
      <c r="Y150" s="3">
        <f>'Рейтинговая таблица организаций'!AG150</f>
        <v>181</v>
      </c>
      <c r="Z150" s="3">
        <f>ROUND('Рейтинговая таблица организаций'!AL150*100/AA150,0)</f>
        <v>97</v>
      </c>
      <c r="AA150" s="3">
        <f>'Рейтинговая таблица организаций'!AM150</f>
        <v>593</v>
      </c>
      <c r="AB150" s="3">
        <f>ROUND('Рейтинговая таблица организаций'!AN150*100/AC150,0)</f>
        <v>97</v>
      </c>
      <c r="AC150" s="3">
        <f>'Рейтинговая таблица организаций'!AO150</f>
        <v>593</v>
      </c>
      <c r="AD150" s="3">
        <f>ROUND('Рейтинговая таблица организаций'!AP150*100/AE150,0)</f>
        <v>99</v>
      </c>
      <c r="AE150" s="3">
        <f>'Рейтинговая таблица организаций'!AQ150</f>
        <v>482</v>
      </c>
      <c r="AF150" s="3">
        <f>ROUND('Рейтинговая таблица организаций'!AV150*100/AG150,0)</f>
        <v>97</v>
      </c>
      <c r="AG150" s="3">
        <f>'Рейтинговая таблица организаций'!AW150</f>
        <v>593</v>
      </c>
      <c r="AH150" s="3">
        <f>ROUND('Рейтинговая таблица организаций'!AX150*100/AI150,0)</f>
        <v>97</v>
      </c>
      <c r="AI150" s="3">
        <f>'Рейтинговая таблица организаций'!AY150</f>
        <v>593</v>
      </c>
      <c r="AJ150" s="3">
        <f>ROUND('Рейтинговая таблица организаций'!AZ150*100/AK150,0)</f>
        <v>99</v>
      </c>
      <c r="AK150" s="3">
        <f>'Рейтинговая таблица организаций'!BA150</f>
        <v>593</v>
      </c>
    </row>
    <row r="151" spans="1:37">
      <c r="A151" s="14">
        <f>'Рейтинговая таблица организаций'!A151</f>
        <v>149</v>
      </c>
      <c r="B151" s="14" t="str">
        <f>'бланки '!C153</f>
        <v>Муниципальное бюджетное общеобразовательное учреждение «Средняя общеобразовательная школа № 4» г. Ливны</v>
      </c>
      <c r="C151" s="2">
        <f>'бланки '!E153+'бланки '!F153</f>
        <v>1950</v>
      </c>
      <c r="D151" s="14">
        <f>'Рейтинговая таблица организаций'!C151</f>
        <v>600</v>
      </c>
      <c r="E151" s="14">
        <v>94</v>
      </c>
      <c r="F151" s="14">
        <v>506</v>
      </c>
      <c r="G151" s="14">
        <v>202</v>
      </c>
      <c r="H151" s="6">
        <f t="shared" si="2"/>
        <v>0.30769230769230771</v>
      </c>
      <c r="I151" s="18">
        <f>анкеты!I149</f>
        <v>258</v>
      </c>
      <c r="J151" s="3">
        <f>ROUND('Рейтинговая таблица организаций'!D151*100/K151,0)</f>
        <v>100</v>
      </c>
      <c r="K151" s="3">
        <f>'Рейтинговая таблица организаций'!E151</f>
        <v>14</v>
      </c>
      <c r="L151" s="3">
        <f>ROUND('Рейтинговая таблица организаций'!F151*100/M151,0)</f>
        <v>100</v>
      </c>
      <c r="M151" s="3">
        <f>'Рейтинговая таблица организаций'!G151</f>
        <v>56</v>
      </c>
      <c r="N151" s="3">
        <f>'Рейтинговая таблица организаций'!H151</f>
        <v>4</v>
      </c>
      <c r="O151" s="3">
        <f>ROUND('Рейтинговая таблица организаций'!I151*100/P151,0)</f>
        <v>99</v>
      </c>
      <c r="P151" s="3">
        <f>'Рейтинговая таблица организаций'!J151</f>
        <v>549</v>
      </c>
      <c r="Q151" s="3">
        <f>ROUND('Рейтинговая таблица организаций'!K151*100/R151,0)</f>
        <v>100</v>
      </c>
      <c r="R151" s="3">
        <f>'Рейтинговая таблица организаций'!L151</f>
        <v>542</v>
      </c>
      <c r="S151" s="3">
        <f>'Рейтинговая таблица организаций'!U151</f>
        <v>5</v>
      </c>
      <c r="T151" s="3">
        <f>'Рейтинговая таблица организаций'!X151</f>
        <v>594</v>
      </c>
      <c r="U151" s="3">
        <f>'Рейтинговая таблица организаций'!Y151</f>
        <v>600</v>
      </c>
      <c r="V151" s="3">
        <f>'Рейтинговая таблица организаций'!AD151</f>
        <v>4</v>
      </c>
      <c r="W151" s="3">
        <f>'Рейтинговая таблица организаций'!AE151</f>
        <v>5</v>
      </c>
      <c r="X151" s="3">
        <f>'Рейтинговая таблица организаций'!AF151</f>
        <v>245</v>
      </c>
      <c r="Y151" s="3">
        <f>'Рейтинговая таблица организаций'!AG151</f>
        <v>258</v>
      </c>
      <c r="Z151" s="3">
        <f>ROUND('Рейтинговая таблица организаций'!AL151*100/AA151,0)</f>
        <v>99</v>
      </c>
      <c r="AA151" s="3">
        <f>'Рейтинговая таблица организаций'!AM151</f>
        <v>600</v>
      </c>
      <c r="AB151" s="3">
        <f>ROUND('Рейтинговая таблица организаций'!AN151*100/AC151,0)</f>
        <v>99</v>
      </c>
      <c r="AC151" s="3">
        <f>'Рейтинговая таблица организаций'!AO151</f>
        <v>600</v>
      </c>
      <c r="AD151" s="3">
        <f>ROUND('Рейтинговая таблица организаций'!AP151*100/AE151,0)</f>
        <v>99</v>
      </c>
      <c r="AE151" s="3">
        <f>'Рейтинговая таблица организаций'!AQ151</f>
        <v>536</v>
      </c>
      <c r="AF151" s="3">
        <f>ROUND('Рейтинговая таблица организаций'!AV151*100/AG151,0)</f>
        <v>97</v>
      </c>
      <c r="AG151" s="3">
        <f>'Рейтинговая таблица организаций'!AW151</f>
        <v>600</v>
      </c>
      <c r="AH151" s="3">
        <f>ROUND('Рейтинговая таблица организаций'!AX151*100/AI151,0)</f>
        <v>99</v>
      </c>
      <c r="AI151" s="3">
        <f>'Рейтинговая таблица организаций'!AY151</f>
        <v>600</v>
      </c>
      <c r="AJ151" s="3">
        <f>ROUND('Рейтинговая таблица организаций'!AZ151*100/AK151,0)</f>
        <v>98</v>
      </c>
      <c r="AK151" s="3">
        <f>'Рейтинговая таблица организаций'!BA151</f>
        <v>600</v>
      </c>
    </row>
    <row r="152" spans="1:37">
      <c r="A152" s="14">
        <f>'Рейтинговая таблица организаций'!A152</f>
        <v>150</v>
      </c>
      <c r="B152" s="14" t="str">
        <f>'бланки '!C154</f>
        <v>Муниципальное бюджетное общеобразовательное учреждение Гимназия города Ливны</v>
      </c>
      <c r="C152" s="2">
        <f>'бланки '!E154+'бланки '!F154</f>
        <v>1044</v>
      </c>
      <c r="D152" s="14">
        <f>'Рейтинговая таблица организаций'!C152</f>
        <v>600</v>
      </c>
      <c r="E152" s="14">
        <v>262</v>
      </c>
      <c r="F152" s="14">
        <v>338</v>
      </c>
      <c r="G152" s="14">
        <v>6</v>
      </c>
      <c r="H152" s="6">
        <f t="shared" si="2"/>
        <v>0.57471264367816088</v>
      </c>
      <c r="I152" s="18">
        <f>анкеты!I150</f>
        <v>15</v>
      </c>
      <c r="J152" s="3">
        <f>ROUND('Рейтинговая таблица организаций'!D152*100/K152,0)</f>
        <v>100</v>
      </c>
      <c r="K152" s="3">
        <f>'Рейтинговая таблица организаций'!E152</f>
        <v>14</v>
      </c>
      <c r="L152" s="3">
        <f>ROUND('Рейтинговая таблица организаций'!F152*100/M152,0)</f>
        <v>100</v>
      </c>
      <c r="M152" s="3">
        <f>'Рейтинговая таблица организаций'!G152</f>
        <v>60</v>
      </c>
      <c r="N152" s="3">
        <f>'Рейтинговая таблица организаций'!H152</f>
        <v>4</v>
      </c>
      <c r="O152" s="3">
        <f>ROUND('Рейтинговая таблица организаций'!I152*100/P152,0)</f>
        <v>98</v>
      </c>
      <c r="P152" s="3">
        <f>'Рейтинговая таблица организаций'!J152</f>
        <v>423</v>
      </c>
      <c r="Q152" s="3">
        <f>ROUND('Рейтинговая таблица организаций'!K152*100/R152,0)</f>
        <v>98</v>
      </c>
      <c r="R152" s="3">
        <f>'Рейтинговая таблица организаций'!L152</f>
        <v>507</v>
      </c>
      <c r="S152" s="3">
        <f>'Рейтинговая таблица организаций'!U152</f>
        <v>5</v>
      </c>
      <c r="T152" s="3">
        <f>'Рейтинговая таблица организаций'!X152</f>
        <v>586</v>
      </c>
      <c r="U152" s="3">
        <f>'Рейтинговая таблица организаций'!Y152</f>
        <v>600</v>
      </c>
      <c r="V152" s="3">
        <f>'Рейтинговая таблица организаций'!AD152</f>
        <v>3</v>
      </c>
      <c r="W152" s="3">
        <f>'Рейтинговая таблица организаций'!AE152</f>
        <v>3</v>
      </c>
      <c r="X152" s="3">
        <f>'Рейтинговая таблица организаций'!AF152</f>
        <v>14</v>
      </c>
      <c r="Y152" s="3">
        <f>'Рейтинговая таблица организаций'!AG152</f>
        <v>15</v>
      </c>
      <c r="Z152" s="3">
        <f>ROUND('Рейтинговая таблица организаций'!AL152*100/AA152,0)</f>
        <v>99</v>
      </c>
      <c r="AA152" s="3">
        <f>'Рейтинговая таблица организаций'!AM152</f>
        <v>600</v>
      </c>
      <c r="AB152" s="3">
        <f>ROUND('Рейтинговая таблица организаций'!AN152*100/AC152,0)</f>
        <v>99</v>
      </c>
      <c r="AC152" s="3">
        <f>'Рейтинговая таблица организаций'!AO152</f>
        <v>600</v>
      </c>
      <c r="AD152" s="3">
        <f>ROUND('Рейтинговая таблица организаций'!AP152*100/AE152,0)</f>
        <v>98</v>
      </c>
      <c r="AE152" s="3">
        <f>'Рейтинговая таблица организаций'!AQ152</f>
        <v>462</v>
      </c>
      <c r="AF152" s="3">
        <f>ROUND('Рейтинговая таблица организаций'!AV152*100/AG152,0)</f>
        <v>99</v>
      </c>
      <c r="AG152" s="3">
        <f>'Рейтинговая таблица организаций'!AW152</f>
        <v>600</v>
      </c>
      <c r="AH152" s="3">
        <f>ROUND('Рейтинговая таблица организаций'!AX152*100/AI152,0)</f>
        <v>98</v>
      </c>
      <c r="AI152" s="3">
        <f>'Рейтинговая таблица организаций'!AY152</f>
        <v>600</v>
      </c>
      <c r="AJ152" s="3">
        <f>ROUND('Рейтинговая таблица организаций'!AZ152*100/AK152,0)</f>
        <v>100</v>
      </c>
      <c r="AK152" s="3">
        <f>'Рейтинговая таблица организаций'!BA152</f>
        <v>600</v>
      </c>
    </row>
    <row r="153" spans="1:37">
      <c r="A153" s="14">
        <f>'Рейтинговая таблица организаций'!A153</f>
        <v>151</v>
      </c>
      <c r="B153" s="14" t="str">
        <f>'бланки '!C155</f>
        <v>Муниципальное бюджетное общеобразовательное учреждение «Средняя общеобразовательная школа № 5» г. Ливны</v>
      </c>
      <c r="C153" s="2">
        <f>'бланки '!E155+'бланки '!F155</f>
        <v>280</v>
      </c>
      <c r="D153" s="14">
        <f>'Рейтинговая таблица организаций'!C153</f>
        <v>224</v>
      </c>
      <c r="E153" s="14">
        <v>52</v>
      </c>
      <c r="F153" s="14">
        <v>172</v>
      </c>
      <c r="G153" s="14">
        <v>1</v>
      </c>
      <c r="H153" s="6">
        <f t="shared" si="2"/>
        <v>0.8</v>
      </c>
      <c r="I153" s="18">
        <f>анкеты!I151</f>
        <v>124</v>
      </c>
      <c r="J153" s="3">
        <f>ROUND('Рейтинговая таблица организаций'!D153*100/K153,0)</f>
        <v>100</v>
      </c>
      <c r="K153" s="3">
        <f>'Рейтинговая таблица организаций'!E153</f>
        <v>13</v>
      </c>
      <c r="L153" s="3">
        <f>ROUND('Рейтинговая таблица организаций'!F153*100/M153,0)</f>
        <v>100</v>
      </c>
      <c r="M153" s="3">
        <f>'Рейтинговая таблица организаций'!G153</f>
        <v>54</v>
      </c>
      <c r="N153" s="3">
        <f>'Рейтинговая таблица организаций'!H153</f>
        <v>4</v>
      </c>
      <c r="O153" s="3">
        <f>ROUND('Рейтинговая таблица организаций'!I153*100/P153,0)</f>
        <v>98</v>
      </c>
      <c r="P153" s="3">
        <f>'Рейтинговая таблица организаций'!J153</f>
        <v>202</v>
      </c>
      <c r="Q153" s="3">
        <f>ROUND('Рейтинговая таблица организаций'!K153*100/R153,0)</f>
        <v>100</v>
      </c>
      <c r="R153" s="3">
        <f>'Рейтинговая таблица организаций'!L153</f>
        <v>199</v>
      </c>
      <c r="S153" s="3">
        <f>'Рейтинговая таблица организаций'!U153</f>
        <v>5</v>
      </c>
      <c r="T153" s="3">
        <f>'Рейтинговая таблица организаций'!X153</f>
        <v>222</v>
      </c>
      <c r="U153" s="3">
        <f>'Рейтинговая таблица организаций'!Y153</f>
        <v>224</v>
      </c>
      <c r="V153" s="3">
        <f>'Рейтинговая таблица организаций'!AD153</f>
        <v>1</v>
      </c>
      <c r="W153" s="3">
        <f>'Рейтинговая таблица организаций'!AE153</f>
        <v>3</v>
      </c>
      <c r="X153" s="3">
        <f>'Рейтинговая таблица организаций'!AF153</f>
        <v>113</v>
      </c>
      <c r="Y153" s="3">
        <f>'Рейтинговая таблица организаций'!AG153</f>
        <v>124</v>
      </c>
      <c r="Z153" s="3">
        <f>ROUND('Рейтинговая таблица организаций'!AL153*100/AA153,0)</f>
        <v>96</v>
      </c>
      <c r="AA153" s="3">
        <f>'Рейтинговая таблица организаций'!AM153</f>
        <v>224</v>
      </c>
      <c r="AB153" s="3">
        <f>ROUND('Рейтинговая таблица организаций'!AN153*100/AC153,0)</f>
        <v>97</v>
      </c>
      <c r="AC153" s="3">
        <f>'Рейтинговая таблица организаций'!AO153</f>
        <v>224</v>
      </c>
      <c r="AD153" s="3">
        <f>ROUND('Рейтинговая таблица организаций'!AP153*100/AE153,0)</f>
        <v>98</v>
      </c>
      <c r="AE153" s="3">
        <f>'Рейтинговая таблица организаций'!AQ153</f>
        <v>198</v>
      </c>
      <c r="AF153" s="3">
        <f>ROUND('Рейтинговая таблица организаций'!AV153*100/AG153,0)</f>
        <v>97</v>
      </c>
      <c r="AG153" s="3">
        <f>'Рейтинговая таблица организаций'!AW153</f>
        <v>224</v>
      </c>
      <c r="AH153" s="3">
        <f>ROUND('Рейтинговая таблица организаций'!AX153*100/AI153,0)</f>
        <v>99</v>
      </c>
      <c r="AI153" s="3">
        <f>'Рейтинговая таблица организаций'!AY153</f>
        <v>224</v>
      </c>
      <c r="AJ153" s="3">
        <f>ROUND('Рейтинговая таблица организаций'!AZ153*100/AK153,0)</f>
        <v>97</v>
      </c>
      <c r="AK153" s="3">
        <f>'Рейтинговая таблица организаций'!BA153</f>
        <v>224</v>
      </c>
    </row>
    <row r="154" spans="1:37">
      <c r="A154" s="14">
        <f>'Рейтинговая таблица организаций'!A154</f>
        <v>152</v>
      </c>
      <c r="B154" s="14" t="str">
        <f>'бланки '!C156</f>
        <v>Муниципальное бюджетное общеобразовательное учреждение «Основная общеобразовательная школа № 11» г. Ливны</v>
      </c>
      <c r="C154" s="2">
        <f>'бланки '!E156+'бланки '!F156</f>
        <v>158</v>
      </c>
      <c r="D154" s="14">
        <f>'Рейтинговая таблица организаций'!C154</f>
        <v>107</v>
      </c>
      <c r="E154" s="14">
        <v>36</v>
      </c>
      <c r="F154" s="14">
        <v>71</v>
      </c>
      <c r="G154" s="14">
        <v>1</v>
      </c>
      <c r="H154" s="6">
        <f t="shared" si="2"/>
        <v>0.67721518987341767</v>
      </c>
      <c r="I154" s="18">
        <f>анкеты!I152</f>
        <v>61</v>
      </c>
      <c r="J154" s="3">
        <f>ROUND('Рейтинговая таблица организаций'!D154*100/K154,0)</f>
        <v>100</v>
      </c>
      <c r="K154" s="3">
        <f>'Рейтинговая таблица организаций'!E154</f>
        <v>14</v>
      </c>
      <c r="L154" s="3">
        <f>ROUND('Рейтинговая таблица организаций'!F154*100/M154,0)</f>
        <v>100</v>
      </c>
      <c r="M154" s="3">
        <f>'Рейтинговая таблица организаций'!G154</f>
        <v>55</v>
      </c>
      <c r="N154" s="3">
        <f>'Рейтинговая таблица организаций'!H154</f>
        <v>3</v>
      </c>
      <c r="O154" s="3">
        <f>ROUND('Рейтинговая таблица организаций'!I154*100/P154,0)</f>
        <v>99</v>
      </c>
      <c r="P154" s="3">
        <f>'Рейтинговая таблица организаций'!J154</f>
        <v>95</v>
      </c>
      <c r="Q154" s="3">
        <f>ROUND('Рейтинговая таблица организаций'!K154*100/R154,0)</f>
        <v>100</v>
      </c>
      <c r="R154" s="3">
        <f>'Рейтинговая таблица организаций'!L154</f>
        <v>79</v>
      </c>
      <c r="S154" s="3">
        <f>'Рейтинговая таблица организаций'!U154</f>
        <v>5</v>
      </c>
      <c r="T154" s="3">
        <f>'Рейтинговая таблица организаций'!X154</f>
        <v>103</v>
      </c>
      <c r="U154" s="3">
        <f>'Рейтинговая таблица организаций'!Y154</f>
        <v>107</v>
      </c>
      <c r="V154" s="3">
        <f>'Рейтинговая таблица организаций'!AD154</f>
        <v>3</v>
      </c>
      <c r="W154" s="3">
        <f>'Рейтинговая таблица организаций'!AE154</f>
        <v>3</v>
      </c>
      <c r="X154" s="3">
        <f>'Рейтинговая таблица организаций'!AF154</f>
        <v>55</v>
      </c>
      <c r="Y154" s="3">
        <f>'Рейтинговая таблица организаций'!AG154</f>
        <v>61</v>
      </c>
      <c r="Z154" s="3">
        <f>ROUND('Рейтинговая таблица организаций'!AL154*100/AA154,0)</f>
        <v>99</v>
      </c>
      <c r="AA154" s="3">
        <f>'Рейтинговая таблица организаций'!AM154</f>
        <v>107</v>
      </c>
      <c r="AB154" s="3">
        <f>ROUND('Рейтинговая таблица организаций'!AN154*100/AC154,0)</f>
        <v>100</v>
      </c>
      <c r="AC154" s="3">
        <f>'Рейтинговая таблица организаций'!AO154</f>
        <v>107</v>
      </c>
      <c r="AD154" s="3">
        <f>ROUND('Рейтинговая таблица организаций'!AP154*100/AE154,0)</f>
        <v>99</v>
      </c>
      <c r="AE154" s="3">
        <f>'Рейтинговая таблица организаций'!AQ154</f>
        <v>94</v>
      </c>
      <c r="AF154" s="3">
        <f>ROUND('Рейтинговая таблица организаций'!AV154*100/AG154,0)</f>
        <v>97</v>
      </c>
      <c r="AG154" s="3">
        <f>'Рейтинговая таблица организаций'!AW154</f>
        <v>107</v>
      </c>
      <c r="AH154" s="3">
        <f>ROUND('Рейтинговая таблица организаций'!AX154*100/AI154,0)</f>
        <v>98</v>
      </c>
      <c r="AI154" s="3">
        <f>'Рейтинговая таблица организаций'!AY154</f>
        <v>107</v>
      </c>
      <c r="AJ154" s="3">
        <f>ROUND('Рейтинговая таблица организаций'!AZ154*100/AK154,0)</f>
        <v>97</v>
      </c>
      <c r="AK154" s="3">
        <f>'Рейтинговая таблица организаций'!BA154</f>
        <v>107</v>
      </c>
    </row>
    <row r="155" spans="1:37">
      <c r="A155" s="14">
        <f>'Рейтинговая таблица организаций'!A155</f>
        <v>153</v>
      </c>
      <c r="B155" s="14" t="str">
        <f>'бланки '!C157</f>
        <v>Муниципальное бюджетное общеобразовательное учреждение «Средняя общеобразовательная школа № 6» г. Ливны</v>
      </c>
      <c r="C155" s="2">
        <f>'бланки '!E157+'бланки '!F157</f>
        <v>423</v>
      </c>
      <c r="D155" s="14">
        <f>'Рейтинговая таблица организаций'!C155</f>
        <v>330</v>
      </c>
      <c r="E155" s="14">
        <v>14</v>
      </c>
      <c r="F155" s="14">
        <v>316</v>
      </c>
      <c r="G155" s="14">
        <v>1</v>
      </c>
      <c r="H155" s="6">
        <f t="shared" si="2"/>
        <v>0.78014184397163122</v>
      </c>
      <c r="I155" s="18">
        <f>анкеты!I153</f>
        <v>175</v>
      </c>
      <c r="J155" s="3">
        <f>ROUND('Рейтинговая таблица организаций'!D155*100/K155,0)</f>
        <v>100</v>
      </c>
      <c r="K155" s="3">
        <f>'Рейтинговая таблица организаций'!E155</f>
        <v>13</v>
      </c>
      <c r="L155" s="3">
        <f>ROUND('Рейтинговая таблица организаций'!F155*100/M155,0)</f>
        <v>84</v>
      </c>
      <c r="M155" s="3">
        <f>'Рейтинговая таблица организаций'!G155</f>
        <v>54</v>
      </c>
      <c r="N155" s="3">
        <f>'Рейтинговая таблица организаций'!H155</f>
        <v>3</v>
      </c>
      <c r="O155" s="3">
        <f>ROUND('Рейтинговая таблица организаций'!I155*100/P155,0)</f>
        <v>98</v>
      </c>
      <c r="P155" s="3">
        <f>'Рейтинговая таблица организаций'!J155</f>
        <v>280</v>
      </c>
      <c r="Q155" s="3">
        <f>ROUND('Рейтинговая таблица организаций'!K155*100/R155,0)</f>
        <v>99</v>
      </c>
      <c r="R155" s="3">
        <f>'Рейтинговая таблица организаций'!L155</f>
        <v>278</v>
      </c>
      <c r="S155" s="3">
        <f>'Рейтинговая таблица организаций'!U155</f>
        <v>5</v>
      </c>
      <c r="T155" s="3">
        <f>'Рейтинговая таблица организаций'!X155</f>
        <v>323</v>
      </c>
      <c r="U155" s="3">
        <f>'Рейтинговая таблица организаций'!Y155</f>
        <v>330</v>
      </c>
      <c r="V155" s="3">
        <f>'Рейтинговая таблица организаций'!AD155</f>
        <v>1</v>
      </c>
      <c r="W155" s="3">
        <f>'Рейтинговая таблица организаций'!AE155</f>
        <v>3</v>
      </c>
      <c r="X155" s="3">
        <f>'Рейтинговая таблица организаций'!AF155</f>
        <v>172</v>
      </c>
      <c r="Y155" s="3">
        <f>'Рейтинговая таблица организаций'!AG155</f>
        <v>175</v>
      </c>
      <c r="Z155" s="3">
        <f>ROUND('Рейтинговая таблица организаций'!AL155*100/AA155,0)</f>
        <v>97</v>
      </c>
      <c r="AA155" s="3">
        <f>'Рейтинговая таблица организаций'!AM155</f>
        <v>330</v>
      </c>
      <c r="AB155" s="3">
        <f>ROUND('Рейтинговая таблица организаций'!AN155*100/AC155,0)</f>
        <v>96</v>
      </c>
      <c r="AC155" s="3">
        <f>'Рейтинговая таблица организаций'!AO155</f>
        <v>330</v>
      </c>
      <c r="AD155" s="3">
        <f>ROUND('Рейтинговая таблица организаций'!AP155*100/AE155,0)</f>
        <v>98</v>
      </c>
      <c r="AE155" s="3">
        <f>'Рейтинговая таблица организаций'!AQ155</f>
        <v>273</v>
      </c>
      <c r="AF155" s="3">
        <f>ROUND('Рейтинговая таблица организаций'!AV155*100/AG155,0)</f>
        <v>96</v>
      </c>
      <c r="AG155" s="3">
        <f>'Рейтинговая таблица организаций'!AW155</f>
        <v>330</v>
      </c>
      <c r="AH155" s="3">
        <f>ROUND('Рейтинговая таблица организаций'!AX155*100/AI155,0)</f>
        <v>98</v>
      </c>
      <c r="AI155" s="3">
        <f>'Рейтинговая таблица организаций'!AY155</f>
        <v>330</v>
      </c>
      <c r="AJ155" s="3">
        <f>ROUND('Рейтинговая таблица организаций'!AZ155*100/AK155,0)</f>
        <v>99</v>
      </c>
      <c r="AK155" s="3">
        <f>'Рейтинговая таблица организаций'!BA155</f>
        <v>330</v>
      </c>
    </row>
    <row r="156" spans="1:37">
      <c r="A156" s="14">
        <f>'Рейтинговая таблица организаций'!A156</f>
        <v>154</v>
      </c>
      <c r="B156" s="14" t="str">
        <f>'бланки '!C158</f>
        <v>Муниципальное бюджетное общеобразовательное учреждение «Средняя общеобразовательная школа № 2 г. Ливны»</v>
      </c>
      <c r="C156" s="2">
        <f>'бланки '!E158+'бланки '!F158</f>
        <v>1038</v>
      </c>
      <c r="D156" s="14">
        <f>'Рейтинговая таблица организаций'!C156</f>
        <v>600</v>
      </c>
      <c r="E156" s="14">
        <v>104</v>
      </c>
      <c r="F156" s="14">
        <v>496</v>
      </c>
      <c r="G156" s="14">
        <v>7</v>
      </c>
      <c r="H156" s="6">
        <f t="shared" si="2"/>
        <v>0.5780346820809249</v>
      </c>
      <c r="I156" s="18">
        <f>анкеты!I154</f>
        <v>374</v>
      </c>
      <c r="J156" s="3">
        <f>ROUND('Рейтинговая таблица организаций'!D156*100/K156,0)</f>
        <v>100</v>
      </c>
      <c r="K156" s="3">
        <f>'Рейтинговая таблица организаций'!E156</f>
        <v>13</v>
      </c>
      <c r="L156" s="3">
        <f>ROUND('Рейтинговая таблица организаций'!F156*100/M156,0)</f>
        <v>96</v>
      </c>
      <c r="M156" s="3">
        <f>'Рейтинговая таблица организаций'!G156</f>
        <v>53</v>
      </c>
      <c r="N156" s="3">
        <f>'Рейтинговая таблица организаций'!H156</f>
        <v>4</v>
      </c>
      <c r="O156" s="3">
        <f>ROUND('Рейтинговая таблица организаций'!I156*100/P156,0)</f>
        <v>98</v>
      </c>
      <c r="P156" s="3">
        <f>'Рейтинговая таблица организаций'!J156</f>
        <v>571</v>
      </c>
      <c r="Q156" s="3">
        <f>ROUND('Рейтинговая таблица организаций'!K156*100/R156,0)</f>
        <v>100</v>
      </c>
      <c r="R156" s="3">
        <f>'Рейтинговая таблица организаций'!L156</f>
        <v>557</v>
      </c>
      <c r="S156" s="3">
        <f>'Рейтинговая таблица организаций'!U156</f>
        <v>5</v>
      </c>
      <c r="T156" s="3">
        <f>'Рейтинговая таблица организаций'!X156</f>
        <v>579</v>
      </c>
      <c r="U156" s="3">
        <f>'Рейтинговая таблица организаций'!Y156</f>
        <v>600</v>
      </c>
      <c r="V156" s="3">
        <f>'Рейтинговая таблица организаций'!AD156</f>
        <v>4</v>
      </c>
      <c r="W156" s="3">
        <f>'Рейтинговая таблица организаций'!AE156</f>
        <v>4</v>
      </c>
      <c r="X156" s="3">
        <f>'Рейтинговая таблица организаций'!AF156</f>
        <v>350</v>
      </c>
      <c r="Y156" s="3">
        <f>'Рейтинговая таблица организаций'!AG156</f>
        <v>374</v>
      </c>
      <c r="Z156" s="3">
        <f>ROUND('Рейтинговая таблица организаций'!AL156*100/AA156,0)</f>
        <v>97</v>
      </c>
      <c r="AA156" s="3">
        <f>'Рейтинговая таблица организаций'!AM156</f>
        <v>600</v>
      </c>
      <c r="AB156" s="3">
        <f>ROUND('Рейтинговая таблица организаций'!AN156*100/AC156,0)</f>
        <v>99</v>
      </c>
      <c r="AC156" s="3">
        <f>'Рейтинговая таблица организаций'!AO156</f>
        <v>600</v>
      </c>
      <c r="AD156" s="3">
        <f>ROUND('Рейтинговая таблица организаций'!AP156*100/AE156,0)</f>
        <v>99</v>
      </c>
      <c r="AE156" s="3">
        <f>'Рейтинговая таблица организаций'!AQ156</f>
        <v>532</v>
      </c>
      <c r="AF156" s="3">
        <f>ROUND('Рейтинговая таблица организаций'!AV156*100/AG156,0)</f>
        <v>98</v>
      </c>
      <c r="AG156" s="3">
        <f>'Рейтинговая таблица организаций'!AW156</f>
        <v>600</v>
      </c>
      <c r="AH156" s="3">
        <f>ROUND('Рейтинговая таблица организаций'!AX156*100/AI156,0)</f>
        <v>98</v>
      </c>
      <c r="AI156" s="3">
        <f>'Рейтинговая таблица организаций'!AY156</f>
        <v>600</v>
      </c>
      <c r="AJ156" s="3">
        <f>ROUND('Рейтинговая таблица организаций'!AZ156*100/AK156,0)</f>
        <v>96</v>
      </c>
      <c r="AK156" s="3">
        <f>'Рейтинговая таблица организаций'!BA156</f>
        <v>600</v>
      </c>
    </row>
    <row r="157" spans="1:37">
      <c r="A157" s="14">
        <f>'Рейтинговая таблица организаций'!A157</f>
        <v>155</v>
      </c>
      <c r="B157" s="14" t="str">
        <f>'бланки '!C159</f>
        <v>Муниципальное бюджетное общеобразовательное учреждение «Основная общеобразовательная школа № 9» г. Ливны</v>
      </c>
      <c r="C157" s="2">
        <f>'бланки '!E159+'бланки '!F159</f>
        <v>302</v>
      </c>
      <c r="D157" s="14">
        <f>'Рейтинговая таблица организаций'!C157</f>
        <v>242</v>
      </c>
      <c r="E157" s="14">
        <v>48</v>
      </c>
      <c r="F157" s="14">
        <v>194</v>
      </c>
      <c r="G157" s="14">
        <v>1</v>
      </c>
      <c r="H157" s="6">
        <f t="shared" si="2"/>
        <v>0.80132450331125826</v>
      </c>
      <c r="I157" s="18">
        <f>анкеты!I155</f>
        <v>59</v>
      </c>
      <c r="J157" s="3">
        <f>ROUND('Рейтинговая таблица организаций'!D157*100/K157,0)</f>
        <v>100</v>
      </c>
      <c r="K157" s="3">
        <f>'Рейтинговая таблица организаций'!E157</f>
        <v>14</v>
      </c>
      <c r="L157" s="3">
        <f>ROUND('Рейтинговая таблица организаций'!F157*100/M157,0)</f>
        <v>73</v>
      </c>
      <c r="M157" s="3">
        <f>'Рейтинговая таблица организаций'!G157</f>
        <v>57</v>
      </c>
      <c r="N157" s="3">
        <f>'Рейтинговая таблица организаций'!H157</f>
        <v>4</v>
      </c>
      <c r="O157" s="3">
        <f>ROUND('Рейтинговая таблица организаций'!I157*100/P157,0)</f>
        <v>96</v>
      </c>
      <c r="P157" s="3">
        <f>'Рейтинговая таблица организаций'!J157</f>
        <v>172</v>
      </c>
      <c r="Q157" s="3">
        <f>ROUND('Рейтинговая таблица организаций'!K157*100/R157,0)</f>
        <v>99</v>
      </c>
      <c r="R157" s="3">
        <f>'Рейтинговая таблица организаций'!L157</f>
        <v>159</v>
      </c>
      <c r="S157" s="3">
        <f>'Рейтинговая таблица организаций'!U157</f>
        <v>5</v>
      </c>
      <c r="T157" s="3">
        <f>'Рейтинговая таблица организаций'!X157</f>
        <v>231</v>
      </c>
      <c r="U157" s="3">
        <f>'Рейтинговая таблица организаций'!Y157</f>
        <v>242</v>
      </c>
      <c r="V157" s="3">
        <f>'Рейтинговая таблица организаций'!AD157</f>
        <v>0</v>
      </c>
      <c r="W157" s="3">
        <f>'Рейтинговая таблица организаций'!AE157</f>
        <v>2</v>
      </c>
      <c r="X157" s="3">
        <f>'Рейтинговая таблица организаций'!AF157</f>
        <v>55</v>
      </c>
      <c r="Y157" s="3">
        <f>'Рейтинговая таблица организаций'!AG157</f>
        <v>59</v>
      </c>
      <c r="Z157" s="3">
        <f>ROUND('Рейтинговая таблица организаций'!AL157*100/AA157,0)</f>
        <v>97</v>
      </c>
      <c r="AA157" s="3">
        <f>'Рейтинговая таблица организаций'!AM157</f>
        <v>242</v>
      </c>
      <c r="AB157" s="3">
        <f>ROUND('Рейтинговая таблица организаций'!AN157*100/AC157,0)</f>
        <v>99</v>
      </c>
      <c r="AC157" s="3">
        <f>'Рейтинговая таблица организаций'!AO157</f>
        <v>242</v>
      </c>
      <c r="AD157" s="3">
        <f>ROUND('Рейтинговая таблица организаций'!AP157*100/AE157,0)</f>
        <v>98</v>
      </c>
      <c r="AE157" s="3">
        <f>'Рейтинговая таблица организаций'!AQ157</f>
        <v>179</v>
      </c>
      <c r="AF157" s="3">
        <f>ROUND('Рейтинговая таблица организаций'!AV157*100/AG157,0)</f>
        <v>96</v>
      </c>
      <c r="AG157" s="3">
        <f>'Рейтинговая таблица организаций'!AW157</f>
        <v>242</v>
      </c>
      <c r="AH157" s="3">
        <f>ROUND('Рейтинговая таблица организаций'!AX157*100/AI157,0)</f>
        <v>96</v>
      </c>
      <c r="AI157" s="3">
        <f>'Рейтинговая таблица организаций'!AY157</f>
        <v>242</v>
      </c>
      <c r="AJ157" s="3">
        <f>ROUND('Рейтинговая таблица организаций'!AZ157*100/AK157,0)</f>
        <v>96</v>
      </c>
      <c r="AK157" s="3">
        <f>'Рейтинговая таблица организаций'!BA157</f>
        <v>242</v>
      </c>
    </row>
    <row r="158" spans="1:37">
      <c r="A158" s="14">
        <f>'Рейтинговая таблица организаций'!A158</f>
        <v>156</v>
      </c>
      <c r="B158" s="14" t="str">
        <f>'бланки '!C160</f>
        <v>Муниципальное бюджетное общеобразовательное учреждение «Средняя общеобразовательная школа № 1» г. Ливны</v>
      </c>
      <c r="C158" s="2">
        <f>'бланки '!E160+'бланки '!F160</f>
        <v>789</v>
      </c>
      <c r="D158" s="14">
        <f>'Рейтинговая таблица организаций'!C158</f>
        <v>599</v>
      </c>
      <c r="E158" s="14">
        <v>42</v>
      </c>
      <c r="F158" s="14">
        <v>557</v>
      </c>
      <c r="G158" s="14">
        <v>16</v>
      </c>
      <c r="H158" s="6">
        <f t="shared" si="2"/>
        <v>0.75918884664131814</v>
      </c>
      <c r="I158" s="18">
        <f>анкеты!I156</f>
        <v>119</v>
      </c>
      <c r="J158" s="3">
        <f>ROUND('Рейтинговая таблица организаций'!D158*100/K158,0)</f>
        <v>100</v>
      </c>
      <c r="K158" s="3">
        <f>'Рейтинговая таблица организаций'!E158</f>
        <v>14</v>
      </c>
      <c r="L158" s="3">
        <f>ROUND('Рейтинговая таблица организаций'!F158*100/M158,0)</f>
        <v>97</v>
      </c>
      <c r="M158" s="3">
        <f>'Рейтинговая таблица организаций'!G158</f>
        <v>55</v>
      </c>
      <c r="N158" s="3">
        <f>'Рейтинговая таблица организаций'!H158</f>
        <v>4</v>
      </c>
      <c r="O158" s="3">
        <f>ROUND('Рейтинговая таблица организаций'!I158*100/P158,0)</f>
        <v>98</v>
      </c>
      <c r="P158" s="3">
        <f>'Рейтинговая таблица организаций'!J158</f>
        <v>418</v>
      </c>
      <c r="Q158" s="3">
        <f>ROUND('Рейтинговая таблица организаций'!K158*100/R158,0)</f>
        <v>96</v>
      </c>
      <c r="R158" s="3">
        <f>'Рейтинговая таблица организаций'!L158</f>
        <v>443</v>
      </c>
      <c r="S158" s="3">
        <f>'Рейтинговая таблица организаций'!U158</f>
        <v>5</v>
      </c>
      <c r="T158" s="3">
        <f>'Рейтинговая таблица организаций'!X158</f>
        <v>572</v>
      </c>
      <c r="U158" s="3">
        <f>'Рейтинговая таблица организаций'!Y158</f>
        <v>599</v>
      </c>
      <c r="V158" s="3">
        <f>'Рейтинговая таблица организаций'!AD158</f>
        <v>3</v>
      </c>
      <c r="W158" s="3">
        <f>'Рейтинговая таблица организаций'!AE158</f>
        <v>4</v>
      </c>
      <c r="X158" s="3">
        <f>'Рейтинговая таблица организаций'!AF158</f>
        <v>111</v>
      </c>
      <c r="Y158" s="3">
        <f>'Рейтинговая таблица организаций'!AG158</f>
        <v>119</v>
      </c>
      <c r="Z158" s="3">
        <f>ROUND('Рейтинговая таблица организаций'!AL158*100/AA158,0)</f>
        <v>98</v>
      </c>
      <c r="AA158" s="3">
        <f>'Рейтинговая таблица организаций'!AM158</f>
        <v>599</v>
      </c>
      <c r="AB158" s="3">
        <f>ROUND('Рейтинговая таблица организаций'!AN158*100/AC158,0)</f>
        <v>100</v>
      </c>
      <c r="AC158" s="3">
        <f>'Рейтинговая таблица организаций'!AO158</f>
        <v>599</v>
      </c>
      <c r="AD158" s="3">
        <f>ROUND('Рейтинговая таблица организаций'!AP158*100/AE158,0)</f>
        <v>98</v>
      </c>
      <c r="AE158" s="3">
        <f>'Рейтинговая таблица организаций'!AQ158</f>
        <v>493</v>
      </c>
      <c r="AF158" s="3">
        <f>ROUND('Рейтинговая таблица организаций'!AV158*100/AG158,0)</f>
        <v>98</v>
      </c>
      <c r="AG158" s="3">
        <f>'Рейтинговая таблица организаций'!AW158</f>
        <v>599</v>
      </c>
      <c r="AH158" s="3">
        <f>ROUND('Рейтинговая таблица организаций'!AX158*100/AI158,0)</f>
        <v>98</v>
      </c>
      <c r="AI158" s="3">
        <f>'Рейтинговая таблица организаций'!AY158</f>
        <v>599</v>
      </c>
      <c r="AJ158" s="3">
        <f>ROUND('Рейтинговая таблица организаций'!AZ158*100/AK158,0)</f>
        <v>99</v>
      </c>
      <c r="AK158" s="3">
        <f>'Рейтинговая таблица организаций'!BA158</f>
        <v>599</v>
      </c>
    </row>
    <row r="159" spans="1:37">
      <c r="A159" s="14">
        <f>'Рейтинговая таблица организаций'!A159</f>
        <v>157</v>
      </c>
      <c r="B159" s="14" t="str">
        <f>'бланки '!C161</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9" s="2">
        <f>'бланки '!E161+'бланки '!F161</f>
        <v>238</v>
      </c>
      <c r="D159" s="14">
        <f>'Рейтинговая таблица организаций'!C159</f>
        <v>160</v>
      </c>
      <c r="E159" s="14">
        <v>49</v>
      </c>
      <c r="F159" s="14">
        <v>111</v>
      </c>
      <c r="G159" s="14">
        <v>1</v>
      </c>
      <c r="H159" s="6">
        <f t="shared" si="2"/>
        <v>0.67226890756302526</v>
      </c>
      <c r="I159" s="18">
        <f>анкеты!I157</f>
        <v>9</v>
      </c>
      <c r="J159" s="3">
        <f>ROUND('Рейтинговая таблица организаций'!D159*100/K159,0)</f>
        <v>100</v>
      </c>
      <c r="K159" s="3">
        <f>'Рейтинговая таблица организаций'!E159</f>
        <v>14</v>
      </c>
      <c r="L159" s="3">
        <f>ROUND('Рейтинговая таблица организаций'!F159*100/M159,0)</f>
        <v>100</v>
      </c>
      <c r="M159" s="3">
        <f>'Рейтинговая таблица организаций'!G159</f>
        <v>55</v>
      </c>
      <c r="N159" s="3">
        <f>'Рейтинговая таблица организаций'!H159</f>
        <v>4</v>
      </c>
      <c r="O159" s="3">
        <f>ROUND('Рейтинговая таблица организаций'!I159*100/P159,0)</f>
        <v>100</v>
      </c>
      <c r="P159" s="3">
        <f>'Рейтинговая таблица организаций'!J159</f>
        <v>159</v>
      </c>
      <c r="Q159" s="3">
        <f>ROUND('Рейтинговая таблица организаций'!K159*100/R159,0)</f>
        <v>100</v>
      </c>
      <c r="R159" s="3">
        <f>'Рейтинговая таблица организаций'!L159</f>
        <v>159</v>
      </c>
      <c r="S159" s="3">
        <f>'Рейтинговая таблица организаций'!U159</f>
        <v>5</v>
      </c>
      <c r="T159" s="3">
        <f>'Рейтинговая таблица организаций'!X159</f>
        <v>160</v>
      </c>
      <c r="U159" s="3">
        <f>'Рейтинговая таблица организаций'!Y159</f>
        <v>160</v>
      </c>
      <c r="V159" s="3">
        <f>'Рейтинговая таблица организаций'!AD159</f>
        <v>2</v>
      </c>
      <c r="W159" s="3">
        <f>'Рейтинговая таблица организаций'!AE159</f>
        <v>3</v>
      </c>
      <c r="X159" s="3">
        <f>'Рейтинговая таблица организаций'!AF159</f>
        <v>9</v>
      </c>
      <c r="Y159" s="3">
        <f>'Рейтинговая таблица организаций'!AG159</f>
        <v>9</v>
      </c>
      <c r="Z159" s="3">
        <f>ROUND('Рейтинговая таблица организаций'!AL159*100/AA159,0)</f>
        <v>99</v>
      </c>
      <c r="AA159" s="3">
        <f>'Рейтинговая таблица организаций'!AM159</f>
        <v>160</v>
      </c>
      <c r="AB159" s="3">
        <f>ROUND('Рейтинговая таблица организаций'!AN159*100/AC159,0)</f>
        <v>99</v>
      </c>
      <c r="AC159" s="3">
        <f>'Рейтинговая таблица организаций'!AO159</f>
        <v>160</v>
      </c>
      <c r="AD159" s="3">
        <f>ROUND('Рейтинговая таблица организаций'!AP159*100/AE159,0)</f>
        <v>99</v>
      </c>
      <c r="AE159" s="3">
        <f>'Рейтинговая таблица организаций'!AQ159</f>
        <v>160</v>
      </c>
      <c r="AF159" s="3">
        <f>ROUND('Рейтинговая таблица организаций'!AV159*100/AG159,0)</f>
        <v>100</v>
      </c>
      <c r="AG159" s="3">
        <f>'Рейтинговая таблица организаций'!AW159</f>
        <v>160</v>
      </c>
      <c r="AH159" s="3">
        <f>ROUND('Рейтинговая таблица организаций'!AX159*100/AI159,0)</f>
        <v>100</v>
      </c>
      <c r="AI159" s="3">
        <f>'Рейтинговая таблица организаций'!AY159</f>
        <v>160</v>
      </c>
      <c r="AJ159" s="3">
        <f>ROUND('Рейтинговая таблица организаций'!AZ159*100/AK159,0)</f>
        <v>100</v>
      </c>
      <c r="AK159" s="3">
        <f>'Рейтинговая таблица организаций'!BA159</f>
        <v>160</v>
      </c>
    </row>
    <row r="160" spans="1:37">
      <c r="A160" s="14">
        <f>'Рейтинговая таблица организаций'!A160</f>
        <v>158</v>
      </c>
      <c r="B160" s="14" t="str">
        <f>'бланки '!C162</f>
        <v>Муниципальное бюджетное общеобразовательное учреждение - Совхозная средняя общеобразовательная школа Корсаковского района Орловской области</v>
      </c>
      <c r="C160" s="2">
        <f>'бланки '!E162+'бланки '!F162</f>
        <v>52</v>
      </c>
      <c r="D160" s="14">
        <f>'Рейтинговая таблица организаций'!C160</f>
        <v>57</v>
      </c>
      <c r="E160" s="14">
        <v>5</v>
      </c>
      <c r="F160" s="14">
        <v>52</v>
      </c>
      <c r="G160" s="14">
        <v>3</v>
      </c>
      <c r="H160" s="6">
        <f t="shared" si="2"/>
        <v>1.0961538461538463</v>
      </c>
      <c r="I160" s="18">
        <f>анкеты!I158</f>
        <v>5</v>
      </c>
      <c r="J160" s="3">
        <f>ROUND('Рейтинговая таблица организаций'!D160*100/K160,0)</f>
        <v>100</v>
      </c>
      <c r="K160" s="3">
        <f>'Рейтинговая таблица организаций'!E160</f>
        <v>13</v>
      </c>
      <c r="L160" s="3">
        <f>ROUND('Рейтинговая таблица организаций'!F160*100/M160,0)</f>
        <v>100</v>
      </c>
      <c r="M160" s="3">
        <f>'Рейтинговая таблица организаций'!G160</f>
        <v>56</v>
      </c>
      <c r="N160" s="3">
        <f>'Рейтинговая таблица организаций'!H160</f>
        <v>3</v>
      </c>
      <c r="O160" s="3">
        <f>ROUND('Рейтинговая таблица организаций'!I160*100/P160,0)</f>
        <v>98</v>
      </c>
      <c r="P160" s="3">
        <f>'Рейтинговая таблица организаций'!J160</f>
        <v>57</v>
      </c>
      <c r="Q160" s="3">
        <f>ROUND('Рейтинговая таблица организаций'!K160*100/R160,0)</f>
        <v>100</v>
      </c>
      <c r="R160" s="3">
        <f>'Рейтинговая таблица организаций'!L160</f>
        <v>54</v>
      </c>
      <c r="S160" s="3">
        <f>'Рейтинговая таблица организаций'!U160</f>
        <v>5</v>
      </c>
      <c r="T160" s="3">
        <f>'Рейтинговая таблица организаций'!X160</f>
        <v>57</v>
      </c>
      <c r="U160" s="3">
        <f>'Рейтинговая таблица организаций'!Y160</f>
        <v>57</v>
      </c>
      <c r="V160" s="3">
        <f>'Рейтинговая таблица организаций'!AD160</f>
        <v>1</v>
      </c>
      <c r="W160" s="3">
        <f>'Рейтинговая таблица организаций'!AE160</f>
        <v>5</v>
      </c>
      <c r="X160" s="3">
        <f>'Рейтинговая таблица организаций'!AF160</f>
        <v>5</v>
      </c>
      <c r="Y160" s="3">
        <f>'Рейтинговая таблица организаций'!AG160</f>
        <v>5</v>
      </c>
      <c r="Z160" s="3">
        <f>ROUND('Рейтинговая таблица организаций'!AL160*100/AA160,0)</f>
        <v>100</v>
      </c>
      <c r="AA160" s="3">
        <f>'Рейтинговая таблица организаций'!AM160</f>
        <v>57</v>
      </c>
      <c r="AB160" s="3">
        <f>ROUND('Рейтинговая таблица организаций'!AN160*100/AC160,0)</f>
        <v>98</v>
      </c>
      <c r="AC160" s="3">
        <f>'Рейтинговая таблица организаций'!AO160</f>
        <v>57</v>
      </c>
      <c r="AD160" s="3">
        <f>ROUND('Рейтинговая таблица организаций'!AP160*100/AE160,0)</f>
        <v>100</v>
      </c>
      <c r="AE160" s="3">
        <f>'Рейтинговая таблица организаций'!AQ160</f>
        <v>54</v>
      </c>
      <c r="AF160" s="3">
        <f>ROUND('Рейтинговая таблица организаций'!AV160*100/AG160,0)</f>
        <v>98</v>
      </c>
      <c r="AG160" s="3">
        <f>'Рейтинговая таблица организаций'!AW160</f>
        <v>57</v>
      </c>
      <c r="AH160" s="3">
        <f>ROUND('Рейтинговая таблица организаций'!AX160*100/AI160,0)</f>
        <v>100</v>
      </c>
      <c r="AI160" s="3">
        <f>'Рейтинговая таблица организаций'!AY160</f>
        <v>57</v>
      </c>
      <c r="AJ160" s="3">
        <f>ROUND('Рейтинговая таблица организаций'!AZ160*100/AK160,0)</f>
        <v>100</v>
      </c>
      <c r="AK160" s="3">
        <f>'Рейтинговая таблица организаций'!BA160</f>
        <v>57</v>
      </c>
    </row>
    <row r="161" spans="1:37">
      <c r="A161" s="14">
        <f>'Рейтинговая таблица организаций'!A161</f>
        <v>159</v>
      </c>
      <c r="B161" s="14" t="str">
        <f>'бланки '!C163</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61" s="2">
        <f>'бланки '!E163+'бланки '!F163</f>
        <v>48</v>
      </c>
      <c r="D161" s="14">
        <f>'Рейтинговая таблица организаций'!C161</f>
        <v>40</v>
      </c>
      <c r="E161" s="14">
        <v>9</v>
      </c>
      <c r="F161" s="14">
        <v>31</v>
      </c>
      <c r="G161" s="14">
        <v>1</v>
      </c>
      <c r="H161" s="6">
        <f t="shared" si="2"/>
        <v>0.83333333333333337</v>
      </c>
      <c r="I161" s="18">
        <f>анкеты!I159</f>
        <v>2</v>
      </c>
      <c r="J161" s="3">
        <f>ROUND('Рейтинговая таблица организаций'!D161*100/K161,0)</f>
        <v>100</v>
      </c>
      <c r="K161" s="3">
        <f>'Рейтинговая таблица организаций'!E161</f>
        <v>13</v>
      </c>
      <c r="L161" s="3">
        <f>ROUND('Рейтинговая таблица организаций'!F161*100/M161,0)</f>
        <v>100</v>
      </c>
      <c r="M161" s="3">
        <f>'Рейтинговая таблица организаций'!G161</f>
        <v>55</v>
      </c>
      <c r="N161" s="3">
        <f>'Рейтинговая таблица организаций'!H161</f>
        <v>4</v>
      </c>
      <c r="O161" s="3">
        <f>ROUND('Рейтинговая таблица организаций'!I161*100/P161,0)</f>
        <v>100</v>
      </c>
      <c r="P161" s="3">
        <f>'Рейтинговая таблица организаций'!J161</f>
        <v>39</v>
      </c>
      <c r="Q161" s="3">
        <f>ROUND('Рейтинговая таблица организаций'!K161*100/R161,0)</f>
        <v>100</v>
      </c>
      <c r="R161" s="3">
        <f>'Рейтинговая таблица организаций'!L161</f>
        <v>34</v>
      </c>
      <c r="S161" s="3">
        <f>'Рейтинговая таблица организаций'!U161</f>
        <v>5</v>
      </c>
      <c r="T161" s="3">
        <f>'Рейтинговая таблица организаций'!X161</f>
        <v>40</v>
      </c>
      <c r="U161" s="3">
        <f>'Рейтинговая таблица организаций'!Y161</f>
        <v>40</v>
      </c>
      <c r="V161" s="3">
        <f>'Рейтинговая таблица организаций'!AD161</f>
        <v>1</v>
      </c>
      <c r="W161" s="3">
        <f>'Рейтинговая таблица организаций'!AE161</f>
        <v>2</v>
      </c>
      <c r="X161" s="3">
        <f>'Рейтинговая таблица организаций'!AF161</f>
        <v>2</v>
      </c>
      <c r="Y161" s="3">
        <f>'Рейтинговая таблица организаций'!AG161</f>
        <v>2</v>
      </c>
      <c r="Z161" s="3">
        <f>ROUND('Рейтинговая таблица организаций'!AL161*100/AA161,0)</f>
        <v>100</v>
      </c>
      <c r="AA161" s="3">
        <f>'Рейтинговая таблица организаций'!AM161</f>
        <v>40</v>
      </c>
      <c r="AB161" s="3">
        <f>ROUND('Рейтинговая таблица организаций'!AN161*100/AC161,0)</f>
        <v>100</v>
      </c>
      <c r="AC161" s="3">
        <f>'Рейтинговая таблица организаций'!AO161</f>
        <v>40</v>
      </c>
      <c r="AD161" s="3">
        <f>ROUND('Рейтинговая таблица организаций'!AP161*100/AE161,0)</f>
        <v>100</v>
      </c>
      <c r="AE161" s="3">
        <f>'Рейтинговая таблица организаций'!AQ161</f>
        <v>37</v>
      </c>
      <c r="AF161" s="3">
        <f>ROUND('Рейтинговая таблица организаций'!AV161*100/AG161,0)</f>
        <v>100</v>
      </c>
      <c r="AG161" s="3">
        <f>'Рейтинговая таблица организаций'!AW161</f>
        <v>40</v>
      </c>
      <c r="AH161" s="3">
        <f>ROUND('Рейтинговая таблица организаций'!AX161*100/AI161,0)</f>
        <v>100</v>
      </c>
      <c r="AI161" s="3">
        <f>'Рейтинговая таблица организаций'!AY161</f>
        <v>40</v>
      </c>
      <c r="AJ161" s="3">
        <f>ROUND('Рейтинговая таблица организаций'!AZ161*100/AK161,0)</f>
        <v>100</v>
      </c>
      <c r="AK161" s="3">
        <f>'Рейтинговая таблица организаций'!BA161</f>
        <v>40</v>
      </c>
    </row>
    <row r="162" spans="1:37">
      <c r="A162" s="14">
        <f>'Рейтинговая таблица организаций'!A162</f>
        <v>160</v>
      </c>
      <c r="B162" s="14" t="str">
        <f>'бланки '!C164</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2" s="2">
        <f>'бланки '!E164+'бланки '!F164</f>
        <v>19</v>
      </c>
      <c r="D162" s="14">
        <f>'Рейтинговая таблица организаций'!C162</f>
        <v>15</v>
      </c>
      <c r="E162" s="14">
        <v>2</v>
      </c>
      <c r="F162" s="14">
        <v>13</v>
      </c>
      <c r="G162" s="14">
        <v>1</v>
      </c>
      <c r="H162" s="6">
        <f t="shared" si="2"/>
        <v>0.78947368421052633</v>
      </c>
      <c r="I162" s="18">
        <f>анкеты!I160</f>
        <v>1</v>
      </c>
      <c r="J162" s="3">
        <f>ROUND('Рейтинговая таблица организаций'!D162*100/K162,0)</f>
        <v>100</v>
      </c>
      <c r="K162" s="3">
        <f>'Рейтинговая таблица организаций'!E162</f>
        <v>13</v>
      </c>
      <c r="L162" s="3">
        <f>ROUND('Рейтинговая таблица организаций'!F162*100/M162,0)</f>
        <v>99</v>
      </c>
      <c r="M162" s="3">
        <f>'Рейтинговая таблица организаций'!G162</f>
        <v>55</v>
      </c>
      <c r="N162" s="3">
        <f>'Рейтинговая таблица организаций'!H162</f>
        <v>4</v>
      </c>
      <c r="O162" s="3">
        <f>ROUND('Рейтинговая таблица организаций'!I162*100/P162,0)</f>
        <v>100</v>
      </c>
      <c r="P162" s="3">
        <f>'Рейтинговая таблица организаций'!J162</f>
        <v>15</v>
      </c>
      <c r="Q162" s="3">
        <f>ROUND('Рейтинговая таблица организаций'!K162*100/R162,0)</f>
        <v>100</v>
      </c>
      <c r="R162" s="3">
        <f>'Рейтинговая таблица организаций'!L162</f>
        <v>14</v>
      </c>
      <c r="S162" s="3">
        <f>'Рейтинговая таблица организаций'!U162</f>
        <v>5</v>
      </c>
      <c r="T162" s="3">
        <f>'Рейтинговая таблица организаций'!X162</f>
        <v>15</v>
      </c>
      <c r="U162" s="3">
        <f>'Рейтинговая таблица организаций'!Y162</f>
        <v>15</v>
      </c>
      <c r="V162" s="3">
        <f>'Рейтинговая таблица организаций'!AD162</f>
        <v>0</v>
      </c>
      <c r="W162" s="3">
        <f>'Рейтинговая таблица организаций'!AE162</f>
        <v>2</v>
      </c>
      <c r="X162" s="3">
        <f>'Рейтинговая таблица организаций'!AF162</f>
        <v>1</v>
      </c>
      <c r="Y162" s="3">
        <f>'Рейтинговая таблица организаций'!AG162</f>
        <v>1</v>
      </c>
      <c r="Z162" s="3">
        <f>ROUND('Рейтинговая таблица организаций'!AL162*100/AA162,0)</f>
        <v>100</v>
      </c>
      <c r="AA162" s="3">
        <f>'Рейтинговая таблица организаций'!AM162</f>
        <v>15</v>
      </c>
      <c r="AB162" s="3">
        <f>ROUND('Рейтинговая таблица организаций'!AN162*100/AC162,0)</f>
        <v>100</v>
      </c>
      <c r="AC162" s="3">
        <f>'Рейтинговая таблица организаций'!AO162</f>
        <v>15</v>
      </c>
      <c r="AD162" s="3">
        <f>ROUND('Рейтинговая таблица организаций'!AP162*100/AE162,0)</f>
        <v>100</v>
      </c>
      <c r="AE162" s="3">
        <f>'Рейтинговая таблица организаций'!AQ162</f>
        <v>15</v>
      </c>
      <c r="AF162" s="3">
        <f>ROUND('Рейтинговая таблица организаций'!AV162*100/AG162,0)</f>
        <v>100</v>
      </c>
      <c r="AG162" s="3">
        <f>'Рейтинговая таблица организаций'!AW162</f>
        <v>15</v>
      </c>
      <c r="AH162" s="3">
        <f>ROUND('Рейтинговая таблица организаций'!AX162*100/AI162,0)</f>
        <v>100</v>
      </c>
      <c r="AI162" s="3">
        <f>'Рейтинговая таблица организаций'!AY162</f>
        <v>15</v>
      </c>
      <c r="AJ162" s="3">
        <f>ROUND('Рейтинговая таблица организаций'!AZ162*100/AK162,0)</f>
        <v>100</v>
      </c>
      <c r="AK162" s="3">
        <f>'Рейтинговая таблица организаций'!BA162</f>
        <v>15</v>
      </c>
    </row>
    <row r="163" spans="1:37">
      <c r="A163" s="14">
        <f>'Рейтинговая таблица организаций'!A163</f>
        <v>161</v>
      </c>
      <c r="B163" s="14" t="str">
        <f>'бланки '!C165</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3" s="2">
        <f>'бланки '!E165+'бланки '!F165</f>
        <v>25</v>
      </c>
      <c r="D163" s="14">
        <f>'Рейтинговая таблица организаций'!C163</f>
        <v>18</v>
      </c>
      <c r="E163" s="14">
        <v>0</v>
      </c>
      <c r="F163" s="14">
        <v>18</v>
      </c>
      <c r="G163" s="14">
        <v>1</v>
      </c>
      <c r="H163" s="6">
        <f t="shared" si="2"/>
        <v>0.72</v>
      </c>
      <c r="I163" s="18">
        <f>анкеты!I161</f>
        <v>5</v>
      </c>
      <c r="J163" s="3">
        <f>ROUND('Рейтинговая таблица организаций'!D163*100/K163,0)</f>
        <v>100</v>
      </c>
      <c r="K163" s="3">
        <f>'Рейтинговая таблица организаций'!E163</f>
        <v>13</v>
      </c>
      <c r="L163" s="3">
        <f>ROUND('Рейтинговая таблица организаций'!F163*100/M163,0)</f>
        <v>98</v>
      </c>
      <c r="M163" s="3">
        <f>'Рейтинговая таблица организаций'!G163</f>
        <v>55</v>
      </c>
      <c r="N163" s="3">
        <f>'Рейтинговая таблица организаций'!H163</f>
        <v>4</v>
      </c>
      <c r="O163" s="3">
        <f>ROUND('Рейтинговая таблица организаций'!I163*100/P163,0)</f>
        <v>100</v>
      </c>
      <c r="P163" s="3">
        <f>'Рейтинговая таблица организаций'!J163</f>
        <v>17</v>
      </c>
      <c r="Q163" s="3">
        <f>ROUND('Рейтинговая таблица организаций'!K163*100/R163,0)</f>
        <v>100</v>
      </c>
      <c r="R163" s="3">
        <f>'Рейтинговая таблица организаций'!L163</f>
        <v>17</v>
      </c>
      <c r="S163" s="3">
        <f>'Рейтинговая таблица организаций'!U163</f>
        <v>5</v>
      </c>
      <c r="T163" s="3">
        <f>'Рейтинговая таблица организаций'!X163</f>
        <v>18</v>
      </c>
      <c r="U163" s="3">
        <f>'Рейтинговая таблица организаций'!Y163</f>
        <v>18</v>
      </c>
      <c r="V163" s="3">
        <f>'Рейтинговая таблица организаций'!AD163</f>
        <v>0</v>
      </c>
      <c r="W163" s="3">
        <f>'Рейтинговая таблица организаций'!AE163</f>
        <v>3</v>
      </c>
      <c r="X163" s="3">
        <f>'Рейтинговая таблица организаций'!AF163</f>
        <v>5</v>
      </c>
      <c r="Y163" s="3">
        <f>'Рейтинговая таблица организаций'!AG163</f>
        <v>5</v>
      </c>
      <c r="Z163" s="3">
        <f>ROUND('Рейтинговая таблица организаций'!AL163*100/AA163,0)</f>
        <v>100</v>
      </c>
      <c r="AA163" s="3">
        <f>'Рейтинговая таблица организаций'!AM163</f>
        <v>18</v>
      </c>
      <c r="AB163" s="3">
        <f>ROUND('Рейтинговая таблица организаций'!AN163*100/AC163,0)</f>
        <v>100</v>
      </c>
      <c r="AC163" s="3">
        <f>'Рейтинговая таблица организаций'!AO163</f>
        <v>18</v>
      </c>
      <c r="AD163" s="3">
        <f>ROUND('Рейтинговая таблица организаций'!AP163*100/AE163,0)</f>
        <v>100</v>
      </c>
      <c r="AE163" s="3">
        <f>'Рейтинговая таблица организаций'!AQ163</f>
        <v>18</v>
      </c>
      <c r="AF163" s="3">
        <f>ROUND('Рейтинговая таблица организаций'!AV163*100/AG163,0)</f>
        <v>100</v>
      </c>
      <c r="AG163" s="3">
        <f>'Рейтинговая таблица организаций'!AW163</f>
        <v>18</v>
      </c>
      <c r="AH163" s="3">
        <f>ROUND('Рейтинговая таблица организаций'!AX163*100/AI163,0)</f>
        <v>100</v>
      </c>
      <c r="AI163" s="3">
        <f>'Рейтинговая таблица организаций'!AY163</f>
        <v>18</v>
      </c>
      <c r="AJ163" s="3">
        <f>ROUND('Рейтинговая таблица организаций'!AZ163*100/AK163,0)</f>
        <v>100</v>
      </c>
      <c r="AK163" s="3">
        <f>'Рейтинговая таблица организаций'!BA163</f>
        <v>18</v>
      </c>
    </row>
    <row r="164" spans="1:37">
      <c r="A164" s="14">
        <f>'Рейтинговая таблица организаций'!A164</f>
        <v>162</v>
      </c>
      <c r="B164" s="14" t="str">
        <f>'бланки '!C166</f>
        <v>Муниципальное бюджетное общеобразовательное учреждение «Средняя общеобразовательная школа № 3» Болховского района Орловской области</v>
      </c>
      <c r="C164" s="2">
        <f>'бланки '!E166+'бланки '!F166</f>
        <v>492</v>
      </c>
      <c r="D164" s="14">
        <f>'Рейтинговая таблица организаций'!C164</f>
        <v>391</v>
      </c>
      <c r="E164" s="14">
        <v>74</v>
      </c>
      <c r="F164" s="14">
        <v>317</v>
      </c>
      <c r="G164" s="14">
        <v>1</v>
      </c>
      <c r="H164" s="6">
        <f t="shared" si="2"/>
        <v>0.79471544715447151</v>
      </c>
      <c r="I164" s="18">
        <f>анкеты!I162</f>
        <v>231</v>
      </c>
      <c r="J164" s="3">
        <f>ROUND('Рейтинговая таблица организаций'!D164*100/K164,0)</f>
        <v>100</v>
      </c>
      <c r="K164" s="3">
        <f>'Рейтинговая таблица организаций'!E164</f>
        <v>13</v>
      </c>
      <c r="L164" s="3">
        <f>ROUND('Рейтинговая таблица организаций'!F164*100/M164,0)</f>
        <v>100</v>
      </c>
      <c r="M164" s="3">
        <f>'Рейтинговая таблица организаций'!G164</f>
        <v>55</v>
      </c>
      <c r="N164" s="3">
        <f>'Рейтинговая таблица организаций'!H164</f>
        <v>4</v>
      </c>
      <c r="O164" s="3">
        <f>ROUND('Рейтинговая таблица организаций'!I164*100/P164,0)</f>
        <v>100</v>
      </c>
      <c r="P164" s="3">
        <f>'Рейтинговая таблица организаций'!J164</f>
        <v>385</v>
      </c>
      <c r="Q164" s="3">
        <f>ROUND('Рейтинговая таблица организаций'!K164*100/R164,0)</f>
        <v>100</v>
      </c>
      <c r="R164" s="3">
        <f>'Рейтинговая таблица организаций'!L164</f>
        <v>368</v>
      </c>
      <c r="S164" s="3">
        <f>'Рейтинговая таблица организаций'!U164</f>
        <v>5</v>
      </c>
      <c r="T164" s="3">
        <f>'Рейтинговая таблица организаций'!X164</f>
        <v>391</v>
      </c>
      <c r="U164" s="3">
        <f>'Рейтинговая таблица организаций'!Y164</f>
        <v>391</v>
      </c>
      <c r="V164" s="3">
        <f>'Рейтинговая таблица организаций'!AD164</f>
        <v>4</v>
      </c>
      <c r="W164" s="3">
        <f>'Рейтинговая таблица организаций'!AE164</f>
        <v>5</v>
      </c>
      <c r="X164" s="3">
        <f>'Рейтинговая таблица организаций'!AF164</f>
        <v>223</v>
      </c>
      <c r="Y164" s="3">
        <f>'Рейтинговая таблица организаций'!AG164</f>
        <v>231</v>
      </c>
      <c r="Z164" s="3">
        <f>ROUND('Рейтинговая таблица организаций'!AL164*100/AA164,0)</f>
        <v>99</v>
      </c>
      <c r="AA164" s="3">
        <f>'Рейтинговая таблица организаций'!AM164</f>
        <v>391</v>
      </c>
      <c r="AB164" s="3">
        <f>ROUND('Рейтинговая таблица организаций'!AN164*100/AC164,0)</f>
        <v>98</v>
      </c>
      <c r="AC164" s="3">
        <f>'Рейтинговая таблица организаций'!AO164</f>
        <v>391</v>
      </c>
      <c r="AD164" s="3">
        <f>ROUND('Рейтинговая таблица организаций'!AP164*100/AE164,0)</f>
        <v>99</v>
      </c>
      <c r="AE164" s="3">
        <f>'Рейтинговая таблица организаций'!AQ164</f>
        <v>360</v>
      </c>
      <c r="AF164" s="3">
        <f>ROUND('Рейтинговая таблица организаций'!AV164*100/AG164,0)</f>
        <v>98</v>
      </c>
      <c r="AG164" s="3">
        <f>'Рейтинговая таблица организаций'!AW164</f>
        <v>391</v>
      </c>
      <c r="AH164" s="3">
        <f>ROUND('Рейтинговая таблица организаций'!AX164*100/AI164,0)</f>
        <v>99</v>
      </c>
      <c r="AI164" s="3">
        <f>'Рейтинговая таблица организаций'!AY164</f>
        <v>391</v>
      </c>
      <c r="AJ164" s="3">
        <f>ROUND('Рейтинговая таблица организаций'!AZ164*100/AK164,0)</f>
        <v>99</v>
      </c>
      <c r="AK164" s="3">
        <f>'Рейтинговая таблица организаций'!BA164</f>
        <v>391</v>
      </c>
    </row>
    <row r="165" spans="1:37">
      <c r="A165" s="14">
        <f>'Рейтинговая таблица организаций'!A165</f>
        <v>163</v>
      </c>
      <c r="B165" s="14" t="str">
        <f>'бланки '!C167</f>
        <v>Муниципальное бюджетное общеобразовательное учреждение «Гимназия г. Болхова»</v>
      </c>
      <c r="C165" s="2">
        <f>'бланки '!E167+'бланки '!F167</f>
        <v>538</v>
      </c>
      <c r="D165" s="14">
        <f>'Рейтинговая таблица организаций'!C165</f>
        <v>410</v>
      </c>
      <c r="E165" s="14">
        <v>129</v>
      </c>
      <c r="F165" s="14">
        <v>281</v>
      </c>
      <c r="G165" s="14">
        <v>11</v>
      </c>
      <c r="H165" s="6">
        <f t="shared" si="2"/>
        <v>0.76208178438661711</v>
      </c>
      <c r="I165" s="18">
        <f>анкеты!I163</f>
        <v>90</v>
      </c>
      <c r="J165" s="3">
        <f>ROUND('Рейтинговая таблица организаций'!D165*100/K165,0)</f>
        <v>100</v>
      </c>
      <c r="K165" s="3">
        <f>'Рейтинговая таблица организаций'!E165</f>
        <v>13</v>
      </c>
      <c r="L165" s="3">
        <f>ROUND('Рейтинговая таблица организаций'!F165*100/M165,0)</f>
        <v>93</v>
      </c>
      <c r="M165" s="3">
        <f>'Рейтинговая таблица организаций'!G165</f>
        <v>55</v>
      </c>
      <c r="N165" s="3">
        <f>'Рейтинговая таблица организаций'!H165</f>
        <v>3</v>
      </c>
      <c r="O165" s="3">
        <f>ROUND('Рейтинговая таблица организаций'!I165*100/P165,0)</f>
        <v>99</v>
      </c>
      <c r="P165" s="3">
        <f>'Рейтинговая таблица организаций'!J165</f>
        <v>327</v>
      </c>
      <c r="Q165" s="3">
        <f>ROUND('Рейтинговая таблица организаций'!K165*100/R165,0)</f>
        <v>99</v>
      </c>
      <c r="R165" s="3">
        <f>'Рейтинговая таблица организаций'!L165</f>
        <v>335</v>
      </c>
      <c r="S165" s="3">
        <f>'Рейтинговая таблица организаций'!U165</f>
        <v>5</v>
      </c>
      <c r="T165" s="3">
        <f>'Рейтинговая таблица организаций'!X165</f>
        <v>393</v>
      </c>
      <c r="U165" s="3">
        <f>'Рейтинговая таблица организаций'!Y165</f>
        <v>410</v>
      </c>
      <c r="V165" s="3">
        <f>'Рейтинговая таблица организаций'!AD165</f>
        <v>2</v>
      </c>
      <c r="W165" s="3">
        <f>'Рейтинговая таблица организаций'!AE165</f>
        <v>3</v>
      </c>
      <c r="X165" s="3">
        <f>'Рейтинговая таблица организаций'!AF165</f>
        <v>82</v>
      </c>
      <c r="Y165" s="3">
        <f>'Рейтинговая таблица организаций'!AG165</f>
        <v>90</v>
      </c>
      <c r="Z165" s="3">
        <f>ROUND('Рейтинговая таблица организаций'!AL165*100/AA165,0)</f>
        <v>96</v>
      </c>
      <c r="AA165" s="3">
        <f>'Рейтинговая таблица организаций'!AM165</f>
        <v>410</v>
      </c>
      <c r="AB165" s="3">
        <f>ROUND('Рейтинговая таблица организаций'!AN165*100/AC165,0)</f>
        <v>98</v>
      </c>
      <c r="AC165" s="3">
        <f>'Рейтинговая таблица организаций'!AO165</f>
        <v>410</v>
      </c>
      <c r="AD165" s="3">
        <f>ROUND('Рейтинговая таблица организаций'!AP165*100/AE165,0)</f>
        <v>98</v>
      </c>
      <c r="AE165" s="3">
        <f>'Рейтинговая таблица организаций'!AQ165</f>
        <v>340</v>
      </c>
      <c r="AF165" s="3">
        <f>ROUND('Рейтинговая таблица организаций'!AV165*100/AG165,0)</f>
        <v>97</v>
      </c>
      <c r="AG165" s="3">
        <f>'Рейтинговая таблица организаций'!AW165</f>
        <v>410</v>
      </c>
      <c r="AH165" s="3">
        <f>ROUND('Рейтинговая таблица организаций'!AX165*100/AI165,0)</f>
        <v>100</v>
      </c>
      <c r="AI165" s="3">
        <f>'Рейтинговая таблица организаций'!AY165</f>
        <v>410</v>
      </c>
      <c r="AJ165" s="3">
        <f>ROUND('Рейтинговая таблица организаций'!AZ165*100/AK165,0)</f>
        <v>97</v>
      </c>
      <c r="AK165" s="3">
        <f>'Рейтинговая таблица организаций'!BA165</f>
        <v>410</v>
      </c>
    </row>
    <row r="166" spans="1:37">
      <c r="A166" s="14">
        <f>'Рейтинговая таблица организаций'!A166</f>
        <v>164</v>
      </c>
      <c r="B166" s="14" t="str">
        <f>'бланки '!C168</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6" s="2">
        <f>'бланки '!E168+'бланки '!F168</f>
        <v>43</v>
      </c>
      <c r="D166" s="14">
        <f>'Рейтинговая таблица организаций'!C166</f>
        <v>36</v>
      </c>
      <c r="E166" s="14">
        <v>9</v>
      </c>
      <c r="F166" s="14">
        <v>27</v>
      </c>
      <c r="G166" s="14">
        <v>1</v>
      </c>
      <c r="H166" s="6">
        <f t="shared" si="2"/>
        <v>0.83720930232558144</v>
      </c>
      <c r="I166" s="18">
        <f>анкеты!I164</f>
        <v>6</v>
      </c>
      <c r="J166" s="3">
        <f>ROUND('Рейтинговая таблица организаций'!D166*100/K166,0)</f>
        <v>100</v>
      </c>
      <c r="K166" s="3">
        <f>'Рейтинговая таблица организаций'!E166</f>
        <v>13</v>
      </c>
      <c r="L166" s="3">
        <f>ROUND('Рейтинговая таблица организаций'!F166*100/M166,0)</f>
        <v>97</v>
      </c>
      <c r="M166" s="3">
        <f>'Рейтинговая таблица организаций'!G166</f>
        <v>56</v>
      </c>
      <c r="N166" s="3">
        <f>'Рейтинговая таблица организаций'!H166</f>
        <v>4</v>
      </c>
      <c r="O166" s="3">
        <f>ROUND('Рейтинговая таблица организаций'!I166*100/P166,0)</f>
        <v>100</v>
      </c>
      <c r="P166" s="3">
        <f>'Рейтинговая таблица организаций'!J166</f>
        <v>35</v>
      </c>
      <c r="Q166" s="3">
        <f>ROUND('Рейтинговая таблица организаций'!K166*100/R166,0)</f>
        <v>100</v>
      </c>
      <c r="R166" s="3">
        <f>'Рейтинговая таблица организаций'!L166</f>
        <v>36</v>
      </c>
      <c r="S166" s="3">
        <f>'Рейтинговая таблица организаций'!U166</f>
        <v>5</v>
      </c>
      <c r="T166" s="3">
        <f>'Рейтинговая таблица организаций'!X166</f>
        <v>36</v>
      </c>
      <c r="U166" s="3">
        <f>'Рейтинговая таблица организаций'!Y166</f>
        <v>36</v>
      </c>
      <c r="V166" s="3">
        <f>'Рейтинговая таблица организаций'!AD166</f>
        <v>0</v>
      </c>
      <c r="W166" s="3">
        <f>'Рейтинговая таблица организаций'!AE166</f>
        <v>3</v>
      </c>
      <c r="X166" s="3">
        <f>'Рейтинговая таблица организаций'!AF166</f>
        <v>6</v>
      </c>
      <c r="Y166" s="3">
        <f>'Рейтинговая таблица организаций'!AG166</f>
        <v>6</v>
      </c>
      <c r="Z166" s="3">
        <f>ROUND('Рейтинговая таблица организаций'!AL166*100/AA166,0)</f>
        <v>100</v>
      </c>
      <c r="AA166" s="3">
        <f>'Рейтинговая таблица организаций'!AM166</f>
        <v>36</v>
      </c>
      <c r="AB166" s="3">
        <f>ROUND('Рейтинговая таблица организаций'!AN166*100/AC166,0)</f>
        <v>100</v>
      </c>
      <c r="AC166" s="3">
        <f>'Рейтинговая таблица организаций'!AO166</f>
        <v>36</v>
      </c>
      <c r="AD166" s="3">
        <f>ROUND('Рейтинговая таблица организаций'!AP166*100/AE166,0)</f>
        <v>100</v>
      </c>
      <c r="AE166" s="3">
        <f>'Рейтинговая таблица организаций'!AQ166</f>
        <v>35</v>
      </c>
      <c r="AF166" s="3">
        <f>ROUND('Рейтинговая таблица организаций'!AV166*100/AG166,0)</f>
        <v>100</v>
      </c>
      <c r="AG166" s="3">
        <f>'Рейтинговая таблица организаций'!AW166</f>
        <v>36</v>
      </c>
      <c r="AH166" s="3">
        <f>ROUND('Рейтинговая таблица организаций'!AX166*100/AI166,0)</f>
        <v>100</v>
      </c>
      <c r="AI166" s="3">
        <f>'Рейтинговая таблица организаций'!AY166</f>
        <v>36</v>
      </c>
      <c r="AJ166" s="3">
        <f>ROUND('Рейтинговая таблица организаций'!AZ166*100/AK166,0)</f>
        <v>100</v>
      </c>
      <c r="AK166" s="3">
        <f>'Рейтинговая таблица организаций'!BA166</f>
        <v>36</v>
      </c>
    </row>
    <row r="167" spans="1:37">
      <c r="A167" s="14">
        <f>'Рейтинговая таблица организаций'!A167</f>
        <v>165</v>
      </c>
      <c r="B167" s="14" t="str">
        <f>'бланки '!C169</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7" s="2">
        <f>'бланки '!E169+'бланки '!F169</f>
        <v>12</v>
      </c>
      <c r="D167" s="14">
        <f>'Рейтинговая таблица организаций'!C167</f>
        <v>10</v>
      </c>
      <c r="E167" s="14">
        <v>3</v>
      </c>
      <c r="F167" s="14">
        <v>7</v>
      </c>
      <c r="G167" s="14">
        <v>1</v>
      </c>
      <c r="H167" s="6">
        <f t="shared" si="2"/>
        <v>0.83333333333333337</v>
      </c>
      <c r="I167" s="18">
        <f>анкеты!I165</f>
        <v>1</v>
      </c>
      <c r="J167" s="3">
        <f>ROUND('Рейтинговая таблица организаций'!D167*100/K167,0)</f>
        <v>100</v>
      </c>
      <c r="K167" s="3">
        <f>'Рейтинговая таблица организаций'!E167</f>
        <v>14</v>
      </c>
      <c r="L167" s="3">
        <f>ROUND('Рейтинговая таблица организаций'!F167*100/M167,0)</f>
        <v>100</v>
      </c>
      <c r="M167" s="3">
        <f>'Рейтинговая таблица организаций'!G167</f>
        <v>53</v>
      </c>
      <c r="N167" s="3">
        <f>'Рейтинговая таблица организаций'!H167</f>
        <v>4</v>
      </c>
      <c r="O167" s="3">
        <f>ROUND('Рейтинговая таблица организаций'!I167*100/P167,0)</f>
        <v>100</v>
      </c>
      <c r="P167" s="3">
        <f>'Рейтинговая таблица организаций'!J167</f>
        <v>10</v>
      </c>
      <c r="Q167" s="3">
        <f>ROUND('Рейтинговая таблица организаций'!K167*100/R167,0)</f>
        <v>100</v>
      </c>
      <c r="R167" s="3">
        <f>'Рейтинговая таблица организаций'!L167</f>
        <v>10</v>
      </c>
      <c r="S167" s="3">
        <f>'Рейтинговая таблица организаций'!U167</f>
        <v>5</v>
      </c>
      <c r="T167" s="3">
        <f>'Рейтинговая таблица организаций'!X167</f>
        <v>10</v>
      </c>
      <c r="U167" s="3">
        <f>'Рейтинговая таблица организаций'!Y167</f>
        <v>10</v>
      </c>
      <c r="V167" s="3">
        <f>'Рейтинговая таблица организаций'!AD167</f>
        <v>1</v>
      </c>
      <c r="W167" s="3">
        <f>'Рейтинговая таблица организаций'!AE167</f>
        <v>3</v>
      </c>
      <c r="X167" s="3">
        <f>'Рейтинговая таблица организаций'!AF167</f>
        <v>1</v>
      </c>
      <c r="Y167" s="3">
        <f>'Рейтинговая таблица организаций'!AG167</f>
        <v>1</v>
      </c>
      <c r="Z167" s="3">
        <f>ROUND('Рейтинговая таблица организаций'!AL167*100/AA167,0)</f>
        <v>100</v>
      </c>
      <c r="AA167" s="3">
        <f>'Рейтинговая таблица организаций'!AM167</f>
        <v>10</v>
      </c>
      <c r="AB167" s="3">
        <f>ROUND('Рейтинговая таблица организаций'!AN167*100/AC167,0)</f>
        <v>100</v>
      </c>
      <c r="AC167" s="3">
        <f>'Рейтинговая таблица организаций'!AO167</f>
        <v>10</v>
      </c>
      <c r="AD167" s="3">
        <f>ROUND('Рейтинговая таблица организаций'!AP167*100/AE167,0)</f>
        <v>100</v>
      </c>
      <c r="AE167" s="3">
        <f>'Рейтинговая таблица организаций'!AQ167</f>
        <v>10</v>
      </c>
      <c r="AF167" s="3">
        <f>ROUND('Рейтинговая таблица организаций'!AV167*100/AG167,0)</f>
        <v>100</v>
      </c>
      <c r="AG167" s="3">
        <f>'Рейтинговая таблица организаций'!AW167</f>
        <v>10</v>
      </c>
      <c r="AH167" s="3">
        <f>ROUND('Рейтинговая таблица организаций'!AX167*100/AI167,0)</f>
        <v>100</v>
      </c>
      <c r="AI167" s="3">
        <f>'Рейтинговая таблица организаций'!AY167</f>
        <v>10</v>
      </c>
      <c r="AJ167" s="3">
        <f>ROUND('Рейтинговая таблица организаций'!AZ167*100/AK167,0)</f>
        <v>100</v>
      </c>
      <c r="AK167" s="3">
        <f>'Рейтинговая таблица организаций'!BA167</f>
        <v>10</v>
      </c>
    </row>
    <row r="168" spans="1:37">
      <c r="A168" s="14">
        <f>'Рейтинговая таблица организаций'!A168</f>
        <v>166</v>
      </c>
      <c r="B168" s="14" t="str">
        <f>'бланки '!C170</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8" s="2">
        <f>'бланки '!E170+'бланки '!F170</f>
        <v>44</v>
      </c>
      <c r="D168" s="14">
        <f>'Рейтинговая таблица организаций'!C168</f>
        <v>35</v>
      </c>
      <c r="E168" s="14">
        <v>0</v>
      </c>
      <c r="F168" s="14">
        <v>35</v>
      </c>
      <c r="G168" s="14">
        <v>1</v>
      </c>
      <c r="H168" s="6">
        <f t="shared" si="2"/>
        <v>0.79545454545454541</v>
      </c>
      <c r="I168" s="18">
        <f>анкеты!I166</f>
        <v>10</v>
      </c>
      <c r="J168" s="3">
        <f>ROUND('Рейтинговая таблица организаций'!D168*100/K168,0)</f>
        <v>100</v>
      </c>
      <c r="K168" s="3">
        <f>'Рейтинговая таблица организаций'!E168</f>
        <v>14</v>
      </c>
      <c r="L168" s="3">
        <f>ROUND('Рейтинговая таблица организаций'!F168*100/M168,0)</f>
        <v>100</v>
      </c>
      <c r="M168" s="3">
        <f>'Рейтинговая таблица организаций'!G168</f>
        <v>59</v>
      </c>
      <c r="N168" s="3">
        <f>'Рейтинговая таблица организаций'!H168</f>
        <v>4</v>
      </c>
      <c r="O168" s="3">
        <f>ROUND('Рейтинговая таблица организаций'!I168*100/P168,0)</f>
        <v>100</v>
      </c>
      <c r="P168" s="3">
        <f>'Рейтинговая таблица организаций'!J168</f>
        <v>31</v>
      </c>
      <c r="Q168" s="3">
        <f>ROUND('Рейтинговая таблица организаций'!K168*100/R168,0)</f>
        <v>97</v>
      </c>
      <c r="R168" s="3">
        <f>'Рейтинговая таблица организаций'!L168</f>
        <v>32</v>
      </c>
      <c r="S168" s="3">
        <f>'Рейтинговая таблица организаций'!U168</f>
        <v>5</v>
      </c>
      <c r="T168" s="3">
        <f>'Рейтинговая таблица организаций'!X168</f>
        <v>34</v>
      </c>
      <c r="U168" s="3">
        <f>'Рейтинговая таблица организаций'!Y168</f>
        <v>35</v>
      </c>
      <c r="V168" s="3">
        <f>'Рейтинговая таблица организаций'!AD168</f>
        <v>2</v>
      </c>
      <c r="W168" s="3">
        <f>'Рейтинговая таблица организаций'!AE168</f>
        <v>3</v>
      </c>
      <c r="X168" s="3">
        <f>'Рейтинговая таблица организаций'!AF168</f>
        <v>10</v>
      </c>
      <c r="Y168" s="3">
        <f>'Рейтинговая таблица организаций'!AG168</f>
        <v>10</v>
      </c>
      <c r="Z168" s="3">
        <f>ROUND('Рейтинговая таблица организаций'!AL168*100/AA168,0)</f>
        <v>97</v>
      </c>
      <c r="AA168" s="3">
        <f>'Рейтинговая таблица организаций'!AM168</f>
        <v>35</v>
      </c>
      <c r="AB168" s="3">
        <f>ROUND('Рейтинговая таблица организаций'!AN168*100/AC168,0)</f>
        <v>100</v>
      </c>
      <c r="AC168" s="3">
        <f>'Рейтинговая таблица организаций'!AO168</f>
        <v>35</v>
      </c>
      <c r="AD168" s="3">
        <f>ROUND('Рейтинговая таблица организаций'!AP168*100/AE168,0)</f>
        <v>100</v>
      </c>
      <c r="AE168" s="3">
        <f>'Рейтинговая таблица организаций'!AQ168</f>
        <v>29</v>
      </c>
      <c r="AF168" s="3">
        <f>ROUND('Рейтинговая таблица организаций'!AV168*100/AG168,0)</f>
        <v>100</v>
      </c>
      <c r="AG168" s="3">
        <f>'Рейтинговая таблица организаций'!AW168</f>
        <v>35</v>
      </c>
      <c r="AH168" s="3">
        <f>ROUND('Рейтинговая таблица организаций'!AX168*100/AI168,0)</f>
        <v>100</v>
      </c>
      <c r="AI168" s="3">
        <f>'Рейтинговая таблица организаций'!AY168</f>
        <v>35</v>
      </c>
      <c r="AJ168" s="3">
        <f>ROUND('Рейтинговая таблица организаций'!AZ168*100/AK168,0)</f>
        <v>97</v>
      </c>
      <c r="AK168" s="3">
        <f>'Рейтинговая таблица организаций'!BA168</f>
        <v>35</v>
      </c>
    </row>
    <row r="169" spans="1:37">
      <c r="A169" s="14">
        <f>'Рейтинговая таблица организаций'!A169</f>
        <v>167</v>
      </c>
      <c r="B169" s="14" t="str">
        <f>'бланки '!C171</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9" s="2">
        <f>'бланки '!E171+'бланки '!F171</f>
        <v>191</v>
      </c>
      <c r="D169" s="14">
        <f>'Рейтинговая таблица организаций'!C169</f>
        <v>134</v>
      </c>
      <c r="E169" s="14">
        <v>33</v>
      </c>
      <c r="F169" s="14">
        <v>101</v>
      </c>
      <c r="G169" s="14">
        <v>1</v>
      </c>
      <c r="H169" s="6">
        <f t="shared" si="2"/>
        <v>0.70157068062827221</v>
      </c>
      <c r="I169" s="18">
        <f>анкеты!I167</f>
        <v>17</v>
      </c>
      <c r="J169" s="3">
        <f>ROUND('Рейтинговая таблица организаций'!D169*100/K169,0)</f>
        <v>100</v>
      </c>
      <c r="K169" s="3">
        <f>'Рейтинговая таблица организаций'!E169</f>
        <v>14</v>
      </c>
      <c r="L169" s="3">
        <f>ROUND('Рейтинговая таблица организаций'!F169*100/M169,0)</f>
        <v>67</v>
      </c>
      <c r="M169" s="3">
        <f>'Рейтинговая таблица организаций'!G169</f>
        <v>52</v>
      </c>
      <c r="N169" s="3">
        <f>'Рейтинговая таблица организаций'!H169</f>
        <v>2</v>
      </c>
      <c r="O169" s="3">
        <f>ROUND('Рейтинговая таблица организаций'!I169*100/P169,0)</f>
        <v>99</v>
      </c>
      <c r="P169" s="3">
        <f>'Рейтинговая таблица организаций'!J169</f>
        <v>87</v>
      </c>
      <c r="Q169" s="3">
        <f>ROUND('Рейтинговая таблица организаций'!K169*100/R169,0)</f>
        <v>99</v>
      </c>
      <c r="R169" s="3">
        <f>'Рейтинговая таблица организаций'!L169</f>
        <v>89</v>
      </c>
      <c r="S169" s="3">
        <f>'Рейтинговая таблица организаций'!U169</f>
        <v>5</v>
      </c>
      <c r="T169" s="3">
        <f>'Рейтинговая таблица организаций'!X169</f>
        <v>131</v>
      </c>
      <c r="U169" s="3">
        <f>'Рейтинговая таблица организаций'!Y169</f>
        <v>134</v>
      </c>
      <c r="V169" s="3">
        <f>'Рейтинговая таблица организаций'!AD169</f>
        <v>0</v>
      </c>
      <c r="W169" s="3">
        <f>'Рейтинговая таблица организаций'!AE169</f>
        <v>2</v>
      </c>
      <c r="X169" s="3">
        <f>'Рейтинговая таблица организаций'!AF169</f>
        <v>15</v>
      </c>
      <c r="Y169" s="3">
        <f>'Рейтинговая таблица организаций'!AG169</f>
        <v>17</v>
      </c>
      <c r="Z169" s="3">
        <f>ROUND('Рейтинговая таблица организаций'!AL169*100/AA169,0)</f>
        <v>99</v>
      </c>
      <c r="AA169" s="3">
        <f>'Рейтинговая таблица организаций'!AM169</f>
        <v>134</v>
      </c>
      <c r="AB169" s="3">
        <f>ROUND('Рейтинговая таблица организаций'!AN169*100/AC169,0)</f>
        <v>97</v>
      </c>
      <c r="AC169" s="3">
        <f>'Рейтинговая таблица организаций'!AO169</f>
        <v>134</v>
      </c>
      <c r="AD169" s="3">
        <f>ROUND('Рейтинговая таблица организаций'!AP169*100/AE169,0)</f>
        <v>97</v>
      </c>
      <c r="AE169" s="3">
        <f>'Рейтинговая таблица организаций'!AQ169</f>
        <v>115</v>
      </c>
      <c r="AF169" s="3">
        <f>ROUND('Рейтинговая таблица организаций'!AV169*100/AG169,0)</f>
        <v>99</v>
      </c>
      <c r="AG169" s="3">
        <f>'Рейтинговая таблица организаций'!AW169</f>
        <v>134</v>
      </c>
      <c r="AH169" s="3">
        <f>ROUND('Рейтинговая таблица организаций'!AX169*100/AI169,0)</f>
        <v>98</v>
      </c>
      <c r="AI169" s="3">
        <f>'Рейтинговая таблица организаций'!AY169</f>
        <v>134</v>
      </c>
      <c r="AJ169" s="3">
        <f>ROUND('Рейтинговая таблица организаций'!AZ169*100/AK169,0)</f>
        <v>99</v>
      </c>
      <c r="AK169" s="3">
        <f>'Рейтинговая таблица организаций'!BA169</f>
        <v>134</v>
      </c>
    </row>
    <row r="170" spans="1:37">
      <c r="A170" s="14">
        <f>'Рейтинговая таблица организаций'!A170</f>
        <v>168</v>
      </c>
      <c r="B170" s="14" t="str">
        <f>'бланки '!C172</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70" s="2">
        <f>'бланки '!E172+'бланки '!F172</f>
        <v>32</v>
      </c>
      <c r="D170" s="14">
        <f>'Рейтинговая таблица организаций'!C170</f>
        <v>21</v>
      </c>
      <c r="E170" s="14">
        <v>0</v>
      </c>
      <c r="F170" s="14">
        <v>21</v>
      </c>
      <c r="G170" s="14">
        <v>3</v>
      </c>
      <c r="H170" s="6">
        <f t="shared" si="2"/>
        <v>0.65625</v>
      </c>
      <c r="I170" s="18">
        <f>анкеты!I168</f>
        <v>1</v>
      </c>
      <c r="J170" s="3">
        <f>ROUND('Рейтинговая таблица организаций'!D170*100/K170,0)</f>
        <v>100</v>
      </c>
      <c r="K170" s="3">
        <f>'Рейтинговая таблица организаций'!E170</f>
        <v>13</v>
      </c>
      <c r="L170" s="3">
        <f>ROUND('Рейтинговая таблица организаций'!F170*100/M170,0)</f>
        <v>79</v>
      </c>
      <c r="M170" s="3">
        <f>'Рейтинговая таблица организаций'!G170</f>
        <v>56</v>
      </c>
      <c r="N170" s="3">
        <f>'Рейтинговая таблица организаций'!H170</f>
        <v>4</v>
      </c>
      <c r="O170" s="3">
        <f>ROUND('Рейтинговая таблица организаций'!I170*100/P170,0)</f>
        <v>100</v>
      </c>
      <c r="P170" s="3">
        <f>'Рейтинговая таблица организаций'!J170</f>
        <v>17</v>
      </c>
      <c r="Q170" s="3">
        <f>ROUND('Рейтинговая таблица организаций'!K170*100/R170,0)</f>
        <v>100</v>
      </c>
      <c r="R170" s="3">
        <f>'Рейтинговая таблица организаций'!L170</f>
        <v>18</v>
      </c>
      <c r="S170" s="3">
        <f>'Рейтинговая таблица организаций'!U170</f>
        <v>5</v>
      </c>
      <c r="T170" s="3">
        <f>'Рейтинговая таблица организаций'!X170</f>
        <v>21</v>
      </c>
      <c r="U170" s="3">
        <f>'Рейтинговая таблица организаций'!Y170</f>
        <v>21</v>
      </c>
      <c r="V170" s="3">
        <f>'Рейтинговая таблица организаций'!AD170</f>
        <v>0</v>
      </c>
      <c r="W170" s="3">
        <f>'Рейтинговая таблица организаций'!AE170</f>
        <v>3</v>
      </c>
      <c r="X170" s="3">
        <f>'Рейтинговая таблица организаций'!AF170</f>
        <v>1</v>
      </c>
      <c r="Y170" s="3">
        <f>'Рейтинговая таблица организаций'!AG170</f>
        <v>1</v>
      </c>
      <c r="Z170" s="3">
        <f>ROUND('Рейтинговая таблица организаций'!AL170*100/AA170,0)</f>
        <v>100</v>
      </c>
      <c r="AA170" s="3">
        <f>'Рейтинговая таблица организаций'!AM170</f>
        <v>21</v>
      </c>
      <c r="AB170" s="3">
        <f>ROUND('Рейтинговая таблица организаций'!AN170*100/AC170,0)</f>
        <v>95</v>
      </c>
      <c r="AC170" s="3">
        <f>'Рейтинговая таблица организаций'!AO170</f>
        <v>21</v>
      </c>
      <c r="AD170" s="3">
        <f>ROUND('Рейтинговая таблица организаций'!AP170*100/AE170,0)</f>
        <v>100</v>
      </c>
      <c r="AE170" s="3">
        <f>'Рейтинговая таблица организаций'!AQ170</f>
        <v>20</v>
      </c>
      <c r="AF170" s="3">
        <f>ROUND('Рейтинговая таблица организаций'!AV170*100/AG170,0)</f>
        <v>100</v>
      </c>
      <c r="AG170" s="3">
        <f>'Рейтинговая таблица организаций'!AW170</f>
        <v>21</v>
      </c>
      <c r="AH170" s="3">
        <f>ROUND('Рейтинговая таблица организаций'!AX170*100/AI170,0)</f>
        <v>100</v>
      </c>
      <c r="AI170" s="3">
        <f>'Рейтинговая таблица организаций'!AY170</f>
        <v>21</v>
      </c>
      <c r="AJ170" s="3">
        <f>ROUND('Рейтинговая таблица организаций'!AZ170*100/AK170,0)</f>
        <v>100</v>
      </c>
      <c r="AK170" s="3">
        <f>'Рейтинговая таблица организаций'!BA170</f>
        <v>21</v>
      </c>
    </row>
    <row r="171" spans="1:37">
      <c r="A171" s="14">
        <f>'Рейтинговая таблица организаций'!A171</f>
        <v>169</v>
      </c>
      <c r="B171" s="14" t="str">
        <f>'бланки '!C173</f>
        <v>Муниципальное бюджетное общеобразовательное учреждение «Струковская основная общеобразовательная школа» Болховского района Орловской области</v>
      </c>
      <c r="C171" s="2">
        <f>'бланки '!E173+'бланки '!F173</f>
        <v>22</v>
      </c>
      <c r="D171" s="14">
        <f>'Рейтинговая таблица организаций'!C171</f>
        <v>23</v>
      </c>
      <c r="E171" s="14">
        <v>2</v>
      </c>
      <c r="F171" s="14">
        <v>21</v>
      </c>
      <c r="G171" s="14">
        <v>1</v>
      </c>
      <c r="H171" s="6">
        <f t="shared" si="2"/>
        <v>1.0454545454545454</v>
      </c>
      <c r="I171" s="18">
        <f>анкеты!I169</f>
        <v>4</v>
      </c>
      <c r="J171" s="3">
        <f>ROUND('Рейтинговая таблица организаций'!D171*100/K171,0)</f>
        <v>100</v>
      </c>
      <c r="K171" s="3">
        <f>'Рейтинговая таблица организаций'!E171</f>
        <v>13</v>
      </c>
      <c r="L171" s="3">
        <f>ROUND('Рейтинговая таблица организаций'!F171*100/M171,0)</f>
        <v>100</v>
      </c>
      <c r="M171" s="3">
        <f>'Рейтинговая таблица организаций'!G171</f>
        <v>55</v>
      </c>
      <c r="N171" s="3">
        <f>'Рейтинговая таблица организаций'!H171</f>
        <v>4</v>
      </c>
      <c r="O171" s="3">
        <f>ROUND('Рейтинговая таблица организаций'!I171*100/P171,0)</f>
        <v>100</v>
      </c>
      <c r="P171" s="3">
        <f>'Рейтинговая таблица организаций'!J171</f>
        <v>20</v>
      </c>
      <c r="Q171" s="3">
        <f>ROUND('Рейтинговая таблица организаций'!K171*100/R171,0)</f>
        <v>100</v>
      </c>
      <c r="R171" s="3">
        <f>'Рейтинговая таблица организаций'!L171</f>
        <v>20</v>
      </c>
      <c r="S171" s="3">
        <f>'Рейтинговая таблица организаций'!U171</f>
        <v>5</v>
      </c>
      <c r="T171" s="3">
        <f>'Рейтинговая таблица организаций'!X171</f>
        <v>23</v>
      </c>
      <c r="U171" s="3">
        <f>'Рейтинговая таблица организаций'!Y171</f>
        <v>23</v>
      </c>
      <c r="V171" s="3">
        <f>'Рейтинговая таблица организаций'!AD171</f>
        <v>3</v>
      </c>
      <c r="W171" s="3">
        <f>'Рейтинговая таблица организаций'!AE171</f>
        <v>5</v>
      </c>
      <c r="X171" s="3">
        <f>'Рейтинговая таблица организаций'!AF171</f>
        <v>4</v>
      </c>
      <c r="Y171" s="3">
        <f>'Рейтинговая таблица организаций'!AG171</f>
        <v>4</v>
      </c>
      <c r="Z171" s="3">
        <f>ROUND('Рейтинговая таблица организаций'!AL171*100/AA171,0)</f>
        <v>100</v>
      </c>
      <c r="AA171" s="3">
        <f>'Рейтинговая таблица организаций'!AM171</f>
        <v>23</v>
      </c>
      <c r="AB171" s="3">
        <f>ROUND('Рейтинговая таблица организаций'!AN171*100/AC171,0)</f>
        <v>100</v>
      </c>
      <c r="AC171" s="3">
        <f>'Рейтинговая таблица организаций'!AO171</f>
        <v>23</v>
      </c>
      <c r="AD171" s="3">
        <f>ROUND('Рейтинговая таблица организаций'!AP171*100/AE171,0)</f>
        <v>100</v>
      </c>
      <c r="AE171" s="3">
        <f>'Рейтинговая таблица организаций'!AQ171</f>
        <v>18</v>
      </c>
      <c r="AF171" s="3">
        <f>ROUND('Рейтинговая таблица организаций'!AV171*100/AG171,0)</f>
        <v>100</v>
      </c>
      <c r="AG171" s="3">
        <f>'Рейтинговая таблица организаций'!AW171</f>
        <v>23</v>
      </c>
      <c r="AH171" s="3">
        <f>ROUND('Рейтинговая таблица организаций'!AX171*100/AI171,0)</f>
        <v>100</v>
      </c>
      <c r="AI171" s="3">
        <f>'Рейтинговая таблица организаций'!AY171</f>
        <v>23</v>
      </c>
      <c r="AJ171" s="3">
        <f>ROUND('Рейтинговая таблица организаций'!AZ171*100/AK171,0)</f>
        <v>100</v>
      </c>
      <c r="AK171" s="3">
        <f>'Рейтинговая таблица организаций'!BA171</f>
        <v>23</v>
      </c>
    </row>
    <row r="172" spans="1:37">
      <c r="A172" s="14">
        <f>'Рейтинговая таблица организаций'!A172</f>
        <v>170</v>
      </c>
      <c r="B172" s="14" t="str">
        <f>'бланки '!C174</f>
        <v>Муниципальное бюджетное общеобразовательное учреждение «Злынская средняя общеобразовательная школа» Болховского района Орловской области</v>
      </c>
      <c r="C172" s="2">
        <f>'бланки '!E174+'бланки '!F174</f>
        <v>43</v>
      </c>
      <c r="D172" s="14">
        <f>'Рейтинговая таблица организаций'!C172</f>
        <v>51</v>
      </c>
      <c r="E172" s="14">
        <v>6</v>
      </c>
      <c r="F172" s="14">
        <v>45</v>
      </c>
      <c r="G172" s="14">
        <v>1</v>
      </c>
      <c r="H172" s="6">
        <f t="shared" si="2"/>
        <v>1.1860465116279071</v>
      </c>
      <c r="I172" s="18">
        <f>анкеты!I170</f>
        <v>8</v>
      </c>
      <c r="J172" s="3">
        <f>ROUND('Рейтинговая таблица организаций'!D172*100/K172,0)</f>
        <v>100</v>
      </c>
      <c r="K172" s="3">
        <f>'Рейтинговая таблица организаций'!E172</f>
        <v>13</v>
      </c>
      <c r="L172" s="3">
        <f>ROUND('Рейтинговая таблица организаций'!F172*100/M172,0)</f>
        <v>89</v>
      </c>
      <c r="M172" s="3">
        <f>'Рейтинговая таблица организаций'!G172</f>
        <v>57</v>
      </c>
      <c r="N172" s="3">
        <f>'Рейтинговая таблица организаций'!H172</f>
        <v>4</v>
      </c>
      <c r="O172" s="3">
        <f>ROUND('Рейтинговая таблица организаций'!I172*100/P172,0)</f>
        <v>100</v>
      </c>
      <c r="P172" s="3">
        <f>'Рейтинговая таблица организаций'!J172</f>
        <v>39</v>
      </c>
      <c r="Q172" s="3">
        <f>ROUND('Рейтинговая таблица организаций'!K172*100/R172,0)</f>
        <v>97</v>
      </c>
      <c r="R172" s="3">
        <f>'Рейтинговая таблица организаций'!L172</f>
        <v>36</v>
      </c>
      <c r="S172" s="3">
        <f>'Рейтинговая таблица организаций'!U172</f>
        <v>5</v>
      </c>
      <c r="T172" s="3">
        <f>'Рейтинговая таблица организаций'!X172</f>
        <v>50</v>
      </c>
      <c r="U172" s="3">
        <f>'Рейтинговая таблица организаций'!Y172</f>
        <v>51</v>
      </c>
      <c r="V172" s="3">
        <f>'Рейтинговая таблица организаций'!AD172</f>
        <v>0</v>
      </c>
      <c r="W172" s="3">
        <f>'Рейтинговая таблица организаций'!AE172</f>
        <v>2</v>
      </c>
      <c r="X172" s="3">
        <f>'Рейтинговая таблица организаций'!AF172</f>
        <v>8</v>
      </c>
      <c r="Y172" s="3">
        <f>'Рейтинговая таблица организаций'!AG172</f>
        <v>8</v>
      </c>
      <c r="Z172" s="3">
        <f>ROUND('Рейтинговая таблица организаций'!AL172*100/AA172,0)</f>
        <v>100</v>
      </c>
      <c r="AA172" s="3">
        <f>'Рейтинговая таблица организаций'!AM172</f>
        <v>51</v>
      </c>
      <c r="AB172" s="3">
        <f>ROUND('Рейтинговая таблица организаций'!AN172*100/AC172,0)</f>
        <v>100</v>
      </c>
      <c r="AC172" s="3">
        <f>'Рейтинговая таблица организаций'!AO172</f>
        <v>51</v>
      </c>
      <c r="AD172" s="3">
        <f>ROUND('Рейтинговая таблица организаций'!AP172*100/AE172,0)</f>
        <v>98</v>
      </c>
      <c r="AE172" s="3">
        <f>'Рейтинговая таблица организаций'!AQ172</f>
        <v>46</v>
      </c>
      <c r="AF172" s="3">
        <f>ROUND('Рейтинговая таблица организаций'!AV172*100/AG172,0)</f>
        <v>96</v>
      </c>
      <c r="AG172" s="3">
        <f>'Рейтинговая таблица организаций'!AW172</f>
        <v>51</v>
      </c>
      <c r="AH172" s="3">
        <f>ROUND('Рейтинговая таблица организаций'!AX172*100/AI172,0)</f>
        <v>100</v>
      </c>
      <c r="AI172" s="3">
        <f>'Рейтинговая таблица организаций'!AY172</f>
        <v>51</v>
      </c>
      <c r="AJ172" s="3">
        <f>ROUND('Рейтинговая таблица организаций'!AZ172*100/AK172,0)</f>
        <v>100</v>
      </c>
      <c r="AK172" s="3">
        <f>'Рейтинговая таблица организаций'!BA172</f>
        <v>51</v>
      </c>
    </row>
    <row r="173" spans="1:37">
      <c r="A173" s="14">
        <f>'Рейтинговая таблица организаций'!A173</f>
        <v>171</v>
      </c>
      <c r="B173" s="14" t="str">
        <f>'бланки '!C175</f>
        <v>Муниципальное бюджетное общеобразовательное учреждение «Октябрьская основная общеобразовательная школа» Болховского района Орловской области</v>
      </c>
      <c r="C173" s="2">
        <f>'бланки '!E175+'бланки '!F175</f>
        <v>30</v>
      </c>
      <c r="D173" s="14">
        <f>'Рейтинговая таблица организаций'!C173</f>
        <v>23</v>
      </c>
      <c r="E173" s="14">
        <v>2</v>
      </c>
      <c r="F173" s="14">
        <v>21</v>
      </c>
      <c r="G173" s="14">
        <v>1</v>
      </c>
      <c r="H173" s="6">
        <f t="shared" si="2"/>
        <v>0.76666666666666672</v>
      </c>
      <c r="I173" s="18">
        <f>анкеты!I171</f>
        <v>7</v>
      </c>
      <c r="J173" s="3">
        <f>ROUND('Рейтинговая таблица организаций'!D173*100/K173,0)</f>
        <v>100</v>
      </c>
      <c r="K173" s="3">
        <f>'Рейтинговая таблица организаций'!E173</f>
        <v>13</v>
      </c>
      <c r="L173" s="3">
        <f>ROUND('Рейтинговая таблица организаций'!F173*100/M173,0)</f>
        <v>100</v>
      </c>
      <c r="M173" s="3">
        <f>'Рейтинговая таблица организаций'!G173</f>
        <v>56</v>
      </c>
      <c r="N173" s="3">
        <f>'Рейтинговая таблица организаций'!H173</f>
        <v>4</v>
      </c>
      <c r="O173" s="3">
        <f>ROUND('Рейтинговая таблица организаций'!I173*100/P173,0)</f>
        <v>100</v>
      </c>
      <c r="P173" s="3">
        <f>'Рейтинговая таблица организаций'!J173</f>
        <v>23</v>
      </c>
      <c r="Q173" s="3">
        <f>ROUND('Рейтинговая таблица организаций'!K173*100/R173,0)</f>
        <v>100</v>
      </c>
      <c r="R173" s="3">
        <f>'Рейтинговая таблица организаций'!L173</f>
        <v>23</v>
      </c>
      <c r="S173" s="3">
        <f>'Рейтинговая таблица организаций'!U173</f>
        <v>5</v>
      </c>
      <c r="T173" s="3">
        <f>'Рейтинговая таблица организаций'!X173</f>
        <v>23</v>
      </c>
      <c r="U173" s="3">
        <f>'Рейтинговая таблица организаций'!Y173</f>
        <v>23</v>
      </c>
      <c r="V173" s="3">
        <f>'Рейтинговая таблица организаций'!AD173</f>
        <v>1</v>
      </c>
      <c r="W173" s="3">
        <f>'Рейтинговая таблица организаций'!AE173</f>
        <v>3</v>
      </c>
      <c r="X173" s="3">
        <f>'Рейтинговая таблица организаций'!AF173</f>
        <v>7</v>
      </c>
      <c r="Y173" s="3">
        <f>'Рейтинговая таблица организаций'!AG173</f>
        <v>7</v>
      </c>
      <c r="Z173" s="3">
        <f>ROUND('Рейтинговая таблица организаций'!AL173*100/AA173,0)</f>
        <v>100</v>
      </c>
      <c r="AA173" s="3">
        <f>'Рейтинговая таблица организаций'!AM173</f>
        <v>23</v>
      </c>
      <c r="AB173" s="3">
        <f>ROUND('Рейтинговая таблица организаций'!AN173*100/AC173,0)</f>
        <v>100</v>
      </c>
      <c r="AC173" s="3">
        <f>'Рейтинговая таблица организаций'!AO173</f>
        <v>23</v>
      </c>
      <c r="AD173" s="3">
        <f>ROUND('Рейтинговая таблица организаций'!AP173*100/AE173,0)</f>
        <v>100</v>
      </c>
      <c r="AE173" s="3">
        <f>'Рейтинговая таблица организаций'!AQ173</f>
        <v>21</v>
      </c>
      <c r="AF173" s="3">
        <f>ROUND('Рейтинговая таблица организаций'!AV173*100/AG173,0)</f>
        <v>100</v>
      </c>
      <c r="AG173" s="3">
        <f>'Рейтинговая таблица организаций'!AW173</f>
        <v>23</v>
      </c>
      <c r="AH173" s="3">
        <f>ROUND('Рейтинговая таблица организаций'!AX173*100/AI173,0)</f>
        <v>100</v>
      </c>
      <c r="AI173" s="3">
        <f>'Рейтинговая таблица организаций'!AY173</f>
        <v>23</v>
      </c>
      <c r="AJ173" s="3">
        <f>ROUND('Рейтинговая таблица организаций'!AZ173*100/AK173,0)</f>
        <v>100</v>
      </c>
      <c r="AK173" s="3">
        <f>'Рейтинговая таблица организаций'!BA173</f>
        <v>23</v>
      </c>
    </row>
    <row r="174" spans="1:37">
      <c r="A174" s="14">
        <f>'Рейтинговая таблица организаций'!A174</f>
        <v>172</v>
      </c>
      <c r="B174" s="14" t="str">
        <f>'бланки '!C176</f>
        <v>Муниципальное бюджетное общеобразовательное учреждение «Трубчевская основная общеобразовательная школа» Болховского района Орловской области</v>
      </c>
      <c r="C174" s="2">
        <f>'бланки '!E176+'бланки '!F176</f>
        <v>17</v>
      </c>
      <c r="D174" s="14">
        <f>'Рейтинговая таблица организаций'!C174</f>
        <v>16</v>
      </c>
      <c r="E174" s="14">
        <v>4</v>
      </c>
      <c r="F174" s="14">
        <v>12</v>
      </c>
      <c r="G174" s="14">
        <v>1</v>
      </c>
      <c r="H174" s="6">
        <f t="shared" si="2"/>
        <v>0.94117647058823528</v>
      </c>
      <c r="I174" s="18">
        <f>анкеты!I172</f>
        <v>1</v>
      </c>
      <c r="J174" s="3">
        <f>ROUND('Рейтинговая таблица организаций'!D174*100/K174,0)</f>
        <v>100</v>
      </c>
      <c r="K174" s="3">
        <f>'Рейтинговая таблица организаций'!E174</f>
        <v>14</v>
      </c>
      <c r="L174" s="3">
        <f>ROUND('Рейтинговая таблица организаций'!F174*100/M174,0)</f>
        <v>100</v>
      </c>
      <c r="M174" s="3">
        <f>'Рейтинговая таблица организаций'!G174</f>
        <v>56</v>
      </c>
      <c r="N174" s="3">
        <f>'Рейтинговая таблица организаций'!H174</f>
        <v>4</v>
      </c>
      <c r="O174" s="3">
        <f>ROUND('Рейтинговая таблица организаций'!I174*100/P174,0)</f>
        <v>100</v>
      </c>
      <c r="P174" s="3">
        <f>'Рейтинговая таблица организаций'!J174</f>
        <v>14</v>
      </c>
      <c r="Q174" s="3">
        <f>ROUND('Рейтинговая таблица организаций'!K174*100/R174,0)</f>
        <v>100</v>
      </c>
      <c r="R174" s="3">
        <f>'Рейтинговая таблица организаций'!L174</f>
        <v>12</v>
      </c>
      <c r="S174" s="3">
        <f>'Рейтинговая таблица организаций'!U174</f>
        <v>5</v>
      </c>
      <c r="T174" s="3">
        <f>'Рейтинговая таблица организаций'!X174</f>
        <v>16</v>
      </c>
      <c r="U174" s="3">
        <f>'Рейтинговая таблица организаций'!Y174</f>
        <v>16</v>
      </c>
      <c r="V174" s="3">
        <f>'Рейтинговая таблица организаций'!AD174</f>
        <v>0</v>
      </c>
      <c r="W174" s="3">
        <f>'Рейтинговая таблица организаций'!AE174</f>
        <v>4</v>
      </c>
      <c r="X174" s="3">
        <f>'Рейтинговая таблица организаций'!AF174</f>
        <v>1</v>
      </c>
      <c r="Y174" s="3">
        <f>'Рейтинговая таблица организаций'!AG174</f>
        <v>1</v>
      </c>
      <c r="Z174" s="3">
        <f>ROUND('Рейтинговая таблица организаций'!AL174*100/AA174,0)</f>
        <v>100</v>
      </c>
      <c r="AA174" s="3">
        <f>'Рейтинговая таблица организаций'!AM174</f>
        <v>16</v>
      </c>
      <c r="AB174" s="3">
        <f>ROUND('Рейтинговая таблица организаций'!AN174*100/AC174,0)</f>
        <v>100</v>
      </c>
      <c r="AC174" s="3">
        <f>'Рейтинговая таблица организаций'!AO174</f>
        <v>16</v>
      </c>
      <c r="AD174" s="3">
        <f>ROUND('Рейтинговая таблица организаций'!AP174*100/AE174,0)</f>
        <v>100</v>
      </c>
      <c r="AE174" s="3">
        <f>'Рейтинговая таблица организаций'!AQ174</f>
        <v>11</v>
      </c>
      <c r="AF174" s="3">
        <f>ROUND('Рейтинговая таблица организаций'!AV174*100/AG174,0)</f>
        <v>100</v>
      </c>
      <c r="AG174" s="3">
        <f>'Рейтинговая таблица организаций'!AW174</f>
        <v>16</v>
      </c>
      <c r="AH174" s="3">
        <f>ROUND('Рейтинговая таблица организаций'!AX174*100/AI174,0)</f>
        <v>100</v>
      </c>
      <c r="AI174" s="3">
        <f>'Рейтинговая таблица организаций'!AY174</f>
        <v>16</v>
      </c>
      <c r="AJ174" s="3">
        <f>ROUND('Рейтинговая таблица организаций'!AZ174*100/AK174,0)</f>
        <v>100</v>
      </c>
      <c r="AK174" s="3">
        <f>'Рейтинговая таблица организаций'!BA174</f>
        <v>16</v>
      </c>
    </row>
    <row r="175" spans="1:37">
      <c r="A175" s="14">
        <f>'Рейтинговая таблица организаций'!A175</f>
        <v>173</v>
      </c>
      <c r="B175" s="14" t="str">
        <f>'бланки '!C177</f>
        <v>Муниципальное бюджетное общеобразовательное учреждение «Кривчевская основная общеобразовательная школа» Болховского района Орловской области</v>
      </c>
      <c r="C175" s="2">
        <f>'бланки '!E177+'бланки '!F177</f>
        <v>22</v>
      </c>
      <c r="D175" s="14">
        <f>'Рейтинговая таблица организаций'!C175</f>
        <v>18</v>
      </c>
      <c r="E175" s="14">
        <v>3</v>
      </c>
      <c r="F175" s="14">
        <v>15</v>
      </c>
      <c r="G175" s="14">
        <v>1</v>
      </c>
      <c r="H175" s="6">
        <f t="shared" si="2"/>
        <v>0.81818181818181823</v>
      </c>
      <c r="I175" s="18">
        <f>анкеты!I173</f>
        <v>1</v>
      </c>
      <c r="J175" s="3">
        <f>ROUND('Рейтинговая таблица организаций'!D175*100/K175,0)</f>
        <v>100</v>
      </c>
      <c r="K175" s="3">
        <f>'Рейтинговая таблица организаций'!E175</f>
        <v>14</v>
      </c>
      <c r="L175" s="3">
        <f>ROUND('Рейтинговая таблица организаций'!F175*100/M175,0)</f>
        <v>84</v>
      </c>
      <c r="M175" s="3">
        <f>'Рейтинговая таблица организаций'!G175</f>
        <v>55</v>
      </c>
      <c r="N175" s="3">
        <f>'Рейтинговая таблица организаций'!H175</f>
        <v>4</v>
      </c>
      <c r="O175" s="3">
        <f>ROUND('Рейтинговая таблица организаций'!I175*100/P175,0)</f>
        <v>100</v>
      </c>
      <c r="P175" s="3">
        <f>'Рейтинговая таблица организаций'!J175</f>
        <v>12</v>
      </c>
      <c r="Q175" s="3">
        <f>ROUND('Рейтинговая таблица организаций'!K175*100/R175,0)</f>
        <v>100</v>
      </c>
      <c r="R175" s="3">
        <f>'Рейтинговая таблица организаций'!L175</f>
        <v>11</v>
      </c>
      <c r="S175" s="3">
        <f>'Рейтинговая таблица организаций'!U175</f>
        <v>5</v>
      </c>
      <c r="T175" s="3">
        <f>'Рейтинговая таблица организаций'!X175</f>
        <v>18</v>
      </c>
      <c r="U175" s="3">
        <f>'Рейтинговая таблица организаций'!Y175</f>
        <v>18</v>
      </c>
      <c r="V175" s="3">
        <f>'Рейтинговая таблица организаций'!AD175</f>
        <v>1</v>
      </c>
      <c r="W175" s="3">
        <f>'Рейтинговая таблица организаций'!AE175</f>
        <v>3</v>
      </c>
      <c r="X175" s="3">
        <f>'Рейтинговая таблица организаций'!AF175</f>
        <v>1</v>
      </c>
      <c r="Y175" s="3">
        <f>'Рейтинговая таблица организаций'!AG175</f>
        <v>1</v>
      </c>
      <c r="Z175" s="3">
        <f>ROUND('Рейтинговая таблица организаций'!AL175*100/AA175,0)</f>
        <v>100</v>
      </c>
      <c r="AA175" s="3">
        <f>'Рейтинговая таблица организаций'!AM175</f>
        <v>18</v>
      </c>
      <c r="AB175" s="3">
        <f>ROUND('Рейтинговая таблица организаций'!AN175*100/AC175,0)</f>
        <v>100</v>
      </c>
      <c r="AC175" s="3">
        <f>'Рейтинговая таблица организаций'!AO175</f>
        <v>18</v>
      </c>
      <c r="AD175" s="3">
        <f>ROUND('Рейтинговая таблица организаций'!AP175*100/AE175,0)</f>
        <v>100</v>
      </c>
      <c r="AE175" s="3">
        <f>'Рейтинговая таблица организаций'!AQ175</f>
        <v>16</v>
      </c>
      <c r="AF175" s="3">
        <f>ROUND('Рейтинговая таблица организаций'!AV175*100/AG175,0)</f>
        <v>100</v>
      </c>
      <c r="AG175" s="3">
        <f>'Рейтинговая таблица организаций'!AW175</f>
        <v>18</v>
      </c>
      <c r="AH175" s="3">
        <f>ROUND('Рейтинговая таблица организаций'!AX175*100/AI175,0)</f>
        <v>100</v>
      </c>
      <c r="AI175" s="3">
        <f>'Рейтинговая таблица организаций'!AY175</f>
        <v>18</v>
      </c>
      <c r="AJ175" s="3">
        <f>ROUND('Рейтинговая таблица организаций'!AZ175*100/AK175,0)</f>
        <v>100</v>
      </c>
      <c r="AK175" s="3">
        <f>'Рейтинговая таблица организаций'!BA175</f>
        <v>18</v>
      </c>
    </row>
    <row r="176" spans="1:37">
      <c r="A176" s="14">
        <f>'Рейтинговая таблица организаций'!A176</f>
        <v>174</v>
      </c>
      <c r="B176" s="14" t="str">
        <f>'бланки '!C178</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6" s="2">
        <f>'бланки '!E178+'бланки '!F178</f>
        <v>14</v>
      </c>
      <c r="D176" s="14">
        <f>'Рейтинговая таблица организаций'!C176</f>
        <v>20</v>
      </c>
      <c r="E176" s="14">
        <v>3</v>
      </c>
      <c r="F176" s="14">
        <v>17</v>
      </c>
      <c r="G176" s="14">
        <v>1</v>
      </c>
      <c r="H176" s="6">
        <f t="shared" si="2"/>
        <v>1.4285714285714286</v>
      </c>
      <c r="I176" s="18">
        <f>анкеты!I174</f>
        <v>2</v>
      </c>
      <c r="J176" s="3">
        <f>ROUND('Рейтинговая таблица организаций'!D176*100/K176,0)</f>
        <v>100</v>
      </c>
      <c r="K176" s="3">
        <f>'Рейтинговая таблица организаций'!E176</f>
        <v>14</v>
      </c>
      <c r="L176" s="3">
        <f>ROUND('Рейтинговая таблица организаций'!F176*100/M176,0)</f>
        <v>100</v>
      </c>
      <c r="M176" s="3">
        <f>'Рейтинговая таблица организаций'!G176</f>
        <v>54</v>
      </c>
      <c r="N176" s="3">
        <f>'Рейтинговая таблица организаций'!H176</f>
        <v>4</v>
      </c>
      <c r="O176" s="3">
        <f>ROUND('Рейтинговая таблица организаций'!I176*100/P176,0)</f>
        <v>100</v>
      </c>
      <c r="P176" s="3">
        <f>'Рейтинговая таблица организаций'!J176</f>
        <v>19</v>
      </c>
      <c r="Q176" s="3">
        <f>ROUND('Рейтинговая таблица организаций'!K176*100/R176,0)</f>
        <v>100</v>
      </c>
      <c r="R176" s="3">
        <f>'Рейтинговая таблица организаций'!L176</f>
        <v>19</v>
      </c>
      <c r="S176" s="3">
        <f>'Рейтинговая таблица организаций'!U176</f>
        <v>5</v>
      </c>
      <c r="T176" s="3">
        <f>'Рейтинговая таблица организаций'!X176</f>
        <v>19</v>
      </c>
      <c r="U176" s="3">
        <f>'Рейтинговая таблица организаций'!Y176</f>
        <v>20</v>
      </c>
      <c r="V176" s="3">
        <f>'Рейтинговая таблица организаций'!AD176</f>
        <v>0</v>
      </c>
      <c r="W176" s="3">
        <f>'Рейтинговая таблица организаций'!AE176</f>
        <v>3</v>
      </c>
      <c r="X176" s="3">
        <f>'Рейтинговая таблица организаций'!AF176</f>
        <v>2</v>
      </c>
      <c r="Y176" s="3">
        <f>'Рейтинговая таблица организаций'!AG176</f>
        <v>2</v>
      </c>
      <c r="Z176" s="3">
        <f>ROUND('Рейтинговая таблица организаций'!AL176*100/AA176,0)</f>
        <v>100</v>
      </c>
      <c r="AA176" s="3">
        <f>'Рейтинговая таблица организаций'!AM176</f>
        <v>20</v>
      </c>
      <c r="AB176" s="3">
        <f>ROUND('Рейтинговая таблица организаций'!AN176*100/AC176,0)</f>
        <v>100</v>
      </c>
      <c r="AC176" s="3">
        <f>'Рейтинговая таблица организаций'!AO176</f>
        <v>20</v>
      </c>
      <c r="AD176" s="3">
        <f>ROUND('Рейтинговая таблица организаций'!AP176*100/AE176,0)</f>
        <v>100</v>
      </c>
      <c r="AE176" s="3">
        <f>'Рейтинговая таблица организаций'!AQ176</f>
        <v>13</v>
      </c>
      <c r="AF176" s="3">
        <f>ROUND('Рейтинговая таблица организаций'!AV176*100/AG176,0)</f>
        <v>100</v>
      </c>
      <c r="AG176" s="3">
        <f>'Рейтинговая таблица организаций'!AW176</f>
        <v>20</v>
      </c>
      <c r="AH176" s="3">
        <f>ROUND('Рейтинговая таблица организаций'!AX176*100/AI176,0)</f>
        <v>100</v>
      </c>
      <c r="AI176" s="3">
        <f>'Рейтинговая таблица организаций'!AY176</f>
        <v>20</v>
      </c>
      <c r="AJ176" s="3">
        <f>ROUND('Рейтинговая таблица организаций'!AZ176*100/AK176,0)</f>
        <v>100</v>
      </c>
      <c r="AK176" s="3">
        <f>'Рейтинговая таблица организаций'!BA176</f>
        <v>20</v>
      </c>
    </row>
    <row r="177" spans="1:37">
      <c r="A177" s="14">
        <f>'Рейтинговая таблица организаций'!A177</f>
        <v>175</v>
      </c>
      <c r="B177" s="14" t="str">
        <f>'бланки '!C179</f>
        <v>Муниципальное бюджетное общеобразовательное учреждение «Верховская средняя общеобразовательная школа № 1»</v>
      </c>
      <c r="C177" s="2">
        <f>'бланки '!E179+'бланки '!F179</f>
        <v>675</v>
      </c>
      <c r="D177" s="14">
        <f>'Рейтинговая таблица организаций'!C177</f>
        <v>485</v>
      </c>
      <c r="E177" s="14">
        <v>57</v>
      </c>
      <c r="F177" s="14">
        <v>428</v>
      </c>
      <c r="G177" s="14">
        <v>24</v>
      </c>
      <c r="H177" s="6">
        <f t="shared" si="2"/>
        <v>0.71851851851851856</v>
      </c>
      <c r="I177" s="18">
        <f>анкеты!I175</f>
        <v>93</v>
      </c>
      <c r="J177" s="3">
        <f>ROUND('Рейтинговая таблица организаций'!D177*100/K177,0)</f>
        <v>100</v>
      </c>
      <c r="K177" s="3">
        <f>'Рейтинговая таблица организаций'!E177</f>
        <v>13</v>
      </c>
      <c r="L177" s="3">
        <f>ROUND('Рейтинговая таблица организаций'!F177*100/M177,0)</f>
        <v>92</v>
      </c>
      <c r="M177" s="3">
        <f>'Рейтинговая таблица организаций'!G177</f>
        <v>54</v>
      </c>
      <c r="N177" s="3">
        <f>'Рейтинговая таблица организаций'!H177</f>
        <v>4</v>
      </c>
      <c r="O177" s="3">
        <f>ROUND('Рейтинговая таблица организаций'!I177*100/P177,0)</f>
        <v>98</v>
      </c>
      <c r="P177" s="3">
        <f>'Рейтинговая таблица организаций'!J177</f>
        <v>342</v>
      </c>
      <c r="Q177" s="3">
        <f>ROUND('Рейтинговая таблица организаций'!K177*100/R177,0)</f>
        <v>95</v>
      </c>
      <c r="R177" s="3">
        <f>'Рейтинговая таблица организаций'!L177</f>
        <v>286</v>
      </c>
      <c r="S177" s="3">
        <f>'Рейтинговая таблица организаций'!U177</f>
        <v>5</v>
      </c>
      <c r="T177" s="3">
        <f>'Рейтинговая таблица организаций'!X177</f>
        <v>476</v>
      </c>
      <c r="U177" s="3">
        <f>'Рейтинговая таблица организаций'!Y177</f>
        <v>485</v>
      </c>
      <c r="V177" s="3">
        <f>'Рейтинговая таблица организаций'!AD177</f>
        <v>3</v>
      </c>
      <c r="W177" s="3">
        <f>'Рейтинговая таблица организаций'!AE177</f>
        <v>4</v>
      </c>
      <c r="X177" s="3">
        <f>'Рейтинговая таблица организаций'!AF177</f>
        <v>92</v>
      </c>
      <c r="Y177" s="3">
        <f>'Рейтинговая таблица организаций'!AG177</f>
        <v>93</v>
      </c>
      <c r="Z177" s="3">
        <f>ROUND('Рейтинговая таблица организаций'!AL177*100/AA177,0)</f>
        <v>98</v>
      </c>
      <c r="AA177" s="3">
        <f>'Рейтинговая таблица организаций'!AM177</f>
        <v>485</v>
      </c>
      <c r="AB177" s="3">
        <f>ROUND('Рейтинговая таблица организаций'!AN177*100/AC177,0)</f>
        <v>100</v>
      </c>
      <c r="AC177" s="3">
        <f>'Рейтинговая таблица организаций'!AO177</f>
        <v>485</v>
      </c>
      <c r="AD177" s="3">
        <f>ROUND('Рейтинговая таблица организаций'!AP177*100/AE177,0)</f>
        <v>97</v>
      </c>
      <c r="AE177" s="3">
        <f>'Рейтинговая таблица организаций'!AQ177</f>
        <v>370</v>
      </c>
      <c r="AF177" s="3">
        <f>ROUND('Рейтинговая таблица организаций'!AV177*100/AG177,0)</f>
        <v>96</v>
      </c>
      <c r="AG177" s="3">
        <f>'Рейтинговая таблица организаций'!AW177</f>
        <v>485</v>
      </c>
      <c r="AH177" s="3">
        <f>ROUND('Рейтинговая таблица организаций'!AX177*100/AI177,0)</f>
        <v>99</v>
      </c>
      <c r="AI177" s="3">
        <f>'Рейтинговая таблица организаций'!AY177</f>
        <v>485</v>
      </c>
      <c r="AJ177" s="3">
        <f>ROUND('Рейтинговая таблица организаций'!AZ177*100/AK177,0)</f>
        <v>99</v>
      </c>
      <c r="AK177" s="3">
        <f>'Рейтинговая таблица организаций'!BA177</f>
        <v>485</v>
      </c>
    </row>
    <row r="178" spans="1:37">
      <c r="A178" s="14">
        <f>'Рейтинговая таблица организаций'!A178</f>
        <v>176</v>
      </c>
      <c r="B178" s="14" t="str">
        <f>'бланки '!C180</f>
        <v>Муниципальное бюджетное общеобразовательное учреждение «Верховская средняя общеобразовательная школа№ 2» Верховского района Орловской области</v>
      </c>
      <c r="C178" s="2">
        <f>'бланки '!E180+'бланки '!F180</f>
        <v>492</v>
      </c>
      <c r="D178" s="14">
        <f>'Рейтинговая таблица организаций'!C178</f>
        <v>461</v>
      </c>
      <c r="E178" s="14">
        <v>51</v>
      </c>
      <c r="F178" s="14">
        <v>410</v>
      </c>
      <c r="G178" s="14">
        <v>5</v>
      </c>
      <c r="H178" s="6">
        <f t="shared" si="2"/>
        <v>0.93699186991869921</v>
      </c>
      <c r="I178" s="18">
        <f>анкеты!I176</f>
        <v>26</v>
      </c>
      <c r="J178" s="3">
        <f>ROUND('Рейтинговая таблица организаций'!D178*100/K178,0)</f>
        <v>100</v>
      </c>
      <c r="K178" s="3">
        <f>'Рейтинговая таблица организаций'!E178</f>
        <v>14</v>
      </c>
      <c r="L178" s="3">
        <f>ROUND('Рейтинговая таблица организаций'!F178*100/M178,0)</f>
        <v>92</v>
      </c>
      <c r="M178" s="3">
        <f>'Рейтинговая таблица организаций'!G178</f>
        <v>55</v>
      </c>
      <c r="N178" s="3">
        <f>'Рейтинговая таблица организаций'!H178</f>
        <v>4</v>
      </c>
      <c r="O178" s="3">
        <f>ROUND('Рейтинговая таблица организаций'!I178*100/P178,0)</f>
        <v>100</v>
      </c>
      <c r="P178" s="3">
        <f>'Рейтинговая таблица организаций'!J178</f>
        <v>317</v>
      </c>
      <c r="Q178" s="3">
        <f>ROUND('Рейтинговая таблица организаций'!K178*100/R178,0)</f>
        <v>98</v>
      </c>
      <c r="R178" s="3">
        <f>'Рейтинговая таблица организаций'!L178</f>
        <v>275</v>
      </c>
      <c r="S178" s="3">
        <f>'Рейтинговая таблица организаций'!U178</f>
        <v>5</v>
      </c>
      <c r="T178" s="3">
        <f>'Рейтинговая таблица организаций'!X178</f>
        <v>458</v>
      </c>
      <c r="U178" s="3">
        <f>'Рейтинговая таблица организаций'!Y178</f>
        <v>461</v>
      </c>
      <c r="V178" s="3">
        <f>'Рейтинговая таблица организаций'!AD178</f>
        <v>3</v>
      </c>
      <c r="W178" s="3">
        <f>'Рейтинговая таблица организаций'!AE178</f>
        <v>3</v>
      </c>
      <c r="X178" s="3">
        <f>'Рейтинговая таблица организаций'!AF178</f>
        <v>23</v>
      </c>
      <c r="Y178" s="3">
        <f>'Рейтинговая таблица организаций'!AG178</f>
        <v>26</v>
      </c>
      <c r="Z178" s="3">
        <f>ROUND('Рейтинговая таблица организаций'!AL178*100/AA178,0)</f>
        <v>96</v>
      </c>
      <c r="AA178" s="3">
        <f>'Рейтинговая таблица организаций'!AM178</f>
        <v>461</v>
      </c>
      <c r="AB178" s="3">
        <f>ROUND('Рейтинговая таблица организаций'!AN178*100/AC178,0)</f>
        <v>96</v>
      </c>
      <c r="AC178" s="3">
        <f>'Рейтинговая таблица организаций'!AO178</f>
        <v>461</v>
      </c>
      <c r="AD178" s="3">
        <f>ROUND('Рейтинговая таблица организаций'!AP178*100/AE178,0)</f>
        <v>96</v>
      </c>
      <c r="AE178" s="3">
        <f>'Рейтинговая таблица организаций'!AQ178</f>
        <v>353</v>
      </c>
      <c r="AF178" s="3">
        <f>ROUND('Рейтинговая таблица организаций'!AV178*100/AG178,0)</f>
        <v>98</v>
      </c>
      <c r="AG178" s="3">
        <f>'Рейтинговая таблица организаций'!AW178</f>
        <v>461</v>
      </c>
      <c r="AH178" s="3">
        <f>ROUND('Рейтинговая таблица организаций'!AX178*100/AI178,0)</f>
        <v>98</v>
      </c>
      <c r="AI178" s="3">
        <f>'Рейтинговая таблица организаций'!AY178</f>
        <v>461</v>
      </c>
      <c r="AJ178" s="3">
        <f>ROUND('Рейтинговая таблица организаций'!AZ178*100/AK178,0)</f>
        <v>96</v>
      </c>
      <c r="AK178" s="3">
        <f>'Рейтинговая таблица организаций'!BA178</f>
        <v>461</v>
      </c>
    </row>
    <row r="179" spans="1:37">
      <c r="A179" s="14">
        <f>'Рейтинговая таблица организаций'!A179</f>
        <v>177</v>
      </c>
      <c r="B179" s="14" t="str">
        <f>'бланки '!C181</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9" s="2">
        <f>'бланки '!E181+'бланки '!F181</f>
        <v>213</v>
      </c>
      <c r="D179" s="14">
        <f>'Рейтинговая таблица организаций'!C179</f>
        <v>154</v>
      </c>
      <c r="E179" s="14">
        <v>5</v>
      </c>
      <c r="F179" s="14">
        <v>149</v>
      </c>
      <c r="G179" s="14">
        <v>3</v>
      </c>
      <c r="H179" s="6">
        <f t="shared" si="2"/>
        <v>0.72300469483568075</v>
      </c>
      <c r="I179" s="18">
        <f>анкеты!I177</f>
        <v>14</v>
      </c>
      <c r="J179" s="3">
        <f>ROUND('Рейтинговая таблица организаций'!D179*100/K179,0)</f>
        <v>100</v>
      </c>
      <c r="K179" s="3">
        <f>'Рейтинговая таблица организаций'!E179</f>
        <v>14</v>
      </c>
      <c r="L179" s="3">
        <f>ROUND('Рейтинговая таблица организаций'!F179*100/M179,0)</f>
        <v>98</v>
      </c>
      <c r="M179" s="3">
        <f>'Рейтинговая таблица организаций'!G179</f>
        <v>56</v>
      </c>
      <c r="N179" s="3">
        <f>'Рейтинговая таблица организаций'!H179</f>
        <v>4</v>
      </c>
      <c r="O179" s="3">
        <f>ROUND('Рейтинговая таблица организаций'!I179*100/P179,0)</f>
        <v>99</v>
      </c>
      <c r="P179" s="3">
        <f>'Рейтинговая таблица организаций'!J179</f>
        <v>126</v>
      </c>
      <c r="Q179" s="3">
        <f>ROUND('Рейтинговая таблица организаций'!K179*100/R179,0)</f>
        <v>99</v>
      </c>
      <c r="R179" s="3">
        <f>'Рейтинговая таблица организаций'!L179</f>
        <v>103</v>
      </c>
      <c r="S179" s="3">
        <f>'Рейтинговая таблица организаций'!U179</f>
        <v>5</v>
      </c>
      <c r="T179" s="3">
        <f>'Рейтинговая таблица организаций'!X179</f>
        <v>149</v>
      </c>
      <c r="U179" s="3">
        <f>'Рейтинговая таблица организаций'!Y179</f>
        <v>154</v>
      </c>
      <c r="V179" s="3">
        <f>'Рейтинговая таблица организаций'!AD179</f>
        <v>3</v>
      </c>
      <c r="W179" s="3">
        <f>'Рейтинговая таблица организаций'!AE179</f>
        <v>3</v>
      </c>
      <c r="X179" s="3">
        <f>'Рейтинговая таблица организаций'!AF179</f>
        <v>13</v>
      </c>
      <c r="Y179" s="3">
        <f>'Рейтинговая таблица организаций'!AG179</f>
        <v>14</v>
      </c>
      <c r="Z179" s="3">
        <f>ROUND('Рейтинговая таблица организаций'!AL179*100/AA179,0)</f>
        <v>99</v>
      </c>
      <c r="AA179" s="3">
        <f>'Рейтинговая таблица организаций'!AM179</f>
        <v>154</v>
      </c>
      <c r="AB179" s="3">
        <f>ROUND('Рейтинговая таблица организаций'!AN179*100/AC179,0)</f>
        <v>96</v>
      </c>
      <c r="AC179" s="3">
        <f>'Рейтинговая таблица организаций'!AO179</f>
        <v>154</v>
      </c>
      <c r="AD179" s="3">
        <f>ROUND('Рейтинговая таблица организаций'!AP179*100/AE179,0)</f>
        <v>100</v>
      </c>
      <c r="AE179" s="3">
        <f>'Рейтинговая таблица организаций'!AQ179</f>
        <v>95</v>
      </c>
      <c r="AF179" s="3">
        <f>ROUND('Рейтинговая таблица организаций'!AV179*100/AG179,0)</f>
        <v>99</v>
      </c>
      <c r="AG179" s="3">
        <f>'Рейтинговая таблица организаций'!AW179</f>
        <v>154</v>
      </c>
      <c r="AH179" s="3">
        <f>ROUND('Рейтинговая таблица организаций'!AX179*100/AI179,0)</f>
        <v>99</v>
      </c>
      <c r="AI179" s="3">
        <f>'Рейтинговая таблица организаций'!AY179</f>
        <v>154</v>
      </c>
      <c r="AJ179" s="3">
        <f>ROUND('Рейтинговая таблица организаций'!AZ179*100/AK179,0)</f>
        <v>98</v>
      </c>
      <c r="AK179" s="3">
        <f>'Рейтинговая таблица организаций'!BA179</f>
        <v>154</v>
      </c>
    </row>
    <row r="180" spans="1:37">
      <c r="A180" s="14">
        <f>'Рейтинговая таблица организаций'!A180</f>
        <v>178</v>
      </c>
      <c r="B180" s="14" t="str">
        <f>'бланки '!C182</f>
        <v>Муниципальное бюджетное общеобразовательное учреждение «Скородненская средняя общеобразовательная школа» Верховского района Орловской области</v>
      </c>
      <c r="C180" s="2">
        <f>'бланки '!E182+'бланки '!F182</f>
        <v>57</v>
      </c>
      <c r="D180" s="14">
        <f>'Рейтинговая таблица организаций'!C180</f>
        <v>57</v>
      </c>
      <c r="E180" s="14">
        <v>8</v>
      </c>
      <c r="F180" s="14">
        <v>49</v>
      </c>
      <c r="G180" s="14">
        <v>1</v>
      </c>
      <c r="H180" s="6">
        <f t="shared" si="2"/>
        <v>1</v>
      </c>
      <c r="I180" s="18">
        <f>анкеты!I178</f>
        <v>6</v>
      </c>
      <c r="J180" s="3">
        <f>ROUND('Рейтинговая таблица организаций'!D180*100/K180,0)</f>
        <v>100</v>
      </c>
      <c r="K180" s="3">
        <f>'Рейтинговая таблица организаций'!E180</f>
        <v>14</v>
      </c>
      <c r="L180" s="3">
        <f>ROUND('Рейтинговая таблица организаций'!F180*100/M180,0)</f>
        <v>76</v>
      </c>
      <c r="M180" s="3">
        <f>'Рейтинговая таблица организаций'!G180</f>
        <v>54</v>
      </c>
      <c r="N180" s="3">
        <f>'Рейтинговая таблица организаций'!H180</f>
        <v>4</v>
      </c>
      <c r="O180" s="3">
        <f>ROUND('Рейтинговая таблица организаций'!I180*100/P180,0)</f>
        <v>95</v>
      </c>
      <c r="P180" s="3">
        <f>'Рейтинговая таблица организаций'!J180</f>
        <v>41</v>
      </c>
      <c r="Q180" s="3">
        <f>ROUND('Рейтинговая таблица организаций'!K180*100/R180,0)</f>
        <v>100</v>
      </c>
      <c r="R180" s="3">
        <f>'Рейтинговая таблица организаций'!L180</f>
        <v>33</v>
      </c>
      <c r="S180" s="3">
        <f>'Рейтинговая таблица организаций'!U180</f>
        <v>5</v>
      </c>
      <c r="T180" s="3">
        <f>'Рейтинговая таблица организаций'!X180</f>
        <v>55</v>
      </c>
      <c r="U180" s="3">
        <f>'Рейтинговая таблица организаций'!Y180</f>
        <v>57</v>
      </c>
      <c r="V180" s="3">
        <f>'Рейтинговая таблица организаций'!AD180</f>
        <v>0</v>
      </c>
      <c r="W180" s="3">
        <f>'Рейтинговая таблица организаций'!AE180</f>
        <v>3</v>
      </c>
      <c r="X180" s="3">
        <f>'Рейтинговая таблица организаций'!AF180</f>
        <v>5</v>
      </c>
      <c r="Y180" s="3">
        <f>'Рейтинговая таблица организаций'!AG180</f>
        <v>6</v>
      </c>
      <c r="Z180" s="3">
        <f>ROUND('Рейтинговая таблица организаций'!AL180*100/AA180,0)</f>
        <v>100</v>
      </c>
      <c r="AA180" s="3">
        <f>'Рейтинговая таблица организаций'!AM180</f>
        <v>57</v>
      </c>
      <c r="AB180" s="3">
        <f>ROUND('Рейтинговая таблица организаций'!AN180*100/AC180,0)</f>
        <v>100</v>
      </c>
      <c r="AC180" s="3">
        <f>'Рейтинговая таблица организаций'!AO180</f>
        <v>57</v>
      </c>
      <c r="AD180" s="3">
        <f>ROUND('Рейтинговая таблица организаций'!AP180*100/AE180,0)</f>
        <v>100</v>
      </c>
      <c r="AE180" s="3">
        <f>'Рейтинговая таблица организаций'!AQ180</f>
        <v>46</v>
      </c>
      <c r="AF180" s="3">
        <f>ROUND('Рейтинговая таблица организаций'!AV180*100/AG180,0)</f>
        <v>98</v>
      </c>
      <c r="AG180" s="3">
        <f>'Рейтинговая таблица организаций'!AW180</f>
        <v>57</v>
      </c>
      <c r="AH180" s="3">
        <f>ROUND('Рейтинговая таблица организаций'!AX180*100/AI180,0)</f>
        <v>100</v>
      </c>
      <c r="AI180" s="3">
        <f>'Рейтинговая таблица организаций'!AY180</f>
        <v>57</v>
      </c>
      <c r="AJ180" s="3">
        <f>ROUND('Рейтинговая таблица организаций'!AZ180*100/AK180,0)</f>
        <v>96</v>
      </c>
      <c r="AK180" s="3">
        <f>'Рейтинговая таблица организаций'!BA180</f>
        <v>57</v>
      </c>
    </row>
    <row r="181" spans="1:37">
      <c r="A181" s="14">
        <f>'Рейтинговая таблица организаций'!A181</f>
        <v>179</v>
      </c>
      <c r="B181" s="14" t="str">
        <f>'бланки '!C183</f>
        <v>Муниципальное бюджетное общеобразовательное учреждение «Мочильская средняя общеобразовательная школа» Верховского района Орловской области</v>
      </c>
      <c r="C181" s="2">
        <f>'бланки '!E183+'бланки '!F183</f>
        <v>26</v>
      </c>
      <c r="D181" s="14">
        <f>'Рейтинговая таблица организаций'!C181</f>
        <v>18</v>
      </c>
      <c r="E181" s="14">
        <v>7</v>
      </c>
      <c r="F181" s="14">
        <v>11</v>
      </c>
      <c r="G181" s="14">
        <v>1</v>
      </c>
      <c r="H181" s="6">
        <f t="shared" si="2"/>
        <v>0.69230769230769229</v>
      </c>
      <c r="I181" s="18">
        <f>анкеты!I179</f>
        <v>6</v>
      </c>
      <c r="J181" s="3">
        <f>ROUND('Рейтинговая таблица организаций'!D181*100/K181,0)</f>
        <v>100</v>
      </c>
      <c r="K181" s="3">
        <f>'Рейтинговая таблица организаций'!E181</f>
        <v>14</v>
      </c>
      <c r="L181" s="3">
        <f>ROUND('Рейтинговая таблица организаций'!F181*100/M181,0)</f>
        <v>90</v>
      </c>
      <c r="M181" s="3">
        <f>'Рейтинговая таблица организаций'!G181</f>
        <v>55</v>
      </c>
      <c r="N181" s="3">
        <f>'Рейтинговая таблица организаций'!H181</f>
        <v>4</v>
      </c>
      <c r="O181" s="3">
        <f>ROUND('Рейтинговая таблица организаций'!I181*100/P181,0)</f>
        <v>100</v>
      </c>
      <c r="P181" s="3">
        <f>'Рейтинговая таблица организаций'!J181</f>
        <v>18</v>
      </c>
      <c r="Q181" s="3">
        <f>ROUND('Рейтинговая таблица организаций'!K181*100/R181,0)</f>
        <v>100</v>
      </c>
      <c r="R181" s="3">
        <f>'Рейтинговая таблица организаций'!L181</f>
        <v>17</v>
      </c>
      <c r="S181" s="3">
        <f>'Рейтинговая таблица организаций'!U181</f>
        <v>5</v>
      </c>
      <c r="T181" s="3">
        <f>'Рейтинговая таблица организаций'!X181</f>
        <v>18</v>
      </c>
      <c r="U181" s="3">
        <f>'Рейтинговая таблица организаций'!Y181</f>
        <v>18</v>
      </c>
      <c r="V181" s="3">
        <f>'Рейтинговая таблица организаций'!AD181</f>
        <v>0</v>
      </c>
      <c r="W181" s="3">
        <f>'Рейтинговая таблица организаций'!AE181</f>
        <v>3</v>
      </c>
      <c r="X181" s="3">
        <f>'Рейтинговая таблица организаций'!AF181</f>
        <v>6</v>
      </c>
      <c r="Y181" s="3">
        <f>'Рейтинговая таблица организаций'!AG181</f>
        <v>6</v>
      </c>
      <c r="Z181" s="3">
        <f>ROUND('Рейтинговая таблица организаций'!AL181*100/AA181,0)</f>
        <v>100</v>
      </c>
      <c r="AA181" s="3">
        <f>'Рейтинговая таблица организаций'!AM181</f>
        <v>18</v>
      </c>
      <c r="AB181" s="3">
        <f>ROUND('Рейтинговая таблица организаций'!AN181*100/AC181,0)</f>
        <v>100</v>
      </c>
      <c r="AC181" s="3">
        <f>'Рейтинговая таблица организаций'!AO181</f>
        <v>18</v>
      </c>
      <c r="AD181" s="3">
        <f>ROUND('Рейтинговая таблица организаций'!AP181*100/AE181,0)</f>
        <v>100</v>
      </c>
      <c r="AE181" s="3">
        <f>'Рейтинговая таблица организаций'!AQ181</f>
        <v>18</v>
      </c>
      <c r="AF181" s="3">
        <f>ROUND('Рейтинговая таблица организаций'!AV181*100/AG181,0)</f>
        <v>100</v>
      </c>
      <c r="AG181" s="3">
        <f>'Рейтинговая таблица организаций'!AW181</f>
        <v>18</v>
      </c>
      <c r="AH181" s="3">
        <f>ROUND('Рейтинговая таблица организаций'!AX181*100/AI181,0)</f>
        <v>100</v>
      </c>
      <c r="AI181" s="3">
        <f>'Рейтинговая таблица организаций'!AY181</f>
        <v>18</v>
      </c>
      <c r="AJ181" s="3">
        <f>ROUND('Рейтинговая таблица организаций'!AZ181*100/AK181,0)</f>
        <v>100</v>
      </c>
      <c r="AK181" s="3">
        <f>'Рейтинговая таблица организаций'!BA181</f>
        <v>18</v>
      </c>
    </row>
    <row r="182" spans="1:37">
      <c r="A182" s="14">
        <f>'Рейтинговая таблица организаций'!A182</f>
        <v>180</v>
      </c>
      <c r="B182" s="14" t="str">
        <f>'бланки '!C184</f>
        <v>Муниципальное бюджетное общеобразовательное учреждение «Туровская основная общеобразовательная школа» Верховского района Орловской области</v>
      </c>
      <c r="C182" s="2">
        <f>'бланки '!E184+'бланки '!F184</f>
        <v>48</v>
      </c>
      <c r="D182" s="14">
        <f>'Рейтинговая таблица организаций'!C182</f>
        <v>37</v>
      </c>
      <c r="E182" s="14">
        <v>1</v>
      </c>
      <c r="F182" s="14">
        <v>36</v>
      </c>
      <c r="G182" s="14">
        <v>1</v>
      </c>
      <c r="H182" s="6">
        <f t="shared" si="2"/>
        <v>0.77083333333333337</v>
      </c>
      <c r="I182" s="18">
        <f>анкеты!I180</f>
        <v>5</v>
      </c>
      <c r="J182" s="3">
        <f>ROUND('Рейтинговая таблица организаций'!D182*100/K182,0)</f>
        <v>100</v>
      </c>
      <c r="K182" s="3">
        <f>'Рейтинговая таблица организаций'!E182</f>
        <v>13</v>
      </c>
      <c r="L182" s="3">
        <f>ROUND('Рейтинговая таблица организаций'!F182*100/M182,0)</f>
        <v>100</v>
      </c>
      <c r="M182" s="3">
        <f>'Рейтинговая таблица организаций'!G182</f>
        <v>56</v>
      </c>
      <c r="N182" s="3">
        <f>'Рейтинговая таблица организаций'!H182</f>
        <v>4</v>
      </c>
      <c r="O182" s="3">
        <f>ROUND('Рейтинговая таблица организаций'!I182*100/P182,0)</f>
        <v>100</v>
      </c>
      <c r="P182" s="3">
        <f>'Рейтинговая таблица организаций'!J182</f>
        <v>36</v>
      </c>
      <c r="Q182" s="3">
        <f>ROUND('Рейтинговая таблица организаций'!K182*100/R182,0)</f>
        <v>100</v>
      </c>
      <c r="R182" s="3">
        <f>'Рейтинговая таблица организаций'!L182</f>
        <v>35</v>
      </c>
      <c r="S182" s="3">
        <f>'Рейтинговая таблица организаций'!U182</f>
        <v>5</v>
      </c>
      <c r="T182" s="3">
        <f>'Рейтинговая таблица организаций'!X182</f>
        <v>36</v>
      </c>
      <c r="U182" s="3">
        <f>'Рейтинговая таблица организаций'!Y182</f>
        <v>37</v>
      </c>
      <c r="V182" s="3">
        <f>'Рейтинговая таблица организаций'!AD182</f>
        <v>0</v>
      </c>
      <c r="W182" s="3">
        <f>'Рейтинговая таблица организаций'!AE182</f>
        <v>3</v>
      </c>
      <c r="X182" s="3">
        <f>'Рейтинговая таблица организаций'!AF182</f>
        <v>5</v>
      </c>
      <c r="Y182" s="3">
        <f>'Рейтинговая таблица организаций'!AG182</f>
        <v>5</v>
      </c>
      <c r="Z182" s="3">
        <f>ROUND('Рейтинговая таблица организаций'!AL182*100/AA182,0)</f>
        <v>100</v>
      </c>
      <c r="AA182" s="3">
        <f>'Рейтинговая таблица организаций'!AM182</f>
        <v>37</v>
      </c>
      <c r="AB182" s="3">
        <f>ROUND('Рейтинговая таблица организаций'!AN182*100/AC182,0)</f>
        <v>100</v>
      </c>
      <c r="AC182" s="3">
        <f>'Рейтинговая таблица организаций'!AO182</f>
        <v>37</v>
      </c>
      <c r="AD182" s="3">
        <f>ROUND('Рейтинговая таблица организаций'!AP182*100/AE182,0)</f>
        <v>100</v>
      </c>
      <c r="AE182" s="3">
        <f>'Рейтинговая таблица организаций'!AQ182</f>
        <v>35</v>
      </c>
      <c r="AF182" s="3">
        <f>ROUND('Рейтинговая таблица организаций'!AV182*100/AG182,0)</f>
        <v>100</v>
      </c>
      <c r="AG182" s="3">
        <f>'Рейтинговая таблица организаций'!AW182</f>
        <v>37</v>
      </c>
      <c r="AH182" s="3">
        <f>ROUND('Рейтинговая таблица организаций'!AX182*100/AI182,0)</f>
        <v>100</v>
      </c>
      <c r="AI182" s="3">
        <f>'Рейтинговая таблица организаций'!AY182</f>
        <v>37</v>
      </c>
      <c r="AJ182" s="3">
        <f>ROUND('Рейтинговая таблица организаций'!AZ182*100/AK182,0)</f>
        <v>100</v>
      </c>
      <c r="AK182" s="3">
        <f>'Рейтинговая таблица организаций'!BA182</f>
        <v>37</v>
      </c>
    </row>
    <row r="183" spans="1:37">
      <c r="A183" s="14">
        <f>'Рейтинговая таблица организаций'!A183</f>
        <v>181</v>
      </c>
      <c r="B183" s="14" t="str">
        <f>'бланки '!C185</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3" s="2">
        <f>'бланки '!E185+'бланки '!F185</f>
        <v>26</v>
      </c>
      <c r="D183" s="14">
        <f>'Рейтинговая таблица организаций'!C183</f>
        <v>30</v>
      </c>
      <c r="E183" s="14">
        <v>4</v>
      </c>
      <c r="F183" s="14">
        <v>26</v>
      </c>
      <c r="G183" s="14">
        <v>1</v>
      </c>
      <c r="H183" s="6">
        <f t="shared" si="2"/>
        <v>1.1538461538461537</v>
      </c>
      <c r="I183" s="18">
        <f>анкеты!I181</f>
        <v>4</v>
      </c>
      <c r="J183" s="3">
        <f>ROUND('Рейтинговая таблица организаций'!D183*100/K183,0)</f>
        <v>100</v>
      </c>
      <c r="K183" s="3">
        <f>'Рейтинговая таблица организаций'!E183</f>
        <v>13</v>
      </c>
      <c r="L183" s="3">
        <f>ROUND('Рейтинговая таблица организаций'!F183*100/M183,0)</f>
        <v>75</v>
      </c>
      <c r="M183" s="3">
        <f>'Рейтинговая таблица организаций'!G183</f>
        <v>53</v>
      </c>
      <c r="N183" s="3">
        <f>'Рейтинговая таблица организаций'!H183</f>
        <v>3</v>
      </c>
      <c r="O183" s="3">
        <f>ROUND('Рейтинговая таблица организаций'!I183*100/P183,0)</f>
        <v>100</v>
      </c>
      <c r="P183" s="3">
        <f>'Рейтинговая таблица организаций'!J183</f>
        <v>26</v>
      </c>
      <c r="Q183" s="3">
        <f>ROUND('Рейтинговая таблица организаций'!K183*100/R183,0)</f>
        <v>96</v>
      </c>
      <c r="R183" s="3">
        <f>'Рейтинговая таблица организаций'!L183</f>
        <v>23</v>
      </c>
      <c r="S183" s="3">
        <f>'Рейтинговая таблица организаций'!U183</f>
        <v>5</v>
      </c>
      <c r="T183" s="3">
        <f>'Рейтинговая таблица организаций'!X183</f>
        <v>30</v>
      </c>
      <c r="U183" s="3">
        <f>'Рейтинговая таблица организаций'!Y183</f>
        <v>30</v>
      </c>
      <c r="V183" s="3">
        <f>'Рейтинговая таблица организаций'!AD183</f>
        <v>0</v>
      </c>
      <c r="W183" s="3">
        <f>'Рейтинговая таблица организаций'!AE183</f>
        <v>3</v>
      </c>
      <c r="X183" s="3">
        <f>'Рейтинговая таблица организаций'!AF183</f>
        <v>4</v>
      </c>
      <c r="Y183" s="3">
        <f>'Рейтинговая таблица организаций'!AG183</f>
        <v>4</v>
      </c>
      <c r="Z183" s="3">
        <f>ROUND('Рейтинговая таблица организаций'!AL183*100/AA183,0)</f>
        <v>100</v>
      </c>
      <c r="AA183" s="3">
        <f>'Рейтинговая таблица организаций'!AM183</f>
        <v>30</v>
      </c>
      <c r="AB183" s="3">
        <f>ROUND('Рейтинговая таблица организаций'!AN183*100/AC183,0)</f>
        <v>97</v>
      </c>
      <c r="AC183" s="3">
        <f>'Рейтинговая таблица организаций'!AO183</f>
        <v>30</v>
      </c>
      <c r="AD183" s="3">
        <f>ROUND('Рейтинговая таблица организаций'!AP183*100/AE183,0)</f>
        <v>100</v>
      </c>
      <c r="AE183" s="3">
        <f>'Рейтинговая таблица организаций'!AQ183</f>
        <v>26</v>
      </c>
      <c r="AF183" s="3">
        <f>ROUND('Рейтинговая таблица организаций'!AV183*100/AG183,0)</f>
        <v>97</v>
      </c>
      <c r="AG183" s="3">
        <f>'Рейтинговая таблица организаций'!AW183</f>
        <v>30</v>
      </c>
      <c r="AH183" s="3">
        <f>ROUND('Рейтинговая таблица организаций'!AX183*100/AI183,0)</f>
        <v>97</v>
      </c>
      <c r="AI183" s="3">
        <f>'Рейтинговая таблица организаций'!AY183</f>
        <v>30</v>
      </c>
      <c r="AJ183" s="3">
        <f>ROUND('Рейтинговая таблица организаций'!AZ183*100/AK183,0)</f>
        <v>97</v>
      </c>
      <c r="AK183" s="3">
        <f>'Рейтинговая таблица организаций'!BA183</f>
        <v>30</v>
      </c>
    </row>
    <row r="184" spans="1:37">
      <c r="A184" s="14">
        <f>'Рейтинговая таблица организаций'!A184</f>
        <v>182</v>
      </c>
      <c r="B184" s="14" t="str">
        <f>'бланки '!C186</f>
        <v>Муниципальное бюджетное общеобразовательное учреждение «Троицкая средняя общеобразовательная школа» Верховского района Орловской области</v>
      </c>
      <c r="C184" s="2">
        <f>'бланки '!E186+'бланки '!F186</f>
        <v>25</v>
      </c>
      <c r="D184" s="14">
        <f>'Рейтинговая таблица организаций'!C184</f>
        <v>38</v>
      </c>
      <c r="E184" s="14">
        <v>4</v>
      </c>
      <c r="F184" s="14">
        <v>34</v>
      </c>
      <c r="G184" s="14">
        <v>1</v>
      </c>
      <c r="H184" s="6">
        <f t="shared" si="2"/>
        <v>1.52</v>
      </c>
      <c r="I184" s="18">
        <f>анкеты!I182</f>
        <v>3</v>
      </c>
      <c r="J184" s="3">
        <f>ROUND('Рейтинговая таблица организаций'!D184*100/K184,0)</f>
        <v>100</v>
      </c>
      <c r="K184" s="3">
        <f>'Рейтинговая таблица организаций'!E184</f>
        <v>13</v>
      </c>
      <c r="L184" s="3">
        <f>ROUND('Рейтинговая таблица организаций'!F184*100/M184,0)</f>
        <v>95</v>
      </c>
      <c r="M184" s="3">
        <f>'Рейтинговая таблица организаций'!G184</f>
        <v>56</v>
      </c>
      <c r="N184" s="3">
        <f>'Рейтинговая таблица организаций'!H184</f>
        <v>4</v>
      </c>
      <c r="O184" s="3">
        <f>ROUND('Рейтинговая таблица организаций'!I184*100/P184,0)</f>
        <v>100</v>
      </c>
      <c r="P184" s="3">
        <f>'Рейтинговая таблица организаций'!J184</f>
        <v>29</v>
      </c>
      <c r="Q184" s="3">
        <f>ROUND('Рейтинговая таблица организаций'!K184*100/R184,0)</f>
        <v>100</v>
      </c>
      <c r="R184" s="3">
        <f>'Рейтинговая таблица организаций'!L184</f>
        <v>28</v>
      </c>
      <c r="S184" s="3">
        <f>'Рейтинговая таблица организаций'!U184</f>
        <v>5</v>
      </c>
      <c r="T184" s="3">
        <f>'Рейтинговая таблица организаций'!X184</f>
        <v>38</v>
      </c>
      <c r="U184" s="3">
        <f>'Рейтинговая таблица организаций'!Y184</f>
        <v>38</v>
      </c>
      <c r="V184" s="3">
        <f>'Рейтинговая таблица организаций'!AD184</f>
        <v>0</v>
      </c>
      <c r="W184" s="3">
        <f>'Рейтинговая таблица организаций'!AE184</f>
        <v>4</v>
      </c>
      <c r="X184" s="3">
        <f>'Рейтинговая таблица организаций'!AF184</f>
        <v>3</v>
      </c>
      <c r="Y184" s="3">
        <f>'Рейтинговая таблица организаций'!AG184</f>
        <v>3</v>
      </c>
      <c r="Z184" s="3">
        <f>ROUND('Рейтинговая таблица организаций'!AL184*100/AA184,0)</f>
        <v>100</v>
      </c>
      <c r="AA184" s="3">
        <f>'Рейтинговая таблица организаций'!AM184</f>
        <v>38</v>
      </c>
      <c r="AB184" s="3">
        <f>ROUND('Рейтинговая таблица организаций'!AN184*100/AC184,0)</f>
        <v>97</v>
      </c>
      <c r="AC184" s="3">
        <f>'Рейтинговая таблица организаций'!AO184</f>
        <v>38</v>
      </c>
      <c r="AD184" s="3">
        <f>ROUND('Рейтинговая таблица организаций'!AP184*100/AE184,0)</f>
        <v>100</v>
      </c>
      <c r="AE184" s="3">
        <f>'Рейтинговая таблица организаций'!AQ184</f>
        <v>33</v>
      </c>
      <c r="AF184" s="3">
        <f>ROUND('Рейтинговая таблица организаций'!AV184*100/AG184,0)</f>
        <v>97</v>
      </c>
      <c r="AG184" s="3">
        <f>'Рейтинговая таблица организаций'!AW184</f>
        <v>38</v>
      </c>
      <c r="AH184" s="3">
        <f>ROUND('Рейтинговая таблица организаций'!AX184*100/AI184,0)</f>
        <v>97</v>
      </c>
      <c r="AI184" s="3">
        <f>'Рейтинговая таблица организаций'!AY184</f>
        <v>38</v>
      </c>
      <c r="AJ184" s="3">
        <f>ROUND('Рейтинговая таблица организаций'!AZ184*100/AK184,0)</f>
        <v>97</v>
      </c>
      <c r="AK184" s="3">
        <f>'Рейтинговая таблица организаций'!BA184</f>
        <v>38</v>
      </c>
    </row>
    <row r="185" spans="1:37">
      <c r="A185" s="14">
        <f>'Рейтинговая таблица организаций'!A185</f>
        <v>183</v>
      </c>
      <c r="B185" s="14" t="str">
        <f>'бланки '!C187</f>
        <v>Муниципальное бюджетное общеобразовательное учреждение «Теляженская основная общеобразовательная школа» Верховского района Орловской области</v>
      </c>
      <c r="C185" s="2">
        <f>'бланки '!E187+'бланки '!F187</f>
        <v>19</v>
      </c>
      <c r="D185" s="14">
        <f>'Рейтинговая таблица организаций'!C185</f>
        <v>15</v>
      </c>
      <c r="E185" s="14">
        <v>0</v>
      </c>
      <c r="F185" s="14">
        <v>15</v>
      </c>
      <c r="G185" s="14">
        <v>1</v>
      </c>
      <c r="H185" s="6">
        <f t="shared" si="2"/>
        <v>0.78947368421052633</v>
      </c>
      <c r="I185" s="18">
        <f>анкеты!I183</f>
        <v>3</v>
      </c>
      <c r="J185" s="3">
        <f>ROUND('Рейтинговая таблица организаций'!D185*100/K185,0)</f>
        <v>100</v>
      </c>
      <c r="K185" s="3">
        <f>'Рейтинговая таблица организаций'!E185</f>
        <v>13</v>
      </c>
      <c r="L185" s="3">
        <f>ROUND('Рейтинговая таблица организаций'!F185*100/M185,0)</f>
        <v>74</v>
      </c>
      <c r="M185" s="3">
        <f>'Рейтинговая таблица организаций'!G185</f>
        <v>56</v>
      </c>
      <c r="N185" s="3">
        <f>'Рейтинговая таблица организаций'!H185</f>
        <v>4</v>
      </c>
      <c r="O185" s="3">
        <f>ROUND('Рейтинговая таблица организаций'!I185*100/P185,0)</f>
        <v>100</v>
      </c>
      <c r="P185" s="3">
        <f>'Рейтинговая таблица организаций'!J185</f>
        <v>15</v>
      </c>
      <c r="Q185" s="3">
        <f>ROUND('Рейтинговая таблица организаций'!K185*100/R185,0)</f>
        <v>100</v>
      </c>
      <c r="R185" s="3">
        <f>'Рейтинговая таблица организаций'!L185</f>
        <v>15</v>
      </c>
      <c r="S185" s="3">
        <f>'Рейтинговая таблица организаций'!U185</f>
        <v>5</v>
      </c>
      <c r="T185" s="3">
        <f>'Рейтинговая таблица организаций'!X185</f>
        <v>15</v>
      </c>
      <c r="U185" s="3">
        <f>'Рейтинговая таблица организаций'!Y185</f>
        <v>15</v>
      </c>
      <c r="V185" s="3">
        <f>'Рейтинговая таблица организаций'!AD185</f>
        <v>0</v>
      </c>
      <c r="W185" s="3">
        <f>'Рейтинговая таблица организаций'!AE185</f>
        <v>2</v>
      </c>
      <c r="X185" s="3">
        <f>'Рейтинговая таблица организаций'!AF185</f>
        <v>3</v>
      </c>
      <c r="Y185" s="3">
        <f>'Рейтинговая таблица организаций'!AG185</f>
        <v>3</v>
      </c>
      <c r="Z185" s="3">
        <f>ROUND('Рейтинговая таблица организаций'!AL185*100/AA185,0)</f>
        <v>100</v>
      </c>
      <c r="AA185" s="3">
        <f>'Рейтинговая таблица организаций'!AM185</f>
        <v>15</v>
      </c>
      <c r="AB185" s="3">
        <f>ROUND('Рейтинговая таблица организаций'!AN185*100/AC185,0)</f>
        <v>100</v>
      </c>
      <c r="AC185" s="3">
        <f>'Рейтинговая таблица организаций'!AO185</f>
        <v>15</v>
      </c>
      <c r="AD185" s="3">
        <f>ROUND('Рейтинговая таблица организаций'!AP185*100/AE185,0)</f>
        <v>100</v>
      </c>
      <c r="AE185" s="3">
        <f>'Рейтинговая таблица организаций'!AQ185</f>
        <v>15</v>
      </c>
      <c r="AF185" s="3">
        <f>ROUND('Рейтинговая таблица организаций'!AV185*100/AG185,0)</f>
        <v>100</v>
      </c>
      <c r="AG185" s="3">
        <f>'Рейтинговая таблица организаций'!AW185</f>
        <v>15</v>
      </c>
      <c r="AH185" s="3">
        <f>ROUND('Рейтинговая таблица организаций'!AX185*100/AI185,0)</f>
        <v>100</v>
      </c>
      <c r="AI185" s="3">
        <f>'Рейтинговая таблица организаций'!AY185</f>
        <v>15</v>
      </c>
      <c r="AJ185" s="3">
        <f>ROUND('Рейтинговая таблица организаций'!AZ185*100/AK185,0)</f>
        <v>100</v>
      </c>
      <c r="AK185" s="3">
        <f>'Рейтинговая таблица организаций'!BA185</f>
        <v>15</v>
      </c>
    </row>
    <row r="186" spans="1:37">
      <c r="A186" s="14">
        <f>'Рейтинговая таблица организаций'!A186</f>
        <v>184</v>
      </c>
      <c r="B186" s="14" t="str">
        <f>'бланки '!C188</f>
        <v>Муниципальное бюджетное общеобразовательное учреждение «Синковская основная общеобразовательная школа» Верховского района Орловской области</v>
      </c>
      <c r="C186" s="2">
        <f>'бланки '!E188+'бланки '!F188</f>
        <v>21</v>
      </c>
      <c r="D186" s="14">
        <f>'Рейтинговая таблица организаций'!C186</f>
        <v>21</v>
      </c>
      <c r="E186" s="14">
        <v>8</v>
      </c>
      <c r="F186" s="14">
        <v>13</v>
      </c>
      <c r="G186" s="14">
        <v>1</v>
      </c>
      <c r="H186" s="6">
        <f t="shared" si="2"/>
        <v>1</v>
      </c>
      <c r="I186" s="18">
        <f>анкеты!I184</f>
        <v>1</v>
      </c>
      <c r="J186" s="3">
        <f>ROUND('Рейтинговая таблица организаций'!D186*100/K186,0)</f>
        <v>100</v>
      </c>
      <c r="K186" s="3">
        <f>'Рейтинговая таблица организаций'!E186</f>
        <v>13</v>
      </c>
      <c r="L186" s="3">
        <f>ROUND('Рейтинговая таблица организаций'!F186*100/M186,0)</f>
        <v>89</v>
      </c>
      <c r="M186" s="3">
        <f>'Рейтинговая таблица организаций'!G186</f>
        <v>54</v>
      </c>
      <c r="N186" s="3">
        <f>'Рейтинговая таблица организаций'!H186</f>
        <v>4</v>
      </c>
      <c r="O186" s="3">
        <f>ROUND('Рейтинговая таблица организаций'!I186*100/P186,0)</f>
        <v>100</v>
      </c>
      <c r="P186" s="3">
        <f>'Рейтинговая таблица организаций'!J186</f>
        <v>21</v>
      </c>
      <c r="Q186" s="3">
        <f>ROUND('Рейтинговая таблица организаций'!K186*100/R186,0)</f>
        <v>100</v>
      </c>
      <c r="R186" s="3">
        <f>'Рейтинговая таблица организаций'!L186</f>
        <v>19</v>
      </c>
      <c r="S186" s="3">
        <f>'Рейтинговая таблица организаций'!U186</f>
        <v>5</v>
      </c>
      <c r="T186" s="3">
        <f>'Рейтинговая таблица организаций'!X186</f>
        <v>21</v>
      </c>
      <c r="U186" s="3">
        <f>'Рейтинговая таблица организаций'!Y186</f>
        <v>21</v>
      </c>
      <c r="V186" s="3">
        <f>'Рейтинговая таблица организаций'!AD186</f>
        <v>0</v>
      </c>
      <c r="W186" s="3">
        <f>'Рейтинговая таблица организаций'!AE186</f>
        <v>2</v>
      </c>
      <c r="X186" s="3">
        <f>'Рейтинговая таблица организаций'!AF186</f>
        <v>1</v>
      </c>
      <c r="Y186" s="3">
        <f>'Рейтинговая таблица организаций'!AG186</f>
        <v>1</v>
      </c>
      <c r="Z186" s="3">
        <f>ROUND('Рейтинговая таблица организаций'!AL186*100/AA186,0)</f>
        <v>100</v>
      </c>
      <c r="AA186" s="3">
        <f>'Рейтинговая таблица организаций'!AM186</f>
        <v>21</v>
      </c>
      <c r="AB186" s="3">
        <f>ROUND('Рейтинговая таблица организаций'!AN186*100/AC186,0)</f>
        <v>100</v>
      </c>
      <c r="AC186" s="3">
        <f>'Рейтинговая таблица организаций'!AO186</f>
        <v>21</v>
      </c>
      <c r="AD186" s="3">
        <f>ROUND('Рейтинговая таблица организаций'!AP186*100/AE186,0)</f>
        <v>100</v>
      </c>
      <c r="AE186" s="3">
        <f>'Рейтинговая таблица организаций'!AQ186</f>
        <v>21</v>
      </c>
      <c r="AF186" s="3">
        <f>ROUND('Рейтинговая таблица организаций'!AV186*100/AG186,0)</f>
        <v>100</v>
      </c>
      <c r="AG186" s="3">
        <f>'Рейтинговая таблица организаций'!AW186</f>
        <v>21</v>
      </c>
      <c r="AH186" s="3">
        <f>ROUND('Рейтинговая таблица организаций'!AX186*100/AI186,0)</f>
        <v>100</v>
      </c>
      <c r="AI186" s="3">
        <f>'Рейтинговая таблица организаций'!AY186</f>
        <v>21</v>
      </c>
      <c r="AJ186" s="3">
        <f>ROUND('Рейтинговая таблица организаций'!AZ186*100/AK186,0)</f>
        <v>100</v>
      </c>
      <c r="AK186" s="3">
        <f>'Рейтинговая таблица организаций'!BA186</f>
        <v>21</v>
      </c>
    </row>
    <row r="187" spans="1:37">
      <c r="A187" s="14">
        <f>'Рейтинговая таблица организаций'!A187</f>
        <v>185</v>
      </c>
      <c r="B187" s="14" t="str">
        <f>'бланки '!C189</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7" s="2">
        <f>'бланки '!E189+'бланки '!F189</f>
        <v>31</v>
      </c>
      <c r="D187" s="14">
        <f>'Рейтинговая таблица организаций'!C187</f>
        <v>34</v>
      </c>
      <c r="E187" s="14">
        <v>5</v>
      </c>
      <c r="F187" s="14">
        <v>29</v>
      </c>
      <c r="G187" s="14">
        <v>1</v>
      </c>
      <c r="H187" s="6">
        <f t="shared" si="2"/>
        <v>1.096774193548387</v>
      </c>
      <c r="I187" s="18">
        <f>анкеты!I185</f>
        <v>2</v>
      </c>
      <c r="J187" s="3">
        <f>ROUND('Рейтинговая таблица организаций'!D187*100/K187,0)</f>
        <v>100</v>
      </c>
      <c r="K187" s="3">
        <f>'Рейтинговая таблица организаций'!E187</f>
        <v>13</v>
      </c>
      <c r="L187" s="3">
        <f>ROUND('Рейтинговая таблица организаций'!F187*100/M187,0)</f>
        <v>87</v>
      </c>
      <c r="M187" s="3">
        <f>'Рейтинговая таблица организаций'!G187</f>
        <v>54</v>
      </c>
      <c r="N187" s="3">
        <f>'Рейтинговая таблица организаций'!H187</f>
        <v>4</v>
      </c>
      <c r="O187" s="3">
        <f>ROUND('Рейтинговая таблица организаций'!I187*100/P187,0)</f>
        <v>100</v>
      </c>
      <c r="P187" s="3">
        <f>'Рейтинговая таблица организаций'!J187</f>
        <v>15</v>
      </c>
      <c r="Q187" s="3">
        <f>ROUND('Рейтинговая таблица организаций'!K187*100/R187,0)</f>
        <v>100</v>
      </c>
      <c r="R187" s="3">
        <f>'Рейтинговая таблица организаций'!L187</f>
        <v>18</v>
      </c>
      <c r="S187" s="3">
        <f>'Рейтинговая таблица организаций'!U187</f>
        <v>5</v>
      </c>
      <c r="T187" s="3">
        <f>'Рейтинговая таблица организаций'!X187</f>
        <v>35</v>
      </c>
      <c r="U187" s="3">
        <f>'Рейтинговая таблица организаций'!Y187</f>
        <v>34</v>
      </c>
      <c r="V187" s="3">
        <f>'Рейтинговая таблица организаций'!AD187</f>
        <v>1</v>
      </c>
      <c r="W187" s="3">
        <f>'Рейтинговая таблица организаций'!AE187</f>
        <v>4</v>
      </c>
      <c r="X187" s="3">
        <f>'Рейтинговая таблица организаций'!AF187</f>
        <v>2</v>
      </c>
      <c r="Y187" s="3">
        <f>'Рейтинговая таблица организаций'!AG187</f>
        <v>2</v>
      </c>
      <c r="Z187" s="3">
        <f>ROUND('Рейтинговая таблица организаций'!AL187*100/AA187,0)</f>
        <v>97</v>
      </c>
      <c r="AA187" s="3">
        <f>'Рейтинговая таблица организаций'!AM187</f>
        <v>34</v>
      </c>
      <c r="AB187" s="3">
        <f>ROUND('Рейтинговая таблица организаций'!AN187*100/AC187,0)</f>
        <v>100</v>
      </c>
      <c r="AC187" s="3">
        <f>'Рейтинговая таблица организаций'!AO187</f>
        <v>34</v>
      </c>
      <c r="AD187" s="3">
        <f>ROUND('Рейтинговая таблица организаций'!AP187*100/AE187,0)</f>
        <v>97</v>
      </c>
      <c r="AE187" s="3">
        <f>'Рейтинговая таблица организаций'!AQ187</f>
        <v>31</v>
      </c>
      <c r="AF187" s="3">
        <f>ROUND('Рейтинговая таблица организаций'!AV187*100/AG187,0)</f>
        <v>100</v>
      </c>
      <c r="AG187" s="3">
        <f>'Рейтинговая таблица организаций'!AW187</f>
        <v>34</v>
      </c>
      <c r="AH187" s="3">
        <f>ROUND('Рейтинговая таблица организаций'!AX187*100/AI187,0)</f>
        <v>97</v>
      </c>
      <c r="AI187" s="3">
        <f>'Рейтинговая таблица организаций'!AY187</f>
        <v>34</v>
      </c>
      <c r="AJ187" s="3">
        <f>ROUND('Рейтинговая таблица организаций'!AZ187*100/AK187,0)</f>
        <v>100</v>
      </c>
      <c r="AK187" s="3">
        <f>'Рейтинговая таблица организаций'!BA187</f>
        <v>34</v>
      </c>
    </row>
    <row r="188" spans="1:37">
      <c r="A188" s="14">
        <f>'Рейтинговая таблица организаций'!A188</f>
        <v>186</v>
      </c>
      <c r="B188" s="14" t="str">
        <f>'бланки '!C190</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8" s="2">
        <f>'бланки '!E190+'бланки '!F190</f>
        <v>521</v>
      </c>
      <c r="D188" s="14">
        <f>'Рейтинговая таблица организаций'!C188</f>
        <v>414</v>
      </c>
      <c r="E188" s="14">
        <v>116</v>
      </c>
      <c r="F188" s="14">
        <v>298</v>
      </c>
      <c r="G188" s="14">
        <v>2</v>
      </c>
      <c r="H188" s="6">
        <f t="shared" si="2"/>
        <v>0.79462571976967367</v>
      </c>
      <c r="I188" s="18">
        <f>анкеты!I186</f>
        <v>300</v>
      </c>
      <c r="J188" s="3">
        <f>ROUND('Рейтинговая таблица организаций'!D188*100/K188,0)</f>
        <v>100</v>
      </c>
      <c r="K188" s="3">
        <f>'Рейтинговая таблица организаций'!E188</f>
        <v>14</v>
      </c>
      <c r="L188" s="3">
        <f>ROUND('Рейтинговая таблица организаций'!F188*100/M188,0)</f>
        <v>96</v>
      </c>
      <c r="M188" s="3">
        <f>'Рейтинговая таблица организаций'!G188</f>
        <v>56</v>
      </c>
      <c r="N188" s="3">
        <f>'Рейтинговая таблица организаций'!H188</f>
        <v>4</v>
      </c>
      <c r="O188" s="3">
        <f>ROUND('Рейтинговая таблица организаций'!I188*100/P188,0)</f>
        <v>100</v>
      </c>
      <c r="P188" s="3">
        <f>'Рейтинговая таблица организаций'!J188</f>
        <v>389</v>
      </c>
      <c r="Q188" s="3">
        <f>ROUND('Рейтинговая таблица организаций'!K188*100/R188,0)</f>
        <v>99</v>
      </c>
      <c r="R188" s="3">
        <f>'Рейтинговая таблица организаций'!L188</f>
        <v>375</v>
      </c>
      <c r="S188" s="3">
        <f>'Рейтинговая таблица организаций'!U188</f>
        <v>5</v>
      </c>
      <c r="T188" s="3">
        <f>'Рейтинговая таблица организаций'!X188</f>
        <v>402</v>
      </c>
      <c r="U188" s="3">
        <f>'Рейтинговая таблица организаций'!Y188</f>
        <v>414</v>
      </c>
      <c r="V188" s="3">
        <f>'Рейтинговая таблица организаций'!AD188</f>
        <v>3</v>
      </c>
      <c r="W188" s="3">
        <f>'Рейтинговая таблица организаций'!AE188</f>
        <v>4</v>
      </c>
      <c r="X188" s="3">
        <f>'Рейтинговая таблица организаций'!AF188</f>
        <v>286</v>
      </c>
      <c r="Y188" s="3">
        <f>'Рейтинговая таблица организаций'!AG188</f>
        <v>300</v>
      </c>
      <c r="Z188" s="3">
        <f>ROUND('Рейтинговая таблица организаций'!AL188*100/AA188,0)</f>
        <v>100</v>
      </c>
      <c r="AA188" s="3">
        <f>'Рейтинговая таблица организаций'!AM188</f>
        <v>414</v>
      </c>
      <c r="AB188" s="3">
        <f>ROUND('Рейтинговая таблица организаций'!AN188*100/AC188,0)</f>
        <v>98</v>
      </c>
      <c r="AC188" s="3">
        <f>'Рейтинговая таблица организаций'!AO188</f>
        <v>414</v>
      </c>
      <c r="AD188" s="3">
        <f>ROUND('Рейтинговая таблица организаций'!AP188*100/AE188,0)</f>
        <v>99</v>
      </c>
      <c r="AE188" s="3">
        <f>'Рейтинговая таблица организаций'!AQ188</f>
        <v>374</v>
      </c>
      <c r="AF188" s="3">
        <f>ROUND('Рейтинговая таблица организаций'!AV188*100/AG188,0)</f>
        <v>98</v>
      </c>
      <c r="AG188" s="3">
        <f>'Рейтинговая таблица организаций'!AW188</f>
        <v>414</v>
      </c>
      <c r="AH188" s="3">
        <f>ROUND('Рейтинговая таблица организаций'!AX188*100/AI188,0)</f>
        <v>99</v>
      </c>
      <c r="AI188" s="3">
        <f>'Рейтинговая таблица организаций'!AY188</f>
        <v>414</v>
      </c>
      <c r="AJ188" s="3">
        <f>ROUND('Рейтинговая таблица организаций'!AZ188*100/AK188,0)</f>
        <v>99</v>
      </c>
      <c r="AK188" s="3">
        <f>'Рейтинговая таблица организаций'!BA188</f>
        <v>414</v>
      </c>
    </row>
    <row r="189" spans="1:37">
      <c r="A189" s="14">
        <f>'Рейтинговая таблица организаций'!A189</f>
        <v>187</v>
      </c>
      <c r="B189" s="14" t="str">
        <f>'бланки '!C191</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9" s="2">
        <f>'бланки '!E191+'бланки '!F191</f>
        <v>517</v>
      </c>
      <c r="D189" s="14">
        <f>'Рейтинговая таблица организаций'!C189</f>
        <v>390</v>
      </c>
      <c r="E189" s="14">
        <v>55</v>
      </c>
      <c r="F189" s="14">
        <v>335</v>
      </c>
      <c r="G189" s="14">
        <v>14</v>
      </c>
      <c r="H189" s="6">
        <f t="shared" si="2"/>
        <v>0.75435203094777559</v>
      </c>
      <c r="I189" s="18">
        <f>анкеты!I187</f>
        <v>179</v>
      </c>
      <c r="J189" s="3">
        <f>ROUND('Рейтинговая таблица организаций'!D189*100/K189,0)</f>
        <v>100</v>
      </c>
      <c r="K189" s="3">
        <f>'Рейтинговая таблица организаций'!E189</f>
        <v>14</v>
      </c>
      <c r="L189" s="3">
        <f>ROUND('Рейтинговая таблица организаций'!F189*100/M189,0)</f>
        <v>100</v>
      </c>
      <c r="M189" s="3">
        <f>'Рейтинговая таблица организаций'!G189</f>
        <v>58</v>
      </c>
      <c r="N189" s="3">
        <f>'Рейтинговая таблица организаций'!H189</f>
        <v>4</v>
      </c>
      <c r="O189" s="3">
        <f>ROUND('Рейтинговая таблица организаций'!I189*100/P189,0)</f>
        <v>100</v>
      </c>
      <c r="P189" s="3">
        <f>'Рейтинговая таблица организаций'!J189</f>
        <v>292</v>
      </c>
      <c r="Q189" s="3">
        <f>ROUND('Рейтинговая таблица организаций'!K189*100/R189,0)</f>
        <v>98</v>
      </c>
      <c r="R189" s="3">
        <f>'Рейтинговая таблица организаций'!L189</f>
        <v>332</v>
      </c>
      <c r="S189" s="3">
        <f>'Рейтинговая таблица организаций'!U189</f>
        <v>5</v>
      </c>
      <c r="T189" s="3">
        <f>'Рейтинговая таблица организаций'!X189</f>
        <v>387</v>
      </c>
      <c r="U189" s="3">
        <f>'Рейтинговая таблица организаций'!Y189</f>
        <v>390</v>
      </c>
      <c r="V189" s="3">
        <f>'Рейтинговая таблица организаций'!AD189</f>
        <v>3</v>
      </c>
      <c r="W189" s="3">
        <f>'Рейтинговая таблица организаций'!AE189</f>
        <v>6</v>
      </c>
      <c r="X189" s="3">
        <f>'Рейтинговая таблица организаций'!AF189</f>
        <v>172</v>
      </c>
      <c r="Y189" s="3">
        <f>'Рейтинговая таблица организаций'!AG189</f>
        <v>179</v>
      </c>
      <c r="Z189" s="3">
        <f>ROUND('Рейтинговая таблица организаций'!AL189*100/AA189,0)</f>
        <v>97</v>
      </c>
      <c r="AA189" s="3">
        <f>'Рейтинговая таблица организаций'!AM189</f>
        <v>390</v>
      </c>
      <c r="AB189" s="3">
        <f>ROUND('Рейтинговая таблица организаций'!AN189*100/AC189,0)</f>
        <v>98</v>
      </c>
      <c r="AC189" s="3">
        <f>'Рейтинговая таблица организаций'!AO189</f>
        <v>390</v>
      </c>
      <c r="AD189" s="3">
        <f>ROUND('Рейтинговая таблица организаций'!AP189*100/AE189,0)</f>
        <v>96</v>
      </c>
      <c r="AE189" s="3">
        <f>'Рейтинговая таблица организаций'!AQ189</f>
        <v>320</v>
      </c>
      <c r="AF189" s="3">
        <f>ROUND('Рейтинговая таблица организаций'!AV189*100/AG189,0)</f>
        <v>99</v>
      </c>
      <c r="AG189" s="3">
        <f>'Рейтинговая таблица организаций'!AW189</f>
        <v>390</v>
      </c>
      <c r="AH189" s="3">
        <f>ROUND('Рейтинговая таблица организаций'!AX189*100/AI189,0)</f>
        <v>98</v>
      </c>
      <c r="AI189" s="3">
        <f>'Рейтинговая таблица организаций'!AY189</f>
        <v>390</v>
      </c>
      <c r="AJ189" s="3">
        <f>ROUND('Рейтинговая таблица организаций'!AZ189*100/AK189,0)</f>
        <v>95</v>
      </c>
      <c r="AK189" s="3">
        <f>'Рейтинговая таблица организаций'!BA189</f>
        <v>390</v>
      </c>
    </row>
    <row r="190" spans="1:37">
      <c r="A190" s="14">
        <f>'Рейтинговая таблица организаций'!A190</f>
        <v>188</v>
      </c>
      <c r="B190" s="14" t="str">
        <f>'бланки '!C192</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90" s="2">
        <f>'бланки '!E192+'бланки '!F192</f>
        <v>1281</v>
      </c>
      <c r="D190" s="14">
        <f>'Рейтинговая таблица организаций'!C190</f>
        <v>600</v>
      </c>
      <c r="E190" s="14">
        <v>39</v>
      </c>
      <c r="F190" s="14">
        <v>561</v>
      </c>
      <c r="G190" s="14">
        <v>52</v>
      </c>
      <c r="H190" s="6">
        <f t="shared" si="2"/>
        <v>0.46838407494145201</v>
      </c>
      <c r="I190" s="18">
        <f>анкеты!I188</f>
        <v>433</v>
      </c>
      <c r="J190" s="3">
        <f>ROUND('Рейтинговая таблица организаций'!D190*100/K190,0)</f>
        <v>100</v>
      </c>
      <c r="K190" s="3">
        <f>'Рейтинговая таблица организаций'!E190</f>
        <v>14</v>
      </c>
      <c r="L190" s="3">
        <f>ROUND('Рейтинговая таблица организаций'!F190*100/M190,0)</f>
        <v>97</v>
      </c>
      <c r="M190" s="3">
        <f>'Рейтинговая таблица организаций'!G190</f>
        <v>55</v>
      </c>
      <c r="N190" s="3">
        <f>'Рейтинговая таблица организаций'!H190</f>
        <v>4</v>
      </c>
      <c r="O190" s="3">
        <f>ROUND('Рейтинговая таблица организаций'!I190*100/P190,0)</f>
        <v>98</v>
      </c>
      <c r="P190" s="3">
        <f>'Рейтинговая таблица организаций'!J190</f>
        <v>534</v>
      </c>
      <c r="Q190" s="3">
        <f>ROUND('Рейтинговая таблица организаций'!K190*100/R190,0)</f>
        <v>97</v>
      </c>
      <c r="R190" s="3">
        <f>'Рейтинговая таблица организаций'!L190</f>
        <v>534</v>
      </c>
      <c r="S190" s="3">
        <f>'Рейтинговая таблица организаций'!U190</f>
        <v>5</v>
      </c>
      <c r="T190" s="3">
        <f>'Рейтинговая таблица организаций'!X190</f>
        <v>598</v>
      </c>
      <c r="U190" s="3">
        <f>'Рейтинговая таблица организаций'!Y190</f>
        <v>600</v>
      </c>
      <c r="V190" s="3">
        <f>'Рейтинговая таблица организаций'!AD190</f>
        <v>3</v>
      </c>
      <c r="W190" s="3">
        <f>'Рейтинговая таблица организаций'!AE190</f>
        <v>5</v>
      </c>
      <c r="X190" s="3">
        <f>'Рейтинговая таблица организаций'!AF190</f>
        <v>403</v>
      </c>
      <c r="Y190" s="3">
        <f>'Рейтинговая таблица организаций'!AG190</f>
        <v>433</v>
      </c>
      <c r="Z190" s="3">
        <f>ROUND('Рейтинговая таблица организаций'!AL190*100/AA190,0)</f>
        <v>96</v>
      </c>
      <c r="AA190" s="3">
        <f>'Рейтинговая таблица организаций'!AM190</f>
        <v>600</v>
      </c>
      <c r="AB190" s="3">
        <f>ROUND('Рейтинговая таблица организаций'!AN190*100/AC190,0)</f>
        <v>98</v>
      </c>
      <c r="AC190" s="3">
        <f>'Рейтинговая таблица организаций'!AO190</f>
        <v>600</v>
      </c>
      <c r="AD190" s="3">
        <f>ROUND('Рейтинговая таблица организаций'!AP190*100/AE190,0)</f>
        <v>98</v>
      </c>
      <c r="AE190" s="3">
        <f>'Рейтинговая таблица организаций'!AQ190</f>
        <v>526</v>
      </c>
      <c r="AF190" s="3">
        <f>ROUND('Рейтинговая таблица организаций'!AV190*100/AG190,0)</f>
        <v>97</v>
      </c>
      <c r="AG190" s="3">
        <f>'Рейтинговая таблица организаций'!AW190</f>
        <v>600</v>
      </c>
      <c r="AH190" s="3">
        <f>ROUND('Рейтинговая таблица организаций'!AX190*100/AI190,0)</f>
        <v>96</v>
      </c>
      <c r="AI190" s="3">
        <f>'Рейтинговая таблица организаций'!AY190</f>
        <v>600</v>
      </c>
      <c r="AJ190" s="3">
        <f>ROUND('Рейтинговая таблица организаций'!AZ190*100/AK190,0)</f>
        <v>100</v>
      </c>
      <c r="AK190" s="3">
        <f>'Рейтинговая таблица организаций'!BA190</f>
        <v>600</v>
      </c>
    </row>
    <row r="191" spans="1:37">
      <c r="A191" s="14">
        <f>'Рейтинговая таблица организаций'!A191</f>
        <v>189</v>
      </c>
      <c r="B191" s="14" t="str">
        <f>'бланки '!C193</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91" s="2">
        <f>'бланки '!E193+'бланки '!F193</f>
        <v>261</v>
      </c>
      <c r="D191" s="14">
        <f>'Рейтинговая таблица организаций'!C191</f>
        <v>208</v>
      </c>
      <c r="E191" s="14">
        <v>45</v>
      </c>
      <c r="F191" s="14">
        <v>163</v>
      </c>
      <c r="G191" s="14">
        <v>1</v>
      </c>
      <c r="H191" s="6">
        <f t="shared" si="2"/>
        <v>0.79693486590038309</v>
      </c>
      <c r="I191" s="18">
        <f>анкеты!I189</f>
        <v>136</v>
      </c>
      <c r="J191" s="3">
        <f>ROUND('Рейтинговая таблица организаций'!D191*100/K191,0)</f>
        <v>100</v>
      </c>
      <c r="K191" s="3">
        <f>'Рейтинговая таблица организаций'!E191</f>
        <v>13</v>
      </c>
      <c r="L191" s="3">
        <f>ROUND('Рейтинговая таблица организаций'!F191*100/M191,0)</f>
        <v>92</v>
      </c>
      <c r="M191" s="3">
        <f>'Рейтинговая таблица организаций'!G191</f>
        <v>54</v>
      </c>
      <c r="N191" s="3">
        <f>'Рейтинговая таблица организаций'!H191</f>
        <v>3</v>
      </c>
      <c r="O191" s="3">
        <f>ROUND('Рейтинговая таблица организаций'!I191*100/P191,0)</f>
        <v>100</v>
      </c>
      <c r="P191" s="3">
        <f>'Рейтинговая таблица организаций'!J191</f>
        <v>175</v>
      </c>
      <c r="Q191" s="3">
        <f>ROUND('Рейтинговая таблица организаций'!K191*100/R191,0)</f>
        <v>95</v>
      </c>
      <c r="R191" s="3">
        <f>'Рейтинговая таблица организаций'!L191</f>
        <v>169</v>
      </c>
      <c r="S191" s="3">
        <f>'Рейтинговая таблица организаций'!U191</f>
        <v>5</v>
      </c>
      <c r="T191" s="3">
        <f>'Рейтинговая таблица организаций'!X191</f>
        <v>207</v>
      </c>
      <c r="U191" s="3">
        <f>'Рейтинговая таблица организаций'!Y191</f>
        <v>208</v>
      </c>
      <c r="V191" s="3">
        <f>'Рейтинговая таблица организаций'!AD191</f>
        <v>1</v>
      </c>
      <c r="W191" s="3">
        <f>'Рейтинговая таблица организаций'!AE191</f>
        <v>3</v>
      </c>
      <c r="X191" s="3">
        <f>'Рейтинговая таблица организаций'!AF191</f>
        <v>128</v>
      </c>
      <c r="Y191" s="3">
        <f>'Рейтинговая таблица организаций'!AG191</f>
        <v>136</v>
      </c>
      <c r="Z191" s="3">
        <f>ROUND('Рейтинговая таблица организаций'!AL191*100/AA191,0)</f>
        <v>98</v>
      </c>
      <c r="AA191" s="3">
        <f>'Рейтинговая таблица организаций'!AM191</f>
        <v>208</v>
      </c>
      <c r="AB191" s="3">
        <f>ROUND('Рейтинговая таблица организаций'!AN191*100/AC191,0)</f>
        <v>99</v>
      </c>
      <c r="AC191" s="3">
        <f>'Рейтинговая таблица организаций'!AO191</f>
        <v>208</v>
      </c>
      <c r="AD191" s="3">
        <f>ROUND('Рейтинговая таблица организаций'!AP191*100/AE191,0)</f>
        <v>96</v>
      </c>
      <c r="AE191" s="3">
        <f>'Рейтинговая таблица организаций'!AQ191</f>
        <v>178</v>
      </c>
      <c r="AF191" s="3">
        <f>ROUND('Рейтинговая таблица организаций'!AV191*100/AG191,0)</f>
        <v>98</v>
      </c>
      <c r="AG191" s="3">
        <f>'Рейтинговая таблица организаций'!AW191</f>
        <v>208</v>
      </c>
      <c r="AH191" s="3">
        <f>ROUND('Рейтинговая таблица организаций'!AX191*100/AI191,0)</f>
        <v>100</v>
      </c>
      <c r="AI191" s="3">
        <f>'Рейтинговая таблица организаций'!AY191</f>
        <v>208</v>
      </c>
      <c r="AJ191" s="3">
        <f>ROUND('Рейтинговая таблица организаций'!AZ191*100/AK191,0)</f>
        <v>100</v>
      </c>
      <c r="AK191" s="3">
        <f>'Рейтинговая таблица организаций'!BA191</f>
        <v>208</v>
      </c>
    </row>
    <row r="192" spans="1:37">
      <c r="A192" s="14">
        <f>'Рейтинговая таблица организаций'!A192</f>
        <v>190</v>
      </c>
      <c r="B192" s="14" t="str">
        <f>'бланки '!C194</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2" s="2">
        <f>'бланки '!E194+'бланки '!F194</f>
        <v>253</v>
      </c>
      <c r="D192" s="14">
        <f>'Рейтинговая таблица организаций'!C192</f>
        <v>193</v>
      </c>
      <c r="E192" s="14">
        <v>14</v>
      </c>
      <c r="F192" s="14">
        <v>179</v>
      </c>
      <c r="G192" s="14">
        <v>1</v>
      </c>
      <c r="H192" s="6">
        <f t="shared" si="2"/>
        <v>0.76284584980237158</v>
      </c>
      <c r="I192" s="18">
        <f>анкеты!I190</f>
        <v>129</v>
      </c>
      <c r="J192" s="3">
        <f>ROUND('Рейтинговая таблица организаций'!D192*100/K192,0)</f>
        <v>100</v>
      </c>
      <c r="K192" s="3">
        <f>'Рейтинговая таблица организаций'!E192</f>
        <v>14</v>
      </c>
      <c r="L192" s="3">
        <f>ROUND('Рейтинговая таблица организаций'!F192*100/M192,0)</f>
        <v>100</v>
      </c>
      <c r="M192" s="3">
        <f>'Рейтинговая таблица организаций'!G192</f>
        <v>56</v>
      </c>
      <c r="N192" s="3">
        <f>'Рейтинговая таблица организаций'!H192</f>
        <v>4</v>
      </c>
      <c r="O192" s="3">
        <f>ROUND('Рейтинговая таблица организаций'!I192*100/P192,0)</f>
        <v>99</v>
      </c>
      <c r="P192" s="3">
        <f>'Рейтинговая таблица организаций'!J192</f>
        <v>177</v>
      </c>
      <c r="Q192" s="3">
        <f>ROUND('Рейтинговая таблица организаций'!K192*100/R192,0)</f>
        <v>98</v>
      </c>
      <c r="R192" s="3">
        <f>'Рейтинговая таблица организаций'!L192</f>
        <v>173</v>
      </c>
      <c r="S192" s="3">
        <f>'Рейтинговая таблица организаций'!U192</f>
        <v>5</v>
      </c>
      <c r="T192" s="3">
        <f>'Рейтинговая таблица организаций'!X192</f>
        <v>192</v>
      </c>
      <c r="U192" s="3">
        <f>'Рейтинговая таблица организаций'!Y192</f>
        <v>193</v>
      </c>
      <c r="V192" s="3">
        <f>'Рейтинговая таблица организаций'!AD192</f>
        <v>1</v>
      </c>
      <c r="W192" s="3">
        <f>'Рейтинговая таблица организаций'!AE192</f>
        <v>5</v>
      </c>
      <c r="X192" s="3">
        <f>'Рейтинговая таблица организаций'!AF192</f>
        <v>126</v>
      </c>
      <c r="Y192" s="3">
        <f>'Рейтинговая таблица организаций'!AG192</f>
        <v>129</v>
      </c>
      <c r="Z192" s="3">
        <f>ROUND('Рейтинговая таблица организаций'!AL192*100/AA192,0)</f>
        <v>99</v>
      </c>
      <c r="AA192" s="3">
        <f>'Рейтинговая таблица организаций'!AM192</f>
        <v>193</v>
      </c>
      <c r="AB192" s="3">
        <f>ROUND('Рейтинговая таблица организаций'!AN192*100/AC192,0)</f>
        <v>97</v>
      </c>
      <c r="AC192" s="3">
        <f>'Рейтинговая таблица организаций'!AO192</f>
        <v>193</v>
      </c>
      <c r="AD192" s="3">
        <f>ROUND('Рейтинговая таблица организаций'!AP192*100/AE192,0)</f>
        <v>99</v>
      </c>
      <c r="AE192" s="3">
        <f>'Рейтинговая таблица организаций'!AQ192</f>
        <v>175</v>
      </c>
      <c r="AF192" s="3">
        <f>ROUND('Рейтинговая таблица организаций'!AV192*100/AG192,0)</f>
        <v>98</v>
      </c>
      <c r="AG192" s="3">
        <f>'Рейтинговая таблица организаций'!AW192</f>
        <v>193</v>
      </c>
      <c r="AH192" s="3">
        <f>ROUND('Рейтинговая таблица организаций'!AX192*100/AI192,0)</f>
        <v>97</v>
      </c>
      <c r="AI192" s="3">
        <f>'Рейтинговая таблица организаций'!AY192</f>
        <v>193</v>
      </c>
      <c r="AJ192" s="3">
        <f>ROUND('Рейтинговая таблица организаций'!AZ192*100/AK192,0)</f>
        <v>96</v>
      </c>
      <c r="AK192" s="3">
        <f>'Рейтинговая таблица организаций'!BA192</f>
        <v>193</v>
      </c>
    </row>
    <row r="193" spans="1:37">
      <c r="A193" s="14">
        <f>'Рейтинговая таблица организаций'!A193</f>
        <v>191</v>
      </c>
      <c r="B193" s="14" t="str">
        <f>'бланки '!C195</f>
        <v>Муниципальное бюджетное общеобразовательное учреждение «Салтыковская средняя общеобразовательная школа» Орловского района Орловской области</v>
      </c>
      <c r="C193" s="2">
        <f>'бланки '!E195+'бланки '!F195</f>
        <v>86</v>
      </c>
      <c r="D193" s="14">
        <f>'Рейтинговая таблица организаций'!C193</f>
        <v>65</v>
      </c>
      <c r="E193" s="14">
        <v>21</v>
      </c>
      <c r="F193" s="14">
        <v>44</v>
      </c>
      <c r="G193" s="14">
        <v>1</v>
      </c>
      <c r="H193" s="6">
        <f t="shared" si="2"/>
        <v>0.7558139534883721</v>
      </c>
      <c r="I193" s="18">
        <f>анкеты!I191</f>
        <v>28</v>
      </c>
      <c r="J193" s="3">
        <f>ROUND('Рейтинговая таблица организаций'!D193*100/K193,0)</f>
        <v>100</v>
      </c>
      <c r="K193" s="3">
        <f>'Рейтинговая таблица организаций'!E193</f>
        <v>14</v>
      </c>
      <c r="L193" s="3">
        <f>ROUND('Рейтинговая таблица организаций'!F193*100/M193,0)</f>
        <v>96</v>
      </c>
      <c r="M193" s="3">
        <f>'Рейтинговая таблица организаций'!G193</f>
        <v>56</v>
      </c>
      <c r="N193" s="3">
        <f>'Рейтинговая таблица организаций'!H193</f>
        <v>4</v>
      </c>
      <c r="O193" s="3">
        <f>ROUND('Рейтинговая таблица организаций'!I193*100/P193,0)</f>
        <v>100</v>
      </c>
      <c r="P193" s="3">
        <f>'Рейтинговая таблица организаций'!J193</f>
        <v>56</v>
      </c>
      <c r="Q193" s="3">
        <f>ROUND('Рейтинговая таблица организаций'!K193*100/R193,0)</f>
        <v>100</v>
      </c>
      <c r="R193" s="3">
        <f>'Рейтинговая таблица организаций'!L193</f>
        <v>57</v>
      </c>
      <c r="S193" s="3">
        <f>'Рейтинговая таблица организаций'!U193</f>
        <v>5</v>
      </c>
      <c r="T193" s="3">
        <f>'Рейтинговая таблица организаций'!X193</f>
        <v>62</v>
      </c>
      <c r="U193" s="3">
        <f>'Рейтинговая таблица организаций'!Y193</f>
        <v>65</v>
      </c>
      <c r="V193" s="3">
        <f>'Рейтинговая таблица организаций'!AD193</f>
        <v>2</v>
      </c>
      <c r="W193" s="3">
        <f>'Рейтинговая таблица организаций'!AE193</f>
        <v>4</v>
      </c>
      <c r="X193" s="3">
        <f>'Рейтинговая таблица организаций'!AF193</f>
        <v>25</v>
      </c>
      <c r="Y193" s="3">
        <f>'Рейтинговая таблица организаций'!AG193</f>
        <v>28</v>
      </c>
      <c r="Z193" s="3">
        <f>ROUND('Рейтинговая таблица организаций'!AL193*100/AA193,0)</f>
        <v>97</v>
      </c>
      <c r="AA193" s="3">
        <f>'Рейтинговая таблица организаций'!AM193</f>
        <v>65</v>
      </c>
      <c r="AB193" s="3">
        <f>ROUND('Рейтинговая таблица организаций'!AN193*100/AC193,0)</f>
        <v>98</v>
      </c>
      <c r="AC193" s="3">
        <f>'Рейтинговая таблица организаций'!AO193</f>
        <v>65</v>
      </c>
      <c r="AD193" s="3">
        <f>ROUND('Рейтинговая таблица организаций'!AP193*100/AE193,0)</f>
        <v>93</v>
      </c>
      <c r="AE193" s="3">
        <f>'Рейтинговая таблица организаций'!AQ193</f>
        <v>56</v>
      </c>
      <c r="AF193" s="3">
        <f>ROUND('Рейтинговая таблица организаций'!AV193*100/AG193,0)</f>
        <v>98</v>
      </c>
      <c r="AG193" s="3">
        <f>'Рейтинговая таблица организаций'!AW193</f>
        <v>65</v>
      </c>
      <c r="AH193" s="3">
        <f>ROUND('Рейтинговая таблица организаций'!AX193*100/AI193,0)</f>
        <v>98</v>
      </c>
      <c r="AI193" s="3">
        <f>'Рейтинговая таблица организаций'!AY193</f>
        <v>65</v>
      </c>
      <c r="AJ193" s="3">
        <f>ROUND('Рейтинговая таблица организаций'!AZ193*100/AK193,0)</f>
        <v>98</v>
      </c>
      <c r="AK193" s="3">
        <f>'Рейтинговая таблица организаций'!BA193</f>
        <v>65</v>
      </c>
    </row>
    <row r="194" spans="1:37">
      <c r="A194" s="14">
        <f>'Рейтинговая таблица организаций'!A194</f>
        <v>192</v>
      </c>
      <c r="B194" s="14" t="str">
        <f>'бланки '!C196</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4" s="2">
        <f>'бланки '!E196+'бланки '!F196</f>
        <v>414</v>
      </c>
      <c r="D194" s="14">
        <f>'Рейтинговая таблица организаций'!C194</f>
        <v>273</v>
      </c>
      <c r="E194" s="14">
        <v>66</v>
      </c>
      <c r="F194" s="14">
        <v>207</v>
      </c>
      <c r="G194" s="14">
        <v>30</v>
      </c>
      <c r="H194" s="6">
        <f t="shared" si="2"/>
        <v>0.65942028985507251</v>
      </c>
      <c r="I194" s="18">
        <f>анкеты!I192</f>
        <v>138</v>
      </c>
      <c r="J194" s="3">
        <f>ROUND('Рейтинговая таблица организаций'!D194*100/K194,0)</f>
        <v>100</v>
      </c>
      <c r="K194" s="3">
        <f>'Рейтинговая таблица организаций'!E194</f>
        <v>14</v>
      </c>
      <c r="L194" s="3">
        <f>ROUND('Рейтинговая таблица организаций'!F194*100/M194,0)</f>
        <v>92</v>
      </c>
      <c r="M194" s="3">
        <f>'Рейтинговая таблица организаций'!G194</f>
        <v>56</v>
      </c>
      <c r="N194" s="3">
        <f>'Рейтинговая таблица организаций'!H194</f>
        <v>4</v>
      </c>
      <c r="O194" s="3">
        <f>ROUND('Рейтинговая таблица организаций'!I194*100/P194,0)</f>
        <v>99</v>
      </c>
      <c r="P194" s="3">
        <f>'Рейтинговая таблица организаций'!J194</f>
        <v>263</v>
      </c>
      <c r="Q194" s="3">
        <f>ROUND('Рейтинговая таблица организаций'!K194*100/R194,0)</f>
        <v>98</v>
      </c>
      <c r="R194" s="3">
        <f>'Рейтинговая таблица организаций'!L194</f>
        <v>256</v>
      </c>
      <c r="S194" s="3">
        <f>'Рейтинговая таблица организаций'!U194</f>
        <v>5</v>
      </c>
      <c r="T194" s="3">
        <f>'Рейтинговая таблица организаций'!X194</f>
        <v>269</v>
      </c>
      <c r="U194" s="3">
        <f>'Рейтинговая таблица организаций'!Y194</f>
        <v>273</v>
      </c>
      <c r="V194" s="3">
        <f>'Рейтинговая таблица организаций'!AD194</f>
        <v>1</v>
      </c>
      <c r="W194" s="3">
        <f>'Рейтинговая таблица организаций'!AE194</f>
        <v>5</v>
      </c>
      <c r="X194" s="3">
        <f>'Рейтинговая таблица организаций'!AF194</f>
        <v>132</v>
      </c>
      <c r="Y194" s="3">
        <f>'Рейтинговая таблица организаций'!AG194</f>
        <v>138</v>
      </c>
      <c r="Z194" s="3">
        <f>ROUND('Рейтинговая таблица организаций'!AL194*100/AA194,0)</f>
        <v>99</v>
      </c>
      <c r="AA194" s="3">
        <f>'Рейтинговая таблица организаций'!AM194</f>
        <v>273</v>
      </c>
      <c r="AB194" s="3">
        <f>ROUND('Рейтинговая таблица организаций'!AN194*100/AC194,0)</f>
        <v>98</v>
      </c>
      <c r="AC194" s="3">
        <f>'Рейтинговая таблица организаций'!AO194</f>
        <v>273</v>
      </c>
      <c r="AD194" s="3">
        <f>ROUND('Рейтинговая таблица организаций'!AP194*100/AE194,0)</f>
        <v>100</v>
      </c>
      <c r="AE194" s="3">
        <f>'Рейтинговая таблица организаций'!AQ194</f>
        <v>254</v>
      </c>
      <c r="AF194" s="3">
        <f>ROUND('Рейтинговая таблица организаций'!AV194*100/AG194,0)</f>
        <v>97</v>
      </c>
      <c r="AG194" s="3">
        <f>'Рейтинговая таблица организаций'!AW194</f>
        <v>273</v>
      </c>
      <c r="AH194" s="3">
        <f>ROUND('Рейтинговая таблица организаций'!AX194*100/AI194,0)</f>
        <v>99</v>
      </c>
      <c r="AI194" s="3">
        <f>'Рейтинговая таблица организаций'!AY194</f>
        <v>273</v>
      </c>
      <c r="AJ194" s="3">
        <f>ROUND('Рейтинговая таблица организаций'!AZ194*100/AK194,0)</f>
        <v>99</v>
      </c>
      <c r="AK194" s="3">
        <f>'Рейтинговая таблица организаций'!BA194</f>
        <v>273</v>
      </c>
    </row>
    <row r="195" spans="1:37">
      <c r="A195" s="14">
        <f>'Рейтинговая таблица организаций'!A195</f>
        <v>193</v>
      </c>
      <c r="B195" s="14" t="str">
        <f>'бланки '!C197</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5" s="2">
        <f>'бланки '!E197+'бланки '!F197</f>
        <v>58</v>
      </c>
      <c r="D195" s="14">
        <f>'Рейтинговая таблица организаций'!C195</f>
        <v>46</v>
      </c>
      <c r="E195" s="14">
        <v>0</v>
      </c>
      <c r="F195" s="14">
        <v>46</v>
      </c>
      <c r="G195" s="14">
        <v>1</v>
      </c>
      <c r="H195" s="6">
        <f t="shared" ref="H195:H258" si="3">D195/C195</f>
        <v>0.7931034482758621</v>
      </c>
      <c r="I195" s="18">
        <f>анкеты!I193</f>
        <v>19</v>
      </c>
      <c r="J195" s="3">
        <f>ROUND('Рейтинговая таблица организаций'!D195*100/K195,0)</f>
        <v>100</v>
      </c>
      <c r="K195" s="3">
        <f>'Рейтинговая таблица организаций'!E195</f>
        <v>14</v>
      </c>
      <c r="L195" s="3">
        <f>ROUND('Рейтинговая таблица организаций'!F195*100/M195,0)</f>
        <v>99</v>
      </c>
      <c r="M195" s="3">
        <f>'Рейтинговая таблица организаций'!G195</f>
        <v>55</v>
      </c>
      <c r="N195" s="3">
        <f>'Рейтинговая таблица организаций'!H195</f>
        <v>4</v>
      </c>
      <c r="O195" s="3">
        <f>ROUND('Рейтинговая таблица организаций'!I195*100/P195,0)</f>
        <v>100</v>
      </c>
      <c r="P195" s="3">
        <f>'Рейтинговая таблица организаций'!J195</f>
        <v>46</v>
      </c>
      <c r="Q195" s="3">
        <f>ROUND('Рейтинговая таблица организаций'!K195*100/R195,0)</f>
        <v>100</v>
      </c>
      <c r="R195" s="3">
        <f>'Рейтинговая таблица организаций'!L195</f>
        <v>46</v>
      </c>
      <c r="S195" s="3">
        <f>'Рейтинговая таблица организаций'!U195</f>
        <v>5</v>
      </c>
      <c r="T195" s="3">
        <f>'Рейтинговая таблица организаций'!X195</f>
        <v>45</v>
      </c>
      <c r="U195" s="3">
        <f>'Рейтинговая таблица организаций'!Y195</f>
        <v>46</v>
      </c>
      <c r="V195" s="3">
        <f>'Рейтинговая таблица организаций'!AD195</f>
        <v>2</v>
      </c>
      <c r="W195" s="3">
        <f>'Рейтинговая таблица организаций'!AE195</f>
        <v>2</v>
      </c>
      <c r="X195" s="3">
        <f>'Рейтинговая таблица организаций'!AF195</f>
        <v>19</v>
      </c>
      <c r="Y195" s="3">
        <f>'Рейтинговая таблица организаций'!AG195</f>
        <v>19</v>
      </c>
      <c r="Z195" s="3">
        <f>ROUND('Рейтинговая таблица организаций'!AL195*100/AA195,0)</f>
        <v>98</v>
      </c>
      <c r="AA195" s="3">
        <f>'Рейтинговая таблица организаций'!AM195</f>
        <v>46</v>
      </c>
      <c r="AB195" s="3">
        <f>ROUND('Рейтинговая таблица организаций'!AN195*100/AC195,0)</f>
        <v>100</v>
      </c>
      <c r="AC195" s="3">
        <f>'Рейтинговая таблица организаций'!AO195</f>
        <v>46</v>
      </c>
      <c r="AD195" s="3">
        <f>ROUND('Рейтинговая таблица организаций'!AP195*100/AE195,0)</f>
        <v>100</v>
      </c>
      <c r="AE195" s="3">
        <f>'Рейтинговая таблица организаций'!AQ195</f>
        <v>44</v>
      </c>
      <c r="AF195" s="3">
        <f>ROUND('Рейтинговая таблица организаций'!AV195*100/AG195,0)</f>
        <v>100</v>
      </c>
      <c r="AG195" s="3">
        <f>'Рейтинговая таблица организаций'!AW195</f>
        <v>46</v>
      </c>
      <c r="AH195" s="3">
        <f>ROUND('Рейтинговая таблица организаций'!AX195*100/AI195,0)</f>
        <v>100</v>
      </c>
      <c r="AI195" s="3">
        <f>'Рейтинговая таблица организаций'!AY195</f>
        <v>46</v>
      </c>
      <c r="AJ195" s="3">
        <f>ROUND('Рейтинговая таблица организаций'!AZ195*100/AK195,0)</f>
        <v>98</v>
      </c>
      <c r="AK195" s="3">
        <f>'Рейтинговая таблица организаций'!BA195</f>
        <v>46</v>
      </c>
    </row>
    <row r="196" spans="1:37">
      <c r="A196" s="14">
        <f>'Рейтинговая таблица организаций'!A196</f>
        <v>194</v>
      </c>
      <c r="B196" s="14" t="str">
        <f>'бланки '!C198</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6" s="2">
        <f>'бланки '!E198+'бланки '!F198</f>
        <v>78</v>
      </c>
      <c r="D196" s="14">
        <f>'Рейтинговая таблица организаций'!C196</f>
        <v>62</v>
      </c>
      <c r="E196" s="14">
        <v>19</v>
      </c>
      <c r="F196" s="14">
        <v>43</v>
      </c>
      <c r="G196" s="14">
        <v>1</v>
      </c>
      <c r="H196" s="6">
        <f t="shared" si="3"/>
        <v>0.79487179487179482</v>
      </c>
      <c r="I196" s="18">
        <f>анкеты!I194</f>
        <v>20</v>
      </c>
      <c r="J196" s="3">
        <f>ROUND('Рейтинговая таблица организаций'!D196*100/K196,0)</f>
        <v>100</v>
      </c>
      <c r="K196" s="3">
        <f>'Рейтинговая таблица организаций'!E196</f>
        <v>14</v>
      </c>
      <c r="L196" s="3">
        <f>ROUND('Рейтинговая таблица организаций'!F196*100/M196,0)</f>
        <v>100</v>
      </c>
      <c r="M196" s="3">
        <f>'Рейтинговая таблица организаций'!G196</f>
        <v>55</v>
      </c>
      <c r="N196" s="3">
        <f>'Рейтинговая таблица организаций'!H196</f>
        <v>4</v>
      </c>
      <c r="O196" s="3">
        <f>ROUND('Рейтинговая таблица организаций'!I196*100/P196,0)</f>
        <v>100</v>
      </c>
      <c r="P196" s="3">
        <f>'Рейтинговая таблица организаций'!J196</f>
        <v>60</v>
      </c>
      <c r="Q196" s="3">
        <f>ROUND('Рейтинговая таблица организаций'!K196*100/R196,0)</f>
        <v>98</v>
      </c>
      <c r="R196" s="3">
        <f>'Рейтинговая таблица организаций'!L196</f>
        <v>59</v>
      </c>
      <c r="S196" s="3">
        <f>'Рейтинговая таблица организаций'!U196</f>
        <v>5</v>
      </c>
      <c r="T196" s="3">
        <f>'Рейтинговая таблица организаций'!X196</f>
        <v>60</v>
      </c>
      <c r="U196" s="3">
        <f>'Рейтинговая таблица организаций'!Y196</f>
        <v>62</v>
      </c>
      <c r="V196" s="3">
        <f>'Рейтинговая таблица организаций'!AD196</f>
        <v>4</v>
      </c>
      <c r="W196" s="3">
        <f>'Рейтинговая таблица организаций'!AE196</f>
        <v>3</v>
      </c>
      <c r="X196" s="3">
        <f>'Рейтинговая таблица организаций'!AF196</f>
        <v>17</v>
      </c>
      <c r="Y196" s="3">
        <f>'Рейтинговая таблица организаций'!AG196</f>
        <v>20</v>
      </c>
      <c r="Z196" s="3">
        <f>ROUND('Рейтинговая таблица организаций'!AL196*100/AA196,0)</f>
        <v>98</v>
      </c>
      <c r="AA196" s="3">
        <f>'Рейтинговая таблица организаций'!AM196</f>
        <v>62</v>
      </c>
      <c r="AB196" s="3">
        <f>ROUND('Рейтинговая таблица организаций'!AN196*100/AC196,0)</f>
        <v>98</v>
      </c>
      <c r="AC196" s="3">
        <f>'Рейтинговая таблица организаций'!AO196</f>
        <v>62</v>
      </c>
      <c r="AD196" s="3">
        <f>ROUND('Рейтинговая таблица организаций'!AP196*100/AE196,0)</f>
        <v>100</v>
      </c>
      <c r="AE196" s="3">
        <f>'Рейтинговая таблица организаций'!AQ196</f>
        <v>58</v>
      </c>
      <c r="AF196" s="3">
        <f>ROUND('Рейтинговая таблица организаций'!AV196*100/AG196,0)</f>
        <v>100</v>
      </c>
      <c r="AG196" s="3">
        <f>'Рейтинговая таблица организаций'!AW196</f>
        <v>62</v>
      </c>
      <c r="AH196" s="3">
        <f>ROUND('Рейтинговая таблица организаций'!AX196*100/AI196,0)</f>
        <v>98</v>
      </c>
      <c r="AI196" s="3">
        <f>'Рейтинговая таблица организаций'!AY196</f>
        <v>62</v>
      </c>
      <c r="AJ196" s="3">
        <f>ROUND('Рейтинговая таблица организаций'!AZ196*100/AK196,0)</f>
        <v>97</v>
      </c>
      <c r="AK196" s="3">
        <f>'Рейтинговая таблица организаций'!BA196</f>
        <v>62</v>
      </c>
    </row>
    <row r="197" spans="1:37">
      <c r="A197" s="14">
        <f>'Рейтинговая таблица организаций'!A197</f>
        <v>195</v>
      </c>
      <c r="B197" s="14" t="str">
        <f>'бланки '!C199</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7" s="2">
        <f>'бланки '!E199+'бланки '!F199</f>
        <v>253</v>
      </c>
      <c r="D197" s="14">
        <f>'Рейтинговая таблица организаций'!C197</f>
        <v>181</v>
      </c>
      <c r="E197" s="14">
        <v>23</v>
      </c>
      <c r="F197" s="14">
        <v>158</v>
      </c>
      <c r="G197" s="14">
        <v>13</v>
      </c>
      <c r="H197" s="6">
        <f t="shared" si="3"/>
        <v>0.71541501976284583</v>
      </c>
      <c r="I197" s="18">
        <f>анкеты!I195</f>
        <v>47</v>
      </c>
      <c r="J197" s="3">
        <f>ROUND('Рейтинговая таблица организаций'!D197*100/K197,0)</f>
        <v>100</v>
      </c>
      <c r="K197" s="3">
        <f>'Рейтинговая таблица организаций'!E197</f>
        <v>14</v>
      </c>
      <c r="L197" s="3">
        <f>ROUND('Рейтинговая таблица организаций'!F197*100/M197,0)</f>
        <v>87</v>
      </c>
      <c r="M197" s="3">
        <f>'Рейтинговая таблица организаций'!G197</f>
        <v>55</v>
      </c>
      <c r="N197" s="3">
        <f>'Рейтинговая таблица организаций'!H197</f>
        <v>3</v>
      </c>
      <c r="O197" s="3">
        <f>ROUND('Рейтинговая таблица организаций'!I197*100/P197,0)</f>
        <v>96</v>
      </c>
      <c r="P197" s="3">
        <f>'Рейтинговая таблица организаций'!J197</f>
        <v>147</v>
      </c>
      <c r="Q197" s="3">
        <f>ROUND('Рейтинговая таблица организаций'!K197*100/R197,0)</f>
        <v>98</v>
      </c>
      <c r="R197" s="3">
        <f>'Рейтинговая таблица организаций'!L197</f>
        <v>137</v>
      </c>
      <c r="S197" s="3">
        <f>'Рейтинговая таблица организаций'!U197</f>
        <v>5</v>
      </c>
      <c r="T197" s="3">
        <f>'Рейтинговая таблица организаций'!X197</f>
        <v>179</v>
      </c>
      <c r="U197" s="3">
        <f>'Рейтинговая таблица организаций'!Y197</f>
        <v>181</v>
      </c>
      <c r="V197" s="3">
        <f>'Рейтинговая таблица организаций'!AD197</f>
        <v>1</v>
      </c>
      <c r="W197" s="3">
        <f>'Рейтинговая таблица организаций'!AE197</f>
        <v>4</v>
      </c>
      <c r="X197" s="3">
        <f>'Рейтинговая таблица организаций'!AF197</f>
        <v>44</v>
      </c>
      <c r="Y197" s="3">
        <f>'Рейтинговая таблица организаций'!AG197</f>
        <v>47</v>
      </c>
      <c r="Z197" s="3">
        <f>ROUND('Рейтинговая таблица организаций'!AL197*100/AA197,0)</f>
        <v>98</v>
      </c>
      <c r="AA197" s="3">
        <f>'Рейтинговая таблица организаций'!AM197</f>
        <v>181</v>
      </c>
      <c r="AB197" s="3">
        <f>ROUND('Рейтинговая таблица организаций'!AN197*100/AC197,0)</f>
        <v>96</v>
      </c>
      <c r="AC197" s="3">
        <f>'Рейтинговая таблица организаций'!AO197</f>
        <v>181</v>
      </c>
      <c r="AD197" s="3">
        <f>ROUND('Рейтинговая таблица организаций'!AP197*100/AE197,0)</f>
        <v>95</v>
      </c>
      <c r="AE197" s="3">
        <f>'Рейтинговая таблица организаций'!AQ197</f>
        <v>147</v>
      </c>
      <c r="AF197" s="3">
        <f>ROUND('Рейтинговая таблица организаций'!AV197*100/AG197,0)</f>
        <v>97</v>
      </c>
      <c r="AG197" s="3">
        <f>'Рейтинговая таблица организаций'!AW197</f>
        <v>181</v>
      </c>
      <c r="AH197" s="3">
        <f>ROUND('Рейтинговая таблица организаций'!AX197*100/AI197,0)</f>
        <v>99</v>
      </c>
      <c r="AI197" s="3">
        <f>'Рейтинговая таблица организаций'!AY197</f>
        <v>181</v>
      </c>
      <c r="AJ197" s="3">
        <f>ROUND('Рейтинговая таблица организаций'!AZ197*100/AK197,0)</f>
        <v>99</v>
      </c>
      <c r="AK197" s="3">
        <f>'Рейтинговая таблица организаций'!BA197</f>
        <v>181</v>
      </c>
    </row>
    <row r="198" spans="1:37">
      <c r="A198" s="14">
        <f>'Рейтинговая таблица организаций'!A198</f>
        <v>196</v>
      </c>
      <c r="B198" s="14" t="str">
        <f>'бланки '!C200</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8" s="2">
        <f>'бланки '!E200+'бланки '!F200</f>
        <v>486</v>
      </c>
      <c r="D198" s="14">
        <f>'Рейтинговая таблица организаций'!C198</f>
        <v>387</v>
      </c>
      <c r="E198" s="14">
        <v>29</v>
      </c>
      <c r="F198" s="14">
        <v>358</v>
      </c>
      <c r="G198" s="14">
        <v>1</v>
      </c>
      <c r="H198" s="6">
        <f t="shared" si="3"/>
        <v>0.79629629629629628</v>
      </c>
      <c r="I198" s="18">
        <f>анкеты!I196</f>
        <v>225</v>
      </c>
      <c r="J198" s="3">
        <f>ROUND('Рейтинговая таблица организаций'!D198*100/K198,0)</f>
        <v>100</v>
      </c>
      <c r="K198" s="3">
        <f>'Рейтинговая таблица организаций'!E198</f>
        <v>14</v>
      </c>
      <c r="L198" s="3">
        <f>ROUND('Рейтинговая таблица организаций'!F198*100/M198,0)</f>
        <v>100</v>
      </c>
      <c r="M198" s="3">
        <f>'Рейтинговая таблица организаций'!G198</f>
        <v>61</v>
      </c>
      <c r="N198" s="3">
        <f>'Рейтинговая таблица организаций'!H198</f>
        <v>4</v>
      </c>
      <c r="O198" s="3">
        <f>ROUND('Рейтинговая таблица организаций'!I198*100/P198,0)</f>
        <v>100</v>
      </c>
      <c r="P198" s="3">
        <f>'Рейтинговая таблица организаций'!J198</f>
        <v>339</v>
      </c>
      <c r="Q198" s="3">
        <f>ROUND('Рейтинговая таблица организаций'!K198*100/R198,0)</f>
        <v>99</v>
      </c>
      <c r="R198" s="3">
        <f>'Рейтинговая таблица организаций'!L198</f>
        <v>338</v>
      </c>
      <c r="S198" s="3">
        <f>'Рейтинговая таблица организаций'!U198</f>
        <v>5</v>
      </c>
      <c r="T198" s="3">
        <f>'Рейтинговая таблица организаций'!X198</f>
        <v>386</v>
      </c>
      <c r="U198" s="3">
        <f>'Рейтинговая таблица организаций'!Y198</f>
        <v>387</v>
      </c>
      <c r="V198" s="3">
        <f>'Рейтинговая таблица организаций'!AD198</f>
        <v>5</v>
      </c>
      <c r="W198" s="3">
        <f>'Рейтинговая таблица организаций'!AE198</f>
        <v>6</v>
      </c>
      <c r="X198" s="3">
        <f>'Рейтинговая таблица организаций'!AF198</f>
        <v>216</v>
      </c>
      <c r="Y198" s="3">
        <f>'Рейтинговая таблица организаций'!AG198</f>
        <v>225</v>
      </c>
      <c r="Z198" s="3">
        <f>ROUND('Рейтинговая таблица организаций'!AL198*100/AA198,0)</f>
        <v>97</v>
      </c>
      <c r="AA198" s="3">
        <f>'Рейтинговая таблица организаций'!AM198</f>
        <v>387</v>
      </c>
      <c r="AB198" s="3">
        <f>ROUND('Рейтинговая таблица организаций'!AN198*100/AC198,0)</f>
        <v>99</v>
      </c>
      <c r="AC198" s="3">
        <f>'Рейтинговая таблица организаций'!AO198</f>
        <v>387</v>
      </c>
      <c r="AD198" s="3">
        <f>ROUND('Рейтинговая таблица организаций'!AP198*100/AE198,0)</f>
        <v>98</v>
      </c>
      <c r="AE198" s="3">
        <f>'Рейтинговая таблица организаций'!AQ198</f>
        <v>329</v>
      </c>
      <c r="AF198" s="3">
        <f>ROUND('Рейтинговая таблица организаций'!AV198*100/AG198,0)</f>
        <v>95</v>
      </c>
      <c r="AG198" s="3">
        <f>'Рейтинговая таблица организаций'!AW198</f>
        <v>387</v>
      </c>
      <c r="AH198" s="3">
        <f>ROUND('Рейтинговая таблица организаций'!AX198*100/AI198,0)</f>
        <v>97</v>
      </c>
      <c r="AI198" s="3">
        <f>'Рейтинговая таблица организаций'!AY198</f>
        <v>387</v>
      </c>
      <c r="AJ198" s="3">
        <f>ROUND('Рейтинговая таблица организаций'!AZ198*100/AK198,0)</f>
        <v>96</v>
      </c>
      <c r="AK198" s="3">
        <f>'Рейтинговая таблица организаций'!BA198</f>
        <v>387</v>
      </c>
    </row>
    <row r="199" spans="1:37">
      <c r="A199" s="14">
        <f>'Рейтинговая таблица организаций'!A199</f>
        <v>197</v>
      </c>
      <c r="B199" s="14" t="str">
        <f>'бланки '!C201</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9" s="2">
        <f>'бланки '!E201+'бланки '!F201</f>
        <v>54</v>
      </c>
      <c r="D199" s="14">
        <f>'Рейтинговая таблица организаций'!C199</f>
        <v>54</v>
      </c>
      <c r="E199" s="14">
        <v>5</v>
      </c>
      <c r="F199" s="14">
        <v>49</v>
      </c>
      <c r="G199" s="14">
        <v>1</v>
      </c>
      <c r="H199" s="6">
        <f t="shared" si="3"/>
        <v>1</v>
      </c>
      <c r="I199" s="18">
        <f>анкеты!I197</f>
        <v>1</v>
      </c>
      <c r="J199" s="3">
        <f>ROUND('Рейтинговая таблица организаций'!D199*100/K199,0)</f>
        <v>100</v>
      </c>
      <c r="K199" s="3">
        <f>'Рейтинговая таблица организаций'!E199</f>
        <v>14</v>
      </c>
      <c r="L199" s="3">
        <f>ROUND('Рейтинговая таблица организаций'!F199*100/M199,0)</f>
        <v>71</v>
      </c>
      <c r="M199" s="3">
        <f>'Рейтинговая таблица организаций'!G199</f>
        <v>54</v>
      </c>
      <c r="N199" s="3">
        <f>'Рейтинговая таблица организаций'!H199</f>
        <v>4</v>
      </c>
      <c r="O199" s="3">
        <f>ROUND('Рейтинговая таблица организаций'!I199*100/P199,0)</f>
        <v>100</v>
      </c>
      <c r="P199" s="3">
        <f>'Рейтинговая таблица организаций'!J199</f>
        <v>50</v>
      </c>
      <c r="Q199" s="3">
        <f>ROUND('Рейтинговая таблица организаций'!K199*100/R199,0)</f>
        <v>100</v>
      </c>
      <c r="R199" s="3">
        <f>'Рейтинговая таблица организаций'!L199</f>
        <v>42</v>
      </c>
      <c r="S199" s="3">
        <f>'Рейтинговая таблица организаций'!U199</f>
        <v>5</v>
      </c>
      <c r="T199" s="3">
        <f>'Рейтинговая таблица организаций'!X199</f>
        <v>54</v>
      </c>
      <c r="U199" s="3">
        <f>'Рейтинговая таблица организаций'!Y199</f>
        <v>54</v>
      </c>
      <c r="V199" s="3">
        <f>'Рейтинговая таблица организаций'!AD199</f>
        <v>2</v>
      </c>
      <c r="W199" s="3">
        <f>'Рейтинговая таблица организаций'!AE199</f>
        <v>3</v>
      </c>
      <c r="X199" s="3">
        <f>'Рейтинговая таблица организаций'!AF199</f>
        <v>1</v>
      </c>
      <c r="Y199" s="3">
        <f>'Рейтинговая таблица организаций'!AG199</f>
        <v>1</v>
      </c>
      <c r="Z199" s="3">
        <f>ROUND('Рейтинговая таблица организаций'!AL199*100/AA199,0)</f>
        <v>100</v>
      </c>
      <c r="AA199" s="3">
        <f>'Рейтинговая таблица организаций'!AM199</f>
        <v>54</v>
      </c>
      <c r="AB199" s="3">
        <f>ROUND('Рейтинговая таблица организаций'!AN199*100/AC199,0)</f>
        <v>100</v>
      </c>
      <c r="AC199" s="3">
        <f>'Рейтинговая таблица организаций'!AO199</f>
        <v>54</v>
      </c>
      <c r="AD199" s="3">
        <f>ROUND('Рейтинговая таблица организаций'!AP199*100/AE199,0)</f>
        <v>100</v>
      </c>
      <c r="AE199" s="3">
        <f>'Рейтинговая таблица организаций'!AQ199</f>
        <v>46</v>
      </c>
      <c r="AF199" s="3">
        <f>ROUND('Рейтинговая таблица организаций'!AV199*100/AG199,0)</f>
        <v>100</v>
      </c>
      <c r="AG199" s="3">
        <f>'Рейтинговая таблица организаций'!AW199</f>
        <v>54</v>
      </c>
      <c r="AH199" s="3">
        <f>ROUND('Рейтинговая таблица организаций'!AX199*100/AI199,0)</f>
        <v>100</v>
      </c>
      <c r="AI199" s="3">
        <f>'Рейтинговая таблица организаций'!AY199</f>
        <v>54</v>
      </c>
      <c r="AJ199" s="3">
        <f>ROUND('Рейтинговая таблица организаций'!AZ199*100/AK199,0)</f>
        <v>100</v>
      </c>
      <c r="AK199" s="3">
        <f>'Рейтинговая таблица организаций'!BA199</f>
        <v>54</v>
      </c>
    </row>
    <row r="200" spans="1:37">
      <c r="A200" s="14">
        <f>'Рейтинговая таблица организаций'!A200</f>
        <v>198</v>
      </c>
      <c r="B200" s="14" t="str">
        <f>'бланки '!C202</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200" s="2">
        <f>'бланки '!E202+'бланки '!F202</f>
        <v>76</v>
      </c>
      <c r="D200" s="14">
        <f>'Рейтинговая таблица организаций'!C200</f>
        <v>61</v>
      </c>
      <c r="E200" s="14">
        <v>14</v>
      </c>
      <c r="F200" s="14">
        <v>47</v>
      </c>
      <c r="G200" s="14">
        <v>1</v>
      </c>
      <c r="H200" s="6">
        <f t="shared" si="3"/>
        <v>0.80263157894736847</v>
      </c>
      <c r="I200" s="18">
        <f>анкеты!I198</f>
        <v>26</v>
      </c>
      <c r="J200" s="3">
        <f>ROUND('Рейтинговая таблица организаций'!D200*100/K200,0)</f>
        <v>100</v>
      </c>
      <c r="K200" s="3">
        <f>'Рейтинговая таблица организаций'!E200</f>
        <v>13</v>
      </c>
      <c r="L200" s="3">
        <f>ROUND('Рейтинговая таблица организаций'!F200*100/M200,0)</f>
        <v>98</v>
      </c>
      <c r="M200" s="3">
        <f>'Рейтинговая таблица организаций'!G200</f>
        <v>56</v>
      </c>
      <c r="N200" s="3">
        <f>'Рейтинговая таблица организаций'!H200</f>
        <v>4</v>
      </c>
      <c r="O200" s="3">
        <f>ROUND('Рейтинговая таблица организаций'!I200*100/P200,0)</f>
        <v>100</v>
      </c>
      <c r="P200" s="3">
        <f>'Рейтинговая таблица организаций'!J200</f>
        <v>60</v>
      </c>
      <c r="Q200" s="3">
        <f>ROUND('Рейтинговая таблица организаций'!K200*100/R200,0)</f>
        <v>98</v>
      </c>
      <c r="R200" s="3">
        <f>'Рейтинговая таблица организаций'!L200</f>
        <v>57</v>
      </c>
      <c r="S200" s="3">
        <f>'Рейтинговая таблица организаций'!U200</f>
        <v>5</v>
      </c>
      <c r="T200" s="3">
        <f>'Рейтинговая таблица организаций'!X200</f>
        <v>61</v>
      </c>
      <c r="U200" s="3">
        <f>'Рейтинговая таблица организаций'!Y200</f>
        <v>61</v>
      </c>
      <c r="V200" s="3">
        <f>'Рейтинговая таблица организаций'!AD200</f>
        <v>1</v>
      </c>
      <c r="W200" s="3">
        <f>'Рейтинговая таблица организаций'!AE200</f>
        <v>3</v>
      </c>
      <c r="X200" s="3">
        <f>'Рейтинговая таблица организаций'!AF200</f>
        <v>26</v>
      </c>
      <c r="Y200" s="3">
        <f>'Рейтинговая таблица организаций'!AG200</f>
        <v>26</v>
      </c>
      <c r="Z200" s="3">
        <f>ROUND('Рейтинговая таблица организаций'!AL200*100/AA200,0)</f>
        <v>100</v>
      </c>
      <c r="AA200" s="3">
        <f>'Рейтинговая таблица организаций'!AM200</f>
        <v>61</v>
      </c>
      <c r="AB200" s="3">
        <f>ROUND('Рейтинговая таблица организаций'!AN200*100/AC200,0)</f>
        <v>100</v>
      </c>
      <c r="AC200" s="3">
        <f>'Рейтинговая таблица организаций'!AO200</f>
        <v>61</v>
      </c>
      <c r="AD200" s="3">
        <f>ROUND('Рейтинговая таблица организаций'!AP200*100/AE200,0)</f>
        <v>100</v>
      </c>
      <c r="AE200" s="3">
        <f>'Рейтинговая таблица организаций'!AQ200</f>
        <v>57</v>
      </c>
      <c r="AF200" s="3">
        <f>ROUND('Рейтинговая таблица организаций'!AV200*100/AG200,0)</f>
        <v>100</v>
      </c>
      <c r="AG200" s="3">
        <f>'Рейтинговая таблица организаций'!AW200</f>
        <v>61</v>
      </c>
      <c r="AH200" s="3">
        <f>ROUND('Рейтинговая таблица организаций'!AX200*100/AI200,0)</f>
        <v>100</v>
      </c>
      <c r="AI200" s="3">
        <f>'Рейтинговая таблица организаций'!AY200</f>
        <v>61</v>
      </c>
      <c r="AJ200" s="3">
        <f>ROUND('Рейтинговая таблица организаций'!AZ200*100/AK200,0)</f>
        <v>100</v>
      </c>
      <c r="AK200" s="3">
        <f>'Рейтинговая таблица организаций'!BA200</f>
        <v>61</v>
      </c>
    </row>
    <row r="201" spans="1:37">
      <c r="A201" s="14">
        <f>'Рейтинговая таблица организаций'!A201</f>
        <v>199</v>
      </c>
      <c r="B201" s="14" t="str">
        <f>'бланки '!C203</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201" s="2">
        <f>'бланки '!E203+'бланки '!F203</f>
        <v>28</v>
      </c>
      <c r="D201" s="14">
        <f>'Рейтинговая таблица организаций'!C201</f>
        <v>29</v>
      </c>
      <c r="E201" s="14">
        <v>6</v>
      </c>
      <c r="F201" s="14">
        <v>23</v>
      </c>
      <c r="G201" s="14">
        <v>1</v>
      </c>
      <c r="H201" s="6">
        <f t="shared" si="3"/>
        <v>1.0357142857142858</v>
      </c>
      <c r="I201" s="18">
        <f>анкеты!I199</f>
        <v>1</v>
      </c>
      <c r="J201" s="3">
        <f>ROUND('Рейтинговая таблица организаций'!D201*100/K201,0)</f>
        <v>100</v>
      </c>
      <c r="K201" s="3">
        <f>'Рейтинговая таблица организаций'!E201</f>
        <v>14</v>
      </c>
      <c r="L201" s="3">
        <f>ROUND('Рейтинговая таблица организаций'!F201*100/M201,0)</f>
        <v>100</v>
      </c>
      <c r="M201" s="3">
        <f>'Рейтинговая таблица организаций'!G201</f>
        <v>56</v>
      </c>
      <c r="N201" s="3">
        <f>'Рейтинговая таблица организаций'!H201</f>
        <v>4</v>
      </c>
      <c r="O201" s="3">
        <f>ROUND('Рейтинговая таблица организаций'!I201*100/P201,0)</f>
        <v>100</v>
      </c>
      <c r="P201" s="3">
        <f>'Рейтинговая таблица организаций'!J201</f>
        <v>26</v>
      </c>
      <c r="Q201" s="3">
        <f>ROUND('Рейтинговая таблица организаций'!K201*100/R201,0)</f>
        <v>100</v>
      </c>
      <c r="R201" s="3">
        <f>'Рейтинговая таблица организаций'!L201</f>
        <v>25</v>
      </c>
      <c r="S201" s="3">
        <f>'Рейтинговая таблица организаций'!U201</f>
        <v>5</v>
      </c>
      <c r="T201" s="3">
        <f>'Рейтинговая таблица организаций'!X201</f>
        <v>29</v>
      </c>
      <c r="U201" s="3">
        <f>'Рейтинговая таблица организаций'!Y201</f>
        <v>29</v>
      </c>
      <c r="V201" s="3">
        <f>'Рейтинговая таблица организаций'!AD201</f>
        <v>3</v>
      </c>
      <c r="W201" s="3">
        <f>'Рейтинговая таблица организаций'!AE201</f>
        <v>3</v>
      </c>
      <c r="X201" s="3">
        <f>'Рейтинговая таблица организаций'!AF201</f>
        <v>1</v>
      </c>
      <c r="Y201" s="3">
        <f>'Рейтинговая таблица организаций'!AG201</f>
        <v>1</v>
      </c>
      <c r="Z201" s="3">
        <f>ROUND('Рейтинговая таблица организаций'!AL201*100/AA201,0)</f>
        <v>97</v>
      </c>
      <c r="AA201" s="3">
        <f>'Рейтинговая таблица организаций'!AM201</f>
        <v>29</v>
      </c>
      <c r="AB201" s="3">
        <f>ROUND('Рейтинговая таблица организаций'!AN201*100/AC201,0)</f>
        <v>100</v>
      </c>
      <c r="AC201" s="3">
        <f>'Рейтинговая таблица организаций'!AO201</f>
        <v>29</v>
      </c>
      <c r="AD201" s="3">
        <f>ROUND('Рейтинговая таблица организаций'!AP201*100/AE201,0)</f>
        <v>100</v>
      </c>
      <c r="AE201" s="3">
        <f>'Рейтинговая таблица организаций'!AQ201</f>
        <v>26</v>
      </c>
      <c r="AF201" s="3">
        <f>ROUND('Рейтинговая таблица организаций'!AV201*100/AG201,0)</f>
        <v>100</v>
      </c>
      <c r="AG201" s="3">
        <f>'Рейтинговая таблица организаций'!AW201</f>
        <v>29</v>
      </c>
      <c r="AH201" s="3">
        <f>ROUND('Рейтинговая таблица организаций'!AX201*100/AI201,0)</f>
        <v>100</v>
      </c>
      <c r="AI201" s="3">
        <f>'Рейтинговая таблица организаций'!AY201</f>
        <v>29</v>
      </c>
      <c r="AJ201" s="3">
        <f>ROUND('Рейтинговая таблица организаций'!AZ201*100/AK201,0)</f>
        <v>100</v>
      </c>
      <c r="AK201" s="3">
        <f>'Рейтинговая таблица организаций'!BA201</f>
        <v>29</v>
      </c>
    </row>
    <row r="202" spans="1:37">
      <c r="A202" s="14">
        <f>'Рейтинговая таблица организаций'!A202</f>
        <v>200</v>
      </c>
      <c r="B202" s="14" t="str">
        <f>'бланки '!C204</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2" s="2">
        <f>'бланки '!E204+'бланки '!F204</f>
        <v>52</v>
      </c>
      <c r="D202" s="14">
        <f>'Рейтинговая таблица организаций'!C202</f>
        <v>42</v>
      </c>
      <c r="E202" s="14">
        <v>7</v>
      </c>
      <c r="F202" s="14">
        <v>35</v>
      </c>
      <c r="G202" s="14">
        <v>1</v>
      </c>
      <c r="H202" s="6">
        <f t="shared" si="3"/>
        <v>0.80769230769230771</v>
      </c>
      <c r="I202" s="18">
        <f>анкеты!I200</f>
        <v>18</v>
      </c>
      <c r="J202" s="3">
        <f>ROUND('Рейтинговая таблица организаций'!D202*100/K202,0)</f>
        <v>100</v>
      </c>
      <c r="K202" s="3">
        <f>'Рейтинговая таблица организаций'!E202</f>
        <v>13</v>
      </c>
      <c r="L202" s="3">
        <f>ROUND('Рейтинговая таблица организаций'!F202*100/M202,0)</f>
        <v>100</v>
      </c>
      <c r="M202" s="3">
        <f>'Рейтинговая таблица организаций'!G202</f>
        <v>55</v>
      </c>
      <c r="N202" s="3">
        <f>'Рейтинговая таблица организаций'!H202</f>
        <v>4</v>
      </c>
      <c r="O202" s="3">
        <f>ROUND('Рейтинговая таблица организаций'!I202*100/P202,0)</f>
        <v>100</v>
      </c>
      <c r="P202" s="3">
        <f>'Рейтинговая таблица организаций'!J202</f>
        <v>40</v>
      </c>
      <c r="Q202" s="3">
        <f>ROUND('Рейтинговая таблица организаций'!K202*100/R202,0)</f>
        <v>100</v>
      </c>
      <c r="R202" s="3">
        <f>'Рейтинговая таблица организаций'!L202</f>
        <v>40</v>
      </c>
      <c r="S202" s="3">
        <f>'Рейтинговая таблица организаций'!U202</f>
        <v>5</v>
      </c>
      <c r="T202" s="3">
        <f>'Рейтинговая таблица организаций'!X202</f>
        <v>41</v>
      </c>
      <c r="U202" s="3">
        <f>'Рейтинговая таблица организаций'!Y202</f>
        <v>42</v>
      </c>
      <c r="V202" s="3">
        <f>'Рейтинговая таблица организаций'!AD202</f>
        <v>0</v>
      </c>
      <c r="W202" s="3">
        <f>'Рейтинговая таблица организаций'!AE202</f>
        <v>3</v>
      </c>
      <c r="X202" s="3">
        <f>'Рейтинговая таблица организаций'!AF202</f>
        <v>18</v>
      </c>
      <c r="Y202" s="3">
        <f>'Рейтинговая таблица организаций'!AG202</f>
        <v>18</v>
      </c>
      <c r="Z202" s="3">
        <f>ROUND('Рейтинговая таблица организаций'!AL202*100/AA202,0)</f>
        <v>100</v>
      </c>
      <c r="AA202" s="3">
        <f>'Рейтинговая таблица организаций'!AM202</f>
        <v>42</v>
      </c>
      <c r="AB202" s="3">
        <f>ROUND('Рейтинговая таблица организаций'!AN202*100/AC202,0)</f>
        <v>100</v>
      </c>
      <c r="AC202" s="3">
        <f>'Рейтинговая таблица организаций'!AO202</f>
        <v>42</v>
      </c>
      <c r="AD202" s="3">
        <f>ROUND('Рейтинговая таблица организаций'!AP202*100/AE202,0)</f>
        <v>100</v>
      </c>
      <c r="AE202" s="3">
        <f>'Рейтинговая таблица организаций'!AQ202</f>
        <v>41</v>
      </c>
      <c r="AF202" s="3">
        <f>ROUND('Рейтинговая таблица организаций'!AV202*100/AG202,0)</f>
        <v>100</v>
      </c>
      <c r="AG202" s="3">
        <f>'Рейтинговая таблица организаций'!AW202</f>
        <v>42</v>
      </c>
      <c r="AH202" s="3">
        <f>ROUND('Рейтинговая таблица организаций'!AX202*100/AI202,0)</f>
        <v>100</v>
      </c>
      <c r="AI202" s="3">
        <f>'Рейтинговая таблица организаций'!AY202</f>
        <v>42</v>
      </c>
      <c r="AJ202" s="3">
        <f>ROUND('Рейтинговая таблица организаций'!AZ202*100/AK202,0)</f>
        <v>100</v>
      </c>
      <c r="AK202" s="3">
        <f>'Рейтинговая таблица организаций'!BA202</f>
        <v>42</v>
      </c>
    </row>
    <row r="203" spans="1:37">
      <c r="A203" s="14">
        <f>'Рейтинговая таблица организаций'!A203</f>
        <v>201</v>
      </c>
      <c r="B203" s="14" t="str">
        <f>'бланки '!C205</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3" s="2">
        <f>'бланки '!E205+'бланки '!F205</f>
        <v>42</v>
      </c>
      <c r="D203" s="14">
        <f>'Рейтинговая таблица организаций'!C203</f>
        <v>31</v>
      </c>
      <c r="E203" s="14">
        <v>5</v>
      </c>
      <c r="F203" s="14">
        <v>26</v>
      </c>
      <c r="G203" s="14">
        <v>1</v>
      </c>
      <c r="H203" s="6">
        <f t="shared" si="3"/>
        <v>0.73809523809523814</v>
      </c>
      <c r="I203" s="18">
        <f>анкеты!I201</f>
        <v>14</v>
      </c>
      <c r="J203" s="3">
        <f>ROUND('Рейтинговая таблица организаций'!D203*100/K203,0)</f>
        <v>100</v>
      </c>
      <c r="K203" s="3">
        <f>'Рейтинговая таблица организаций'!E203</f>
        <v>14</v>
      </c>
      <c r="L203" s="3">
        <f>ROUND('Рейтинговая таблица организаций'!F203*100/M203,0)</f>
        <v>83</v>
      </c>
      <c r="M203" s="3">
        <f>'Рейтинговая таблица организаций'!G203</f>
        <v>53</v>
      </c>
      <c r="N203" s="3">
        <f>'Рейтинговая таблица организаций'!H203</f>
        <v>4</v>
      </c>
      <c r="O203" s="3">
        <f>ROUND('Рейтинговая таблица организаций'!I203*100/P203,0)</f>
        <v>100</v>
      </c>
      <c r="P203" s="3">
        <f>'Рейтинговая таблица организаций'!J203</f>
        <v>27</v>
      </c>
      <c r="Q203" s="3">
        <f>ROUND('Рейтинговая таблица организаций'!K203*100/R203,0)</f>
        <v>100</v>
      </c>
      <c r="R203" s="3">
        <f>'Рейтинговая таблица организаций'!L203</f>
        <v>26</v>
      </c>
      <c r="S203" s="3">
        <f>'Рейтинговая таблица организаций'!U203</f>
        <v>5</v>
      </c>
      <c r="T203" s="3">
        <f>'Рейтинговая таблица организаций'!X203</f>
        <v>30</v>
      </c>
      <c r="U203" s="3">
        <f>'Рейтинговая таблица организаций'!Y203</f>
        <v>31</v>
      </c>
      <c r="V203" s="3">
        <f>'Рейтинговая таблица организаций'!AD203</f>
        <v>0</v>
      </c>
      <c r="W203" s="3">
        <f>'Рейтинговая таблица организаций'!AE203</f>
        <v>3</v>
      </c>
      <c r="X203" s="3">
        <f>'Рейтинговая таблица организаций'!AF203</f>
        <v>12</v>
      </c>
      <c r="Y203" s="3">
        <f>'Рейтинговая таблица организаций'!AG203</f>
        <v>14</v>
      </c>
      <c r="Z203" s="3">
        <f>ROUND('Рейтинговая таблица организаций'!AL203*100/AA203,0)</f>
        <v>97</v>
      </c>
      <c r="AA203" s="3">
        <f>'Рейтинговая таблица организаций'!AM203</f>
        <v>31</v>
      </c>
      <c r="AB203" s="3">
        <f>ROUND('Рейтинговая таблица организаций'!AN203*100/AC203,0)</f>
        <v>100</v>
      </c>
      <c r="AC203" s="3">
        <f>'Рейтинговая таблица организаций'!AO203</f>
        <v>31</v>
      </c>
      <c r="AD203" s="3">
        <f>ROUND('Рейтинговая таблица организаций'!AP203*100/AE203,0)</f>
        <v>100</v>
      </c>
      <c r="AE203" s="3">
        <f>'Рейтинговая таблица организаций'!AQ203</f>
        <v>28</v>
      </c>
      <c r="AF203" s="3">
        <f>ROUND('Рейтинговая таблица организаций'!AV203*100/AG203,0)</f>
        <v>97</v>
      </c>
      <c r="AG203" s="3">
        <f>'Рейтинговая таблица организаций'!AW203</f>
        <v>31</v>
      </c>
      <c r="AH203" s="3">
        <f>ROUND('Рейтинговая таблица организаций'!AX203*100/AI203,0)</f>
        <v>100</v>
      </c>
      <c r="AI203" s="3">
        <f>'Рейтинговая таблица организаций'!AY203</f>
        <v>31</v>
      </c>
      <c r="AJ203" s="3">
        <f>ROUND('Рейтинговая таблица организаций'!AZ203*100/AK203,0)</f>
        <v>100</v>
      </c>
      <c r="AK203" s="3">
        <f>'Рейтинговая таблица организаций'!BA203</f>
        <v>31</v>
      </c>
    </row>
    <row r="204" spans="1:37">
      <c r="A204" s="14">
        <f>'Рейтинговая таблица организаций'!A204</f>
        <v>202</v>
      </c>
      <c r="B204" s="14" t="str">
        <f>'бланки '!C206</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4" s="2">
        <f>'бланки '!E206+'бланки '!F206</f>
        <v>93</v>
      </c>
      <c r="D204" s="14">
        <f>'Рейтинговая таблица организаций'!C204</f>
        <v>63</v>
      </c>
      <c r="E204" s="14">
        <v>9</v>
      </c>
      <c r="F204" s="14">
        <v>54</v>
      </c>
      <c r="G204" s="14">
        <v>1</v>
      </c>
      <c r="H204" s="6">
        <f t="shared" si="3"/>
        <v>0.67741935483870963</v>
      </c>
      <c r="I204" s="18">
        <f>анкеты!I202</f>
        <v>8</v>
      </c>
      <c r="J204" s="3">
        <f>ROUND('Рейтинговая таблица организаций'!D204*100/K204,0)</f>
        <v>100</v>
      </c>
      <c r="K204" s="3">
        <f>'Рейтинговая таблица организаций'!E204</f>
        <v>14</v>
      </c>
      <c r="L204" s="3">
        <f>ROUND('Рейтинговая таблица организаций'!F204*100/M204,0)</f>
        <v>98</v>
      </c>
      <c r="M204" s="3">
        <f>'Рейтинговая таблица организаций'!G204</f>
        <v>56</v>
      </c>
      <c r="N204" s="3">
        <f>'Рейтинговая таблица организаций'!H204</f>
        <v>4</v>
      </c>
      <c r="O204" s="3">
        <f>ROUND('Рейтинговая таблица организаций'!I204*100/P204,0)</f>
        <v>100</v>
      </c>
      <c r="P204" s="3">
        <f>'Рейтинговая таблица организаций'!J204</f>
        <v>62</v>
      </c>
      <c r="Q204" s="3">
        <f>ROUND('Рейтинговая таблица организаций'!K204*100/R204,0)</f>
        <v>100</v>
      </c>
      <c r="R204" s="3">
        <f>'Рейтинговая таблица организаций'!L204</f>
        <v>61</v>
      </c>
      <c r="S204" s="3">
        <f>'Рейтинговая таблица организаций'!U204</f>
        <v>5</v>
      </c>
      <c r="T204" s="3">
        <f>'Рейтинговая таблица организаций'!X204</f>
        <v>63</v>
      </c>
      <c r="U204" s="3">
        <f>'Рейтинговая таблица организаций'!Y204</f>
        <v>63</v>
      </c>
      <c r="V204" s="3">
        <f>'Рейтинговая таблица организаций'!AD204</f>
        <v>2</v>
      </c>
      <c r="W204" s="3">
        <f>'Рейтинговая таблица организаций'!AE204</f>
        <v>5</v>
      </c>
      <c r="X204" s="3">
        <f>'Рейтинговая таблица организаций'!AF204</f>
        <v>8</v>
      </c>
      <c r="Y204" s="3">
        <f>'Рейтинговая таблица организаций'!AG204</f>
        <v>8</v>
      </c>
      <c r="Z204" s="3">
        <f>ROUND('Рейтинговая таблица организаций'!AL204*100/AA204,0)</f>
        <v>100</v>
      </c>
      <c r="AA204" s="3">
        <f>'Рейтинговая таблица организаций'!AM204</f>
        <v>63</v>
      </c>
      <c r="AB204" s="3">
        <f>ROUND('Рейтинговая таблица организаций'!AN204*100/AC204,0)</f>
        <v>100</v>
      </c>
      <c r="AC204" s="3">
        <f>'Рейтинговая таблица организаций'!AO204</f>
        <v>63</v>
      </c>
      <c r="AD204" s="3">
        <f>ROUND('Рейтинговая таблица организаций'!AP204*100/AE204,0)</f>
        <v>100</v>
      </c>
      <c r="AE204" s="3">
        <f>'Рейтинговая таблица организаций'!AQ204</f>
        <v>62</v>
      </c>
      <c r="AF204" s="3">
        <f>ROUND('Рейтинговая таблица организаций'!AV204*100/AG204,0)</f>
        <v>98</v>
      </c>
      <c r="AG204" s="3">
        <f>'Рейтинговая таблица организаций'!AW204</f>
        <v>63</v>
      </c>
      <c r="AH204" s="3">
        <f>ROUND('Рейтинговая таблица организаций'!AX204*100/AI204,0)</f>
        <v>100</v>
      </c>
      <c r="AI204" s="3">
        <f>'Рейтинговая таблица организаций'!AY204</f>
        <v>63</v>
      </c>
      <c r="AJ204" s="3">
        <f>ROUND('Рейтинговая таблица организаций'!AZ204*100/AK204,0)</f>
        <v>98</v>
      </c>
      <c r="AK204" s="3">
        <f>'Рейтинговая таблица организаций'!BA204</f>
        <v>63</v>
      </c>
    </row>
    <row r="205" spans="1:37">
      <c r="A205" s="14">
        <f>'Рейтинговая таблица организаций'!A205</f>
        <v>203</v>
      </c>
      <c r="B205" s="14" t="str">
        <f>'бланки '!C207</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5" s="2">
        <f>'бланки '!E207+'бланки '!F207</f>
        <v>52</v>
      </c>
      <c r="D205" s="14">
        <f>'Рейтинговая таблица организаций'!C205</f>
        <v>41</v>
      </c>
      <c r="E205" s="14">
        <v>6</v>
      </c>
      <c r="F205" s="14">
        <v>35</v>
      </c>
      <c r="G205" s="14">
        <v>2</v>
      </c>
      <c r="H205" s="6">
        <f t="shared" si="3"/>
        <v>0.78846153846153844</v>
      </c>
      <c r="I205" s="18">
        <f>анкеты!I203</f>
        <v>4</v>
      </c>
      <c r="J205" s="3">
        <f>ROUND('Рейтинговая таблица организаций'!D205*100/K205,0)</f>
        <v>100</v>
      </c>
      <c r="K205" s="3">
        <f>'Рейтинговая таблица организаций'!E205</f>
        <v>14</v>
      </c>
      <c r="L205" s="3">
        <f>ROUND('Рейтинговая таблица организаций'!F205*100/M205,0)</f>
        <v>100</v>
      </c>
      <c r="M205" s="3">
        <f>'Рейтинговая таблица организаций'!G205</f>
        <v>55</v>
      </c>
      <c r="N205" s="3">
        <f>'Рейтинговая таблица организаций'!H205</f>
        <v>4</v>
      </c>
      <c r="O205" s="3">
        <f>ROUND('Рейтинговая таблица организаций'!I205*100/P205,0)</f>
        <v>100</v>
      </c>
      <c r="P205" s="3">
        <f>'Рейтинговая таблица организаций'!J205</f>
        <v>41</v>
      </c>
      <c r="Q205" s="3">
        <f>ROUND('Рейтинговая таблица организаций'!K205*100/R205,0)</f>
        <v>97</v>
      </c>
      <c r="R205" s="3">
        <f>'Рейтинговая таблица организаций'!L205</f>
        <v>37</v>
      </c>
      <c r="S205" s="3">
        <f>'Рейтинговая таблица организаций'!U205</f>
        <v>5</v>
      </c>
      <c r="T205" s="3">
        <f>'Рейтинговая таблица организаций'!X205</f>
        <v>40</v>
      </c>
      <c r="U205" s="3">
        <f>'Рейтинговая таблица организаций'!Y205</f>
        <v>41</v>
      </c>
      <c r="V205" s="3">
        <f>'Рейтинговая таблица организаций'!AD205</f>
        <v>2</v>
      </c>
      <c r="W205" s="3">
        <f>'Рейтинговая таблица организаций'!AE205</f>
        <v>3</v>
      </c>
      <c r="X205" s="3">
        <f>'Рейтинговая таблица организаций'!AF205</f>
        <v>4</v>
      </c>
      <c r="Y205" s="3">
        <f>'Рейтинговая таблица организаций'!AG205</f>
        <v>4</v>
      </c>
      <c r="Z205" s="3">
        <f>ROUND('Рейтинговая таблица организаций'!AL205*100/AA205,0)</f>
        <v>98</v>
      </c>
      <c r="AA205" s="3">
        <f>'Рейтинговая таблица организаций'!AM205</f>
        <v>41</v>
      </c>
      <c r="AB205" s="3">
        <f>ROUND('Рейтинговая таблица организаций'!AN205*100/AC205,0)</f>
        <v>100</v>
      </c>
      <c r="AC205" s="3">
        <f>'Рейтинговая таблица организаций'!AO205</f>
        <v>41</v>
      </c>
      <c r="AD205" s="3">
        <f>ROUND('Рейтинговая таблица организаций'!AP205*100/AE205,0)</f>
        <v>100</v>
      </c>
      <c r="AE205" s="3">
        <f>'Рейтинговая таблица организаций'!AQ205</f>
        <v>40</v>
      </c>
      <c r="AF205" s="3">
        <f>ROUND('Рейтинговая таблица организаций'!AV205*100/AG205,0)</f>
        <v>100</v>
      </c>
      <c r="AG205" s="3">
        <f>'Рейтинговая таблица организаций'!AW205</f>
        <v>41</v>
      </c>
      <c r="AH205" s="3">
        <f>ROUND('Рейтинговая таблица организаций'!AX205*100/AI205,0)</f>
        <v>98</v>
      </c>
      <c r="AI205" s="3">
        <f>'Рейтинговая таблица организаций'!AY205</f>
        <v>41</v>
      </c>
      <c r="AJ205" s="3">
        <f>ROUND('Рейтинговая таблица организаций'!AZ205*100/AK205,0)</f>
        <v>100</v>
      </c>
      <c r="AK205" s="3">
        <f>'Рейтинговая таблица организаций'!BA205</f>
        <v>41</v>
      </c>
    </row>
    <row r="206" spans="1:37">
      <c r="A206" s="14">
        <f>'Рейтинговая таблица организаций'!A206</f>
        <v>204</v>
      </c>
      <c r="B206" s="14" t="str">
        <f>'бланки '!C208</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6" s="2">
        <f>'бланки '!E208+'бланки '!F208</f>
        <v>130</v>
      </c>
      <c r="D206" s="14">
        <f>'Рейтинговая таблица организаций'!C206</f>
        <v>104</v>
      </c>
      <c r="E206" s="14">
        <v>3</v>
      </c>
      <c r="F206" s="14">
        <v>101</v>
      </c>
      <c r="G206" s="14">
        <v>1</v>
      </c>
      <c r="H206" s="6">
        <f t="shared" si="3"/>
        <v>0.8</v>
      </c>
      <c r="I206" s="18">
        <f>анкеты!I204</f>
        <v>102</v>
      </c>
      <c r="J206" s="3">
        <f>ROUND('Рейтинговая таблица организаций'!D206*100/K206,0)</f>
        <v>100</v>
      </c>
      <c r="K206" s="3">
        <f>'Рейтинговая таблица организаций'!E206</f>
        <v>13</v>
      </c>
      <c r="L206" s="3">
        <f>ROUND('Рейтинговая таблица организаций'!F206*100/M206,0)</f>
        <v>100</v>
      </c>
      <c r="M206" s="3">
        <f>'Рейтинговая таблица организаций'!G206</f>
        <v>53</v>
      </c>
      <c r="N206" s="3">
        <f>'Рейтинговая таблица организаций'!H206</f>
        <v>4</v>
      </c>
      <c r="O206" s="3">
        <f>ROUND('Рейтинговая таблица организаций'!I206*100/P206,0)</f>
        <v>99</v>
      </c>
      <c r="P206" s="3">
        <f>'Рейтинговая таблица организаций'!J206</f>
        <v>104</v>
      </c>
      <c r="Q206" s="3">
        <f>ROUND('Рейтинговая таблица организаций'!K206*100/R206,0)</f>
        <v>96</v>
      </c>
      <c r="R206" s="3">
        <f>'Рейтинговая таблица организаций'!L206</f>
        <v>95</v>
      </c>
      <c r="S206" s="3">
        <f>'Рейтинговая таблица организаций'!U206</f>
        <v>5</v>
      </c>
      <c r="T206" s="3">
        <f>'Рейтинговая таблица организаций'!X206</f>
        <v>99</v>
      </c>
      <c r="U206" s="3">
        <f>'Рейтинговая таблица организаций'!Y206</f>
        <v>104</v>
      </c>
      <c r="V206" s="3">
        <f>'Рейтинговая таблица организаций'!AD206</f>
        <v>4</v>
      </c>
      <c r="W206" s="3">
        <f>'Рейтинговая таблица организаций'!AE206</f>
        <v>5</v>
      </c>
      <c r="X206" s="3">
        <f>'Рейтинговая таблица организаций'!AF206</f>
        <v>98</v>
      </c>
      <c r="Y206" s="3">
        <f>'Рейтинговая таблица организаций'!AG206</f>
        <v>102</v>
      </c>
      <c r="Z206" s="3">
        <f>ROUND('Рейтинговая таблица организаций'!AL206*100/AA206,0)</f>
        <v>99</v>
      </c>
      <c r="AA206" s="3">
        <f>'Рейтинговая таблица организаций'!AM206</f>
        <v>104</v>
      </c>
      <c r="AB206" s="3">
        <f>ROUND('Рейтинговая таблица организаций'!AN206*100/AC206,0)</f>
        <v>100</v>
      </c>
      <c r="AC206" s="3">
        <f>'Рейтинговая таблица организаций'!AO206</f>
        <v>104</v>
      </c>
      <c r="AD206" s="3">
        <f>ROUND('Рейтинговая таблица организаций'!AP206*100/AE206,0)</f>
        <v>99</v>
      </c>
      <c r="AE206" s="3">
        <f>'Рейтинговая таблица организаций'!AQ206</f>
        <v>95</v>
      </c>
      <c r="AF206" s="3">
        <f>ROUND('Рейтинговая таблица организаций'!AV206*100/AG206,0)</f>
        <v>97</v>
      </c>
      <c r="AG206" s="3">
        <f>'Рейтинговая таблица организаций'!AW206</f>
        <v>104</v>
      </c>
      <c r="AH206" s="3">
        <f>ROUND('Рейтинговая таблица организаций'!AX206*100/AI206,0)</f>
        <v>100</v>
      </c>
      <c r="AI206" s="3">
        <f>'Рейтинговая таблица организаций'!AY206</f>
        <v>104</v>
      </c>
      <c r="AJ206" s="3">
        <f>ROUND('Рейтинговая таблица организаций'!AZ206*100/AK206,0)</f>
        <v>98</v>
      </c>
      <c r="AK206" s="3">
        <f>'Рейтинговая таблица организаций'!BA206</f>
        <v>104</v>
      </c>
    </row>
    <row r="207" spans="1:37">
      <c r="A207" s="14">
        <f>'Рейтинговая таблица организаций'!A207</f>
        <v>205</v>
      </c>
      <c r="B207" s="14" t="str">
        <f>'бланки '!C209</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7" s="2">
        <f>'бланки '!E209+'бланки '!F209</f>
        <v>167</v>
      </c>
      <c r="D207" s="14">
        <f>'Рейтинговая таблица организаций'!C207</f>
        <v>118</v>
      </c>
      <c r="E207" s="14">
        <v>19</v>
      </c>
      <c r="F207" s="14">
        <v>99</v>
      </c>
      <c r="G207" s="14">
        <v>9</v>
      </c>
      <c r="H207" s="6">
        <f t="shared" si="3"/>
        <v>0.70658682634730541</v>
      </c>
      <c r="I207" s="18">
        <f>анкеты!I205</f>
        <v>66</v>
      </c>
      <c r="J207" s="3">
        <f>ROUND('Рейтинговая таблица организаций'!D207*100/K207,0)</f>
        <v>100</v>
      </c>
      <c r="K207" s="3">
        <f>'Рейтинговая таблица организаций'!E207</f>
        <v>14</v>
      </c>
      <c r="L207" s="3">
        <f>ROUND('Рейтинговая таблица организаций'!F207*100/M207,0)</f>
        <v>95</v>
      </c>
      <c r="M207" s="3">
        <f>'Рейтинговая таблица организаций'!G207</f>
        <v>56</v>
      </c>
      <c r="N207" s="3">
        <f>'Рейтинговая таблица организаций'!H207</f>
        <v>4</v>
      </c>
      <c r="O207" s="3">
        <f>ROUND('Рейтинговая таблица организаций'!I207*100/P207,0)</f>
        <v>99</v>
      </c>
      <c r="P207" s="3">
        <f>'Рейтинговая таблица организаций'!J207</f>
        <v>113</v>
      </c>
      <c r="Q207" s="3">
        <f>ROUND('Рейтинговая таблица организаций'!K207*100/R207,0)</f>
        <v>100</v>
      </c>
      <c r="R207" s="3">
        <f>'Рейтинговая таблица организаций'!L207</f>
        <v>110</v>
      </c>
      <c r="S207" s="3">
        <f>'Рейтинговая таблица организаций'!U207</f>
        <v>5</v>
      </c>
      <c r="T207" s="3">
        <f>'Рейтинговая таблица организаций'!X207</f>
        <v>113</v>
      </c>
      <c r="U207" s="3">
        <f>'Рейтинговая таблица организаций'!Y207</f>
        <v>118</v>
      </c>
      <c r="V207" s="3">
        <f>'Рейтинговая таблица организаций'!AD207</f>
        <v>2</v>
      </c>
      <c r="W207" s="3">
        <f>'Рейтинговая таблица организаций'!AE207</f>
        <v>5</v>
      </c>
      <c r="X207" s="3">
        <f>'Рейтинговая таблица организаций'!AF207</f>
        <v>65</v>
      </c>
      <c r="Y207" s="3">
        <f>'Рейтинговая таблица организаций'!AG207</f>
        <v>66</v>
      </c>
      <c r="Z207" s="3">
        <f>ROUND('Рейтинговая таблица организаций'!AL207*100/AA207,0)</f>
        <v>97</v>
      </c>
      <c r="AA207" s="3">
        <f>'Рейтинговая таблица организаций'!AM207</f>
        <v>118</v>
      </c>
      <c r="AB207" s="3">
        <f>ROUND('Рейтинговая таблица организаций'!AN207*100/AC207,0)</f>
        <v>97</v>
      </c>
      <c r="AC207" s="3">
        <f>'Рейтинговая таблица организаций'!AO207</f>
        <v>118</v>
      </c>
      <c r="AD207" s="3">
        <f>ROUND('Рейтинговая таблица организаций'!AP207*100/AE207,0)</f>
        <v>98</v>
      </c>
      <c r="AE207" s="3">
        <f>'Рейтинговая таблица организаций'!AQ207</f>
        <v>114</v>
      </c>
      <c r="AF207" s="3">
        <f>ROUND('Рейтинговая таблица организаций'!AV207*100/AG207,0)</f>
        <v>100</v>
      </c>
      <c r="AG207" s="3">
        <f>'Рейтинговая таблица организаций'!AW207</f>
        <v>118</v>
      </c>
      <c r="AH207" s="3">
        <f>ROUND('Рейтинговая таблица организаций'!AX207*100/AI207,0)</f>
        <v>98</v>
      </c>
      <c r="AI207" s="3">
        <f>'Рейтинговая таблица организаций'!AY207</f>
        <v>118</v>
      </c>
      <c r="AJ207" s="3">
        <f>ROUND('Рейтинговая таблица организаций'!AZ207*100/AK207,0)</f>
        <v>99</v>
      </c>
      <c r="AK207" s="3">
        <f>'Рейтинговая таблица организаций'!BA207</f>
        <v>118</v>
      </c>
    </row>
    <row r="208" spans="1:37">
      <c r="A208" s="14">
        <f>'Рейтинговая таблица организаций'!A208</f>
        <v>206</v>
      </c>
      <c r="B208" s="14" t="str">
        <f>'бланки '!C210</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8" s="2">
        <f>'бланки '!E210+'бланки '!F210</f>
        <v>205</v>
      </c>
      <c r="D208" s="14">
        <f>'Рейтинговая таблица организаций'!C208</f>
        <v>162</v>
      </c>
      <c r="E208" s="14">
        <v>12</v>
      </c>
      <c r="F208" s="14">
        <v>150</v>
      </c>
      <c r="G208" s="14">
        <v>1</v>
      </c>
      <c r="H208" s="6">
        <f t="shared" si="3"/>
        <v>0.79024390243902443</v>
      </c>
      <c r="I208" s="18">
        <f>анкеты!I206</f>
        <v>28</v>
      </c>
      <c r="J208" s="3">
        <f>ROUND('Рейтинговая таблица организаций'!D208*100/K208,0)</f>
        <v>100</v>
      </c>
      <c r="K208" s="3">
        <f>'Рейтинговая таблица организаций'!E208</f>
        <v>14</v>
      </c>
      <c r="L208" s="3">
        <f>ROUND('Рейтинговая таблица организаций'!F208*100/M208,0)</f>
        <v>95</v>
      </c>
      <c r="M208" s="3">
        <f>'Рейтинговая таблица организаций'!G208</f>
        <v>56</v>
      </c>
      <c r="N208" s="3">
        <f>'Рейтинговая таблица организаций'!H208</f>
        <v>4</v>
      </c>
      <c r="O208" s="3">
        <f>ROUND('Рейтинговая таблица организаций'!I208*100/P208,0)</f>
        <v>96</v>
      </c>
      <c r="P208" s="3">
        <f>'Рейтинговая таблица организаций'!J208</f>
        <v>114</v>
      </c>
      <c r="Q208" s="3">
        <f>ROUND('Рейтинговая таблица организаций'!K208*100/R208,0)</f>
        <v>96</v>
      </c>
      <c r="R208" s="3">
        <f>'Рейтинговая таблица организаций'!L208</f>
        <v>102</v>
      </c>
      <c r="S208" s="3">
        <f>'Рейтинговая таблица организаций'!U208</f>
        <v>5</v>
      </c>
      <c r="T208" s="3">
        <f>'Рейтинговая таблица организаций'!X208</f>
        <v>161</v>
      </c>
      <c r="U208" s="3">
        <f>'Рейтинговая таблица организаций'!Y208</f>
        <v>162</v>
      </c>
      <c r="V208" s="3">
        <f>'Рейтинговая таблица организаций'!AD208</f>
        <v>1</v>
      </c>
      <c r="W208" s="3">
        <f>'Рейтинговая таблица организаций'!AE208</f>
        <v>4</v>
      </c>
      <c r="X208" s="3">
        <f>'Рейтинговая таблица организаций'!AF208</f>
        <v>28</v>
      </c>
      <c r="Y208" s="3">
        <f>'Рейтинговая таблица организаций'!AG208</f>
        <v>28</v>
      </c>
      <c r="Z208" s="3">
        <f>ROUND('Рейтинговая таблица организаций'!AL208*100/AA208,0)</f>
        <v>96</v>
      </c>
      <c r="AA208" s="3">
        <f>'Рейтинговая таблица организаций'!AM208</f>
        <v>162</v>
      </c>
      <c r="AB208" s="3">
        <f>ROUND('Рейтинговая таблица организаций'!AN208*100/AC208,0)</f>
        <v>100</v>
      </c>
      <c r="AC208" s="3">
        <f>'Рейтинговая таблица организаций'!AO208</f>
        <v>162</v>
      </c>
      <c r="AD208" s="3">
        <f>ROUND('Рейтинговая таблица организаций'!AP208*100/AE208,0)</f>
        <v>98</v>
      </c>
      <c r="AE208" s="3">
        <f>'Рейтинговая таблица организаций'!AQ208</f>
        <v>129</v>
      </c>
      <c r="AF208" s="3">
        <f>ROUND('Рейтинговая таблица организаций'!AV208*100/AG208,0)</f>
        <v>98</v>
      </c>
      <c r="AG208" s="3">
        <f>'Рейтинговая таблица организаций'!AW208</f>
        <v>162</v>
      </c>
      <c r="AH208" s="3">
        <f>ROUND('Рейтинговая таблица организаций'!AX208*100/AI208,0)</f>
        <v>97</v>
      </c>
      <c r="AI208" s="3">
        <f>'Рейтинговая таблица организаций'!AY208</f>
        <v>162</v>
      </c>
      <c r="AJ208" s="3">
        <f>ROUND('Рейтинговая таблица организаций'!AZ208*100/AK208,0)</f>
        <v>100</v>
      </c>
      <c r="AK208" s="3">
        <f>'Рейтинговая таблица организаций'!BA208</f>
        <v>162</v>
      </c>
    </row>
    <row r="209" spans="1:37">
      <c r="A209" s="14">
        <f>'Рейтинговая таблица организаций'!A209</f>
        <v>207</v>
      </c>
      <c r="B209" s="14" t="str">
        <f>'бланки '!C211</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9" s="2">
        <f>'бланки '!E211+'бланки '!F211</f>
        <v>36</v>
      </c>
      <c r="D209" s="14">
        <f>'Рейтинговая таблица организаций'!C209</f>
        <v>29</v>
      </c>
      <c r="E209" s="14">
        <v>0</v>
      </c>
      <c r="F209" s="14">
        <v>29</v>
      </c>
      <c r="G209" s="14">
        <v>1</v>
      </c>
      <c r="H209" s="6">
        <f t="shared" si="3"/>
        <v>0.80555555555555558</v>
      </c>
      <c r="I209" s="18">
        <f>анкеты!I207</f>
        <v>1</v>
      </c>
      <c r="J209" s="3">
        <f>ROUND('Рейтинговая таблица организаций'!D209*100/K209,0)</f>
        <v>100</v>
      </c>
      <c r="K209" s="3">
        <f>'Рейтинговая таблица организаций'!E209</f>
        <v>14</v>
      </c>
      <c r="L209" s="3">
        <f>ROUND('Рейтинговая таблица организаций'!F209*100/M209,0)</f>
        <v>98</v>
      </c>
      <c r="M209" s="3">
        <f>'Рейтинговая таблица организаций'!G209</f>
        <v>56</v>
      </c>
      <c r="N209" s="3">
        <f>'Рейтинговая таблица организаций'!H209</f>
        <v>4</v>
      </c>
      <c r="O209" s="3">
        <f>ROUND('Рейтинговая таблица организаций'!I209*100/P209,0)</f>
        <v>100</v>
      </c>
      <c r="P209" s="3">
        <f>'Рейтинговая таблица организаций'!J209</f>
        <v>27</v>
      </c>
      <c r="Q209" s="3">
        <f>ROUND('Рейтинговая таблица организаций'!K209*100/R209,0)</f>
        <v>100</v>
      </c>
      <c r="R209" s="3">
        <f>'Рейтинговая таблица организаций'!L209</f>
        <v>26</v>
      </c>
      <c r="S209" s="3">
        <f>'Рейтинговая таблица организаций'!U209</f>
        <v>5</v>
      </c>
      <c r="T209" s="3">
        <f>'Рейтинговая таблица организаций'!X209</f>
        <v>29</v>
      </c>
      <c r="U209" s="3">
        <f>'Рейтинговая таблица организаций'!Y209</f>
        <v>29</v>
      </c>
      <c r="V209" s="3">
        <f>'Рейтинговая таблица организаций'!AD209</f>
        <v>1</v>
      </c>
      <c r="W209" s="3">
        <f>'Рейтинговая таблица организаций'!AE209</f>
        <v>3</v>
      </c>
      <c r="X209" s="3">
        <f>'Рейтинговая таблица организаций'!AF209</f>
        <v>1</v>
      </c>
      <c r="Y209" s="3">
        <f>'Рейтинговая таблица организаций'!AG209</f>
        <v>1</v>
      </c>
      <c r="Z209" s="3">
        <f>ROUND('Рейтинговая таблица организаций'!AL209*100/AA209,0)</f>
        <v>100</v>
      </c>
      <c r="AA209" s="3">
        <f>'Рейтинговая таблица организаций'!AM209</f>
        <v>29</v>
      </c>
      <c r="AB209" s="3">
        <f>ROUND('Рейтинговая таблица организаций'!AN209*100/AC209,0)</f>
        <v>100</v>
      </c>
      <c r="AC209" s="3">
        <f>'Рейтинговая таблица организаций'!AO209</f>
        <v>29</v>
      </c>
      <c r="AD209" s="3">
        <f>ROUND('Рейтинговая таблица организаций'!AP209*100/AE209,0)</f>
        <v>100</v>
      </c>
      <c r="AE209" s="3">
        <f>'Рейтинговая таблица организаций'!AQ209</f>
        <v>24</v>
      </c>
      <c r="AF209" s="3">
        <f>ROUND('Рейтинговая таблица организаций'!AV209*100/AG209,0)</f>
        <v>100</v>
      </c>
      <c r="AG209" s="3">
        <f>'Рейтинговая таблица организаций'!AW209</f>
        <v>29</v>
      </c>
      <c r="AH209" s="3">
        <f>ROUND('Рейтинговая таблица организаций'!AX209*100/AI209,0)</f>
        <v>100</v>
      </c>
      <c r="AI209" s="3">
        <f>'Рейтинговая таблица организаций'!AY209</f>
        <v>29</v>
      </c>
      <c r="AJ209" s="3">
        <f>ROUND('Рейтинговая таблица организаций'!AZ209*100/AK209,0)</f>
        <v>100</v>
      </c>
      <c r="AK209" s="3">
        <f>'Рейтинговая таблица организаций'!BA209</f>
        <v>29</v>
      </c>
    </row>
    <row r="210" spans="1:37">
      <c r="A210" s="14">
        <f>'Рейтинговая таблица организаций'!A210</f>
        <v>208</v>
      </c>
      <c r="B210" s="14" t="str">
        <f>'бланки '!C212</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10" s="2">
        <f>'бланки '!E212+'бланки '!F212</f>
        <v>283</v>
      </c>
      <c r="D210" s="14">
        <f>'Рейтинговая таблица организаций'!C210</f>
        <v>197</v>
      </c>
      <c r="E210" s="14">
        <v>31</v>
      </c>
      <c r="F210" s="14">
        <v>166</v>
      </c>
      <c r="G210" s="14">
        <v>12</v>
      </c>
      <c r="H210" s="6">
        <f t="shared" si="3"/>
        <v>0.69611307420494695</v>
      </c>
      <c r="I210" s="18">
        <f>анкеты!I208</f>
        <v>190</v>
      </c>
      <c r="J210" s="3">
        <f>ROUND('Рейтинговая таблица организаций'!D210*100/K210,0)</f>
        <v>100</v>
      </c>
      <c r="K210" s="3">
        <f>'Рейтинговая таблица организаций'!E210</f>
        <v>14</v>
      </c>
      <c r="L210" s="3">
        <f>ROUND('Рейтинговая таблица организаций'!F210*100/M210,0)</f>
        <v>93</v>
      </c>
      <c r="M210" s="3">
        <f>'Рейтинговая таблица организаций'!G210</f>
        <v>56</v>
      </c>
      <c r="N210" s="3">
        <f>'Рейтинговая таблица организаций'!H210</f>
        <v>4</v>
      </c>
      <c r="O210" s="3">
        <f>ROUND('Рейтинговая таблица организаций'!I210*100/P210,0)</f>
        <v>99</v>
      </c>
      <c r="P210" s="3">
        <f>'Рейтинговая таблица организаций'!J210</f>
        <v>195</v>
      </c>
      <c r="Q210" s="3">
        <f>ROUND('Рейтинговая таблица организаций'!K210*100/R210,0)</f>
        <v>98</v>
      </c>
      <c r="R210" s="3">
        <f>'Рейтинговая таблица организаций'!L210</f>
        <v>190</v>
      </c>
      <c r="S210" s="3">
        <f>'Рейтинговая таблица организаций'!U210</f>
        <v>5</v>
      </c>
      <c r="T210" s="3">
        <f>'Рейтинговая таблица организаций'!X210</f>
        <v>189</v>
      </c>
      <c r="U210" s="3">
        <f>'Рейтинговая таблица организаций'!Y210</f>
        <v>197</v>
      </c>
      <c r="V210" s="3">
        <f>'Рейтинговая таблица организаций'!AD210</f>
        <v>0</v>
      </c>
      <c r="W210" s="3">
        <f>'Рейтинговая таблица организаций'!AE210</f>
        <v>3</v>
      </c>
      <c r="X210" s="3">
        <f>'Рейтинговая таблица организаций'!AF210</f>
        <v>175</v>
      </c>
      <c r="Y210" s="3">
        <f>'Рейтинговая таблица организаций'!AG210</f>
        <v>190</v>
      </c>
      <c r="Z210" s="3">
        <f>ROUND('Рейтинговая таблица организаций'!AL210*100/AA210,0)</f>
        <v>98</v>
      </c>
      <c r="AA210" s="3">
        <f>'Рейтинговая таблица организаций'!AM210</f>
        <v>197</v>
      </c>
      <c r="AB210" s="3">
        <f>ROUND('Рейтинговая таблица организаций'!AN210*100/AC210,0)</f>
        <v>98</v>
      </c>
      <c r="AC210" s="3">
        <f>'Рейтинговая таблица организаций'!AO210</f>
        <v>197</v>
      </c>
      <c r="AD210" s="3">
        <f>ROUND('Рейтинговая таблица организаций'!AP210*100/AE210,0)</f>
        <v>99</v>
      </c>
      <c r="AE210" s="3">
        <f>'Рейтинговая таблица организаций'!AQ210</f>
        <v>186</v>
      </c>
      <c r="AF210" s="3">
        <f>ROUND('Рейтинговая таблица организаций'!AV210*100/AG210,0)</f>
        <v>99</v>
      </c>
      <c r="AG210" s="3">
        <f>'Рейтинговая таблица организаций'!AW210</f>
        <v>197</v>
      </c>
      <c r="AH210" s="3">
        <f>ROUND('Рейтинговая таблица организаций'!AX210*100/AI210,0)</f>
        <v>99</v>
      </c>
      <c r="AI210" s="3">
        <f>'Рейтинговая таблица организаций'!AY210</f>
        <v>197</v>
      </c>
      <c r="AJ210" s="3">
        <f>ROUND('Рейтинговая таблица организаций'!AZ210*100/AK210,0)</f>
        <v>97</v>
      </c>
      <c r="AK210" s="3">
        <f>'Рейтинговая таблица организаций'!BA210</f>
        <v>197</v>
      </c>
    </row>
    <row r="211" spans="1:37">
      <c r="A211" s="14">
        <f>'Рейтинговая таблица организаций'!A211</f>
        <v>209</v>
      </c>
      <c r="B211" s="14" t="str">
        <f>'бланки '!C213</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11" s="2">
        <f>'бланки '!E213+'бланки '!F213</f>
        <v>70</v>
      </c>
      <c r="D211" s="14">
        <f>'Рейтинговая таблица организаций'!C211</f>
        <v>74</v>
      </c>
      <c r="E211" s="14">
        <v>8</v>
      </c>
      <c r="F211" s="14">
        <v>66</v>
      </c>
      <c r="G211" s="14">
        <v>2</v>
      </c>
      <c r="H211" s="6">
        <f t="shared" si="3"/>
        <v>1.0571428571428572</v>
      </c>
      <c r="I211" s="18">
        <f>анкеты!I209</f>
        <v>10</v>
      </c>
      <c r="J211" s="3">
        <f>ROUND('Рейтинговая таблица организаций'!D211*100/K211,0)</f>
        <v>100</v>
      </c>
      <c r="K211" s="3">
        <f>'Рейтинговая таблица организаций'!E211</f>
        <v>14</v>
      </c>
      <c r="L211" s="3">
        <f>ROUND('Рейтинговая таблица организаций'!F211*100/M211,0)</f>
        <v>100</v>
      </c>
      <c r="M211" s="3">
        <f>'Рейтинговая таблица организаций'!G211</f>
        <v>56</v>
      </c>
      <c r="N211" s="3">
        <f>'Рейтинговая таблица организаций'!H211</f>
        <v>4</v>
      </c>
      <c r="O211" s="3">
        <f>ROUND('Рейтинговая таблица организаций'!I211*100/P211,0)</f>
        <v>100</v>
      </c>
      <c r="P211" s="3">
        <f>'Рейтинговая таблица организаций'!J211</f>
        <v>65</v>
      </c>
      <c r="Q211" s="3">
        <f>ROUND('Рейтинговая таблица организаций'!K211*100/R211,0)</f>
        <v>100</v>
      </c>
      <c r="R211" s="3">
        <f>'Рейтинговая таблица организаций'!L211</f>
        <v>63</v>
      </c>
      <c r="S211" s="3">
        <f>'Рейтинговая таблица организаций'!U211</f>
        <v>5</v>
      </c>
      <c r="T211" s="3">
        <f>'Рейтинговая таблица организаций'!X211</f>
        <v>72</v>
      </c>
      <c r="U211" s="3">
        <f>'Рейтинговая таблица организаций'!Y211</f>
        <v>74</v>
      </c>
      <c r="V211" s="3">
        <f>'Рейтинговая таблица организаций'!AD211</f>
        <v>2</v>
      </c>
      <c r="W211" s="3">
        <f>'Рейтинговая таблица организаций'!AE211</f>
        <v>4</v>
      </c>
      <c r="X211" s="3">
        <f>'Рейтинговая таблица организаций'!AF211</f>
        <v>10</v>
      </c>
      <c r="Y211" s="3">
        <f>'Рейтинговая таблица организаций'!AG211</f>
        <v>10</v>
      </c>
      <c r="Z211" s="3">
        <f>ROUND('Рейтинговая таблица организаций'!AL211*100/AA211,0)</f>
        <v>96</v>
      </c>
      <c r="AA211" s="3">
        <f>'Рейтинговая таблица организаций'!AM211</f>
        <v>74</v>
      </c>
      <c r="AB211" s="3">
        <f>ROUND('Рейтинговая таблица организаций'!AN211*100/AC211,0)</f>
        <v>99</v>
      </c>
      <c r="AC211" s="3">
        <f>'Рейтинговая таблица организаций'!AO211</f>
        <v>74</v>
      </c>
      <c r="AD211" s="3">
        <f>ROUND('Рейтинговая таблица организаций'!AP211*100/AE211,0)</f>
        <v>100</v>
      </c>
      <c r="AE211" s="3">
        <f>'Рейтинговая таблица организаций'!AQ211</f>
        <v>65</v>
      </c>
      <c r="AF211" s="3">
        <f>ROUND('Рейтинговая таблица организаций'!AV211*100/AG211,0)</f>
        <v>97</v>
      </c>
      <c r="AG211" s="3">
        <f>'Рейтинговая таблица организаций'!AW211</f>
        <v>74</v>
      </c>
      <c r="AH211" s="3">
        <f>ROUND('Рейтинговая таблица организаций'!AX211*100/AI211,0)</f>
        <v>97</v>
      </c>
      <c r="AI211" s="3">
        <f>'Рейтинговая таблица организаций'!AY211</f>
        <v>74</v>
      </c>
      <c r="AJ211" s="3">
        <f>ROUND('Рейтинговая таблица организаций'!AZ211*100/AK211,0)</f>
        <v>97</v>
      </c>
      <c r="AK211" s="3">
        <f>'Рейтинговая таблица организаций'!BA211</f>
        <v>74</v>
      </c>
    </row>
    <row r="212" spans="1:37">
      <c r="A212" s="14">
        <f>'Рейтинговая таблица организаций'!A212</f>
        <v>210</v>
      </c>
      <c r="B212" s="14" t="str">
        <f>'бланки '!C214</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2" s="2">
        <f>'бланки '!E214+'бланки '!F214</f>
        <v>29</v>
      </c>
      <c r="D212" s="14">
        <f>'Рейтинговая таблица организаций'!C212</f>
        <v>23</v>
      </c>
      <c r="E212" s="14">
        <v>5</v>
      </c>
      <c r="F212" s="14">
        <v>18</v>
      </c>
      <c r="G212" s="14">
        <v>1</v>
      </c>
      <c r="H212" s="6">
        <f t="shared" si="3"/>
        <v>0.7931034482758621</v>
      </c>
      <c r="I212" s="18">
        <f>анкеты!I210</f>
        <v>16</v>
      </c>
      <c r="J212" s="3">
        <f>ROUND('Рейтинговая таблица организаций'!D212*100/K212,0)</f>
        <v>100</v>
      </c>
      <c r="K212" s="3">
        <f>'Рейтинговая таблица организаций'!E212</f>
        <v>13</v>
      </c>
      <c r="L212" s="3">
        <f>ROUND('Рейтинговая таблица организаций'!F212*100/M212,0)</f>
        <v>100</v>
      </c>
      <c r="M212" s="3">
        <f>'Рейтинговая таблица организаций'!G212</f>
        <v>54</v>
      </c>
      <c r="N212" s="3">
        <f>'Рейтинговая таблица организаций'!H212</f>
        <v>4</v>
      </c>
      <c r="O212" s="3">
        <f>ROUND('Рейтинговая таблица организаций'!I212*100/P212,0)</f>
        <v>100</v>
      </c>
      <c r="P212" s="3">
        <f>'Рейтинговая таблица организаций'!J212</f>
        <v>21</v>
      </c>
      <c r="Q212" s="3">
        <f>ROUND('Рейтинговая таблица организаций'!K212*100/R212,0)</f>
        <v>100</v>
      </c>
      <c r="R212" s="3">
        <f>'Рейтинговая таблица организаций'!L212</f>
        <v>19</v>
      </c>
      <c r="S212" s="3">
        <f>'Рейтинговая таблица организаций'!U212</f>
        <v>5</v>
      </c>
      <c r="T212" s="3">
        <f>'Рейтинговая таблица организаций'!X212</f>
        <v>22</v>
      </c>
      <c r="U212" s="3">
        <f>'Рейтинговая таблица организаций'!Y212</f>
        <v>23</v>
      </c>
      <c r="V212" s="3">
        <f>'Рейтинговая таблица организаций'!AD212</f>
        <v>1</v>
      </c>
      <c r="W212" s="3">
        <f>'Рейтинговая таблица организаций'!AE212</f>
        <v>3</v>
      </c>
      <c r="X212" s="3">
        <f>'Рейтинговая таблица организаций'!AF212</f>
        <v>16</v>
      </c>
      <c r="Y212" s="3">
        <f>'Рейтинговая таблица организаций'!AG212</f>
        <v>16</v>
      </c>
      <c r="Z212" s="3">
        <f>ROUND('Рейтинговая таблица организаций'!AL212*100/AA212,0)</f>
        <v>100</v>
      </c>
      <c r="AA212" s="3">
        <f>'Рейтинговая таблица организаций'!AM212</f>
        <v>23</v>
      </c>
      <c r="AB212" s="3">
        <f>ROUND('Рейтинговая таблица организаций'!AN212*100/AC212,0)</f>
        <v>100</v>
      </c>
      <c r="AC212" s="3">
        <f>'Рейтинговая таблица организаций'!AO212</f>
        <v>23</v>
      </c>
      <c r="AD212" s="3">
        <f>ROUND('Рейтинговая таблица организаций'!AP212*100/AE212,0)</f>
        <v>100</v>
      </c>
      <c r="AE212" s="3">
        <f>'Рейтинговая таблица организаций'!AQ212</f>
        <v>20</v>
      </c>
      <c r="AF212" s="3">
        <f>ROUND('Рейтинговая таблица организаций'!AV212*100/AG212,0)</f>
        <v>100</v>
      </c>
      <c r="AG212" s="3">
        <f>'Рейтинговая таблица организаций'!AW212</f>
        <v>23</v>
      </c>
      <c r="AH212" s="3">
        <f>ROUND('Рейтинговая таблица организаций'!AX212*100/AI212,0)</f>
        <v>100</v>
      </c>
      <c r="AI212" s="3">
        <f>'Рейтинговая таблица организаций'!AY212</f>
        <v>23</v>
      </c>
      <c r="AJ212" s="3">
        <f>ROUND('Рейтинговая таблица организаций'!AZ212*100/AK212,0)</f>
        <v>100</v>
      </c>
      <c r="AK212" s="3">
        <f>'Рейтинговая таблица организаций'!BA212</f>
        <v>23</v>
      </c>
    </row>
    <row r="213" spans="1:37">
      <c r="A213" s="14">
        <f>'Рейтинговая таблица организаций'!A213</f>
        <v>211</v>
      </c>
      <c r="B213" s="14" t="str">
        <f>'бланки '!C215</f>
        <v>Муниципальное бюджетное общеобразовательное учреждение «Змиёвская средняя общеобразовательная школа» Свердловского района Орловской области</v>
      </c>
      <c r="C213" s="2">
        <f>'бланки '!E215+'бланки '!F215</f>
        <v>472</v>
      </c>
      <c r="D213" s="14">
        <f>'Рейтинговая таблица организаций'!C213</f>
        <v>369</v>
      </c>
      <c r="E213" s="14">
        <v>4</v>
      </c>
      <c r="F213" s="14">
        <v>365</v>
      </c>
      <c r="G213" s="14">
        <v>3</v>
      </c>
      <c r="H213" s="6">
        <f t="shared" si="3"/>
        <v>0.78177966101694918</v>
      </c>
      <c r="I213" s="18">
        <f>анкеты!I211</f>
        <v>145</v>
      </c>
      <c r="J213" s="3">
        <f>ROUND('Рейтинговая таблица организаций'!D213*100/K213,0)</f>
        <v>100</v>
      </c>
      <c r="K213" s="3">
        <f>'Рейтинговая таблица организаций'!E213</f>
        <v>14</v>
      </c>
      <c r="L213" s="3">
        <f>ROUND('Рейтинговая таблица организаций'!F213*100/M213,0)</f>
        <v>89</v>
      </c>
      <c r="M213" s="3">
        <f>'Рейтинговая таблица организаций'!G213</f>
        <v>57</v>
      </c>
      <c r="N213" s="3">
        <f>'Рейтинговая таблица организаций'!H213</f>
        <v>3</v>
      </c>
      <c r="O213" s="3">
        <f>ROUND('Рейтинговая таблица организаций'!I213*100/P213,0)</f>
        <v>99</v>
      </c>
      <c r="P213" s="3">
        <f>'Рейтинговая таблица организаций'!J213</f>
        <v>308</v>
      </c>
      <c r="Q213" s="3">
        <f>ROUND('Рейтинговая таблица организаций'!K213*100/R213,0)</f>
        <v>100</v>
      </c>
      <c r="R213" s="3">
        <f>'Рейтинговая таблица организаций'!L213</f>
        <v>298</v>
      </c>
      <c r="S213" s="3">
        <f>'Рейтинговая таблица организаций'!U213</f>
        <v>5</v>
      </c>
      <c r="T213" s="3">
        <f>'Рейтинговая таблица организаций'!X213</f>
        <v>352</v>
      </c>
      <c r="U213" s="3">
        <f>'Рейтинговая таблица организаций'!Y213</f>
        <v>369</v>
      </c>
      <c r="V213" s="3">
        <f>'Рейтинговая таблица организаций'!AD213</f>
        <v>2</v>
      </c>
      <c r="W213" s="3">
        <f>'Рейтинговая таблица организаций'!AE213</f>
        <v>4</v>
      </c>
      <c r="X213" s="3">
        <f>'Рейтинговая таблица организаций'!AF213</f>
        <v>135</v>
      </c>
      <c r="Y213" s="3">
        <f>'Рейтинговая таблица организаций'!AG213</f>
        <v>145</v>
      </c>
      <c r="Z213" s="3">
        <f>ROUND('Рейтинговая таблица организаций'!AL213*100/AA213,0)</f>
        <v>96</v>
      </c>
      <c r="AA213" s="3">
        <f>'Рейтинговая таблица организаций'!AM213</f>
        <v>369</v>
      </c>
      <c r="AB213" s="3">
        <f>ROUND('Рейтинговая таблица организаций'!AN213*100/AC213,0)</f>
        <v>97</v>
      </c>
      <c r="AC213" s="3">
        <f>'Рейтинговая таблица организаций'!AO213</f>
        <v>369</v>
      </c>
      <c r="AD213" s="3">
        <f>ROUND('Рейтинговая таблица организаций'!AP213*100/AE213,0)</f>
        <v>100</v>
      </c>
      <c r="AE213" s="3">
        <f>'Рейтинговая таблица организаций'!AQ213</f>
        <v>307</v>
      </c>
      <c r="AF213" s="3">
        <f>ROUND('Рейтинговая таблица организаций'!AV213*100/AG213,0)</f>
        <v>98</v>
      </c>
      <c r="AG213" s="3">
        <f>'Рейтинговая таблица организаций'!AW213</f>
        <v>369</v>
      </c>
      <c r="AH213" s="3">
        <f>ROUND('Рейтинговая таблица организаций'!AX213*100/AI213,0)</f>
        <v>96</v>
      </c>
      <c r="AI213" s="3">
        <f>'Рейтинговая таблица организаций'!AY213</f>
        <v>369</v>
      </c>
      <c r="AJ213" s="3">
        <f>ROUND('Рейтинговая таблица организаций'!AZ213*100/AK213,0)</f>
        <v>100</v>
      </c>
      <c r="AK213" s="3">
        <f>'Рейтинговая таблица организаций'!BA213</f>
        <v>369</v>
      </c>
    </row>
    <row r="214" spans="1:37">
      <c r="A214" s="14">
        <f>'Рейтинговая таблица организаций'!A214</f>
        <v>212</v>
      </c>
      <c r="B214" s="14" t="str">
        <f>'бланки '!C216</f>
        <v>Муниципальное бюджетное общеобразовательное учреждение «Змиёвский лицей» Свердловского района Орловской области</v>
      </c>
      <c r="C214" s="2">
        <f>'бланки '!E216+'бланки '!F216</f>
        <v>488</v>
      </c>
      <c r="D214" s="14">
        <f>'Рейтинговая таблица организаций'!C214</f>
        <v>349</v>
      </c>
      <c r="E214" s="14">
        <v>78</v>
      </c>
      <c r="F214" s="14">
        <v>271</v>
      </c>
      <c r="G214" s="14">
        <v>22</v>
      </c>
      <c r="H214" s="6">
        <f t="shared" si="3"/>
        <v>0.7151639344262295</v>
      </c>
      <c r="I214" s="18">
        <f>анкеты!I212</f>
        <v>74</v>
      </c>
      <c r="J214" s="3">
        <f>ROUND('Рейтинговая таблица организаций'!D214*100/K214,0)</f>
        <v>100</v>
      </c>
      <c r="K214" s="3">
        <f>'Рейтинговая таблица организаций'!E214</f>
        <v>14</v>
      </c>
      <c r="L214" s="3">
        <f>ROUND('Рейтинговая таблица организаций'!F214*100/M214,0)</f>
        <v>100</v>
      </c>
      <c r="M214" s="3">
        <f>'Рейтинговая таблица организаций'!G214</f>
        <v>57</v>
      </c>
      <c r="N214" s="3">
        <f>'Рейтинговая таблица организаций'!H214</f>
        <v>4</v>
      </c>
      <c r="O214" s="3">
        <f>ROUND('Рейтинговая таблица организаций'!I214*100/P214,0)</f>
        <v>100</v>
      </c>
      <c r="P214" s="3">
        <f>'Рейтинговая таблица организаций'!J214</f>
        <v>335</v>
      </c>
      <c r="Q214" s="3">
        <f>ROUND('Рейтинговая таблица организаций'!K214*100/R214,0)</f>
        <v>100</v>
      </c>
      <c r="R214" s="3">
        <f>'Рейтинговая таблица организаций'!L214</f>
        <v>332</v>
      </c>
      <c r="S214" s="3">
        <f>'Рейтинговая таблица организаций'!U214</f>
        <v>5</v>
      </c>
      <c r="T214" s="3">
        <f>'Рейтинговая таблица организаций'!X214</f>
        <v>341</v>
      </c>
      <c r="U214" s="3">
        <f>'Рейтинговая таблица организаций'!Y214</f>
        <v>349</v>
      </c>
      <c r="V214" s="3">
        <f>'Рейтинговая таблица организаций'!AD214</f>
        <v>4</v>
      </c>
      <c r="W214" s="3">
        <f>'Рейтинговая таблица организаций'!AE214</f>
        <v>6</v>
      </c>
      <c r="X214" s="3">
        <f>'Рейтинговая таблица организаций'!AF214</f>
        <v>73</v>
      </c>
      <c r="Y214" s="3">
        <f>'Рейтинговая таблица организаций'!AG214</f>
        <v>74</v>
      </c>
      <c r="Z214" s="3">
        <f>ROUND('Рейтинговая таблица организаций'!AL214*100/AA214,0)</f>
        <v>99</v>
      </c>
      <c r="AA214" s="3">
        <f>'Рейтинговая таблица организаций'!AM214</f>
        <v>349</v>
      </c>
      <c r="AB214" s="3">
        <f>ROUND('Рейтинговая таблица организаций'!AN214*100/AC214,0)</f>
        <v>99</v>
      </c>
      <c r="AC214" s="3">
        <f>'Рейтинговая таблица организаций'!AO214</f>
        <v>349</v>
      </c>
      <c r="AD214" s="3">
        <f>ROUND('Рейтинговая таблица организаций'!AP214*100/AE214,0)</f>
        <v>100</v>
      </c>
      <c r="AE214" s="3">
        <f>'Рейтинговая таблица организаций'!AQ214</f>
        <v>328</v>
      </c>
      <c r="AF214" s="3">
        <f>ROUND('Рейтинговая таблица организаций'!AV214*100/AG214,0)</f>
        <v>99</v>
      </c>
      <c r="AG214" s="3">
        <f>'Рейтинговая таблица организаций'!AW214</f>
        <v>349</v>
      </c>
      <c r="AH214" s="3">
        <f>ROUND('Рейтинговая таблица организаций'!AX214*100/AI214,0)</f>
        <v>100</v>
      </c>
      <c r="AI214" s="3">
        <f>'Рейтинговая таблица организаций'!AY214</f>
        <v>349</v>
      </c>
      <c r="AJ214" s="3">
        <f>ROUND('Рейтинговая таблица организаций'!AZ214*100/AK214,0)</f>
        <v>99</v>
      </c>
      <c r="AK214" s="3">
        <f>'Рейтинговая таблица организаций'!BA214</f>
        <v>349</v>
      </c>
    </row>
    <row r="215" spans="1:37">
      <c r="A215" s="14">
        <f>'Рейтинговая таблица организаций'!A215</f>
        <v>213</v>
      </c>
      <c r="B215" s="14" t="str">
        <f>'бланки '!C217</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5" s="2">
        <f>'бланки '!E217+'бланки '!F217</f>
        <v>97</v>
      </c>
      <c r="D215" s="14">
        <f>'Рейтинговая таблица организаций'!C215</f>
        <v>77</v>
      </c>
      <c r="E215" s="14">
        <v>22</v>
      </c>
      <c r="F215" s="14">
        <v>55</v>
      </c>
      <c r="G215" s="14">
        <v>1</v>
      </c>
      <c r="H215" s="6">
        <f t="shared" si="3"/>
        <v>0.79381443298969068</v>
      </c>
      <c r="I215" s="18">
        <f>анкеты!I213</f>
        <v>20</v>
      </c>
      <c r="J215" s="3">
        <f>ROUND('Рейтинговая таблица организаций'!D215*100/K215,0)</f>
        <v>100</v>
      </c>
      <c r="K215" s="3">
        <f>'Рейтинговая таблица организаций'!E215</f>
        <v>14</v>
      </c>
      <c r="L215" s="3">
        <f>ROUND('Рейтинговая таблица организаций'!F215*100/M215,0)</f>
        <v>95</v>
      </c>
      <c r="M215" s="3">
        <f>'Рейтинговая таблица организаций'!G215</f>
        <v>56</v>
      </c>
      <c r="N215" s="3">
        <f>'Рейтинговая таблица организаций'!H215</f>
        <v>4</v>
      </c>
      <c r="O215" s="3">
        <f>ROUND('Рейтинговая таблица организаций'!I215*100/P215,0)</f>
        <v>100</v>
      </c>
      <c r="P215" s="3">
        <f>'Рейтинговая таблица организаций'!J215</f>
        <v>65</v>
      </c>
      <c r="Q215" s="3">
        <f>ROUND('Рейтинговая таблица организаций'!K215*100/R215,0)</f>
        <v>100</v>
      </c>
      <c r="R215" s="3">
        <f>'Рейтинговая таблица организаций'!L215</f>
        <v>57</v>
      </c>
      <c r="S215" s="3">
        <f>'Рейтинговая таблица организаций'!U215</f>
        <v>5</v>
      </c>
      <c r="T215" s="3">
        <f>'Рейтинговая таблица организаций'!X215</f>
        <v>77</v>
      </c>
      <c r="U215" s="3">
        <f>'Рейтинговая таблица организаций'!Y215</f>
        <v>77</v>
      </c>
      <c r="V215" s="3">
        <f>'Рейтинговая таблица организаций'!AD215</f>
        <v>0</v>
      </c>
      <c r="W215" s="3">
        <f>'Рейтинговая таблица организаций'!AE215</f>
        <v>3</v>
      </c>
      <c r="X215" s="3">
        <f>'Рейтинговая таблица организаций'!AF215</f>
        <v>19</v>
      </c>
      <c r="Y215" s="3">
        <f>'Рейтинговая таблица организаций'!AG215</f>
        <v>20</v>
      </c>
      <c r="Z215" s="3">
        <f>ROUND('Рейтинговая таблица организаций'!AL215*100/AA215,0)</f>
        <v>96</v>
      </c>
      <c r="AA215" s="3">
        <f>'Рейтинговая таблица организаций'!AM215</f>
        <v>77</v>
      </c>
      <c r="AB215" s="3">
        <f>ROUND('Рейтинговая таблица организаций'!AN215*100/AC215,0)</f>
        <v>96</v>
      </c>
      <c r="AC215" s="3">
        <f>'Рейтинговая таблица организаций'!AO215</f>
        <v>77</v>
      </c>
      <c r="AD215" s="3">
        <f>ROUND('Рейтинговая таблица организаций'!AP215*100/AE215,0)</f>
        <v>99</v>
      </c>
      <c r="AE215" s="3">
        <f>'Рейтинговая таблица организаций'!AQ215</f>
        <v>72</v>
      </c>
      <c r="AF215" s="3">
        <f>ROUND('Рейтинговая таблица организаций'!AV215*100/AG215,0)</f>
        <v>100</v>
      </c>
      <c r="AG215" s="3">
        <f>'Рейтинговая таблица организаций'!AW215</f>
        <v>77</v>
      </c>
      <c r="AH215" s="3">
        <f>ROUND('Рейтинговая таблица организаций'!AX215*100/AI215,0)</f>
        <v>100</v>
      </c>
      <c r="AI215" s="3">
        <f>'Рейтинговая таблица организаций'!AY215</f>
        <v>77</v>
      </c>
      <c r="AJ215" s="3">
        <f>ROUND('Рейтинговая таблица организаций'!AZ215*100/AK215,0)</f>
        <v>100</v>
      </c>
      <c r="AK215" s="3">
        <f>'Рейтинговая таблица организаций'!BA215</f>
        <v>77</v>
      </c>
    </row>
    <row r="216" spans="1:37">
      <c r="A216" s="14">
        <f>'Рейтинговая таблица организаций'!A216</f>
        <v>214</v>
      </c>
      <c r="B216" s="14" t="str">
        <f>'бланки '!C218</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6" s="2">
        <f>'бланки '!E218+'бланки '!F218</f>
        <v>83</v>
      </c>
      <c r="D216" s="14">
        <f>'Рейтинговая таблица организаций'!C216</f>
        <v>69</v>
      </c>
      <c r="E216" s="14">
        <v>24</v>
      </c>
      <c r="F216" s="14">
        <v>45</v>
      </c>
      <c r="G216" s="14">
        <v>1</v>
      </c>
      <c r="H216" s="6">
        <f t="shared" si="3"/>
        <v>0.83132530120481929</v>
      </c>
      <c r="I216" s="18">
        <f>анкеты!I214</f>
        <v>15</v>
      </c>
      <c r="J216" s="3">
        <f>ROUND('Рейтинговая таблица организаций'!D216*100/K216,0)</f>
        <v>100</v>
      </c>
      <c r="K216" s="3">
        <f>'Рейтинговая таблица организаций'!E216</f>
        <v>14</v>
      </c>
      <c r="L216" s="3">
        <f>ROUND('Рейтинговая таблица организаций'!F216*100/M216,0)</f>
        <v>81</v>
      </c>
      <c r="M216" s="3">
        <f>'Рейтинговая таблица организаций'!G216</f>
        <v>58</v>
      </c>
      <c r="N216" s="3">
        <f>'Рейтинговая таблица организаций'!H216</f>
        <v>4</v>
      </c>
      <c r="O216" s="3">
        <f>ROUND('Рейтинговая таблица организаций'!I216*100/P216,0)</f>
        <v>100</v>
      </c>
      <c r="P216" s="3">
        <f>'Рейтинговая таблица организаций'!J216</f>
        <v>64</v>
      </c>
      <c r="Q216" s="3">
        <f>ROUND('Рейтинговая таблица организаций'!K216*100/R216,0)</f>
        <v>100</v>
      </c>
      <c r="R216" s="3">
        <f>'Рейтинговая таблица организаций'!L216</f>
        <v>66</v>
      </c>
      <c r="S216" s="3">
        <f>'Рейтинговая таблица организаций'!U216</f>
        <v>5</v>
      </c>
      <c r="T216" s="3">
        <f>'Рейтинговая таблица организаций'!X216</f>
        <v>69</v>
      </c>
      <c r="U216" s="3">
        <f>'Рейтинговая таблица организаций'!Y216</f>
        <v>69</v>
      </c>
      <c r="V216" s="3">
        <f>'Рейтинговая таблица организаций'!AD216</f>
        <v>0</v>
      </c>
      <c r="W216" s="3">
        <f>'Рейтинговая таблица организаций'!AE216</f>
        <v>3</v>
      </c>
      <c r="X216" s="3">
        <f>'Рейтинговая таблица организаций'!AF216</f>
        <v>15</v>
      </c>
      <c r="Y216" s="3">
        <f>'Рейтинговая таблица организаций'!AG216</f>
        <v>15</v>
      </c>
      <c r="Z216" s="3">
        <f>ROUND('Рейтинговая таблица организаций'!AL216*100/AA216,0)</f>
        <v>100</v>
      </c>
      <c r="AA216" s="3">
        <f>'Рейтинговая таблица организаций'!AM216</f>
        <v>69</v>
      </c>
      <c r="AB216" s="3">
        <f>ROUND('Рейтинговая таблица организаций'!AN216*100/AC216,0)</f>
        <v>100</v>
      </c>
      <c r="AC216" s="3">
        <f>'Рейтинговая таблица организаций'!AO216</f>
        <v>69</v>
      </c>
      <c r="AD216" s="3">
        <f>ROUND('Рейтинговая таблица организаций'!AP216*100/AE216,0)</f>
        <v>100</v>
      </c>
      <c r="AE216" s="3">
        <f>'Рейтинговая таблица организаций'!AQ216</f>
        <v>66</v>
      </c>
      <c r="AF216" s="3">
        <f>ROUND('Рейтинговая таблица организаций'!AV216*100/AG216,0)</f>
        <v>100</v>
      </c>
      <c r="AG216" s="3">
        <f>'Рейтинговая таблица организаций'!AW216</f>
        <v>69</v>
      </c>
      <c r="AH216" s="3">
        <f>ROUND('Рейтинговая таблица организаций'!AX216*100/AI216,0)</f>
        <v>100</v>
      </c>
      <c r="AI216" s="3">
        <f>'Рейтинговая таблица организаций'!AY216</f>
        <v>69</v>
      </c>
      <c r="AJ216" s="3">
        <f>ROUND('Рейтинговая таблица организаций'!AZ216*100/AK216,0)</f>
        <v>100</v>
      </c>
      <c r="AK216" s="3">
        <f>'Рейтинговая таблица организаций'!BA216</f>
        <v>69</v>
      </c>
    </row>
    <row r="217" spans="1:37">
      <c r="A217" s="14">
        <f>'Рейтинговая таблица организаций'!A217</f>
        <v>215</v>
      </c>
      <c r="B217" s="14" t="str">
        <f>'бланки '!C219</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7" s="2">
        <f>'бланки '!E219+'бланки '!F219</f>
        <v>59</v>
      </c>
      <c r="D217" s="14">
        <f>'Рейтинговая таблица организаций'!C217</f>
        <v>42</v>
      </c>
      <c r="E217" s="14">
        <v>14</v>
      </c>
      <c r="F217" s="14">
        <v>28</v>
      </c>
      <c r="G217" s="14">
        <v>8</v>
      </c>
      <c r="H217" s="6">
        <f t="shared" si="3"/>
        <v>0.71186440677966101</v>
      </c>
      <c r="I217" s="18">
        <f>анкеты!I215</f>
        <v>20</v>
      </c>
      <c r="J217" s="3">
        <f>ROUND('Рейтинговая таблица организаций'!D217*100/K217,0)</f>
        <v>100</v>
      </c>
      <c r="K217" s="3">
        <f>'Рейтинговая таблица организаций'!E217</f>
        <v>13</v>
      </c>
      <c r="L217" s="3">
        <f>ROUND('Рейтинговая таблица организаций'!F217*100/M217,0)</f>
        <v>97</v>
      </c>
      <c r="M217" s="3">
        <f>'Рейтинговая таблица организаций'!G217</f>
        <v>55</v>
      </c>
      <c r="N217" s="3">
        <f>'Рейтинговая таблица организаций'!H217</f>
        <v>4</v>
      </c>
      <c r="O217" s="3">
        <f>ROUND('Рейтинговая таблица организаций'!I217*100/P217,0)</f>
        <v>100</v>
      </c>
      <c r="P217" s="3">
        <f>'Рейтинговая таблица организаций'!J217</f>
        <v>37</v>
      </c>
      <c r="Q217" s="3">
        <f>ROUND('Рейтинговая таблица организаций'!K217*100/R217,0)</f>
        <v>97</v>
      </c>
      <c r="R217" s="3">
        <f>'Рейтинговая таблица организаций'!L217</f>
        <v>36</v>
      </c>
      <c r="S217" s="3">
        <f>'Рейтинговая таблица организаций'!U217</f>
        <v>5</v>
      </c>
      <c r="T217" s="3">
        <f>'Рейтинговая таблица организаций'!X217</f>
        <v>42</v>
      </c>
      <c r="U217" s="3">
        <f>'Рейтинговая таблица организаций'!Y217</f>
        <v>42</v>
      </c>
      <c r="V217" s="3">
        <f>'Рейтинговая таблица организаций'!AD217</f>
        <v>0</v>
      </c>
      <c r="W217" s="3">
        <f>'Рейтинговая таблица организаций'!AE217</f>
        <v>3</v>
      </c>
      <c r="X217" s="3">
        <f>'Рейтинговая таблица организаций'!AF217</f>
        <v>20</v>
      </c>
      <c r="Y217" s="3">
        <f>'Рейтинговая таблица организаций'!AG217</f>
        <v>20</v>
      </c>
      <c r="Z217" s="3">
        <f>ROUND('Рейтинговая таблица организаций'!AL217*100/AA217,0)</f>
        <v>98</v>
      </c>
      <c r="AA217" s="3">
        <f>'Рейтинговая таблица организаций'!AM217</f>
        <v>42</v>
      </c>
      <c r="AB217" s="3">
        <f>ROUND('Рейтинговая таблица организаций'!AN217*100/AC217,0)</f>
        <v>95</v>
      </c>
      <c r="AC217" s="3">
        <f>'Рейтинговая таблица организаций'!AO217</f>
        <v>42</v>
      </c>
      <c r="AD217" s="3">
        <f>ROUND('Рейтинговая таблица организаций'!AP217*100/AE217,0)</f>
        <v>92</v>
      </c>
      <c r="AE217" s="3">
        <f>'Рейтинговая таблица организаций'!AQ217</f>
        <v>36</v>
      </c>
      <c r="AF217" s="3">
        <f>ROUND('Рейтинговая таблица организаций'!AV217*100/AG217,0)</f>
        <v>98</v>
      </c>
      <c r="AG217" s="3">
        <f>'Рейтинговая таблица организаций'!AW217</f>
        <v>42</v>
      </c>
      <c r="AH217" s="3">
        <f>ROUND('Рейтинговая таблица организаций'!AX217*100/AI217,0)</f>
        <v>98</v>
      </c>
      <c r="AI217" s="3">
        <f>'Рейтинговая таблица организаций'!AY217</f>
        <v>42</v>
      </c>
      <c r="AJ217" s="3">
        <f>ROUND('Рейтинговая таблица организаций'!AZ217*100/AK217,0)</f>
        <v>98</v>
      </c>
      <c r="AK217" s="3">
        <f>'Рейтинговая таблица организаций'!BA217</f>
        <v>42</v>
      </c>
    </row>
    <row r="218" spans="1:37">
      <c r="A218" s="14">
        <f>'Рейтинговая таблица организаций'!A218</f>
        <v>216</v>
      </c>
      <c r="B218" s="14" t="str">
        <f>'бланки '!C220</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8" s="2">
        <f>'бланки '!E220+'бланки '!F220</f>
        <v>46</v>
      </c>
      <c r="D218" s="14">
        <f>'Рейтинговая таблица организаций'!C218</f>
        <v>32</v>
      </c>
      <c r="E218" s="14">
        <v>10</v>
      </c>
      <c r="F218" s="14">
        <v>22</v>
      </c>
      <c r="G218" s="14">
        <v>1</v>
      </c>
      <c r="H218" s="6">
        <f t="shared" si="3"/>
        <v>0.69565217391304346</v>
      </c>
      <c r="I218" s="18">
        <f>анкеты!I216</f>
        <v>1</v>
      </c>
      <c r="J218" s="3">
        <f>ROUND('Рейтинговая таблица организаций'!D218*100/K218,0)</f>
        <v>100</v>
      </c>
      <c r="K218" s="3">
        <f>'Рейтинговая таблица организаций'!E218</f>
        <v>14</v>
      </c>
      <c r="L218" s="3">
        <f>ROUND('Рейтинговая таблица организаций'!F218*100/M218,0)</f>
        <v>98</v>
      </c>
      <c r="M218" s="3">
        <f>'Рейтинговая таблица организаций'!G218</f>
        <v>57</v>
      </c>
      <c r="N218" s="3">
        <f>'Рейтинговая таблица организаций'!H218</f>
        <v>4</v>
      </c>
      <c r="O218" s="3">
        <f>ROUND('Рейтинговая таблица организаций'!I218*100/P218,0)</f>
        <v>100</v>
      </c>
      <c r="P218" s="3">
        <f>'Рейтинговая таблица организаций'!J218</f>
        <v>31</v>
      </c>
      <c r="Q218" s="3">
        <f>ROUND('Рейтинговая таблица организаций'!K218*100/R218,0)</f>
        <v>100</v>
      </c>
      <c r="R218" s="3">
        <f>'Рейтинговая таблица организаций'!L218</f>
        <v>30</v>
      </c>
      <c r="S218" s="3">
        <f>'Рейтинговая таблица организаций'!U218</f>
        <v>5</v>
      </c>
      <c r="T218" s="3">
        <f>'Рейтинговая таблица организаций'!X218</f>
        <v>31</v>
      </c>
      <c r="U218" s="3">
        <f>'Рейтинговая таблица организаций'!Y218</f>
        <v>32</v>
      </c>
      <c r="V218" s="3">
        <f>'Рейтинговая таблица организаций'!AD218</f>
        <v>2</v>
      </c>
      <c r="W218" s="3">
        <f>'Рейтинговая таблица организаций'!AE218</f>
        <v>3</v>
      </c>
      <c r="X218" s="3">
        <f>'Рейтинговая таблица организаций'!AF218</f>
        <v>1</v>
      </c>
      <c r="Y218" s="3">
        <f>'Рейтинговая таблица организаций'!AG218</f>
        <v>1</v>
      </c>
      <c r="Z218" s="3">
        <f>ROUND('Рейтинговая таблица организаций'!AL218*100/AA218,0)</f>
        <v>97</v>
      </c>
      <c r="AA218" s="3">
        <f>'Рейтинговая таблица организаций'!AM218</f>
        <v>32</v>
      </c>
      <c r="AB218" s="3">
        <f>ROUND('Рейтинговая таблица организаций'!AN218*100/AC218,0)</f>
        <v>100</v>
      </c>
      <c r="AC218" s="3">
        <f>'Рейтинговая таблица организаций'!AO218</f>
        <v>32</v>
      </c>
      <c r="AD218" s="3">
        <f>ROUND('Рейтинговая таблица организаций'!AP218*100/AE218,0)</f>
        <v>100</v>
      </c>
      <c r="AE218" s="3">
        <f>'Рейтинговая таблица организаций'!AQ218</f>
        <v>30</v>
      </c>
      <c r="AF218" s="3">
        <f>ROUND('Рейтинговая таблица организаций'!AV218*100/AG218,0)</f>
        <v>100</v>
      </c>
      <c r="AG218" s="3">
        <f>'Рейтинговая таблица организаций'!AW218</f>
        <v>32</v>
      </c>
      <c r="AH218" s="3">
        <f>ROUND('Рейтинговая таблица организаций'!AX218*100/AI218,0)</f>
        <v>100</v>
      </c>
      <c r="AI218" s="3">
        <f>'Рейтинговая таблица организаций'!AY218</f>
        <v>32</v>
      </c>
      <c r="AJ218" s="3">
        <f>ROUND('Рейтинговая таблица организаций'!AZ218*100/AK218,0)</f>
        <v>100</v>
      </c>
      <c r="AK218" s="3">
        <f>'Рейтинговая таблица организаций'!BA218</f>
        <v>32</v>
      </c>
    </row>
    <row r="219" spans="1:37">
      <c r="A219" s="14">
        <f>'Рейтинговая таблица организаций'!A219</f>
        <v>217</v>
      </c>
      <c r="B219" s="14" t="str">
        <f>'бланки '!C221</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9" s="2">
        <f>'бланки '!E221+'бланки '!F221</f>
        <v>40</v>
      </c>
      <c r="D219" s="14">
        <f>'Рейтинговая таблица организаций'!C219</f>
        <v>54</v>
      </c>
      <c r="E219" s="14">
        <v>0</v>
      </c>
      <c r="F219" s="14">
        <v>54</v>
      </c>
      <c r="G219" s="14">
        <v>1</v>
      </c>
      <c r="H219" s="6">
        <f t="shared" si="3"/>
        <v>1.35</v>
      </c>
      <c r="I219" s="18">
        <f>анкеты!I217</f>
        <v>7</v>
      </c>
      <c r="J219" s="3">
        <f>ROUND('Рейтинговая таблица организаций'!D219*100/K219,0)</f>
        <v>100</v>
      </c>
      <c r="K219" s="3">
        <f>'Рейтинговая таблица организаций'!E219</f>
        <v>12</v>
      </c>
      <c r="L219" s="3">
        <f>ROUND('Рейтинговая таблица организаций'!F219*100/M219,0)</f>
        <v>93</v>
      </c>
      <c r="M219" s="3">
        <f>'Рейтинговая таблица организаций'!G219</f>
        <v>53</v>
      </c>
      <c r="N219" s="3">
        <f>'Рейтинговая таблица организаций'!H219</f>
        <v>4</v>
      </c>
      <c r="O219" s="3">
        <f>ROUND('Рейтинговая таблица организаций'!I219*100/P219,0)</f>
        <v>98</v>
      </c>
      <c r="P219" s="3">
        <f>'Рейтинговая таблица организаций'!J219</f>
        <v>52</v>
      </c>
      <c r="Q219" s="3">
        <f>ROUND('Рейтинговая таблица организаций'!K219*100/R219,0)</f>
        <v>100</v>
      </c>
      <c r="R219" s="3">
        <f>'Рейтинговая таблица организаций'!L219</f>
        <v>53</v>
      </c>
      <c r="S219" s="3">
        <f>'Рейтинговая таблица организаций'!U219</f>
        <v>5</v>
      </c>
      <c r="T219" s="3">
        <f>'Рейтинговая таблица организаций'!X219</f>
        <v>52</v>
      </c>
      <c r="U219" s="3">
        <f>'Рейтинговая таблица организаций'!Y219</f>
        <v>54</v>
      </c>
      <c r="V219" s="3">
        <f>'Рейтинговая таблица организаций'!AD219</f>
        <v>2</v>
      </c>
      <c r="W219" s="3">
        <f>'Рейтинговая таблица организаций'!AE219</f>
        <v>3</v>
      </c>
      <c r="X219" s="3">
        <f>'Рейтинговая таблица организаций'!AF219</f>
        <v>6</v>
      </c>
      <c r="Y219" s="3">
        <f>'Рейтинговая таблица организаций'!AG219</f>
        <v>7</v>
      </c>
      <c r="Z219" s="3">
        <f>ROUND('Рейтинговая таблица организаций'!AL219*100/AA219,0)</f>
        <v>100</v>
      </c>
      <c r="AA219" s="3">
        <f>'Рейтинговая таблица организаций'!AM219</f>
        <v>54</v>
      </c>
      <c r="AB219" s="3">
        <f>ROUND('Рейтинговая таблица организаций'!AN219*100/AC219,0)</f>
        <v>100</v>
      </c>
      <c r="AC219" s="3">
        <f>'Рейтинговая таблица организаций'!AO219</f>
        <v>54</v>
      </c>
      <c r="AD219" s="3">
        <f>ROUND('Рейтинговая таблица организаций'!AP219*100/AE219,0)</f>
        <v>100</v>
      </c>
      <c r="AE219" s="3">
        <f>'Рейтинговая таблица организаций'!AQ219</f>
        <v>49</v>
      </c>
      <c r="AF219" s="3">
        <f>ROUND('Рейтинговая таблица организаций'!AV219*100/AG219,0)</f>
        <v>100</v>
      </c>
      <c r="AG219" s="3">
        <f>'Рейтинговая таблица организаций'!AW219</f>
        <v>54</v>
      </c>
      <c r="AH219" s="3">
        <f>ROUND('Рейтинговая таблица организаций'!AX219*100/AI219,0)</f>
        <v>100</v>
      </c>
      <c r="AI219" s="3">
        <f>'Рейтинговая таблица организаций'!AY219</f>
        <v>54</v>
      </c>
      <c r="AJ219" s="3">
        <f>ROUND('Рейтинговая таблица организаций'!AZ219*100/AK219,0)</f>
        <v>100</v>
      </c>
      <c r="AK219" s="3">
        <f>'Рейтинговая таблица организаций'!BA219</f>
        <v>54</v>
      </c>
    </row>
    <row r="220" spans="1:37">
      <c r="A220" s="14">
        <f>'Рейтинговая таблица организаций'!A220</f>
        <v>218</v>
      </c>
      <c r="B220" s="14" t="str">
        <f>'бланки '!C222</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20" s="2">
        <f>'бланки '!E222+'бланки '!F222</f>
        <v>83</v>
      </c>
      <c r="D220" s="14">
        <f>'Рейтинговая таблица организаций'!C220</f>
        <v>60</v>
      </c>
      <c r="E220" s="14">
        <v>1</v>
      </c>
      <c r="F220" s="14">
        <v>59</v>
      </c>
      <c r="G220" s="14">
        <v>3</v>
      </c>
      <c r="H220" s="6">
        <f t="shared" si="3"/>
        <v>0.72289156626506024</v>
      </c>
      <c r="I220" s="18">
        <f>анкеты!I218</f>
        <v>8</v>
      </c>
      <c r="J220" s="3">
        <f>ROUND('Рейтинговая таблица организаций'!D220*100/K220,0)</f>
        <v>100</v>
      </c>
      <c r="K220" s="3">
        <f>'Рейтинговая таблица организаций'!E220</f>
        <v>13</v>
      </c>
      <c r="L220" s="3">
        <f>ROUND('Рейтинговая таблица организаций'!F220*100/M220,0)</f>
        <v>77</v>
      </c>
      <c r="M220" s="3">
        <f>'Рейтинговая таблица организаций'!G220</f>
        <v>51</v>
      </c>
      <c r="N220" s="3">
        <f>'Рейтинговая таблица организаций'!H220</f>
        <v>3</v>
      </c>
      <c r="O220" s="3">
        <f>ROUND('Рейтинговая таблица организаций'!I220*100/P220,0)</f>
        <v>96</v>
      </c>
      <c r="P220" s="3">
        <f>'Рейтинговая таблица организаций'!J220</f>
        <v>48</v>
      </c>
      <c r="Q220" s="3">
        <f>ROUND('Рейтинговая таблица организаций'!K220*100/R220,0)</f>
        <v>100</v>
      </c>
      <c r="R220" s="3">
        <f>'Рейтинговая таблица организаций'!L220</f>
        <v>38</v>
      </c>
      <c r="S220" s="3">
        <f>'Рейтинговая таблица организаций'!U220</f>
        <v>5</v>
      </c>
      <c r="T220" s="3">
        <f>'Рейтинговая таблица организаций'!X220</f>
        <v>59</v>
      </c>
      <c r="U220" s="3">
        <f>'Рейтинговая таблица организаций'!Y220</f>
        <v>60</v>
      </c>
      <c r="V220" s="3">
        <f>'Рейтинговая таблица организаций'!AD220</f>
        <v>0</v>
      </c>
      <c r="W220" s="3">
        <f>'Рейтинговая таблица организаций'!AE220</f>
        <v>3</v>
      </c>
      <c r="X220" s="3">
        <f>'Рейтинговая таблица организаций'!AF220</f>
        <v>7</v>
      </c>
      <c r="Y220" s="3">
        <f>'Рейтинговая таблица организаций'!AG220</f>
        <v>8</v>
      </c>
      <c r="Z220" s="3">
        <f>ROUND('Рейтинговая таблица организаций'!AL220*100/AA220,0)</f>
        <v>100</v>
      </c>
      <c r="AA220" s="3">
        <f>'Рейтинговая таблица организаций'!AM220</f>
        <v>60</v>
      </c>
      <c r="AB220" s="3">
        <f>ROUND('Рейтинговая таблица организаций'!AN220*100/AC220,0)</f>
        <v>100</v>
      </c>
      <c r="AC220" s="3">
        <f>'Рейтинговая таблица организаций'!AO220</f>
        <v>60</v>
      </c>
      <c r="AD220" s="3">
        <f>ROUND('Рейтинговая таблица организаций'!AP220*100/AE220,0)</f>
        <v>91</v>
      </c>
      <c r="AE220" s="3">
        <f>'Рейтинговая таблица организаций'!AQ220</f>
        <v>57</v>
      </c>
      <c r="AF220" s="3">
        <f>ROUND('Рейтинговая таблица организаций'!AV220*100/AG220,0)</f>
        <v>98</v>
      </c>
      <c r="AG220" s="3">
        <f>'Рейтинговая таблица организаций'!AW220</f>
        <v>60</v>
      </c>
      <c r="AH220" s="3">
        <f>ROUND('Рейтинговая таблица организаций'!AX220*100/AI220,0)</f>
        <v>95</v>
      </c>
      <c r="AI220" s="3">
        <f>'Рейтинговая таблица организаций'!AY220</f>
        <v>60</v>
      </c>
      <c r="AJ220" s="3">
        <f>ROUND('Рейтинговая таблица организаций'!AZ220*100/AK220,0)</f>
        <v>97</v>
      </c>
      <c r="AK220" s="3">
        <f>'Рейтинговая таблица организаций'!BA220</f>
        <v>60</v>
      </c>
    </row>
    <row r="221" spans="1:37">
      <c r="A221" s="14">
        <f>'Рейтинговая таблица организаций'!A221</f>
        <v>219</v>
      </c>
      <c r="B221" s="14" t="str">
        <f>'бланки '!C223</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21" s="2">
        <f>'бланки '!E223+'бланки '!F223</f>
        <v>33</v>
      </c>
      <c r="D221" s="14">
        <f>'Рейтинговая таблица организаций'!C221</f>
        <v>26</v>
      </c>
      <c r="E221" s="14">
        <v>1</v>
      </c>
      <c r="F221" s="14">
        <v>25</v>
      </c>
      <c r="G221" s="14">
        <v>1</v>
      </c>
      <c r="H221" s="6">
        <f t="shared" si="3"/>
        <v>0.78787878787878785</v>
      </c>
      <c r="I221" s="18">
        <f>анкеты!I219</f>
        <v>13</v>
      </c>
      <c r="J221" s="3">
        <f>ROUND('Рейтинговая таблица организаций'!D221*100/K221,0)</f>
        <v>100</v>
      </c>
      <c r="K221" s="3">
        <f>'Рейтинговая таблица организаций'!E221</f>
        <v>13</v>
      </c>
      <c r="L221" s="3">
        <f>ROUND('Рейтинговая таблица организаций'!F221*100/M221,0)</f>
        <v>88</v>
      </c>
      <c r="M221" s="3">
        <f>'Рейтинговая таблица организаций'!G221</f>
        <v>56</v>
      </c>
      <c r="N221" s="3">
        <f>'Рейтинговая таблица организаций'!H221</f>
        <v>3</v>
      </c>
      <c r="O221" s="3">
        <f>ROUND('Рейтинговая таблица организаций'!I221*100/P221,0)</f>
        <v>100</v>
      </c>
      <c r="P221" s="3">
        <f>'Рейтинговая таблица организаций'!J221</f>
        <v>23</v>
      </c>
      <c r="Q221" s="3">
        <f>ROUND('Рейтинговая таблица организаций'!K221*100/R221,0)</f>
        <v>100</v>
      </c>
      <c r="R221" s="3">
        <f>'Рейтинговая таблица организаций'!L221</f>
        <v>24</v>
      </c>
      <c r="S221" s="3">
        <f>'Рейтинговая таблица организаций'!U221</f>
        <v>5</v>
      </c>
      <c r="T221" s="3">
        <f>'Рейтинговая таблица организаций'!X221</f>
        <v>26</v>
      </c>
      <c r="U221" s="3">
        <f>'Рейтинговая таблица организаций'!Y221</f>
        <v>26</v>
      </c>
      <c r="V221" s="3">
        <f>'Рейтинговая таблица организаций'!AD221</f>
        <v>0</v>
      </c>
      <c r="W221" s="3">
        <f>'Рейтинговая таблица организаций'!AE221</f>
        <v>3</v>
      </c>
      <c r="X221" s="3">
        <f>'Рейтинговая таблица организаций'!AF221</f>
        <v>12</v>
      </c>
      <c r="Y221" s="3">
        <f>'Рейтинговая таблица организаций'!AG221</f>
        <v>13</v>
      </c>
      <c r="Z221" s="3">
        <f>ROUND('Рейтинговая таблица организаций'!AL221*100/AA221,0)</f>
        <v>96</v>
      </c>
      <c r="AA221" s="3">
        <f>'Рейтинговая таблица организаций'!AM221</f>
        <v>26</v>
      </c>
      <c r="AB221" s="3">
        <f>ROUND('Рейтинговая таблица организаций'!AN221*100/AC221,0)</f>
        <v>100</v>
      </c>
      <c r="AC221" s="3">
        <f>'Рейтинговая таблица организаций'!AO221</f>
        <v>26</v>
      </c>
      <c r="AD221" s="3">
        <f>ROUND('Рейтинговая таблица организаций'!AP221*100/AE221,0)</f>
        <v>95</v>
      </c>
      <c r="AE221" s="3">
        <f>'Рейтинговая таблица организаций'!AQ221</f>
        <v>21</v>
      </c>
      <c r="AF221" s="3">
        <f>ROUND('Рейтинговая таблица организаций'!AV221*100/AG221,0)</f>
        <v>100</v>
      </c>
      <c r="AG221" s="3">
        <f>'Рейтинговая таблица организаций'!AW221</f>
        <v>26</v>
      </c>
      <c r="AH221" s="3">
        <f>ROUND('Рейтинговая таблица организаций'!AX221*100/AI221,0)</f>
        <v>96</v>
      </c>
      <c r="AI221" s="3">
        <f>'Рейтинговая таблица организаций'!AY221</f>
        <v>26</v>
      </c>
      <c r="AJ221" s="3">
        <f>ROUND('Рейтинговая таблица организаций'!AZ221*100/AK221,0)</f>
        <v>100</v>
      </c>
      <c r="AK221" s="3">
        <f>'Рейтинговая таблица организаций'!BA221</f>
        <v>26</v>
      </c>
    </row>
    <row r="222" spans="1:37">
      <c r="A222" s="14">
        <f>'Рейтинговая таблица организаций'!A222</f>
        <v>220</v>
      </c>
      <c r="B222" s="14" t="str">
        <f>'бланки '!C224</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2" s="2">
        <f>'бланки '!E224+'бланки '!F224</f>
        <v>588</v>
      </c>
      <c r="D222" s="14">
        <f>'Рейтинговая таблица организаций'!C222</f>
        <v>470</v>
      </c>
      <c r="E222" s="14">
        <v>11</v>
      </c>
      <c r="F222" s="14">
        <v>459</v>
      </c>
      <c r="G222" s="14">
        <v>1</v>
      </c>
      <c r="H222" s="6">
        <f t="shared" si="3"/>
        <v>0.79931972789115646</v>
      </c>
      <c r="I222" s="18">
        <f>анкеты!I220</f>
        <v>117</v>
      </c>
      <c r="J222" s="3">
        <f>ROUND('Рейтинговая таблица организаций'!D222*100/K222,0)</f>
        <v>100</v>
      </c>
      <c r="K222" s="3">
        <f>'Рейтинговая таблица организаций'!E222</f>
        <v>13</v>
      </c>
      <c r="L222" s="3">
        <f>ROUND('Рейтинговая таблица организаций'!F222*100/M222,0)</f>
        <v>70</v>
      </c>
      <c r="M222" s="3">
        <f>'Рейтинговая таблица организаций'!G222</f>
        <v>54</v>
      </c>
      <c r="N222" s="3">
        <f>'Рейтинговая таблица организаций'!H222</f>
        <v>4</v>
      </c>
      <c r="O222" s="3">
        <f>ROUND('Рейтинговая таблица организаций'!I222*100/P222,0)</f>
        <v>99</v>
      </c>
      <c r="P222" s="3">
        <f>'Рейтинговая таблица организаций'!J222</f>
        <v>363</v>
      </c>
      <c r="Q222" s="3">
        <f>ROUND('Рейтинговая таблица организаций'!K222*100/R222,0)</f>
        <v>99</v>
      </c>
      <c r="R222" s="3">
        <f>'Рейтинговая таблица организаций'!L222</f>
        <v>353</v>
      </c>
      <c r="S222" s="3">
        <f>'Рейтинговая таблица организаций'!U222</f>
        <v>5</v>
      </c>
      <c r="T222" s="3">
        <f>'Рейтинговая таблица организаций'!X222</f>
        <v>451</v>
      </c>
      <c r="U222" s="3">
        <f>'Рейтинговая таблица организаций'!Y222</f>
        <v>470</v>
      </c>
      <c r="V222" s="3">
        <f>'Рейтинговая таблица организаций'!AD222</f>
        <v>3</v>
      </c>
      <c r="W222" s="3">
        <f>'Рейтинговая таблица организаций'!AE222</f>
        <v>4</v>
      </c>
      <c r="X222" s="3">
        <f>'Рейтинговая таблица организаций'!AF222</f>
        <v>113</v>
      </c>
      <c r="Y222" s="3">
        <f>'Рейтинговая таблица организаций'!AG222</f>
        <v>117</v>
      </c>
      <c r="Z222" s="3">
        <f>ROUND('Рейтинговая таблица организаций'!AL222*100/AA222,0)</f>
        <v>96</v>
      </c>
      <c r="AA222" s="3">
        <f>'Рейтинговая таблица организаций'!AM222</f>
        <v>470</v>
      </c>
      <c r="AB222" s="3">
        <f>ROUND('Рейтинговая таблица организаций'!AN222*100/AC222,0)</f>
        <v>96</v>
      </c>
      <c r="AC222" s="3">
        <f>'Рейтинговая таблица организаций'!AO222</f>
        <v>470</v>
      </c>
      <c r="AD222" s="3">
        <f>ROUND('Рейтинговая таблица организаций'!AP222*100/AE222,0)</f>
        <v>97</v>
      </c>
      <c r="AE222" s="3">
        <f>'Рейтинговая таблица организаций'!AQ222</f>
        <v>356</v>
      </c>
      <c r="AF222" s="3">
        <f>ROUND('Рейтинговая таблица организаций'!AV222*100/AG222,0)</f>
        <v>100</v>
      </c>
      <c r="AG222" s="3">
        <f>'Рейтинговая таблица организаций'!AW222</f>
        <v>470</v>
      </c>
      <c r="AH222" s="3">
        <f>ROUND('Рейтинговая таблица организаций'!AX222*100/AI222,0)</f>
        <v>100</v>
      </c>
      <c r="AI222" s="3">
        <f>'Рейтинговая таблица организаций'!AY222</f>
        <v>470</v>
      </c>
      <c r="AJ222" s="3">
        <f>ROUND('Рейтинговая таблица организаций'!AZ222*100/AK222,0)</f>
        <v>97</v>
      </c>
      <c r="AK222" s="3">
        <f>'Рейтинговая таблица организаций'!BA222</f>
        <v>470</v>
      </c>
    </row>
    <row r="223" spans="1:37">
      <c r="A223" s="14">
        <f>'Рейтинговая таблица организаций'!A223</f>
        <v>221</v>
      </c>
      <c r="B223" s="14" t="str">
        <f>'бланки '!C225</f>
        <v>Муниципальное бюджетное общеобразовательное учреждение Голунская средняя общеобразовательная школа Новосильского района</v>
      </c>
      <c r="C223" s="2">
        <f>'бланки '!E225+'бланки '!F225</f>
        <v>48</v>
      </c>
      <c r="D223" s="14">
        <f>'Рейтинговая таблица организаций'!C223</f>
        <v>36</v>
      </c>
      <c r="E223" s="14">
        <v>5</v>
      </c>
      <c r="F223" s="14">
        <v>31</v>
      </c>
      <c r="G223" s="14">
        <v>1</v>
      </c>
      <c r="H223" s="6">
        <f t="shared" si="3"/>
        <v>0.75</v>
      </c>
      <c r="I223" s="18">
        <f>анкеты!I221</f>
        <v>21</v>
      </c>
      <c r="J223" s="3">
        <f>ROUND('Рейтинговая таблица организаций'!D223*100/K223,0)</f>
        <v>100</v>
      </c>
      <c r="K223" s="3">
        <f>'Рейтинговая таблица организаций'!E223</f>
        <v>13</v>
      </c>
      <c r="L223" s="3">
        <f>ROUND('Рейтинговая таблица организаций'!F223*100/M223,0)</f>
        <v>100</v>
      </c>
      <c r="M223" s="3">
        <f>'Рейтинговая таблица организаций'!G223</f>
        <v>56</v>
      </c>
      <c r="N223" s="3">
        <f>'Рейтинговая таблица организаций'!H223</f>
        <v>4</v>
      </c>
      <c r="O223" s="3">
        <f>ROUND('Рейтинговая таблица организаций'!I223*100/P223,0)</f>
        <v>97</v>
      </c>
      <c r="P223" s="3">
        <f>'Рейтинговая таблица организаций'!J223</f>
        <v>36</v>
      </c>
      <c r="Q223" s="3">
        <f>ROUND('Рейтинговая таблица организаций'!K223*100/R223,0)</f>
        <v>97</v>
      </c>
      <c r="R223" s="3">
        <f>'Рейтинговая таблица организаций'!L223</f>
        <v>35</v>
      </c>
      <c r="S223" s="3">
        <f>'Рейтинговая таблица организаций'!U223</f>
        <v>5</v>
      </c>
      <c r="T223" s="3">
        <f>'Рейтинговая таблица организаций'!X223</f>
        <v>35</v>
      </c>
      <c r="U223" s="3">
        <f>'Рейтинговая таблица организаций'!Y223</f>
        <v>36</v>
      </c>
      <c r="V223" s="3">
        <f>'Рейтинговая таблица организаций'!AD223</f>
        <v>1</v>
      </c>
      <c r="W223" s="3">
        <f>'Рейтинговая таблица организаций'!AE223</f>
        <v>3</v>
      </c>
      <c r="X223" s="3">
        <f>'Рейтинговая таблица организаций'!AF223</f>
        <v>18</v>
      </c>
      <c r="Y223" s="3">
        <f>'Рейтинговая таблица организаций'!AG223</f>
        <v>21</v>
      </c>
      <c r="Z223" s="3">
        <f>ROUND('Рейтинговая таблица организаций'!AL223*100/AA223,0)</f>
        <v>97</v>
      </c>
      <c r="AA223" s="3">
        <f>'Рейтинговая таблица организаций'!AM223</f>
        <v>36</v>
      </c>
      <c r="AB223" s="3">
        <f>ROUND('Рейтинговая таблица организаций'!AN223*100/AC223,0)</f>
        <v>100</v>
      </c>
      <c r="AC223" s="3">
        <f>'Рейтинговая таблица организаций'!AO223</f>
        <v>36</v>
      </c>
      <c r="AD223" s="3">
        <f>ROUND('Рейтинговая таблица организаций'!AP223*100/AE223,0)</f>
        <v>97</v>
      </c>
      <c r="AE223" s="3">
        <f>'Рейтинговая таблица организаций'!AQ223</f>
        <v>33</v>
      </c>
      <c r="AF223" s="3">
        <f>ROUND('Рейтинговая таблица организаций'!AV223*100/AG223,0)</f>
        <v>100</v>
      </c>
      <c r="AG223" s="3">
        <f>'Рейтинговая таблица организаций'!AW223</f>
        <v>36</v>
      </c>
      <c r="AH223" s="3">
        <f>ROUND('Рейтинговая таблица организаций'!AX223*100/AI223,0)</f>
        <v>100</v>
      </c>
      <c r="AI223" s="3">
        <f>'Рейтинговая таблица организаций'!AY223</f>
        <v>36</v>
      </c>
      <c r="AJ223" s="3">
        <f>ROUND('Рейтинговая таблица организаций'!AZ223*100/AK223,0)</f>
        <v>97</v>
      </c>
      <c r="AK223" s="3">
        <f>'Рейтинговая таблица организаций'!BA223</f>
        <v>36</v>
      </c>
    </row>
    <row r="224" spans="1:37">
      <c r="A224" s="14">
        <f>'Рейтинговая таблица организаций'!A224</f>
        <v>222</v>
      </c>
      <c r="B224" s="14" t="str">
        <f>'бланки '!C226</f>
        <v>Муниципальное бюджетное общеобразовательное учреждение Зареченская начальная общеобразовательная школа Новосильского района</v>
      </c>
      <c r="C224" s="2">
        <f>'бланки '!E226+'бланки '!F226</f>
        <v>5</v>
      </c>
      <c r="D224" s="14">
        <f>'Рейтинговая таблица организаций'!C224</f>
        <v>7</v>
      </c>
      <c r="E224" s="14">
        <v>0</v>
      </c>
      <c r="F224" s="14">
        <v>7</v>
      </c>
      <c r="G224" s="14">
        <v>1</v>
      </c>
      <c r="H224" s="6">
        <f t="shared" si="3"/>
        <v>1.4</v>
      </c>
      <c r="I224" s="18">
        <f>анкеты!I222</f>
        <v>1</v>
      </c>
      <c r="J224" s="3">
        <f>ROUND('Рейтинговая таблица организаций'!D224*100/K224,0)</f>
        <v>100</v>
      </c>
      <c r="K224" s="3">
        <f>'Рейтинговая таблица организаций'!E224</f>
        <v>13</v>
      </c>
      <c r="L224" s="3">
        <f>ROUND('Рейтинговая таблица организаций'!F224*100/M224,0)</f>
        <v>72</v>
      </c>
      <c r="M224" s="3">
        <f>'Рейтинговая таблица организаций'!G224</f>
        <v>53</v>
      </c>
      <c r="N224" s="3">
        <f>'Рейтинговая таблица организаций'!H224</f>
        <v>4</v>
      </c>
      <c r="O224" s="3">
        <f>ROUND('Рейтинговая таблица организаций'!I224*100/P224,0)</f>
        <v>100</v>
      </c>
      <c r="P224" s="3">
        <f>'Рейтинговая таблица организаций'!J224</f>
        <v>6</v>
      </c>
      <c r="Q224" s="3">
        <f>ROUND('Рейтинговая таблица организаций'!K224*100/R224,0)</f>
        <v>100</v>
      </c>
      <c r="R224" s="3">
        <f>'Рейтинговая таблица организаций'!L224</f>
        <v>7</v>
      </c>
      <c r="S224" s="3">
        <f>'Рейтинговая таблица организаций'!U224</f>
        <v>5</v>
      </c>
      <c r="T224" s="3">
        <f>'Рейтинговая таблица организаций'!X224</f>
        <v>7</v>
      </c>
      <c r="U224" s="3">
        <f>'Рейтинговая таблица организаций'!Y224</f>
        <v>7</v>
      </c>
      <c r="V224" s="3">
        <f>'Рейтинговая таблица организаций'!AD224</f>
        <v>0</v>
      </c>
      <c r="W224" s="3">
        <f>'Рейтинговая таблица организаций'!AE224</f>
        <v>2</v>
      </c>
      <c r="X224" s="3">
        <f>'Рейтинговая таблица организаций'!AF224</f>
        <v>1</v>
      </c>
      <c r="Y224" s="3">
        <f>'Рейтинговая таблица организаций'!AG224</f>
        <v>1</v>
      </c>
      <c r="Z224" s="3">
        <f>ROUND('Рейтинговая таблица организаций'!AL224*100/AA224,0)</f>
        <v>100</v>
      </c>
      <c r="AA224" s="3">
        <f>'Рейтинговая таблица организаций'!AM224</f>
        <v>7</v>
      </c>
      <c r="AB224" s="3">
        <f>ROUND('Рейтинговая таблица организаций'!AN224*100/AC224,0)</f>
        <v>100</v>
      </c>
      <c r="AC224" s="3">
        <f>'Рейтинговая таблица организаций'!AO224</f>
        <v>7</v>
      </c>
      <c r="AD224" s="3">
        <f>ROUND('Рейтинговая таблица организаций'!AP224*100/AE224,0)</f>
        <v>100</v>
      </c>
      <c r="AE224" s="3">
        <f>'Рейтинговая таблица организаций'!AQ224</f>
        <v>7</v>
      </c>
      <c r="AF224" s="3">
        <f>ROUND('Рейтинговая таблица организаций'!AV224*100/AG224,0)</f>
        <v>100</v>
      </c>
      <c r="AG224" s="3">
        <f>'Рейтинговая таблица организаций'!AW224</f>
        <v>7</v>
      </c>
      <c r="AH224" s="3">
        <f>ROUND('Рейтинговая таблица организаций'!AX224*100/AI224,0)</f>
        <v>100</v>
      </c>
      <c r="AI224" s="3">
        <f>'Рейтинговая таблица организаций'!AY224</f>
        <v>7</v>
      </c>
      <c r="AJ224" s="3">
        <f>ROUND('Рейтинговая таблица организаций'!AZ224*100/AK224,0)</f>
        <v>100</v>
      </c>
      <c r="AK224" s="3">
        <f>'Рейтинговая таблица организаций'!BA224</f>
        <v>7</v>
      </c>
    </row>
    <row r="225" spans="1:37">
      <c r="A225" s="14">
        <f>'Рейтинговая таблица организаций'!A225</f>
        <v>223</v>
      </c>
      <c r="B225" s="14" t="str">
        <f>'бланки '!C227</f>
        <v>Муниципальное бюджетное общеобразовательное учреждение Вяжевская средняя общеобразовательная школа Новосильского района</v>
      </c>
      <c r="C225" s="2">
        <f>'бланки '!E227+'бланки '!F227</f>
        <v>16</v>
      </c>
      <c r="D225" s="14">
        <f>'Рейтинговая таблица организаций'!C225</f>
        <v>15</v>
      </c>
      <c r="E225" s="14">
        <v>1</v>
      </c>
      <c r="F225" s="14">
        <v>14</v>
      </c>
      <c r="G225" s="14">
        <v>1</v>
      </c>
      <c r="H225" s="6">
        <f t="shared" si="3"/>
        <v>0.9375</v>
      </c>
      <c r="I225" s="18">
        <f>анкеты!I223</f>
        <v>1</v>
      </c>
      <c r="J225" s="3">
        <f>ROUND('Рейтинговая таблица организаций'!D225*100/K225,0)</f>
        <v>100</v>
      </c>
      <c r="K225" s="3">
        <f>'Рейтинговая таблица организаций'!E225</f>
        <v>13</v>
      </c>
      <c r="L225" s="3">
        <f>ROUND('Рейтинговая таблица организаций'!F225*100/M225,0)</f>
        <v>87</v>
      </c>
      <c r="M225" s="3">
        <f>'Рейтинговая таблица организаций'!G225</f>
        <v>53</v>
      </c>
      <c r="N225" s="3">
        <f>'Рейтинговая таблица организаций'!H225</f>
        <v>4</v>
      </c>
      <c r="O225" s="3">
        <f>ROUND('Рейтинговая таблица организаций'!I225*100/P225,0)</f>
        <v>100</v>
      </c>
      <c r="P225" s="3">
        <f>'Рейтинговая таблица организаций'!J225</f>
        <v>15</v>
      </c>
      <c r="Q225" s="3">
        <f>ROUND('Рейтинговая таблица организаций'!K225*100/R225,0)</f>
        <v>100</v>
      </c>
      <c r="R225" s="3">
        <f>'Рейтинговая таблица организаций'!L225</f>
        <v>14</v>
      </c>
      <c r="S225" s="3">
        <f>'Рейтинговая таблица организаций'!U225</f>
        <v>5</v>
      </c>
      <c r="T225" s="3">
        <f>'Рейтинговая таблица организаций'!X225</f>
        <v>15</v>
      </c>
      <c r="U225" s="3">
        <f>'Рейтинговая таблица организаций'!Y225</f>
        <v>15</v>
      </c>
      <c r="V225" s="3">
        <f>'Рейтинговая таблица организаций'!AD225</f>
        <v>0</v>
      </c>
      <c r="W225" s="3">
        <f>'Рейтинговая таблица организаций'!AE225</f>
        <v>4</v>
      </c>
      <c r="X225" s="3">
        <f>'Рейтинговая таблица организаций'!AF225</f>
        <v>1</v>
      </c>
      <c r="Y225" s="3">
        <f>'Рейтинговая таблица организаций'!AG225</f>
        <v>1</v>
      </c>
      <c r="Z225" s="3">
        <f>ROUND('Рейтинговая таблица организаций'!AL225*100/AA225,0)</f>
        <v>100</v>
      </c>
      <c r="AA225" s="3">
        <f>'Рейтинговая таблица организаций'!AM225</f>
        <v>15</v>
      </c>
      <c r="AB225" s="3">
        <f>ROUND('Рейтинговая таблица организаций'!AN225*100/AC225,0)</f>
        <v>100</v>
      </c>
      <c r="AC225" s="3">
        <f>'Рейтинговая таблица организаций'!AO225</f>
        <v>15</v>
      </c>
      <c r="AD225" s="3">
        <f>ROUND('Рейтинговая таблица организаций'!AP225*100/AE225,0)</f>
        <v>100</v>
      </c>
      <c r="AE225" s="3">
        <f>'Рейтинговая таблица организаций'!AQ225</f>
        <v>14</v>
      </c>
      <c r="AF225" s="3">
        <f>ROUND('Рейтинговая таблица организаций'!AV225*100/AG225,0)</f>
        <v>100</v>
      </c>
      <c r="AG225" s="3">
        <f>'Рейтинговая таблица организаций'!AW225</f>
        <v>15</v>
      </c>
      <c r="AH225" s="3">
        <f>ROUND('Рейтинговая таблица организаций'!AX225*100/AI225,0)</f>
        <v>100</v>
      </c>
      <c r="AI225" s="3">
        <f>'Рейтинговая таблица организаций'!AY225</f>
        <v>15</v>
      </c>
      <c r="AJ225" s="3">
        <f>ROUND('Рейтинговая таблица организаций'!AZ225*100/AK225,0)</f>
        <v>100</v>
      </c>
      <c r="AK225" s="3">
        <f>'Рейтинговая таблица организаций'!BA225</f>
        <v>15</v>
      </c>
    </row>
    <row r="226" spans="1:37">
      <c r="A226" s="14">
        <f>'Рейтинговая таблица организаций'!A226</f>
        <v>224</v>
      </c>
      <c r="B226" s="14" t="str">
        <f>'бланки '!C228</f>
        <v>Муниципальное бюджетное общеобразовательное учреждение Глубковская средняя общеобразовательная школа Новосильского района</v>
      </c>
      <c r="C226" s="2">
        <f>'бланки '!E228+'бланки '!F228</f>
        <v>13</v>
      </c>
      <c r="D226" s="14">
        <f>'Рейтинговая таблица организаций'!C226</f>
        <v>10</v>
      </c>
      <c r="E226" s="14">
        <v>0</v>
      </c>
      <c r="F226" s="14">
        <v>10</v>
      </c>
      <c r="G226" s="14">
        <v>1</v>
      </c>
      <c r="H226" s="6">
        <f t="shared" si="3"/>
        <v>0.76923076923076927</v>
      </c>
      <c r="I226" s="18">
        <f>анкеты!I224</f>
        <v>1</v>
      </c>
      <c r="J226" s="3">
        <f>ROUND('Рейтинговая таблица организаций'!D226*100/K226,0)</f>
        <v>100</v>
      </c>
      <c r="K226" s="3">
        <f>'Рейтинговая таблица организаций'!E226</f>
        <v>13</v>
      </c>
      <c r="L226" s="3">
        <f>ROUND('Рейтинговая таблица организаций'!F226*100/M226,0)</f>
        <v>96</v>
      </c>
      <c r="M226" s="3">
        <f>'Рейтинговая таблица организаций'!G226</f>
        <v>53</v>
      </c>
      <c r="N226" s="3">
        <f>'Рейтинговая таблица организаций'!H226</f>
        <v>4</v>
      </c>
      <c r="O226" s="3">
        <f>ROUND('Рейтинговая таблица организаций'!I226*100/P226,0)</f>
        <v>100</v>
      </c>
      <c r="P226" s="3">
        <f>'Рейтинговая таблица организаций'!J226</f>
        <v>9</v>
      </c>
      <c r="Q226" s="3">
        <f>ROUND('Рейтинговая таблица организаций'!K226*100/R226,0)</f>
        <v>100</v>
      </c>
      <c r="R226" s="3">
        <f>'Рейтинговая таблица организаций'!L226</f>
        <v>9</v>
      </c>
      <c r="S226" s="3">
        <f>'Рейтинговая таблица организаций'!U226</f>
        <v>5</v>
      </c>
      <c r="T226" s="3">
        <f>'Рейтинговая таблица организаций'!X226</f>
        <v>10</v>
      </c>
      <c r="U226" s="3">
        <f>'Рейтинговая таблица организаций'!Y226</f>
        <v>10</v>
      </c>
      <c r="V226" s="3">
        <f>'Рейтинговая таблица организаций'!AD226</f>
        <v>0</v>
      </c>
      <c r="W226" s="3">
        <f>'Рейтинговая таблица организаций'!AE226</f>
        <v>5</v>
      </c>
      <c r="X226" s="3">
        <f>'Рейтинговая таблица организаций'!AF226</f>
        <v>1</v>
      </c>
      <c r="Y226" s="3">
        <f>'Рейтинговая таблица организаций'!AG226</f>
        <v>1</v>
      </c>
      <c r="Z226" s="3">
        <f>ROUND('Рейтинговая таблица организаций'!AL226*100/AA226,0)</f>
        <v>100</v>
      </c>
      <c r="AA226" s="3">
        <f>'Рейтинговая таблица организаций'!AM226</f>
        <v>10</v>
      </c>
      <c r="AB226" s="3">
        <f>ROUND('Рейтинговая таблица организаций'!AN226*100/AC226,0)</f>
        <v>100</v>
      </c>
      <c r="AC226" s="3">
        <f>'Рейтинговая таблица организаций'!AO226</f>
        <v>10</v>
      </c>
      <c r="AD226" s="3">
        <f>ROUND('Рейтинговая таблица организаций'!AP226*100/AE226,0)</f>
        <v>100</v>
      </c>
      <c r="AE226" s="3">
        <f>'Рейтинговая таблица организаций'!AQ226</f>
        <v>9</v>
      </c>
      <c r="AF226" s="3">
        <f>ROUND('Рейтинговая таблица организаций'!AV226*100/AG226,0)</f>
        <v>100</v>
      </c>
      <c r="AG226" s="3">
        <f>'Рейтинговая таблица организаций'!AW226</f>
        <v>10</v>
      </c>
      <c r="AH226" s="3">
        <f>ROUND('Рейтинговая таблица организаций'!AX226*100/AI226,0)</f>
        <v>100</v>
      </c>
      <c r="AI226" s="3">
        <f>'Рейтинговая таблица организаций'!AY226</f>
        <v>10</v>
      </c>
      <c r="AJ226" s="3">
        <f>ROUND('Рейтинговая таблица организаций'!AZ226*100/AK226,0)</f>
        <v>100</v>
      </c>
      <c r="AK226" s="3">
        <f>'Рейтинговая таблица организаций'!BA226</f>
        <v>10</v>
      </c>
    </row>
    <row r="227" spans="1:37">
      <c r="A227" s="14">
        <f>'Рейтинговая таблица организаций'!A227</f>
        <v>225</v>
      </c>
      <c r="B227" s="14" t="str">
        <f>'бланки '!C229</f>
        <v>Муниципальное бюджетное общеобразовательное учреждение Селезнёвская средняя общеобразовательная школа Новосильского района</v>
      </c>
      <c r="C227" s="2">
        <f>'бланки '!E229+'бланки '!F229</f>
        <v>34</v>
      </c>
      <c r="D227" s="14">
        <f>'Рейтинговая таблица организаций'!C227</f>
        <v>27</v>
      </c>
      <c r="E227" s="14">
        <v>5</v>
      </c>
      <c r="F227" s="14">
        <v>22</v>
      </c>
      <c r="G227" s="14">
        <v>1</v>
      </c>
      <c r="H227" s="6">
        <f t="shared" si="3"/>
        <v>0.79411764705882348</v>
      </c>
      <c r="I227" s="18">
        <f>анкеты!I225</f>
        <v>8</v>
      </c>
      <c r="J227" s="3">
        <f>ROUND('Рейтинговая таблица организаций'!D227*100/K227,0)</f>
        <v>100</v>
      </c>
      <c r="K227" s="3">
        <f>'Рейтинговая таблица организаций'!E227</f>
        <v>13</v>
      </c>
      <c r="L227" s="3">
        <f>ROUND('Рейтинговая таблица организаций'!F227*100/M227,0)</f>
        <v>99</v>
      </c>
      <c r="M227" s="3">
        <f>'Рейтинговая таблица организаций'!G227</f>
        <v>55</v>
      </c>
      <c r="N227" s="3">
        <f>'Рейтинговая таблица организаций'!H227</f>
        <v>4</v>
      </c>
      <c r="O227" s="3">
        <f>ROUND('Рейтинговая таблица организаций'!I227*100/P227,0)</f>
        <v>100</v>
      </c>
      <c r="P227" s="3">
        <f>'Рейтинговая таблица организаций'!J227</f>
        <v>21</v>
      </c>
      <c r="Q227" s="3">
        <f>ROUND('Рейтинговая таблица организаций'!K227*100/R227,0)</f>
        <v>100</v>
      </c>
      <c r="R227" s="3">
        <f>'Рейтинговая таблица организаций'!L227</f>
        <v>17</v>
      </c>
      <c r="S227" s="3">
        <f>'Рейтинговая таблица организаций'!U227</f>
        <v>5</v>
      </c>
      <c r="T227" s="3">
        <f>'Рейтинговая таблица организаций'!X227</f>
        <v>26</v>
      </c>
      <c r="U227" s="3">
        <f>'Рейтинговая таблица организаций'!Y227</f>
        <v>27</v>
      </c>
      <c r="V227" s="3">
        <f>'Рейтинговая таблица организаций'!AD227</f>
        <v>3</v>
      </c>
      <c r="W227" s="3">
        <f>'Рейтинговая таблица организаций'!AE227</f>
        <v>5</v>
      </c>
      <c r="X227" s="3">
        <f>'Рейтинговая таблица организаций'!AF227</f>
        <v>7</v>
      </c>
      <c r="Y227" s="3">
        <f>'Рейтинговая таблица организаций'!AG227</f>
        <v>8</v>
      </c>
      <c r="Z227" s="3">
        <f>ROUND('Рейтинговая таблица организаций'!AL227*100/AA227,0)</f>
        <v>100</v>
      </c>
      <c r="AA227" s="3">
        <f>'Рейтинговая таблица организаций'!AM227</f>
        <v>27</v>
      </c>
      <c r="AB227" s="3">
        <f>ROUND('Рейтинговая таблица организаций'!AN227*100/AC227,0)</f>
        <v>100</v>
      </c>
      <c r="AC227" s="3">
        <f>'Рейтинговая таблица организаций'!AO227</f>
        <v>27</v>
      </c>
      <c r="AD227" s="3">
        <f>ROUND('Рейтинговая таблица организаций'!AP227*100/AE227,0)</f>
        <v>100</v>
      </c>
      <c r="AE227" s="3">
        <f>'Рейтинговая таблица организаций'!AQ227</f>
        <v>24</v>
      </c>
      <c r="AF227" s="3">
        <f>ROUND('Рейтинговая таблица организаций'!AV227*100/AG227,0)</f>
        <v>100</v>
      </c>
      <c r="AG227" s="3">
        <f>'Рейтинговая таблица организаций'!AW227</f>
        <v>27</v>
      </c>
      <c r="AH227" s="3">
        <f>ROUND('Рейтинговая таблица организаций'!AX227*100/AI227,0)</f>
        <v>96</v>
      </c>
      <c r="AI227" s="3">
        <f>'Рейтинговая таблица организаций'!AY227</f>
        <v>27</v>
      </c>
      <c r="AJ227" s="3">
        <f>ROUND('Рейтинговая таблица организаций'!AZ227*100/AK227,0)</f>
        <v>100</v>
      </c>
      <c r="AK227" s="3">
        <f>'Рейтинговая таблица организаций'!BA227</f>
        <v>27</v>
      </c>
    </row>
    <row r="228" spans="1:37">
      <c r="A228" s="14">
        <f>'Рейтинговая таблица организаций'!A228</f>
        <v>226</v>
      </c>
      <c r="B228" s="14" t="str">
        <f>'бланки '!C230</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8" s="2">
        <f>'бланки '!E230+'бланки '!F230</f>
        <v>285</v>
      </c>
      <c r="D228" s="14">
        <f>'Рейтинговая таблица организаций'!C228</f>
        <v>194</v>
      </c>
      <c r="E228" s="14">
        <v>21</v>
      </c>
      <c r="F228" s="14">
        <v>173</v>
      </c>
      <c r="G228" s="14">
        <v>21</v>
      </c>
      <c r="H228" s="6">
        <f t="shared" si="3"/>
        <v>0.68070175438596492</v>
      </c>
      <c r="I228" s="18">
        <f>анкеты!I226</f>
        <v>104</v>
      </c>
      <c r="J228" s="3">
        <f>ROUND('Рейтинговая таблица организаций'!D228*100/K228,0)</f>
        <v>100</v>
      </c>
      <c r="K228" s="3">
        <f>'Рейтинговая таблица организаций'!E228</f>
        <v>14</v>
      </c>
      <c r="L228" s="3">
        <f>ROUND('Рейтинговая таблица организаций'!F228*100/M228,0)</f>
        <v>89</v>
      </c>
      <c r="M228" s="3">
        <f>'Рейтинговая таблица организаций'!G228</f>
        <v>54</v>
      </c>
      <c r="N228" s="3">
        <f>'Рейтинговая таблица организаций'!H228</f>
        <v>4</v>
      </c>
      <c r="O228" s="3">
        <f>ROUND('Рейтинговая таблица организаций'!I228*100/P228,0)</f>
        <v>99</v>
      </c>
      <c r="P228" s="3">
        <f>'Рейтинговая таблица организаций'!J228</f>
        <v>188</v>
      </c>
      <c r="Q228" s="3">
        <f>ROUND('Рейтинговая таблица организаций'!K228*100/R228,0)</f>
        <v>99</v>
      </c>
      <c r="R228" s="3">
        <f>'Рейтинговая таблица организаций'!L228</f>
        <v>181</v>
      </c>
      <c r="S228" s="3">
        <f>'Рейтинговая таблица организаций'!U228</f>
        <v>5</v>
      </c>
      <c r="T228" s="3">
        <f>'Рейтинговая таблица организаций'!X228</f>
        <v>190</v>
      </c>
      <c r="U228" s="3">
        <f>'Рейтинговая таблица организаций'!Y228</f>
        <v>194</v>
      </c>
      <c r="V228" s="3">
        <f>'Рейтинговая таблица организаций'!AD228</f>
        <v>3</v>
      </c>
      <c r="W228" s="3">
        <f>'Рейтинговая таблица организаций'!AE228</f>
        <v>3</v>
      </c>
      <c r="X228" s="3">
        <f>'Рейтинговая таблица организаций'!AF228</f>
        <v>97</v>
      </c>
      <c r="Y228" s="3">
        <f>'Рейтинговая таблица организаций'!AG228</f>
        <v>104</v>
      </c>
      <c r="Z228" s="3">
        <f>ROUND('Рейтинговая таблица организаций'!AL228*100/AA228,0)</f>
        <v>96</v>
      </c>
      <c r="AA228" s="3">
        <f>'Рейтинговая таблица организаций'!AM228</f>
        <v>194</v>
      </c>
      <c r="AB228" s="3">
        <f>ROUND('Рейтинговая таблица организаций'!AN228*100/AC228,0)</f>
        <v>98</v>
      </c>
      <c r="AC228" s="3">
        <f>'Рейтинговая таблица организаций'!AO228</f>
        <v>194</v>
      </c>
      <c r="AD228" s="3">
        <f>ROUND('Рейтинговая таблица организаций'!AP228*100/AE228,0)</f>
        <v>99</v>
      </c>
      <c r="AE228" s="3">
        <f>'Рейтинговая таблица организаций'!AQ228</f>
        <v>180</v>
      </c>
      <c r="AF228" s="3">
        <f>ROUND('Рейтинговая таблица организаций'!AV228*100/AG228,0)</f>
        <v>99</v>
      </c>
      <c r="AG228" s="3">
        <f>'Рейтинговая таблица организаций'!AW228</f>
        <v>194</v>
      </c>
      <c r="AH228" s="3">
        <f>ROUND('Рейтинговая таблица организаций'!AX228*100/AI228,0)</f>
        <v>99</v>
      </c>
      <c r="AI228" s="3">
        <f>'Рейтинговая таблица организаций'!AY228</f>
        <v>194</v>
      </c>
      <c r="AJ228" s="3">
        <f>ROUND('Рейтинговая таблица организаций'!AZ228*100/AK228,0)</f>
        <v>98</v>
      </c>
      <c r="AK228" s="3">
        <f>'Рейтинговая таблица организаций'!BA228</f>
        <v>194</v>
      </c>
    </row>
    <row r="229" spans="1:37">
      <c r="A229" s="14">
        <f>'Рейтинговая таблица организаций'!A229</f>
        <v>227</v>
      </c>
      <c r="B229" s="14" t="str">
        <f>'бланки '!C231</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9" s="2">
        <f>'бланки '!E231+'бланки '!F231</f>
        <v>47</v>
      </c>
      <c r="D229" s="14">
        <f>'Рейтинговая таблица организаций'!C229</f>
        <v>46</v>
      </c>
      <c r="E229" s="14">
        <v>10</v>
      </c>
      <c r="F229" s="14">
        <v>36</v>
      </c>
      <c r="G229" s="14">
        <v>1</v>
      </c>
      <c r="H229" s="6">
        <f t="shared" si="3"/>
        <v>0.97872340425531912</v>
      </c>
      <c r="I229" s="18">
        <f>анкеты!I227</f>
        <v>6</v>
      </c>
      <c r="J229" s="3">
        <f>ROUND('Рейтинговая таблица организаций'!D229*100/K229,0)</f>
        <v>100</v>
      </c>
      <c r="K229" s="3">
        <f>'Рейтинговая таблица организаций'!E229</f>
        <v>13</v>
      </c>
      <c r="L229" s="3">
        <f>ROUND('Рейтинговая таблица организаций'!F229*100/M229,0)</f>
        <v>96</v>
      </c>
      <c r="M229" s="3">
        <f>'Рейтинговая таблица организаций'!G229</f>
        <v>54</v>
      </c>
      <c r="N229" s="3">
        <f>'Рейтинговая таблица организаций'!H229</f>
        <v>4</v>
      </c>
      <c r="O229" s="3">
        <f>ROUND('Рейтинговая таблица организаций'!I229*100/P229,0)</f>
        <v>100</v>
      </c>
      <c r="P229" s="3">
        <f>'Рейтинговая таблица организаций'!J229</f>
        <v>42</v>
      </c>
      <c r="Q229" s="3">
        <f>ROUND('Рейтинговая таблица организаций'!K229*100/R229,0)</f>
        <v>100</v>
      </c>
      <c r="R229" s="3">
        <f>'Рейтинговая таблица организаций'!L229</f>
        <v>37</v>
      </c>
      <c r="S229" s="3">
        <f>'Рейтинговая таблица организаций'!U229</f>
        <v>5</v>
      </c>
      <c r="T229" s="3">
        <f>'Рейтинговая таблица организаций'!X229</f>
        <v>46</v>
      </c>
      <c r="U229" s="3">
        <f>'Рейтинговая таблица организаций'!Y229</f>
        <v>46</v>
      </c>
      <c r="V229" s="3">
        <f>'Рейтинговая таблица организаций'!AD229</f>
        <v>3</v>
      </c>
      <c r="W229" s="3">
        <f>'Рейтинговая таблица организаций'!AE229</f>
        <v>5</v>
      </c>
      <c r="X229" s="3">
        <f>'Рейтинговая таблица организаций'!AF229</f>
        <v>5</v>
      </c>
      <c r="Y229" s="3">
        <f>'Рейтинговая таблица организаций'!AG229</f>
        <v>6</v>
      </c>
      <c r="Z229" s="3">
        <f>ROUND('Рейтинговая таблица организаций'!AL229*100/AA229,0)</f>
        <v>100</v>
      </c>
      <c r="AA229" s="3">
        <f>'Рейтинговая таблица организаций'!AM229</f>
        <v>46</v>
      </c>
      <c r="AB229" s="3">
        <f>ROUND('Рейтинговая таблица организаций'!AN229*100/AC229,0)</f>
        <v>100</v>
      </c>
      <c r="AC229" s="3">
        <f>'Рейтинговая таблица организаций'!AO229</f>
        <v>46</v>
      </c>
      <c r="AD229" s="3">
        <f>ROUND('Рейтинговая таблица организаций'!AP229*100/AE229,0)</f>
        <v>100</v>
      </c>
      <c r="AE229" s="3">
        <f>'Рейтинговая таблица организаций'!AQ229</f>
        <v>43</v>
      </c>
      <c r="AF229" s="3">
        <f>ROUND('Рейтинговая таблица организаций'!AV229*100/AG229,0)</f>
        <v>100</v>
      </c>
      <c r="AG229" s="3">
        <f>'Рейтинговая таблица организаций'!AW229</f>
        <v>46</v>
      </c>
      <c r="AH229" s="3">
        <f>ROUND('Рейтинговая таблица организаций'!AX229*100/AI229,0)</f>
        <v>98</v>
      </c>
      <c r="AI229" s="3">
        <f>'Рейтинговая таблица организаций'!AY229</f>
        <v>46</v>
      </c>
      <c r="AJ229" s="3">
        <f>ROUND('Рейтинговая таблица организаций'!AZ229*100/AK229,0)</f>
        <v>100</v>
      </c>
      <c r="AK229" s="3">
        <f>'Рейтинговая таблица организаций'!BA229</f>
        <v>46</v>
      </c>
    </row>
    <row r="230" spans="1:37">
      <c r="A230" s="14">
        <f>'Рейтинговая таблица организаций'!A230</f>
        <v>228</v>
      </c>
      <c r="B230" s="14" t="str">
        <f>'бланки '!C232</f>
        <v>Муниципальное бюджетное общеобразовательное учреждение «Ждимирская средняя общеобразовательная школа» Знаменского района Орловской области</v>
      </c>
      <c r="C230" s="2">
        <f>'бланки '!E232+'бланки '!F232</f>
        <v>22</v>
      </c>
      <c r="D230" s="14">
        <f>'Рейтинговая таблица организаций'!C230</f>
        <v>18</v>
      </c>
      <c r="E230" s="14">
        <v>1</v>
      </c>
      <c r="F230" s="14">
        <v>17</v>
      </c>
      <c r="G230" s="14">
        <v>1</v>
      </c>
      <c r="H230" s="6">
        <f t="shared" si="3"/>
        <v>0.81818181818181823</v>
      </c>
      <c r="I230" s="18">
        <f>анкеты!I228</f>
        <v>5</v>
      </c>
      <c r="J230" s="3">
        <f>ROUND('Рейтинговая таблица организаций'!D230*100/K230,0)</f>
        <v>100</v>
      </c>
      <c r="K230" s="3">
        <f>'Рейтинговая таблица организаций'!E230</f>
        <v>14</v>
      </c>
      <c r="L230" s="3">
        <f>ROUND('Рейтинговая таблица организаций'!F230*100/M230,0)</f>
        <v>100</v>
      </c>
      <c r="M230" s="3">
        <f>'Рейтинговая таблица организаций'!G230</f>
        <v>61</v>
      </c>
      <c r="N230" s="3">
        <f>'Рейтинговая таблица организаций'!H230</f>
        <v>4</v>
      </c>
      <c r="O230" s="3">
        <f>ROUND('Рейтинговая таблица организаций'!I230*100/P230,0)</f>
        <v>100</v>
      </c>
      <c r="P230" s="3">
        <f>'Рейтинговая таблица организаций'!J230</f>
        <v>17</v>
      </c>
      <c r="Q230" s="3">
        <f>ROUND('Рейтинговая таблица организаций'!K230*100/R230,0)</f>
        <v>100</v>
      </c>
      <c r="R230" s="3">
        <f>'Рейтинговая таблица организаций'!L230</f>
        <v>13</v>
      </c>
      <c r="S230" s="3">
        <f>'Рейтинговая таблица организаций'!U230</f>
        <v>5</v>
      </c>
      <c r="T230" s="3">
        <f>'Рейтинговая таблица организаций'!X230</f>
        <v>18</v>
      </c>
      <c r="U230" s="3">
        <f>'Рейтинговая таблица организаций'!Y230</f>
        <v>18</v>
      </c>
      <c r="V230" s="3">
        <f>'Рейтинговая таблица организаций'!AD230</f>
        <v>1</v>
      </c>
      <c r="W230" s="3">
        <f>'Рейтинговая таблица организаций'!AE230</f>
        <v>3</v>
      </c>
      <c r="X230" s="3">
        <f>'Рейтинговая таблица организаций'!AF230</f>
        <v>4</v>
      </c>
      <c r="Y230" s="3">
        <f>'Рейтинговая таблица организаций'!AG230</f>
        <v>5</v>
      </c>
      <c r="Z230" s="3">
        <f>ROUND('Рейтинговая таблица организаций'!AL230*100/AA230,0)</f>
        <v>100</v>
      </c>
      <c r="AA230" s="3">
        <f>'Рейтинговая таблица организаций'!AM230</f>
        <v>18</v>
      </c>
      <c r="AB230" s="3">
        <f>ROUND('Рейтинговая таблица организаций'!AN230*100/AC230,0)</f>
        <v>100</v>
      </c>
      <c r="AC230" s="3">
        <f>'Рейтинговая таблица организаций'!AO230</f>
        <v>18</v>
      </c>
      <c r="AD230" s="3">
        <f>ROUND('Рейтинговая таблица организаций'!AP230*100/AE230,0)</f>
        <v>88</v>
      </c>
      <c r="AE230" s="3">
        <f>'Рейтинговая таблица организаций'!AQ230</f>
        <v>17</v>
      </c>
      <c r="AF230" s="3">
        <f>ROUND('Рейтинговая таблица организаций'!AV230*100/AG230,0)</f>
        <v>100</v>
      </c>
      <c r="AG230" s="3">
        <f>'Рейтинговая таблица организаций'!AW230</f>
        <v>18</v>
      </c>
      <c r="AH230" s="3">
        <f>ROUND('Рейтинговая таблица организаций'!AX230*100/AI230,0)</f>
        <v>100</v>
      </c>
      <c r="AI230" s="3">
        <f>'Рейтинговая таблица организаций'!AY230</f>
        <v>18</v>
      </c>
      <c r="AJ230" s="3">
        <f>ROUND('Рейтинговая таблица организаций'!AZ230*100/AK230,0)</f>
        <v>100</v>
      </c>
      <c r="AK230" s="3">
        <f>'Рейтинговая таблица организаций'!BA230</f>
        <v>18</v>
      </c>
    </row>
    <row r="231" spans="1:37">
      <c r="A231" s="14">
        <f>'Рейтинговая таблица организаций'!A231</f>
        <v>229</v>
      </c>
      <c r="B231" s="14" t="str">
        <f>'бланки '!C233</f>
        <v>Муниципальное бюджетное общеобразовательное учреждение «Локонская основная общеобразовательная школа» Знаменского района Орловской области</v>
      </c>
      <c r="C231" s="2">
        <f>'бланки '!E233+'бланки '!F233</f>
        <v>16</v>
      </c>
      <c r="D231" s="14">
        <f>'Рейтинговая таблица организаций'!C231</f>
        <v>13</v>
      </c>
      <c r="E231" s="14">
        <v>3</v>
      </c>
      <c r="F231" s="14">
        <v>10</v>
      </c>
      <c r="G231" s="14">
        <v>1</v>
      </c>
      <c r="H231" s="6">
        <f t="shared" si="3"/>
        <v>0.8125</v>
      </c>
      <c r="I231" s="18">
        <f>анкеты!I229</f>
        <v>4</v>
      </c>
      <c r="J231" s="3">
        <f>ROUND('Рейтинговая таблица организаций'!D231*100/K231,0)</f>
        <v>100</v>
      </c>
      <c r="K231" s="3">
        <f>'Рейтинговая таблица организаций'!E231</f>
        <v>13</v>
      </c>
      <c r="L231" s="3">
        <f>ROUND('Рейтинговая таблица организаций'!F231*100/M231,0)</f>
        <v>56</v>
      </c>
      <c r="M231" s="3">
        <f>'Рейтинговая таблица организаций'!G231</f>
        <v>52</v>
      </c>
      <c r="N231" s="3">
        <f>'Рейтинговая таблица организаций'!H231</f>
        <v>3</v>
      </c>
      <c r="O231" s="3">
        <f>ROUND('Рейтинговая таблица организаций'!I231*100/P231,0)</f>
        <v>100</v>
      </c>
      <c r="P231" s="3">
        <f>'Рейтинговая таблица организаций'!J231</f>
        <v>8</v>
      </c>
      <c r="Q231" s="3">
        <f>ROUND('Рейтинговая таблица организаций'!K231*100/R231,0)</f>
        <v>100</v>
      </c>
      <c r="R231" s="3">
        <f>'Рейтинговая таблица организаций'!L231</f>
        <v>9</v>
      </c>
      <c r="S231" s="3">
        <f>'Рейтинговая таблица организаций'!U231</f>
        <v>5</v>
      </c>
      <c r="T231" s="3">
        <f>'Рейтинговая таблица организаций'!X231</f>
        <v>13</v>
      </c>
      <c r="U231" s="3">
        <f>'Рейтинговая таблица организаций'!Y231</f>
        <v>13</v>
      </c>
      <c r="V231" s="3">
        <f>'Рейтинговая таблица организаций'!AD231</f>
        <v>0</v>
      </c>
      <c r="W231" s="3">
        <f>'Рейтинговая таблица организаций'!AE231</f>
        <v>3</v>
      </c>
      <c r="X231" s="3">
        <f>'Рейтинговая таблица организаций'!AF231</f>
        <v>3</v>
      </c>
      <c r="Y231" s="3">
        <f>'Рейтинговая таблица организаций'!AG231</f>
        <v>4</v>
      </c>
      <c r="Z231" s="3">
        <f>ROUND('Рейтинговая таблица организаций'!AL231*100/AA231,0)</f>
        <v>100</v>
      </c>
      <c r="AA231" s="3">
        <f>'Рейтинговая таблица организаций'!AM231</f>
        <v>13</v>
      </c>
      <c r="AB231" s="3">
        <f>ROUND('Рейтинговая таблица организаций'!AN231*100/AC231,0)</f>
        <v>100</v>
      </c>
      <c r="AC231" s="3">
        <f>'Рейтинговая таблица организаций'!AO231</f>
        <v>13</v>
      </c>
      <c r="AD231" s="3">
        <f>ROUND('Рейтинговая таблица организаций'!AP231*100/AE231,0)</f>
        <v>100</v>
      </c>
      <c r="AE231" s="3">
        <f>'Рейтинговая таблица организаций'!AQ231</f>
        <v>9</v>
      </c>
      <c r="AF231" s="3">
        <f>ROUND('Рейтинговая таблица организаций'!AV231*100/AG231,0)</f>
        <v>100</v>
      </c>
      <c r="AG231" s="3">
        <f>'Рейтинговая таблица организаций'!AW231</f>
        <v>13</v>
      </c>
      <c r="AH231" s="3">
        <f>ROUND('Рейтинговая таблица организаций'!AX231*100/AI231,0)</f>
        <v>100</v>
      </c>
      <c r="AI231" s="3">
        <f>'Рейтинговая таблица организаций'!AY231</f>
        <v>13</v>
      </c>
      <c r="AJ231" s="3">
        <f>ROUND('Рейтинговая таблица организаций'!AZ231*100/AK231,0)</f>
        <v>100</v>
      </c>
      <c r="AK231" s="3">
        <f>'Рейтинговая таблица организаций'!BA231</f>
        <v>13</v>
      </c>
    </row>
    <row r="232" spans="1:37">
      <c r="A232" s="14">
        <f>'Рейтинговая таблица организаций'!A232</f>
        <v>230</v>
      </c>
      <c r="B232" s="14" t="str">
        <f>'бланки '!C234</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2" s="2">
        <f>'бланки '!E234+'бланки '!F234</f>
        <v>9</v>
      </c>
      <c r="D232" s="14">
        <f>'Рейтинговая таблица организаций'!C232</f>
        <v>14</v>
      </c>
      <c r="E232" s="14">
        <v>5</v>
      </c>
      <c r="F232" s="14">
        <v>9</v>
      </c>
      <c r="G232" s="14">
        <v>1</v>
      </c>
      <c r="H232" s="6">
        <f t="shared" si="3"/>
        <v>1.5555555555555556</v>
      </c>
      <c r="I232" s="18">
        <f>анкеты!I230</f>
        <v>1</v>
      </c>
      <c r="J232" s="3">
        <f>ROUND('Рейтинговая таблица организаций'!D232*100/K232,0)</f>
        <v>100</v>
      </c>
      <c r="K232" s="3">
        <f>'Рейтинговая таблица организаций'!E232</f>
        <v>14</v>
      </c>
      <c r="L232" s="3">
        <f>ROUND('Рейтинговая таблица организаций'!F232*100/M232,0)</f>
        <v>100</v>
      </c>
      <c r="M232" s="3">
        <f>'Рейтинговая таблица организаций'!G232</f>
        <v>58</v>
      </c>
      <c r="N232" s="3">
        <f>'Рейтинговая таблица организаций'!H232</f>
        <v>4</v>
      </c>
      <c r="O232" s="3">
        <f>ROUND('Рейтинговая таблица организаций'!I232*100/P232,0)</f>
        <v>100</v>
      </c>
      <c r="P232" s="3">
        <f>'Рейтинговая таблица организаций'!J232</f>
        <v>14</v>
      </c>
      <c r="Q232" s="3">
        <f>ROUND('Рейтинговая таблица организаций'!K232*100/R232,0)</f>
        <v>100</v>
      </c>
      <c r="R232" s="3">
        <f>'Рейтинговая таблица организаций'!L232</f>
        <v>14</v>
      </c>
      <c r="S232" s="3">
        <f>'Рейтинговая таблица организаций'!U232</f>
        <v>5</v>
      </c>
      <c r="T232" s="3">
        <f>'Рейтинговая таблица организаций'!X232</f>
        <v>14</v>
      </c>
      <c r="U232" s="3">
        <f>'Рейтинговая таблица организаций'!Y232</f>
        <v>14</v>
      </c>
      <c r="V232" s="3">
        <f>'Рейтинговая таблица организаций'!AD232</f>
        <v>2</v>
      </c>
      <c r="W232" s="3">
        <f>'Рейтинговая таблица организаций'!AE232</f>
        <v>3</v>
      </c>
      <c r="X232" s="3">
        <f>'Рейтинговая таблица организаций'!AF232</f>
        <v>1</v>
      </c>
      <c r="Y232" s="3">
        <f>'Рейтинговая таблица организаций'!AG232</f>
        <v>1</v>
      </c>
      <c r="Z232" s="3">
        <f>ROUND('Рейтинговая таблица организаций'!AL232*100/AA232,0)</f>
        <v>100</v>
      </c>
      <c r="AA232" s="3">
        <f>'Рейтинговая таблица организаций'!AM232</f>
        <v>14</v>
      </c>
      <c r="AB232" s="3">
        <f>ROUND('Рейтинговая таблица организаций'!AN232*100/AC232,0)</f>
        <v>100</v>
      </c>
      <c r="AC232" s="3">
        <f>'Рейтинговая таблица организаций'!AO232</f>
        <v>14</v>
      </c>
      <c r="AD232" s="3">
        <f>ROUND('Рейтинговая таблица организаций'!AP232*100/AE232,0)</f>
        <v>100</v>
      </c>
      <c r="AE232" s="3">
        <f>'Рейтинговая таблица организаций'!AQ232</f>
        <v>14</v>
      </c>
      <c r="AF232" s="3">
        <f>ROUND('Рейтинговая таблица организаций'!AV232*100/AG232,0)</f>
        <v>100</v>
      </c>
      <c r="AG232" s="3">
        <f>'Рейтинговая таблица организаций'!AW232</f>
        <v>14</v>
      </c>
      <c r="AH232" s="3">
        <f>ROUND('Рейтинговая таблица организаций'!AX232*100/AI232,0)</f>
        <v>100</v>
      </c>
      <c r="AI232" s="3">
        <f>'Рейтинговая таблица организаций'!AY232</f>
        <v>14</v>
      </c>
      <c r="AJ232" s="3">
        <f>ROUND('Рейтинговая таблица организаций'!AZ232*100/AK232,0)</f>
        <v>100</v>
      </c>
      <c r="AK232" s="3">
        <f>'Рейтинговая таблица организаций'!BA232</f>
        <v>14</v>
      </c>
    </row>
    <row r="233" spans="1:37">
      <c r="A233" s="14">
        <f>'Рейтинговая таблица организаций'!A233</f>
        <v>231</v>
      </c>
      <c r="B233" s="14" t="str">
        <f>'бланки '!C235</f>
        <v>Муниципальное бюджетное общеобразовательное учреждение «Глотовская средняя общеобразовательная школа» Знаменского района Орловской области</v>
      </c>
      <c r="C233" s="2">
        <f>'бланки '!E235+'бланки '!F235</f>
        <v>21</v>
      </c>
      <c r="D233" s="14">
        <f>'Рейтинговая таблица организаций'!C233</f>
        <v>17</v>
      </c>
      <c r="E233" s="14">
        <v>7</v>
      </c>
      <c r="F233" s="14">
        <v>10</v>
      </c>
      <c r="G233" s="14">
        <v>1</v>
      </c>
      <c r="H233" s="6">
        <f t="shared" si="3"/>
        <v>0.80952380952380953</v>
      </c>
      <c r="I233" s="18">
        <f>анкеты!I231</f>
        <v>6</v>
      </c>
      <c r="J233" s="3">
        <f>ROUND('Рейтинговая таблица организаций'!D233*100/K233,0)</f>
        <v>100</v>
      </c>
      <c r="K233" s="3">
        <f>'Рейтинговая таблица организаций'!E233</f>
        <v>13</v>
      </c>
      <c r="L233" s="3">
        <f>ROUND('Рейтинговая таблица организаций'!F233*100/M233,0)</f>
        <v>90</v>
      </c>
      <c r="M233" s="3">
        <f>'Рейтинговая таблица организаций'!G233</f>
        <v>52</v>
      </c>
      <c r="N233" s="3">
        <f>'Рейтинговая таблица организаций'!H233</f>
        <v>4</v>
      </c>
      <c r="O233" s="3">
        <f>ROUND('Рейтинговая таблица организаций'!I233*100/P233,0)</f>
        <v>100</v>
      </c>
      <c r="P233" s="3">
        <f>'Рейтинговая таблица организаций'!J233</f>
        <v>16</v>
      </c>
      <c r="Q233" s="3">
        <f>ROUND('Рейтинговая таблица организаций'!K233*100/R233,0)</f>
        <v>100</v>
      </c>
      <c r="R233" s="3">
        <f>'Рейтинговая таблица организаций'!L233</f>
        <v>16</v>
      </c>
      <c r="S233" s="3">
        <f>'Рейтинговая таблица организаций'!U233</f>
        <v>5</v>
      </c>
      <c r="T233" s="3">
        <f>'Рейтинговая таблица организаций'!X233</f>
        <v>17</v>
      </c>
      <c r="U233" s="3">
        <f>'Рейтинговая таблица организаций'!Y233</f>
        <v>17</v>
      </c>
      <c r="V233" s="3">
        <f>'Рейтинговая таблица организаций'!AD233</f>
        <v>0</v>
      </c>
      <c r="W233" s="3">
        <f>'Рейтинговая таблица организаций'!AE233</f>
        <v>3</v>
      </c>
      <c r="X233" s="3">
        <f>'Рейтинговая таблица организаций'!AF233</f>
        <v>6</v>
      </c>
      <c r="Y233" s="3">
        <f>'Рейтинговая таблица организаций'!AG233</f>
        <v>6</v>
      </c>
      <c r="Z233" s="3">
        <f>ROUND('Рейтинговая таблица организаций'!AL233*100/AA233,0)</f>
        <v>100</v>
      </c>
      <c r="AA233" s="3">
        <f>'Рейтинговая таблица организаций'!AM233</f>
        <v>17</v>
      </c>
      <c r="AB233" s="3">
        <f>ROUND('Рейтинговая таблица организаций'!AN233*100/AC233,0)</f>
        <v>100</v>
      </c>
      <c r="AC233" s="3">
        <f>'Рейтинговая таблица организаций'!AO233</f>
        <v>17</v>
      </c>
      <c r="AD233" s="3">
        <f>ROUND('Рейтинговая таблица организаций'!AP233*100/AE233,0)</f>
        <v>100</v>
      </c>
      <c r="AE233" s="3">
        <f>'Рейтинговая таблица организаций'!AQ233</f>
        <v>16</v>
      </c>
      <c r="AF233" s="3">
        <f>ROUND('Рейтинговая таблица организаций'!AV233*100/AG233,0)</f>
        <v>100</v>
      </c>
      <c r="AG233" s="3">
        <f>'Рейтинговая таблица организаций'!AW233</f>
        <v>17</v>
      </c>
      <c r="AH233" s="3">
        <f>ROUND('Рейтинговая таблица организаций'!AX233*100/AI233,0)</f>
        <v>100</v>
      </c>
      <c r="AI233" s="3">
        <f>'Рейтинговая таблица организаций'!AY233</f>
        <v>17</v>
      </c>
      <c r="AJ233" s="3">
        <f>ROUND('Рейтинговая таблица организаций'!AZ233*100/AK233,0)</f>
        <v>100</v>
      </c>
      <c r="AK233" s="3">
        <f>'Рейтинговая таблица организаций'!BA233</f>
        <v>17</v>
      </c>
    </row>
    <row r="234" spans="1:37">
      <c r="A234" s="14">
        <f>'Рейтинговая таблица организаций'!A234</f>
        <v>232</v>
      </c>
      <c r="B234" s="14" t="str">
        <f>'бланки '!C236</f>
        <v>Муниципальное бюджетное общеобразовательное учреждение Кромского района Орловской области «Шаховская средняя общеобразовательная школа»</v>
      </c>
      <c r="C234" s="2">
        <f>'бланки '!E236+'бланки '!F236</f>
        <v>97</v>
      </c>
      <c r="D234" s="14">
        <f>'Рейтинговая таблица организаций'!C234</f>
        <v>134</v>
      </c>
      <c r="E234" s="14">
        <v>7</v>
      </c>
      <c r="F234" s="14">
        <v>127</v>
      </c>
      <c r="G234" s="14">
        <v>1</v>
      </c>
      <c r="H234" s="6">
        <f t="shared" si="3"/>
        <v>1.3814432989690721</v>
      </c>
      <c r="I234" s="18">
        <f>анкеты!I232</f>
        <v>30</v>
      </c>
      <c r="J234" s="3">
        <f>ROUND('Рейтинговая таблица организаций'!D234*100/K234,0)</f>
        <v>100</v>
      </c>
      <c r="K234" s="3">
        <f>'Рейтинговая таблица организаций'!E234</f>
        <v>14</v>
      </c>
      <c r="L234" s="3">
        <f>ROUND('Рейтинговая таблица организаций'!F234*100/M234,0)</f>
        <v>72</v>
      </c>
      <c r="M234" s="3">
        <f>'Рейтинговая таблица организаций'!G234</f>
        <v>52</v>
      </c>
      <c r="N234" s="3">
        <f>'Рейтинговая таблица организаций'!H234</f>
        <v>4</v>
      </c>
      <c r="O234" s="3">
        <f>ROUND('Рейтинговая таблица организаций'!I234*100/P234,0)</f>
        <v>100</v>
      </c>
      <c r="P234" s="3">
        <f>'Рейтинговая таблица организаций'!J234</f>
        <v>132</v>
      </c>
      <c r="Q234" s="3">
        <f>ROUND('Рейтинговая таблица организаций'!K234*100/R234,0)</f>
        <v>99</v>
      </c>
      <c r="R234" s="3">
        <f>'Рейтинговая таблица организаций'!L234</f>
        <v>131</v>
      </c>
      <c r="S234" s="3">
        <f>'Рейтинговая таблица организаций'!U234</f>
        <v>5</v>
      </c>
      <c r="T234" s="3">
        <f>'Рейтинговая таблица организаций'!X234</f>
        <v>133</v>
      </c>
      <c r="U234" s="3">
        <f>'Рейтинговая таблица организаций'!Y234</f>
        <v>134</v>
      </c>
      <c r="V234" s="3">
        <f>'Рейтинговая таблица организаций'!AD234</f>
        <v>1</v>
      </c>
      <c r="W234" s="3">
        <f>'Рейтинговая таблица организаций'!AE234</f>
        <v>3</v>
      </c>
      <c r="X234" s="3">
        <f>'Рейтинговая таблица организаций'!AF234</f>
        <v>30</v>
      </c>
      <c r="Y234" s="3">
        <f>'Рейтинговая таблица организаций'!AG234</f>
        <v>30</v>
      </c>
      <c r="Z234" s="3">
        <f>ROUND('Рейтинговая таблица организаций'!AL234*100/AA234,0)</f>
        <v>98</v>
      </c>
      <c r="AA234" s="3">
        <f>'Рейтинговая таблица организаций'!AM234</f>
        <v>134</v>
      </c>
      <c r="AB234" s="3">
        <f>ROUND('Рейтинговая таблица организаций'!AN234*100/AC234,0)</f>
        <v>100</v>
      </c>
      <c r="AC234" s="3">
        <f>'Рейтинговая таблица организаций'!AO234</f>
        <v>134</v>
      </c>
      <c r="AD234" s="3">
        <f>ROUND('Рейтинговая таблица организаций'!AP234*100/AE234,0)</f>
        <v>99</v>
      </c>
      <c r="AE234" s="3">
        <f>'Рейтинговая таблица организаций'!AQ234</f>
        <v>133</v>
      </c>
      <c r="AF234" s="3">
        <f>ROUND('Рейтинговая таблица организаций'!AV234*100/AG234,0)</f>
        <v>99</v>
      </c>
      <c r="AG234" s="3">
        <f>'Рейтинговая таблица организаций'!AW234</f>
        <v>134</v>
      </c>
      <c r="AH234" s="3">
        <f>ROUND('Рейтинговая таблица организаций'!AX234*100/AI234,0)</f>
        <v>99</v>
      </c>
      <c r="AI234" s="3">
        <f>'Рейтинговая таблица организаций'!AY234</f>
        <v>134</v>
      </c>
      <c r="AJ234" s="3">
        <f>ROUND('Рейтинговая таблица организаций'!AZ234*100/AK234,0)</f>
        <v>99</v>
      </c>
      <c r="AK234" s="3">
        <f>'Рейтинговая таблица организаций'!BA234</f>
        <v>134</v>
      </c>
    </row>
    <row r="235" spans="1:37">
      <c r="A235" s="14">
        <f>'Рейтинговая таблица организаций'!A235</f>
        <v>233</v>
      </c>
      <c r="B235" s="14" t="str">
        <f>'бланки '!C237</f>
        <v>Муниципальное бюджетное общеобразовательное учреждение Кромского района Орловской области «Черкасская средняя общеобразовательная школа»</v>
      </c>
      <c r="C235" s="2">
        <f>'бланки '!E237+'бланки '!F237</f>
        <v>302</v>
      </c>
      <c r="D235" s="14">
        <f>'Рейтинговая таблица организаций'!C235</f>
        <v>239</v>
      </c>
      <c r="E235" s="14">
        <v>54</v>
      </c>
      <c r="F235" s="14">
        <v>185</v>
      </c>
      <c r="G235" s="14">
        <v>1</v>
      </c>
      <c r="H235" s="6">
        <f t="shared" si="3"/>
        <v>0.79139072847682124</v>
      </c>
      <c r="I235" s="18">
        <f>анкеты!I233</f>
        <v>93</v>
      </c>
      <c r="J235" s="3">
        <f>ROUND('Рейтинговая таблица организаций'!D235*100/K235,0)</f>
        <v>100</v>
      </c>
      <c r="K235" s="3">
        <f>'Рейтинговая таблица организаций'!E235</f>
        <v>13</v>
      </c>
      <c r="L235" s="3">
        <f>ROUND('Рейтинговая таблица организаций'!F235*100/M235,0)</f>
        <v>93</v>
      </c>
      <c r="M235" s="3">
        <f>'Рейтинговая таблица организаций'!G235</f>
        <v>54</v>
      </c>
      <c r="N235" s="3">
        <f>'Рейтинговая таблица организаций'!H235</f>
        <v>4</v>
      </c>
      <c r="O235" s="3">
        <f>ROUND('Рейтинговая таблица организаций'!I235*100/P235,0)</f>
        <v>100</v>
      </c>
      <c r="P235" s="3">
        <f>'Рейтинговая таблица организаций'!J235</f>
        <v>218</v>
      </c>
      <c r="Q235" s="3">
        <f>ROUND('Рейтинговая таблица организаций'!K235*100/R235,0)</f>
        <v>99</v>
      </c>
      <c r="R235" s="3">
        <f>'Рейтинговая таблица организаций'!L235</f>
        <v>222</v>
      </c>
      <c r="S235" s="3">
        <f>'Рейтинговая таблица организаций'!U235</f>
        <v>5</v>
      </c>
      <c r="T235" s="3">
        <f>'Рейтинговая таблица организаций'!X235</f>
        <v>231</v>
      </c>
      <c r="U235" s="3">
        <f>'Рейтинговая таблица организаций'!Y235</f>
        <v>239</v>
      </c>
      <c r="V235" s="3">
        <f>'Рейтинговая таблица организаций'!AD235</f>
        <v>0</v>
      </c>
      <c r="W235" s="3">
        <f>'Рейтинговая таблица организаций'!AE235</f>
        <v>3</v>
      </c>
      <c r="X235" s="3">
        <f>'Рейтинговая таблица организаций'!AF235</f>
        <v>88</v>
      </c>
      <c r="Y235" s="3">
        <f>'Рейтинговая таблица организаций'!AG235</f>
        <v>93</v>
      </c>
      <c r="Z235" s="3">
        <f>ROUND('Рейтинговая таблица организаций'!AL235*100/AA235,0)</f>
        <v>98</v>
      </c>
      <c r="AA235" s="3">
        <f>'Рейтинговая таблица организаций'!AM235</f>
        <v>239</v>
      </c>
      <c r="AB235" s="3">
        <f>ROUND('Рейтинговая таблица организаций'!AN235*100/AC235,0)</f>
        <v>99</v>
      </c>
      <c r="AC235" s="3">
        <f>'Рейтинговая таблица организаций'!AO235</f>
        <v>239</v>
      </c>
      <c r="AD235" s="3">
        <f>ROUND('Рейтинговая таблица организаций'!AP235*100/AE235,0)</f>
        <v>100</v>
      </c>
      <c r="AE235" s="3">
        <f>'Рейтинговая таблица организаций'!AQ235</f>
        <v>229</v>
      </c>
      <c r="AF235" s="3">
        <f>ROUND('Рейтинговая таблица организаций'!AV235*100/AG235,0)</f>
        <v>97</v>
      </c>
      <c r="AG235" s="3">
        <f>'Рейтинговая таблица организаций'!AW235</f>
        <v>239</v>
      </c>
      <c r="AH235" s="3">
        <f>ROUND('Рейтинговая таблица организаций'!AX235*100/AI235,0)</f>
        <v>98</v>
      </c>
      <c r="AI235" s="3">
        <f>'Рейтинговая таблица организаций'!AY235</f>
        <v>239</v>
      </c>
      <c r="AJ235" s="3">
        <f>ROUND('Рейтинговая таблица организаций'!AZ235*100/AK235,0)</f>
        <v>98</v>
      </c>
      <c r="AK235" s="3">
        <f>'Рейтинговая таблица организаций'!BA235</f>
        <v>239</v>
      </c>
    </row>
    <row r="236" spans="1:37">
      <c r="A236" s="14">
        <f>'Рейтинговая таблица организаций'!A236</f>
        <v>234</v>
      </c>
      <c r="B236" s="14" t="str">
        <f>'бланки '!C238</f>
        <v>Муниципальное бюджетное общеобразовательное учреждение Кромского района Орловской области «Кромская начальная общеобразовательная школа»</v>
      </c>
      <c r="C236" s="2">
        <f>'бланки '!E238+'бланки '!F238</f>
        <v>370</v>
      </c>
      <c r="D236" s="14">
        <f>'Рейтинговая таблица организаций'!C236</f>
        <v>287</v>
      </c>
      <c r="E236" s="14">
        <v>0</v>
      </c>
      <c r="F236" s="14">
        <v>287</v>
      </c>
      <c r="G236" s="14">
        <v>1</v>
      </c>
      <c r="H236" s="6">
        <f t="shared" si="3"/>
        <v>0.77567567567567564</v>
      </c>
      <c r="I236" s="18">
        <f>анкеты!I234</f>
        <v>94</v>
      </c>
      <c r="J236" s="3">
        <f>ROUND('Рейтинговая таблица организаций'!D236*100/K236,0)</f>
        <v>100</v>
      </c>
      <c r="K236" s="3">
        <f>'Рейтинговая таблица организаций'!E236</f>
        <v>13</v>
      </c>
      <c r="L236" s="3">
        <f>ROUND('Рейтинговая таблица организаций'!F236*100/M236,0)</f>
        <v>88</v>
      </c>
      <c r="M236" s="3">
        <f>'Рейтинговая таблица организаций'!G236</f>
        <v>52</v>
      </c>
      <c r="N236" s="3">
        <f>'Рейтинговая таблица организаций'!H236</f>
        <v>4</v>
      </c>
      <c r="O236" s="3">
        <f>ROUND('Рейтинговая таблица организаций'!I236*100/P236,0)</f>
        <v>97</v>
      </c>
      <c r="P236" s="3">
        <f>'Рейтинговая таблица организаций'!J236</f>
        <v>193</v>
      </c>
      <c r="Q236" s="3">
        <f>ROUND('Рейтинговая таблица организаций'!K236*100/R236,0)</f>
        <v>98</v>
      </c>
      <c r="R236" s="3">
        <f>'Рейтинговая таблица организаций'!L236</f>
        <v>209</v>
      </c>
      <c r="S236" s="3">
        <f>'Рейтинговая таблица организаций'!U236</f>
        <v>5</v>
      </c>
      <c r="T236" s="3">
        <f>'Рейтинговая таблица организаций'!X236</f>
        <v>282</v>
      </c>
      <c r="U236" s="3">
        <f>'Рейтинговая таблица организаций'!Y236</f>
        <v>287</v>
      </c>
      <c r="V236" s="3">
        <f>'Рейтинговая таблица организаций'!AD236</f>
        <v>2</v>
      </c>
      <c r="W236" s="3">
        <f>'Рейтинговая таблица организаций'!AE236</f>
        <v>4</v>
      </c>
      <c r="X236" s="3">
        <f>'Рейтинговая таблица организаций'!AF236</f>
        <v>90</v>
      </c>
      <c r="Y236" s="3">
        <f>'Рейтинговая таблица организаций'!AG236</f>
        <v>94</v>
      </c>
      <c r="Z236" s="3">
        <f>ROUND('Рейтинговая таблица организаций'!AL236*100/AA236,0)</f>
        <v>100</v>
      </c>
      <c r="AA236" s="3">
        <f>'Рейтинговая таблица организаций'!AM236</f>
        <v>287</v>
      </c>
      <c r="AB236" s="3">
        <f>ROUND('Рейтинговая таблица организаций'!AN236*100/AC236,0)</f>
        <v>98</v>
      </c>
      <c r="AC236" s="3">
        <f>'Рейтинговая таблица организаций'!AO236</f>
        <v>287</v>
      </c>
      <c r="AD236" s="3">
        <f>ROUND('Рейтинговая таблица организаций'!AP236*100/AE236,0)</f>
        <v>99</v>
      </c>
      <c r="AE236" s="3">
        <f>'Рейтинговая таблица организаций'!AQ236</f>
        <v>226</v>
      </c>
      <c r="AF236" s="3">
        <f>ROUND('Рейтинговая таблица организаций'!AV236*100/AG236,0)</f>
        <v>96</v>
      </c>
      <c r="AG236" s="3">
        <f>'Рейтинговая таблица организаций'!AW236</f>
        <v>287</v>
      </c>
      <c r="AH236" s="3">
        <f>ROUND('Рейтинговая таблица организаций'!AX236*100/AI236,0)</f>
        <v>100</v>
      </c>
      <c r="AI236" s="3">
        <f>'Рейтинговая таблица организаций'!AY236</f>
        <v>287</v>
      </c>
      <c r="AJ236" s="3">
        <f>ROUND('Рейтинговая таблица организаций'!AZ236*100/AK236,0)</f>
        <v>97</v>
      </c>
      <c r="AK236" s="3">
        <f>'Рейтинговая таблица организаций'!BA236</f>
        <v>287</v>
      </c>
    </row>
    <row r="237" spans="1:37">
      <c r="A237" s="14">
        <f>'Рейтинговая таблица организаций'!A237</f>
        <v>235</v>
      </c>
      <c r="B237" s="14" t="str">
        <f>'бланки '!C239</f>
        <v>Муниципальное бюджетное общеобразовательное учреждение Кромского района Орловской области «Шаховская начальная общеобразовательная школа»</v>
      </c>
      <c r="C237" s="2">
        <f>'бланки '!E239+'бланки '!F239</f>
        <v>13</v>
      </c>
      <c r="D237" s="14">
        <f>'Рейтинговая таблица организаций'!C237</f>
        <v>12</v>
      </c>
      <c r="E237" s="14">
        <v>0</v>
      </c>
      <c r="F237" s="14">
        <v>12</v>
      </c>
      <c r="G237" s="14">
        <v>1</v>
      </c>
      <c r="H237" s="6">
        <f t="shared" si="3"/>
        <v>0.92307692307692313</v>
      </c>
      <c r="I237" s="18">
        <f>анкеты!I235</f>
        <v>1</v>
      </c>
      <c r="J237" s="3">
        <f>ROUND('Рейтинговая таблица организаций'!D237*100/K237,0)</f>
        <v>100</v>
      </c>
      <c r="K237" s="3">
        <f>'Рейтинговая таблица организаций'!E237</f>
        <v>13</v>
      </c>
      <c r="L237" s="3">
        <f>ROUND('Рейтинговая таблица организаций'!F237*100/M237,0)</f>
        <v>84</v>
      </c>
      <c r="M237" s="3">
        <f>'Рейтинговая таблица организаций'!G237</f>
        <v>53</v>
      </c>
      <c r="N237" s="3">
        <f>'Рейтинговая таблица организаций'!H237</f>
        <v>4</v>
      </c>
      <c r="O237" s="3">
        <f>ROUND('Рейтинговая таблица организаций'!I237*100/P237,0)</f>
        <v>100</v>
      </c>
      <c r="P237" s="3">
        <f>'Рейтинговая таблица организаций'!J237</f>
        <v>12</v>
      </c>
      <c r="Q237" s="3">
        <f>ROUND('Рейтинговая таблица организаций'!K237*100/R237,0)</f>
        <v>100</v>
      </c>
      <c r="R237" s="3">
        <f>'Рейтинговая таблица организаций'!L237</f>
        <v>8</v>
      </c>
      <c r="S237" s="3">
        <f>'Рейтинговая таблица организаций'!U237</f>
        <v>5</v>
      </c>
      <c r="T237" s="3">
        <f>'Рейтинговая таблица организаций'!X237</f>
        <v>12</v>
      </c>
      <c r="U237" s="3">
        <f>'Рейтинговая таблица организаций'!Y237</f>
        <v>12</v>
      </c>
      <c r="V237" s="3">
        <f>'Рейтинговая таблица организаций'!AD237</f>
        <v>0</v>
      </c>
      <c r="W237" s="3">
        <f>'Рейтинговая таблица организаций'!AE237</f>
        <v>3</v>
      </c>
      <c r="X237" s="3">
        <f>'Рейтинговая таблица организаций'!AF237</f>
        <v>1</v>
      </c>
      <c r="Y237" s="3">
        <f>'Рейтинговая таблица организаций'!AG237</f>
        <v>1</v>
      </c>
      <c r="Z237" s="3">
        <f>ROUND('Рейтинговая таблица организаций'!AL237*100/AA237,0)</f>
        <v>100</v>
      </c>
      <c r="AA237" s="3">
        <f>'Рейтинговая таблица организаций'!AM237</f>
        <v>12</v>
      </c>
      <c r="AB237" s="3">
        <f>ROUND('Рейтинговая таблица организаций'!AN237*100/AC237,0)</f>
        <v>100</v>
      </c>
      <c r="AC237" s="3">
        <f>'Рейтинговая таблица организаций'!AO237</f>
        <v>12</v>
      </c>
      <c r="AD237" s="3">
        <f>ROUND('Рейтинговая таблица организаций'!AP237*100/AE237,0)</f>
        <v>100</v>
      </c>
      <c r="AE237" s="3">
        <f>'Рейтинговая таблица организаций'!AQ237</f>
        <v>12</v>
      </c>
      <c r="AF237" s="3">
        <f>ROUND('Рейтинговая таблица организаций'!AV237*100/AG237,0)</f>
        <v>100</v>
      </c>
      <c r="AG237" s="3">
        <f>'Рейтинговая таблица организаций'!AW237</f>
        <v>12</v>
      </c>
      <c r="AH237" s="3">
        <f>ROUND('Рейтинговая таблица организаций'!AX237*100/AI237,0)</f>
        <v>100</v>
      </c>
      <c r="AI237" s="3">
        <f>'Рейтинговая таблица организаций'!AY237</f>
        <v>12</v>
      </c>
      <c r="AJ237" s="3">
        <f>ROUND('Рейтинговая таблица организаций'!AZ237*100/AK237,0)</f>
        <v>100</v>
      </c>
      <c r="AK237" s="3">
        <f>'Рейтинговая таблица организаций'!BA237</f>
        <v>12</v>
      </c>
    </row>
    <row r="238" spans="1:37">
      <c r="A238" s="14">
        <f>'Рейтинговая таблица организаций'!A238</f>
        <v>236</v>
      </c>
      <c r="B238" s="14" t="str">
        <f>'бланки '!C240</f>
        <v>Муниципальное бюджетное общеобразовательное учреждение Кромского района Орловской области «Кривчиковская средняя общеобразовательная школа»</v>
      </c>
      <c r="C238" s="2">
        <f>'бланки '!E240+'бланки '!F240</f>
        <v>34</v>
      </c>
      <c r="D238" s="14">
        <f>'Рейтинговая таблица организаций'!C238</f>
        <v>39</v>
      </c>
      <c r="E238" s="14">
        <v>9</v>
      </c>
      <c r="F238" s="14">
        <v>30</v>
      </c>
      <c r="G238" s="14">
        <v>1</v>
      </c>
      <c r="H238" s="6">
        <f t="shared" si="3"/>
        <v>1.1470588235294117</v>
      </c>
      <c r="I238" s="18">
        <f>анкеты!I236</f>
        <v>1</v>
      </c>
      <c r="J238" s="3">
        <f>ROUND('Рейтинговая таблица организаций'!D238*100/K238,0)</f>
        <v>100</v>
      </c>
      <c r="K238" s="3">
        <f>'Рейтинговая таблица организаций'!E238</f>
        <v>14</v>
      </c>
      <c r="L238" s="3">
        <f>ROUND('Рейтинговая таблица организаций'!F238*100/M238,0)</f>
        <v>91</v>
      </c>
      <c r="M238" s="3">
        <f>'Рейтинговая таблица организаций'!G238</f>
        <v>54</v>
      </c>
      <c r="N238" s="3">
        <f>'Рейтинговая таблица организаций'!H238</f>
        <v>4</v>
      </c>
      <c r="O238" s="3">
        <f>ROUND('Рейтинговая таблица организаций'!I238*100/P238,0)</f>
        <v>100</v>
      </c>
      <c r="P238" s="3">
        <f>'Рейтинговая таблица организаций'!J238</f>
        <v>38</v>
      </c>
      <c r="Q238" s="3">
        <f>ROUND('Рейтинговая таблица организаций'!K238*100/R238,0)</f>
        <v>100</v>
      </c>
      <c r="R238" s="3">
        <f>'Рейтинговая таблица организаций'!L238</f>
        <v>38</v>
      </c>
      <c r="S238" s="3">
        <f>'Рейтинговая таблица организаций'!U238</f>
        <v>5</v>
      </c>
      <c r="T238" s="3">
        <f>'Рейтинговая таблица организаций'!X238</f>
        <v>38</v>
      </c>
      <c r="U238" s="3">
        <f>'Рейтинговая таблица организаций'!Y238</f>
        <v>39</v>
      </c>
      <c r="V238" s="3">
        <f>'Рейтинговая таблица организаций'!AD238</f>
        <v>2</v>
      </c>
      <c r="W238" s="3">
        <f>'Рейтинговая таблица организаций'!AE238</f>
        <v>3</v>
      </c>
      <c r="X238" s="3">
        <f>'Рейтинговая таблица организаций'!AF238</f>
        <v>1</v>
      </c>
      <c r="Y238" s="3">
        <f>'Рейтинговая таблица организаций'!AG238</f>
        <v>1</v>
      </c>
      <c r="Z238" s="3">
        <f>ROUND('Рейтинговая таблица организаций'!AL238*100/AA238,0)</f>
        <v>97</v>
      </c>
      <c r="AA238" s="3">
        <f>'Рейтинговая таблица организаций'!AM238</f>
        <v>39</v>
      </c>
      <c r="AB238" s="3">
        <f>ROUND('Рейтинговая таблица организаций'!AN238*100/AC238,0)</f>
        <v>100</v>
      </c>
      <c r="AC238" s="3">
        <f>'Рейтинговая таблица организаций'!AO238</f>
        <v>39</v>
      </c>
      <c r="AD238" s="3">
        <f>ROUND('Рейтинговая таблица организаций'!AP238*100/AE238,0)</f>
        <v>100</v>
      </c>
      <c r="AE238" s="3">
        <f>'Рейтинговая таблица организаций'!AQ238</f>
        <v>37</v>
      </c>
      <c r="AF238" s="3">
        <f>ROUND('Рейтинговая таблица организаций'!AV238*100/AG238,0)</f>
        <v>97</v>
      </c>
      <c r="AG238" s="3">
        <f>'Рейтинговая таблица организаций'!AW238</f>
        <v>39</v>
      </c>
      <c r="AH238" s="3">
        <f>ROUND('Рейтинговая таблица организаций'!AX238*100/AI238,0)</f>
        <v>100</v>
      </c>
      <c r="AI238" s="3">
        <f>'Рейтинговая таблица организаций'!AY238</f>
        <v>39</v>
      </c>
      <c r="AJ238" s="3">
        <f>ROUND('Рейтинговая таблица организаций'!AZ238*100/AK238,0)</f>
        <v>100</v>
      </c>
      <c r="AK238" s="3">
        <f>'Рейтинговая таблица организаций'!BA238</f>
        <v>39</v>
      </c>
    </row>
    <row r="239" spans="1:37">
      <c r="A239" s="14">
        <f>'Рейтинговая таблица организаций'!A239</f>
        <v>237</v>
      </c>
      <c r="B239" s="14" t="str">
        <f>'бланки '!C241</f>
        <v>Муниципальное бюджетное общеобразовательное учреждение Кромского района Орловской области «Кромская средняя общеобразовательная школа»</v>
      </c>
      <c r="C239" s="2">
        <f>'бланки '!E241+'бланки '!F241</f>
        <v>569</v>
      </c>
      <c r="D239" s="14">
        <f>'Рейтинговая таблица организаций'!C239</f>
        <v>437</v>
      </c>
      <c r="E239" s="14">
        <v>43</v>
      </c>
      <c r="F239" s="14">
        <v>394</v>
      </c>
      <c r="G239" s="14">
        <v>8</v>
      </c>
      <c r="H239" s="6">
        <f t="shared" si="3"/>
        <v>0.76801405975395431</v>
      </c>
      <c r="I239" s="18">
        <f>анкеты!I237</f>
        <v>250</v>
      </c>
      <c r="J239" s="3">
        <f>ROUND('Рейтинговая таблица организаций'!D239*100/K239,0)</f>
        <v>100</v>
      </c>
      <c r="K239" s="3">
        <f>'Рейтинговая таблица организаций'!E239</f>
        <v>14</v>
      </c>
      <c r="L239" s="3">
        <f>ROUND('Рейтинговая таблица организаций'!F239*100/M239,0)</f>
        <v>95</v>
      </c>
      <c r="M239" s="3">
        <f>'Рейтинговая таблица организаций'!G239</f>
        <v>54</v>
      </c>
      <c r="N239" s="3">
        <f>'Рейтинговая таблица организаций'!H239</f>
        <v>4</v>
      </c>
      <c r="O239" s="3">
        <f>ROUND('Рейтинговая таблица организаций'!I239*100/P239,0)</f>
        <v>97</v>
      </c>
      <c r="P239" s="3">
        <f>'Рейтинговая таблица организаций'!J239</f>
        <v>352</v>
      </c>
      <c r="Q239" s="3">
        <f>ROUND('Рейтинговая таблица организаций'!K239*100/R239,0)</f>
        <v>97</v>
      </c>
      <c r="R239" s="3">
        <f>'Рейтинговая таблица организаций'!L239</f>
        <v>347</v>
      </c>
      <c r="S239" s="3">
        <f>'Рейтинговая таблица организаций'!U239</f>
        <v>5</v>
      </c>
      <c r="T239" s="3">
        <f>'Рейтинговая таблица организаций'!X239</f>
        <v>426</v>
      </c>
      <c r="U239" s="3">
        <f>'Рейтинговая таблица организаций'!Y239</f>
        <v>437</v>
      </c>
      <c r="V239" s="3">
        <f>'Рейтинговая таблица организаций'!AD239</f>
        <v>3</v>
      </c>
      <c r="W239" s="3">
        <f>'Рейтинговая таблица организаций'!AE239</f>
        <v>5</v>
      </c>
      <c r="X239" s="3">
        <f>'Рейтинговая таблица организаций'!AF239</f>
        <v>238</v>
      </c>
      <c r="Y239" s="3">
        <f>'Рейтинговая таблица организаций'!AG239</f>
        <v>250</v>
      </c>
      <c r="Z239" s="3">
        <f>ROUND('Рейтинговая таблица организаций'!AL239*100/AA239,0)</f>
        <v>100</v>
      </c>
      <c r="AA239" s="3">
        <f>'Рейтинговая таблица организаций'!AM239</f>
        <v>437</v>
      </c>
      <c r="AB239" s="3">
        <f>ROUND('Рейтинговая таблица организаций'!AN239*100/AC239,0)</f>
        <v>97</v>
      </c>
      <c r="AC239" s="3">
        <f>'Рейтинговая таблица организаций'!AO239</f>
        <v>437</v>
      </c>
      <c r="AD239" s="3">
        <f>ROUND('Рейтинговая таблица организаций'!AP239*100/AE239,0)</f>
        <v>98</v>
      </c>
      <c r="AE239" s="3">
        <f>'Рейтинговая таблица организаций'!AQ239</f>
        <v>367</v>
      </c>
      <c r="AF239" s="3">
        <f>ROUND('Рейтинговая таблица организаций'!AV239*100/AG239,0)</f>
        <v>98</v>
      </c>
      <c r="AG239" s="3">
        <f>'Рейтинговая таблица организаций'!AW239</f>
        <v>437</v>
      </c>
      <c r="AH239" s="3">
        <f>ROUND('Рейтинговая таблица организаций'!AX239*100/AI239,0)</f>
        <v>100</v>
      </c>
      <c r="AI239" s="3">
        <f>'Рейтинговая таблица организаций'!AY239</f>
        <v>437</v>
      </c>
      <c r="AJ239" s="3">
        <f>ROUND('Рейтинговая таблица организаций'!AZ239*100/AK239,0)</f>
        <v>99</v>
      </c>
      <c r="AK239" s="3">
        <f>'Рейтинговая таблица организаций'!BA239</f>
        <v>437</v>
      </c>
    </row>
    <row r="240" spans="1:37">
      <c r="A240" s="14">
        <f>'Рейтинговая таблица организаций'!A240</f>
        <v>238</v>
      </c>
      <c r="B240" s="14" t="str">
        <f>'бланки '!C242</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40" s="2">
        <f>'бланки '!E242+'бланки '!F242</f>
        <v>25</v>
      </c>
      <c r="D240" s="14">
        <f>'Рейтинговая таблица организаций'!C240</f>
        <v>26</v>
      </c>
      <c r="E240" s="14">
        <v>1</v>
      </c>
      <c r="F240" s="14">
        <v>25</v>
      </c>
      <c r="G240" s="14">
        <v>1</v>
      </c>
      <c r="H240" s="6">
        <f t="shared" si="3"/>
        <v>1.04</v>
      </c>
      <c r="I240" s="18">
        <f>анкеты!I238</f>
        <v>1</v>
      </c>
      <c r="J240" s="3">
        <f>ROUND('Рейтинговая таблица организаций'!D240*100/K240,0)</f>
        <v>100</v>
      </c>
      <c r="K240" s="3">
        <f>'Рейтинговая таблица организаций'!E240</f>
        <v>14</v>
      </c>
      <c r="L240" s="3">
        <f>ROUND('Рейтинговая таблица организаций'!F240*100/M240,0)</f>
        <v>83</v>
      </c>
      <c r="M240" s="3">
        <f>'Рейтинговая таблица организаций'!G240</f>
        <v>53</v>
      </c>
      <c r="N240" s="3">
        <f>'Рейтинговая таблица организаций'!H240</f>
        <v>4</v>
      </c>
      <c r="O240" s="3">
        <f>ROUND('Рейтинговая таблица организаций'!I240*100/P240,0)</f>
        <v>100</v>
      </c>
      <c r="P240" s="3">
        <f>'Рейтинговая таблица организаций'!J240</f>
        <v>24</v>
      </c>
      <c r="Q240" s="3">
        <f>ROUND('Рейтинговая таблица организаций'!K240*100/R240,0)</f>
        <v>100</v>
      </c>
      <c r="R240" s="3">
        <f>'Рейтинговая таблица организаций'!L240</f>
        <v>23</v>
      </c>
      <c r="S240" s="3">
        <f>'Рейтинговая таблица организаций'!U240</f>
        <v>5</v>
      </c>
      <c r="T240" s="3">
        <f>'Рейтинговая таблица организаций'!X240</f>
        <v>26</v>
      </c>
      <c r="U240" s="3">
        <f>'Рейтинговая таблица организаций'!Y240</f>
        <v>26</v>
      </c>
      <c r="V240" s="3">
        <f>'Рейтинговая таблица организаций'!AD240</f>
        <v>1</v>
      </c>
      <c r="W240" s="3">
        <f>'Рейтинговая таблица организаций'!AE240</f>
        <v>2</v>
      </c>
      <c r="X240" s="3">
        <f>'Рейтинговая таблица организаций'!AF240</f>
        <v>1</v>
      </c>
      <c r="Y240" s="3">
        <f>'Рейтинговая таблица организаций'!AG240</f>
        <v>1</v>
      </c>
      <c r="Z240" s="3">
        <f>ROUND('Рейтинговая таблица организаций'!AL240*100/AA240,0)</f>
        <v>96</v>
      </c>
      <c r="AA240" s="3">
        <f>'Рейтинговая таблица организаций'!AM240</f>
        <v>26</v>
      </c>
      <c r="AB240" s="3">
        <f>ROUND('Рейтинговая таблица организаций'!AN240*100/AC240,0)</f>
        <v>100</v>
      </c>
      <c r="AC240" s="3">
        <f>'Рейтинговая таблица организаций'!AO240</f>
        <v>26</v>
      </c>
      <c r="AD240" s="3">
        <f>ROUND('Рейтинговая таблица организаций'!AP240*100/AE240,0)</f>
        <v>100</v>
      </c>
      <c r="AE240" s="3">
        <f>'Рейтинговая таблица организаций'!AQ240</f>
        <v>26</v>
      </c>
      <c r="AF240" s="3">
        <f>ROUND('Рейтинговая таблица организаций'!AV240*100/AG240,0)</f>
        <v>96</v>
      </c>
      <c r="AG240" s="3">
        <f>'Рейтинговая таблица организаций'!AW240</f>
        <v>26</v>
      </c>
      <c r="AH240" s="3">
        <f>ROUND('Рейтинговая таблица организаций'!AX240*100/AI240,0)</f>
        <v>96</v>
      </c>
      <c r="AI240" s="3">
        <f>'Рейтинговая таблица организаций'!AY240</f>
        <v>26</v>
      </c>
      <c r="AJ240" s="3">
        <f>ROUND('Рейтинговая таблица организаций'!AZ240*100/AK240,0)</f>
        <v>100</v>
      </c>
      <c r="AK240" s="3">
        <f>'Рейтинговая таблица организаций'!BA240</f>
        <v>26</v>
      </c>
    </row>
    <row r="241" spans="1:37">
      <c r="A241" s="14">
        <f>'Рейтинговая таблица организаций'!A241</f>
        <v>239</v>
      </c>
      <c r="B241" s="14" t="str">
        <f>'бланки '!C243</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41" s="2">
        <f>'бланки '!E243+'бланки '!F243</f>
        <v>42</v>
      </c>
      <c r="D241" s="14">
        <f>'Рейтинговая таблица организаций'!C241</f>
        <v>30</v>
      </c>
      <c r="E241" s="14">
        <v>8</v>
      </c>
      <c r="F241" s="14">
        <v>22</v>
      </c>
      <c r="G241" s="14">
        <v>1</v>
      </c>
      <c r="H241" s="6">
        <f t="shared" si="3"/>
        <v>0.7142857142857143</v>
      </c>
      <c r="I241" s="18">
        <f>анкеты!I239</f>
        <v>11</v>
      </c>
      <c r="J241" s="3">
        <f>ROUND('Рейтинговая таблица организаций'!D241*100/K241,0)</f>
        <v>100</v>
      </c>
      <c r="K241" s="3">
        <f>'Рейтинговая таблица организаций'!E241</f>
        <v>13</v>
      </c>
      <c r="L241" s="3">
        <f>ROUND('Рейтинговая таблица организаций'!F241*100/M241,0)</f>
        <v>74</v>
      </c>
      <c r="M241" s="3">
        <f>'Рейтинговая таблица организаций'!G241</f>
        <v>52</v>
      </c>
      <c r="N241" s="3">
        <f>'Рейтинговая таблица организаций'!H241</f>
        <v>3</v>
      </c>
      <c r="O241" s="3">
        <f>ROUND('Рейтинговая таблица организаций'!I241*100/P241,0)</f>
        <v>100</v>
      </c>
      <c r="P241" s="3">
        <f>'Рейтинговая таблица организаций'!J241</f>
        <v>30</v>
      </c>
      <c r="Q241" s="3">
        <f>ROUND('Рейтинговая таблица организаций'!K241*100/R241,0)</f>
        <v>100</v>
      </c>
      <c r="R241" s="3">
        <f>'Рейтинговая таблица организаций'!L241</f>
        <v>28</v>
      </c>
      <c r="S241" s="3">
        <f>'Рейтинговая таблица организаций'!U241</f>
        <v>5</v>
      </c>
      <c r="T241" s="3">
        <f>'Рейтинговая таблица организаций'!X241</f>
        <v>30</v>
      </c>
      <c r="U241" s="3">
        <f>'Рейтинговая таблица организаций'!Y241</f>
        <v>30</v>
      </c>
      <c r="V241" s="3">
        <f>'Рейтинговая таблица организаций'!AD241</f>
        <v>1</v>
      </c>
      <c r="W241" s="3">
        <f>'Рейтинговая таблица организаций'!AE241</f>
        <v>2</v>
      </c>
      <c r="X241" s="3">
        <f>'Рейтинговая таблица организаций'!AF241</f>
        <v>10</v>
      </c>
      <c r="Y241" s="3">
        <f>'Рейтинговая таблица организаций'!AG241</f>
        <v>11</v>
      </c>
      <c r="Z241" s="3">
        <f>ROUND('Рейтинговая таблица организаций'!AL241*100/AA241,0)</f>
        <v>100</v>
      </c>
      <c r="AA241" s="3">
        <f>'Рейтинговая таблица организаций'!AM241</f>
        <v>30</v>
      </c>
      <c r="AB241" s="3">
        <f>ROUND('Рейтинговая таблица организаций'!AN241*100/AC241,0)</f>
        <v>100</v>
      </c>
      <c r="AC241" s="3">
        <f>'Рейтинговая таблица организаций'!AO241</f>
        <v>30</v>
      </c>
      <c r="AD241" s="3">
        <f>ROUND('Рейтинговая таблица организаций'!AP241*100/AE241,0)</f>
        <v>100</v>
      </c>
      <c r="AE241" s="3">
        <f>'Рейтинговая таблица организаций'!AQ241</f>
        <v>29</v>
      </c>
      <c r="AF241" s="3">
        <f>ROUND('Рейтинговая таблица организаций'!AV241*100/AG241,0)</f>
        <v>100</v>
      </c>
      <c r="AG241" s="3">
        <f>'Рейтинговая таблица организаций'!AW241</f>
        <v>30</v>
      </c>
      <c r="AH241" s="3">
        <f>ROUND('Рейтинговая таблица организаций'!AX241*100/AI241,0)</f>
        <v>100</v>
      </c>
      <c r="AI241" s="3">
        <f>'Рейтинговая таблица организаций'!AY241</f>
        <v>30</v>
      </c>
      <c r="AJ241" s="3">
        <f>ROUND('Рейтинговая таблица организаций'!AZ241*100/AK241,0)</f>
        <v>100</v>
      </c>
      <c r="AK241" s="3">
        <f>'Рейтинговая таблица организаций'!BA241</f>
        <v>30</v>
      </c>
    </row>
    <row r="242" spans="1:37">
      <c r="A242" s="14">
        <f>'Рейтинговая таблица организаций'!A242</f>
        <v>240</v>
      </c>
      <c r="B242" s="14" t="str">
        <f>'бланки '!C244</f>
        <v>Муниципальное бюджетное общеобразовательное учреждение Кромского района Орловской области «Короськовская средняя общеобразовательная школа»</v>
      </c>
      <c r="C242" s="2">
        <f>'бланки '!E244+'бланки '!F244</f>
        <v>19</v>
      </c>
      <c r="D242" s="14">
        <f>'Рейтинговая таблица организаций'!C242</f>
        <v>16</v>
      </c>
      <c r="E242" s="14">
        <v>4</v>
      </c>
      <c r="F242" s="14">
        <v>12</v>
      </c>
      <c r="G242" s="14">
        <v>1</v>
      </c>
      <c r="H242" s="6">
        <f t="shared" si="3"/>
        <v>0.84210526315789469</v>
      </c>
      <c r="I242" s="18">
        <f>анкеты!I240</f>
        <v>1</v>
      </c>
      <c r="J242" s="3">
        <f>ROUND('Рейтинговая таблица организаций'!D242*100/K242,0)</f>
        <v>100</v>
      </c>
      <c r="K242" s="3">
        <f>'Рейтинговая таблица организаций'!E242</f>
        <v>13</v>
      </c>
      <c r="L242" s="3">
        <f>ROUND('Рейтинговая таблица организаций'!F242*100/M242,0)</f>
        <v>94</v>
      </c>
      <c r="M242" s="3">
        <f>'Рейтинговая таблица организаций'!G242</f>
        <v>54</v>
      </c>
      <c r="N242" s="3">
        <f>'Рейтинговая таблица организаций'!H242</f>
        <v>4</v>
      </c>
      <c r="O242" s="3">
        <f>ROUND('Рейтинговая таблица организаций'!I242*100/P242,0)</f>
        <v>100</v>
      </c>
      <c r="P242" s="3">
        <f>'Рейтинговая таблица организаций'!J242</f>
        <v>16</v>
      </c>
      <c r="Q242" s="3">
        <f>ROUND('Рейтинговая таблица организаций'!K242*100/R242,0)</f>
        <v>100</v>
      </c>
      <c r="R242" s="3">
        <f>'Рейтинговая таблица организаций'!L242</f>
        <v>14</v>
      </c>
      <c r="S242" s="3">
        <f>'Рейтинговая таблица организаций'!U242</f>
        <v>5</v>
      </c>
      <c r="T242" s="3">
        <f>'Рейтинговая таблица организаций'!X242</f>
        <v>16</v>
      </c>
      <c r="U242" s="3">
        <f>'Рейтинговая таблица организаций'!Y242</f>
        <v>16</v>
      </c>
      <c r="V242" s="3">
        <f>'Рейтинговая таблица организаций'!AD242</f>
        <v>1</v>
      </c>
      <c r="W242" s="3">
        <f>'Рейтинговая таблица организаций'!AE242</f>
        <v>3</v>
      </c>
      <c r="X242" s="3">
        <f>'Рейтинговая таблица организаций'!AF242</f>
        <v>1</v>
      </c>
      <c r="Y242" s="3">
        <f>'Рейтинговая таблица организаций'!AG242</f>
        <v>1</v>
      </c>
      <c r="Z242" s="3">
        <f>ROUND('Рейтинговая таблица организаций'!AL242*100/AA242,0)</f>
        <v>100</v>
      </c>
      <c r="AA242" s="3">
        <f>'Рейтинговая таблица организаций'!AM242</f>
        <v>16</v>
      </c>
      <c r="AB242" s="3">
        <f>ROUND('Рейтинговая таблица организаций'!AN242*100/AC242,0)</f>
        <v>100</v>
      </c>
      <c r="AC242" s="3">
        <f>'Рейтинговая таблица организаций'!AO242</f>
        <v>16</v>
      </c>
      <c r="AD242" s="3">
        <f>ROUND('Рейтинговая таблица организаций'!AP242*100/AE242,0)</f>
        <v>100</v>
      </c>
      <c r="AE242" s="3">
        <f>'Рейтинговая таблица организаций'!AQ242</f>
        <v>16</v>
      </c>
      <c r="AF242" s="3">
        <f>ROUND('Рейтинговая таблица организаций'!AV242*100/AG242,0)</f>
        <v>100</v>
      </c>
      <c r="AG242" s="3">
        <f>'Рейтинговая таблица организаций'!AW242</f>
        <v>16</v>
      </c>
      <c r="AH242" s="3">
        <f>ROUND('Рейтинговая таблица организаций'!AX242*100/AI242,0)</f>
        <v>100</v>
      </c>
      <c r="AI242" s="3">
        <f>'Рейтинговая таблица организаций'!AY242</f>
        <v>16</v>
      </c>
      <c r="AJ242" s="3">
        <f>ROUND('Рейтинговая таблица организаций'!AZ242*100/AK242,0)</f>
        <v>100</v>
      </c>
      <c r="AK242" s="3">
        <f>'Рейтинговая таблица организаций'!BA242</f>
        <v>16</v>
      </c>
    </row>
    <row r="243" spans="1:37">
      <c r="A243" s="14">
        <f>'Рейтинговая таблица организаций'!A243</f>
        <v>241</v>
      </c>
      <c r="B243" s="14" t="str">
        <f>'бланки '!C245</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3" s="2">
        <f>'бланки '!E245+'бланки '!F245</f>
        <v>12</v>
      </c>
      <c r="D243" s="14">
        <f>'Рейтинговая таблица организаций'!C243</f>
        <v>16</v>
      </c>
      <c r="E243" s="14">
        <v>0</v>
      </c>
      <c r="F243" s="14">
        <v>16</v>
      </c>
      <c r="G243" s="14">
        <v>1</v>
      </c>
      <c r="H243" s="6">
        <f t="shared" si="3"/>
        <v>1.3333333333333333</v>
      </c>
      <c r="I243" s="18">
        <f>анкеты!I241</f>
        <v>1</v>
      </c>
      <c r="J243" s="3">
        <f>ROUND('Рейтинговая таблица организаций'!D243*100/K243,0)</f>
        <v>100</v>
      </c>
      <c r="K243" s="3">
        <f>'Рейтинговая таблица организаций'!E243</f>
        <v>12</v>
      </c>
      <c r="L243" s="3">
        <f>ROUND('Рейтинговая таблица организаций'!F243*100/M243,0)</f>
        <v>90</v>
      </c>
      <c r="M243" s="3">
        <f>'Рейтинговая таблица организаций'!G243</f>
        <v>54</v>
      </c>
      <c r="N243" s="3">
        <f>'Рейтинговая таблица организаций'!H243</f>
        <v>4</v>
      </c>
      <c r="O243" s="3">
        <f>ROUND('Рейтинговая таблица организаций'!I243*100/P243,0)</f>
        <v>100</v>
      </c>
      <c r="P243" s="3">
        <f>'Рейтинговая таблица организаций'!J243</f>
        <v>15</v>
      </c>
      <c r="Q243" s="3">
        <f>ROUND('Рейтинговая таблица организаций'!K243*100/R243,0)</f>
        <v>100</v>
      </c>
      <c r="R243" s="3">
        <f>'Рейтинговая таблица организаций'!L243</f>
        <v>16</v>
      </c>
      <c r="S243" s="3">
        <f>'Рейтинговая таблица организаций'!U243</f>
        <v>5</v>
      </c>
      <c r="T243" s="3">
        <f>'Рейтинговая таблица организаций'!X243</f>
        <v>16</v>
      </c>
      <c r="U243" s="3">
        <f>'Рейтинговая таблица организаций'!Y243</f>
        <v>16</v>
      </c>
      <c r="V243" s="3">
        <f>'Рейтинговая таблица организаций'!AD243</f>
        <v>1</v>
      </c>
      <c r="W243" s="3">
        <f>'Рейтинговая таблица организаций'!AE243</f>
        <v>3</v>
      </c>
      <c r="X243" s="3">
        <f>'Рейтинговая таблица организаций'!AF243</f>
        <v>1</v>
      </c>
      <c r="Y243" s="3">
        <f>'Рейтинговая таблица организаций'!AG243</f>
        <v>1</v>
      </c>
      <c r="Z243" s="3">
        <f>ROUND('Рейтинговая таблица организаций'!AL243*100/AA243,0)</f>
        <v>100</v>
      </c>
      <c r="AA243" s="3">
        <f>'Рейтинговая таблица организаций'!AM243</f>
        <v>16</v>
      </c>
      <c r="AB243" s="3">
        <f>ROUND('Рейтинговая таблица организаций'!AN243*100/AC243,0)</f>
        <v>100</v>
      </c>
      <c r="AC243" s="3">
        <f>'Рейтинговая таблица организаций'!AO243</f>
        <v>16</v>
      </c>
      <c r="AD243" s="3">
        <f>ROUND('Рейтинговая таблица организаций'!AP243*100/AE243,0)</f>
        <v>100</v>
      </c>
      <c r="AE243" s="3">
        <f>'Рейтинговая таблица организаций'!AQ243</f>
        <v>16</v>
      </c>
      <c r="AF243" s="3">
        <f>ROUND('Рейтинговая таблица организаций'!AV243*100/AG243,0)</f>
        <v>100</v>
      </c>
      <c r="AG243" s="3">
        <f>'Рейтинговая таблица организаций'!AW243</f>
        <v>16</v>
      </c>
      <c r="AH243" s="3">
        <f>ROUND('Рейтинговая таблица организаций'!AX243*100/AI243,0)</f>
        <v>100</v>
      </c>
      <c r="AI243" s="3">
        <f>'Рейтинговая таблица организаций'!AY243</f>
        <v>16</v>
      </c>
      <c r="AJ243" s="3">
        <f>ROUND('Рейтинговая таблица организаций'!AZ243*100/AK243,0)</f>
        <v>100</v>
      </c>
      <c r="AK243" s="3">
        <f>'Рейтинговая таблица организаций'!BA243</f>
        <v>16</v>
      </c>
    </row>
    <row r="244" spans="1:37">
      <c r="A244" s="14">
        <f>'Рейтинговая таблица организаций'!A244</f>
        <v>242</v>
      </c>
      <c r="B244" s="14" t="str">
        <f>'бланки '!C246</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4" s="2">
        <f>'бланки '!E246+'бланки '!F246</f>
        <v>51</v>
      </c>
      <c r="D244" s="14">
        <f>'Рейтинговая таблица организаций'!C244</f>
        <v>43</v>
      </c>
      <c r="E244" s="14">
        <v>6</v>
      </c>
      <c r="F244" s="14">
        <v>37</v>
      </c>
      <c r="G244" s="14">
        <v>1</v>
      </c>
      <c r="H244" s="6">
        <f t="shared" si="3"/>
        <v>0.84313725490196079</v>
      </c>
      <c r="I244" s="18">
        <f>анкеты!I242</f>
        <v>6</v>
      </c>
      <c r="J244" s="3">
        <f>ROUND('Рейтинговая таблица организаций'!D244*100/K244,0)</f>
        <v>100</v>
      </c>
      <c r="K244" s="3">
        <f>'Рейтинговая таблица организаций'!E244</f>
        <v>13</v>
      </c>
      <c r="L244" s="3">
        <f>ROUND('Рейтинговая таблица организаций'!F244*100/M244,0)</f>
        <v>81</v>
      </c>
      <c r="M244" s="3">
        <f>'Рейтинговая таблица организаций'!G244</f>
        <v>54</v>
      </c>
      <c r="N244" s="3">
        <f>'Рейтинговая таблица организаций'!H244</f>
        <v>4</v>
      </c>
      <c r="O244" s="3">
        <f>ROUND('Рейтинговая таблица организаций'!I244*100/P244,0)</f>
        <v>100</v>
      </c>
      <c r="P244" s="3">
        <f>'Рейтинговая таблица организаций'!J244</f>
        <v>39</v>
      </c>
      <c r="Q244" s="3">
        <f>ROUND('Рейтинговая таблица организаций'!K244*100/R244,0)</f>
        <v>100</v>
      </c>
      <c r="R244" s="3">
        <f>'Рейтинговая таблица организаций'!L244</f>
        <v>39</v>
      </c>
      <c r="S244" s="3">
        <f>'Рейтинговая таблица организаций'!U244</f>
        <v>5</v>
      </c>
      <c r="T244" s="3">
        <f>'Рейтинговая таблица организаций'!X244</f>
        <v>42</v>
      </c>
      <c r="U244" s="3">
        <f>'Рейтинговая таблица организаций'!Y244</f>
        <v>43</v>
      </c>
      <c r="V244" s="3">
        <f>'Рейтинговая таблица организаций'!AD244</f>
        <v>0</v>
      </c>
      <c r="W244" s="3">
        <f>'Рейтинговая таблица организаций'!AE244</f>
        <v>3</v>
      </c>
      <c r="X244" s="3">
        <f>'Рейтинговая таблица организаций'!AF244</f>
        <v>6</v>
      </c>
      <c r="Y244" s="3">
        <f>'Рейтинговая таблица организаций'!AG244</f>
        <v>6</v>
      </c>
      <c r="Z244" s="3">
        <f>ROUND('Рейтинговая таблица организаций'!AL244*100/AA244,0)</f>
        <v>100</v>
      </c>
      <c r="AA244" s="3">
        <f>'Рейтинговая таблица организаций'!AM244</f>
        <v>43</v>
      </c>
      <c r="AB244" s="3">
        <f>ROUND('Рейтинговая таблица организаций'!AN244*100/AC244,0)</f>
        <v>100</v>
      </c>
      <c r="AC244" s="3">
        <f>'Рейтинговая таблица организаций'!AO244</f>
        <v>43</v>
      </c>
      <c r="AD244" s="3">
        <f>ROUND('Рейтинговая таблица организаций'!AP244*100/AE244,0)</f>
        <v>100</v>
      </c>
      <c r="AE244" s="3">
        <f>'Рейтинговая таблица организаций'!AQ244</f>
        <v>41</v>
      </c>
      <c r="AF244" s="3">
        <f>ROUND('Рейтинговая таблица организаций'!AV244*100/AG244,0)</f>
        <v>98</v>
      </c>
      <c r="AG244" s="3">
        <f>'Рейтинговая таблица организаций'!AW244</f>
        <v>43</v>
      </c>
      <c r="AH244" s="3">
        <f>ROUND('Рейтинговая таблица организаций'!AX244*100/AI244,0)</f>
        <v>100</v>
      </c>
      <c r="AI244" s="3">
        <f>'Рейтинговая таблица организаций'!AY244</f>
        <v>43</v>
      </c>
      <c r="AJ244" s="3">
        <f>ROUND('Рейтинговая таблица организаций'!AZ244*100/AK244,0)</f>
        <v>100</v>
      </c>
      <c r="AK244" s="3">
        <f>'Рейтинговая таблица организаций'!BA244</f>
        <v>43</v>
      </c>
    </row>
    <row r="245" spans="1:37">
      <c r="A245" s="14">
        <f>'Рейтинговая таблица организаций'!A245</f>
        <v>243</v>
      </c>
      <c r="B245" s="14" t="str">
        <f>'бланки '!C247</f>
        <v>Муниципальное бюджетное общеобразовательное учреждение Кромского района Орловской области «Глинская средняя общеобразовательная школа»</v>
      </c>
      <c r="C245" s="2">
        <f>'бланки '!E247+'бланки '!F247</f>
        <v>58</v>
      </c>
      <c r="D245" s="14">
        <f>'Рейтинговая таблица организаций'!C245</f>
        <v>45</v>
      </c>
      <c r="E245" s="14">
        <v>9</v>
      </c>
      <c r="F245" s="14">
        <v>36</v>
      </c>
      <c r="G245" s="14">
        <v>1</v>
      </c>
      <c r="H245" s="6">
        <f t="shared" si="3"/>
        <v>0.77586206896551724</v>
      </c>
      <c r="I245" s="18">
        <f>анкеты!I243</f>
        <v>41</v>
      </c>
      <c r="J245" s="3">
        <f>ROUND('Рейтинговая таблица организаций'!D245*100/K245,0)</f>
        <v>100</v>
      </c>
      <c r="K245" s="3">
        <f>'Рейтинговая таблица организаций'!E245</f>
        <v>14</v>
      </c>
      <c r="L245" s="3">
        <f>ROUND('Рейтинговая таблица организаций'!F245*100/M245,0)</f>
        <v>95</v>
      </c>
      <c r="M245" s="3">
        <f>'Рейтинговая таблица организаций'!G245</f>
        <v>54</v>
      </c>
      <c r="N245" s="3">
        <f>'Рейтинговая таблица организаций'!H245</f>
        <v>4</v>
      </c>
      <c r="O245" s="3">
        <f>ROUND('Рейтинговая таблица организаций'!I245*100/P245,0)</f>
        <v>100</v>
      </c>
      <c r="P245" s="3">
        <f>'Рейтинговая таблица организаций'!J245</f>
        <v>45</v>
      </c>
      <c r="Q245" s="3">
        <f>ROUND('Рейтинговая таблица организаций'!K245*100/R245,0)</f>
        <v>100</v>
      </c>
      <c r="R245" s="3">
        <f>'Рейтинговая таблица организаций'!L245</f>
        <v>44</v>
      </c>
      <c r="S245" s="3">
        <f>'Рейтинговая таблица организаций'!U245</f>
        <v>5</v>
      </c>
      <c r="T245" s="3">
        <f>'Рейтинговая таблица организаций'!X245</f>
        <v>43</v>
      </c>
      <c r="U245" s="3">
        <f>'Рейтинговая таблица организаций'!Y245</f>
        <v>45</v>
      </c>
      <c r="V245" s="3">
        <f>'Рейтинговая таблица организаций'!AD245</f>
        <v>1</v>
      </c>
      <c r="W245" s="3">
        <f>'Рейтинговая таблица организаций'!AE245</f>
        <v>3</v>
      </c>
      <c r="X245" s="3">
        <f>'Рейтинговая таблица организаций'!AF245</f>
        <v>38</v>
      </c>
      <c r="Y245" s="3">
        <f>'Рейтинговая таблица организаций'!AG245</f>
        <v>41</v>
      </c>
      <c r="Z245" s="3">
        <f>ROUND('Рейтинговая таблица организаций'!AL245*100/AA245,0)</f>
        <v>100</v>
      </c>
      <c r="AA245" s="3">
        <f>'Рейтинговая таблица организаций'!AM245</f>
        <v>45</v>
      </c>
      <c r="AB245" s="3">
        <f>ROUND('Рейтинговая таблица организаций'!AN245*100/AC245,0)</f>
        <v>100</v>
      </c>
      <c r="AC245" s="3">
        <f>'Рейтинговая таблица организаций'!AO245</f>
        <v>45</v>
      </c>
      <c r="AD245" s="3">
        <f>ROUND('Рейтинговая таблица организаций'!AP245*100/AE245,0)</f>
        <v>100</v>
      </c>
      <c r="AE245" s="3">
        <f>'Рейтинговая таблица организаций'!AQ245</f>
        <v>44</v>
      </c>
      <c r="AF245" s="3">
        <f>ROUND('Рейтинговая таблица организаций'!AV245*100/AG245,0)</f>
        <v>98</v>
      </c>
      <c r="AG245" s="3">
        <f>'Рейтинговая таблица организаций'!AW245</f>
        <v>45</v>
      </c>
      <c r="AH245" s="3">
        <f>ROUND('Рейтинговая таблица организаций'!AX245*100/AI245,0)</f>
        <v>100</v>
      </c>
      <c r="AI245" s="3">
        <f>'Рейтинговая таблица организаций'!AY245</f>
        <v>45</v>
      </c>
      <c r="AJ245" s="3">
        <f>ROUND('Рейтинговая таблица организаций'!AZ245*100/AK245,0)</f>
        <v>98</v>
      </c>
      <c r="AK245" s="3">
        <f>'Рейтинговая таблица организаций'!BA245</f>
        <v>45</v>
      </c>
    </row>
    <row r="246" spans="1:37">
      <c r="A246" s="14">
        <f>'Рейтинговая таблица организаций'!A246</f>
        <v>244</v>
      </c>
      <c r="B246" s="14" t="str">
        <f>'бланки '!C248</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6" s="2">
        <f>'бланки '!E248+'бланки '!F248</f>
        <v>112</v>
      </c>
      <c r="D246" s="14">
        <f>'Рейтинговая таблица организаций'!C246</f>
        <v>90</v>
      </c>
      <c r="E246" s="14">
        <v>23</v>
      </c>
      <c r="F246" s="14">
        <v>67</v>
      </c>
      <c r="G246" s="14">
        <v>1</v>
      </c>
      <c r="H246" s="6">
        <f t="shared" si="3"/>
        <v>0.8035714285714286</v>
      </c>
      <c r="I246" s="18">
        <f>анкеты!I244</f>
        <v>25</v>
      </c>
      <c r="J246" s="3">
        <f>ROUND('Рейтинговая таблица организаций'!D246*100/K246,0)</f>
        <v>100</v>
      </c>
      <c r="K246" s="3">
        <f>'Рейтинговая таблица организаций'!E246</f>
        <v>14</v>
      </c>
      <c r="L246" s="3">
        <f>ROUND('Рейтинговая таблица организаций'!F246*100/M246,0)</f>
        <v>81</v>
      </c>
      <c r="M246" s="3">
        <f>'Рейтинговая таблица организаций'!G246</f>
        <v>54</v>
      </c>
      <c r="N246" s="3">
        <f>'Рейтинговая таблица организаций'!H246</f>
        <v>4</v>
      </c>
      <c r="O246" s="3">
        <f>ROUND('Рейтинговая таблица организаций'!I246*100/P246,0)</f>
        <v>97</v>
      </c>
      <c r="P246" s="3">
        <f>'Рейтинговая таблица организаций'!J246</f>
        <v>73</v>
      </c>
      <c r="Q246" s="3">
        <f>ROUND('Рейтинговая таблица организаций'!K246*100/R246,0)</f>
        <v>97</v>
      </c>
      <c r="R246" s="3">
        <f>'Рейтинговая таблица организаций'!L246</f>
        <v>61</v>
      </c>
      <c r="S246" s="3">
        <f>'Рейтинговая таблица организаций'!U246</f>
        <v>5</v>
      </c>
      <c r="T246" s="3">
        <f>'Рейтинговая таблица организаций'!X246</f>
        <v>90</v>
      </c>
      <c r="U246" s="3">
        <f>'Рейтинговая таблица организаций'!Y246</f>
        <v>90</v>
      </c>
      <c r="V246" s="3">
        <f>'Рейтинговая таблица организаций'!AD246</f>
        <v>0</v>
      </c>
      <c r="W246" s="3">
        <f>'Рейтинговая таблица организаций'!AE246</f>
        <v>3</v>
      </c>
      <c r="X246" s="3">
        <f>'Рейтинговая таблица организаций'!AF246</f>
        <v>22</v>
      </c>
      <c r="Y246" s="3">
        <f>'Рейтинговая таблица организаций'!AG246</f>
        <v>25</v>
      </c>
      <c r="Z246" s="3">
        <f>ROUND('Рейтинговая таблица организаций'!AL246*100/AA246,0)</f>
        <v>99</v>
      </c>
      <c r="AA246" s="3">
        <f>'Рейтинговая таблица организаций'!AM246</f>
        <v>90</v>
      </c>
      <c r="AB246" s="3">
        <f>ROUND('Рейтинговая таблица организаций'!AN246*100/AC246,0)</f>
        <v>100</v>
      </c>
      <c r="AC246" s="3">
        <f>'Рейтинговая таблица организаций'!AO246</f>
        <v>90</v>
      </c>
      <c r="AD246" s="3">
        <f>ROUND('Рейтинговая таблица организаций'!AP246*100/AE246,0)</f>
        <v>99</v>
      </c>
      <c r="AE246" s="3">
        <f>'Рейтинговая таблица организаций'!AQ246</f>
        <v>71</v>
      </c>
      <c r="AF246" s="3">
        <f>ROUND('Рейтинговая таблица организаций'!AV246*100/AG246,0)</f>
        <v>96</v>
      </c>
      <c r="AG246" s="3">
        <f>'Рейтинговая таблица организаций'!AW246</f>
        <v>90</v>
      </c>
      <c r="AH246" s="3">
        <f>ROUND('Рейтинговая таблица организаций'!AX246*100/AI246,0)</f>
        <v>100</v>
      </c>
      <c r="AI246" s="3">
        <f>'Рейтинговая таблица организаций'!AY246</f>
        <v>90</v>
      </c>
      <c r="AJ246" s="3">
        <f>ROUND('Рейтинговая таблица организаций'!AZ246*100/AK246,0)</f>
        <v>97</v>
      </c>
      <c r="AK246" s="3">
        <f>'Рейтинговая таблица организаций'!BA246</f>
        <v>90</v>
      </c>
    </row>
    <row r="247" spans="1:37">
      <c r="A247" s="14">
        <f>'Рейтинговая таблица организаций'!A247</f>
        <v>245</v>
      </c>
      <c r="B247" s="14" t="str">
        <f>'бланки '!C249</f>
        <v>Муниципальное бюджетное общеобразовательное учреждение Кромского района Орловской области «Семенковская средняя общеобразовательная школа»</v>
      </c>
      <c r="C247" s="2">
        <f>'бланки '!E249+'бланки '!F249</f>
        <v>29</v>
      </c>
      <c r="D247" s="14">
        <f>'Рейтинговая таблица организаций'!C247</f>
        <v>23</v>
      </c>
      <c r="E247" s="14">
        <v>0</v>
      </c>
      <c r="F247" s="14">
        <v>23</v>
      </c>
      <c r="G247" s="14">
        <v>1</v>
      </c>
      <c r="H247" s="6">
        <f t="shared" si="3"/>
        <v>0.7931034482758621</v>
      </c>
      <c r="I247" s="18">
        <f>анкеты!I245</f>
        <v>2</v>
      </c>
      <c r="J247" s="3">
        <f>ROUND('Рейтинговая таблица организаций'!D247*100/K247,0)</f>
        <v>100</v>
      </c>
      <c r="K247" s="3">
        <f>'Рейтинговая таблица организаций'!E247</f>
        <v>13</v>
      </c>
      <c r="L247" s="3">
        <f>ROUND('Рейтинговая таблица организаций'!F247*100/M247,0)</f>
        <v>85</v>
      </c>
      <c r="M247" s="3">
        <f>'Рейтинговая таблица организаций'!G247</f>
        <v>52</v>
      </c>
      <c r="N247" s="3">
        <f>'Рейтинговая таблица организаций'!H247</f>
        <v>4</v>
      </c>
      <c r="O247" s="3">
        <f>ROUND('Рейтинговая таблица организаций'!I247*100/P247,0)</f>
        <v>100</v>
      </c>
      <c r="P247" s="3">
        <f>'Рейтинговая таблица организаций'!J247</f>
        <v>23</v>
      </c>
      <c r="Q247" s="3">
        <f>ROUND('Рейтинговая таблица организаций'!K247*100/R247,0)</f>
        <v>100</v>
      </c>
      <c r="R247" s="3">
        <f>'Рейтинговая таблица организаций'!L247</f>
        <v>23</v>
      </c>
      <c r="S247" s="3">
        <f>'Рейтинговая таблица организаций'!U247</f>
        <v>5</v>
      </c>
      <c r="T247" s="3">
        <f>'Рейтинговая таблица организаций'!X247</f>
        <v>23</v>
      </c>
      <c r="U247" s="3">
        <f>'Рейтинговая таблица организаций'!Y247</f>
        <v>23</v>
      </c>
      <c r="V247" s="3">
        <f>'Рейтинговая таблица организаций'!AD247</f>
        <v>3</v>
      </c>
      <c r="W247" s="3">
        <f>'Рейтинговая таблица организаций'!AE247</f>
        <v>3</v>
      </c>
      <c r="X247" s="3">
        <f>'Рейтинговая таблица организаций'!AF247</f>
        <v>2</v>
      </c>
      <c r="Y247" s="3">
        <f>'Рейтинговая таблица организаций'!AG247</f>
        <v>2</v>
      </c>
      <c r="Z247" s="3">
        <f>ROUND('Рейтинговая таблица организаций'!AL247*100/AA247,0)</f>
        <v>100</v>
      </c>
      <c r="AA247" s="3">
        <f>'Рейтинговая таблица организаций'!AM247</f>
        <v>23</v>
      </c>
      <c r="AB247" s="3">
        <f>ROUND('Рейтинговая таблица организаций'!AN247*100/AC247,0)</f>
        <v>100</v>
      </c>
      <c r="AC247" s="3">
        <f>'Рейтинговая таблица организаций'!AO247</f>
        <v>23</v>
      </c>
      <c r="AD247" s="3">
        <f>ROUND('Рейтинговая таблица организаций'!AP247*100/AE247,0)</f>
        <v>100</v>
      </c>
      <c r="AE247" s="3">
        <f>'Рейтинговая таблица организаций'!AQ247</f>
        <v>23</v>
      </c>
      <c r="AF247" s="3">
        <f>ROUND('Рейтинговая таблица организаций'!AV247*100/AG247,0)</f>
        <v>100</v>
      </c>
      <c r="AG247" s="3">
        <f>'Рейтинговая таблица организаций'!AW247</f>
        <v>23</v>
      </c>
      <c r="AH247" s="3">
        <f>ROUND('Рейтинговая таблица организаций'!AX247*100/AI247,0)</f>
        <v>100</v>
      </c>
      <c r="AI247" s="3">
        <f>'Рейтинговая таблица организаций'!AY247</f>
        <v>23</v>
      </c>
      <c r="AJ247" s="3">
        <f>ROUND('Рейтинговая таблица организаций'!AZ247*100/AK247,0)</f>
        <v>100</v>
      </c>
      <c r="AK247" s="3">
        <f>'Рейтинговая таблица организаций'!BA247</f>
        <v>23</v>
      </c>
    </row>
    <row r="248" spans="1:37">
      <c r="A248" s="14">
        <f>'Рейтинговая таблица организаций'!A248</f>
        <v>246</v>
      </c>
      <c r="B248" s="14" t="str">
        <f>'бланки '!C250</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8" s="2">
        <f>'бланки '!E250+'бланки '!F250</f>
        <v>31</v>
      </c>
      <c r="D248" s="14">
        <f>'Рейтинговая таблица организаций'!C248</f>
        <v>56</v>
      </c>
      <c r="E248" s="14">
        <v>9</v>
      </c>
      <c r="F248" s="14">
        <v>47</v>
      </c>
      <c r="G248" s="14">
        <v>1</v>
      </c>
      <c r="H248" s="6">
        <f t="shared" si="3"/>
        <v>1.8064516129032258</v>
      </c>
      <c r="I248" s="18">
        <f>анкеты!I246</f>
        <v>2</v>
      </c>
      <c r="J248" s="3">
        <f>ROUND('Рейтинговая таблица организаций'!D248*100/K248,0)</f>
        <v>100</v>
      </c>
      <c r="K248" s="3">
        <f>'Рейтинговая таблица организаций'!E248</f>
        <v>14</v>
      </c>
      <c r="L248" s="3">
        <f>ROUND('Рейтинговая таблица организаций'!F248*100/M248,0)</f>
        <v>99</v>
      </c>
      <c r="M248" s="3">
        <f>'Рейтинговая таблица организаций'!G248</f>
        <v>54</v>
      </c>
      <c r="N248" s="3">
        <f>'Рейтинговая таблица организаций'!H248</f>
        <v>4</v>
      </c>
      <c r="O248" s="3">
        <f>ROUND('Рейтинговая таблица организаций'!I248*100/P248,0)</f>
        <v>100</v>
      </c>
      <c r="P248" s="3">
        <f>'Рейтинговая таблица организаций'!J248</f>
        <v>51</v>
      </c>
      <c r="Q248" s="3">
        <f>ROUND('Рейтинговая таблица организаций'!K248*100/R248,0)</f>
        <v>100</v>
      </c>
      <c r="R248" s="3">
        <f>'Рейтинговая таблица организаций'!L248</f>
        <v>50</v>
      </c>
      <c r="S248" s="3">
        <f>'Рейтинговая таблица организаций'!U248</f>
        <v>5</v>
      </c>
      <c r="T248" s="3">
        <f>'Рейтинговая таблица организаций'!X248</f>
        <v>55</v>
      </c>
      <c r="U248" s="3">
        <f>'Рейтинговая таблица организаций'!Y248</f>
        <v>56</v>
      </c>
      <c r="V248" s="3">
        <f>'Рейтинговая таблица организаций'!AD248</f>
        <v>3</v>
      </c>
      <c r="W248" s="3">
        <f>'Рейтинговая таблица организаций'!AE248</f>
        <v>3</v>
      </c>
      <c r="X248" s="3">
        <f>'Рейтинговая таблица организаций'!AF248</f>
        <v>2</v>
      </c>
      <c r="Y248" s="3">
        <f>'Рейтинговая таблица организаций'!AG248</f>
        <v>2</v>
      </c>
      <c r="Z248" s="3">
        <f>ROUND('Рейтинговая таблица организаций'!AL248*100/AA248,0)</f>
        <v>98</v>
      </c>
      <c r="AA248" s="3">
        <f>'Рейтинговая таблица организаций'!AM248</f>
        <v>56</v>
      </c>
      <c r="AB248" s="3">
        <f>ROUND('Рейтинговая таблица организаций'!AN248*100/AC248,0)</f>
        <v>100</v>
      </c>
      <c r="AC248" s="3">
        <f>'Рейтинговая таблица организаций'!AO248</f>
        <v>56</v>
      </c>
      <c r="AD248" s="3">
        <f>ROUND('Рейтинговая таблица организаций'!AP248*100/AE248,0)</f>
        <v>100</v>
      </c>
      <c r="AE248" s="3">
        <f>'Рейтинговая таблица организаций'!AQ248</f>
        <v>54</v>
      </c>
      <c r="AF248" s="3">
        <f>ROUND('Рейтинговая таблица организаций'!AV248*100/AG248,0)</f>
        <v>98</v>
      </c>
      <c r="AG248" s="3">
        <f>'Рейтинговая таблица организаций'!AW248</f>
        <v>56</v>
      </c>
      <c r="AH248" s="3">
        <f>ROUND('Рейтинговая таблица организаций'!AX248*100/AI248,0)</f>
        <v>98</v>
      </c>
      <c r="AI248" s="3">
        <f>'Рейтинговая таблица организаций'!AY248</f>
        <v>56</v>
      </c>
      <c r="AJ248" s="3">
        <f>ROUND('Рейтинговая таблица организаций'!AZ248*100/AK248,0)</f>
        <v>100</v>
      </c>
      <c r="AK248" s="3">
        <f>'Рейтинговая таблица организаций'!BA248</f>
        <v>56</v>
      </c>
    </row>
    <row r="249" spans="1:37">
      <c r="A249" s="14">
        <f>'Рейтинговая таблица организаций'!A249</f>
        <v>247</v>
      </c>
      <c r="B249" s="14" t="str">
        <f>'бланки '!C251</f>
        <v>Муниципальное бюджетное общеобразовательное учреждение Кромского района Орловской области «Кутафинская средняя общеобразовательная школа»</v>
      </c>
      <c r="C249" s="2">
        <f>'бланки '!E251+'бланки '!F251</f>
        <v>27</v>
      </c>
      <c r="D249" s="14">
        <f>'Рейтинговая таблица организаций'!C249</f>
        <v>22</v>
      </c>
      <c r="E249" s="14">
        <v>5</v>
      </c>
      <c r="F249" s="14">
        <v>17</v>
      </c>
      <c r="G249" s="14">
        <v>1</v>
      </c>
      <c r="H249" s="6">
        <f t="shared" si="3"/>
        <v>0.81481481481481477</v>
      </c>
      <c r="I249" s="18">
        <f>анкеты!I247</f>
        <v>2</v>
      </c>
      <c r="J249" s="3">
        <f>ROUND('Рейтинговая таблица организаций'!D249*100/K249,0)</f>
        <v>100</v>
      </c>
      <c r="K249" s="3">
        <f>'Рейтинговая таблица организаций'!E249</f>
        <v>13</v>
      </c>
      <c r="L249" s="3">
        <f>ROUND('Рейтинговая таблица организаций'!F249*100/M249,0)</f>
        <v>66</v>
      </c>
      <c r="M249" s="3">
        <f>'Рейтинговая таблица организаций'!G249</f>
        <v>51</v>
      </c>
      <c r="N249" s="3">
        <f>'Рейтинговая таблица организаций'!H249</f>
        <v>3</v>
      </c>
      <c r="O249" s="3">
        <f>ROUND('Рейтинговая таблица организаций'!I249*100/P249,0)</f>
        <v>100</v>
      </c>
      <c r="P249" s="3">
        <f>'Рейтинговая таблица организаций'!J249</f>
        <v>18</v>
      </c>
      <c r="Q249" s="3">
        <f>ROUND('Рейтинговая таблица организаций'!K249*100/R249,0)</f>
        <v>100</v>
      </c>
      <c r="R249" s="3">
        <f>'Рейтинговая таблица организаций'!L249</f>
        <v>15</v>
      </c>
      <c r="S249" s="3">
        <f>'Рейтинговая таблица организаций'!U249</f>
        <v>5</v>
      </c>
      <c r="T249" s="3">
        <f>'Рейтинговая таблица организаций'!X249</f>
        <v>22</v>
      </c>
      <c r="U249" s="3">
        <f>'Рейтинговая таблица организаций'!Y249</f>
        <v>22</v>
      </c>
      <c r="V249" s="3">
        <f>'Рейтинговая таблица организаций'!AD249</f>
        <v>2</v>
      </c>
      <c r="W249" s="3">
        <f>'Рейтинговая таблица организаций'!AE249</f>
        <v>3</v>
      </c>
      <c r="X249" s="3">
        <f>'Рейтинговая таблица организаций'!AF249</f>
        <v>2</v>
      </c>
      <c r="Y249" s="3">
        <f>'Рейтинговая таблица организаций'!AG249</f>
        <v>2</v>
      </c>
      <c r="Z249" s="3">
        <f>ROUND('Рейтинговая таблица организаций'!AL249*100/AA249,0)</f>
        <v>100</v>
      </c>
      <c r="AA249" s="3">
        <f>'Рейтинговая таблица организаций'!AM249</f>
        <v>22</v>
      </c>
      <c r="AB249" s="3">
        <f>ROUND('Рейтинговая таблица организаций'!AN249*100/AC249,0)</f>
        <v>100</v>
      </c>
      <c r="AC249" s="3">
        <f>'Рейтинговая таблица организаций'!AO249</f>
        <v>22</v>
      </c>
      <c r="AD249" s="3">
        <f>ROUND('Рейтинговая таблица организаций'!AP249*100/AE249,0)</f>
        <v>95</v>
      </c>
      <c r="AE249" s="3">
        <f>'Рейтинговая таблица организаций'!AQ249</f>
        <v>20</v>
      </c>
      <c r="AF249" s="3">
        <f>ROUND('Рейтинговая таблица организаций'!AV249*100/AG249,0)</f>
        <v>100</v>
      </c>
      <c r="AG249" s="3">
        <f>'Рейтинговая таблица организаций'!AW249</f>
        <v>22</v>
      </c>
      <c r="AH249" s="3">
        <f>ROUND('Рейтинговая таблица организаций'!AX249*100/AI249,0)</f>
        <v>100</v>
      </c>
      <c r="AI249" s="3">
        <f>'Рейтинговая таблица организаций'!AY249</f>
        <v>22</v>
      </c>
      <c r="AJ249" s="3">
        <f>ROUND('Рейтинговая таблица организаций'!AZ249*100/AK249,0)</f>
        <v>100</v>
      </c>
      <c r="AK249" s="3">
        <f>'Рейтинговая таблица организаций'!BA249</f>
        <v>22</v>
      </c>
    </row>
    <row r="250" spans="1:37">
      <c r="A250" s="14">
        <f>'Рейтинговая таблица организаций'!A250</f>
        <v>248</v>
      </c>
      <c r="B250" s="14" t="str">
        <f>'бланки '!C252</f>
        <v>Муниципальное бюджетное общеобразовательное учреждение «Колпнянский лицей» Колпнянского района Орловской области</v>
      </c>
      <c r="C250" s="2">
        <f>'бланки '!E252+'бланки '!F252</f>
        <v>464</v>
      </c>
      <c r="D250" s="14">
        <f>'Рейтинговая таблица организаций'!C250</f>
        <v>447</v>
      </c>
      <c r="E250" s="14">
        <v>53</v>
      </c>
      <c r="F250" s="14">
        <v>394</v>
      </c>
      <c r="G250" s="14">
        <v>1</v>
      </c>
      <c r="H250" s="6">
        <f t="shared" si="3"/>
        <v>0.96336206896551724</v>
      </c>
      <c r="I250" s="18">
        <f>анкеты!I248</f>
        <v>39</v>
      </c>
      <c r="J250" s="3">
        <f>ROUND('Рейтинговая таблица организаций'!D250*100/K250,0)</f>
        <v>100</v>
      </c>
      <c r="K250" s="3">
        <f>'Рейтинговая таблица организаций'!E250</f>
        <v>13</v>
      </c>
      <c r="L250" s="3">
        <f>ROUND('Рейтинговая таблица организаций'!F250*100/M250,0)</f>
        <v>76</v>
      </c>
      <c r="M250" s="3">
        <f>'Рейтинговая таблица организаций'!G250</f>
        <v>54</v>
      </c>
      <c r="N250" s="3">
        <f>'Рейтинговая таблица организаций'!H250</f>
        <v>4</v>
      </c>
      <c r="O250" s="3">
        <f>ROUND('Рейтинговая таблица организаций'!I250*100/P250,0)</f>
        <v>100</v>
      </c>
      <c r="P250" s="3">
        <f>'Рейтинговая таблица организаций'!J250</f>
        <v>340</v>
      </c>
      <c r="Q250" s="3">
        <f>ROUND('Рейтинговая таблица организаций'!K250*100/R250,0)</f>
        <v>97</v>
      </c>
      <c r="R250" s="3">
        <f>'Рейтинговая таблица организаций'!L250</f>
        <v>376</v>
      </c>
      <c r="S250" s="3">
        <f>'Рейтинговая таблица организаций'!U250</f>
        <v>5</v>
      </c>
      <c r="T250" s="3">
        <f>'Рейтинговая таблица организаций'!X250</f>
        <v>438</v>
      </c>
      <c r="U250" s="3">
        <f>'Рейтинговая таблица организаций'!Y250</f>
        <v>447</v>
      </c>
      <c r="V250" s="3">
        <f>'Рейтинговая таблица организаций'!AD250</f>
        <v>1</v>
      </c>
      <c r="W250" s="3">
        <f>'Рейтинговая таблица организаций'!AE250</f>
        <v>3</v>
      </c>
      <c r="X250" s="3">
        <f>'Рейтинговая таблица организаций'!AF250</f>
        <v>39</v>
      </c>
      <c r="Y250" s="3">
        <f>'Рейтинговая таблица организаций'!AG250</f>
        <v>39</v>
      </c>
      <c r="Z250" s="3">
        <f>ROUND('Рейтинговая таблица организаций'!AL250*100/AA250,0)</f>
        <v>96</v>
      </c>
      <c r="AA250" s="3">
        <f>'Рейтинговая таблица организаций'!AM250</f>
        <v>447</v>
      </c>
      <c r="AB250" s="3">
        <f>ROUND('Рейтинговая таблица организаций'!AN250*100/AC250,0)</f>
        <v>97</v>
      </c>
      <c r="AC250" s="3">
        <f>'Рейтинговая таблица организаций'!AO250</f>
        <v>447</v>
      </c>
      <c r="AD250" s="3">
        <f>ROUND('Рейтинговая таблица организаций'!AP250*100/AE250,0)</f>
        <v>97</v>
      </c>
      <c r="AE250" s="3">
        <f>'Рейтинговая таблица организаций'!AQ250</f>
        <v>345</v>
      </c>
      <c r="AF250" s="3">
        <f>ROUND('Рейтинговая таблица организаций'!AV250*100/AG250,0)</f>
        <v>96</v>
      </c>
      <c r="AG250" s="3">
        <f>'Рейтинговая таблица организаций'!AW250</f>
        <v>447</v>
      </c>
      <c r="AH250" s="3">
        <f>ROUND('Рейтинговая таблица организаций'!AX250*100/AI250,0)</f>
        <v>98</v>
      </c>
      <c r="AI250" s="3">
        <f>'Рейтинговая таблица организаций'!AY250</f>
        <v>447</v>
      </c>
      <c r="AJ250" s="3">
        <f>ROUND('Рейтинговая таблица организаций'!AZ250*100/AK250,0)</f>
        <v>99</v>
      </c>
      <c r="AK250" s="3">
        <f>'Рейтинговая таблица организаций'!BA250</f>
        <v>447</v>
      </c>
    </row>
    <row r="251" spans="1:37">
      <c r="A251" s="14">
        <f>'Рейтинговая таблица организаций'!A251</f>
        <v>249</v>
      </c>
      <c r="B251" s="14" t="str">
        <f>'бланки '!C253</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51" s="2">
        <f>'бланки '!E253+'бланки '!F253</f>
        <v>103</v>
      </c>
      <c r="D251" s="14">
        <f>'Рейтинговая таблица организаций'!C251</f>
        <v>80</v>
      </c>
      <c r="E251" s="14">
        <v>9</v>
      </c>
      <c r="F251" s="14">
        <v>71</v>
      </c>
      <c r="G251" s="14">
        <v>1</v>
      </c>
      <c r="H251" s="6">
        <f t="shared" si="3"/>
        <v>0.77669902912621358</v>
      </c>
      <c r="I251" s="18">
        <f>анкеты!I249</f>
        <v>15</v>
      </c>
      <c r="J251" s="3">
        <f>ROUND('Рейтинговая таблица организаций'!D251*100/K251,0)</f>
        <v>100</v>
      </c>
      <c r="K251" s="3">
        <f>'Рейтинговая таблица организаций'!E251</f>
        <v>13</v>
      </c>
      <c r="L251" s="3">
        <f>ROUND('Рейтинговая таблица организаций'!F251*100/M251,0)</f>
        <v>100</v>
      </c>
      <c r="M251" s="3">
        <f>'Рейтинговая таблица организаций'!G251</f>
        <v>56</v>
      </c>
      <c r="N251" s="3">
        <f>'Рейтинговая таблица организаций'!H251</f>
        <v>4</v>
      </c>
      <c r="O251" s="3">
        <f>ROUND('Рейтинговая таблица организаций'!I251*100/P251,0)</f>
        <v>99</v>
      </c>
      <c r="P251" s="3">
        <f>'Рейтинговая таблица организаций'!J251</f>
        <v>80</v>
      </c>
      <c r="Q251" s="3">
        <f>ROUND('Рейтинговая таблица организаций'!K251*100/R251,0)</f>
        <v>100</v>
      </c>
      <c r="R251" s="3">
        <f>'Рейтинговая таблица организаций'!L251</f>
        <v>80</v>
      </c>
      <c r="S251" s="3">
        <f>'Рейтинговая таблица организаций'!U251</f>
        <v>5</v>
      </c>
      <c r="T251" s="3">
        <f>'Рейтинговая таблица организаций'!X251</f>
        <v>80</v>
      </c>
      <c r="U251" s="3">
        <f>'Рейтинговая таблица организаций'!Y251</f>
        <v>80</v>
      </c>
      <c r="V251" s="3">
        <f>'Рейтинговая таблица организаций'!AD251</f>
        <v>1</v>
      </c>
      <c r="W251" s="3">
        <f>'Рейтинговая таблица организаций'!AE251</f>
        <v>4</v>
      </c>
      <c r="X251" s="3">
        <f>'Рейтинговая таблица организаций'!AF251</f>
        <v>15</v>
      </c>
      <c r="Y251" s="3">
        <f>'Рейтинговая таблица организаций'!AG251</f>
        <v>15</v>
      </c>
      <c r="Z251" s="3">
        <f>ROUND('Рейтинговая таблица организаций'!AL251*100/AA251,0)</f>
        <v>100</v>
      </c>
      <c r="AA251" s="3">
        <f>'Рейтинговая таблица организаций'!AM251</f>
        <v>80</v>
      </c>
      <c r="AB251" s="3">
        <f>ROUND('Рейтинговая таблица организаций'!AN251*100/AC251,0)</f>
        <v>100</v>
      </c>
      <c r="AC251" s="3">
        <f>'Рейтинговая таблица организаций'!AO251</f>
        <v>80</v>
      </c>
      <c r="AD251" s="3">
        <f>ROUND('Рейтинговая таблица организаций'!AP251*100/AE251,0)</f>
        <v>100</v>
      </c>
      <c r="AE251" s="3">
        <f>'Рейтинговая таблица организаций'!AQ251</f>
        <v>70</v>
      </c>
      <c r="AF251" s="3">
        <f>ROUND('Рейтинговая таблица организаций'!AV251*100/AG251,0)</f>
        <v>99</v>
      </c>
      <c r="AG251" s="3">
        <f>'Рейтинговая таблица организаций'!AW251</f>
        <v>80</v>
      </c>
      <c r="AH251" s="3">
        <f>ROUND('Рейтинговая таблица организаций'!AX251*100/AI251,0)</f>
        <v>100</v>
      </c>
      <c r="AI251" s="3">
        <f>'Рейтинговая таблица организаций'!AY251</f>
        <v>80</v>
      </c>
      <c r="AJ251" s="3">
        <f>ROUND('Рейтинговая таблица организаций'!AZ251*100/AK251,0)</f>
        <v>99</v>
      </c>
      <c r="AK251" s="3">
        <f>'Рейтинговая таблица организаций'!BA251</f>
        <v>80</v>
      </c>
    </row>
    <row r="252" spans="1:37">
      <c r="A252" s="14">
        <f>'Рейтинговая таблица организаций'!A252</f>
        <v>250</v>
      </c>
      <c r="B252" s="14" t="str">
        <f>'бланки '!C254</f>
        <v>Муниципальное бюджетное общеобразовательное учреждение «Знаменская основная общеобразовательная школа» Колпнянского района Орловской области</v>
      </c>
      <c r="C252" s="2">
        <f>'бланки '!E254+'бланки '!F254</f>
        <v>31</v>
      </c>
      <c r="D252" s="14">
        <f>'Рейтинговая таблица организаций'!C252</f>
        <v>30</v>
      </c>
      <c r="E252" s="14">
        <v>1</v>
      </c>
      <c r="F252" s="14">
        <v>29</v>
      </c>
      <c r="G252" s="14">
        <v>1</v>
      </c>
      <c r="H252" s="6">
        <f t="shared" si="3"/>
        <v>0.967741935483871</v>
      </c>
      <c r="I252" s="18">
        <f>анкеты!I250</f>
        <v>3</v>
      </c>
      <c r="J252" s="3">
        <f>ROUND('Рейтинговая таблица организаций'!D252*100/K252,0)</f>
        <v>100</v>
      </c>
      <c r="K252" s="3">
        <f>'Рейтинговая таблица организаций'!E252</f>
        <v>14</v>
      </c>
      <c r="L252" s="3">
        <f>ROUND('Рейтинговая таблица организаций'!F252*100/M252,0)</f>
        <v>100</v>
      </c>
      <c r="M252" s="3">
        <f>'Рейтинговая таблица организаций'!G252</f>
        <v>56</v>
      </c>
      <c r="N252" s="3">
        <f>'Рейтинговая таблица организаций'!H252</f>
        <v>4</v>
      </c>
      <c r="O252" s="3">
        <f>ROUND('Рейтинговая таблица организаций'!I252*100/P252,0)</f>
        <v>100</v>
      </c>
      <c r="P252" s="3">
        <f>'Рейтинговая таблица организаций'!J252</f>
        <v>23</v>
      </c>
      <c r="Q252" s="3">
        <f>ROUND('Рейтинговая таблица организаций'!K252*100/R252,0)</f>
        <v>100</v>
      </c>
      <c r="R252" s="3">
        <f>'Рейтинговая таблица организаций'!L252</f>
        <v>20</v>
      </c>
      <c r="S252" s="3">
        <f>'Рейтинговая таблица организаций'!U252</f>
        <v>5</v>
      </c>
      <c r="T252" s="3">
        <f>'Рейтинговая таблица организаций'!X252</f>
        <v>30</v>
      </c>
      <c r="U252" s="3">
        <f>'Рейтинговая таблица организаций'!Y252</f>
        <v>30</v>
      </c>
      <c r="V252" s="3">
        <f>'Рейтинговая таблица организаций'!AD252</f>
        <v>1</v>
      </c>
      <c r="W252" s="3">
        <f>'Рейтинговая таблица организаций'!AE252</f>
        <v>5</v>
      </c>
      <c r="X252" s="3">
        <f>'Рейтинговая таблица организаций'!AF252</f>
        <v>3</v>
      </c>
      <c r="Y252" s="3">
        <f>'Рейтинговая таблица организаций'!AG252</f>
        <v>3</v>
      </c>
      <c r="Z252" s="3">
        <f>ROUND('Рейтинговая таблица организаций'!AL252*100/AA252,0)</f>
        <v>97</v>
      </c>
      <c r="AA252" s="3">
        <f>'Рейтинговая таблица организаций'!AM252</f>
        <v>30</v>
      </c>
      <c r="AB252" s="3">
        <f>ROUND('Рейтинговая таблица организаций'!AN252*100/AC252,0)</f>
        <v>100</v>
      </c>
      <c r="AC252" s="3">
        <f>'Рейтинговая таблица организаций'!AO252</f>
        <v>30</v>
      </c>
      <c r="AD252" s="3">
        <f>ROUND('Рейтинговая таблица организаций'!AP252*100/AE252,0)</f>
        <v>100</v>
      </c>
      <c r="AE252" s="3">
        <f>'Рейтинговая таблица организаций'!AQ252</f>
        <v>24</v>
      </c>
      <c r="AF252" s="3">
        <f>ROUND('Рейтинговая таблица организаций'!AV252*100/AG252,0)</f>
        <v>97</v>
      </c>
      <c r="AG252" s="3">
        <f>'Рейтинговая таблица организаций'!AW252</f>
        <v>30</v>
      </c>
      <c r="AH252" s="3">
        <f>ROUND('Рейтинговая таблица организаций'!AX252*100/AI252,0)</f>
        <v>97</v>
      </c>
      <c r="AI252" s="3">
        <f>'Рейтинговая таблица организаций'!AY252</f>
        <v>30</v>
      </c>
      <c r="AJ252" s="3">
        <f>ROUND('Рейтинговая таблица организаций'!AZ252*100/AK252,0)</f>
        <v>100</v>
      </c>
      <c r="AK252" s="3">
        <f>'Рейтинговая таблица организаций'!BA252</f>
        <v>30</v>
      </c>
    </row>
    <row r="253" spans="1:37">
      <c r="A253" s="14">
        <f>'Рейтинговая таблица организаций'!A253</f>
        <v>251</v>
      </c>
      <c r="B253" s="14" t="str">
        <f>'бланки '!C255</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3" s="2">
        <f>'бланки '!E255+'бланки '!F255</f>
        <v>159</v>
      </c>
      <c r="D253" s="14">
        <f>'Рейтинговая таблица организаций'!C253</f>
        <v>120</v>
      </c>
      <c r="E253" s="14">
        <v>3</v>
      </c>
      <c r="F253" s="14">
        <v>117</v>
      </c>
      <c r="G253" s="14">
        <v>2</v>
      </c>
      <c r="H253" s="6">
        <f t="shared" si="3"/>
        <v>0.75471698113207553</v>
      </c>
      <c r="I253" s="18">
        <f>анкеты!I251</f>
        <v>11</v>
      </c>
      <c r="J253" s="3">
        <f>ROUND('Рейтинговая таблица организаций'!D253*100/K253,0)</f>
        <v>100</v>
      </c>
      <c r="K253" s="3">
        <f>'Рейтинговая таблица организаций'!E253</f>
        <v>14</v>
      </c>
      <c r="L253" s="3">
        <f>ROUND('Рейтинговая таблица организаций'!F253*100/M253,0)</f>
        <v>98</v>
      </c>
      <c r="M253" s="3">
        <f>'Рейтинговая таблица организаций'!G253</f>
        <v>60</v>
      </c>
      <c r="N253" s="3">
        <f>'Рейтинговая таблица организаций'!H253</f>
        <v>4</v>
      </c>
      <c r="O253" s="3">
        <f>ROUND('Рейтинговая таблица организаций'!I253*100/P253,0)</f>
        <v>99</v>
      </c>
      <c r="P253" s="3">
        <f>'Рейтинговая таблица организаций'!J253</f>
        <v>102</v>
      </c>
      <c r="Q253" s="3">
        <f>ROUND('Рейтинговая таблица организаций'!K253*100/R253,0)</f>
        <v>99</v>
      </c>
      <c r="R253" s="3">
        <f>'Рейтинговая таблица организаций'!L253</f>
        <v>84</v>
      </c>
      <c r="S253" s="3">
        <f>'Рейтинговая таблица организаций'!U253</f>
        <v>5</v>
      </c>
      <c r="T253" s="3">
        <f>'Рейтинговая таблица организаций'!X253</f>
        <v>116</v>
      </c>
      <c r="U253" s="3">
        <f>'Рейтинговая таблица организаций'!Y253</f>
        <v>120</v>
      </c>
      <c r="V253" s="3">
        <f>'Рейтинговая таблица организаций'!AD253</f>
        <v>2</v>
      </c>
      <c r="W253" s="3">
        <f>'Рейтинговая таблица организаций'!AE253</f>
        <v>5</v>
      </c>
      <c r="X253" s="3">
        <f>'Рейтинговая таблица организаций'!AF253</f>
        <v>11</v>
      </c>
      <c r="Y253" s="3">
        <f>'Рейтинговая таблица организаций'!AG253</f>
        <v>11</v>
      </c>
      <c r="Z253" s="3">
        <f>ROUND('Рейтинговая таблица организаций'!AL253*100/AA253,0)</f>
        <v>99</v>
      </c>
      <c r="AA253" s="3">
        <f>'Рейтинговая таблица организаций'!AM253</f>
        <v>120</v>
      </c>
      <c r="AB253" s="3">
        <f>ROUND('Рейтинговая таблица организаций'!AN253*100/AC253,0)</f>
        <v>98</v>
      </c>
      <c r="AC253" s="3">
        <f>'Рейтинговая таблица организаций'!AO253</f>
        <v>120</v>
      </c>
      <c r="AD253" s="3">
        <f>ROUND('Рейтинговая таблица организаций'!AP253*100/AE253,0)</f>
        <v>100</v>
      </c>
      <c r="AE253" s="3">
        <f>'Рейтинговая таблица организаций'!AQ253</f>
        <v>103</v>
      </c>
      <c r="AF253" s="3">
        <f>ROUND('Рейтинговая таблица организаций'!AV253*100/AG253,0)</f>
        <v>98</v>
      </c>
      <c r="AG253" s="3">
        <f>'Рейтинговая таблица организаций'!AW253</f>
        <v>120</v>
      </c>
      <c r="AH253" s="3">
        <f>ROUND('Рейтинговая таблица организаций'!AX253*100/AI253,0)</f>
        <v>98</v>
      </c>
      <c r="AI253" s="3">
        <f>'Рейтинговая таблица организаций'!AY253</f>
        <v>120</v>
      </c>
      <c r="AJ253" s="3">
        <f>ROUND('Рейтинговая таблица организаций'!AZ253*100/AK253,0)</f>
        <v>99</v>
      </c>
      <c r="AK253" s="3">
        <f>'Рейтинговая таблица организаций'!BA253</f>
        <v>120</v>
      </c>
    </row>
    <row r="254" spans="1:37">
      <c r="A254" s="14">
        <f>'Рейтинговая таблица организаций'!A254</f>
        <v>252</v>
      </c>
      <c r="B254" s="14" t="str">
        <f>'бланки '!C256</f>
        <v>Муниципальное бюджетное общеобразовательное учреждение «Карловская основная общеобразовательная школа» Колпнянского района Орловской области</v>
      </c>
      <c r="C254" s="2">
        <f>'бланки '!E256+'бланки '!F256</f>
        <v>35</v>
      </c>
      <c r="D254" s="14">
        <f>'Рейтинговая таблица организаций'!C254</f>
        <v>28</v>
      </c>
      <c r="E254" s="14">
        <v>6</v>
      </c>
      <c r="F254" s="14">
        <v>22</v>
      </c>
      <c r="G254" s="14">
        <v>1</v>
      </c>
      <c r="H254" s="6">
        <f t="shared" si="3"/>
        <v>0.8</v>
      </c>
      <c r="I254" s="18">
        <f>анкеты!I252</f>
        <v>16</v>
      </c>
      <c r="J254" s="3">
        <f>ROUND('Рейтинговая таблица организаций'!D254*100/K254,0)</f>
        <v>100</v>
      </c>
      <c r="K254" s="3">
        <f>'Рейтинговая таблица организаций'!E254</f>
        <v>12</v>
      </c>
      <c r="L254" s="3">
        <f>ROUND('Рейтинговая таблица организаций'!F254*100/M254,0)</f>
        <v>91</v>
      </c>
      <c r="M254" s="3">
        <f>'Рейтинговая таблица организаций'!G254</f>
        <v>53</v>
      </c>
      <c r="N254" s="3">
        <f>'Рейтинговая таблица организаций'!H254</f>
        <v>4</v>
      </c>
      <c r="O254" s="3">
        <f>ROUND('Рейтинговая таблица организаций'!I254*100/P254,0)</f>
        <v>96</v>
      </c>
      <c r="P254" s="3">
        <f>'Рейтинговая таблица организаций'!J254</f>
        <v>24</v>
      </c>
      <c r="Q254" s="3">
        <f>ROUND('Рейтинговая таблица организаций'!K254*100/R254,0)</f>
        <v>96</v>
      </c>
      <c r="R254" s="3">
        <f>'Рейтинговая таблица организаций'!L254</f>
        <v>23</v>
      </c>
      <c r="S254" s="3">
        <f>'Рейтинговая таблица организаций'!U254</f>
        <v>5</v>
      </c>
      <c r="T254" s="3">
        <f>'Рейтинговая таблица организаций'!X254</f>
        <v>28</v>
      </c>
      <c r="U254" s="3">
        <f>'Рейтинговая таблица организаций'!Y254</f>
        <v>28</v>
      </c>
      <c r="V254" s="3">
        <f>'Рейтинговая таблица организаций'!AD254</f>
        <v>2</v>
      </c>
      <c r="W254" s="3">
        <f>'Рейтинговая таблица организаций'!AE254</f>
        <v>4</v>
      </c>
      <c r="X254" s="3">
        <f>'Рейтинговая таблица организаций'!AF254</f>
        <v>14</v>
      </c>
      <c r="Y254" s="3">
        <f>'Рейтинговая таблица организаций'!AG254</f>
        <v>16</v>
      </c>
      <c r="Z254" s="3">
        <f>ROUND('Рейтинговая таблица организаций'!AL254*100/AA254,0)</f>
        <v>100</v>
      </c>
      <c r="AA254" s="3">
        <f>'Рейтинговая таблица организаций'!AM254</f>
        <v>28</v>
      </c>
      <c r="AB254" s="3">
        <f>ROUND('Рейтинговая таблица организаций'!AN254*100/AC254,0)</f>
        <v>96</v>
      </c>
      <c r="AC254" s="3">
        <f>'Рейтинговая таблица организаций'!AO254</f>
        <v>28</v>
      </c>
      <c r="AD254" s="3">
        <f>ROUND('Рейтинговая таблица организаций'!AP254*100/AE254,0)</f>
        <v>100</v>
      </c>
      <c r="AE254" s="3">
        <f>'Рейтинговая таблица организаций'!AQ254</f>
        <v>27</v>
      </c>
      <c r="AF254" s="3">
        <f>ROUND('Рейтинговая таблица организаций'!AV254*100/AG254,0)</f>
        <v>100</v>
      </c>
      <c r="AG254" s="3">
        <f>'Рейтинговая таблица организаций'!AW254</f>
        <v>28</v>
      </c>
      <c r="AH254" s="3">
        <f>ROUND('Рейтинговая таблица организаций'!AX254*100/AI254,0)</f>
        <v>100</v>
      </c>
      <c r="AI254" s="3">
        <f>'Рейтинговая таблица организаций'!AY254</f>
        <v>28</v>
      </c>
      <c r="AJ254" s="3">
        <f>ROUND('Рейтинговая таблица организаций'!AZ254*100/AK254,0)</f>
        <v>100</v>
      </c>
      <c r="AK254" s="3">
        <f>'Рейтинговая таблица организаций'!BA254</f>
        <v>28</v>
      </c>
    </row>
    <row r="255" spans="1:37">
      <c r="A255" s="14">
        <f>'Рейтинговая таблица организаций'!A255</f>
        <v>253</v>
      </c>
      <c r="B255" s="14" t="str">
        <f>'бланки '!C257</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5" s="2">
        <f>'бланки '!E257+'бланки '!F257</f>
        <v>44</v>
      </c>
      <c r="D255" s="14">
        <f>'Рейтинговая таблица организаций'!C255</f>
        <v>47</v>
      </c>
      <c r="E255" s="14">
        <v>12</v>
      </c>
      <c r="F255" s="14">
        <v>35</v>
      </c>
      <c r="G255" s="14">
        <v>1</v>
      </c>
      <c r="H255" s="6">
        <f t="shared" si="3"/>
        <v>1.0681818181818181</v>
      </c>
      <c r="I255" s="18">
        <f>анкеты!I253</f>
        <v>3</v>
      </c>
      <c r="J255" s="3">
        <f>ROUND('Рейтинговая таблица организаций'!D255*100/K255,0)</f>
        <v>100</v>
      </c>
      <c r="K255" s="3">
        <f>'Рейтинговая таблица организаций'!E255</f>
        <v>14</v>
      </c>
      <c r="L255" s="3">
        <f>ROUND('Рейтинговая таблица организаций'!F255*100/M255,0)</f>
        <v>98</v>
      </c>
      <c r="M255" s="3">
        <f>'Рейтинговая таблица организаций'!G255</f>
        <v>57</v>
      </c>
      <c r="N255" s="3">
        <f>'Рейтинговая таблица организаций'!H255</f>
        <v>4</v>
      </c>
      <c r="O255" s="3">
        <f>ROUND('Рейтинговая таблица организаций'!I255*100/P255,0)</f>
        <v>100</v>
      </c>
      <c r="P255" s="3">
        <f>'Рейтинговая таблица организаций'!J255</f>
        <v>43</v>
      </c>
      <c r="Q255" s="3">
        <f>ROUND('Рейтинговая таблица организаций'!K255*100/R255,0)</f>
        <v>100</v>
      </c>
      <c r="R255" s="3">
        <f>'Рейтинговая таблица организаций'!L255</f>
        <v>42</v>
      </c>
      <c r="S255" s="3">
        <f>'Рейтинговая таблица организаций'!U255</f>
        <v>5</v>
      </c>
      <c r="T255" s="3">
        <f>'Рейтинговая таблица организаций'!X255</f>
        <v>45</v>
      </c>
      <c r="U255" s="3">
        <f>'Рейтинговая таблица организаций'!Y255</f>
        <v>47</v>
      </c>
      <c r="V255" s="3">
        <f>'Рейтинговая таблица организаций'!AD255</f>
        <v>0</v>
      </c>
      <c r="W255" s="3">
        <f>'Рейтинговая таблица организаций'!AE255</f>
        <v>3</v>
      </c>
      <c r="X255" s="3">
        <f>'Рейтинговая таблица организаций'!AF255</f>
        <v>3</v>
      </c>
      <c r="Y255" s="3">
        <f>'Рейтинговая таблица организаций'!AG255</f>
        <v>3</v>
      </c>
      <c r="Z255" s="3">
        <f>ROUND('Рейтинговая таблица организаций'!AL255*100/AA255,0)</f>
        <v>100</v>
      </c>
      <c r="AA255" s="3">
        <f>'Рейтинговая таблица организаций'!AM255</f>
        <v>47</v>
      </c>
      <c r="AB255" s="3">
        <f>ROUND('Рейтинговая таблица организаций'!AN255*100/AC255,0)</f>
        <v>100</v>
      </c>
      <c r="AC255" s="3">
        <f>'Рейтинговая таблица организаций'!AO255</f>
        <v>47</v>
      </c>
      <c r="AD255" s="3">
        <f>ROUND('Рейтинговая таблица организаций'!AP255*100/AE255,0)</f>
        <v>100</v>
      </c>
      <c r="AE255" s="3">
        <f>'Рейтинговая таблица организаций'!AQ255</f>
        <v>44</v>
      </c>
      <c r="AF255" s="3">
        <f>ROUND('Рейтинговая таблица организаций'!AV255*100/AG255,0)</f>
        <v>98</v>
      </c>
      <c r="AG255" s="3">
        <f>'Рейтинговая таблица организаций'!AW255</f>
        <v>47</v>
      </c>
      <c r="AH255" s="3">
        <f>ROUND('Рейтинговая таблица организаций'!AX255*100/AI255,0)</f>
        <v>98</v>
      </c>
      <c r="AI255" s="3">
        <f>'Рейтинговая таблица организаций'!AY255</f>
        <v>47</v>
      </c>
      <c r="AJ255" s="3">
        <f>ROUND('Рейтинговая таблица организаций'!AZ255*100/AK255,0)</f>
        <v>100</v>
      </c>
      <c r="AK255" s="3">
        <f>'Рейтинговая таблица организаций'!BA255</f>
        <v>47</v>
      </c>
    </row>
    <row r="256" spans="1:37">
      <c r="A256" s="14">
        <f>'Рейтинговая таблица организаций'!A256</f>
        <v>254</v>
      </c>
      <c r="B256" s="14" t="str">
        <f>'бланки '!C258</f>
        <v>Муниципальное бюджетное общеобразовательное учреждение «Дубовская средняя общеобразовательная школа» Колпнянского района Орловской области</v>
      </c>
      <c r="C256" s="2">
        <f>'бланки '!E258+'бланки '!F258</f>
        <v>47</v>
      </c>
      <c r="D256" s="14">
        <f>'Рейтинговая таблица организаций'!C256</f>
        <v>39</v>
      </c>
      <c r="E256" s="14">
        <v>4</v>
      </c>
      <c r="F256" s="14">
        <v>35</v>
      </c>
      <c r="G256" s="14">
        <v>1</v>
      </c>
      <c r="H256" s="6">
        <f t="shared" si="3"/>
        <v>0.82978723404255317</v>
      </c>
      <c r="I256" s="18">
        <f>анкеты!I254</f>
        <v>1</v>
      </c>
      <c r="J256" s="3">
        <f>ROUND('Рейтинговая таблица организаций'!D256*100/K256,0)</f>
        <v>100</v>
      </c>
      <c r="K256" s="3">
        <f>'Рейтинговая таблица организаций'!E256</f>
        <v>13</v>
      </c>
      <c r="L256" s="3">
        <f>ROUND('Рейтинговая таблица организаций'!F256*100/M256,0)</f>
        <v>99</v>
      </c>
      <c r="M256" s="3">
        <f>'Рейтинговая таблица организаций'!G256</f>
        <v>54</v>
      </c>
      <c r="N256" s="3">
        <f>'Рейтинговая таблица организаций'!H256</f>
        <v>4</v>
      </c>
      <c r="O256" s="3">
        <f>ROUND('Рейтинговая таблица организаций'!I256*100/P256,0)</f>
        <v>100</v>
      </c>
      <c r="P256" s="3">
        <f>'Рейтинговая таблица организаций'!J256</f>
        <v>36</v>
      </c>
      <c r="Q256" s="3">
        <f>ROUND('Рейтинговая таблица организаций'!K256*100/R256,0)</f>
        <v>100</v>
      </c>
      <c r="R256" s="3">
        <f>'Рейтинговая таблица организаций'!L256</f>
        <v>35</v>
      </c>
      <c r="S256" s="3">
        <f>'Рейтинговая таблица организаций'!U256</f>
        <v>5</v>
      </c>
      <c r="T256" s="3">
        <f>'Рейтинговая таблица организаций'!X256</f>
        <v>39</v>
      </c>
      <c r="U256" s="3">
        <f>'Рейтинговая таблица организаций'!Y256</f>
        <v>39</v>
      </c>
      <c r="V256" s="3">
        <f>'Рейтинговая таблица организаций'!AD256</f>
        <v>0</v>
      </c>
      <c r="W256" s="3">
        <f>'Рейтинговая таблица организаций'!AE256</f>
        <v>3</v>
      </c>
      <c r="X256" s="3">
        <f>'Рейтинговая таблица организаций'!AF256</f>
        <v>1</v>
      </c>
      <c r="Y256" s="3">
        <f>'Рейтинговая таблица организаций'!AG256</f>
        <v>1</v>
      </c>
      <c r="Z256" s="3">
        <f>ROUND('Рейтинговая таблица организаций'!AL256*100/AA256,0)</f>
        <v>100</v>
      </c>
      <c r="AA256" s="3">
        <f>'Рейтинговая таблица организаций'!AM256</f>
        <v>39</v>
      </c>
      <c r="AB256" s="3">
        <f>ROUND('Рейтинговая таблица организаций'!AN256*100/AC256,0)</f>
        <v>100</v>
      </c>
      <c r="AC256" s="3">
        <f>'Рейтинговая таблица организаций'!AO256</f>
        <v>39</v>
      </c>
      <c r="AD256" s="3">
        <f>ROUND('Рейтинговая таблица организаций'!AP256*100/AE256,0)</f>
        <v>100</v>
      </c>
      <c r="AE256" s="3">
        <f>'Рейтинговая таблица организаций'!AQ256</f>
        <v>38</v>
      </c>
      <c r="AF256" s="3">
        <f>ROUND('Рейтинговая таблица организаций'!AV256*100/AG256,0)</f>
        <v>100</v>
      </c>
      <c r="AG256" s="3">
        <f>'Рейтинговая таблица организаций'!AW256</f>
        <v>39</v>
      </c>
      <c r="AH256" s="3">
        <f>ROUND('Рейтинговая таблица организаций'!AX256*100/AI256,0)</f>
        <v>100</v>
      </c>
      <c r="AI256" s="3">
        <f>'Рейтинговая таблица организаций'!AY256</f>
        <v>39</v>
      </c>
      <c r="AJ256" s="3">
        <f>ROUND('Рейтинговая таблица организаций'!AZ256*100/AK256,0)</f>
        <v>100</v>
      </c>
      <c r="AK256" s="3">
        <f>'Рейтинговая таблица организаций'!BA256</f>
        <v>39</v>
      </c>
    </row>
    <row r="257" spans="1:37">
      <c r="A257" s="14">
        <f>'Рейтинговая таблица организаций'!A257</f>
        <v>255</v>
      </c>
      <c r="B257" s="14" t="str">
        <f>'бланки '!C259</f>
        <v>Муниципальное бюджетное общеобразовательное учреждение «Ярищенская средняя общеобразовательная школа» Колпнянского района Орловской области</v>
      </c>
      <c r="C257" s="2">
        <f>'бланки '!E259+'бланки '!F259</f>
        <v>32</v>
      </c>
      <c r="D257" s="14">
        <f>'Рейтинговая таблица организаций'!C257</f>
        <v>36</v>
      </c>
      <c r="E257" s="14">
        <v>1</v>
      </c>
      <c r="F257" s="14">
        <v>35</v>
      </c>
      <c r="G257" s="14">
        <v>1</v>
      </c>
      <c r="H257" s="6">
        <f t="shared" si="3"/>
        <v>1.125</v>
      </c>
      <c r="I257" s="18">
        <f>анкеты!I255</f>
        <v>1</v>
      </c>
      <c r="J257" s="3">
        <f>ROUND('Рейтинговая таблица организаций'!D257*100/K257,0)</f>
        <v>100</v>
      </c>
      <c r="K257" s="3">
        <f>'Рейтинговая таблица организаций'!E257</f>
        <v>14</v>
      </c>
      <c r="L257" s="3">
        <f>ROUND('Рейтинговая таблица организаций'!F257*100/M257,0)</f>
        <v>100</v>
      </c>
      <c r="M257" s="3">
        <f>'Рейтинговая таблица организаций'!G257</f>
        <v>56</v>
      </c>
      <c r="N257" s="3">
        <f>'Рейтинговая таблица организаций'!H257</f>
        <v>4</v>
      </c>
      <c r="O257" s="3">
        <f>ROUND('Рейтинговая таблица организаций'!I257*100/P257,0)</f>
        <v>100</v>
      </c>
      <c r="P257" s="3">
        <f>'Рейтинговая таблица организаций'!J257</f>
        <v>35</v>
      </c>
      <c r="Q257" s="3">
        <f>ROUND('Рейтинговая таблица организаций'!K257*100/R257,0)</f>
        <v>100</v>
      </c>
      <c r="R257" s="3">
        <f>'Рейтинговая таблица организаций'!L257</f>
        <v>30</v>
      </c>
      <c r="S257" s="3">
        <f>'Рейтинговая таблица организаций'!U257</f>
        <v>5</v>
      </c>
      <c r="T257" s="3">
        <f>'Рейтинговая таблица организаций'!X257</f>
        <v>36</v>
      </c>
      <c r="U257" s="3">
        <f>'Рейтинговая таблица организаций'!Y257</f>
        <v>36</v>
      </c>
      <c r="V257" s="3">
        <f>'Рейтинговая таблица организаций'!AD257</f>
        <v>0</v>
      </c>
      <c r="W257" s="3">
        <f>'Рейтинговая таблица организаций'!AE257</f>
        <v>4</v>
      </c>
      <c r="X257" s="3">
        <f>'Рейтинговая таблица организаций'!AF257</f>
        <v>1</v>
      </c>
      <c r="Y257" s="3">
        <f>'Рейтинговая таблица организаций'!AG257</f>
        <v>1</v>
      </c>
      <c r="Z257" s="3">
        <f>ROUND('Рейтинговая таблица организаций'!AL257*100/AA257,0)</f>
        <v>97</v>
      </c>
      <c r="AA257" s="3">
        <f>'Рейтинговая таблица организаций'!AM257</f>
        <v>36</v>
      </c>
      <c r="AB257" s="3">
        <f>ROUND('Рейтинговая таблица организаций'!AN257*100/AC257,0)</f>
        <v>100</v>
      </c>
      <c r="AC257" s="3">
        <f>'Рейтинговая таблица организаций'!AO257</f>
        <v>36</v>
      </c>
      <c r="AD257" s="3">
        <f>ROUND('Рейтинговая таблица организаций'!AP257*100/AE257,0)</f>
        <v>100</v>
      </c>
      <c r="AE257" s="3">
        <f>'Рейтинговая таблица организаций'!AQ257</f>
        <v>33</v>
      </c>
      <c r="AF257" s="3">
        <f>ROUND('Рейтинговая таблица организаций'!AV257*100/AG257,0)</f>
        <v>97</v>
      </c>
      <c r="AG257" s="3">
        <f>'Рейтинговая таблица организаций'!AW257</f>
        <v>36</v>
      </c>
      <c r="AH257" s="3">
        <f>ROUND('Рейтинговая таблица организаций'!AX257*100/AI257,0)</f>
        <v>100</v>
      </c>
      <c r="AI257" s="3">
        <f>'Рейтинговая таблица организаций'!AY257</f>
        <v>36</v>
      </c>
      <c r="AJ257" s="3">
        <f>ROUND('Рейтинговая таблица организаций'!AZ257*100/AK257,0)</f>
        <v>97</v>
      </c>
      <c r="AK257" s="3">
        <f>'Рейтинговая таблица организаций'!BA257</f>
        <v>36</v>
      </c>
    </row>
    <row r="258" spans="1:37">
      <c r="A258" s="14">
        <f>'Рейтинговая таблица организаций'!A258</f>
        <v>256</v>
      </c>
      <c r="B258" s="14" t="str">
        <f>'бланки '!C260</f>
        <v>Муниципальное бюджетное общеобразовательное учреждение «Ахтырская основная общеобразовательная школа» Колпнянского района Орловской области</v>
      </c>
      <c r="C258" s="2">
        <f>'бланки '!E260+'бланки '!F260</f>
        <v>28</v>
      </c>
      <c r="D258" s="14">
        <f>'Рейтинговая таблица организаций'!C258</f>
        <v>21</v>
      </c>
      <c r="E258" s="14">
        <v>3</v>
      </c>
      <c r="F258" s="14">
        <v>18</v>
      </c>
      <c r="G258" s="14">
        <v>1</v>
      </c>
      <c r="H258" s="6">
        <f t="shared" si="3"/>
        <v>0.75</v>
      </c>
      <c r="I258" s="18">
        <f>анкеты!I256</f>
        <v>8</v>
      </c>
      <c r="J258" s="3">
        <f>ROUND('Рейтинговая таблица организаций'!D258*100/K258,0)</f>
        <v>100</v>
      </c>
      <c r="K258" s="3">
        <f>'Рейтинговая таблица организаций'!E258</f>
        <v>13</v>
      </c>
      <c r="L258" s="3">
        <f>ROUND('Рейтинговая таблица организаций'!F258*100/M258,0)</f>
        <v>84</v>
      </c>
      <c r="M258" s="3">
        <f>'Рейтинговая таблица организаций'!G258</f>
        <v>52</v>
      </c>
      <c r="N258" s="3">
        <f>'Рейтинговая таблица организаций'!H258</f>
        <v>4</v>
      </c>
      <c r="O258" s="3">
        <f>ROUND('Рейтинговая таблица организаций'!I258*100/P258,0)</f>
        <v>100</v>
      </c>
      <c r="P258" s="3">
        <f>'Рейтинговая таблица организаций'!J258</f>
        <v>17</v>
      </c>
      <c r="Q258" s="3">
        <f>ROUND('Рейтинговая таблица организаций'!K258*100/R258,0)</f>
        <v>100</v>
      </c>
      <c r="R258" s="3">
        <f>'Рейтинговая таблица организаций'!L258</f>
        <v>16</v>
      </c>
      <c r="S258" s="3">
        <f>'Рейтинговая таблица организаций'!U258</f>
        <v>5</v>
      </c>
      <c r="T258" s="3">
        <f>'Рейтинговая таблица организаций'!X258</f>
        <v>20</v>
      </c>
      <c r="U258" s="3">
        <f>'Рейтинговая таблица организаций'!Y258</f>
        <v>21</v>
      </c>
      <c r="V258" s="3">
        <f>'Рейтинговая таблица организаций'!AD258</f>
        <v>0</v>
      </c>
      <c r="W258" s="3">
        <f>'Рейтинговая таблица организаций'!AE258</f>
        <v>4</v>
      </c>
      <c r="X258" s="3">
        <f>'Рейтинговая таблица организаций'!AF258</f>
        <v>7</v>
      </c>
      <c r="Y258" s="3">
        <f>'Рейтинговая таблица организаций'!AG258</f>
        <v>8</v>
      </c>
      <c r="Z258" s="3">
        <f>ROUND('Рейтинговая таблица организаций'!AL258*100/AA258,0)</f>
        <v>95</v>
      </c>
      <c r="AA258" s="3">
        <f>'Рейтинговая таблица организаций'!AM258</f>
        <v>21</v>
      </c>
      <c r="AB258" s="3">
        <f>ROUND('Рейтинговая таблица организаций'!AN258*100/AC258,0)</f>
        <v>95</v>
      </c>
      <c r="AC258" s="3">
        <f>'Рейтинговая таблица организаций'!AO258</f>
        <v>21</v>
      </c>
      <c r="AD258" s="3">
        <f>ROUND('Рейтинговая таблица организаций'!AP258*100/AE258,0)</f>
        <v>94</v>
      </c>
      <c r="AE258" s="3">
        <f>'Рейтинговая таблица организаций'!AQ258</f>
        <v>17</v>
      </c>
      <c r="AF258" s="3">
        <f>ROUND('Рейтинговая таблица организаций'!AV258*100/AG258,0)</f>
        <v>95</v>
      </c>
      <c r="AG258" s="3">
        <f>'Рейтинговая таблица организаций'!AW258</f>
        <v>21</v>
      </c>
      <c r="AH258" s="3">
        <f>ROUND('Рейтинговая таблица организаций'!AX258*100/AI258,0)</f>
        <v>95</v>
      </c>
      <c r="AI258" s="3">
        <f>'Рейтинговая таблица организаций'!AY258</f>
        <v>21</v>
      </c>
      <c r="AJ258" s="3">
        <f>ROUND('Рейтинговая таблица организаций'!AZ258*100/AK258,0)</f>
        <v>100</v>
      </c>
      <c r="AK258" s="3">
        <f>'Рейтинговая таблица организаций'!BA258</f>
        <v>21</v>
      </c>
    </row>
    <row r="259" spans="1:37">
      <c r="A259" s="14">
        <f>'Рейтинговая таблица организаций'!A259</f>
        <v>257</v>
      </c>
      <c r="B259" s="14" t="str">
        <f>'бланки '!C261</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9" s="2">
        <f>'бланки '!E261+'бланки '!F261</f>
        <v>16</v>
      </c>
      <c r="D259" s="14">
        <f>'Рейтинговая таблица организаций'!C259</f>
        <v>13</v>
      </c>
      <c r="E259" s="14">
        <v>2</v>
      </c>
      <c r="F259" s="14">
        <v>11</v>
      </c>
      <c r="G259" s="14">
        <v>1</v>
      </c>
      <c r="H259" s="6">
        <f t="shared" ref="H259:H322" si="4">D259/C259</f>
        <v>0.8125</v>
      </c>
      <c r="I259" s="18">
        <f>анкеты!I257</f>
        <v>1</v>
      </c>
      <c r="J259" s="3">
        <f>ROUND('Рейтинговая таблица организаций'!D259*100/K259,0)</f>
        <v>100</v>
      </c>
      <c r="K259" s="3">
        <f>'Рейтинговая таблица организаций'!E259</f>
        <v>14</v>
      </c>
      <c r="L259" s="3">
        <f>ROUND('Рейтинговая таблица организаций'!F259*100/M259,0)</f>
        <v>91</v>
      </c>
      <c r="M259" s="3">
        <f>'Рейтинговая таблица организаций'!G259</f>
        <v>55</v>
      </c>
      <c r="N259" s="3">
        <f>'Рейтинговая таблица организаций'!H259</f>
        <v>4</v>
      </c>
      <c r="O259" s="3">
        <f>ROUND('Рейтинговая таблица организаций'!I259*100/P259,0)</f>
        <v>100</v>
      </c>
      <c r="P259" s="3">
        <f>'Рейтинговая таблица организаций'!J259</f>
        <v>12</v>
      </c>
      <c r="Q259" s="3">
        <f>ROUND('Рейтинговая таблица организаций'!K259*100/R259,0)</f>
        <v>100</v>
      </c>
      <c r="R259" s="3">
        <f>'Рейтинговая таблица организаций'!L259</f>
        <v>9</v>
      </c>
      <c r="S259" s="3">
        <f>'Рейтинговая таблица организаций'!U259</f>
        <v>5</v>
      </c>
      <c r="T259" s="3">
        <f>'Рейтинговая таблица организаций'!X259</f>
        <v>13</v>
      </c>
      <c r="U259" s="3">
        <f>'Рейтинговая таблица организаций'!Y259</f>
        <v>13</v>
      </c>
      <c r="V259" s="3">
        <f>'Рейтинговая таблица организаций'!AD259</f>
        <v>0</v>
      </c>
      <c r="W259" s="3">
        <f>'Рейтинговая таблица организаций'!AE259</f>
        <v>2</v>
      </c>
      <c r="X259" s="3">
        <f>'Рейтинговая таблица организаций'!AF259</f>
        <v>1</v>
      </c>
      <c r="Y259" s="3">
        <f>'Рейтинговая таблица организаций'!AG259</f>
        <v>1</v>
      </c>
      <c r="Z259" s="3">
        <f>ROUND('Рейтинговая таблица организаций'!AL259*100/AA259,0)</f>
        <v>100</v>
      </c>
      <c r="AA259" s="3">
        <f>'Рейтинговая таблица организаций'!AM259</f>
        <v>13</v>
      </c>
      <c r="AB259" s="3">
        <f>ROUND('Рейтинговая таблица организаций'!AN259*100/AC259,0)</f>
        <v>100</v>
      </c>
      <c r="AC259" s="3">
        <f>'Рейтинговая таблица организаций'!AO259</f>
        <v>13</v>
      </c>
      <c r="AD259" s="3">
        <f>ROUND('Рейтинговая таблица организаций'!AP259*100/AE259,0)</f>
        <v>100</v>
      </c>
      <c r="AE259" s="3">
        <f>'Рейтинговая таблица организаций'!AQ259</f>
        <v>13</v>
      </c>
      <c r="AF259" s="3">
        <f>ROUND('Рейтинговая таблица организаций'!AV259*100/AG259,0)</f>
        <v>100</v>
      </c>
      <c r="AG259" s="3">
        <f>'Рейтинговая таблица организаций'!AW259</f>
        <v>13</v>
      </c>
      <c r="AH259" s="3">
        <f>ROUND('Рейтинговая таблица организаций'!AX259*100/AI259,0)</f>
        <v>100</v>
      </c>
      <c r="AI259" s="3">
        <f>'Рейтинговая таблица организаций'!AY259</f>
        <v>13</v>
      </c>
      <c r="AJ259" s="3">
        <f>ROUND('Рейтинговая таблица организаций'!AZ259*100/AK259,0)</f>
        <v>100</v>
      </c>
      <c r="AK259" s="3">
        <f>'Рейтинговая таблица организаций'!BA259</f>
        <v>13</v>
      </c>
    </row>
    <row r="260" spans="1:37">
      <c r="A260" s="14">
        <f>'Рейтинговая таблица организаций'!A260</f>
        <v>258</v>
      </c>
      <c r="B260" s="14" t="str">
        <f>'бланки '!C262</f>
        <v>Муниципальное бюджетное общеобразовательное учреждение «Краснянская средняя общеобразовательная школа» Колпнянского района Орловской области</v>
      </c>
      <c r="C260" s="2">
        <f>'бланки '!E262+'бланки '!F262</f>
        <v>14</v>
      </c>
      <c r="D260" s="14">
        <f>'Рейтинговая таблица организаций'!C260</f>
        <v>14</v>
      </c>
      <c r="E260" s="14">
        <v>2</v>
      </c>
      <c r="F260" s="14">
        <v>12</v>
      </c>
      <c r="G260" s="14">
        <v>1</v>
      </c>
      <c r="H260" s="6">
        <f t="shared" si="4"/>
        <v>1</v>
      </c>
      <c r="I260" s="18">
        <f>анкеты!I258</f>
        <v>1</v>
      </c>
      <c r="J260" s="3">
        <f>ROUND('Рейтинговая таблица организаций'!D260*100/K260,0)</f>
        <v>100</v>
      </c>
      <c r="K260" s="3">
        <f>'Рейтинговая таблица организаций'!E260</f>
        <v>14</v>
      </c>
      <c r="L260" s="3">
        <f>ROUND('Рейтинговая таблица организаций'!F260*100/M260,0)</f>
        <v>85</v>
      </c>
      <c r="M260" s="3">
        <f>'Рейтинговая таблица организаций'!G260</f>
        <v>54</v>
      </c>
      <c r="N260" s="3">
        <f>'Рейтинговая таблица организаций'!H260</f>
        <v>4</v>
      </c>
      <c r="O260" s="3">
        <f>ROUND('Рейтинговая таблица организаций'!I260*100/P260,0)</f>
        <v>100</v>
      </c>
      <c r="P260" s="3">
        <f>'Рейтинговая таблица организаций'!J260</f>
        <v>14</v>
      </c>
      <c r="Q260" s="3">
        <f>ROUND('Рейтинговая таблица организаций'!K260*100/R260,0)</f>
        <v>100</v>
      </c>
      <c r="R260" s="3">
        <f>'Рейтинговая таблица организаций'!L260</f>
        <v>14</v>
      </c>
      <c r="S260" s="3">
        <f>'Рейтинговая таблица организаций'!U260</f>
        <v>5</v>
      </c>
      <c r="T260" s="3">
        <f>'Рейтинговая таблица организаций'!X260</f>
        <v>14</v>
      </c>
      <c r="U260" s="3">
        <f>'Рейтинговая таблица организаций'!Y260</f>
        <v>14</v>
      </c>
      <c r="V260" s="3">
        <f>'Рейтинговая таблица организаций'!AD260</f>
        <v>0</v>
      </c>
      <c r="W260" s="3">
        <f>'Рейтинговая таблица организаций'!AE260</f>
        <v>4</v>
      </c>
      <c r="X260" s="3">
        <f>'Рейтинговая таблица организаций'!AF260</f>
        <v>1</v>
      </c>
      <c r="Y260" s="3">
        <f>'Рейтинговая таблица организаций'!AG260</f>
        <v>1</v>
      </c>
      <c r="Z260" s="3">
        <f>ROUND('Рейтинговая таблица организаций'!AL260*100/AA260,0)</f>
        <v>100</v>
      </c>
      <c r="AA260" s="3">
        <f>'Рейтинговая таблица организаций'!AM260</f>
        <v>14</v>
      </c>
      <c r="AB260" s="3">
        <f>ROUND('Рейтинговая таблица организаций'!AN260*100/AC260,0)</f>
        <v>100</v>
      </c>
      <c r="AC260" s="3">
        <f>'Рейтинговая таблица организаций'!AO260</f>
        <v>14</v>
      </c>
      <c r="AD260" s="3">
        <f>ROUND('Рейтинговая таблица организаций'!AP260*100/AE260,0)</f>
        <v>100</v>
      </c>
      <c r="AE260" s="3">
        <f>'Рейтинговая таблица организаций'!AQ260</f>
        <v>14</v>
      </c>
      <c r="AF260" s="3">
        <f>ROUND('Рейтинговая таблица организаций'!AV260*100/AG260,0)</f>
        <v>100</v>
      </c>
      <c r="AG260" s="3">
        <f>'Рейтинговая таблица организаций'!AW260</f>
        <v>14</v>
      </c>
      <c r="AH260" s="3">
        <f>ROUND('Рейтинговая таблица организаций'!AX260*100/AI260,0)</f>
        <v>100</v>
      </c>
      <c r="AI260" s="3">
        <f>'Рейтинговая таблица организаций'!AY260</f>
        <v>14</v>
      </c>
      <c r="AJ260" s="3">
        <f>ROUND('Рейтинговая таблица организаций'!AZ260*100/AK260,0)</f>
        <v>100</v>
      </c>
      <c r="AK260" s="3">
        <f>'Рейтинговая таблица организаций'!BA260</f>
        <v>14</v>
      </c>
    </row>
    <row r="261" spans="1:37">
      <c r="A261" s="14">
        <f>'Рейтинговая таблица организаций'!A261</f>
        <v>259</v>
      </c>
      <c r="B261" s="14" t="str">
        <f>'бланки '!C263</f>
        <v>Муниципальное бюджетное общеобразовательное учреждение «Крутовская основная общеобразовательная школа» Колпнянского района Орловской области</v>
      </c>
      <c r="C261" s="2">
        <f>'бланки '!E263+'бланки '!F263</f>
        <v>40</v>
      </c>
      <c r="D261" s="14">
        <f>'Рейтинговая таблица организаций'!C261</f>
        <v>30</v>
      </c>
      <c r="E261" s="14">
        <v>1</v>
      </c>
      <c r="F261" s="14">
        <v>29</v>
      </c>
      <c r="G261" s="14">
        <v>1</v>
      </c>
      <c r="H261" s="6">
        <f t="shared" si="4"/>
        <v>0.75</v>
      </c>
      <c r="I261" s="18">
        <f>анкеты!I259</f>
        <v>11</v>
      </c>
      <c r="J261" s="3">
        <f>ROUND('Рейтинговая таблица организаций'!D261*100/K261,0)</f>
        <v>100</v>
      </c>
      <c r="K261" s="3">
        <f>'Рейтинговая таблица организаций'!E261</f>
        <v>13</v>
      </c>
      <c r="L261" s="3">
        <f>ROUND('Рейтинговая таблица организаций'!F261*100/M261,0)</f>
        <v>92</v>
      </c>
      <c r="M261" s="3">
        <f>'Рейтинговая таблица организаций'!G261</f>
        <v>58</v>
      </c>
      <c r="N261" s="3">
        <f>'Рейтинговая таблица организаций'!H261</f>
        <v>4</v>
      </c>
      <c r="O261" s="3">
        <f>ROUND('Рейтинговая таблица организаций'!I261*100/P261,0)</f>
        <v>96</v>
      </c>
      <c r="P261" s="3">
        <f>'Рейтинговая таблица организаций'!J261</f>
        <v>26</v>
      </c>
      <c r="Q261" s="3">
        <f>ROUND('Рейтинговая таблица организаций'!K261*100/R261,0)</f>
        <v>96</v>
      </c>
      <c r="R261" s="3">
        <f>'Рейтинговая таблица организаций'!L261</f>
        <v>24</v>
      </c>
      <c r="S261" s="3">
        <f>'Рейтинговая таблица организаций'!U261</f>
        <v>5</v>
      </c>
      <c r="T261" s="3">
        <f>'Рейтинговая таблица организаций'!X261</f>
        <v>30</v>
      </c>
      <c r="U261" s="3">
        <f>'Рейтинговая таблица организаций'!Y261</f>
        <v>30</v>
      </c>
      <c r="V261" s="3">
        <f>'Рейтинговая таблица организаций'!AD261</f>
        <v>1</v>
      </c>
      <c r="W261" s="3">
        <f>'Рейтинговая таблица организаций'!AE261</f>
        <v>4</v>
      </c>
      <c r="X261" s="3">
        <f>'Рейтинговая таблица организаций'!AF261</f>
        <v>11</v>
      </c>
      <c r="Y261" s="3">
        <f>'Рейтинговая таблица организаций'!AG261</f>
        <v>11</v>
      </c>
      <c r="Z261" s="3">
        <f>ROUND('Рейтинговая таблица организаций'!AL261*100/AA261,0)</f>
        <v>97</v>
      </c>
      <c r="AA261" s="3">
        <f>'Рейтинговая таблица организаций'!AM261</f>
        <v>30</v>
      </c>
      <c r="AB261" s="3">
        <f>ROUND('Рейтинговая таблица организаций'!AN261*100/AC261,0)</f>
        <v>100</v>
      </c>
      <c r="AC261" s="3">
        <f>'Рейтинговая таблица организаций'!AO261</f>
        <v>30</v>
      </c>
      <c r="AD261" s="3">
        <f>ROUND('Рейтинговая таблица организаций'!AP261*100/AE261,0)</f>
        <v>100</v>
      </c>
      <c r="AE261" s="3">
        <f>'Рейтинговая таблица организаций'!AQ261</f>
        <v>29</v>
      </c>
      <c r="AF261" s="3">
        <f>ROUND('Рейтинговая таблица организаций'!AV261*100/AG261,0)</f>
        <v>100</v>
      </c>
      <c r="AG261" s="3">
        <f>'Рейтинговая таблица организаций'!AW261</f>
        <v>30</v>
      </c>
      <c r="AH261" s="3">
        <f>ROUND('Рейтинговая таблица организаций'!AX261*100/AI261,0)</f>
        <v>100</v>
      </c>
      <c r="AI261" s="3">
        <f>'Рейтинговая таблица организаций'!AY261</f>
        <v>30</v>
      </c>
      <c r="AJ261" s="3">
        <f>ROUND('Рейтинговая таблица организаций'!AZ261*100/AK261,0)</f>
        <v>100</v>
      </c>
      <c r="AK261" s="3">
        <f>'Рейтинговая таблица организаций'!BA261</f>
        <v>30</v>
      </c>
    </row>
    <row r="262" spans="1:37">
      <c r="A262" s="14">
        <f>'Рейтинговая таблица организаций'!A262</f>
        <v>260</v>
      </c>
      <c r="B262" s="14" t="str">
        <f>'бланки '!C264</f>
        <v>Муниципальное бюджетное общеобразовательное учреждение «Яковская средняя общеобразовательная школа» Колпнянского района Орловской области</v>
      </c>
      <c r="C262" s="2">
        <f>'бланки '!E264+'бланки '!F264</f>
        <v>35</v>
      </c>
      <c r="D262" s="14">
        <f>'Рейтинговая таблица организаций'!C262</f>
        <v>28</v>
      </c>
      <c r="E262" s="14">
        <v>7</v>
      </c>
      <c r="F262" s="14">
        <v>21</v>
      </c>
      <c r="G262" s="14">
        <v>1</v>
      </c>
      <c r="H262" s="6">
        <f t="shared" si="4"/>
        <v>0.8</v>
      </c>
      <c r="I262" s="18">
        <f>анкеты!I260</f>
        <v>3</v>
      </c>
      <c r="J262" s="3">
        <f>ROUND('Рейтинговая таблица организаций'!D262*100/K262,0)</f>
        <v>100</v>
      </c>
      <c r="K262" s="3">
        <f>'Рейтинговая таблица организаций'!E262</f>
        <v>13</v>
      </c>
      <c r="L262" s="3">
        <f>ROUND('Рейтинговая таблица организаций'!F262*100/M262,0)</f>
        <v>100</v>
      </c>
      <c r="M262" s="3">
        <f>'Рейтинговая таблица организаций'!G262</f>
        <v>54</v>
      </c>
      <c r="N262" s="3">
        <f>'Рейтинговая таблица организаций'!H262</f>
        <v>4</v>
      </c>
      <c r="O262" s="3">
        <f>ROUND('Рейтинговая таблица организаций'!I262*100/P262,0)</f>
        <v>100</v>
      </c>
      <c r="P262" s="3">
        <f>'Рейтинговая таблица организаций'!J262</f>
        <v>22</v>
      </c>
      <c r="Q262" s="3">
        <f>ROUND('Рейтинговая таблица организаций'!K262*100/R262,0)</f>
        <v>100</v>
      </c>
      <c r="R262" s="3">
        <f>'Рейтинговая таблица организаций'!L262</f>
        <v>21</v>
      </c>
      <c r="S262" s="3">
        <f>'Рейтинговая таблица организаций'!U262</f>
        <v>5</v>
      </c>
      <c r="T262" s="3">
        <f>'Рейтинговая таблица организаций'!X262</f>
        <v>27</v>
      </c>
      <c r="U262" s="3">
        <f>'Рейтинговая таблица организаций'!Y262</f>
        <v>28</v>
      </c>
      <c r="V262" s="3">
        <f>'Рейтинговая таблица организаций'!AD262</f>
        <v>0</v>
      </c>
      <c r="W262" s="3">
        <f>'Рейтинговая таблица организаций'!AE262</f>
        <v>2</v>
      </c>
      <c r="X262" s="3">
        <f>'Рейтинговая таблица организаций'!AF262</f>
        <v>3</v>
      </c>
      <c r="Y262" s="3">
        <f>'Рейтинговая таблица организаций'!AG262</f>
        <v>3</v>
      </c>
      <c r="Z262" s="3">
        <f>ROUND('Рейтинговая таблица организаций'!AL262*100/AA262,0)</f>
        <v>100</v>
      </c>
      <c r="AA262" s="3">
        <f>'Рейтинговая таблица организаций'!AM262</f>
        <v>28</v>
      </c>
      <c r="AB262" s="3">
        <f>ROUND('Рейтинговая таблица организаций'!AN262*100/AC262,0)</f>
        <v>100</v>
      </c>
      <c r="AC262" s="3">
        <f>'Рейтинговая таблица организаций'!AO262</f>
        <v>28</v>
      </c>
      <c r="AD262" s="3">
        <f>ROUND('Рейтинговая таблица организаций'!AP262*100/AE262,0)</f>
        <v>100</v>
      </c>
      <c r="AE262" s="3">
        <f>'Рейтинговая таблица организаций'!AQ262</f>
        <v>25</v>
      </c>
      <c r="AF262" s="3">
        <f>ROUND('Рейтинговая таблица организаций'!AV262*100/AG262,0)</f>
        <v>96</v>
      </c>
      <c r="AG262" s="3">
        <f>'Рейтинговая таблица организаций'!AW262</f>
        <v>28</v>
      </c>
      <c r="AH262" s="3">
        <f>ROUND('Рейтинговая таблица организаций'!AX262*100/AI262,0)</f>
        <v>96</v>
      </c>
      <c r="AI262" s="3">
        <f>'Рейтинговая таблица организаций'!AY262</f>
        <v>28</v>
      </c>
      <c r="AJ262" s="3">
        <f>ROUND('Рейтинговая таблица организаций'!AZ262*100/AK262,0)</f>
        <v>100</v>
      </c>
      <c r="AK262" s="3">
        <f>'Рейтинговая таблица организаций'!BA262</f>
        <v>28</v>
      </c>
    </row>
    <row r="263" spans="1:37">
      <c r="A263" s="14">
        <f>'Рейтинговая таблица организаций'!A263</f>
        <v>261</v>
      </c>
      <c r="B263" s="14" t="str">
        <f>'бланки '!C265</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3" s="2">
        <f>'бланки '!E265+'бланки '!F265</f>
        <v>33</v>
      </c>
      <c r="D263" s="14">
        <f>'Рейтинговая таблица организаций'!C263</f>
        <v>26</v>
      </c>
      <c r="E263" s="14">
        <v>6</v>
      </c>
      <c r="F263" s="14">
        <v>20</v>
      </c>
      <c r="G263" s="14">
        <v>1</v>
      </c>
      <c r="H263" s="6">
        <f t="shared" si="4"/>
        <v>0.78787878787878785</v>
      </c>
      <c r="I263" s="18">
        <f>анкеты!I261</f>
        <v>6</v>
      </c>
      <c r="J263" s="3">
        <f>ROUND('Рейтинговая таблица организаций'!D263*100/K263,0)</f>
        <v>100</v>
      </c>
      <c r="K263" s="3">
        <f>'Рейтинговая таблица организаций'!E263</f>
        <v>13</v>
      </c>
      <c r="L263" s="3">
        <f>ROUND('Рейтинговая таблица организаций'!F263*100/M263,0)</f>
        <v>78</v>
      </c>
      <c r="M263" s="3">
        <f>'Рейтинговая таблица организаций'!G263</f>
        <v>52</v>
      </c>
      <c r="N263" s="3">
        <f>'Рейтинговая таблица организаций'!H263</f>
        <v>4</v>
      </c>
      <c r="O263" s="3">
        <f>ROUND('Рейтинговая таблица организаций'!I263*100/P263,0)</f>
        <v>100</v>
      </c>
      <c r="P263" s="3">
        <f>'Рейтинговая таблица организаций'!J263</f>
        <v>25</v>
      </c>
      <c r="Q263" s="3">
        <f>ROUND('Рейтинговая таблица организаций'!K263*100/R263,0)</f>
        <v>100</v>
      </c>
      <c r="R263" s="3">
        <f>'Рейтинговая таблица организаций'!L263</f>
        <v>26</v>
      </c>
      <c r="S263" s="3">
        <f>'Рейтинговая таблица организаций'!U263</f>
        <v>5</v>
      </c>
      <c r="T263" s="3">
        <f>'Рейтинговая таблица организаций'!X263</f>
        <v>26</v>
      </c>
      <c r="U263" s="3">
        <f>'Рейтинговая таблица организаций'!Y263</f>
        <v>26</v>
      </c>
      <c r="V263" s="3">
        <f>'Рейтинговая таблица организаций'!AD263</f>
        <v>0</v>
      </c>
      <c r="W263" s="3">
        <f>'Рейтинговая таблица организаций'!AE263</f>
        <v>3</v>
      </c>
      <c r="X263" s="3">
        <f>'Рейтинговая таблица организаций'!AF263</f>
        <v>6</v>
      </c>
      <c r="Y263" s="3">
        <f>'Рейтинговая таблица организаций'!AG263</f>
        <v>6</v>
      </c>
      <c r="Z263" s="3">
        <f>ROUND('Рейтинговая таблица организаций'!AL263*100/AA263,0)</f>
        <v>100</v>
      </c>
      <c r="AA263" s="3">
        <f>'Рейтинговая таблица организаций'!AM263</f>
        <v>26</v>
      </c>
      <c r="AB263" s="3">
        <f>ROUND('Рейтинговая таблица организаций'!AN263*100/AC263,0)</f>
        <v>100</v>
      </c>
      <c r="AC263" s="3">
        <f>'Рейтинговая таблица организаций'!AO263</f>
        <v>26</v>
      </c>
      <c r="AD263" s="3">
        <f>ROUND('Рейтинговая таблица организаций'!AP263*100/AE263,0)</f>
        <v>100</v>
      </c>
      <c r="AE263" s="3">
        <f>'Рейтинговая таблица организаций'!AQ263</f>
        <v>24</v>
      </c>
      <c r="AF263" s="3">
        <f>ROUND('Рейтинговая таблица организаций'!AV263*100/AG263,0)</f>
        <v>100</v>
      </c>
      <c r="AG263" s="3">
        <f>'Рейтинговая таблица организаций'!AW263</f>
        <v>26</v>
      </c>
      <c r="AH263" s="3">
        <f>ROUND('Рейтинговая таблица организаций'!AX263*100/AI263,0)</f>
        <v>100</v>
      </c>
      <c r="AI263" s="3">
        <f>'Рейтинговая таблица организаций'!AY263</f>
        <v>26</v>
      </c>
      <c r="AJ263" s="3">
        <f>ROUND('Рейтинговая таблица организаций'!AZ263*100/AK263,0)</f>
        <v>100</v>
      </c>
      <c r="AK263" s="3">
        <f>'Рейтинговая таблица организаций'!BA263</f>
        <v>26</v>
      </c>
    </row>
    <row r="264" spans="1:37">
      <c r="A264" s="14">
        <f>'Рейтинговая таблица организаций'!A264</f>
        <v>262</v>
      </c>
      <c r="B264" s="14" t="str">
        <f>'бланки '!C266</f>
        <v>Муниципальное бюджетное общеобразовательное учреждение «Отрадинская средняя общеобразовательная школа» Мценского района Орловской области</v>
      </c>
      <c r="C264" s="2">
        <f>'бланки '!E266+'бланки '!F266</f>
        <v>471</v>
      </c>
      <c r="D264" s="14">
        <f>'Рейтинговая таблица организаций'!C264</f>
        <v>334</v>
      </c>
      <c r="E264" s="14">
        <v>16</v>
      </c>
      <c r="F264" s="14">
        <v>318</v>
      </c>
      <c r="G264" s="14">
        <v>1</v>
      </c>
      <c r="H264" s="6">
        <f t="shared" si="4"/>
        <v>0.70912951167728233</v>
      </c>
      <c r="I264" s="18">
        <f>анкеты!I262</f>
        <v>57</v>
      </c>
      <c r="J264" s="3">
        <f>ROUND('Рейтинговая таблица организаций'!D264*100/K264,0)</f>
        <v>100</v>
      </c>
      <c r="K264" s="3">
        <f>'Рейтинговая таблица организаций'!E264</f>
        <v>14</v>
      </c>
      <c r="L264" s="3">
        <f>ROUND('Рейтинговая таблица организаций'!F264*100/M264,0)</f>
        <v>90</v>
      </c>
      <c r="M264" s="3">
        <f>'Рейтинговая таблица организаций'!G264</f>
        <v>53</v>
      </c>
      <c r="N264" s="3">
        <f>'Рейтинговая таблица организаций'!H264</f>
        <v>3</v>
      </c>
      <c r="O264" s="3">
        <f>ROUND('Рейтинговая таблица организаций'!I264*100/P264,0)</f>
        <v>98</v>
      </c>
      <c r="P264" s="3">
        <f>'Рейтинговая таблица организаций'!J264</f>
        <v>235</v>
      </c>
      <c r="Q264" s="3">
        <f>ROUND('Рейтинговая таблица организаций'!K264*100/R264,0)</f>
        <v>100</v>
      </c>
      <c r="R264" s="3">
        <f>'Рейтинговая таблица организаций'!L264</f>
        <v>203</v>
      </c>
      <c r="S264" s="3">
        <f>'Рейтинговая таблица организаций'!U264</f>
        <v>5</v>
      </c>
      <c r="T264" s="3">
        <f>'Рейтинговая таблица организаций'!X264</f>
        <v>333</v>
      </c>
      <c r="U264" s="3">
        <f>'Рейтинговая таблица организаций'!Y264</f>
        <v>334</v>
      </c>
      <c r="V264" s="3">
        <f>'Рейтинговая таблица организаций'!AD264</f>
        <v>2</v>
      </c>
      <c r="W264" s="3">
        <f>'Рейтинговая таблица организаций'!AE264</f>
        <v>2</v>
      </c>
      <c r="X264" s="3">
        <f>'Рейтинговая таблица организаций'!AF264</f>
        <v>48</v>
      </c>
      <c r="Y264" s="3">
        <f>'Рейтинговая таблица организаций'!AG264</f>
        <v>57</v>
      </c>
      <c r="Z264" s="3">
        <f>ROUND('Рейтинговая таблица организаций'!AL264*100/AA264,0)</f>
        <v>99</v>
      </c>
      <c r="AA264" s="3">
        <f>'Рейтинговая таблица организаций'!AM264</f>
        <v>334</v>
      </c>
      <c r="AB264" s="3">
        <f>ROUND('Рейтинговая таблица организаций'!AN264*100/AC264,0)</f>
        <v>100</v>
      </c>
      <c r="AC264" s="3">
        <f>'Рейтинговая таблица организаций'!AO264</f>
        <v>334</v>
      </c>
      <c r="AD264" s="3">
        <f>ROUND('Рейтинговая таблица организаций'!AP264*100/AE264,0)</f>
        <v>99</v>
      </c>
      <c r="AE264" s="3">
        <f>'Рейтинговая таблица организаций'!AQ264</f>
        <v>251</v>
      </c>
      <c r="AF264" s="3">
        <f>ROUND('Рейтинговая таблица организаций'!AV264*100/AG264,0)</f>
        <v>99</v>
      </c>
      <c r="AG264" s="3">
        <f>'Рейтинговая таблица организаций'!AW264</f>
        <v>334</v>
      </c>
      <c r="AH264" s="3">
        <f>ROUND('Рейтинговая таблица организаций'!AX264*100/AI264,0)</f>
        <v>97</v>
      </c>
      <c r="AI264" s="3">
        <f>'Рейтинговая таблица организаций'!AY264</f>
        <v>334</v>
      </c>
      <c r="AJ264" s="3">
        <f>ROUND('Рейтинговая таблица организаций'!AZ264*100/AK264,0)</f>
        <v>97</v>
      </c>
      <c r="AK264" s="3">
        <f>'Рейтинговая таблица организаций'!BA264</f>
        <v>334</v>
      </c>
    </row>
    <row r="265" spans="1:37">
      <c r="A265" s="14">
        <f>'Рейтинговая таблица организаций'!A265</f>
        <v>263</v>
      </c>
      <c r="B265" s="14" t="str">
        <f>'бланки '!C267</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5" s="2">
        <f>'бланки '!E267+'бланки '!F267</f>
        <v>125</v>
      </c>
      <c r="D265" s="14">
        <f>'Рейтинговая таблица организаций'!C265</f>
        <v>90</v>
      </c>
      <c r="E265" s="14">
        <v>14</v>
      </c>
      <c r="F265" s="14">
        <v>76</v>
      </c>
      <c r="G265" s="14">
        <v>1</v>
      </c>
      <c r="H265" s="6">
        <f t="shared" si="4"/>
        <v>0.72</v>
      </c>
      <c r="I265" s="18">
        <f>анкеты!I263</f>
        <v>55</v>
      </c>
      <c r="J265" s="3">
        <f>ROUND('Рейтинговая таблица организаций'!D265*100/K265,0)</f>
        <v>100</v>
      </c>
      <c r="K265" s="3">
        <f>'Рейтинговая таблица организаций'!E265</f>
        <v>13</v>
      </c>
      <c r="L265" s="3">
        <f>ROUND('Рейтинговая таблица организаций'!F265*100/M265,0)</f>
        <v>94</v>
      </c>
      <c r="M265" s="3">
        <f>'Рейтинговая таблица организаций'!G265</f>
        <v>54</v>
      </c>
      <c r="N265" s="3">
        <f>'Рейтинговая таблица организаций'!H265</f>
        <v>3</v>
      </c>
      <c r="O265" s="3">
        <f>ROUND('Рейтинговая таблица организаций'!I265*100/P265,0)</f>
        <v>96</v>
      </c>
      <c r="P265" s="3">
        <f>'Рейтинговая таблица организаций'!J265</f>
        <v>80</v>
      </c>
      <c r="Q265" s="3">
        <f>ROUND('Рейтинговая таблица организаций'!K265*100/R265,0)</f>
        <v>97</v>
      </c>
      <c r="R265" s="3">
        <f>'Рейтинговая таблица организаций'!L265</f>
        <v>79</v>
      </c>
      <c r="S265" s="3">
        <f>'Рейтинговая таблица организаций'!U265</f>
        <v>5</v>
      </c>
      <c r="T265" s="3">
        <f>'Рейтинговая таблица организаций'!X265</f>
        <v>90</v>
      </c>
      <c r="U265" s="3">
        <f>'Рейтинговая таблица организаций'!Y265</f>
        <v>90</v>
      </c>
      <c r="V265" s="3">
        <f>'Рейтинговая таблица организаций'!AD265</f>
        <v>2</v>
      </c>
      <c r="W265" s="3">
        <f>'Рейтинговая таблица организаций'!AE265</f>
        <v>3</v>
      </c>
      <c r="X265" s="3">
        <f>'Рейтинговая таблица организаций'!AF265</f>
        <v>48</v>
      </c>
      <c r="Y265" s="3">
        <f>'Рейтинговая таблица организаций'!AG265</f>
        <v>55</v>
      </c>
      <c r="Z265" s="3">
        <f>ROUND('Рейтинговая таблица организаций'!AL265*100/AA265,0)</f>
        <v>99</v>
      </c>
      <c r="AA265" s="3">
        <f>'Рейтинговая таблица организаций'!AM265</f>
        <v>90</v>
      </c>
      <c r="AB265" s="3">
        <f>ROUND('Рейтинговая таблица организаций'!AN265*100/AC265,0)</f>
        <v>98</v>
      </c>
      <c r="AC265" s="3">
        <f>'Рейтинговая таблица организаций'!AO265</f>
        <v>90</v>
      </c>
      <c r="AD265" s="3">
        <f>ROUND('Рейтинговая таблица организаций'!AP265*100/AE265,0)</f>
        <v>99</v>
      </c>
      <c r="AE265" s="3">
        <f>'Рейтинговая таблица организаций'!AQ265</f>
        <v>79</v>
      </c>
      <c r="AF265" s="3">
        <f>ROUND('Рейтинговая таблица организаций'!AV265*100/AG265,0)</f>
        <v>100</v>
      </c>
      <c r="AG265" s="3">
        <f>'Рейтинговая таблица организаций'!AW265</f>
        <v>90</v>
      </c>
      <c r="AH265" s="3">
        <f>ROUND('Рейтинговая таблица организаций'!AX265*100/AI265,0)</f>
        <v>100</v>
      </c>
      <c r="AI265" s="3">
        <f>'Рейтинговая таблица организаций'!AY265</f>
        <v>90</v>
      </c>
      <c r="AJ265" s="3">
        <f>ROUND('Рейтинговая таблица организаций'!AZ265*100/AK265,0)</f>
        <v>99</v>
      </c>
      <c r="AK265" s="3">
        <f>'Рейтинговая таблица организаций'!BA265</f>
        <v>90</v>
      </c>
    </row>
    <row r="266" spans="1:37">
      <c r="A266" s="14">
        <f>'Рейтинговая таблица организаций'!A266</f>
        <v>264</v>
      </c>
      <c r="B266" s="14" t="str">
        <f>'бланки '!C268</f>
        <v>Муниципальное бюджетное общеобразовательное учреждение «Алябьевская средняя общеобразовательная школа» Мценского района Орловской области</v>
      </c>
      <c r="C266" s="2">
        <f>'бланки '!E268+'бланки '!F268</f>
        <v>39</v>
      </c>
      <c r="D266" s="14">
        <f>'Рейтинговая таблица организаций'!C266</f>
        <v>38</v>
      </c>
      <c r="E266" s="14">
        <v>0</v>
      </c>
      <c r="F266" s="14">
        <v>38</v>
      </c>
      <c r="G266" s="14">
        <v>1</v>
      </c>
      <c r="H266" s="6">
        <f t="shared" si="4"/>
        <v>0.97435897435897434</v>
      </c>
      <c r="I266" s="18">
        <f>анкеты!I264</f>
        <v>1</v>
      </c>
      <c r="J266" s="3">
        <f>ROUND('Рейтинговая таблица организаций'!D266*100/K266,0)</f>
        <v>100</v>
      </c>
      <c r="K266" s="3">
        <f>'Рейтинговая таблица организаций'!E266</f>
        <v>13</v>
      </c>
      <c r="L266" s="3">
        <f>ROUND('Рейтинговая таблица организаций'!F266*100/M266,0)</f>
        <v>74</v>
      </c>
      <c r="M266" s="3">
        <f>'Рейтинговая таблица организаций'!G266</f>
        <v>54</v>
      </c>
      <c r="N266" s="3">
        <f>'Рейтинговая таблица организаций'!H266</f>
        <v>4</v>
      </c>
      <c r="O266" s="3">
        <f>ROUND('Рейтинговая таблица организаций'!I266*100/P266,0)</f>
        <v>100</v>
      </c>
      <c r="P266" s="3">
        <f>'Рейтинговая таблица организаций'!J266</f>
        <v>35</v>
      </c>
      <c r="Q266" s="3">
        <f>ROUND('Рейтинговая таблица организаций'!K266*100/R266,0)</f>
        <v>100</v>
      </c>
      <c r="R266" s="3">
        <f>'Рейтинговая таблица организаций'!L266</f>
        <v>31</v>
      </c>
      <c r="S266" s="3">
        <f>'Рейтинговая таблица организаций'!U266</f>
        <v>5</v>
      </c>
      <c r="T266" s="3">
        <f>'Рейтинговая таблица организаций'!X266</f>
        <v>38</v>
      </c>
      <c r="U266" s="3">
        <f>'Рейтинговая таблица организаций'!Y266</f>
        <v>38</v>
      </c>
      <c r="V266" s="3">
        <f>'Рейтинговая таблица организаций'!AD266</f>
        <v>0</v>
      </c>
      <c r="W266" s="3">
        <f>'Рейтинговая таблица организаций'!AE266</f>
        <v>3</v>
      </c>
      <c r="X266" s="3">
        <f>'Рейтинговая таблица организаций'!AF266</f>
        <v>1</v>
      </c>
      <c r="Y266" s="3">
        <f>'Рейтинговая таблица организаций'!AG266</f>
        <v>1</v>
      </c>
      <c r="Z266" s="3">
        <f>ROUND('Рейтинговая таблица организаций'!AL266*100/AA266,0)</f>
        <v>100</v>
      </c>
      <c r="AA266" s="3">
        <f>'Рейтинговая таблица организаций'!AM266</f>
        <v>38</v>
      </c>
      <c r="AB266" s="3">
        <f>ROUND('Рейтинговая таблица организаций'!AN266*100/AC266,0)</f>
        <v>100</v>
      </c>
      <c r="AC266" s="3">
        <f>'Рейтинговая таблица организаций'!AO266</f>
        <v>38</v>
      </c>
      <c r="AD266" s="3">
        <f>ROUND('Рейтинговая таблица организаций'!AP266*100/AE266,0)</f>
        <v>100</v>
      </c>
      <c r="AE266" s="3">
        <f>'Рейтинговая таблица организаций'!AQ266</f>
        <v>35</v>
      </c>
      <c r="AF266" s="3">
        <f>ROUND('Рейтинговая таблица организаций'!AV266*100/AG266,0)</f>
        <v>100</v>
      </c>
      <c r="AG266" s="3">
        <f>'Рейтинговая таблица организаций'!AW266</f>
        <v>38</v>
      </c>
      <c r="AH266" s="3">
        <f>ROUND('Рейтинговая таблица организаций'!AX266*100/AI266,0)</f>
        <v>100</v>
      </c>
      <c r="AI266" s="3">
        <f>'Рейтинговая таблица организаций'!AY266</f>
        <v>38</v>
      </c>
      <c r="AJ266" s="3">
        <f>ROUND('Рейтинговая таблица организаций'!AZ266*100/AK266,0)</f>
        <v>100</v>
      </c>
      <c r="AK266" s="3">
        <f>'Рейтинговая таблица организаций'!BA266</f>
        <v>38</v>
      </c>
    </row>
    <row r="267" spans="1:37">
      <c r="A267" s="14">
        <f>'Рейтинговая таблица организаций'!A267</f>
        <v>265</v>
      </c>
      <c r="B267" s="14" t="str">
        <f>'бланки '!C269</f>
        <v>Муниципальное бюджетное общеобразовательное учреждение «Тельченская средняя общеобразовательная школа» Мценского района Орловской области</v>
      </c>
      <c r="C267" s="2">
        <f>'бланки '!E269+'бланки '!F269</f>
        <v>137</v>
      </c>
      <c r="D267" s="14">
        <f>'Рейтинговая таблица организаций'!C267</f>
        <v>106</v>
      </c>
      <c r="E267" s="14">
        <v>17</v>
      </c>
      <c r="F267" s="14">
        <v>89</v>
      </c>
      <c r="G267" s="14">
        <v>1</v>
      </c>
      <c r="H267" s="6">
        <f t="shared" si="4"/>
        <v>0.77372262773722633</v>
      </c>
      <c r="I267" s="18">
        <f>анкеты!I265</f>
        <v>17</v>
      </c>
      <c r="J267" s="3">
        <f>ROUND('Рейтинговая таблица организаций'!D267*100/K267,0)</f>
        <v>100</v>
      </c>
      <c r="K267" s="3">
        <f>'Рейтинговая таблица организаций'!E267</f>
        <v>14</v>
      </c>
      <c r="L267" s="3">
        <f>ROUND('Рейтинговая таблица организаций'!F267*100/M267,0)</f>
        <v>90</v>
      </c>
      <c r="M267" s="3">
        <f>'Рейтинговая таблица организаций'!G267</f>
        <v>54</v>
      </c>
      <c r="N267" s="3">
        <f>'Рейтинговая таблица организаций'!H267</f>
        <v>4</v>
      </c>
      <c r="O267" s="3">
        <f>ROUND('Рейтинговая таблица организаций'!I267*100/P267,0)</f>
        <v>99</v>
      </c>
      <c r="P267" s="3">
        <f>'Рейтинговая таблица организаций'!J267</f>
        <v>81</v>
      </c>
      <c r="Q267" s="3">
        <f>ROUND('Рейтинговая таблица организаций'!K267*100/R267,0)</f>
        <v>98</v>
      </c>
      <c r="R267" s="3">
        <f>'Рейтинговая таблица организаций'!L267</f>
        <v>63</v>
      </c>
      <c r="S267" s="3">
        <f>'Рейтинговая таблица организаций'!U267</f>
        <v>5</v>
      </c>
      <c r="T267" s="3">
        <f>'Рейтинговая таблица организаций'!X267</f>
        <v>103</v>
      </c>
      <c r="U267" s="3">
        <f>'Рейтинговая таблица организаций'!Y267</f>
        <v>106</v>
      </c>
      <c r="V267" s="3">
        <f>'Рейтинговая таблица организаций'!AD267</f>
        <v>0</v>
      </c>
      <c r="W267" s="3">
        <f>'Рейтинговая таблица организаций'!AE267</f>
        <v>2</v>
      </c>
      <c r="X267" s="3">
        <f>'Рейтинговая таблица организаций'!AF267</f>
        <v>15</v>
      </c>
      <c r="Y267" s="3">
        <f>'Рейтинговая таблица организаций'!AG267</f>
        <v>17</v>
      </c>
      <c r="Z267" s="3">
        <f>ROUND('Рейтинговая таблица организаций'!AL267*100/AA267,0)</f>
        <v>99</v>
      </c>
      <c r="AA267" s="3">
        <f>'Рейтинговая таблица организаций'!AM267</f>
        <v>106</v>
      </c>
      <c r="AB267" s="3">
        <f>ROUND('Рейтинговая таблица организаций'!AN267*100/AC267,0)</f>
        <v>99</v>
      </c>
      <c r="AC267" s="3">
        <f>'Рейтинговая таблица организаций'!AO267</f>
        <v>106</v>
      </c>
      <c r="AD267" s="3">
        <f>ROUND('Рейтинговая таблица организаций'!AP267*100/AE267,0)</f>
        <v>98</v>
      </c>
      <c r="AE267" s="3">
        <f>'Рейтинговая таблица организаций'!AQ267</f>
        <v>84</v>
      </c>
      <c r="AF267" s="3">
        <f>ROUND('Рейтинговая таблица организаций'!AV267*100/AG267,0)</f>
        <v>97</v>
      </c>
      <c r="AG267" s="3">
        <f>'Рейтинговая таблица организаций'!AW267</f>
        <v>106</v>
      </c>
      <c r="AH267" s="3">
        <f>ROUND('Рейтинговая таблица организаций'!AX267*100/AI267,0)</f>
        <v>96</v>
      </c>
      <c r="AI267" s="3">
        <f>'Рейтинговая таблица организаций'!AY267</f>
        <v>106</v>
      </c>
      <c r="AJ267" s="3">
        <f>ROUND('Рейтинговая таблица организаций'!AZ267*100/AK267,0)</f>
        <v>99</v>
      </c>
      <c r="AK267" s="3">
        <f>'Рейтинговая таблица организаций'!BA267</f>
        <v>106</v>
      </c>
    </row>
    <row r="268" spans="1:37">
      <c r="A268" s="14">
        <f>'Рейтинговая таблица организаций'!A268</f>
        <v>266</v>
      </c>
      <c r="B268" s="14" t="str">
        <f>'бланки '!C270</f>
        <v>Муниципальное бюджетное общеобразовательное учреждение «Жилинская средняя общеобразовательная школа» Мценского района Орловской области</v>
      </c>
      <c r="C268" s="2">
        <f>'бланки '!E270+'бланки '!F270</f>
        <v>63</v>
      </c>
      <c r="D268" s="14">
        <f>'Рейтинговая таблица организаций'!C268</f>
        <v>50</v>
      </c>
      <c r="E268" s="14">
        <v>6</v>
      </c>
      <c r="F268" s="14">
        <v>44</v>
      </c>
      <c r="G268" s="14">
        <v>1</v>
      </c>
      <c r="H268" s="6">
        <f t="shared" si="4"/>
        <v>0.79365079365079361</v>
      </c>
      <c r="I268" s="18">
        <f>анкеты!I266</f>
        <v>39</v>
      </c>
      <c r="J268" s="3">
        <f>ROUND('Рейтинговая таблица организаций'!D268*100/K268,0)</f>
        <v>100</v>
      </c>
      <c r="K268" s="3">
        <f>'Рейтинговая таблица организаций'!E268</f>
        <v>14</v>
      </c>
      <c r="L268" s="3">
        <f>ROUND('Рейтинговая таблица организаций'!F268*100/M268,0)</f>
        <v>92</v>
      </c>
      <c r="M268" s="3">
        <f>'Рейтинговая таблица организаций'!G268</f>
        <v>53</v>
      </c>
      <c r="N268" s="3">
        <f>'Рейтинговая таблица организаций'!H268</f>
        <v>4</v>
      </c>
      <c r="O268" s="3">
        <f>ROUND('Рейтинговая таблица организаций'!I268*100/P268,0)</f>
        <v>96</v>
      </c>
      <c r="P268" s="3">
        <f>'Рейтинговая таблица организаций'!J268</f>
        <v>45</v>
      </c>
      <c r="Q268" s="3">
        <f>ROUND('Рейтинговая таблица организаций'!K268*100/R268,0)</f>
        <v>96</v>
      </c>
      <c r="R268" s="3">
        <f>'Рейтинговая таблица организаций'!L268</f>
        <v>45</v>
      </c>
      <c r="S268" s="3">
        <f>'Рейтинговая таблица организаций'!U268</f>
        <v>5</v>
      </c>
      <c r="T268" s="3">
        <f>'Рейтинговая таблица организаций'!X268</f>
        <v>50</v>
      </c>
      <c r="U268" s="3">
        <f>'Рейтинговая таблица организаций'!Y268</f>
        <v>50</v>
      </c>
      <c r="V268" s="3">
        <f>'Рейтинговая таблица организаций'!AD268</f>
        <v>1</v>
      </c>
      <c r="W268" s="3">
        <f>'Рейтинговая таблица организаций'!AE268</f>
        <v>3</v>
      </c>
      <c r="X268" s="3">
        <f>'Рейтинговая таблица организаций'!AF268</f>
        <v>38</v>
      </c>
      <c r="Y268" s="3">
        <f>'Рейтинговая таблица организаций'!AG268</f>
        <v>39</v>
      </c>
      <c r="Z268" s="3">
        <f>ROUND('Рейтинговая таблица организаций'!AL268*100/AA268,0)</f>
        <v>100</v>
      </c>
      <c r="AA268" s="3">
        <f>'Рейтинговая таблица организаций'!AM268</f>
        <v>50</v>
      </c>
      <c r="AB268" s="3">
        <f>ROUND('Рейтинговая таблица организаций'!AN268*100/AC268,0)</f>
        <v>100</v>
      </c>
      <c r="AC268" s="3">
        <f>'Рейтинговая таблица организаций'!AO268</f>
        <v>50</v>
      </c>
      <c r="AD268" s="3">
        <f>ROUND('Рейтинговая таблица организаций'!AP268*100/AE268,0)</f>
        <v>100</v>
      </c>
      <c r="AE268" s="3">
        <f>'Рейтинговая таблица организаций'!AQ268</f>
        <v>46</v>
      </c>
      <c r="AF268" s="3">
        <f>ROUND('Рейтинговая таблица организаций'!AV268*100/AG268,0)</f>
        <v>98</v>
      </c>
      <c r="AG268" s="3">
        <f>'Рейтинговая таблица организаций'!AW268</f>
        <v>50</v>
      </c>
      <c r="AH268" s="3">
        <f>ROUND('Рейтинговая таблица организаций'!AX268*100/AI268,0)</f>
        <v>96</v>
      </c>
      <c r="AI268" s="3">
        <f>'Рейтинговая таблица организаций'!AY268</f>
        <v>50</v>
      </c>
      <c r="AJ268" s="3">
        <f>ROUND('Рейтинговая таблица организаций'!AZ268*100/AK268,0)</f>
        <v>98</v>
      </c>
      <c r="AK268" s="3">
        <f>'Рейтинговая таблица организаций'!BA268</f>
        <v>50</v>
      </c>
    </row>
    <row r="269" spans="1:37">
      <c r="A269" s="14">
        <f>'Рейтинговая таблица организаций'!A269</f>
        <v>267</v>
      </c>
      <c r="B269" s="14" t="str">
        <f>'бланки '!C271</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9" s="2">
        <f>'бланки '!E271+'бланки '!F271</f>
        <v>84</v>
      </c>
      <c r="D269" s="14">
        <f>'Рейтинговая таблица организаций'!C269</f>
        <v>56</v>
      </c>
      <c r="E269" s="14">
        <v>15</v>
      </c>
      <c r="F269" s="14">
        <v>41</v>
      </c>
      <c r="G269" s="14">
        <v>3</v>
      </c>
      <c r="H269" s="6">
        <f t="shared" si="4"/>
        <v>0.66666666666666663</v>
      </c>
      <c r="I269" s="18">
        <f>анкеты!I267</f>
        <v>30</v>
      </c>
      <c r="J269" s="3">
        <f>ROUND('Рейтинговая таблица организаций'!D269*100/K269,0)</f>
        <v>100</v>
      </c>
      <c r="K269" s="3">
        <f>'Рейтинговая таблица организаций'!E269</f>
        <v>13</v>
      </c>
      <c r="L269" s="3">
        <f>ROUND('Рейтинговая таблица организаций'!F269*100/M269,0)</f>
        <v>92</v>
      </c>
      <c r="M269" s="3">
        <f>'Рейтинговая таблица организаций'!G269</f>
        <v>56</v>
      </c>
      <c r="N269" s="3">
        <f>'Рейтинговая таблица организаций'!H269</f>
        <v>4</v>
      </c>
      <c r="O269" s="3">
        <f>ROUND('Рейтинговая таблица организаций'!I269*100/P269,0)</f>
        <v>100</v>
      </c>
      <c r="P269" s="3">
        <f>'Рейтинговая таблица организаций'!J269</f>
        <v>54</v>
      </c>
      <c r="Q269" s="3">
        <f>ROUND('Рейтинговая таблица организаций'!K269*100/R269,0)</f>
        <v>100</v>
      </c>
      <c r="R269" s="3">
        <f>'Рейтинговая таблица организаций'!L269</f>
        <v>47</v>
      </c>
      <c r="S269" s="3">
        <f>'Рейтинговая таблица организаций'!U269</f>
        <v>5</v>
      </c>
      <c r="T269" s="3">
        <f>'Рейтинговая таблица организаций'!X269</f>
        <v>55</v>
      </c>
      <c r="U269" s="3">
        <f>'Рейтинговая таблица организаций'!Y269</f>
        <v>56</v>
      </c>
      <c r="V269" s="3">
        <f>'Рейтинговая таблица организаций'!AD269</f>
        <v>1</v>
      </c>
      <c r="W269" s="3">
        <f>'Рейтинговая таблица организаций'!AE269</f>
        <v>3</v>
      </c>
      <c r="X269" s="3">
        <f>'Рейтинговая таблица организаций'!AF269</f>
        <v>29</v>
      </c>
      <c r="Y269" s="3">
        <f>'Рейтинговая таблица организаций'!AG269</f>
        <v>30</v>
      </c>
      <c r="Z269" s="3">
        <f>ROUND('Рейтинговая таблица организаций'!AL269*100/AA269,0)</f>
        <v>100</v>
      </c>
      <c r="AA269" s="3">
        <f>'Рейтинговая таблица организаций'!AM269</f>
        <v>56</v>
      </c>
      <c r="AB269" s="3">
        <f>ROUND('Рейтинговая таблица организаций'!AN269*100/AC269,0)</f>
        <v>100</v>
      </c>
      <c r="AC269" s="3">
        <f>'Рейтинговая таблица организаций'!AO269</f>
        <v>56</v>
      </c>
      <c r="AD269" s="3">
        <f>ROUND('Рейтинговая таблица организаций'!AP269*100/AE269,0)</f>
        <v>100</v>
      </c>
      <c r="AE269" s="3">
        <f>'Рейтинговая таблица организаций'!AQ269</f>
        <v>44</v>
      </c>
      <c r="AF269" s="3">
        <f>ROUND('Рейтинговая таблица организаций'!AV269*100/AG269,0)</f>
        <v>100</v>
      </c>
      <c r="AG269" s="3">
        <f>'Рейтинговая таблица организаций'!AW269</f>
        <v>56</v>
      </c>
      <c r="AH269" s="3">
        <f>ROUND('Рейтинговая таблица организаций'!AX269*100/AI269,0)</f>
        <v>100</v>
      </c>
      <c r="AI269" s="3">
        <f>'Рейтинговая таблица организаций'!AY269</f>
        <v>56</v>
      </c>
      <c r="AJ269" s="3">
        <f>ROUND('Рейтинговая таблица организаций'!AZ269*100/AK269,0)</f>
        <v>100</v>
      </c>
      <c r="AK269" s="3">
        <f>'Рейтинговая таблица организаций'!BA269</f>
        <v>56</v>
      </c>
    </row>
    <row r="270" spans="1:37">
      <c r="A270" s="14">
        <f>'Рейтинговая таблица организаций'!A270</f>
        <v>268</v>
      </c>
      <c r="B270" s="14" t="str">
        <f>'бланки '!C272</f>
        <v>Муниципальное бюджетное общеобразовательное учреждение «Черемошенская основная общеобразовательная школа» Мценского района Орловской области</v>
      </c>
      <c r="C270" s="2">
        <f>'бланки '!E272+'бланки '!F272</f>
        <v>24</v>
      </c>
      <c r="D270" s="14">
        <f>'Рейтинговая таблица организаций'!C270</f>
        <v>34</v>
      </c>
      <c r="E270" s="14">
        <v>3</v>
      </c>
      <c r="F270" s="14">
        <v>31</v>
      </c>
      <c r="G270" s="14">
        <v>1</v>
      </c>
      <c r="H270" s="6">
        <f t="shared" si="4"/>
        <v>1.4166666666666667</v>
      </c>
      <c r="I270" s="18">
        <f>анкеты!I268</f>
        <v>9</v>
      </c>
      <c r="J270" s="3">
        <f>ROUND('Рейтинговая таблица организаций'!D270*100/K270,0)</f>
        <v>100</v>
      </c>
      <c r="K270" s="3">
        <f>'Рейтинговая таблица организаций'!E270</f>
        <v>14</v>
      </c>
      <c r="L270" s="3">
        <f>ROUND('Рейтинговая таблица организаций'!F270*100/M270,0)</f>
        <v>99</v>
      </c>
      <c r="M270" s="3">
        <f>'Рейтинговая таблица организаций'!G270</f>
        <v>61</v>
      </c>
      <c r="N270" s="3">
        <f>'Рейтинговая таблица организаций'!H270</f>
        <v>4</v>
      </c>
      <c r="O270" s="3">
        <f>ROUND('Рейтинговая таблица организаций'!I270*100/P270,0)</f>
        <v>100</v>
      </c>
      <c r="P270" s="3">
        <f>'Рейтинговая таблица организаций'!J270</f>
        <v>34</v>
      </c>
      <c r="Q270" s="3">
        <f>ROUND('Рейтинговая таблица организаций'!K270*100/R270,0)</f>
        <v>100</v>
      </c>
      <c r="R270" s="3">
        <f>'Рейтинговая таблица организаций'!L270</f>
        <v>34</v>
      </c>
      <c r="S270" s="3">
        <f>'Рейтинговая таблица организаций'!U270</f>
        <v>5</v>
      </c>
      <c r="T270" s="3">
        <f>'Рейтинговая таблица организаций'!X270</f>
        <v>34</v>
      </c>
      <c r="U270" s="3">
        <f>'Рейтинговая таблица организаций'!Y270</f>
        <v>34</v>
      </c>
      <c r="V270" s="3">
        <f>'Рейтинговая таблица организаций'!AD270</f>
        <v>0</v>
      </c>
      <c r="W270" s="3">
        <f>'Рейтинговая таблица организаций'!AE270</f>
        <v>3</v>
      </c>
      <c r="X270" s="3">
        <f>'Рейтинговая таблица организаций'!AF270</f>
        <v>9</v>
      </c>
      <c r="Y270" s="3">
        <f>'Рейтинговая таблица организаций'!AG270</f>
        <v>9</v>
      </c>
      <c r="Z270" s="3">
        <f>ROUND('Рейтинговая таблица организаций'!AL270*100/AA270,0)</f>
        <v>100</v>
      </c>
      <c r="AA270" s="3">
        <f>'Рейтинговая таблица организаций'!AM270</f>
        <v>34</v>
      </c>
      <c r="AB270" s="3">
        <f>ROUND('Рейтинговая таблица организаций'!AN270*100/AC270,0)</f>
        <v>100</v>
      </c>
      <c r="AC270" s="3">
        <f>'Рейтинговая таблица организаций'!AO270</f>
        <v>34</v>
      </c>
      <c r="AD270" s="3">
        <f>ROUND('Рейтинговая таблица организаций'!AP270*100/AE270,0)</f>
        <v>100</v>
      </c>
      <c r="AE270" s="3">
        <f>'Рейтинговая таблица организаций'!AQ270</f>
        <v>34</v>
      </c>
      <c r="AF270" s="3">
        <f>ROUND('Рейтинговая таблица организаций'!AV270*100/AG270,0)</f>
        <v>100</v>
      </c>
      <c r="AG270" s="3">
        <f>'Рейтинговая таблица организаций'!AW270</f>
        <v>34</v>
      </c>
      <c r="AH270" s="3">
        <f>ROUND('Рейтинговая таблица организаций'!AX270*100/AI270,0)</f>
        <v>100</v>
      </c>
      <c r="AI270" s="3">
        <f>'Рейтинговая таблица организаций'!AY270</f>
        <v>34</v>
      </c>
      <c r="AJ270" s="3">
        <f>ROUND('Рейтинговая таблица организаций'!AZ270*100/AK270,0)</f>
        <v>100</v>
      </c>
      <c r="AK270" s="3">
        <f>'Рейтинговая таблица организаций'!BA270</f>
        <v>34</v>
      </c>
    </row>
    <row r="271" spans="1:37">
      <c r="A271" s="14">
        <f>'Рейтинговая таблица организаций'!A271</f>
        <v>269</v>
      </c>
      <c r="B271" s="14" t="str">
        <f>'бланки '!C273</f>
        <v>Муниципальное бюджетное общеобразовательное учреждение «Аникановская основная общеобразовательная школа» Мценского района Орловской области</v>
      </c>
      <c r="C271" s="2">
        <f>'бланки '!E273+'бланки '!F273</f>
        <v>25</v>
      </c>
      <c r="D271" s="14">
        <f>'Рейтинговая таблица организаций'!C271</f>
        <v>19</v>
      </c>
      <c r="E271" s="14">
        <v>2</v>
      </c>
      <c r="F271" s="14">
        <v>17</v>
      </c>
      <c r="G271" s="14">
        <v>2</v>
      </c>
      <c r="H271" s="6">
        <f t="shared" si="4"/>
        <v>0.76</v>
      </c>
      <c r="I271" s="18">
        <f>анкеты!I269</f>
        <v>3</v>
      </c>
      <c r="J271" s="3">
        <f>ROUND('Рейтинговая таблица организаций'!D271*100/K271,0)</f>
        <v>100</v>
      </c>
      <c r="K271" s="3">
        <f>'Рейтинговая таблица организаций'!E271</f>
        <v>13</v>
      </c>
      <c r="L271" s="3">
        <f>ROUND('Рейтинговая таблица организаций'!F271*100/M271,0)</f>
        <v>87</v>
      </c>
      <c r="M271" s="3">
        <f>'Рейтинговая таблица организаций'!G271</f>
        <v>54</v>
      </c>
      <c r="N271" s="3">
        <f>'Рейтинговая таблица организаций'!H271</f>
        <v>3</v>
      </c>
      <c r="O271" s="3">
        <f>ROUND('Рейтинговая таблица организаций'!I271*100/P271,0)</f>
        <v>100</v>
      </c>
      <c r="P271" s="3">
        <f>'Рейтинговая таблица организаций'!J271</f>
        <v>18</v>
      </c>
      <c r="Q271" s="3">
        <f>ROUND('Рейтинговая таблица организаций'!K271*100/R271,0)</f>
        <v>100</v>
      </c>
      <c r="R271" s="3">
        <f>'Рейтинговая таблица организаций'!L271</f>
        <v>18</v>
      </c>
      <c r="S271" s="3">
        <f>'Рейтинговая таблица организаций'!U271</f>
        <v>5</v>
      </c>
      <c r="T271" s="3">
        <f>'Рейтинговая таблица организаций'!X271</f>
        <v>19</v>
      </c>
      <c r="U271" s="3">
        <f>'Рейтинговая таблица организаций'!Y271</f>
        <v>19</v>
      </c>
      <c r="V271" s="3">
        <f>'Рейтинговая таблица организаций'!AD271</f>
        <v>1</v>
      </c>
      <c r="W271" s="3">
        <f>'Рейтинговая таблица организаций'!AE271</f>
        <v>3</v>
      </c>
      <c r="X271" s="3">
        <f>'Рейтинговая таблица организаций'!AF271</f>
        <v>3</v>
      </c>
      <c r="Y271" s="3">
        <f>'Рейтинговая таблица организаций'!AG271</f>
        <v>3</v>
      </c>
      <c r="Z271" s="3">
        <f>ROUND('Рейтинговая таблица организаций'!AL271*100/AA271,0)</f>
        <v>100</v>
      </c>
      <c r="AA271" s="3">
        <f>'Рейтинговая таблица организаций'!AM271</f>
        <v>19</v>
      </c>
      <c r="AB271" s="3">
        <f>ROUND('Рейтинговая таблица организаций'!AN271*100/AC271,0)</f>
        <v>100</v>
      </c>
      <c r="AC271" s="3">
        <f>'Рейтинговая таблица организаций'!AO271</f>
        <v>19</v>
      </c>
      <c r="AD271" s="3">
        <f>ROUND('Рейтинговая таблица организаций'!AP271*100/AE271,0)</f>
        <v>100</v>
      </c>
      <c r="AE271" s="3">
        <f>'Рейтинговая таблица организаций'!AQ271</f>
        <v>17</v>
      </c>
      <c r="AF271" s="3">
        <f>ROUND('Рейтинговая таблица организаций'!AV271*100/AG271,0)</f>
        <v>100</v>
      </c>
      <c r="AG271" s="3">
        <f>'Рейтинговая таблица организаций'!AW271</f>
        <v>19</v>
      </c>
      <c r="AH271" s="3">
        <f>ROUND('Рейтинговая таблица организаций'!AX271*100/AI271,0)</f>
        <v>100</v>
      </c>
      <c r="AI271" s="3">
        <f>'Рейтинговая таблица организаций'!AY271</f>
        <v>19</v>
      </c>
      <c r="AJ271" s="3">
        <f>ROUND('Рейтинговая таблица организаций'!AZ271*100/AK271,0)</f>
        <v>100</v>
      </c>
      <c r="AK271" s="3">
        <f>'Рейтинговая таблица организаций'!BA271</f>
        <v>19</v>
      </c>
    </row>
    <row r="272" spans="1:37">
      <c r="A272" s="14">
        <f>'Рейтинговая таблица организаций'!A272</f>
        <v>271</v>
      </c>
      <c r="B272" s="14" t="str">
        <f>'бланки '!C274</f>
        <v>Муниципальное бюджетное общеобразовательное учреждение «Подбелевская средняя общеобразовательная школа» Мценского района Орловской области</v>
      </c>
      <c r="C272" s="2">
        <f>'бланки '!E274+'бланки '!F274</f>
        <v>49</v>
      </c>
      <c r="D272" s="14">
        <f>'Рейтинговая таблица организаций'!C272</f>
        <v>34</v>
      </c>
      <c r="E272" s="14">
        <v>7</v>
      </c>
      <c r="F272" s="14">
        <v>27</v>
      </c>
      <c r="G272" s="14">
        <v>2</v>
      </c>
      <c r="H272" s="6">
        <f t="shared" si="4"/>
        <v>0.69387755102040816</v>
      </c>
      <c r="I272" s="18">
        <f>анкеты!I270</f>
        <v>26</v>
      </c>
      <c r="J272" s="3">
        <f>ROUND('Рейтинговая таблица организаций'!D272*100/K272,0)</f>
        <v>100</v>
      </c>
      <c r="K272" s="3">
        <f>'Рейтинговая таблица организаций'!E272</f>
        <v>13</v>
      </c>
      <c r="L272" s="3">
        <f>ROUND('Рейтинговая таблица организаций'!F272*100/M272,0)</f>
        <v>64</v>
      </c>
      <c r="M272" s="3">
        <f>'Рейтинговая таблица организаций'!G272</f>
        <v>53</v>
      </c>
      <c r="N272" s="3">
        <f>'Рейтинговая таблица организаций'!H272</f>
        <v>4</v>
      </c>
      <c r="O272" s="3">
        <f>ROUND('Рейтинговая таблица организаций'!I272*100/P272,0)</f>
        <v>97</v>
      </c>
      <c r="P272" s="3">
        <f>'Рейтинговая таблица организаций'!J272</f>
        <v>33</v>
      </c>
      <c r="Q272" s="3">
        <f>ROUND('Рейтинговая таблица организаций'!K272*100/R272,0)</f>
        <v>97</v>
      </c>
      <c r="R272" s="3">
        <f>'Рейтинговая таблица организаций'!L272</f>
        <v>31</v>
      </c>
      <c r="S272" s="3">
        <f>'Рейтинговая таблица организаций'!U272</f>
        <v>5</v>
      </c>
      <c r="T272" s="3">
        <f>'Рейтинговая таблица организаций'!X272</f>
        <v>34</v>
      </c>
      <c r="U272" s="3">
        <f>'Рейтинговая таблица организаций'!Y272</f>
        <v>34</v>
      </c>
      <c r="V272" s="3">
        <f>'Рейтинговая таблица организаций'!AD272</f>
        <v>2</v>
      </c>
      <c r="W272" s="3">
        <f>'Рейтинговая таблица организаций'!AE272</f>
        <v>3</v>
      </c>
      <c r="X272" s="3">
        <f>'Рейтинговая таблица организаций'!AF272</f>
        <v>26</v>
      </c>
      <c r="Y272" s="3">
        <f>'Рейтинговая таблица организаций'!AG272</f>
        <v>26</v>
      </c>
      <c r="Z272" s="3">
        <f>ROUND('Рейтинговая таблица организаций'!AL272*100/AA272,0)</f>
        <v>100</v>
      </c>
      <c r="AA272" s="3">
        <f>'Рейтинговая таблица организаций'!AM272</f>
        <v>34</v>
      </c>
      <c r="AB272" s="3">
        <f>ROUND('Рейтинговая таблица организаций'!AN272*100/AC272,0)</f>
        <v>97</v>
      </c>
      <c r="AC272" s="3">
        <f>'Рейтинговая таблица организаций'!AO272</f>
        <v>34</v>
      </c>
      <c r="AD272" s="3">
        <f>ROUND('Рейтинговая таблица организаций'!AP272*100/AE272,0)</f>
        <v>97</v>
      </c>
      <c r="AE272" s="3">
        <f>'Рейтинговая таблица организаций'!AQ272</f>
        <v>33</v>
      </c>
      <c r="AF272" s="3">
        <f>ROUND('Рейтинговая таблица организаций'!AV272*100/AG272,0)</f>
        <v>100</v>
      </c>
      <c r="AG272" s="3">
        <f>'Рейтинговая таблица организаций'!AW272</f>
        <v>34</v>
      </c>
      <c r="AH272" s="3">
        <f>ROUND('Рейтинговая таблица организаций'!AX272*100/AI272,0)</f>
        <v>100</v>
      </c>
      <c r="AI272" s="3">
        <f>'Рейтинговая таблица организаций'!AY272</f>
        <v>34</v>
      </c>
      <c r="AJ272" s="3">
        <f>ROUND('Рейтинговая таблица организаций'!AZ272*100/AK272,0)</f>
        <v>100</v>
      </c>
      <c r="AK272" s="3">
        <f>'Рейтинговая таблица организаций'!BA272</f>
        <v>34</v>
      </c>
    </row>
    <row r="273" spans="1:37">
      <c r="A273" s="14">
        <f>'Рейтинговая таблица организаций'!A273</f>
        <v>272</v>
      </c>
      <c r="B273" s="14" t="str">
        <f>'бланки '!C275</f>
        <v>Муниципальное бюджетное общеобразовательное учреждение «Башкатовская средняя общеобразовательная школа» Мценского района Орловской области</v>
      </c>
      <c r="C273" s="2">
        <f>'бланки '!E275+'бланки '!F275</f>
        <v>28</v>
      </c>
      <c r="D273" s="14">
        <f>'Рейтинговая таблица организаций'!C273</f>
        <v>20</v>
      </c>
      <c r="E273" s="14">
        <v>8</v>
      </c>
      <c r="F273" s="14">
        <v>12</v>
      </c>
      <c r="G273" s="14">
        <v>1</v>
      </c>
      <c r="H273" s="6">
        <f t="shared" si="4"/>
        <v>0.7142857142857143</v>
      </c>
      <c r="I273" s="18">
        <f>анкеты!I271</f>
        <v>15</v>
      </c>
      <c r="J273" s="3">
        <f>ROUND('Рейтинговая таблица организаций'!D273*100/K273,0)</f>
        <v>100</v>
      </c>
      <c r="K273" s="3">
        <f>'Рейтинговая таблица организаций'!E273</f>
        <v>13</v>
      </c>
      <c r="L273" s="3">
        <f>ROUND('Рейтинговая таблица организаций'!F273*100/M273,0)</f>
        <v>73</v>
      </c>
      <c r="M273" s="3">
        <f>'Рейтинговая таблица организаций'!G273</f>
        <v>55</v>
      </c>
      <c r="N273" s="3">
        <f>'Рейтинговая таблица организаций'!H273</f>
        <v>4</v>
      </c>
      <c r="O273" s="3">
        <f>ROUND('Рейтинговая таблица организаций'!I273*100/P273,0)</f>
        <v>100</v>
      </c>
      <c r="P273" s="3">
        <f>'Рейтинговая таблица организаций'!J273</f>
        <v>19</v>
      </c>
      <c r="Q273" s="3">
        <f>ROUND('Рейтинговая таблица организаций'!K273*100/R273,0)</f>
        <v>100</v>
      </c>
      <c r="R273" s="3">
        <f>'Рейтинговая таблица организаций'!L273</f>
        <v>16</v>
      </c>
      <c r="S273" s="3">
        <f>'Рейтинговая таблица организаций'!U273</f>
        <v>5</v>
      </c>
      <c r="T273" s="3">
        <f>'Рейтинговая таблица организаций'!X273</f>
        <v>19</v>
      </c>
      <c r="U273" s="3">
        <f>'Рейтинговая таблица организаций'!Y273</f>
        <v>20</v>
      </c>
      <c r="V273" s="3">
        <f>'Рейтинговая таблица организаций'!AD273</f>
        <v>0</v>
      </c>
      <c r="W273" s="3">
        <f>'Рейтинговая таблица организаций'!AE273</f>
        <v>3</v>
      </c>
      <c r="X273" s="3">
        <f>'Рейтинговая таблица организаций'!AF273</f>
        <v>13</v>
      </c>
      <c r="Y273" s="3">
        <f>'Рейтинговая таблица организаций'!AG273</f>
        <v>15</v>
      </c>
      <c r="Z273" s="3">
        <f>ROUND('Рейтинговая таблица организаций'!AL273*100/AA273,0)</f>
        <v>100</v>
      </c>
      <c r="AA273" s="3">
        <f>'Рейтинговая таблица организаций'!AM273</f>
        <v>20</v>
      </c>
      <c r="AB273" s="3">
        <f>ROUND('Рейтинговая таблица организаций'!AN273*100/AC273,0)</f>
        <v>100</v>
      </c>
      <c r="AC273" s="3">
        <f>'Рейтинговая таблица организаций'!AO273</f>
        <v>20</v>
      </c>
      <c r="AD273" s="3">
        <f>ROUND('Рейтинговая таблица организаций'!AP273*100/AE273,0)</f>
        <v>100</v>
      </c>
      <c r="AE273" s="3">
        <f>'Рейтинговая таблица организаций'!AQ273</f>
        <v>17</v>
      </c>
      <c r="AF273" s="3">
        <f>ROUND('Рейтинговая таблица организаций'!AV273*100/AG273,0)</f>
        <v>100</v>
      </c>
      <c r="AG273" s="3">
        <f>'Рейтинговая таблица организаций'!AW273</f>
        <v>20</v>
      </c>
      <c r="AH273" s="3">
        <f>ROUND('Рейтинговая таблица организаций'!AX273*100/AI273,0)</f>
        <v>100</v>
      </c>
      <c r="AI273" s="3">
        <f>'Рейтинговая таблица организаций'!AY273</f>
        <v>20</v>
      </c>
      <c r="AJ273" s="3">
        <f>ROUND('Рейтинговая таблица организаций'!AZ273*100/AK273,0)</f>
        <v>95</v>
      </c>
      <c r="AK273" s="3">
        <f>'Рейтинговая таблица организаций'!BA273</f>
        <v>20</v>
      </c>
    </row>
    <row r="274" spans="1:37">
      <c r="A274" s="14">
        <f>'Рейтинговая таблица организаций'!A274</f>
        <v>273</v>
      </c>
      <c r="B274" s="14" t="str">
        <f>'бланки '!C276</f>
        <v>Муниципальное бюджетное общеобразовательное учреждение «Глазуновская основная общеобразовательная школа» Мценского района Орловской области</v>
      </c>
      <c r="C274" s="2">
        <f>'бланки '!E276+'бланки '!F276</f>
        <v>42</v>
      </c>
      <c r="D274" s="14">
        <f>'Рейтинговая таблица организаций'!C274</f>
        <v>34</v>
      </c>
      <c r="E274" s="14">
        <v>5</v>
      </c>
      <c r="F274" s="14">
        <v>29</v>
      </c>
      <c r="G274" s="14">
        <v>1</v>
      </c>
      <c r="H274" s="6">
        <f t="shared" si="4"/>
        <v>0.80952380952380953</v>
      </c>
      <c r="I274" s="18">
        <f>анкеты!I272</f>
        <v>6</v>
      </c>
      <c r="J274" s="3">
        <f>ROUND('Рейтинговая таблица организаций'!D274*100/K274,0)</f>
        <v>100</v>
      </c>
      <c r="K274" s="3">
        <f>'Рейтинговая таблица организаций'!E274</f>
        <v>14</v>
      </c>
      <c r="L274" s="3">
        <f>ROUND('Рейтинговая таблица организаций'!F274*100/M274,0)</f>
        <v>83</v>
      </c>
      <c r="M274" s="3">
        <f>'Рейтинговая таблица организаций'!G274</f>
        <v>55</v>
      </c>
      <c r="N274" s="3">
        <f>'Рейтинговая таблица организаций'!H274</f>
        <v>4</v>
      </c>
      <c r="O274" s="3">
        <f>ROUND('Рейтинговая таблица организаций'!I274*100/P274,0)</f>
        <v>100</v>
      </c>
      <c r="P274" s="3">
        <f>'Рейтинговая таблица организаций'!J274</f>
        <v>24</v>
      </c>
      <c r="Q274" s="3">
        <f>ROUND('Рейтинговая таблица организаций'!K274*100/R274,0)</f>
        <v>100</v>
      </c>
      <c r="R274" s="3">
        <f>'Рейтинговая таблица организаций'!L274</f>
        <v>19</v>
      </c>
      <c r="S274" s="3">
        <f>'Рейтинговая таблица организаций'!U274</f>
        <v>5</v>
      </c>
      <c r="T274" s="3">
        <f>'Рейтинговая таблица организаций'!X274</f>
        <v>33</v>
      </c>
      <c r="U274" s="3">
        <f>'Рейтинговая таблица организаций'!Y274</f>
        <v>34</v>
      </c>
      <c r="V274" s="3">
        <f>'Рейтинговая таблица организаций'!AD274</f>
        <v>0</v>
      </c>
      <c r="W274" s="3">
        <f>'Рейтинговая таблица организаций'!AE274</f>
        <v>3</v>
      </c>
      <c r="X274" s="3">
        <f>'Рейтинговая таблица организаций'!AF274</f>
        <v>6</v>
      </c>
      <c r="Y274" s="3">
        <f>'Рейтинговая таблица организаций'!AG274</f>
        <v>6</v>
      </c>
      <c r="Z274" s="3">
        <f>ROUND('Рейтинговая таблица организаций'!AL274*100/AA274,0)</f>
        <v>100</v>
      </c>
      <c r="AA274" s="3">
        <f>'Рейтинговая таблица организаций'!AM274</f>
        <v>34</v>
      </c>
      <c r="AB274" s="3">
        <f>ROUND('Рейтинговая таблица организаций'!AN274*100/AC274,0)</f>
        <v>100</v>
      </c>
      <c r="AC274" s="3">
        <f>'Рейтинговая таблица организаций'!AO274</f>
        <v>34</v>
      </c>
      <c r="AD274" s="3">
        <f>ROUND('Рейтинговая таблица организаций'!AP274*100/AE274,0)</f>
        <v>96</v>
      </c>
      <c r="AE274" s="3">
        <f>'Рейтинговая таблица организаций'!AQ274</f>
        <v>28</v>
      </c>
      <c r="AF274" s="3">
        <f>ROUND('Рейтинговая таблица организаций'!AV274*100/AG274,0)</f>
        <v>97</v>
      </c>
      <c r="AG274" s="3">
        <f>'Рейтинговая таблица организаций'!AW274</f>
        <v>34</v>
      </c>
      <c r="AH274" s="3">
        <f>ROUND('Рейтинговая таблица организаций'!AX274*100/AI274,0)</f>
        <v>97</v>
      </c>
      <c r="AI274" s="3">
        <f>'Рейтинговая таблица организаций'!AY274</f>
        <v>34</v>
      </c>
      <c r="AJ274" s="3">
        <f>ROUND('Рейтинговая таблица организаций'!AZ274*100/AK274,0)</f>
        <v>100</v>
      </c>
      <c r="AK274" s="3">
        <f>'Рейтинговая таблица организаций'!BA274</f>
        <v>34</v>
      </c>
    </row>
    <row r="275" spans="1:37">
      <c r="A275" s="14">
        <f>'Рейтинговая таблица организаций'!A275</f>
        <v>274</v>
      </c>
      <c r="B275" s="14" t="str">
        <f>'бланки '!C277</f>
        <v>Муниципальное бюджетное общеобразовательное учреждение «Алмазовская средняя общеобразовательная школа» Сосковского района Орловской области</v>
      </c>
      <c r="C275" s="2">
        <f>'бланки '!E277+'бланки '!F277</f>
        <v>50</v>
      </c>
      <c r="D275" s="14">
        <f>'Рейтинговая таблица организаций'!C275</f>
        <v>52</v>
      </c>
      <c r="E275" s="14">
        <v>6</v>
      </c>
      <c r="F275" s="14">
        <v>46</v>
      </c>
      <c r="G275" s="14">
        <v>1</v>
      </c>
      <c r="H275" s="6">
        <f t="shared" si="4"/>
        <v>1.04</v>
      </c>
      <c r="I275" s="18">
        <f>анкеты!I273</f>
        <v>8</v>
      </c>
      <c r="J275" s="3">
        <f>ROUND('Рейтинговая таблица организаций'!D275*100/K275,0)</f>
        <v>100</v>
      </c>
      <c r="K275" s="3">
        <f>'Рейтинговая таблица организаций'!E275</f>
        <v>13</v>
      </c>
      <c r="L275" s="3">
        <f>ROUND('Рейтинговая таблица организаций'!F275*100/M275,0)</f>
        <v>98</v>
      </c>
      <c r="M275" s="3">
        <f>'Рейтинговая таблица организаций'!G275</f>
        <v>55</v>
      </c>
      <c r="N275" s="3">
        <f>'Рейтинговая таблица организаций'!H275</f>
        <v>4</v>
      </c>
      <c r="O275" s="3">
        <f>ROUND('Рейтинговая таблица организаций'!I275*100/P275,0)</f>
        <v>100</v>
      </c>
      <c r="P275" s="3">
        <f>'Рейтинговая таблица организаций'!J275</f>
        <v>41</v>
      </c>
      <c r="Q275" s="3">
        <f>ROUND('Рейтинговая таблица организаций'!K275*100/R275,0)</f>
        <v>100</v>
      </c>
      <c r="R275" s="3">
        <f>'Рейтинговая таблица организаций'!L275</f>
        <v>34</v>
      </c>
      <c r="S275" s="3">
        <f>'Рейтинговая таблица организаций'!U275</f>
        <v>5</v>
      </c>
      <c r="T275" s="3">
        <f>'Рейтинговая таблица организаций'!X275</f>
        <v>51</v>
      </c>
      <c r="U275" s="3">
        <f>'Рейтинговая таблица организаций'!Y275</f>
        <v>52</v>
      </c>
      <c r="V275" s="3">
        <f>'Рейтинговая таблица организаций'!AD275</f>
        <v>0</v>
      </c>
      <c r="W275" s="3">
        <f>'Рейтинговая таблица организаций'!AE275</f>
        <v>3</v>
      </c>
      <c r="X275" s="3">
        <f>'Рейтинговая таблица организаций'!AF275</f>
        <v>7</v>
      </c>
      <c r="Y275" s="3">
        <f>'Рейтинговая таблица организаций'!AG275</f>
        <v>8</v>
      </c>
      <c r="Z275" s="3">
        <f>ROUND('Рейтинговая таблица организаций'!AL275*100/AA275,0)</f>
        <v>96</v>
      </c>
      <c r="AA275" s="3">
        <f>'Рейтинговая таблица организаций'!AM275</f>
        <v>52</v>
      </c>
      <c r="AB275" s="3">
        <f>ROUND('Рейтинговая таблица организаций'!AN275*100/AC275,0)</f>
        <v>98</v>
      </c>
      <c r="AC275" s="3">
        <f>'Рейтинговая таблица организаций'!AO275</f>
        <v>52</v>
      </c>
      <c r="AD275" s="3">
        <f>ROUND('Рейтинговая таблица организаций'!AP275*100/AE275,0)</f>
        <v>100</v>
      </c>
      <c r="AE275" s="3">
        <f>'Рейтинговая таблица организаций'!AQ275</f>
        <v>45</v>
      </c>
      <c r="AF275" s="3">
        <f>ROUND('Рейтинговая таблица организаций'!AV275*100/AG275,0)</f>
        <v>98</v>
      </c>
      <c r="AG275" s="3">
        <f>'Рейтинговая таблица организаций'!AW275</f>
        <v>52</v>
      </c>
      <c r="AH275" s="3">
        <f>ROUND('Рейтинговая таблица организаций'!AX275*100/AI275,0)</f>
        <v>98</v>
      </c>
      <c r="AI275" s="3">
        <f>'Рейтинговая таблица организаций'!AY275</f>
        <v>52</v>
      </c>
      <c r="AJ275" s="3">
        <f>ROUND('Рейтинговая таблица организаций'!AZ275*100/AK275,0)</f>
        <v>100</v>
      </c>
      <c r="AK275" s="3">
        <f>'Рейтинговая таблица организаций'!BA275</f>
        <v>52</v>
      </c>
    </row>
    <row r="276" spans="1:37">
      <c r="A276" s="14">
        <f>'Рейтинговая таблица организаций'!A276</f>
        <v>275</v>
      </c>
      <c r="B276" s="14" t="str">
        <f>'бланки '!C278</f>
        <v>Муниципальное бюджетное общеобразовательное учреждение «Сосковская средняя общеобразовательная школа» Сосковского района Орловской области</v>
      </c>
      <c r="C276" s="2">
        <f>'бланки '!E278+'бланки '!F278</f>
        <v>188</v>
      </c>
      <c r="D276" s="14">
        <f>'Рейтинговая таблица организаций'!C276</f>
        <v>150</v>
      </c>
      <c r="E276" s="14">
        <v>0</v>
      </c>
      <c r="F276" s="14">
        <v>150</v>
      </c>
      <c r="G276" s="14">
        <v>1</v>
      </c>
      <c r="H276" s="6">
        <f t="shared" si="4"/>
        <v>0.7978723404255319</v>
      </c>
      <c r="I276" s="18">
        <f>анкеты!I274</f>
        <v>43</v>
      </c>
      <c r="J276" s="3">
        <f>ROUND('Рейтинговая таблица организаций'!D276*100/K276,0)</f>
        <v>100</v>
      </c>
      <c r="K276" s="3">
        <f>'Рейтинговая таблица организаций'!E276</f>
        <v>13</v>
      </c>
      <c r="L276" s="3">
        <f>ROUND('Рейтинговая таблица организаций'!F276*100/M276,0)</f>
        <v>91</v>
      </c>
      <c r="M276" s="3">
        <f>'Рейтинговая таблица организаций'!G276</f>
        <v>54</v>
      </c>
      <c r="N276" s="3">
        <f>'Рейтинговая таблица организаций'!H276</f>
        <v>4</v>
      </c>
      <c r="O276" s="3">
        <f>ROUND('Рейтинговая таблица организаций'!I276*100/P276,0)</f>
        <v>99</v>
      </c>
      <c r="P276" s="3">
        <f>'Рейтинговая таблица организаций'!J276</f>
        <v>120</v>
      </c>
      <c r="Q276" s="3">
        <f>ROUND('Рейтинговая таблица организаций'!K276*100/R276,0)</f>
        <v>100</v>
      </c>
      <c r="R276" s="3">
        <f>'Рейтинговая таблица организаций'!L276</f>
        <v>113</v>
      </c>
      <c r="S276" s="3">
        <f>'Рейтинговая таблица организаций'!U276</f>
        <v>5</v>
      </c>
      <c r="T276" s="3">
        <f>'Рейтинговая таблица организаций'!X276</f>
        <v>145</v>
      </c>
      <c r="U276" s="3">
        <f>'Рейтинговая таблица организаций'!Y276</f>
        <v>150</v>
      </c>
      <c r="V276" s="3">
        <f>'Рейтинговая таблица организаций'!AD276</f>
        <v>3</v>
      </c>
      <c r="W276" s="3">
        <f>'Рейтинговая таблица организаций'!AE276</f>
        <v>5</v>
      </c>
      <c r="X276" s="3">
        <f>'Рейтинговая таблица организаций'!AF276</f>
        <v>42</v>
      </c>
      <c r="Y276" s="3">
        <f>'Рейтинговая таблица организаций'!AG276</f>
        <v>43</v>
      </c>
      <c r="Z276" s="3">
        <f>ROUND('Рейтинговая таблица организаций'!AL276*100/AA276,0)</f>
        <v>97</v>
      </c>
      <c r="AA276" s="3">
        <f>'Рейтинговая таблица организаций'!AM276</f>
        <v>150</v>
      </c>
      <c r="AB276" s="3">
        <f>ROUND('Рейтинговая таблица организаций'!AN276*100/AC276,0)</f>
        <v>98</v>
      </c>
      <c r="AC276" s="3">
        <f>'Рейтинговая таблица организаций'!AO276</f>
        <v>150</v>
      </c>
      <c r="AD276" s="3">
        <f>ROUND('Рейтинговая таблица организаций'!AP276*100/AE276,0)</f>
        <v>99</v>
      </c>
      <c r="AE276" s="3">
        <f>'Рейтинговая таблица организаций'!AQ276</f>
        <v>134</v>
      </c>
      <c r="AF276" s="3">
        <f>ROUND('Рейтинговая таблица организаций'!AV276*100/AG276,0)</f>
        <v>99</v>
      </c>
      <c r="AG276" s="3">
        <f>'Рейтинговая таблица организаций'!AW276</f>
        <v>150</v>
      </c>
      <c r="AH276" s="3">
        <f>ROUND('Рейтинговая таблица организаций'!AX276*100/AI276,0)</f>
        <v>99</v>
      </c>
      <c r="AI276" s="3">
        <f>'Рейтинговая таблица организаций'!AY276</f>
        <v>150</v>
      </c>
      <c r="AJ276" s="3">
        <f>ROUND('Рейтинговая таблица организаций'!AZ276*100/AK276,0)</f>
        <v>98</v>
      </c>
      <c r="AK276" s="3">
        <f>'Рейтинговая таблица организаций'!BA276</f>
        <v>150</v>
      </c>
    </row>
    <row r="277" spans="1:37">
      <c r="A277" s="14">
        <f>'Рейтинговая таблица организаций'!A277</f>
        <v>276</v>
      </c>
      <c r="B277" s="14" t="str">
        <f>'бланки '!C279</f>
        <v>Муниципальное бюджетное общеобразовательное учреждение «Прилепская средняя общеобразовательная школа» Сосковского района Орловской области</v>
      </c>
      <c r="C277" s="2">
        <f>'бланки '!E279+'бланки '!F279</f>
        <v>51</v>
      </c>
      <c r="D277" s="14">
        <f>'Рейтинговая таблица организаций'!C277</f>
        <v>37</v>
      </c>
      <c r="E277" s="14">
        <v>0</v>
      </c>
      <c r="F277" s="14">
        <v>37</v>
      </c>
      <c r="G277" s="14">
        <v>1</v>
      </c>
      <c r="H277" s="6">
        <f t="shared" si="4"/>
        <v>0.72549019607843135</v>
      </c>
      <c r="I277" s="18">
        <f>анкеты!I275</f>
        <v>36</v>
      </c>
      <c r="J277" s="3">
        <f>ROUND('Рейтинговая таблица организаций'!D277*100/K277,0)</f>
        <v>100</v>
      </c>
      <c r="K277" s="3">
        <f>'Рейтинговая таблица организаций'!E277</f>
        <v>14</v>
      </c>
      <c r="L277" s="3">
        <f>ROUND('Рейтинговая таблица организаций'!F277*100/M277,0)</f>
        <v>87</v>
      </c>
      <c r="M277" s="3">
        <f>'Рейтинговая таблица организаций'!G277</f>
        <v>53</v>
      </c>
      <c r="N277" s="3">
        <f>'Рейтинговая таблица организаций'!H277</f>
        <v>4</v>
      </c>
      <c r="O277" s="3">
        <f>ROUND('Рейтинговая таблица организаций'!I277*100/P277,0)</f>
        <v>100</v>
      </c>
      <c r="P277" s="3">
        <f>'Рейтинговая таблица организаций'!J277</f>
        <v>37</v>
      </c>
      <c r="Q277" s="3">
        <f>ROUND('Рейтинговая таблица организаций'!K277*100/R277,0)</f>
        <v>100</v>
      </c>
      <c r="R277" s="3">
        <f>'Рейтинговая таблица организаций'!L277</f>
        <v>32</v>
      </c>
      <c r="S277" s="3">
        <f>'Рейтинговая таблица организаций'!U277</f>
        <v>5</v>
      </c>
      <c r="T277" s="3">
        <f>'Рейтинговая таблица организаций'!X277</f>
        <v>37</v>
      </c>
      <c r="U277" s="3">
        <f>'Рейтинговая таблица организаций'!Y277</f>
        <v>37</v>
      </c>
      <c r="V277" s="3">
        <f>'Рейтинговая таблица организаций'!AD277</f>
        <v>1</v>
      </c>
      <c r="W277" s="3">
        <f>'Рейтинговая таблица организаций'!AE277</f>
        <v>2</v>
      </c>
      <c r="X277" s="3">
        <f>'Рейтинговая таблица организаций'!AF277</f>
        <v>34</v>
      </c>
      <c r="Y277" s="3">
        <f>'Рейтинговая таблица организаций'!AG277</f>
        <v>36</v>
      </c>
      <c r="Z277" s="3">
        <f>ROUND('Рейтинговая таблица организаций'!AL277*100/AA277,0)</f>
        <v>100</v>
      </c>
      <c r="AA277" s="3">
        <f>'Рейтинговая таблица организаций'!AM277</f>
        <v>37</v>
      </c>
      <c r="AB277" s="3">
        <f>ROUND('Рейтинговая таблица организаций'!AN277*100/AC277,0)</f>
        <v>100</v>
      </c>
      <c r="AC277" s="3">
        <f>'Рейтинговая таблица организаций'!AO277</f>
        <v>37</v>
      </c>
      <c r="AD277" s="3">
        <f>ROUND('Рейтинговая таблица организаций'!AP277*100/AE277,0)</f>
        <v>100</v>
      </c>
      <c r="AE277" s="3">
        <f>'Рейтинговая таблица организаций'!AQ277</f>
        <v>34</v>
      </c>
      <c r="AF277" s="3">
        <f>ROUND('Рейтинговая таблица организаций'!AV277*100/AG277,0)</f>
        <v>97</v>
      </c>
      <c r="AG277" s="3">
        <f>'Рейтинговая таблица организаций'!AW277</f>
        <v>37</v>
      </c>
      <c r="AH277" s="3">
        <f>ROUND('Рейтинговая таблица организаций'!AX277*100/AI277,0)</f>
        <v>100</v>
      </c>
      <c r="AI277" s="3">
        <f>'Рейтинговая таблица организаций'!AY277</f>
        <v>37</v>
      </c>
      <c r="AJ277" s="3">
        <f>ROUND('Рейтинговая таблица организаций'!AZ277*100/AK277,0)</f>
        <v>97</v>
      </c>
      <c r="AK277" s="3">
        <f>'Рейтинговая таблица организаций'!BA277</f>
        <v>37</v>
      </c>
    </row>
    <row r="278" spans="1:37">
      <c r="A278" s="14">
        <f>'Рейтинговая таблица организаций'!A278</f>
        <v>277</v>
      </c>
      <c r="B278" s="14" t="str">
        <f>'бланки '!C280</f>
        <v>Муниципальное бюджетное общеобразовательное учреждение «Рыжковская средняя общеобразовательная школа» Сосковского района Орловской области</v>
      </c>
      <c r="C278" s="2">
        <f>'бланки '!E280+'бланки '!F280</f>
        <v>40</v>
      </c>
      <c r="D278" s="14">
        <f>'Рейтинговая таблица организаций'!C278</f>
        <v>32</v>
      </c>
      <c r="E278" s="14">
        <v>13</v>
      </c>
      <c r="F278" s="14">
        <v>19</v>
      </c>
      <c r="G278" s="14">
        <v>1</v>
      </c>
      <c r="H278" s="6">
        <f t="shared" si="4"/>
        <v>0.8</v>
      </c>
      <c r="I278" s="18">
        <f>анкеты!I276</f>
        <v>12</v>
      </c>
      <c r="J278" s="3">
        <f>ROUND('Рейтинговая таблица организаций'!D278*100/K278,0)</f>
        <v>100</v>
      </c>
      <c r="K278" s="3">
        <f>'Рейтинговая таблица организаций'!E278</f>
        <v>13</v>
      </c>
      <c r="L278" s="3">
        <f>ROUND('Рейтинговая таблица организаций'!F278*100/M278,0)</f>
        <v>94</v>
      </c>
      <c r="M278" s="3">
        <f>'Рейтинговая таблица организаций'!G278</f>
        <v>54</v>
      </c>
      <c r="N278" s="3">
        <f>'Рейтинговая таблица организаций'!H278</f>
        <v>4</v>
      </c>
      <c r="O278" s="3">
        <f>ROUND('Рейтинговая таблица организаций'!I278*100/P278,0)</f>
        <v>100</v>
      </c>
      <c r="P278" s="3">
        <f>'Рейтинговая таблица организаций'!J278</f>
        <v>32</v>
      </c>
      <c r="Q278" s="3">
        <f>ROUND('Рейтинговая таблица организаций'!K278*100/R278,0)</f>
        <v>100</v>
      </c>
      <c r="R278" s="3">
        <f>'Рейтинговая таблица организаций'!L278</f>
        <v>32</v>
      </c>
      <c r="S278" s="3">
        <f>'Рейтинговая таблица организаций'!U278</f>
        <v>5</v>
      </c>
      <c r="T278" s="3">
        <f>'Рейтинговая таблица организаций'!X278</f>
        <v>32</v>
      </c>
      <c r="U278" s="3">
        <f>'Рейтинговая таблица организаций'!Y278</f>
        <v>32</v>
      </c>
      <c r="V278" s="3">
        <f>'Рейтинговая таблица организаций'!AD278</f>
        <v>0</v>
      </c>
      <c r="W278" s="3">
        <f>'Рейтинговая таблица организаций'!AE278</f>
        <v>3</v>
      </c>
      <c r="X278" s="3">
        <f>'Рейтинговая таблица организаций'!AF278</f>
        <v>12</v>
      </c>
      <c r="Y278" s="3">
        <f>'Рейтинговая таблица организаций'!AG278</f>
        <v>12</v>
      </c>
      <c r="Z278" s="3">
        <f>ROUND('Рейтинговая таблица организаций'!AL278*100/AA278,0)</f>
        <v>100</v>
      </c>
      <c r="AA278" s="3">
        <f>'Рейтинговая таблица организаций'!AM278</f>
        <v>32</v>
      </c>
      <c r="AB278" s="3">
        <f>ROUND('Рейтинговая таблица организаций'!AN278*100/AC278,0)</f>
        <v>100</v>
      </c>
      <c r="AC278" s="3">
        <f>'Рейтинговая таблица организаций'!AO278</f>
        <v>32</v>
      </c>
      <c r="AD278" s="3">
        <f>ROUND('Рейтинговая таблица организаций'!AP278*100/AE278,0)</f>
        <v>100</v>
      </c>
      <c r="AE278" s="3">
        <f>'Рейтинговая таблица организаций'!AQ278</f>
        <v>31</v>
      </c>
      <c r="AF278" s="3">
        <f>ROUND('Рейтинговая таблица организаций'!AV278*100/AG278,0)</f>
        <v>100</v>
      </c>
      <c r="AG278" s="3">
        <f>'Рейтинговая таблица организаций'!AW278</f>
        <v>32</v>
      </c>
      <c r="AH278" s="3">
        <f>ROUND('Рейтинговая таблица организаций'!AX278*100/AI278,0)</f>
        <v>100</v>
      </c>
      <c r="AI278" s="3">
        <f>'Рейтинговая таблица организаций'!AY278</f>
        <v>32</v>
      </c>
      <c r="AJ278" s="3">
        <f>ROUND('Рейтинговая таблица организаций'!AZ278*100/AK278,0)</f>
        <v>100</v>
      </c>
      <c r="AK278" s="3">
        <f>'Рейтинговая таблица организаций'!BA278</f>
        <v>32</v>
      </c>
    </row>
    <row r="279" spans="1:37">
      <c r="A279" s="14">
        <f>'Рейтинговая таблица организаций'!A279</f>
        <v>278</v>
      </c>
      <c r="B279" s="14" t="str">
        <f>'бланки '!C281</f>
        <v>Муниципальное бюджетное общеобразовательное учреждение «Цвеленевская средняя общеобразовательная школа» Сосковского района Орловской области</v>
      </c>
      <c r="C279" s="2">
        <f>'бланки '!E281+'бланки '!F281</f>
        <v>28</v>
      </c>
      <c r="D279" s="14">
        <f>'Рейтинговая таблица организаций'!C279</f>
        <v>21</v>
      </c>
      <c r="E279" s="14">
        <v>0</v>
      </c>
      <c r="F279" s="14">
        <v>21</v>
      </c>
      <c r="G279" s="14">
        <v>1</v>
      </c>
      <c r="H279" s="6">
        <f t="shared" si="4"/>
        <v>0.75</v>
      </c>
      <c r="I279" s="18">
        <f>анкеты!I277</f>
        <v>7</v>
      </c>
      <c r="J279" s="3">
        <f>ROUND('Рейтинговая таблица организаций'!D279*100/K279,0)</f>
        <v>100</v>
      </c>
      <c r="K279" s="3">
        <f>'Рейтинговая таблица организаций'!E279</f>
        <v>13</v>
      </c>
      <c r="L279" s="3">
        <f>ROUND('Рейтинговая таблица организаций'!F279*100/M279,0)</f>
        <v>72</v>
      </c>
      <c r="M279" s="3">
        <f>'Рейтинговая таблица организаций'!G279</f>
        <v>53</v>
      </c>
      <c r="N279" s="3">
        <f>'Рейтинговая таблица организаций'!H279</f>
        <v>3</v>
      </c>
      <c r="O279" s="3">
        <f>ROUND('Рейтинговая таблица организаций'!I279*100/P279,0)</f>
        <v>100</v>
      </c>
      <c r="P279" s="3">
        <f>'Рейтинговая таблица организаций'!J279</f>
        <v>20</v>
      </c>
      <c r="Q279" s="3">
        <f>ROUND('Рейтинговая таблица организаций'!K279*100/R279,0)</f>
        <v>100</v>
      </c>
      <c r="R279" s="3">
        <f>'Рейтинговая таблица организаций'!L279</f>
        <v>17</v>
      </c>
      <c r="S279" s="3">
        <f>'Рейтинговая таблица организаций'!U279</f>
        <v>5</v>
      </c>
      <c r="T279" s="3">
        <f>'Рейтинговая таблица организаций'!X279</f>
        <v>21</v>
      </c>
      <c r="U279" s="3">
        <f>'Рейтинговая таблица организаций'!Y279</f>
        <v>21</v>
      </c>
      <c r="V279" s="3">
        <f>'Рейтинговая таблица организаций'!AD279</f>
        <v>0</v>
      </c>
      <c r="W279" s="3">
        <f>'Рейтинговая таблица организаций'!AE279</f>
        <v>3</v>
      </c>
      <c r="X279" s="3">
        <f>'Рейтинговая таблица организаций'!AF279</f>
        <v>6</v>
      </c>
      <c r="Y279" s="3">
        <f>'Рейтинговая таблица организаций'!AG279</f>
        <v>7</v>
      </c>
      <c r="Z279" s="3">
        <f>ROUND('Рейтинговая таблица организаций'!AL279*100/AA279,0)</f>
        <v>100</v>
      </c>
      <c r="AA279" s="3">
        <f>'Рейтинговая таблица организаций'!AM279</f>
        <v>21</v>
      </c>
      <c r="AB279" s="3">
        <f>ROUND('Рейтинговая таблица организаций'!AN279*100/AC279,0)</f>
        <v>100</v>
      </c>
      <c r="AC279" s="3">
        <f>'Рейтинговая таблица организаций'!AO279</f>
        <v>21</v>
      </c>
      <c r="AD279" s="3">
        <f>ROUND('Рейтинговая таблица организаций'!AP279*100/AE279,0)</f>
        <v>100</v>
      </c>
      <c r="AE279" s="3">
        <f>'Рейтинговая таблица организаций'!AQ279</f>
        <v>20</v>
      </c>
      <c r="AF279" s="3">
        <f>ROUND('Рейтинговая таблица организаций'!AV279*100/AG279,0)</f>
        <v>100</v>
      </c>
      <c r="AG279" s="3">
        <f>'Рейтинговая таблица организаций'!AW279</f>
        <v>21</v>
      </c>
      <c r="AH279" s="3">
        <f>ROUND('Рейтинговая таблица организаций'!AX279*100/AI279,0)</f>
        <v>100</v>
      </c>
      <c r="AI279" s="3">
        <f>'Рейтинговая таблица организаций'!AY279</f>
        <v>21</v>
      </c>
      <c r="AJ279" s="3">
        <f>ROUND('Рейтинговая таблица организаций'!AZ279*100/AK279,0)</f>
        <v>100</v>
      </c>
      <c r="AK279" s="3">
        <f>'Рейтинговая таблица организаций'!BA279</f>
        <v>21</v>
      </c>
    </row>
    <row r="280" spans="1:37">
      <c r="A280" s="14">
        <f>'Рейтинговая таблица организаций'!A280</f>
        <v>279</v>
      </c>
      <c r="B280" s="14" t="str">
        <f>'бланки '!C282</f>
        <v>Муниципальное бюджетное общеобразовательное учреждение «Дросковская средняя общеобразовательная школа» Покровского района Орловской области</v>
      </c>
      <c r="C280" s="2">
        <f>'бланки '!E282+'бланки '!F282</f>
        <v>213</v>
      </c>
      <c r="D280" s="14">
        <f>'Рейтинговая таблица организаций'!C280</f>
        <v>191</v>
      </c>
      <c r="E280" s="14">
        <v>3</v>
      </c>
      <c r="F280" s="14">
        <v>188</v>
      </c>
      <c r="G280" s="14">
        <v>3</v>
      </c>
      <c r="H280" s="6">
        <f t="shared" si="4"/>
        <v>0.89671361502347413</v>
      </c>
      <c r="I280" s="18">
        <f>анкеты!I278</f>
        <v>15</v>
      </c>
      <c r="J280" s="3">
        <f>ROUND('Рейтинговая таблица организаций'!D280*100/K280,0)</f>
        <v>100</v>
      </c>
      <c r="K280" s="3">
        <f>'Рейтинговая таблица организаций'!E280</f>
        <v>13</v>
      </c>
      <c r="L280" s="3">
        <f>ROUND('Рейтинговая таблица организаций'!F280*100/M280,0)</f>
        <v>96</v>
      </c>
      <c r="M280" s="3">
        <f>'Рейтинговая таблица организаций'!G280</f>
        <v>56</v>
      </c>
      <c r="N280" s="3">
        <f>'Рейтинговая таблица организаций'!H280</f>
        <v>4</v>
      </c>
      <c r="O280" s="3">
        <f>ROUND('Рейтинговая таблица организаций'!I280*100/P280,0)</f>
        <v>99</v>
      </c>
      <c r="P280" s="3">
        <f>'Рейтинговая таблица организаций'!J280</f>
        <v>144</v>
      </c>
      <c r="Q280" s="3">
        <f>ROUND('Рейтинговая таблица организаций'!K280*100/R280,0)</f>
        <v>99</v>
      </c>
      <c r="R280" s="3">
        <f>'Рейтинговая таблица организаций'!L280</f>
        <v>125</v>
      </c>
      <c r="S280" s="3">
        <f>'Рейтинговая таблица организаций'!U280</f>
        <v>5</v>
      </c>
      <c r="T280" s="3">
        <f>'Рейтинговая таблица организаций'!X280</f>
        <v>182</v>
      </c>
      <c r="U280" s="3">
        <f>'Рейтинговая таблица организаций'!Y280</f>
        <v>191</v>
      </c>
      <c r="V280" s="3">
        <f>'Рейтинговая таблица организаций'!AD280</f>
        <v>2</v>
      </c>
      <c r="W280" s="3">
        <f>'Рейтинговая таблица организаций'!AE280</f>
        <v>4</v>
      </c>
      <c r="X280" s="3">
        <f>'Рейтинговая таблица организаций'!AF280</f>
        <v>12</v>
      </c>
      <c r="Y280" s="3">
        <f>'Рейтинговая таблица организаций'!AG280</f>
        <v>15</v>
      </c>
      <c r="Z280" s="3">
        <f>ROUND('Рейтинговая таблица организаций'!AL280*100/AA280,0)</f>
        <v>98</v>
      </c>
      <c r="AA280" s="3">
        <f>'Рейтинговая таблица организаций'!AM280</f>
        <v>191</v>
      </c>
      <c r="AB280" s="3">
        <f>ROUND('Рейтинговая таблица организаций'!AN280*100/AC280,0)</f>
        <v>97</v>
      </c>
      <c r="AC280" s="3">
        <f>'Рейтинговая таблица организаций'!AO280</f>
        <v>191</v>
      </c>
      <c r="AD280" s="3">
        <f>ROUND('Рейтинговая таблица организаций'!AP280*100/AE280,0)</f>
        <v>99</v>
      </c>
      <c r="AE280" s="3">
        <f>'Рейтинговая таблица организаций'!AQ280</f>
        <v>167</v>
      </c>
      <c r="AF280" s="3">
        <f>ROUND('Рейтинговая таблица организаций'!AV280*100/AG280,0)</f>
        <v>99</v>
      </c>
      <c r="AG280" s="3">
        <f>'Рейтинговая таблица организаций'!AW280</f>
        <v>191</v>
      </c>
      <c r="AH280" s="3">
        <f>ROUND('Рейтинговая таблица организаций'!AX280*100/AI280,0)</f>
        <v>99</v>
      </c>
      <c r="AI280" s="3">
        <f>'Рейтинговая таблица организаций'!AY280</f>
        <v>191</v>
      </c>
      <c r="AJ280" s="3">
        <f>ROUND('Рейтинговая таблица организаций'!AZ280*100/AK280,0)</f>
        <v>97</v>
      </c>
      <c r="AK280" s="3">
        <f>'Рейтинговая таблица организаций'!BA280</f>
        <v>191</v>
      </c>
    </row>
    <row r="281" spans="1:37">
      <c r="A281" s="14">
        <f>'Рейтинговая таблица организаций'!A281</f>
        <v>280</v>
      </c>
      <c r="B281" s="14" t="str">
        <f>'бланки '!C283</f>
        <v>Муниципальное бюджетное общеобразовательное учреждение «Покровская средняя общеобразовательная школа» Покровского района Орловской области</v>
      </c>
      <c r="C281" s="2">
        <f>'бланки '!E283+'бланки '!F283</f>
        <v>375</v>
      </c>
      <c r="D281" s="14">
        <f>'Рейтинговая таблица организаций'!C281</f>
        <v>278</v>
      </c>
      <c r="E281" s="14">
        <v>98</v>
      </c>
      <c r="F281" s="14">
        <v>180</v>
      </c>
      <c r="G281" s="14">
        <v>2</v>
      </c>
      <c r="H281" s="6">
        <f t="shared" si="4"/>
        <v>0.74133333333333329</v>
      </c>
      <c r="I281" s="18">
        <f>анкеты!I279</f>
        <v>223</v>
      </c>
      <c r="J281" s="3">
        <f>ROUND('Рейтинговая таблица организаций'!D281*100/K281,0)</f>
        <v>100</v>
      </c>
      <c r="K281" s="3">
        <f>'Рейтинговая таблица организаций'!E281</f>
        <v>13</v>
      </c>
      <c r="L281" s="3">
        <f>ROUND('Рейтинговая таблица организаций'!F281*100/M281,0)</f>
        <v>88</v>
      </c>
      <c r="M281" s="3">
        <f>'Рейтинговая таблица организаций'!G281</f>
        <v>53</v>
      </c>
      <c r="N281" s="3">
        <f>'Рейтинговая таблица организаций'!H281</f>
        <v>4</v>
      </c>
      <c r="O281" s="3">
        <f>ROUND('Рейтинговая таблица организаций'!I281*100/P281,0)</f>
        <v>98</v>
      </c>
      <c r="P281" s="3">
        <f>'Рейтинговая таблица организаций'!J281</f>
        <v>273</v>
      </c>
      <c r="Q281" s="3">
        <f>ROUND('Рейтинговая таблица организаций'!K281*100/R281,0)</f>
        <v>100</v>
      </c>
      <c r="R281" s="3">
        <f>'Рейтинговая таблица организаций'!L281</f>
        <v>252</v>
      </c>
      <c r="S281" s="3">
        <f>'Рейтинговая таблица организаций'!U281</f>
        <v>5</v>
      </c>
      <c r="T281" s="3">
        <f>'Рейтинговая таблица организаций'!X281</f>
        <v>276</v>
      </c>
      <c r="U281" s="3">
        <f>'Рейтинговая таблица организаций'!Y281</f>
        <v>278</v>
      </c>
      <c r="V281" s="3">
        <f>'Рейтинговая таблица организаций'!AD281</f>
        <v>3</v>
      </c>
      <c r="W281" s="3">
        <f>'Рейтинговая таблица организаций'!AE281</f>
        <v>3</v>
      </c>
      <c r="X281" s="3">
        <f>'Рейтинговая таблица организаций'!AF281</f>
        <v>214</v>
      </c>
      <c r="Y281" s="3">
        <f>'Рейтинговая таблица организаций'!AG281</f>
        <v>223</v>
      </c>
      <c r="Z281" s="3">
        <f>ROUND('Рейтинговая таблица организаций'!AL281*100/AA281,0)</f>
        <v>98</v>
      </c>
      <c r="AA281" s="3">
        <f>'Рейтинговая таблица организаций'!AM281</f>
        <v>278</v>
      </c>
      <c r="AB281" s="3">
        <f>ROUND('Рейтинговая таблица организаций'!AN281*100/AC281,0)</f>
        <v>98</v>
      </c>
      <c r="AC281" s="3">
        <f>'Рейтинговая таблица организаций'!AO281</f>
        <v>278</v>
      </c>
      <c r="AD281" s="3">
        <f>ROUND('Рейтинговая таблица организаций'!AP281*100/AE281,0)</f>
        <v>98</v>
      </c>
      <c r="AE281" s="3">
        <f>'Рейтинговая таблица организаций'!AQ281</f>
        <v>239</v>
      </c>
      <c r="AF281" s="3">
        <f>ROUND('Рейтинговая таблица организаций'!AV281*100/AG281,0)</f>
        <v>97</v>
      </c>
      <c r="AG281" s="3">
        <f>'Рейтинговая таблица организаций'!AW281</f>
        <v>278</v>
      </c>
      <c r="AH281" s="3">
        <f>ROUND('Рейтинговая таблица организаций'!AX281*100/AI281,0)</f>
        <v>99</v>
      </c>
      <c r="AI281" s="3">
        <f>'Рейтинговая таблица организаций'!AY281</f>
        <v>278</v>
      </c>
      <c r="AJ281" s="3">
        <f>ROUND('Рейтинговая таблица организаций'!AZ281*100/AK281,0)</f>
        <v>97</v>
      </c>
      <c r="AK281" s="3">
        <f>'Рейтинговая таблица организаций'!BA281</f>
        <v>278</v>
      </c>
    </row>
    <row r="282" spans="1:37">
      <c r="A282" s="14">
        <f>'Рейтинговая таблица организаций'!A282</f>
        <v>281</v>
      </c>
      <c r="B282" s="14" t="str">
        <f>'бланки '!C284</f>
        <v>Муниципальное бюджетное общеобразовательное учреждение «Покровский лицей» Покровского района Орловской области</v>
      </c>
      <c r="C282" s="2">
        <f>'бланки '!E284+'бланки '!F284</f>
        <v>270</v>
      </c>
      <c r="D282" s="14">
        <f>'Рейтинговая таблица организаций'!C282</f>
        <v>207</v>
      </c>
      <c r="E282" s="14">
        <v>22</v>
      </c>
      <c r="F282" s="14">
        <v>185</v>
      </c>
      <c r="G282" s="14">
        <v>5</v>
      </c>
      <c r="H282" s="6">
        <f t="shared" si="4"/>
        <v>0.76666666666666672</v>
      </c>
      <c r="I282" s="18">
        <f>анкеты!I280</f>
        <v>197</v>
      </c>
      <c r="J282" s="3">
        <f>ROUND('Рейтинговая таблица организаций'!D282*100/K282,0)</f>
        <v>100</v>
      </c>
      <c r="K282" s="3">
        <f>'Рейтинговая таблица организаций'!E282</f>
        <v>13</v>
      </c>
      <c r="L282" s="3">
        <f>ROUND('Рейтинговая таблица организаций'!F282*100/M282,0)</f>
        <v>78</v>
      </c>
      <c r="M282" s="3">
        <f>'Рейтинговая таблица организаций'!G282</f>
        <v>52</v>
      </c>
      <c r="N282" s="3">
        <f>'Рейтинговая таблица организаций'!H282</f>
        <v>4</v>
      </c>
      <c r="O282" s="3">
        <f>ROUND('Рейтинговая таблица организаций'!I282*100/P282,0)</f>
        <v>100</v>
      </c>
      <c r="P282" s="3">
        <f>'Рейтинговая таблица организаций'!J282</f>
        <v>206</v>
      </c>
      <c r="Q282" s="3">
        <f>ROUND('Рейтинговая таблица организаций'!K282*100/R282,0)</f>
        <v>99</v>
      </c>
      <c r="R282" s="3">
        <f>'Рейтинговая таблица организаций'!L282</f>
        <v>199</v>
      </c>
      <c r="S282" s="3">
        <f>'Рейтинговая таблица организаций'!U282</f>
        <v>5</v>
      </c>
      <c r="T282" s="3">
        <f>'Рейтинговая таблица организаций'!X282</f>
        <v>200</v>
      </c>
      <c r="U282" s="3">
        <f>'Рейтинговая таблица организаций'!Y282</f>
        <v>207</v>
      </c>
      <c r="V282" s="3">
        <f>'Рейтинговая таблица организаций'!AD282</f>
        <v>4</v>
      </c>
      <c r="W282" s="3">
        <f>'Рейтинговая таблица организаций'!AE282</f>
        <v>5</v>
      </c>
      <c r="X282" s="3">
        <f>'Рейтинговая таблица организаций'!AF282</f>
        <v>191</v>
      </c>
      <c r="Y282" s="3">
        <f>'Рейтинговая таблица организаций'!AG282</f>
        <v>197</v>
      </c>
      <c r="Z282" s="3">
        <f>ROUND('Рейтинговая таблица организаций'!AL282*100/AA282,0)</f>
        <v>99</v>
      </c>
      <c r="AA282" s="3">
        <f>'Рейтинговая таблица организаций'!AM282</f>
        <v>207</v>
      </c>
      <c r="AB282" s="3">
        <f>ROUND('Рейтинговая таблица организаций'!AN282*100/AC282,0)</f>
        <v>99</v>
      </c>
      <c r="AC282" s="3">
        <f>'Рейтинговая таблица организаций'!AO282</f>
        <v>207</v>
      </c>
      <c r="AD282" s="3">
        <f>ROUND('Рейтинговая таблица организаций'!AP282*100/AE282,0)</f>
        <v>100</v>
      </c>
      <c r="AE282" s="3">
        <f>'Рейтинговая таблица организаций'!AQ282</f>
        <v>201</v>
      </c>
      <c r="AF282" s="3">
        <f>ROUND('Рейтинговая таблица организаций'!AV282*100/AG282,0)</f>
        <v>99</v>
      </c>
      <c r="AG282" s="3">
        <f>'Рейтинговая таблица организаций'!AW282</f>
        <v>207</v>
      </c>
      <c r="AH282" s="3">
        <f>ROUND('Рейтинговая таблица организаций'!AX282*100/AI282,0)</f>
        <v>100</v>
      </c>
      <c r="AI282" s="3">
        <f>'Рейтинговая таблица организаций'!AY282</f>
        <v>207</v>
      </c>
      <c r="AJ282" s="3">
        <f>ROUND('Рейтинговая таблица организаций'!AZ282*100/AK282,0)</f>
        <v>100</v>
      </c>
      <c r="AK282" s="3">
        <f>'Рейтинговая таблица организаций'!BA282</f>
        <v>207</v>
      </c>
    </row>
    <row r="283" spans="1:37">
      <c r="A283" s="14">
        <f>'Рейтинговая таблица организаций'!A283</f>
        <v>282</v>
      </c>
      <c r="B283" s="14" t="str">
        <f>'бланки '!C285</f>
        <v>Муниципальное бюджетное общеобразовательное учреждение «Фёдоровская средняя общеобразовательная школа» Покровского района Орловской области</v>
      </c>
      <c r="C283" s="2">
        <f>'бланки '!E285+'бланки '!F285</f>
        <v>59</v>
      </c>
      <c r="D283" s="14">
        <f>'Рейтинговая таблица организаций'!C283</f>
        <v>43</v>
      </c>
      <c r="E283" s="14">
        <v>9</v>
      </c>
      <c r="F283" s="14">
        <v>34</v>
      </c>
      <c r="G283" s="14">
        <v>2</v>
      </c>
      <c r="H283" s="6">
        <f t="shared" si="4"/>
        <v>0.72881355932203384</v>
      </c>
      <c r="I283" s="18">
        <f>анкеты!I281</f>
        <v>5</v>
      </c>
      <c r="J283" s="3">
        <f>ROUND('Рейтинговая таблица организаций'!D283*100/K283,0)</f>
        <v>100</v>
      </c>
      <c r="K283" s="3">
        <f>'Рейтинговая таблица организаций'!E283</f>
        <v>13</v>
      </c>
      <c r="L283" s="3">
        <f>ROUND('Рейтинговая таблица организаций'!F283*100/M283,0)</f>
        <v>100</v>
      </c>
      <c r="M283" s="3">
        <f>'Рейтинговая таблица организаций'!G283</f>
        <v>56</v>
      </c>
      <c r="N283" s="3">
        <f>'Рейтинговая таблица организаций'!H283</f>
        <v>4</v>
      </c>
      <c r="O283" s="3">
        <f>ROUND('Рейтинговая таблица организаций'!I283*100/P283,0)</f>
        <v>100</v>
      </c>
      <c r="P283" s="3">
        <f>'Рейтинговая таблица организаций'!J283</f>
        <v>36</v>
      </c>
      <c r="Q283" s="3">
        <f>ROUND('Рейтинговая таблица организаций'!K283*100/R283,0)</f>
        <v>97</v>
      </c>
      <c r="R283" s="3">
        <f>'Рейтинговая таблица организаций'!L283</f>
        <v>36</v>
      </c>
      <c r="S283" s="3">
        <f>'Рейтинговая таблица организаций'!U283</f>
        <v>5</v>
      </c>
      <c r="T283" s="3">
        <f>'Рейтинговая таблица организаций'!X283</f>
        <v>43</v>
      </c>
      <c r="U283" s="3">
        <f>'Рейтинговая таблица организаций'!Y283</f>
        <v>43</v>
      </c>
      <c r="V283" s="3">
        <f>'Рейтинговая таблица организаций'!AD283</f>
        <v>0</v>
      </c>
      <c r="W283" s="3">
        <f>'Рейтинговая таблица организаций'!AE283</f>
        <v>3</v>
      </c>
      <c r="X283" s="3">
        <f>'Рейтинговая таблица организаций'!AF283</f>
        <v>4</v>
      </c>
      <c r="Y283" s="3">
        <f>'Рейтинговая таблица организаций'!AG283</f>
        <v>5</v>
      </c>
      <c r="Z283" s="3">
        <f>ROUND('Рейтинговая таблица организаций'!AL283*100/AA283,0)</f>
        <v>98</v>
      </c>
      <c r="AA283" s="3">
        <f>'Рейтинговая таблица организаций'!AM283</f>
        <v>43</v>
      </c>
      <c r="AB283" s="3">
        <f>ROUND('Рейтинговая таблица организаций'!AN283*100/AC283,0)</f>
        <v>100</v>
      </c>
      <c r="AC283" s="3">
        <f>'Рейтинговая таблица организаций'!AO283</f>
        <v>43</v>
      </c>
      <c r="AD283" s="3">
        <f>ROUND('Рейтинговая таблица организаций'!AP283*100/AE283,0)</f>
        <v>97</v>
      </c>
      <c r="AE283" s="3">
        <f>'Рейтинговая таблица организаций'!AQ283</f>
        <v>39</v>
      </c>
      <c r="AF283" s="3">
        <f>ROUND('Рейтинговая таблица организаций'!AV283*100/AG283,0)</f>
        <v>100</v>
      </c>
      <c r="AG283" s="3">
        <f>'Рейтинговая таблица организаций'!AW283</f>
        <v>43</v>
      </c>
      <c r="AH283" s="3">
        <f>ROUND('Рейтинговая таблица организаций'!AX283*100/AI283,0)</f>
        <v>98</v>
      </c>
      <c r="AI283" s="3">
        <f>'Рейтинговая таблица организаций'!AY283</f>
        <v>43</v>
      </c>
      <c r="AJ283" s="3">
        <f>ROUND('Рейтинговая таблица организаций'!AZ283*100/AK283,0)</f>
        <v>98</v>
      </c>
      <c r="AK283" s="3">
        <f>'Рейтинговая таблица организаций'!BA283</f>
        <v>43</v>
      </c>
    </row>
    <row r="284" spans="1:37">
      <c r="A284" s="14">
        <f>'Рейтинговая таблица организаций'!A284</f>
        <v>283</v>
      </c>
      <c r="B284" s="14" t="str">
        <f>'бланки '!C286</f>
        <v>Муниципальное бюджетное общеобразовательное учреждение «Березовская средняя общеобразовательная школа» Покровского района Орловской области</v>
      </c>
      <c r="C284" s="2">
        <f>'бланки '!E286+'бланки '!F286</f>
        <v>38</v>
      </c>
      <c r="D284" s="14">
        <f>'Рейтинговая таблица организаций'!C284</f>
        <v>27</v>
      </c>
      <c r="E284" s="14">
        <v>8</v>
      </c>
      <c r="F284" s="14">
        <v>19</v>
      </c>
      <c r="G284" s="14">
        <v>1</v>
      </c>
      <c r="H284" s="6">
        <f t="shared" si="4"/>
        <v>0.71052631578947367</v>
      </c>
      <c r="I284" s="18">
        <f>анкеты!I282</f>
        <v>2</v>
      </c>
      <c r="J284" s="3">
        <f>ROUND('Рейтинговая таблица организаций'!D284*100/K284,0)</f>
        <v>100</v>
      </c>
      <c r="K284" s="3">
        <f>'Рейтинговая таблица организаций'!E284</f>
        <v>14</v>
      </c>
      <c r="L284" s="3">
        <f>ROUND('Рейтинговая таблица организаций'!F284*100/M284,0)</f>
        <v>92</v>
      </c>
      <c r="M284" s="3">
        <f>'Рейтинговая таблица организаций'!G284</f>
        <v>56</v>
      </c>
      <c r="N284" s="3">
        <f>'Рейтинговая таблица организаций'!H284</f>
        <v>4</v>
      </c>
      <c r="O284" s="3">
        <f>ROUND('Рейтинговая таблица организаций'!I284*100/P284,0)</f>
        <v>100</v>
      </c>
      <c r="P284" s="3">
        <f>'Рейтинговая таблица организаций'!J284</f>
        <v>27</v>
      </c>
      <c r="Q284" s="3">
        <f>ROUND('Рейтинговая таблица организаций'!K284*100/R284,0)</f>
        <v>100</v>
      </c>
      <c r="R284" s="3">
        <f>'Рейтинговая таблица организаций'!L284</f>
        <v>26</v>
      </c>
      <c r="S284" s="3">
        <f>'Рейтинговая таблица организаций'!U284</f>
        <v>5</v>
      </c>
      <c r="T284" s="3">
        <f>'Рейтинговая таблица организаций'!X284</f>
        <v>27</v>
      </c>
      <c r="U284" s="3">
        <f>'Рейтинговая таблица организаций'!Y284</f>
        <v>27</v>
      </c>
      <c r="V284" s="3">
        <f>'Рейтинговая таблица организаций'!AD284</f>
        <v>2</v>
      </c>
      <c r="W284" s="3">
        <f>'Рейтинговая таблица организаций'!AE284</f>
        <v>3</v>
      </c>
      <c r="X284" s="3">
        <f>'Рейтинговая таблица организаций'!AF284</f>
        <v>2</v>
      </c>
      <c r="Y284" s="3">
        <f>'Рейтинговая таблица организаций'!AG284</f>
        <v>2</v>
      </c>
      <c r="Z284" s="3">
        <f>ROUND('Рейтинговая таблица организаций'!AL284*100/AA284,0)</f>
        <v>100</v>
      </c>
      <c r="AA284" s="3">
        <f>'Рейтинговая таблица организаций'!AM284</f>
        <v>27</v>
      </c>
      <c r="AB284" s="3">
        <f>ROUND('Рейтинговая таблица организаций'!AN284*100/AC284,0)</f>
        <v>100</v>
      </c>
      <c r="AC284" s="3">
        <f>'Рейтинговая таблица организаций'!AO284</f>
        <v>27</v>
      </c>
      <c r="AD284" s="3">
        <f>ROUND('Рейтинговая таблица организаций'!AP284*100/AE284,0)</f>
        <v>100</v>
      </c>
      <c r="AE284" s="3">
        <f>'Рейтинговая таблица организаций'!AQ284</f>
        <v>27</v>
      </c>
      <c r="AF284" s="3">
        <f>ROUND('Рейтинговая таблица организаций'!AV284*100/AG284,0)</f>
        <v>100</v>
      </c>
      <c r="AG284" s="3">
        <f>'Рейтинговая таблица организаций'!AW284</f>
        <v>27</v>
      </c>
      <c r="AH284" s="3">
        <f>ROUND('Рейтинговая таблица организаций'!AX284*100/AI284,0)</f>
        <v>100</v>
      </c>
      <c r="AI284" s="3">
        <f>'Рейтинговая таблица организаций'!AY284</f>
        <v>27</v>
      </c>
      <c r="AJ284" s="3">
        <f>ROUND('Рейтинговая таблица организаций'!AZ284*100/AK284,0)</f>
        <v>100</v>
      </c>
      <c r="AK284" s="3">
        <f>'Рейтинговая таблица организаций'!BA284</f>
        <v>27</v>
      </c>
    </row>
    <row r="285" spans="1:37">
      <c r="A285" s="14">
        <f>'Рейтинговая таблица организаций'!A285</f>
        <v>284</v>
      </c>
      <c r="B285" s="14" t="str">
        <f>'бланки '!C287</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5" s="2">
        <f>'бланки '!E287+'бланки '!F287</f>
        <v>27</v>
      </c>
      <c r="D285" s="14">
        <f>'Рейтинговая таблица организаций'!C285</f>
        <v>33</v>
      </c>
      <c r="E285" s="14">
        <v>2</v>
      </c>
      <c r="F285" s="14">
        <v>31</v>
      </c>
      <c r="G285" s="14">
        <v>1</v>
      </c>
      <c r="H285" s="6">
        <f t="shared" si="4"/>
        <v>1.2222222222222223</v>
      </c>
      <c r="I285" s="18">
        <f>анкеты!I283</f>
        <v>6</v>
      </c>
      <c r="J285" s="3">
        <f>ROUND('Рейтинговая таблица организаций'!D285*100/K285,0)</f>
        <v>100</v>
      </c>
      <c r="K285" s="3">
        <f>'Рейтинговая таблица организаций'!E285</f>
        <v>14</v>
      </c>
      <c r="L285" s="3">
        <f>ROUND('Рейтинговая таблица организаций'!F285*100/M285,0)</f>
        <v>88</v>
      </c>
      <c r="M285" s="3">
        <f>'Рейтинговая таблица организаций'!G285</f>
        <v>56</v>
      </c>
      <c r="N285" s="3">
        <f>'Рейтинговая таблица организаций'!H285</f>
        <v>4</v>
      </c>
      <c r="O285" s="3">
        <f>ROUND('Рейтинговая таблица организаций'!I285*100/P285,0)</f>
        <v>100</v>
      </c>
      <c r="P285" s="3">
        <f>'Рейтинговая таблица организаций'!J285</f>
        <v>31</v>
      </c>
      <c r="Q285" s="3">
        <f>ROUND('Рейтинговая таблица организаций'!K285*100/R285,0)</f>
        <v>100</v>
      </c>
      <c r="R285" s="3">
        <f>'Рейтинговая таблица организаций'!L285</f>
        <v>25</v>
      </c>
      <c r="S285" s="3">
        <f>'Рейтинговая таблица организаций'!U285</f>
        <v>5</v>
      </c>
      <c r="T285" s="3">
        <f>'Рейтинговая таблица организаций'!X285</f>
        <v>33</v>
      </c>
      <c r="U285" s="3">
        <f>'Рейтинговая таблица организаций'!Y285</f>
        <v>33</v>
      </c>
      <c r="V285" s="3">
        <f>'Рейтинговая таблица организаций'!AD285</f>
        <v>0</v>
      </c>
      <c r="W285" s="3">
        <f>'Рейтинговая таблица организаций'!AE285</f>
        <v>2</v>
      </c>
      <c r="X285" s="3">
        <f>'Рейтинговая таблица организаций'!AF285</f>
        <v>6</v>
      </c>
      <c r="Y285" s="3">
        <f>'Рейтинговая таблица организаций'!AG285</f>
        <v>6</v>
      </c>
      <c r="Z285" s="3">
        <f>ROUND('Рейтинговая таблица организаций'!AL285*100/AA285,0)</f>
        <v>100</v>
      </c>
      <c r="AA285" s="3">
        <f>'Рейтинговая таблица организаций'!AM285</f>
        <v>33</v>
      </c>
      <c r="AB285" s="3">
        <f>ROUND('Рейтинговая таблица организаций'!AN285*100/AC285,0)</f>
        <v>100</v>
      </c>
      <c r="AC285" s="3">
        <f>'Рейтинговая таблица организаций'!AO285</f>
        <v>33</v>
      </c>
      <c r="AD285" s="3">
        <f>ROUND('Рейтинговая таблица организаций'!AP285*100/AE285,0)</f>
        <v>100</v>
      </c>
      <c r="AE285" s="3">
        <f>'Рейтинговая таблица организаций'!AQ285</f>
        <v>22</v>
      </c>
      <c r="AF285" s="3">
        <f>ROUND('Рейтинговая таблица организаций'!AV285*100/AG285,0)</f>
        <v>97</v>
      </c>
      <c r="AG285" s="3">
        <f>'Рейтинговая таблица организаций'!AW285</f>
        <v>33</v>
      </c>
      <c r="AH285" s="3">
        <f>ROUND('Рейтинговая таблица организаций'!AX285*100/AI285,0)</f>
        <v>100</v>
      </c>
      <c r="AI285" s="3">
        <f>'Рейтинговая таблица организаций'!AY285</f>
        <v>33</v>
      </c>
      <c r="AJ285" s="3">
        <f>ROUND('Рейтинговая таблица организаций'!AZ285*100/AK285,0)</f>
        <v>100</v>
      </c>
      <c r="AK285" s="3">
        <f>'Рейтинговая таблица организаций'!BA285</f>
        <v>33</v>
      </c>
    </row>
    <row r="286" spans="1:37">
      <c r="A286" s="14">
        <f>'Рейтинговая таблица организаций'!A286</f>
        <v>285</v>
      </c>
      <c r="B286" s="14" t="str">
        <f>'бланки '!C288</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6" s="2">
        <f>'бланки '!E288+'бланки '!F288</f>
        <v>28</v>
      </c>
      <c r="D286" s="14">
        <f>'Рейтинговая таблица организаций'!C286</f>
        <v>29</v>
      </c>
      <c r="E286" s="14">
        <v>3</v>
      </c>
      <c r="F286" s="14">
        <v>26</v>
      </c>
      <c r="G286" s="14">
        <v>1</v>
      </c>
      <c r="H286" s="6">
        <f t="shared" si="4"/>
        <v>1.0357142857142858</v>
      </c>
      <c r="I286" s="18">
        <f>анкеты!I284</f>
        <v>2</v>
      </c>
      <c r="J286" s="3">
        <f>ROUND('Рейтинговая таблица организаций'!D286*100/K286,0)</f>
        <v>100</v>
      </c>
      <c r="K286" s="3">
        <f>'Рейтинговая таблица организаций'!E286</f>
        <v>14</v>
      </c>
      <c r="L286" s="3">
        <f>ROUND('Рейтинговая таблица организаций'!F286*100/M286,0)</f>
        <v>100</v>
      </c>
      <c r="M286" s="3">
        <f>'Рейтинговая таблица организаций'!G286</f>
        <v>54</v>
      </c>
      <c r="N286" s="3">
        <f>'Рейтинговая таблица организаций'!H286</f>
        <v>4</v>
      </c>
      <c r="O286" s="3">
        <f>ROUND('Рейтинговая таблица организаций'!I286*100/P286,0)</f>
        <v>100</v>
      </c>
      <c r="P286" s="3">
        <f>'Рейтинговая таблица организаций'!J286</f>
        <v>20</v>
      </c>
      <c r="Q286" s="3">
        <f>ROUND('Рейтинговая таблица организаций'!K286*100/R286,0)</f>
        <v>100</v>
      </c>
      <c r="R286" s="3">
        <f>'Рейтинговая таблица организаций'!L286</f>
        <v>22</v>
      </c>
      <c r="S286" s="3">
        <f>'Рейтинговая таблица организаций'!U286</f>
        <v>5</v>
      </c>
      <c r="T286" s="3">
        <f>'Рейтинговая таблица организаций'!X286</f>
        <v>28</v>
      </c>
      <c r="U286" s="3">
        <f>'Рейтинговая таблица организаций'!Y286</f>
        <v>29</v>
      </c>
      <c r="V286" s="3">
        <f>'Рейтинговая таблица организаций'!AD286</f>
        <v>0</v>
      </c>
      <c r="W286" s="3">
        <f>'Рейтинговая таблица организаций'!AE286</f>
        <v>3</v>
      </c>
      <c r="X286" s="3">
        <f>'Рейтинговая таблица организаций'!AF286</f>
        <v>2</v>
      </c>
      <c r="Y286" s="3">
        <f>'Рейтинговая таблица организаций'!AG286</f>
        <v>2</v>
      </c>
      <c r="Z286" s="3">
        <f>ROUND('Рейтинговая таблица организаций'!AL286*100/AA286,0)</f>
        <v>97</v>
      </c>
      <c r="AA286" s="3">
        <f>'Рейтинговая таблица организаций'!AM286</f>
        <v>29</v>
      </c>
      <c r="AB286" s="3">
        <f>ROUND('Рейтинговая таблица организаций'!AN286*100/AC286,0)</f>
        <v>100</v>
      </c>
      <c r="AC286" s="3">
        <f>'Рейтинговая таблица организаций'!AO286</f>
        <v>29</v>
      </c>
      <c r="AD286" s="3">
        <f>ROUND('Рейтинговая таблица организаций'!AP286*100/AE286,0)</f>
        <v>100</v>
      </c>
      <c r="AE286" s="3">
        <f>'Рейтинговая таблица организаций'!AQ286</f>
        <v>26</v>
      </c>
      <c r="AF286" s="3">
        <f>ROUND('Рейтинговая таблица организаций'!AV286*100/AG286,0)</f>
        <v>100</v>
      </c>
      <c r="AG286" s="3">
        <f>'Рейтинговая таблица организаций'!AW286</f>
        <v>29</v>
      </c>
      <c r="AH286" s="3">
        <f>ROUND('Рейтинговая таблица организаций'!AX286*100/AI286,0)</f>
        <v>100</v>
      </c>
      <c r="AI286" s="3">
        <f>'Рейтинговая таблица организаций'!AY286</f>
        <v>29</v>
      </c>
      <c r="AJ286" s="3">
        <f>ROUND('Рейтинговая таблица организаций'!AZ286*100/AK286,0)</f>
        <v>100</v>
      </c>
      <c r="AK286" s="3">
        <f>'Рейтинговая таблица организаций'!BA286</f>
        <v>29</v>
      </c>
    </row>
    <row r="287" spans="1:37">
      <c r="A287" s="14">
        <f>'Рейтинговая таблица организаций'!A287</f>
        <v>286</v>
      </c>
      <c r="B287" s="14" t="str">
        <f>'бланки '!C289</f>
        <v>Муниципальное бюджетное общеобразовательное учреждение «Успенская основная общеобразовательная школа» Покровского района Орловской области</v>
      </c>
      <c r="C287" s="2">
        <f>'бланки '!E289+'бланки '!F289</f>
        <v>12</v>
      </c>
      <c r="D287" s="14">
        <f>'Рейтинговая таблица организаций'!C287</f>
        <v>11</v>
      </c>
      <c r="E287" s="14">
        <v>4</v>
      </c>
      <c r="F287" s="14">
        <v>7</v>
      </c>
      <c r="G287" s="14">
        <v>1</v>
      </c>
      <c r="H287" s="6">
        <f t="shared" si="4"/>
        <v>0.91666666666666663</v>
      </c>
      <c r="I287" s="18">
        <f>анкеты!I285</f>
        <v>1</v>
      </c>
      <c r="J287" s="3">
        <f>ROUND('Рейтинговая таблица организаций'!D287*100/K287,0)</f>
        <v>100</v>
      </c>
      <c r="K287" s="3">
        <f>'Рейтинговая таблица организаций'!E287</f>
        <v>14</v>
      </c>
      <c r="L287" s="3">
        <f>ROUND('Рейтинговая таблица организаций'!F287*100/M287,0)</f>
        <v>93</v>
      </c>
      <c r="M287" s="3">
        <f>'Рейтинговая таблица организаций'!G287</f>
        <v>57</v>
      </c>
      <c r="N287" s="3">
        <f>'Рейтинговая таблица организаций'!H287</f>
        <v>4</v>
      </c>
      <c r="O287" s="3">
        <f>ROUND('Рейтинговая таблица организаций'!I287*100/P287,0)</f>
        <v>100</v>
      </c>
      <c r="P287" s="3">
        <f>'Рейтинговая таблица организаций'!J287</f>
        <v>11</v>
      </c>
      <c r="Q287" s="3">
        <f>ROUND('Рейтинговая таблица организаций'!K287*100/R287,0)</f>
        <v>100</v>
      </c>
      <c r="R287" s="3">
        <f>'Рейтинговая таблица организаций'!L287</f>
        <v>10</v>
      </c>
      <c r="S287" s="3">
        <f>'Рейтинговая таблица организаций'!U287</f>
        <v>5</v>
      </c>
      <c r="T287" s="3">
        <f>'Рейтинговая таблица организаций'!X287</f>
        <v>11</v>
      </c>
      <c r="U287" s="3">
        <f>'Рейтинговая таблица организаций'!Y287</f>
        <v>11</v>
      </c>
      <c r="V287" s="3">
        <f>'Рейтинговая таблица организаций'!AD287</f>
        <v>0</v>
      </c>
      <c r="W287" s="3">
        <f>'Рейтинговая таблица организаций'!AE287</f>
        <v>3</v>
      </c>
      <c r="X287" s="3">
        <f>'Рейтинговая таблица организаций'!AF287</f>
        <v>1</v>
      </c>
      <c r="Y287" s="3">
        <f>'Рейтинговая таблица организаций'!AG287</f>
        <v>1</v>
      </c>
      <c r="Z287" s="3">
        <f>ROUND('Рейтинговая таблица организаций'!AL287*100/AA287,0)</f>
        <v>100</v>
      </c>
      <c r="AA287" s="3">
        <f>'Рейтинговая таблица организаций'!AM287</f>
        <v>11</v>
      </c>
      <c r="AB287" s="3">
        <f>ROUND('Рейтинговая таблица организаций'!AN287*100/AC287,0)</f>
        <v>100</v>
      </c>
      <c r="AC287" s="3">
        <f>'Рейтинговая таблица организаций'!AO287</f>
        <v>11</v>
      </c>
      <c r="AD287" s="3">
        <f>ROUND('Рейтинговая таблица организаций'!AP287*100/AE287,0)</f>
        <v>100</v>
      </c>
      <c r="AE287" s="3">
        <f>'Рейтинговая таблица организаций'!AQ287</f>
        <v>10</v>
      </c>
      <c r="AF287" s="3">
        <f>ROUND('Рейтинговая таблица организаций'!AV287*100/AG287,0)</f>
        <v>100</v>
      </c>
      <c r="AG287" s="3">
        <f>'Рейтинговая таблица организаций'!AW287</f>
        <v>11</v>
      </c>
      <c r="AH287" s="3">
        <f>ROUND('Рейтинговая таблица организаций'!AX287*100/AI287,0)</f>
        <v>100</v>
      </c>
      <c r="AI287" s="3">
        <f>'Рейтинговая таблица организаций'!AY287</f>
        <v>11</v>
      </c>
      <c r="AJ287" s="3">
        <f>ROUND('Рейтинговая таблица организаций'!AZ287*100/AK287,0)</f>
        <v>100</v>
      </c>
      <c r="AK287" s="3">
        <f>'Рейтинговая таблица организаций'!BA287</f>
        <v>11</v>
      </c>
    </row>
    <row r="288" spans="1:37">
      <c r="A288" s="14">
        <f>'Рейтинговая таблица организаций'!A288</f>
        <v>287</v>
      </c>
      <c r="B288" s="14" t="str">
        <f>'бланки '!C290</f>
        <v>Муниципальное бюджетное общеобразовательное учреждение «Грачёвская основная общеобразовательная школа» Покровского района Орловской области</v>
      </c>
      <c r="C288" s="2">
        <f>'бланки '!E290+'бланки '!F290</f>
        <v>26</v>
      </c>
      <c r="D288" s="14">
        <f>'Рейтинговая таблица организаций'!C288</f>
        <v>19</v>
      </c>
      <c r="E288" s="14">
        <v>11</v>
      </c>
      <c r="F288" s="14">
        <v>8</v>
      </c>
      <c r="G288" s="14">
        <v>2</v>
      </c>
      <c r="H288" s="6">
        <f t="shared" si="4"/>
        <v>0.73076923076923073</v>
      </c>
      <c r="I288" s="18">
        <f>анкеты!I286</f>
        <v>1</v>
      </c>
      <c r="J288" s="3">
        <f>ROUND('Рейтинговая таблица организаций'!D288*100/K288,0)</f>
        <v>100</v>
      </c>
      <c r="K288" s="3">
        <f>'Рейтинговая таблица организаций'!E288</f>
        <v>14</v>
      </c>
      <c r="L288" s="3">
        <f>ROUND('Рейтинговая таблица организаций'!F288*100/M288,0)</f>
        <v>76</v>
      </c>
      <c r="M288" s="3">
        <f>'Рейтинговая таблица организаций'!G288</f>
        <v>53</v>
      </c>
      <c r="N288" s="3">
        <f>'Рейтинговая таблица организаций'!H288</f>
        <v>4</v>
      </c>
      <c r="O288" s="3">
        <f>ROUND('Рейтинговая таблица организаций'!I288*100/P288,0)</f>
        <v>100</v>
      </c>
      <c r="P288" s="3">
        <f>'Рейтинговая таблица организаций'!J288</f>
        <v>19</v>
      </c>
      <c r="Q288" s="3">
        <f>ROUND('Рейтинговая таблица организаций'!K288*100/R288,0)</f>
        <v>100</v>
      </c>
      <c r="R288" s="3">
        <f>'Рейтинговая таблица организаций'!L288</f>
        <v>19</v>
      </c>
      <c r="S288" s="3">
        <f>'Рейтинговая таблица организаций'!U288</f>
        <v>5</v>
      </c>
      <c r="T288" s="3">
        <f>'Рейтинговая таблица организаций'!X288</f>
        <v>19</v>
      </c>
      <c r="U288" s="3">
        <f>'Рейтинговая таблица организаций'!Y288</f>
        <v>19</v>
      </c>
      <c r="V288" s="3">
        <f>'Рейтинговая таблица организаций'!AD288</f>
        <v>1</v>
      </c>
      <c r="W288" s="3">
        <f>'Рейтинговая таблица организаций'!AE288</f>
        <v>3</v>
      </c>
      <c r="X288" s="3">
        <f>'Рейтинговая таблица организаций'!AF288</f>
        <v>1</v>
      </c>
      <c r="Y288" s="3">
        <f>'Рейтинговая таблица организаций'!AG288</f>
        <v>1</v>
      </c>
      <c r="Z288" s="3">
        <f>ROUND('Рейтинговая таблица организаций'!AL288*100/AA288,0)</f>
        <v>100</v>
      </c>
      <c r="AA288" s="3">
        <f>'Рейтинговая таблица организаций'!AM288</f>
        <v>19</v>
      </c>
      <c r="AB288" s="3">
        <f>ROUND('Рейтинговая таблица организаций'!AN288*100/AC288,0)</f>
        <v>100</v>
      </c>
      <c r="AC288" s="3">
        <f>'Рейтинговая таблица организаций'!AO288</f>
        <v>19</v>
      </c>
      <c r="AD288" s="3">
        <f>ROUND('Рейтинговая таблица организаций'!AP288*100/AE288,0)</f>
        <v>100</v>
      </c>
      <c r="AE288" s="3">
        <f>'Рейтинговая таблица организаций'!AQ288</f>
        <v>19</v>
      </c>
      <c r="AF288" s="3">
        <f>ROUND('Рейтинговая таблица организаций'!AV288*100/AG288,0)</f>
        <v>100</v>
      </c>
      <c r="AG288" s="3">
        <f>'Рейтинговая таблица организаций'!AW288</f>
        <v>19</v>
      </c>
      <c r="AH288" s="3">
        <f>ROUND('Рейтинговая таблица организаций'!AX288*100/AI288,0)</f>
        <v>100</v>
      </c>
      <c r="AI288" s="3">
        <f>'Рейтинговая таблица организаций'!AY288</f>
        <v>19</v>
      </c>
      <c r="AJ288" s="3">
        <f>ROUND('Рейтинговая таблица организаций'!AZ288*100/AK288,0)</f>
        <v>100</v>
      </c>
      <c r="AK288" s="3">
        <f>'Рейтинговая таблица организаций'!BA288</f>
        <v>19</v>
      </c>
    </row>
    <row r="289" spans="1:37">
      <c r="A289" s="14">
        <f>'Рейтинговая таблица организаций'!A289</f>
        <v>288</v>
      </c>
      <c r="B289" s="14" t="str">
        <f>'бланки '!C291</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9" s="2">
        <f>'бланки '!E291+'бланки '!F291</f>
        <v>30</v>
      </c>
      <c r="D289" s="14">
        <f>'Рейтинговая таблица организаций'!C289</f>
        <v>22</v>
      </c>
      <c r="E289" s="14">
        <v>3</v>
      </c>
      <c r="F289" s="14">
        <v>19</v>
      </c>
      <c r="G289" s="14">
        <v>1</v>
      </c>
      <c r="H289" s="6">
        <f t="shared" si="4"/>
        <v>0.73333333333333328</v>
      </c>
      <c r="I289" s="18">
        <f>анкеты!I287</f>
        <v>8</v>
      </c>
      <c r="J289" s="3">
        <f>ROUND('Рейтинговая таблица организаций'!D289*100/K289,0)</f>
        <v>100</v>
      </c>
      <c r="K289" s="3">
        <f>'Рейтинговая таблица организаций'!E289</f>
        <v>13</v>
      </c>
      <c r="L289" s="3">
        <f>ROUND('Рейтинговая таблица организаций'!F289*100/M289,0)</f>
        <v>99</v>
      </c>
      <c r="M289" s="3">
        <f>'Рейтинговая таблица организаций'!G289</f>
        <v>57</v>
      </c>
      <c r="N289" s="3">
        <f>'Рейтинговая таблица организаций'!H289</f>
        <v>4</v>
      </c>
      <c r="O289" s="3">
        <f>ROUND('Рейтинговая таблица организаций'!I289*100/P289,0)</f>
        <v>100</v>
      </c>
      <c r="P289" s="3">
        <f>'Рейтинговая таблица организаций'!J289</f>
        <v>21</v>
      </c>
      <c r="Q289" s="3">
        <f>ROUND('Рейтинговая таблица организаций'!K289*100/R289,0)</f>
        <v>95</v>
      </c>
      <c r="R289" s="3">
        <f>'Рейтинговая таблица организаций'!L289</f>
        <v>21</v>
      </c>
      <c r="S289" s="3">
        <f>'Рейтинговая таблица организаций'!U289</f>
        <v>5</v>
      </c>
      <c r="T289" s="3">
        <f>'Рейтинговая таблица организаций'!X289</f>
        <v>22</v>
      </c>
      <c r="U289" s="3">
        <f>'Рейтинговая таблица организаций'!Y289</f>
        <v>22</v>
      </c>
      <c r="V289" s="3">
        <f>'Рейтинговая таблица организаций'!AD289</f>
        <v>2</v>
      </c>
      <c r="W289" s="3">
        <f>'Рейтинговая таблица организаций'!AE289</f>
        <v>3</v>
      </c>
      <c r="X289" s="3">
        <f>'Рейтинговая таблица организаций'!AF289</f>
        <v>8</v>
      </c>
      <c r="Y289" s="3">
        <f>'Рейтинговая таблица организаций'!AG289</f>
        <v>8</v>
      </c>
      <c r="Z289" s="3">
        <f>ROUND('Рейтинговая таблица организаций'!AL289*100/AA289,0)</f>
        <v>100</v>
      </c>
      <c r="AA289" s="3">
        <f>'Рейтинговая таблица организаций'!AM289</f>
        <v>22</v>
      </c>
      <c r="AB289" s="3">
        <f>ROUND('Рейтинговая таблица организаций'!AN289*100/AC289,0)</f>
        <v>100</v>
      </c>
      <c r="AC289" s="3">
        <f>'Рейтинговая таблица организаций'!AO289</f>
        <v>22</v>
      </c>
      <c r="AD289" s="3">
        <f>ROUND('Рейтинговая таблица организаций'!AP289*100/AE289,0)</f>
        <v>100</v>
      </c>
      <c r="AE289" s="3">
        <f>'Рейтинговая таблица организаций'!AQ289</f>
        <v>20</v>
      </c>
      <c r="AF289" s="3">
        <f>ROUND('Рейтинговая таблица организаций'!AV289*100/AG289,0)</f>
        <v>100</v>
      </c>
      <c r="AG289" s="3">
        <f>'Рейтинговая таблица организаций'!AW289</f>
        <v>22</v>
      </c>
      <c r="AH289" s="3">
        <f>ROUND('Рейтинговая таблица организаций'!AX289*100/AI289,0)</f>
        <v>95</v>
      </c>
      <c r="AI289" s="3">
        <f>'Рейтинговая таблица организаций'!AY289</f>
        <v>22</v>
      </c>
      <c r="AJ289" s="3">
        <f>ROUND('Рейтинговая таблица организаций'!AZ289*100/AK289,0)</f>
        <v>100</v>
      </c>
      <c r="AK289" s="3">
        <f>'Рейтинговая таблица организаций'!BA289</f>
        <v>22</v>
      </c>
    </row>
    <row r="290" spans="1:37">
      <c r="A290" s="14">
        <f>'Рейтинговая таблица организаций'!A290</f>
        <v>289</v>
      </c>
      <c r="B290" s="14" t="str">
        <f>'бланки '!C292</f>
        <v>Муниципальное бюджетное общеобразовательное учреждение «Моховская средняя общеобразовательная школа» Покровского района Орловской области</v>
      </c>
      <c r="C290" s="2">
        <f>'бланки '!E292+'бланки '!F292</f>
        <v>61</v>
      </c>
      <c r="D290" s="14">
        <f>'Рейтинговая таблица организаций'!C290</f>
        <v>45</v>
      </c>
      <c r="E290" s="14">
        <v>15</v>
      </c>
      <c r="F290" s="14">
        <v>30</v>
      </c>
      <c r="G290" s="14">
        <v>4</v>
      </c>
      <c r="H290" s="6">
        <f t="shared" si="4"/>
        <v>0.73770491803278693</v>
      </c>
      <c r="I290" s="18">
        <f>анкеты!I288</f>
        <v>1</v>
      </c>
      <c r="J290" s="3">
        <f>ROUND('Рейтинговая таблица организаций'!D290*100/K290,0)</f>
        <v>100</v>
      </c>
      <c r="K290" s="3">
        <f>'Рейтинговая таблица организаций'!E290</f>
        <v>14</v>
      </c>
      <c r="L290" s="3">
        <f>ROUND('Рейтинговая таблица организаций'!F290*100/M290,0)</f>
        <v>95</v>
      </c>
      <c r="M290" s="3">
        <f>'Рейтинговая таблица организаций'!G290</f>
        <v>55</v>
      </c>
      <c r="N290" s="3">
        <f>'Рейтинговая таблица организаций'!H290</f>
        <v>4</v>
      </c>
      <c r="O290" s="3">
        <f>ROUND('Рейтинговая таблица организаций'!I290*100/P290,0)</f>
        <v>100</v>
      </c>
      <c r="P290" s="3">
        <f>'Рейтинговая таблица организаций'!J290</f>
        <v>32</v>
      </c>
      <c r="Q290" s="3">
        <f>ROUND('Рейтинговая таблица организаций'!K290*100/R290,0)</f>
        <v>100</v>
      </c>
      <c r="R290" s="3">
        <f>'Рейтинговая таблица организаций'!L290</f>
        <v>27</v>
      </c>
      <c r="S290" s="3">
        <f>'Рейтинговая таблица организаций'!U290</f>
        <v>5</v>
      </c>
      <c r="T290" s="3">
        <f>'Рейтинговая таблица организаций'!X290</f>
        <v>45</v>
      </c>
      <c r="U290" s="3">
        <f>'Рейтинговая таблица организаций'!Y290</f>
        <v>45</v>
      </c>
      <c r="V290" s="3">
        <f>'Рейтинговая таблица организаций'!AD290</f>
        <v>0</v>
      </c>
      <c r="W290" s="3">
        <f>'Рейтинговая таблица организаций'!AE290</f>
        <v>4</v>
      </c>
      <c r="X290" s="3">
        <f>'Рейтинговая таблица организаций'!AF290</f>
        <v>1</v>
      </c>
      <c r="Y290" s="3">
        <f>'Рейтинговая таблица организаций'!AG290</f>
        <v>1</v>
      </c>
      <c r="Z290" s="3">
        <f>ROUND('Рейтинговая таблица организаций'!AL290*100/AA290,0)</f>
        <v>100</v>
      </c>
      <c r="AA290" s="3">
        <f>'Рейтинговая таблица организаций'!AM290</f>
        <v>45</v>
      </c>
      <c r="AB290" s="3">
        <f>ROUND('Рейтинговая таблица организаций'!AN290*100/AC290,0)</f>
        <v>98</v>
      </c>
      <c r="AC290" s="3">
        <f>'Рейтинговая таблица организаций'!AO290</f>
        <v>45</v>
      </c>
      <c r="AD290" s="3">
        <f>ROUND('Рейтинговая таблица организаций'!AP290*100/AE290,0)</f>
        <v>100</v>
      </c>
      <c r="AE290" s="3">
        <f>'Рейтинговая таблица организаций'!AQ290</f>
        <v>39</v>
      </c>
      <c r="AF290" s="3">
        <f>ROUND('Рейтинговая таблица организаций'!AV290*100/AG290,0)</f>
        <v>96</v>
      </c>
      <c r="AG290" s="3">
        <f>'Рейтинговая таблица организаций'!AW290</f>
        <v>45</v>
      </c>
      <c r="AH290" s="3">
        <f>ROUND('Рейтинговая таблица организаций'!AX290*100/AI290,0)</f>
        <v>98</v>
      </c>
      <c r="AI290" s="3">
        <f>'Рейтинговая таблица организаций'!AY290</f>
        <v>45</v>
      </c>
      <c r="AJ290" s="3">
        <f>ROUND('Рейтинговая таблица организаций'!AZ290*100/AK290,0)</f>
        <v>96</v>
      </c>
      <c r="AK290" s="3">
        <f>'Рейтинговая таблица организаций'!BA290</f>
        <v>45</v>
      </c>
    </row>
    <row r="291" spans="1:37">
      <c r="A291" s="14">
        <f>'Рейтинговая таблица организаций'!A291</f>
        <v>290</v>
      </c>
      <c r="B291" s="14" t="str">
        <f>'бланки '!C293</f>
        <v>Муниципальное бюджетное общеобразовательное учреждение «Протасовская основная общеобразовательная школа» Покровского района Орловской области</v>
      </c>
      <c r="C291" s="2">
        <f>'бланки '!E293+'бланки '!F293</f>
        <v>12</v>
      </c>
      <c r="D291" s="14">
        <f>'Рейтинговая таблица организаций'!C291</f>
        <v>13</v>
      </c>
      <c r="E291" s="14">
        <v>2</v>
      </c>
      <c r="F291" s="14">
        <v>11</v>
      </c>
      <c r="G291" s="14">
        <v>1</v>
      </c>
      <c r="H291" s="6">
        <f t="shared" si="4"/>
        <v>1.0833333333333333</v>
      </c>
      <c r="I291" s="18">
        <f>анкеты!I289</f>
        <v>1</v>
      </c>
      <c r="J291" s="3">
        <f>ROUND('Рейтинговая таблица организаций'!D291*100/K291,0)</f>
        <v>100</v>
      </c>
      <c r="K291" s="3">
        <f>'Рейтинговая таблица организаций'!E291</f>
        <v>13</v>
      </c>
      <c r="L291" s="3">
        <f>ROUND('Рейтинговая таблица организаций'!F291*100/M291,0)</f>
        <v>73</v>
      </c>
      <c r="M291" s="3">
        <f>'Рейтинговая таблица организаций'!G291</f>
        <v>54</v>
      </c>
      <c r="N291" s="3">
        <f>'Рейтинговая таблица организаций'!H291</f>
        <v>4</v>
      </c>
      <c r="O291" s="3">
        <f>ROUND('Рейтинговая таблица организаций'!I291*100/P291,0)</f>
        <v>100</v>
      </c>
      <c r="P291" s="3">
        <f>'Рейтинговая таблица организаций'!J291</f>
        <v>11</v>
      </c>
      <c r="Q291" s="3">
        <f>ROUND('Рейтинговая таблица организаций'!K291*100/R291,0)</f>
        <v>100</v>
      </c>
      <c r="R291" s="3">
        <f>'Рейтинговая таблица организаций'!L291</f>
        <v>3</v>
      </c>
      <c r="S291" s="3">
        <f>'Рейтинговая таблица организаций'!U291</f>
        <v>5</v>
      </c>
      <c r="T291" s="3">
        <f>'Рейтинговая таблица организаций'!X291</f>
        <v>13</v>
      </c>
      <c r="U291" s="3">
        <f>'Рейтинговая таблица организаций'!Y291</f>
        <v>13</v>
      </c>
      <c r="V291" s="3">
        <f>'Рейтинговая таблица организаций'!AD291</f>
        <v>0</v>
      </c>
      <c r="W291" s="3">
        <f>'Рейтинговая таблица организаций'!AE291</f>
        <v>2</v>
      </c>
      <c r="X291" s="3">
        <f>'Рейтинговая таблица организаций'!AF291</f>
        <v>1</v>
      </c>
      <c r="Y291" s="3">
        <f>'Рейтинговая таблица организаций'!AG291</f>
        <v>1</v>
      </c>
      <c r="Z291" s="3">
        <f>ROUND('Рейтинговая таблица организаций'!AL291*100/AA291,0)</f>
        <v>100</v>
      </c>
      <c r="AA291" s="3">
        <f>'Рейтинговая таблица организаций'!AM291</f>
        <v>13</v>
      </c>
      <c r="AB291" s="3">
        <f>ROUND('Рейтинговая таблица организаций'!AN291*100/AC291,0)</f>
        <v>100</v>
      </c>
      <c r="AC291" s="3">
        <f>'Рейтинговая таблица организаций'!AO291</f>
        <v>13</v>
      </c>
      <c r="AD291" s="3">
        <f>ROUND('Рейтинговая таблица организаций'!AP291*100/AE291,0)</f>
        <v>100</v>
      </c>
      <c r="AE291" s="3">
        <f>'Рейтинговая таблица организаций'!AQ291</f>
        <v>11</v>
      </c>
      <c r="AF291" s="3">
        <f>ROUND('Рейтинговая таблица организаций'!AV291*100/AG291,0)</f>
        <v>100</v>
      </c>
      <c r="AG291" s="3">
        <f>'Рейтинговая таблица организаций'!AW291</f>
        <v>13</v>
      </c>
      <c r="AH291" s="3">
        <f>ROUND('Рейтинговая таблица организаций'!AX291*100/AI291,0)</f>
        <v>100</v>
      </c>
      <c r="AI291" s="3">
        <f>'Рейтинговая таблица организаций'!AY291</f>
        <v>13</v>
      </c>
      <c r="AJ291" s="3">
        <f>ROUND('Рейтинговая таблица организаций'!AZ291*100/AK291,0)</f>
        <v>100</v>
      </c>
      <c r="AK291" s="3">
        <f>'Рейтинговая таблица организаций'!BA291</f>
        <v>13</v>
      </c>
    </row>
    <row r="292" spans="1:37">
      <c r="A292" s="14">
        <f>'Рейтинговая таблица организаций'!A292</f>
        <v>291</v>
      </c>
      <c r="B292" s="14" t="str">
        <f>'бланки '!C294</f>
        <v>Муниципальное бюджетное общеобразовательное учреждение «Вепринецкая основная общеобразовательная школа» Покровского района Орловской области</v>
      </c>
      <c r="C292" s="2">
        <f>'бланки '!E294+'бланки '!F294</f>
        <v>16</v>
      </c>
      <c r="D292" s="14">
        <f>'Рейтинговая таблица организаций'!C292</f>
        <v>22</v>
      </c>
      <c r="E292" s="14">
        <v>0</v>
      </c>
      <c r="F292" s="14">
        <v>22</v>
      </c>
      <c r="G292" s="14">
        <v>1</v>
      </c>
      <c r="H292" s="6">
        <f t="shared" si="4"/>
        <v>1.375</v>
      </c>
      <c r="I292" s="18">
        <f>анкеты!I290</f>
        <v>1</v>
      </c>
      <c r="J292" s="3">
        <f>ROUND('Рейтинговая таблица организаций'!D292*100/K292,0)</f>
        <v>100</v>
      </c>
      <c r="K292" s="3">
        <f>'Рейтинговая таблица организаций'!E292</f>
        <v>14</v>
      </c>
      <c r="L292" s="3">
        <f>ROUND('Рейтинговая таблица организаций'!F292*100/M292,0)</f>
        <v>73</v>
      </c>
      <c r="M292" s="3">
        <f>'Рейтинговая таблица организаций'!G292</f>
        <v>55</v>
      </c>
      <c r="N292" s="3">
        <f>'Рейтинговая таблица организаций'!H292</f>
        <v>3</v>
      </c>
      <c r="O292" s="3">
        <f>ROUND('Рейтинговая таблица организаций'!I292*100/P292,0)</f>
        <v>100</v>
      </c>
      <c r="P292" s="3">
        <f>'Рейтинговая таблица организаций'!J292</f>
        <v>21</v>
      </c>
      <c r="Q292" s="3">
        <f>ROUND('Рейтинговая таблица организаций'!K292*100/R292,0)</f>
        <v>100</v>
      </c>
      <c r="R292" s="3">
        <f>'Рейтинговая таблица организаций'!L292</f>
        <v>21</v>
      </c>
      <c r="S292" s="3">
        <f>'Рейтинговая таблица организаций'!U292</f>
        <v>5</v>
      </c>
      <c r="T292" s="3">
        <f>'Рейтинговая таблица организаций'!X292</f>
        <v>22</v>
      </c>
      <c r="U292" s="3">
        <f>'Рейтинговая таблица организаций'!Y292</f>
        <v>22</v>
      </c>
      <c r="V292" s="3">
        <f>'Рейтинговая таблица организаций'!AD292</f>
        <v>0</v>
      </c>
      <c r="W292" s="3">
        <f>'Рейтинговая таблица организаций'!AE292</f>
        <v>2</v>
      </c>
      <c r="X292" s="3">
        <f>'Рейтинговая таблица организаций'!AF292</f>
        <v>1</v>
      </c>
      <c r="Y292" s="3">
        <f>'Рейтинговая таблица организаций'!AG292</f>
        <v>1</v>
      </c>
      <c r="Z292" s="3">
        <f>ROUND('Рейтинговая таблица организаций'!AL292*100/AA292,0)</f>
        <v>100</v>
      </c>
      <c r="AA292" s="3">
        <f>'Рейтинговая таблица организаций'!AM292</f>
        <v>22</v>
      </c>
      <c r="AB292" s="3">
        <f>ROUND('Рейтинговая таблица организаций'!AN292*100/AC292,0)</f>
        <v>100</v>
      </c>
      <c r="AC292" s="3">
        <f>'Рейтинговая таблица организаций'!AO292</f>
        <v>22</v>
      </c>
      <c r="AD292" s="3">
        <f>ROUND('Рейтинговая таблица организаций'!AP292*100/AE292,0)</f>
        <v>100</v>
      </c>
      <c r="AE292" s="3">
        <f>'Рейтинговая таблица организаций'!AQ292</f>
        <v>22</v>
      </c>
      <c r="AF292" s="3">
        <f>ROUND('Рейтинговая таблица организаций'!AV292*100/AG292,0)</f>
        <v>100</v>
      </c>
      <c r="AG292" s="3">
        <f>'Рейтинговая таблица организаций'!AW292</f>
        <v>22</v>
      </c>
      <c r="AH292" s="3">
        <f>ROUND('Рейтинговая таблица организаций'!AX292*100/AI292,0)</f>
        <v>100</v>
      </c>
      <c r="AI292" s="3">
        <f>'Рейтинговая таблица организаций'!AY292</f>
        <v>22</v>
      </c>
      <c r="AJ292" s="3">
        <f>ROUND('Рейтинговая таблица организаций'!AZ292*100/AK292,0)</f>
        <v>100</v>
      </c>
      <c r="AK292" s="3">
        <f>'Рейтинговая таблица организаций'!BA292</f>
        <v>22</v>
      </c>
    </row>
    <row r="293" spans="1:37">
      <c r="A293" s="14">
        <f>'Рейтинговая таблица организаций'!A293</f>
        <v>292</v>
      </c>
      <c r="B293" s="14" t="str">
        <f>'бланки '!C295</f>
        <v>Муниципальное бюджетное общеобразовательное учреждение «Никольская основная общеобразовательная школа» Покровского района Орловской области</v>
      </c>
      <c r="C293" s="2">
        <f>'бланки '!E295+'бланки '!F295</f>
        <v>24</v>
      </c>
      <c r="D293" s="14">
        <f>'Рейтинговая таблица организаций'!C293</f>
        <v>18</v>
      </c>
      <c r="E293" s="14">
        <v>0</v>
      </c>
      <c r="F293" s="14">
        <v>18</v>
      </c>
      <c r="G293" s="14">
        <v>1</v>
      </c>
      <c r="H293" s="6">
        <f t="shared" si="4"/>
        <v>0.75</v>
      </c>
      <c r="I293" s="18">
        <f>анкеты!I291</f>
        <v>9</v>
      </c>
      <c r="J293" s="3">
        <f>ROUND('Рейтинговая таблица организаций'!D293*100/K293,0)</f>
        <v>100</v>
      </c>
      <c r="K293" s="3">
        <f>'Рейтинговая таблица организаций'!E293</f>
        <v>13</v>
      </c>
      <c r="L293" s="3">
        <f>ROUND('Рейтинговая таблица организаций'!F293*100/M293,0)</f>
        <v>89</v>
      </c>
      <c r="M293" s="3">
        <f>'Рейтинговая таблица организаций'!G293</f>
        <v>51</v>
      </c>
      <c r="N293" s="3">
        <f>'Рейтинговая таблица организаций'!H293</f>
        <v>4</v>
      </c>
      <c r="O293" s="3">
        <f>ROUND('Рейтинговая таблица организаций'!I293*100/P293,0)</f>
        <v>100</v>
      </c>
      <c r="P293" s="3">
        <f>'Рейтинговая таблица организаций'!J293</f>
        <v>17</v>
      </c>
      <c r="Q293" s="3">
        <f>ROUND('Рейтинговая таблица организаций'!K293*100/R293,0)</f>
        <v>100</v>
      </c>
      <c r="R293" s="3">
        <f>'Рейтинговая таблица организаций'!L293</f>
        <v>18</v>
      </c>
      <c r="S293" s="3">
        <f>'Рейтинговая таблица организаций'!U293</f>
        <v>5</v>
      </c>
      <c r="T293" s="3">
        <f>'Рейтинговая таблица организаций'!X293</f>
        <v>18</v>
      </c>
      <c r="U293" s="3">
        <f>'Рейтинговая таблица организаций'!Y293</f>
        <v>18</v>
      </c>
      <c r="V293" s="3">
        <f>'Рейтинговая таблица организаций'!AD293</f>
        <v>1</v>
      </c>
      <c r="W293" s="3">
        <f>'Рейтинговая таблица организаций'!AE293</f>
        <v>3</v>
      </c>
      <c r="X293" s="3">
        <f>'Рейтинговая таблица организаций'!AF293</f>
        <v>9</v>
      </c>
      <c r="Y293" s="3">
        <f>'Рейтинговая таблица организаций'!AG293</f>
        <v>9</v>
      </c>
      <c r="Z293" s="3">
        <f>ROUND('Рейтинговая таблица организаций'!AL293*100/AA293,0)</f>
        <v>100</v>
      </c>
      <c r="AA293" s="3">
        <f>'Рейтинговая таблица организаций'!AM293</f>
        <v>18</v>
      </c>
      <c r="AB293" s="3">
        <f>ROUND('Рейтинговая таблица организаций'!AN293*100/AC293,0)</f>
        <v>100</v>
      </c>
      <c r="AC293" s="3">
        <f>'Рейтинговая таблица организаций'!AO293</f>
        <v>18</v>
      </c>
      <c r="AD293" s="3">
        <f>ROUND('Рейтинговая таблица организаций'!AP293*100/AE293,0)</f>
        <v>100</v>
      </c>
      <c r="AE293" s="3">
        <f>'Рейтинговая таблица организаций'!AQ293</f>
        <v>18</v>
      </c>
      <c r="AF293" s="3">
        <f>ROUND('Рейтинговая таблица организаций'!AV293*100/AG293,0)</f>
        <v>100</v>
      </c>
      <c r="AG293" s="3">
        <f>'Рейтинговая таблица организаций'!AW293</f>
        <v>18</v>
      </c>
      <c r="AH293" s="3">
        <f>ROUND('Рейтинговая таблица организаций'!AX293*100/AI293,0)</f>
        <v>100</v>
      </c>
      <c r="AI293" s="3">
        <f>'Рейтинговая таблица организаций'!AY293</f>
        <v>18</v>
      </c>
      <c r="AJ293" s="3">
        <f>ROUND('Рейтинговая таблица организаций'!AZ293*100/AK293,0)</f>
        <v>100</v>
      </c>
      <c r="AK293" s="3">
        <f>'Рейтинговая таблица организаций'!BA293</f>
        <v>18</v>
      </c>
    </row>
    <row r="294" spans="1:37">
      <c r="A294" s="14">
        <f>'Рейтинговая таблица организаций'!A294</f>
        <v>293</v>
      </c>
      <c r="B294" s="14" t="str">
        <f>'бланки '!C296</f>
        <v>Муниципальное бюджетное общеобразовательное учреждение «Трудкинская средняя общеобразовательная школа» Покровского района Орловской области</v>
      </c>
      <c r="C294" s="2">
        <f>'бланки '!E296+'бланки '!F296</f>
        <v>25</v>
      </c>
      <c r="D294" s="14">
        <f>'Рейтинговая таблица организаций'!C294</f>
        <v>20</v>
      </c>
      <c r="E294" s="14">
        <v>6</v>
      </c>
      <c r="F294" s="14">
        <v>14</v>
      </c>
      <c r="G294" s="14">
        <v>1</v>
      </c>
      <c r="H294" s="6">
        <f t="shared" si="4"/>
        <v>0.8</v>
      </c>
      <c r="I294" s="18">
        <f>анкеты!I292</f>
        <v>1</v>
      </c>
      <c r="J294" s="3">
        <f>ROUND('Рейтинговая таблица организаций'!D294*100/K294,0)</f>
        <v>100</v>
      </c>
      <c r="K294" s="3">
        <f>'Рейтинговая таблица организаций'!E294</f>
        <v>14</v>
      </c>
      <c r="L294" s="3">
        <f>ROUND('Рейтинговая таблица организаций'!F294*100/M294,0)</f>
        <v>97</v>
      </c>
      <c r="M294" s="3">
        <f>'Рейтинговая таблица организаций'!G294</f>
        <v>57</v>
      </c>
      <c r="N294" s="3">
        <f>'Рейтинговая таблица организаций'!H294</f>
        <v>4</v>
      </c>
      <c r="O294" s="3">
        <f>ROUND('Рейтинговая таблица организаций'!I294*100/P294,0)</f>
        <v>100</v>
      </c>
      <c r="P294" s="3">
        <f>'Рейтинговая таблица организаций'!J294</f>
        <v>20</v>
      </c>
      <c r="Q294" s="3">
        <f>ROUND('Рейтинговая таблица организаций'!K294*100/R294,0)</f>
        <v>100</v>
      </c>
      <c r="R294" s="3">
        <f>'Рейтинговая таблица организаций'!L294</f>
        <v>14</v>
      </c>
      <c r="S294" s="3">
        <f>'Рейтинговая таблица организаций'!U294</f>
        <v>5</v>
      </c>
      <c r="T294" s="3">
        <f>'Рейтинговая таблица организаций'!X294</f>
        <v>19</v>
      </c>
      <c r="U294" s="3">
        <f>'Рейтинговая таблица организаций'!Y294</f>
        <v>20</v>
      </c>
      <c r="V294" s="3">
        <f>'Рейтинговая таблица организаций'!AD294</f>
        <v>0</v>
      </c>
      <c r="W294" s="3">
        <f>'Рейтинговая таблица организаций'!AE294</f>
        <v>2</v>
      </c>
      <c r="X294" s="3">
        <f>'Рейтинговая таблица организаций'!AF294</f>
        <v>1</v>
      </c>
      <c r="Y294" s="3">
        <f>'Рейтинговая таблица организаций'!AG294</f>
        <v>1</v>
      </c>
      <c r="Z294" s="3">
        <f>ROUND('Рейтинговая таблица организаций'!AL294*100/AA294,0)</f>
        <v>100</v>
      </c>
      <c r="AA294" s="3">
        <f>'Рейтинговая таблица организаций'!AM294</f>
        <v>20</v>
      </c>
      <c r="AB294" s="3">
        <f>ROUND('Рейтинговая таблица организаций'!AN294*100/AC294,0)</f>
        <v>100</v>
      </c>
      <c r="AC294" s="3">
        <f>'Рейтинговая таблица организаций'!AO294</f>
        <v>20</v>
      </c>
      <c r="AD294" s="3">
        <f>ROUND('Рейтинговая таблица организаций'!AP294*100/AE294,0)</f>
        <v>100</v>
      </c>
      <c r="AE294" s="3">
        <f>'Рейтинговая таблица организаций'!AQ294</f>
        <v>17</v>
      </c>
      <c r="AF294" s="3">
        <f>ROUND('Рейтинговая таблица организаций'!AV294*100/AG294,0)</f>
        <v>100</v>
      </c>
      <c r="AG294" s="3">
        <f>'Рейтинговая таблица организаций'!AW294</f>
        <v>20</v>
      </c>
      <c r="AH294" s="3">
        <f>ROUND('Рейтинговая таблица организаций'!AX294*100/AI294,0)</f>
        <v>100</v>
      </c>
      <c r="AI294" s="3">
        <f>'Рейтинговая таблица организаций'!AY294</f>
        <v>20</v>
      </c>
      <c r="AJ294" s="3">
        <f>ROUND('Рейтинговая таблица организаций'!AZ294*100/AK294,0)</f>
        <v>95</v>
      </c>
      <c r="AK294" s="3">
        <f>'Рейтинговая таблица организаций'!BA294</f>
        <v>20</v>
      </c>
    </row>
    <row r="295" spans="1:37">
      <c r="A295" s="14">
        <f>'Рейтинговая таблица организаций'!A295</f>
        <v>294</v>
      </c>
      <c r="B295" s="14" t="str">
        <f>'бланки '!C297</f>
        <v>Муниципальное бюджетное общеобразовательное учреждение «Внуковская основная общеобразовательная школа» Покровского района Орловской области</v>
      </c>
      <c r="C295" s="2">
        <f>'бланки '!E297+'бланки '!F297</f>
        <v>15</v>
      </c>
      <c r="D295" s="14">
        <f>'Рейтинговая таблица организаций'!C295</f>
        <v>14</v>
      </c>
      <c r="E295" s="14">
        <v>2</v>
      </c>
      <c r="F295" s="14">
        <v>12</v>
      </c>
      <c r="G295" s="14">
        <v>1</v>
      </c>
      <c r="H295" s="6">
        <f t="shared" si="4"/>
        <v>0.93333333333333335</v>
      </c>
      <c r="I295" s="18">
        <f>анкеты!I293</f>
        <v>1</v>
      </c>
      <c r="J295" s="3">
        <f>ROUND('Рейтинговая таблица организаций'!D295*100/K295,0)</f>
        <v>100</v>
      </c>
      <c r="K295" s="3">
        <f>'Рейтинговая таблица организаций'!E295</f>
        <v>14</v>
      </c>
      <c r="L295" s="3">
        <f>ROUND('Рейтинговая таблица организаций'!F295*100/M295,0)</f>
        <v>89</v>
      </c>
      <c r="M295" s="3">
        <f>'Рейтинговая таблица организаций'!G295</f>
        <v>54</v>
      </c>
      <c r="N295" s="3">
        <f>'Рейтинговая таблица организаций'!H295</f>
        <v>4</v>
      </c>
      <c r="O295" s="3">
        <f>ROUND('Рейтинговая таблица организаций'!I295*100/P295,0)</f>
        <v>100</v>
      </c>
      <c r="P295" s="3">
        <f>'Рейтинговая таблица организаций'!J295</f>
        <v>14</v>
      </c>
      <c r="Q295" s="3">
        <f>ROUND('Рейтинговая таблица организаций'!K295*100/R295,0)</f>
        <v>100</v>
      </c>
      <c r="R295" s="3">
        <f>'Рейтинговая таблица организаций'!L295</f>
        <v>11</v>
      </c>
      <c r="S295" s="3">
        <f>'Рейтинговая таблица организаций'!U295</f>
        <v>5</v>
      </c>
      <c r="T295" s="3">
        <f>'Рейтинговая таблица организаций'!X295</f>
        <v>14</v>
      </c>
      <c r="U295" s="3">
        <f>'Рейтинговая таблица организаций'!Y295</f>
        <v>14</v>
      </c>
      <c r="V295" s="3">
        <f>'Рейтинговая таблица организаций'!AD295</f>
        <v>0</v>
      </c>
      <c r="W295" s="3">
        <f>'Рейтинговая таблица организаций'!AE295</f>
        <v>3</v>
      </c>
      <c r="X295" s="3">
        <f>'Рейтинговая таблица организаций'!AF295</f>
        <v>1</v>
      </c>
      <c r="Y295" s="3">
        <f>'Рейтинговая таблица организаций'!AG295</f>
        <v>1</v>
      </c>
      <c r="Z295" s="3">
        <f>ROUND('Рейтинговая таблица организаций'!AL295*100/AA295,0)</f>
        <v>100</v>
      </c>
      <c r="AA295" s="3">
        <f>'Рейтинговая таблица организаций'!AM295</f>
        <v>14</v>
      </c>
      <c r="AB295" s="3">
        <f>ROUND('Рейтинговая таблица организаций'!AN295*100/AC295,0)</f>
        <v>100</v>
      </c>
      <c r="AC295" s="3">
        <f>'Рейтинговая таблица организаций'!AO295</f>
        <v>14</v>
      </c>
      <c r="AD295" s="3">
        <f>ROUND('Рейтинговая таблица организаций'!AP295*100/AE295,0)</f>
        <v>100</v>
      </c>
      <c r="AE295" s="3">
        <f>'Рейтинговая таблица организаций'!AQ295</f>
        <v>14</v>
      </c>
      <c r="AF295" s="3">
        <f>ROUND('Рейтинговая таблица организаций'!AV295*100/AG295,0)</f>
        <v>100</v>
      </c>
      <c r="AG295" s="3">
        <f>'Рейтинговая таблица организаций'!AW295</f>
        <v>14</v>
      </c>
      <c r="AH295" s="3">
        <f>ROUND('Рейтинговая таблица организаций'!AX295*100/AI295,0)</f>
        <v>100</v>
      </c>
      <c r="AI295" s="3">
        <f>'Рейтинговая таблица организаций'!AY295</f>
        <v>14</v>
      </c>
      <c r="AJ295" s="3">
        <f>ROUND('Рейтинговая таблица организаций'!AZ295*100/AK295,0)</f>
        <v>100</v>
      </c>
      <c r="AK295" s="3">
        <f>'Рейтинговая таблица организаций'!BA295</f>
        <v>14</v>
      </c>
    </row>
    <row r="296" spans="1:37">
      <c r="A296" s="14">
        <f>'Рейтинговая таблица организаций'!A296</f>
        <v>295</v>
      </c>
      <c r="B296" s="14" t="str">
        <f>'бланки '!C298</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6" s="2">
        <f>'бланки '!E298+'бланки '!F298</f>
        <v>15</v>
      </c>
      <c r="D296" s="14">
        <f>'Рейтинговая таблица организаций'!C296</f>
        <v>19</v>
      </c>
      <c r="E296" s="14">
        <v>2</v>
      </c>
      <c r="F296" s="14">
        <v>17</v>
      </c>
      <c r="G296" s="14">
        <v>1</v>
      </c>
      <c r="H296" s="6">
        <f t="shared" si="4"/>
        <v>1.2666666666666666</v>
      </c>
      <c r="I296" s="18">
        <f>анкеты!I294</f>
        <v>6</v>
      </c>
      <c r="J296" s="3">
        <f>ROUND('Рейтинговая таблица организаций'!D296*100/K296,0)</f>
        <v>100</v>
      </c>
      <c r="K296" s="3">
        <f>'Рейтинговая таблица организаций'!E296</f>
        <v>13</v>
      </c>
      <c r="L296" s="3">
        <f>ROUND('Рейтинговая таблица организаций'!F296*100/M296,0)</f>
        <v>84</v>
      </c>
      <c r="M296" s="3">
        <f>'Рейтинговая таблица организаций'!G296</f>
        <v>54</v>
      </c>
      <c r="N296" s="3">
        <f>'Рейтинговая таблица организаций'!H296</f>
        <v>3</v>
      </c>
      <c r="O296" s="3">
        <f>ROUND('Рейтинговая таблица организаций'!I296*100/P296,0)</f>
        <v>100</v>
      </c>
      <c r="P296" s="3">
        <f>'Рейтинговая таблица организаций'!J296</f>
        <v>19</v>
      </c>
      <c r="Q296" s="3">
        <f>ROUND('Рейтинговая таблица организаций'!K296*100/R296,0)</f>
        <v>100</v>
      </c>
      <c r="R296" s="3">
        <f>'Рейтинговая таблица организаций'!L296</f>
        <v>17</v>
      </c>
      <c r="S296" s="3">
        <f>'Рейтинговая таблица организаций'!U296</f>
        <v>5</v>
      </c>
      <c r="T296" s="3">
        <f>'Рейтинговая таблица организаций'!X296</f>
        <v>19</v>
      </c>
      <c r="U296" s="3">
        <f>'Рейтинговая таблица организаций'!Y296</f>
        <v>19</v>
      </c>
      <c r="V296" s="3">
        <f>'Рейтинговая таблица организаций'!AD296</f>
        <v>0</v>
      </c>
      <c r="W296" s="3">
        <f>'Рейтинговая таблица организаций'!AE296</f>
        <v>2</v>
      </c>
      <c r="X296" s="3">
        <f>'Рейтинговая таблица организаций'!AF296</f>
        <v>5</v>
      </c>
      <c r="Y296" s="3">
        <f>'Рейтинговая таблица организаций'!AG296</f>
        <v>6</v>
      </c>
      <c r="Z296" s="3">
        <f>ROUND('Рейтинговая таблица организаций'!AL296*100/AA296,0)</f>
        <v>100</v>
      </c>
      <c r="AA296" s="3">
        <f>'Рейтинговая таблица организаций'!AM296</f>
        <v>19</v>
      </c>
      <c r="AB296" s="3">
        <f>ROUND('Рейтинговая таблица организаций'!AN296*100/AC296,0)</f>
        <v>100</v>
      </c>
      <c r="AC296" s="3">
        <f>'Рейтинговая таблица организаций'!AO296</f>
        <v>19</v>
      </c>
      <c r="AD296" s="3">
        <f>ROUND('Рейтинговая таблица организаций'!AP296*100/AE296,0)</f>
        <v>100</v>
      </c>
      <c r="AE296" s="3">
        <f>'Рейтинговая таблица организаций'!AQ296</f>
        <v>19</v>
      </c>
      <c r="AF296" s="3">
        <f>ROUND('Рейтинговая таблица организаций'!AV296*100/AG296,0)</f>
        <v>100</v>
      </c>
      <c r="AG296" s="3">
        <f>'Рейтинговая таблица организаций'!AW296</f>
        <v>19</v>
      </c>
      <c r="AH296" s="3">
        <f>ROUND('Рейтинговая таблица организаций'!AX296*100/AI296,0)</f>
        <v>100</v>
      </c>
      <c r="AI296" s="3">
        <f>'Рейтинговая таблица организаций'!AY296</f>
        <v>19</v>
      </c>
      <c r="AJ296" s="3">
        <f>ROUND('Рейтинговая таблица организаций'!AZ296*100/AK296,0)</f>
        <v>100</v>
      </c>
      <c r="AK296" s="3">
        <f>'Рейтинговая таблица организаций'!BA296</f>
        <v>19</v>
      </c>
    </row>
    <row r="297" spans="1:37">
      <c r="A297" s="14">
        <f>'Рейтинговая таблица организаций'!A297</f>
        <v>296</v>
      </c>
      <c r="B297" s="14" t="str">
        <f>'бланки '!C299</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7" s="2">
        <f>'бланки '!E299+'бланки '!F299</f>
        <v>724</v>
      </c>
      <c r="D297" s="14">
        <f>'Рейтинговая таблица организаций'!C297</f>
        <v>574</v>
      </c>
      <c r="E297" s="14">
        <v>211</v>
      </c>
      <c r="F297" s="14">
        <v>363</v>
      </c>
      <c r="G297" s="14">
        <v>1</v>
      </c>
      <c r="H297" s="6">
        <f t="shared" si="4"/>
        <v>0.79281767955801108</v>
      </c>
      <c r="I297" s="18">
        <f>анкеты!I295</f>
        <v>339</v>
      </c>
      <c r="J297" s="3">
        <f>ROUND('Рейтинговая таблица организаций'!D297*100/K297,0)</f>
        <v>100</v>
      </c>
      <c r="K297" s="3">
        <f>'Рейтинговая таблица организаций'!E297</f>
        <v>13</v>
      </c>
      <c r="L297" s="3">
        <f>ROUND('Рейтинговая таблица организаций'!F297*100/M297,0)</f>
        <v>100</v>
      </c>
      <c r="M297" s="3">
        <f>'Рейтинговая таблица организаций'!G297</f>
        <v>54</v>
      </c>
      <c r="N297" s="3">
        <f>'Рейтинговая таблица организаций'!H297</f>
        <v>4</v>
      </c>
      <c r="O297" s="3">
        <f>ROUND('Рейтинговая таблица организаций'!I297*100/P297,0)</f>
        <v>98</v>
      </c>
      <c r="P297" s="3">
        <f>'Рейтинговая таблица организаций'!J297</f>
        <v>488</v>
      </c>
      <c r="Q297" s="3">
        <f>ROUND('Рейтинговая таблица организаций'!K297*100/R297,0)</f>
        <v>98</v>
      </c>
      <c r="R297" s="3">
        <f>'Рейтинговая таблица организаций'!L297</f>
        <v>495</v>
      </c>
      <c r="S297" s="3">
        <f>'Рейтинговая таблица организаций'!U297</f>
        <v>5</v>
      </c>
      <c r="T297" s="3">
        <f>'Рейтинговая таблица организаций'!X297</f>
        <v>551</v>
      </c>
      <c r="U297" s="3">
        <f>'Рейтинговая таблица организаций'!Y297</f>
        <v>574</v>
      </c>
      <c r="V297" s="3">
        <f>'Рейтинговая таблица организаций'!AD297</f>
        <v>4</v>
      </c>
      <c r="W297" s="3">
        <f>'Рейтинговая таблица организаций'!AE297</f>
        <v>5</v>
      </c>
      <c r="X297" s="3">
        <f>'Рейтинговая таблица организаций'!AF297</f>
        <v>321</v>
      </c>
      <c r="Y297" s="3">
        <f>'Рейтинговая таблица организаций'!AG297</f>
        <v>339</v>
      </c>
      <c r="Z297" s="3">
        <f>ROUND('Рейтинговая таблица организаций'!AL297*100/AA297,0)</f>
        <v>100</v>
      </c>
      <c r="AA297" s="3">
        <f>'Рейтинговая таблица организаций'!AM297</f>
        <v>574</v>
      </c>
      <c r="AB297" s="3">
        <f>ROUND('Рейтинговая таблица организаций'!AN297*100/AC297,0)</f>
        <v>100</v>
      </c>
      <c r="AC297" s="3">
        <f>'Рейтинговая таблица организаций'!AO297</f>
        <v>574</v>
      </c>
      <c r="AD297" s="3">
        <f>ROUND('Рейтинговая таблица организаций'!AP297*100/AE297,0)</f>
        <v>96</v>
      </c>
      <c r="AE297" s="3">
        <f>'Рейтинговая таблица организаций'!AQ297</f>
        <v>481</v>
      </c>
      <c r="AF297" s="3">
        <f>ROUND('Рейтинговая таблица организаций'!AV297*100/AG297,0)</f>
        <v>98</v>
      </c>
      <c r="AG297" s="3">
        <f>'Рейтинговая таблица организаций'!AW297</f>
        <v>574</v>
      </c>
      <c r="AH297" s="3">
        <f>ROUND('Рейтинговая таблица организаций'!AX297*100/AI297,0)</f>
        <v>97</v>
      </c>
      <c r="AI297" s="3">
        <f>'Рейтинговая таблица организаций'!AY297</f>
        <v>574</v>
      </c>
      <c r="AJ297" s="3">
        <f>ROUND('Рейтинговая таблица организаций'!AZ297*100/AK297,0)</f>
        <v>99</v>
      </c>
      <c r="AK297" s="3">
        <f>'Рейтинговая таблица организаций'!BA297</f>
        <v>574</v>
      </c>
    </row>
    <row r="298" spans="1:37">
      <c r="A298" s="14">
        <f>'Рейтинговая таблица организаций'!A298</f>
        <v>297</v>
      </c>
      <c r="B298" s="14" t="str">
        <f>'бланки '!C300</f>
        <v>Муниципальное бюджетное общеобразовательное учреждение «Очкинская основная общеобразовательная школа» Глазуновского района Орловской области</v>
      </c>
      <c r="C298" s="2">
        <f>'бланки '!E300+'бланки '!F300</f>
        <v>59</v>
      </c>
      <c r="D298" s="14">
        <f>'Рейтинговая таблица организаций'!C298</f>
        <v>59</v>
      </c>
      <c r="E298" s="14">
        <v>10</v>
      </c>
      <c r="F298" s="14">
        <v>49</v>
      </c>
      <c r="G298" s="14">
        <v>1</v>
      </c>
      <c r="H298" s="6">
        <f t="shared" si="4"/>
        <v>1</v>
      </c>
      <c r="I298" s="18">
        <f>анкеты!I296</f>
        <v>9</v>
      </c>
      <c r="J298" s="3">
        <f>ROUND('Рейтинговая таблица организаций'!D298*100/K298,0)</f>
        <v>100</v>
      </c>
      <c r="K298" s="3">
        <f>'Рейтинговая таблица организаций'!E298</f>
        <v>14</v>
      </c>
      <c r="L298" s="3">
        <f>ROUND('Рейтинговая таблица организаций'!F298*100/M298,0)</f>
        <v>84</v>
      </c>
      <c r="M298" s="3">
        <f>'Рейтинговая таблица организаций'!G298</f>
        <v>55</v>
      </c>
      <c r="N298" s="3">
        <f>'Рейтинговая таблица организаций'!H298</f>
        <v>4</v>
      </c>
      <c r="O298" s="3">
        <f>ROUND('Рейтинговая таблица организаций'!I298*100/P298,0)</f>
        <v>100</v>
      </c>
      <c r="P298" s="3">
        <f>'Рейтинговая таблица организаций'!J298</f>
        <v>55</v>
      </c>
      <c r="Q298" s="3">
        <f>ROUND('Рейтинговая таблица организаций'!K298*100/R298,0)</f>
        <v>100</v>
      </c>
      <c r="R298" s="3">
        <f>'Рейтинговая таблица организаций'!L298</f>
        <v>52</v>
      </c>
      <c r="S298" s="3">
        <f>'Рейтинговая таблица организаций'!U298</f>
        <v>5</v>
      </c>
      <c r="T298" s="3">
        <f>'Рейтинговая таблица организаций'!X298</f>
        <v>58</v>
      </c>
      <c r="U298" s="3">
        <f>'Рейтинговая таблица организаций'!Y298</f>
        <v>59</v>
      </c>
      <c r="V298" s="3">
        <f>'Рейтинговая таблица организаций'!AD298</f>
        <v>0</v>
      </c>
      <c r="W298" s="3">
        <f>'Рейтинговая таблица организаций'!AE298</f>
        <v>3</v>
      </c>
      <c r="X298" s="3">
        <f>'Рейтинговая таблица организаций'!AF298</f>
        <v>9</v>
      </c>
      <c r="Y298" s="3">
        <f>'Рейтинговая таблица организаций'!AG298</f>
        <v>9</v>
      </c>
      <c r="Z298" s="3">
        <f>ROUND('Рейтинговая таблица организаций'!AL298*100/AA298,0)</f>
        <v>100</v>
      </c>
      <c r="AA298" s="3">
        <f>'Рейтинговая таблица организаций'!AM298</f>
        <v>59</v>
      </c>
      <c r="AB298" s="3">
        <f>ROUND('Рейтинговая таблица организаций'!AN298*100/AC298,0)</f>
        <v>100</v>
      </c>
      <c r="AC298" s="3">
        <f>'Рейтинговая таблица организаций'!AO298</f>
        <v>59</v>
      </c>
      <c r="AD298" s="3">
        <f>ROUND('Рейтинговая таблица организаций'!AP298*100/AE298,0)</f>
        <v>100</v>
      </c>
      <c r="AE298" s="3">
        <f>'Рейтинговая таблица организаций'!AQ298</f>
        <v>57</v>
      </c>
      <c r="AF298" s="3">
        <f>ROUND('Рейтинговая таблица организаций'!AV298*100/AG298,0)</f>
        <v>100</v>
      </c>
      <c r="AG298" s="3">
        <f>'Рейтинговая таблица организаций'!AW298</f>
        <v>59</v>
      </c>
      <c r="AH298" s="3">
        <f>ROUND('Рейтинговая таблица организаций'!AX298*100/AI298,0)</f>
        <v>100</v>
      </c>
      <c r="AI298" s="3">
        <f>'Рейтинговая таблица организаций'!AY298</f>
        <v>59</v>
      </c>
      <c r="AJ298" s="3">
        <f>ROUND('Рейтинговая таблица организаций'!AZ298*100/AK298,0)</f>
        <v>100</v>
      </c>
      <c r="AK298" s="3">
        <f>'Рейтинговая таблица организаций'!BA298</f>
        <v>59</v>
      </c>
    </row>
    <row r="299" spans="1:37">
      <c r="A299" s="14">
        <f>'Рейтинговая таблица организаций'!A299</f>
        <v>298</v>
      </c>
      <c r="B299" s="14" t="str">
        <f>'бланки '!C301</f>
        <v>Муниципальное бюджетное общеобразовательное учреждение «Тагинская средняя общеобразовательная школа» Глазуновского района Орловской области</v>
      </c>
      <c r="C299" s="2">
        <f>'бланки '!E301+'бланки '!F301</f>
        <v>73</v>
      </c>
      <c r="D299" s="14">
        <f>'Рейтинговая таблица организаций'!C299</f>
        <v>63</v>
      </c>
      <c r="E299" s="14">
        <v>1</v>
      </c>
      <c r="F299" s="14">
        <v>62</v>
      </c>
      <c r="G299" s="14">
        <v>1</v>
      </c>
      <c r="H299" s="6">
        <f t="shared" si="4"/>
        <v>0.86301369863013699</v>
      </c>
      <c r="I299" s="18">
        <f>анкеты!I297</f>
        <v>11</v>
      </c>
      <c r="J299" s="3">
        <f>ROUND('Рейтинговая таблица организаций'!D299*100/K299,0)</f>
        <v>100</v>
      </c>
      <c r="K299" s="3">
        <f>'Рейтинговая таблица организаций'!E299</f>
        <v>14</v>
      </c>
      <c r="L299" s="3">
        <f>ROUND('Рейтинговая таблица организаций'!F299*100/M299,0)</f>
        <v>93</v>
      </c>
      <c r="M299" s="3">
        <f>'Рейтинговая таблица организаций'!G299</f>
        <v>53</v>
      </c>
      <c r="N299" s="3">
        <f>'Рейтинговая таблица организаций'!H299</f>
        <v>4</v>
      </c>
      <c r="O299" s="3">
        <f>ROUND('Рейтинговая таблица организаций'!I299*100/P299,0)</f>
        <v>100</v>
      </c>
      <c r="P299" s="3">
        <f>'Рейтинговая таблица организаций'!J299</f>
        <v>59</v>
      </c>
      <c r="Q299" s="3">
        <f>ROUND('Рейтинговая таблица организаций'!K299*100/R299,0)</f>
        <v>100</v>
      </c>
      <c r="R299" s="3">
        <f>'Рейтинговая таблица организаций'!L299</f>
        <v>61</v>
      </c>
      <c r="S299" s="3">
        <f>'Рейтинговая таблица организаций'!U299</f>
        <v>5</v>
      </c>
      <c r="T299" s="3">
        <f>'Рейтинговая таблица организаций'!X299</f>
        <v>63</v>
      </c>
      <c r="U299" s="3">
        <f>'Рейтинговая таблица организаций'!Y299</f>
        <v>63</v>
      </c>
      <c r="V299" s="3">
        <f>'Рейтинговая таблица организаций'!AD299</f>
        <v>3</v>
      </c>
      <c r="W299" s="3">
        <f>'Рейтинговая таблица организаций'!AE299</f>
        <v>4</v>
      </c>
      <c r="X299" s="3">
        <f>'Рейтинговая таблица организаций'!AF299</f>
        <v>11</v>
      </c>
      <c r="Y299" s="3">
        <f>'Рейтинговая таблица организаций'!AG299</f>
        <v>11</v>
      </c>
      <c r="Z299" s="3">
        <f>ROUND('Рейтинговая таблица организаций'!AL299*100/AA299,0)</f>
        <v>100</v>
      </c>
      <c r="AA299" s="3">
        <f>'Рейтинговая таблица организаций'!AM299</f>
        <v>63</v>
      </c>
      <c r="AB299" s="3">
        <f>ROUND('Рейтинговая таблица организаций'!AN299*100/AC299,0)</f>
        <v>100</v>
      </c>
      <c r="AC299" s="3">
        <f>'Рейтинговая таблица организаций'!AO299</f>
        <v>63</v>
      </c>
      <c r="AD299" s="3">
        <f>ROUND('Рейтинговая таблица организаций'!AP299*100/AE299,0)</f>
        <v>100</v>
      </c>
      <c r="AE299" s="3">
        <f>'Рейтинговая таблица организаций'!AQ299</f>
        <v>61</v>
      </c>
      <c r="AF299" s="3">
        <f>ROUND('Рейтинговая таблица организаций'!AV299*100/AG299,0)</f>
        <v>100</v>
      </c>
      <c r="AG299" s="3">
        <f>'Рейтинговая таблица организаций'!AW299</f>
        <v>63</v>
      </c>
      <c r="AH299" s="3">
        <f>ROUND('Рейтинговая таблица организаций'!AX299*100/AI299,0)</f>
        <v>100</v>
      </c>
      <c r="AI299" s="3">
        <f>'Рейтинговая таблица организаций'!AY299</f>
        <v>63</v>
      </c>
      <c r="AJ299" s="3">
        <f>ROUND('Рейтинговая таблица организаций'!AZ299*100/AK299,0)</f>
        <v>100</v>
      </c>
      <c r="AK299" s="3">
        <f>'Рейтинговая таблица организаций'!BA299</f>
        <v>63</v>
      </c>
    </row>
    <row r="300" spans="1:37">
      <c r="A300" s="14">
        <f>'Рейтинговая таблица организаций'!A300</f>
        <v>299</v>
      </c>
      <c r="B300" s="14" t="str">
        <f>'бланки '!C302</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300" s="2">
        <f>'бланки '!E302+'бланки '!F302</f>
        <v>56</v>
      </c>
      <c r="D300" s="14">
        <f>'Рейтинговая таблица организаций'!C300</f>
        <v>63</v>
      </c>
      <c r="E300" s="14">
        <v>2</v>
      </c>
      <c r="F300" s="14">
        <v>61</v>
      </c>
      <c r="G300" s="14">
        <v>1</v>
      </c>
      <c r="H300" s="6">
        <f t="shared" si="4"/>
        <v>1.125</v>
      </c>
      <c r="I300" s="18">
        <f>анкеты!I298</f>
        <v>6</v>
      </c>
      <c r="J300" s="3">
        <f>ROUND('Рейтинговая таблица организаций'!D300*100/K300,0)</f>
        <v>100</v>
      </c>
      <c r="K300" s="3">
        <f>'Рейтинговая таблица организаций'!E300</f>
        <v>13</v>
      </c>
      <c r="L300" s="3">
        <f>ROUND('Рейтинговая таблица организаций'!F300*100/M300,0)</f>
        <v>92</v>
      </c>
      <c r="M300" s="3">
        <f>'Рейтинговая таблица организаций'!G300</f>
        <v>55</v>
      </c>
      <c r="N300" s="3">
        <f>'Рейтинговая таблица организаций'!H300</f>
        <v>4</v>
      </c>
      <c r="O300" s="3">
        <f>ROUND('Рейтинговая таблица организаций'!I300*100/P300,0)</f>
        <v>100</v>
      </c>
      <c r="P300" s="3">
        <f>'Рейтинговая таблица организаций'!J300</f>
        <v>61</v>
      </c>
      <c r="Q300" s="3">
        <f>ROUND('Рейтинговая таблица организаций'!K300*100/R300,0)</f>
        <v>100</v>
      </c>
      <c r="R300" s="3">
        <f>'Рейтинговая таблица организаций'!L300</f>
        <v>61</v>
      </c>
      <c r="S300" s="3">
        <f>'Рейтинговая таблица организаций'!U300</f>
        <v>5</v>
      </c>
      <c r="T300" s="3">
        <f>'Рейтинговая таблица организаций'!X300</f>
        <v>63</v>
      </c>
      <c r="U300" s="3">
        <f>'Рейтинговая таблица организаций'!Y300</f>
        <v>63</v>
      </c>
      <c r="V300" s="3">
        <f>'Рейтинговая таблица организаций'!AD300</f>
        <v>0</v>
      </c>
      <c r="W300" s="3">
        <f>'Рейтинговая таблица организаций'!AE300</f>
        <v>3</v>
      </c>
      <c r="X300" s="3">
        <f>'Рейтинговая таблица организаций'!AF300</f>
        <v>5</v>
      </c>
      <c r="Y300" s="3">
        <f>'Рейтинговая таблица организаций'!AG300</f>
        <v>6</v>
      </c>
      <c r="Z300" s="3">
        <f>ROUND('Рейтинговая таблица организаций'!AL300*100/AA300,0)</f>
        <v>100</v>
      </c>
      <c r="AA300" s="3">
        <f>'Рейтинговая таблица организаций'!AM300</f>
        <v>63</v>
      </c>
      <c r="AB300" s="3">
        <f>ROUND('Рейтинговая таблица организаций'!AN300*100/AC300,0)</f>
        <v>98</v>
      </c>
      <c r="AC300" s="3">
        <f>'Рейтинговая таблица организаций'!AO300</f>
        <v>63</v>
      </c>
      <c r="AD300" s="3">
        <f>ROUND('Рейтинговая таблица организаций'!AP300*100/AE300,0)</f>
        <v>100</v>
      </c>
      <c r="AE300" s="3">
        <f>'Рейтинговая таблица организаций'!AQ300</f>
        <v>62</v>
      </c>
      <c r="AF300" s="3">
        <f>ROUND('Рейтинговая таблица организаций'!AV300*100/AG300,0)</f>
        <v>97</v>
      </c>
      <c r="AG300" s="3">
        <f>'Рейтинговая таблица организаций'!AW300</f>
        <v>63</v>
      </c>
      <c r="AH300" s="3">
        <f>ROUND('Рейтинговая таблица организаций'!AX300*100/AI300,0)</f>
        <v>100</v>
      </c>
      <c r="AI300" s="3">
        <f>'Рейтинговая таблица организаций'!AY300</f>
        <v>63</v>
      </c>
      <c r="AJ300" s="3">
        <f>ROUND('Рейтинговая таблица организаций'!AZ300*100/AK300,0)</f>
        <v>100</v>
      </c>
      <c r="AK300" s="3">
        <f>'Рейтинговая таблица организаций'!BA300</f>
        <v>63</v>
      </c>
    </row>
    <row r="301" spans="1:37">
      <c r="A301" s="14">
        <f>'Рейтинговая таблица организаций'!A301</f>
        <v>300</v>
      </c>
      <c r="B301" s="14" t="str">
        <f>'бланки '!C303</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301" s="2">
        <f>'бланки '!E303+'бланки '!F303</f>
        <v>53</v>
      </c>
      <c r="D301" s="14">
        <f>'Рейтинговая таблица организаций'!C301</f>
        <v>40</v>
      </c>
      <c r="E301" s="14">
        <v>7</v>
      </c>
      <c r="F301" s="14">
        <v>33</v>
      </c>
      <c r="G301" s="14">
        <v>1</v>
      </c>
      <c r="H301" s="6">
        <f t="shared" si="4"/>
        <v>0.75471698113207553</v>
      </c>
      <c r="I301" s="18">
        <f>анкеты!I299</f>
        <v>15</v>
      </c>
      <c r="J301" s="3">
        <f>ROUND('Рейтинговая таблица организаций'!D301*100/K301,0)</f>
        <v>100</v>
      </c>
      <c r="K301" s="3">
        <f>'Рейтинговая таблица организаций'!E301</f>
        <v>13</v>
      </c>
      <c r="L301" s="3">
        <f>ROUND('Рейтинговая таблица организаций'!F301*100/M301,0)</f>
        <v>65</v>
      </c>
      <c r="M301" s="3">
        <f>'Рейтинговая таблица организаций'!G301</f>
        <v>51</v>
      </c>
      <c r="N301" s="3">
        <f>'Рейтинговая таблица организаций'!H301</f>
        <v>3</v>
      </c>
      <c r="O301" s="3">
        <f>ROUND('Рейтинговая таблица организаций'!I301*100/P301,0)</f>
        <v>97</v>
      </c>
      <c r="P301" s="3">
        <f>'Рейтинговая таблица организаций'!J301</f>
        <v>38</v>
      </c>
      <c r="Q301" s="3">
        <f>ROUND('Рейтинговая таблица организаций'!K301*100/R301,0)</f>
        <v>100</v>
      </c>
      <c r="R301" s="3">
        <f>'Рейтинговая таблица организаций'!L301</f>
        <v>35</v>
      </c>
      <c r="S301" s="3">
        <f>'Рейтинговая таблица организаций'!U301</f>
        <v>5</v>
      </c>
      <c r="T301" s="3">
        <f>'Рейтинговая таблица организаций'!X301</f>
        <v>40</v>
      </c>
      <c r="U301" s="3">
        <f>'Рейтинговая таблица организаций'!Y301</f>
        <v>40</v>
      </c>
      <c r="V301" s="3">
        <f>'Рейтинговая таблица организаций'!AD301</f>
        <v>0</v>
      </c>
      <c r="W301" s="3">
        <f>'Рейтинговая таблица организаций'!AE301</f>
        <v>3</v>
      </c>
      <c r="X301" s="3">
        <f>'Рейтинговая таблица организаций'!AF301</f>
        <v>14</v>
      </c>
      <c r="Y301" s="3">
        <f>'Рейтинговая таблица организаций'!AG301</f>
        <v>15</v>
      </c>
      <c r="Z301" s="3">
        <f>ROUND('Рейтинговая таблица организаций'!AL301*100/AA301,0)</f>
        <v>100</v>
      </c>
      <c r="AA301" s="3">
        <f>'Рейтинговая таблица организаций'!AM301</f>
        <v>40</v>
      </c>
      <c r="AB301" s="3">
        <f>ROUND('Рейтинговая таблица организаций'!AN301*100/AC301,0)</f>
        <v>95</v>
      </c>
      <c r="AC301" s="3">
        <f>'Рейтинговая таблица организаций'!AO301</f>
        <v>40</v>
      </c>
      <c r="AD301" s="3">
        <f>ROUND('Рейтинговая таблица организаций'!AP301*100/AE301,0)</f>
        <v>97</v>
      </c>
      <c r="AE301" s="3">
        <f>'Рейтинговая таблица организаций'!AQ301</f>
        <v>35</v>
      </c>
      <c r="AF301" s="3">
        <f>ROUND('Рейтинговая таблица организаций'!AV301*100/AG301,0)</f>
        <v>98</v>
      </c>
      <c r="AG301" s="3">
        <f>'Рейтинговая таблица организаций'!AW301</f>
        <v>40</v>
      </c>
      <c r="AH301" s="3">
        <f>ROUND('Рейтинговая таблица организаций'!AX301*100/AI301,0)</f>
        <v>100</v>
      </c>
      <c r="AI301" s="3">
        <f>'Рейтинговая таблица организаций'!AY301</f>
        <v>40</v>
      </c>
      <c r="AJ301" s="3">
        <f>ROUND('Рейтинговая таблица организаций'!AZ301*100/AK301,0)</f>
        <v>95</v>
      </c>
      <c r="AK301" s="3">
        <f>'Рейтинговая таблица организаций'!BA301</f>
        <v>40</v>
      </c>
    </row>
    <row r="302" spans="1:37">
      <c r="A302" s="14">
        <f>'Рейтинговая таблица организаций'!A302</f>
        <v>301</v>
      </c>
      <c r="B302" s="14" t="str">
        <f>'бланки '!C304</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2" s="2">
        <f>'бланки '!E304+'бланки '!F304</f>
        <v>33</v>
      </c>
      <c r="D302" s="14">
        <f>'Рейтинговая таблица организаций'!C302</f>
        <v>22</v>
      </c>
      <c r="E302" s="14">
        <v>4</v>
      </c>
      <c r="F302" s="14">
        <v>18</v>
      </c>
      <c r="G302" s="14">
        <v>2</v>
      </c>
      <c r="H302" s="6">
        <f t="shared" si="4"/>
        <v>0.66666666666666663</v>
      </c>
      <c r="I302" s="18">
        <f>анкеты!I300</f>
        <v>2</v>
      </c>
      <c r="J302" s="3">
        <f>ROUND('Рейтинговая таблица организаций'!D302*100/K302,0)</f>
        <v>100</v>
      </c>
      <c r="K302" s="3">
        <f>'Рейтинговая таблица организаций'!E302</f>
        <v>13</v>
      </c>
      <c r="L302" s="3">
        <f>ROUND('Рейтинговая таблица организаций'!F302*100/M302,0)</f>
        <v>95</v>
      </c>
      <c r="M302" s="3">
        <f>'Рейтинговая таблица организаций'!G302</f>
        <v>54</v>
      </c>
      <c r="N302" s="3">
        <f>'Рейтинговая таблица организаций'!H302</f>
        <v>4</v>
      </c>
      <c r="O302" s="3">
        <f>ROUND('Рейтинговая таблица организаций'!I302*100/P302,0)</f>
        <v>100</v>
      </c>
      <c r="P302" s="3">
        <f>'Рейтинговая таблица организаций'!J302</f>
        <v>20</v>
      </c>
      <c r="Q302" s="3">
        <f>ROUND('Рейтинговая таблица организаций'!K302*100/R302,0)</f>
        <v>95</v>
      </c>
      <c r="R302" s="3">
        <f>'Рейтинговая таблица организаций'!L302</f>
        <v>21</v>
      </c>
      <c r="S302" s="3">
        <f>'Рейтинговая таблица организаций'!U302</f>
        <v>5</v>
      </c>
      <c r="T302" s="3">
        <f>'Рейтинговая таблица организаций'!X302</f>
        <v>22</v>
      </c>
      <c r="U302" s="3">
        <f>'Рейтинговая таблица организаций'!Y302</f>
        <v>22</v>
      </c>
      <c r="V302" s="3">
        <f>'Рейтинговая таблица организаций'!AD302</f>
        <v>1</v>
      </c>
      <c r="W302" s="3">
        <f>'Рейтинговая таблица организаций'!AE302</f>
        <v>3</v>
      </c>
      <c r="X302" s="3">
        <f>'Рейтинговая таблица организаций'!AF302</f>
        <v>2</v>
      </c>
      <c r="Y302" s="3">
        <f>'Рейтинговая таблица организаций'!AG302</f>
        <v>2</v>
      </c>
      <c r="Z302" s="3">
        <f>ROUND('Рейтинговая таблица организаций'!AL302*100/AA302,0)</f>
        <v>100</v>
      </c>
      <c r="AA302" s="3">
        <f>'Рейтинговая таблица организаций'!AM302</f>
        <v>22</v>
      </c>
      <c r="AB302" s="3">
        <f>ROUND('Рейтинговая таблица организаций'!AN302*100/AC302,0)</f>
        <v>100</v>
      </c>
      <c r="AC302" s="3">
        <f>'Рейтинговая таблица организаций'!AO302</f>
        <v>22</v>
      </c>
      <c r="AD302" s="3">
        <f>ROUND('Рейтинговая таблица организаций'!AP302*100/AE302,0)</f>
        <v>100</v>
      </c>
      <c r="AE302" s="3">
        <f>'Рейтинговая таблица организаций'!AQ302</f>
        <v>20</v>
      </c>
      <c r="AF302" s="3">
        <f>ROUND('Рейтинговая таблица организаций'!AV302*100/AG302,0)</f>
        <v>100</v>
      </c>
      <c r="AG302" s="3">
        <f>'Рейтинговая таблица организаций'!AW302</f>
        <v>22</v>
      </c>
      <c r="AH302" s="3">
        <f>ROUND('Рейтинговая таблица организаций'!AX302*100/AI302,0)</f>
        <v>100</v>
      </c>
      <c r="AI302" s="3">
        <f>'Рейтинговая таблица организаций'!AY302</f>
        <v>22</v>
      </c>
      <c r="AJ302" s="3">
        <f>ROUND('Рейтинговая таблица организаций'!AZ302*100/AK302,0)</f>
        <v>100</v>
      </c>
      <c r="AK302" s="3">
        <f>'Рейтинговая таблица организаций'!BA302</f>
        <v>22</v>
      </c>
    </row>
    <row r="303" spans="1:37">
      <c r="A303" s="14">
        <f>'Рейтинговая таблица организаций'!A303</f>
        <v>302</v>
      </c>
      <c r="B303" s="14" t="str">
        <f>'бланки '!C305</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3" s="2">
        <f>'бланки '!E305+'бланки '!F305</f>
        <v>56</v>
      </c>
      <c r="D303" s="14">
        <f>'Рейтинговая таблица организаций'!C303</f>
        <v>44</v>
      </c>
      <c r="E303" s="14">
        <v>1</v>
      </c>
      <c r="F303" s="14">
        <v>43</v>
      </c>
      <c r="G303" s="14">
        <v>1</v>
      </c>
      <c r="H303" s="6">
        <f t="shared" si="4"/>
        <v>0.7857142857142857</v>
      </c>
      <c r="I303" s="18">
        <f>анкеты!I301</f>
        <v>16</v>
      </c>
      <c r="J303" s="3">
        <f>ROUND('Рейтинговая таблица организаций'!D303*100/K303,0)</f>
        <v>100</v>
      </c>
      <c r="K303" s="3">
        <f>'Рейтинговая таблица организаций'!E303</f>
        <v>13</v>
      </c>
      <c r="L303" s="3">
        <f>ROUND('Рейтинговая таблица организаций'!F303*100/M303,0)</f>
        <v>92</v>
      </c>
      <c r="M303" s="3">
        <f>'Рейтинговая таблица организаций'!G303</f>
        <v>55</v>
      </c>
      <c r="N303" s="3">
        <f>'Рейтинговая таблица организаций'!H303</f>
        <v>4</v>
      </c>
      <c r="O303" s="3">
        <f>ROUND('Рейтинговая таблица организаций'!I303*100/P303,0)</f>
        <v>100</v>
      </c>
      <c r="P303" s="3">
        <f>'Рейтинговая таблица организаций'!J303</f>
        <v>43</v>
      </c>
      <c r="Q303" s="3">
        <f>ROUND('Рейтинговая таблица организаций'!K303*100/R303,0)</f>
        <v>97</v>
      </c>
      <c r="R303" s="3">
        <f>'Рейтинговая таблица организаций'!L303</f>
        <v>34</v>
      </c>
      <c r="S303" s="3">
        <f>'Рейтинговая таблица организаций'!U303</f>
        <v>5</v>
      </c>
      <c r="T303" s="3">
        <f>'Рейтинговая таблица организаций'!X303</f>
        <v>42</v>
      </c>
      <c r="U303" s="3">
        <f>'Рейтинговая таблица организаций'!Y303</f>
        <v>44</v>
      </c>
      <c r="V303" s="3">
        <f>'Рейтинговая таблица организаций'!AD303</f>
        <v>0</v>
      </c>
      <c r="W303" s="3">
        <f>'Рейтинговая таблица организаций'!AE303</f>
        <v>3</v>
      </c>
      <c r="X303" s="3">
        <f>'Рейтинговая таблица организаций'!AF303</f>
        <v>15</v>
      </c>
      <c r="Y303" s="3">
        <f>'Рейтинговая таблица организаций'!AG303</f>
        <v>16</v>
      </c>
      <c r="Z303" s="3">
        <f>ROUND('Рейтинговая таблица организаций'!AL303*100/AA303,0)</f>
        <v>100</v>
      </c>
      <c r="AA303" s="3">
        <f>'Рейтинговая таблица организаций'!AM303</f>
        <v>44</v>
      </c>
      <c r="AB303" s="3">
        <f>ROUND('Рейтинговая таблица организаций'!AN303*100/AC303,0)</f>
        <v>98</v>
      </c>
      <c r="AC303" s="3">
        <f>'Рейтинговая таблица организаций'!AO303</f>
        <v>44</v>
      </c>
      <c r="AD303" s="3">
        <f>ROUND('Рейтинговая таблица организаций'!AP303*100/AE303,0)</f>
        <v>100</v>
      </c>
      <c r="AE303" s="3">
        <f>'Рейтинговая таблица организаций'!AQ303</f>
        <v>35</v>
      </c>
      <c r="AF303" s="3">
        <f>ROUND('Рейтинговая таблица организаций'!AV303*100/AG303,0)</f>
        <v>100</v>
      </c>
      <c r="AG303" s="3">
        <f>'Рейтинговая таблица организаций'!AW303</f>
        <v>44</v>
      </c>
      <c r="AH303" s="3">
        <f>ROUND('Рейтинговая таблица организаций'!AX303*100/AI303,0)</f>
        <v>98</v>
      </c>
      <c r="AI303" s="3">
        <f>'Рейтинговая таблица организаций'!AY303</f>
        <v>44</v>
      </c>
      <c r="AJ303" s="3">
        <f>ROUND('Рейтинговая таблица организаций'!AZ303*100/AK303,0)</f>
        <v>100</v>
      </c>
      <c r="AK303" s="3">
        <f>'Рейтинговая таблица организаций'!BA303</f>
        <v>44</v>
      </c>
    </row>
    <row r="304" spans="1:37">
      <c r="A304" s="14">
        <f>'Рейтинговая таблица организаций'!A304</f>
        <v>303</v>
      </c>
      <c r="B304" s="14" t="str">
        <f>'бланки '!C306</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4" s="2">
        <f>'бланки '!E306+'бланки '!F306</f>
        <v>578</v>
      </c>
      <c r="D304" s="14">
        <f>'Рейтинговая таблица организаций'!C304</f>
        <v>440</v>
      </c>
      <c r="E304" s="14">
        <v>69</v>
      </c>
      <c r="F304" s="14">
        <v>371</v>
      </c>
      <c r="G304" s="14">
        <v>10</v>
      </c>
      <c r="H304" s="6">
        <f t="shared" si="4"/>
        <v>0.76124567474048443</v>
      </c>
      <c r="I304" s="18">
        <f>анкеты!I302</f>
        <v>237</v>
      </c>
      <c r="J304" s="3">
        <f>ROUND('Рейтинговая таблица организаций'!D304*100/K304,0)</f>
        <v>100</v>
      </c>
      <c r="K304" s="3">
        <f>'Рейтинговая таблица организаций'!E304</f>
        <v>14</v>
      </c>
      <c r="L304" s="3">
        <f>ROUND('Рейтинговая таблица организаций'!F304*100/M304,0)</f>
        <v>100</v>
      </c>
      <c r="M304" s="3">
        <f>'Рейтинговая таблица организаций'!G304</f>
        <v>55</v>
      </c>
      <c r="N304" s="3">
        <f>'Рейтинговая таблица организаций'!H304</f>
        <v>4</v>
      </c>
      <c r="O304" s="3">
        <f>ROUND('Рейтинговая таблица организаций'!I304*100/P304,0)</f>
        <v>100</v>
      </c>
      <c r="P304" s="3">
        <f>'Рейтинговая таблица организаций'!J304</f>
        <v>351</v>
      </c>
      <c r="Q304" s="3">
        <f>ROUND('Рейтинговая таблица организаций'!K304*100/R304,0)</f>
        <v>96</v>
      </c>
      <c r="R304" s="3">
        <f>'Рейтинговая таблица организаций'!L304</f>
        <v>346</v>
      </c>
      <c r="S304" s="3">
        <f>'Рейтинговая таблица организаций'!U304</f>
        <v>5</v>
      </c>
      <c r="T304" s="3">
        <f>'Рейтинговая таблица организаций'!X304</f>
        <v>432</v>
      </c>
      <c r="U304" s="3">
        <f>'Рейтинговая таблица организаций'!Y304</f>
        <v>440</v>
      </c>
      <c r="V304" s="3">
        <f>'Рейтинговая таблица организаций'!AD304</f>
        <v>4</v>
      </c>
      <c r="W304" s="3">
        <f>'Рейтинговая таблица организаций'!AE304</f>
        <v>5</v>
      </c>
      <c r="X304" s="3">
        <f>'Рейтинговая таблица организаций'!AF304</f>
        <v>229</v>
      </c>
      <c r="Y304" s="3">
        <f>'Рейтинговая таблица организаций'!AG304</f>
        <v>237</v>
      </c>
      <c r="Z304" s="3">
        <f>ROUND('Рейтинговая таблица организаций'!AL304*100/AA304,0)</f>
        <v>99</v>
      </c>
      <c r="AA304" s="3">
        <f>'Рейтинговая таблица организаций'!AM304</f>
        <v>440</v>
      </c>
      <c r="AB304" s="3">
        <f>ROUND('Рейтинговая таблица организаций'!AN304*100/AC304,0)</f>
        <v>99</v>
      </c>
      <c r="AC304" s="3">
        <f>'Рейтинговая таблица организаций'!AO304</f>
        <v>440</v>
      </c>
      <c r="AD304" s="3">
        <f>ROUND('Рейтинговая таблица организаций'!AP304*100/AE304,0)</f>
        <v>97</v>
      </c>
      <c r="AE304" s="3">
        <f>'Рейтинговая таблица организаций'!AQ304</f>
        <v>386</v>
      </c>
      <c r="AF304" s="3">
        <f>ROUND('Рейтинговая таблица организаций'!AV304*100/AG304,0)</f>
        <v>98</v>
      </c>
      <c r="AG304" s="3">
        <f>'Рейтинговая таблица организаций'!AW304</f>
        <v>440</v>
      </c>
      <c r="AH304" s="3">
        <f>ROUND('Рейтинговая таблица организаций'!AX304*100/AI304,0)</f>
        <v>96</v>
      </c>
      <c r="AI304" s="3">
        <f>'Рейтинговая таблица организаций'!AY304</f>
        <v>440</v>
      </c>
      <c r="AJ304" s="3">
        <f>ROUND('Рейтинговая таблица организаций'!AZ304*100/AK304,0)</f>
        <v>99</v>
      </c>
      <c r="AK304" s="3">
        <f>'Рейтинговая таблица организаций'!BA304</f>
        <v>440</v>
      </c>
    </row>
    <row r="305" spans="1:37">
      <c r="A305" s="14">
        <f>'Рейтинговая таблица организаций'!A305</f>
        <v>304</v>
      </c>
      <c r="B305" s="14" t="str">
        <f>'бланки '!C307</f>
        <v>Муниципальное бюджетное общеобразовательное учреждение - Богородицкая средняя общеобразовательная школа Хотынецкого района Орловской области</v>
      </c>
      <c r="C305" s="2">
        <f>'бланки '!E307+'бланки '!F307</f>
        <v>107</v>
      </c>
      <c r="D305" s="14">
        <f>'Рейтинговая таблица организаций'!C305</f>
        <v>100</v>
      </c>
      <c r="E305" s="14">
        <v>23</v>
      </c>
      <c r="F305" s="14">
        <v>77</v>
      </c>
      <c r="G305" s="14">
        <v>2</v>
      </c>
      <c r="H305" s="6">
        <f t="shared" si="4"/>
        <v>0.93457943925233644</v>
      </c>
      <c r="I305" s="18">
        <f>анкеты!I303</f>
        <v>11</v>
      </c>
      <c r="J305" s="3">
        <f>ROUND('Рейтинговая таблица организаций'!D305*100/K305,0)</f>
        <v>100</v>
      </c>
      <c r="K305" s="3">
        <f>'Рейтинговая таблица организаций'!E305</f>
        <v>13</v>
      </c>
      <c r="L305" s="3">
        <f>ROUND('Рейтинговая таблица организаций'!F305*100/M305,0)</f>
        <v>94</v>
      </c>
      <c r="M305" s="3">
        <f>'Рейтинговая таблица организаций'!G305</f>
        <v>56</v>
      </c>
      <c r="N305" s="3">
        <f>'Рейтинговая таблица организаций'!H305</f>
        <v>4</v>
      </c>
      <c r="O305" s="3">
        <f>ROUND('Рейтинговая таблица организаций'!I305*100/P305,0)</f>
        <v>99</v>
      </c>
      <c r="P305" s="3">
        <f>'Рейтинговая таблица организаций'!J305</f>
        <v>71</v>
      </c>
      <c r="Q305" s="3">
        <f>ROUND('Рейтинговая таблица организаций'!K305*100/R305,0)</f>
        <v>100</v>
      </c>
      <c r="R305" s="3">
        <f>'Рейтинговая таблица организаций'!L305</f>
        <v>67</v>
      </c>
      <c r="S305" s="3">
        <f>'Рейтинговая таблица организаций'!U305</f>
        <v>5</v>
      </c>
      <c r="T305" s="3">
        <f>'Рейтинговая таблица организаций'!X305</f>
        <v>96</v>
      </c>
      <c r="U305" s="3">
        <f>'Рейтинговая таблица организаций'!Y305</f>
        <v>100</v>
      </c>
      <c r="V305" s="3">
        <f>'Рейтинговая таблица организаций'!AD305</f>
        <v>2</v>
      </c>
      <c r="W305" s="3">
        <f>'Рейтинговая таблица организаций'!AE305</f>
        <v>3</v>
      </c>
      <c r="X305" s="3">
        <f>'Рейтинговая таблица организаций'!AF305</f>
        <v>10</v>
      </c>
      <c r="Y305" s="3">
        <f>'Рейтинговая таблица организаций'!AG305</f>
        <v>11</v>
      </c>
      <c r="Z305" s="3">
        <f>ROUND('Рейтинговая таблица организаций'!AL305*100/AA305,0)</f>
        <v>95</v>
      </c>
      <c r="AA305" s="3">
        <f>'Рейтинговая таблица организаций'!AM305</f>
        <v>100</v>
      </c>
      <c r="AB305" s="3">
        <f>ROUND('Рейтинговая таблица организаций'!AN305*100/AC305,0)</f>
        <v>100</v>
      </c>
      <c r="AC305" s="3">
        <f>'Рейтинговая таблица организаций'!AO305</f>
        <v>100</v>
      </c>
      <c r="AD305" s="3">
        <f>ROUND('Рейтинговая таблица организаций'!AP305*100/AE305,0)</f>
        <v>96</v>
      </c>
      <c r="AE305" s="3">
        <f>'Рейтинговая таблица организаций'!AQ305</f>
        <v>81</v>
      </c>
      <c r="AF305" s="3">
        <f>ROUND('Рейтинговая таблица организаций'!AV305*100/AG305,0)</f>
        <v>98</v>
      </c>
      <c r="AG305" s="3">
        <f>'Рейтинговая таблица организаций'!AW305</f>
        <v>100</v>
      </c>
      <c r="AH305" s="3">
        <f>ROUND('Рейтинговая таблица организаций'!AX305*100/AI305,0)</f>
        <v>99</v>
      </c>
      <c r="AI305" s="3">
        <f>'Рейтинговая таблица организаций'!AY305</f>
        <v>100</v>
      </c>
      <c r="AJ305" s="3">
        <f>ROUND('Рейтинговая таблица организаций'!AZ305*100/AK305,0)</f>
        <v>98</v>
      </c>
      <c r="AK305" s="3">
        <f>'Рейтинговая таблица организаций'!BA305</f>
        <v>100</v>
      </c>
    </row>
    <row r="306" spans="1:37">
      <c r="A306" s="14">
        <f>'Рейтинговая таблица организаций'!A306</f>
        <v>305</v>
      </c>
      <c r="B306" s="14" t="str">
        <f>'бланки '!C308</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6" s="2">
        <f>'бланки '!E308+'бланки '!F308</f>
        <v>46</v>
      </c>
      <c r="D306" s="14">
        <f>'Рейтинговая таблица организаций'!C306</f>
        <v>49</v>
      </c>
      <c r="E306" s="14">
        <v>11</v>
      </c>
      <c r="F306" s="14">
        <v>38</v>
      </c>
      <c r="G306" s="14">
        <v>1</v>
      </c>
      <c r="H306" s="6">
        <f t="shared" si="4"/>
        <v>1.0652173913043479</v>
      </c>
      <c r="I306" s="18">
        <f>анкеты!I304</f>
        <v>6</v>
      </c>
      <c r="J306" s="3">
        <f>ROUND('Рейтинговая таблица организаций'!D306*100/K306,0)</f>
        <v>100</v>
      </c>
      <c r="K306" s="3">
        <f>'Рейтинговая таблица организаций'!E306</f>
        <v>14</v>
      </c>
      <c r="L306" s="3">
        <f>ROUND('Рейтинговая таблица организаций'!F306*100/M306,0)</f>
        <v>79</v>
      </c>
      <c r="M306" s="3">
        <f>'Рейтинговая таблица организаций'!G306</f>
        <v>57</v>
      </c>
      <c r="N306" s="3">
        <f>'Рейтинговая таблица организаций'!H306</f>
        <v>3</v>
      </c>
      <c r="O306" s="3">
        <f>ROUND('Рейтинговая таблица организаций'!I306*100/P306,0)</f>
        <v>100</v>
      </c>
      <c r="P306" s="3">
        <f>'Рейтинговая таблица организаций'!J306</f>
        <v>36</v>
      </c>
      <c r="Q306" s="3">
        <f>ROUND('Рейтинговая таблица организаций'!K306*100/R306,0)</f>
        <v>97</v>
      </c>
      <c r="R306" s="3">
        <f>'Рейтинговая таблица организаций'!L306</f>
        <v>33</v>
      </c>
      <c r="S306" s="3">
        <f>'Рейтинговая таблица организаций'!U306</f>
        <v>5</v>
      </c>
      <c r="T306" s="3">
        <f>'Рейтинговая таблица организаций'!X306</f>
        <v>48</v>
      </c>
      <c r="U306" s="3">
        <f>'Рейтинговая таблица организаций'!Y306</f>
        <v>49</v>
      </c>
      <c r="V306" s="3">
        <f>'Рейтинговая таблица организаций'!AD306</f>
        <v>0</v>
      </c>
      <c r="W306" s="3">
        <f>'Рейтинговая таблица организаций'!AE306</f>
        <v>3</v>
      </c>
      <c r="X306" s="3">
        <f>'Рейтинговая таблица организаций'!AF306</f>
        <v>5</v>
      </c>
      <c r="Y306" s="3">
        <f>'Рейтинговая таблица организаций'!AG306</f>
        <v>6</v>
      </c>
      <c r="Z306" s="3">
        <f>ROUND('Рейтинговая таблица организаций'!AL306*100/AA306,0)</f>
        <v>100</v>
      </c>
      <c r="AA306" s="3">
        <f>'Рейтинговая таблица организаций'!AM306</f>
        <v>49</v>
      </c>
      <c r="AB306" s="3">
        <f>ROUND('Рейтинговая таблица организаций'!AN306*100/AC306,0)</f>
        <v>100</v>
      </c>
      <c r="AC306" s="3">
        <f>'Рейтинговая таблица организаций'!AO306</f>
        <v>49</v>
      </c>
      <c r="AD306" s="3">
        <f>ROUND('Рейтинговая таблица организаций'!AP306*100/AE306,0)</f>
        <v>97</v>
      </c>
      <c r="AE306" s="3">
        <f>'Рейтинговая таблица организаций'!AQ306</f>
        <v>36</v>
      </c>
      <c r="AF306" s="3">
        <f>ROUND('Рейтинговая таблица организаций'!AV306*100/AG306,0)</f>
        <v>98</v>
      </c>
      <c r="AG306" s="3">
        <f>'Рейтинговая таблица организаций'!AW306</f>
        <v>49</v>
      </c>
      <c r="AH306" s="3">
        <f>ROUND('Рейтинговая таблица организаций'!AX306*100/AI306,0)</f>
        <v>98</v>
      </c>
      <c r="AI306" s="3">
        <f>'Рейтинговая таблица организаций'!AY306</f>
        <v>49</v>
      </c>
      <c r="AJ306" s="3">
        <f>ROUND('Рейтинговая таблица организаций'!AZ306*100/AK306,0)</f>
        <v>100</v>
      </c>
      <c r="AK306" s="3">
        <f>'Рейтинговая таблица организаций'!BA306</f>
        <v>49</v>
      </c>
    </row>
    <row r="307" spans="1:37">
      <c r="A307" s="14">
        <f>'Рейтинговая таблица организаций'!A307</f>
        <v>306</v>
      </c>
      <c r="B307" s="14" t="str">
        <f>'бланки '!C309</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7" s="2">
        <f>'бланки '!E309+'бланки '!F309</f>
        <v>39</v>
      </c>
      <c r="D307" s="14">
        <f>'Рейтинговая таблица организаций'!C307</f>
        <v>39</v>
      </c>
      <c r="E307" s="14">
        <v>4</v>
      </c>
      <c r="F307" s="14">
        <v>35</v>
      </c>
      <c r="G307" s="14">
        <v>1</v>
      </c>
      <c r="H307" s="6">
        <f t="shared" si="4"/>
        <v>1</v>
      </c>
      <c r="I307" s="18">
        <f>анкеты!I305</f>
        <v>4</v>
      </c>
      <c r="J307" s="3">
        <f>ROUND('Рейтинговая таблица организаций'!D307*100/K307,0)</f>
        <v>100</v>
      </c>
      <c r="K307" s="3">
        <f>'Рейтинговая таблица организаций'!E307</f>
        <v>14</v>
      </c>
      <c r="L307" s="3">
        <f>ROUND('Рейтинговая таблица организаций'!F307*100/M307,0)</f>
        <v>100</v>
      </c>
      <c r="M307" s="3">
        <f>'Рейтинговая таблица организаций'!G307</f>
        <v>56</v>
      </c>
      <c r="N307" s="3">
        <f>'Рейтинговая таблица организаций'!H307</f>
        <v>3</v>
      </c>
      <c r="O307" s="3">
        <f>ROUND('Рейтинговая таблица организаций'!I307*100/P307,0)</f>
        <v>100</v>
      </c>
      <c r="P307" s="3">
        <f>'Рейтинговая таблица организаций'!J307</f>
        <v>39</v>
      </c>
      <c r="Q307" s="3">
        <f>ROUND('Рейтинговая таблица организаций'!K307*100/R307,0)</f>
        <v>100</v>
      </c>
      <c r="R307" s="3">
        <f>'Рейтинговая таблица организаций'!L307</f>
        <v>38</v>
      </c>
      <c r="S307" s="3">
        <f>'Рейтинговая таблица организаций'!U307</f>
        <v>5</v>
      </c>
      <c r="T307" s="3">
        <f>'Рейтинговая таблица организаций'!X307</f>
        <v>38</v>
      </c>
      <c r="U307" s="3">
        <f>'Рейтинговая таблица организаций'!Y307</f>
        <v>39</v>
      </c>
      <c r="V307" s="3">
        <f>'Рейтинговая таблица организаций'!AD307</f>
        <v>0</v>
      </c>
      <c r="W307" s="3">
        <f>'Рейтинговая таблица организаций'!AE307</f>
        <v>4</v>
      </c>
      <c r="X307" s="3">
        <f>'Рейтинговая таблица организаций'!AF307</f>
        <v>4</v>
      </c>
      <c r="Y307" s="3">
        <f>'Рейтинговая таблица организаций'!AG307</f>
        <v>4</v>
      </c>
      <c r="Z307" s="3">
        <f>ROUND('Рейтинговая таблица организаций'!AL307*100/AA307,0)</f>
        <v>100</v>
      </c>
      <c r="AA307" s="3">
        <f>'Рейтинговая таблица организаций'!AM307</f>
        <v>39</v>
      </c>
      <c r="AB307" s="3">
        <f>ROUND('Рейтинговая таблица организаций'!AN307*100/AC307,0)</f>
        <v>100</v>
      </c>
      <c r="AC307" s="3">
        <f>'Рейтинговая таблица организаций'!AO307</f>
        <v>39</v>
      </c>
      <c r="AD307" s="3">
        <f>ROUND('Рейтинговая таблица организаций'!AP307*100/AE307,0)</f>
        <v>100</v>
      </c>
      <c r="AE307" s="3">
        <f>'Рейтинговая таблица организаций'!AQ307</f>
        <v>31</v>
      </c>
      <c r="AF307" s="3">
        <f>ROUND('Рейтинговая таблица организаций'!AV307*100/AG307,0)</f>
        <v>100</v>
      </c>
      <c r="AG307" s="3">
        <f>'Рейтинговая таблица организаций'!AW307</f>
        <v>39</v>
      </c>
      <c r="AH307" s="3">
        <f>ROUND('Рейтинговая таблица организаций'!AX307*100/AI307,0)</f>
        <v>100</v>
      </c>
      <c r="AI307" s="3">
        <f>'Рейтинговая таблица организаций'!AY307</f>
        <v>39</v>
      </c>
      <c r="AJ307" s="3">
        <f>ROUND('Рейтинговая таблица организаций'!AZ307*100/AK307,0)</f>
        <v>100</v>
      </c>
      <c r="AK307" s="3">
        <f>'Рейтинговая таблица организаций'!BA307</f>
        <v>39</v>
      </c>
    </row>
    <row r="308" spans="1:37">
      <c r="A308" s="14">
        <f>'Рейтинговая таблица организаций'!A308</f>
        <v>307</v>
      </c>
      <c r="B308" s="14" t="str">
        <f>'бланки '!C310</f>
        <v>Муниципальное бюджетное общеобразовательное учреждение - Ильинская средняя общеобразовательная школа Хотынецкого района Орловской области</v>
      </c>
      <c r="C308" s="2">
        <f>'бланки '!E310+'бланки '!F310</f>
        <v>76</v>
      </c>
      <c r="D308" s="14">
        <f>'Рейтинговая таблица организаций'!C308</f>
        <v>73</v>
      </c>
      <c r="E308" s="14">
        <v>6</v>
      </c>
      <c r="F308" s="14">
        <v>67</v>
      </c>
      <c r="G308" s="14">
        <v>1</v>
      </c>
      <c r="H308" s="6">
        <f t="shared" si="4"/>
        <v>0.96052631578947367</v>
      </c>
      <c r="I308" s="18">
        <f>анкеты!I306</f>
        <v>12</v>
      </c>
      <c r="J308" s="3">
        <f>ROUND('Рейтинговая таблица организаций'!D308*100/K308,0)</f>
        <v>100</v>
      </c>
      <c r="K308" s="3">
        <f>'Рейтинговая таблица организаций'!E308</f>
        <v>13</v>
      </c>
      <c r="L308" s="3">
        <f>ROUND('Рейтинговая таблица организаций'!F308*100/M308,0)</f>
        <v>91</v>
      </c>
      <c r="M308" s="3">
        <f>'Рейтинговая таблица организаций'!G308</f>
        <v>57</v>
      </c>
      <c r="N308" s="3">
        <f>'Рейтинговая таблица организаций'!H308</f>
        <v>4</v>
      </c>
      <c r="O308" s="3">
        <f>ROUND('Рейтинговая таблица организаций'!I308*100/P308,0)</f>
        <v>100</v>
      </c>
      <c r="P308" s="3">
        <f>'Рейтинговая таблица организаций'!J308</f>
        <v>72</v>
      </c>
      <c r="Q308" s="3">
        <f>ROUND('Рейтинговая таблица организаций'!K308*100/R308,0)</f>
        <v>100</v>
      </c>
      <c r="R308" s="3">
        <f>'Рейтинговая таблица организаций'!L308</f>
        <v>72</v>
      </c>
      <c r="S308" s="3">
        <f>'Рейтинговая таблица организаций'!U308</f>
        <v>5</v>
      </c>
      <c r="T308" s="3">
        <f>'Рейтинговая таблица организаций'!X308</f>
        <v>73</v>
      </c>
      <c r="U308" s="3">
        <f>'Рейтинговая таблица организаций'!Y308</f>
        <v>73</v>
      </c>
      <c r="V308" s="3">
        <f>'Рейтинговая таблица организаций'!AD308</f>
        <v>0</v>
      </c>
      <c r="W308" s="3">
        <f>'Рейтинговая таблица организаций'!AE308</f>
        <v>4</v>
      </c>
      <c r="X308" s="3">
        <f>'Рейтинговая таблица организаций'!AF308</f>
        <v>12</v>
      </c>
      <c r="Y308" s="3">
        <f>'Рейтинговая таблица организаций'!AG308</f>
        <v>12</v>
      </c>
      <c r="Z308" s="3">
        <f>ROUND('Рейтинговая таблица организаций'!AL308*100/AA308,0)</f>
        <v>100</v>
      </c>
      <c r="AA308" s="3">
        <f>'Рейтинговая таблица организаций'!AM308</f>
        <v>73</v>
      </c>
      <c r="AB308" s="3">
        <f>ROUND('Рейтинговая таблица организаций'!AN308*100/AC308,0)</f>
        <v>100</v>
      </c>
      <c r="AC308" s="3">
        <f>'Рейтинговая таблица организаций'!AO308</f>
        <v>73</v>
      </c>
      <c r="AD308" s="3">
        <f>ROUND('Рейтинговая таблица организаций'!AP308*100/AE308,0)</f>
        <v>100</v>
      </c>
      <c r="AE308" s="3">
        <f>'Рейтинговая таблица организаций'!AQ308</f>
        <v>72</v>
      </c>
      <c r="AF308" s="3">
        <f>ROUND('Рейтинговая таблица организаций'!AV308*100/AG308,0)</f>
        <v>100</v>
      </c>
      <c r="AG308" s="3">
        <f>'Рейтинговая таблица организаций'!AW308</f>
        <v>73</v>
      </c>
      <c r="AH308" s="3">
        <f>ROUND('Рейтинговая таблица организаций'!AX308*100/AI308,0)</f>
        <v>100</v>
      </c>
      <c r="AI308" s="3">
        <f>'Рейтинговая таблица организаций'!AY308</f>
        <v>73</v>
      </c>
      <c r="AJ308" s="3">
        <f>ROUND('Рейтинговая таблица организаций'!AZ308*100/AK308,0)</f>
        <v>100</v>
      </c>
      <c r="AK308" s="3">
        <f>'Рейтинговая таблица организаций'!BA308</f>
        <v>73</v>
      </c>
    </row>
    <row r="309" spans="1:37">
      <c r="A309" s="14">
        <f>'Рейтинговая таблица организаций'!A309</f>
        <v>308</v>
      </c>
      <c r="B309" s="14" t="str">
        <f>'бланки '!C311</f>
        <v>Муниципальное бюджетное общеобразовательное учреждение - Жудерская средняя общеобразовательная школа Хотынецкого района Орловской области</v>
      </c>
      <c r="C309" s="2">
        <f>'бланки '!E311+'бланки '!F311</f>
        <v>39</v>
      </c>
      <c r="D309" s="14">
        <f>'Рейтинговая таблица организаций'!C309</f>
        <v>41</v>
      </c>
      <c r="E309" s="14">
        <v>11</v>
      </c>
      <c r="F309" s="14">
        <v>30</v>
      </c>
      <c r="G309" s="14">
        <v>1</v>
      </c>
      <c r="H309" s="6">
        <f t="shared" si="4"/>
        <v>1.0512820512820513</v>
      </c>
      <c r="I309" s="18">
        <f>анкеты!I307</f>
        <v>4</v>
      </c>
      <c r="J309" s="3">
        <f>ROUND('Рейтинговая таблица организаций'!D309*100/K309,0)</f>
        <v>100</v>
      </c>
      <c r="K309" s="3">
        <f>'Рейтинговая таблица организаций'!E309</f>
        <v>14</v>
      </c>
      <c r="L309" s="3">
        <f>ROUND('Рейтинговая таблица организаций'!F309*100/M309,0)</f>
        <v>100</v>
      </c>
      <c r="M309" s="3">
        <f>'Рейтинговая таблица организаций'!G309</f>
        <v>55</v>
      </c>
      <c r="N309" s="3">
        <f>'Рейтинговая таблица организаций'!H309</f>
        <v>4</v>
      </c>
      <c r="O309" s="3">
        <f>ROUND('Рейтинговая таблица организаций'!I309*100/P309,0)</f>
        <v>100</v>
      </c>
      <c r="P309" s="3">
        <f>'Рейтинговая таблица организаций'!J309</f>
        <v>29</v>
      </c>
      <c r="Q309" s="3">
        <f>ROUND('Рейтинговая таблица организаций'!K309*100/R309,0)</f>
        <v>100</v>
      </c>
      <c r="R309" s="3">
        <f>'Рейтинговая таблица организаций'!L309</f>
        <v>30</v>
      </c>
      <c r="S309" s="3">
        <f>'Рейтинговая таблица организаций'!U309</f>
        <v>5</v>
      </c>
      <c r="T309" s="3">
        <f>'Рейтинговая таблица организаций'!X309</f>
        <v>39</v>
      </c>
      <c r="U309" s="3">
        <f>'Рейтинговая таблица организаций'!Y309</f>
        <v>41</v>
      </c>
      <c r="V309" s="3">
        <f>'Рейтинговая таблица организаций'!AD309</f>
        <v>1</v>
      </c>
      <c r="W309" s="3">
        <f>'Рейтинговая таблица организаций'!AE309</f>
        <v>4</v>
      </c>
      <c r="X309" s="3">
        <f>'Рейтинговая таблица организаций'!AF309</f>
        <v>4</v>
      </c>
      <c r="Y309" s="3">
        <f>'Рейтинговая таблица организаций'!AG309</f>
        <v>4</v>
      </c>
      <c r="Z309" s="3">
        <f>ROUND('Рейтинговая таблица организаций'!AL309*100/AA309,0)</f>
        <v>95</v>
      </c>
      <c r="AA309" s="3">
        <f>'Рейтинговая таблица организаций'!AM309</f>
        <v>41</v>
      </c>
      <c r="AB309" s="3">
        <f>ROUND('Рейтинговая таблица организаций'!AN309*100/AC309,0)</f>
        <v>95</v>
      </c>
      <c r="AC309" s="3">
        <f>'Рейтинговая таблица организаций'!AO309</f>
        <v>41</v>
      </c>
      <c r="AD309" s="3">
        <f>ROUND('Рейтинговая таблица организаций'!AP309*100/AE309,0)</f>
        <v>94</v>
      </c>
      <c r="AE309" s="3">
        <f>'Рейтинговая таблица организаций'!AQ309</f>
        <v>36</v>
      </c>
      <c r="AF309" s="3">
        <f>ROUND('Рейтинговая таблица организаций'!AV309*100/AG309,0)</f>
        <v>100</v>
      </c>
      <c r="AG309" s="3">
        <f>'Рейтинговая таблица организаций'!AW309</f>
        <v>41</v>
      </c>
      <c r="AH309" s="3">
        <f>ROUND('Рейтинговая таблица организаций'!AX309*100/AI309,0)</f>
        <v>100</v>
      </c>
      <c r="AI309" s="3">
        <f>'Рейтинговая таблица организаций'!AY309</f>
        <v>41</v>
      </c>
      <c r="AJ309" s="3">
        <f>ROUND('Рейтинговая таблица организаций'!AZ309*100/AK309,0)</f>
        <v>100</v>
      </c>
      <c r="AK309" s="3">
        <f>'Рейтинговая таблица организаций'!BA309</f>
        <v>41</v>
      </c>
    </row>
    <row r="310" spans="1:37">
      <c r="A310" s="14">
        <f>'Рейтинговая таблица организаций'!A310</f>
        <v>309</v>
      </c>
      <c r="B310" s="14" t="str">
        <f>'бланки '!C312</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10" s="2">
        <f>'бланки '!E312+'бланки '!F312</f>
        <v>9</v>
      </c>
      <c r="D310" s="14">
        <f>'Рейтинговая таблица организаций'!C310</f>
        <v>7</v>
      </c>
      <c r="E310" s="14">
        <v>0</v>
      </c>
      <c r="F310" s="14">
        <v>7</v>
      </c>
      <c r="G310" s="14">
        <v>1</v>
      </c>
      <c r="H310" s="6">
        <f t="shared" si="4"/>
        <v>0.77777777777777779</v>
      </c>
      <c r="I310" s="18">
        <f>анкеты!I308</f>
        <v>1</v>
      </c>
      <c r="J310" s="3">
        <f>ROUND('Рейтинговая таблица организаций'!D310*100/K310,0)</f>
        <v>100</v>
      </c>
      <c r="K310" s="3">
        <f>'Рейтинговая таблица организаций'!E310</f>
        <v>14</v>
      </c>
      <c r="L310" s="3">
        <f>ROUND('Рейтинговая таблица организаций'!F310*100/M310,0)</f>
        <v>85</v>
      </c>
      <c r="M310" s="3">
        <f>'Рейтинговая таблица организаций'!G310</f>
        <v>53</v>
      </c>
      <c r="N310" s="3">
        <f>'Рейтинговая таблица организаций'!H310</f>
        <v>4</v>
      </c>
      <c r="O310" s="3">
        <f>ROUND('Рейтинговая таблица организаций'!I310*100/P310,0)</f>
        <v>100</v>
      </c>
      <c r="P310" s="3">
        <f>'Рейтинговая таблица организаций'!J310</f>
        <v>7</v>
      </c>
      <c r="Q310" s="3">
        <f>ROUND('Рейтинговая таблица организаций'!K310*100/R310,0)</f>
        <v>100</v>
      </c>
      <c r="R310" s="3">
        <f>'Рейтинговая таблица организаций'!L310</f>
        <v>6</v>
      </c>
      <c r="S310" s="3">
        <f>'Рейтинговая таблица организаций'!U310</f>
        <v>5</v>
      </c>
      <c r="T310" s="3">
        <f>'Рейтинговая таблица организаций'!X310</f>
        <v>7</v>
      </c>
      <c r="U310" s="3">
        <f>'Рейтинговая таблица организаций'!Y310</f>
        <v>7</v>
      </c>
      <c r="V310" s="3">
        <f>'Рейтинговая таблица организаций'!AD310</f>
        <v>0</v>
      </c>
      <c r="W310" s="3">
        <f>'Рейтинговая таблица организаций'!AE310</f>
        <v>3</v>
      </c>
      <c r="X310" s="3">
        <f>'Рейтинговая таблица организаций'!AF310</f>
        <v>1</v>
      </c>
      <c r="Y310" s="3">
        <f>'Рейтинговая таблица организаций'!AG310</f>
        <v>1</v>
      </c>
      <c r="Z310" s="3">
        <f>ROUND('Рейтинговая таблица организаций'!AL310*100/AA310,0)</f>
        <v>100</v>
      </c>
      <c r="AA310" s="3">
        <f>'Рейтинговая таблица организаций'!AM310</f>
        <v>7</v>
      </c>
      <c r="AB310" s="3">
        <f>ROUND('Рейтинговая таблица организаций'!AN310*100/AC310,0)</f>
        <v>100</v>
      </c>
      <c r="AC310" s="3">
        <f>'Рейтинговая таблица организаций'!AO310</f>
        <v>7</v>
      </c>
      <c r="AD310" s="3">
        <f>ROUND('Рейтинговая таблица организаций'!AP310*100/AE310,0)</f>
        <v>100</v>
      </c>
      <c r="AE310" s="3">
        <f>'Рейтинговая таблица организаций'!AQ310</f>
        <v>7</v>
      </c>
      <c r="AF310" s="3">
        <f>ROUND('Рейтинговая таблица организаций'!AV310*100/AG310,0)</f>
        <v>100</v>
      </c>
      <c r="AG310" s="3">
        <f>'Рейтинговая таблица организаций'!AW310</f>
        <v>7</v>
      </c>
      <c r="AH310" s="3">
        <f>ROUND('Рейтинговая таблица организаций'!AX310*100/AI310,0)</f>
        <v>100</v>
      </c>
      <c r="AI310" s="3">
        <f>'Рейтинговая таблица организаций'!AY310</f>
        <v>7</v>
      </c>
      <c r="AJ310" s="3">
        <f>ROUND('Рейтинговая таблица организаций'!AZ310*100/AK310,0)</f>
        <v>100</v>
      </c>
      <c r="AK310" s="3">
        <f>'Рейтинговая таблица организаций'!BA310</f>
        <v>7</v>
      </c>
    </row>
    <row r="311" spans="1:37">
      <c r="A311" s="14">
        <f>'Рейтинговая таблица организаций'!A311</f>
        <v>310</v>
      </c>
      <c r="B311" s="14" t="str">
        <f>'бланки '!C313</f>
        <v>Муниципальное бюджетное общеобразовательное учреждение - Юрьевская средняя общеобразовательная школа Хотынецкого района Орловской области</v>
      </c>
      <c r="C311" s="2">
        <f>'бланки '!E313+'бланки '!F313</f>
        <v>55</v>
      </c>
      <c r="D311" s="14">
        <f>'Рейтинговая таблица организаций'!C311</f>
        <v>43</v>
      </c>
      <c r="E311" s="14">
        <v>0</v>
      </c>
      <c r="F311" s="14">
        <v>43</v>
      </c>
      <c r="G311" s="14">
        <v>1</v>
      </c>
      <c r="H311" s="6">
        <f t="shared" si="4"/>
        <v>0.78181818181818186</v>
      </c>
      <c r="I311" s="18">
        <f>анкеты!I309</f>
        <v>15</v>
      </c>
      <c r="J311" s="3">
        <f>ROUND('Рейтинговая таблица организаций'!D311*100/K311,0)</f>
        <v>100</v>
      </c>
      <c r="K311" s="3">
        <f>'Рейтинговая таблица организаций'!E311</f>
        <v>14</v>
      </c>
      <c r="L311" s="3">
        <f>ROUND('Рейтинговая таблица организаций'!F311*100/M311,0)</f>
        <v>73</v>
      </c>
      <c r="M311" s="3">
        <f>'Рейтинговая таблица организаций'!G311</f>
        <v>55</v>
      </c>
      <c r="N311" s="3">
        <f>'Рейтинговая таблица организаций'!H311</f>
        <v>4</v>
      </c>
      <c r="O311" s="3">
        <f>ROUND('Рейтинговая таблица организаций'!I311*100/P311,0)</f>
        <v>100</v>
      </c>
      <c r="P311" s="3">
        <f>'Рейтинговая таблица организаций'!J311</f>
        <v>28</v>
      </c>
      <c r="Q311" s="3">
        <f>ROUND('Рейтинговая таблица организаций'!K311*100/R311,0)</f>
        <v>97</v>
      </c>
      <c r="R311" s="3">
        <f>'Рейтинговая таблица организаций'!L311</f>
        <v>30</v>
      </c>
      <c r="S311" s="3">
        <f>'Рейтинговая таблица организаций'!U311</f>
        <v>5</v>
      </c>
      <c r="T311" s="3">
        <f>'Рейтинговая таблица организаций'!X311</f>
        <v>42</v>
      </c>
      <c r="U311" s="3">
        <f>'Рейтинговая таблица организаций'!Y311</f>
        <v>43</v>
      </c>
      <c r="V311" s="3">
        <f>'Рейтинговая таблица организаций'!AD311</f>
        <v>0</v>
      </c>
      <c r="W311" s="3">
        <f>'Рейтинговая таблица организаций'!AE311</f>
        <v>3</v>
      </c>
      <c r="X311" s="3">
        <f>'Рейтинговая таблица организаций'!AF311</f>
        <v>14</v>
      </c>
      <c r="Y311" s="3">
        <f>'Рейтинговая таблица организаций'!AG311</f>
        <v>15</v>
      </c>
      <c r="Z311" s="3">
        <f>ROUND('Рейтинговая таблица организаций'!AL311*100/AA311,0)</f>
        <v>95</v>
      </c>
      <c r="AA311" s="3">
        <f>'Рейтинговая таблица организаций'!AM311</f>
        <v>43</v>
      </c>
      <c r="AB311" s="3">
        <f>ROUND('Рейтинговая таблица организаций'!AN311*100/AC311,0)</f>
        <v>98</v>
      </c>
      <c r="AC311" s="3">
        <f>'Рейтинговая таблица организаций'!AO311</f>
        <v>43</v>
      </c>
      <c r="AD311" s="3">
        <f>ROUND('Рейтинговая таблица организаций'!AP311*100/AE311,0)</f>
        <v>94</v>
      </c>
      <c r="AE311" s="3">
        <f>'Рейтинговая таблица организаций'!AQ311</f>
        <v>36</v>
      </c>
      <c r="AF311" s="3">
        <f>ROUND('Рейтинговая таблица организаций'!AV311*100/AG311,0)</f>
        <v>100</v>
      </c>
      <c r="AG311" s="3">
        <f>'Рейтинговая таблица организаций'!AW311</f>
        <v>43</v>
      </c>
      <c r="AH311" s="3">
        <f>ROUND('Рейтинговая таблица организаций'!AX311*100/AI311,0)</f>
        <v>95</v>
      </c>
      <c r="AI311" s="3">
        <f>'Рейтинговая таблица организаций'!AY311</f>
        <v>43</v>
      </c>
      <c r="AJ311" s="3">
        <f>ROUND('Рейтинговая таблица организаций'!AZ311*100/AK311,0)</f>
        <v>95</v>
      </c>
      <c r="AK311" s="3">
        <f>'Рейтинговая таблица организаций'!BA311</f>
        <v>43</v>
      </c>
    </row>
    <row r="312" spans="1:37">
      <c r="A312" s="14">
        <f>'Рейтинговая таблица организаций'!A312</f>
        <v>311</v>
      </c>
      <c r="B312" s="14" t="str">
        <f>'бланки '!C314</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2" s="2">
        <f>'бланки '!E314+'бланки '!F314</f>
        <v>73</v>
      </c>
      <c r="D312" s="14">
        <f>'Рейтинговая таблица организаций'!C312</f>
        <v>65</v>
      </c>
      <c r="E312" s="14">
        <v>8</v>
      </c>
      <c r="F312" s="14">
        <v>57</v>
      </c>
      <c r="G312" s="14">
        <v>1</v>
      </c>
      <c r="H312" s="6">
        <f t="shared" si="4"/>
        <v>0.8904109589041096</v>
      </c>
      <c r="I312" s="18">
        <f>анкеты!I310</f>
        <v>7</v>
      </c>
      <c r="J312" s="3">
        <f>ROUND('Рейтинговая таблица организаций'!D312*100/K312,0)</f>
        <v>100</v>
      </c>
      <c r="K312" s="3">
        <f>'Рейтинговая таблица организаций'!E312</f>
        <v>13</v>
      </c>
      <c r="L312" s="3">
        <f>ROUND('Рейтинговая таблица организаций'!F312*100/M312,0)</f>
        <v>67</v>
      </c>
      <c r="M312" s="3">
        <f>'Рейтинговая таблица организаций'!G312</f>
        <v>52</v>
      </c>
      <c r="N312" s="3">
        <f>'Рейтинговая таблица организаций'!H312</f>
        <v>4</v>
      </c>
      <c r="O312" s="3">
        <f>ROUND('Рейтинговая таблица организаций'!I312*100/P312,0)</f>
        <v>96</v>
      </c>
      <c r="P312" s="3">
        <f>'Рейтинговая таблица организаций'!J312</f>
        <v>47</v>
      </c>
      <c r="Q312" s="3">
        <f>ROUND('Рейтинговая таблица организаций'!K312*100/R312,0)</f>
        <v>97</v>
      </c>
      <c r="R312" s="3">
        <f>'Рейтинговая таблица организаций'!L312</f>
        <v>36</v>
      </c>
      <c r="S312" s="3">
        <f>'Рейтинговая таблица организаций'!U312</f>
        <v>5</v>
      </c>
      <c r="T312" s="3">
        <f>'Рейтинговая таблица организаций'!X312</f>
        <v>64</v>
      </c>
      <c r="U312" s="3">
        <f>'Рейтинговая таблица организаций'!Y312</f>
        <v>65</v>
      </c>
      <c r="V312" s="3">
        <f>'Рейтинговая таблица организаций'!AD312</f>
        <v>2</v>
      </c>
      <c r="W312" s="3">
        <f>'Рейтинговая таблица организаций'!AE312</f>
        <v>3</v>
      </c>
      <c r="X312" s="3">
        <f>'Рейтинговая таблица организаций'!AF312</f>
        <v>6</v>
      </c>
      <c r="Y312" s="3">
        <f>'Рейтинговая таблица организаций'!AG312</f>
        <v>7</v>
      </c>
      <c r="Z312" s="3">
        <f>ROUND('Рейтинговая таблица организаций'!AL312*100/AA312,0)</f>
        <v>98</v>
      </c>
      <c r="AA312" s="3">
        <f>'Рейтинговая таблица организаций'!AM312</f>
        <v>65</v>
      </c>
      <c r="AB312" s="3">
        <f>ROUND('Рейтинговая таблица организаций'!AN312*100/AC312,0)</f>
        <v>98</v>
      </c>
      <c r="AC312" s="3">
        <f>'Рейтинговая таблица организаций'!AO312</f>
        <v>65</v>
      </c>
      <c r="AD312" s="3">
        <f>ROUND('Рейтинговая таблица организаций'!AP312*100/AE312,0)</f>
        <v>98</v>
      </c>
      <c r="AE312" s="3">
        <f>'Рейтинговая таблица организаций'!AQ312</f>
        <v>47</v>
      </c>
      <c r="AF312" s="3">
        <f>ROUND('Рейтинговая таблица организаций'!AV312*100/AG312,0)</f>
        <v>95</v>
      </c>
      <c r="AG312" s="3">
        <f>'Рейтинговая таблица организаций'!AW312</f>
        <v>65</v>
      </c>
      <c r="AH312" s="3">
        <f>ROUND('Рейтинговая таблица организаций'!AX312*100/AI312,0)</f>
        <v>100</v>
      </c>
      <c r="AI312" s="3">
        <f>'Рейтинговая таблица организаций'!AY312</f>
        <v>65</v>
      </c>
      <c r="AJ312" s="3">
        <f>ROUND('Рейтинговая таблица организаций'!AZ312*100/AK312,0)</f>
        <v>95</v>
      </c>
      <c r="AK312" s="3">
        <f>'Рейтинговая таблица организаций'!BA312</f>
        <v>65</v>
      </c>
    </row>
    <row r="313" spans="1:37">
      <c r="A313" s="14">
        <f>'Рейтинговая таблица организаций'!A313</f>
        <v>312</v>
      </c>
      <c r="B313" s="14" t="str">
        <f>'бланки '!C315</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3" s="2">
        <f>'бланки '!E315+'бланки '!F315</f>
        <v>584</v>
      </c>
      <c r="D313" s="14">
        <f>'Рейтинговая таблица организаций'!C313</f>
        <v>299</v>
      </c>
      <c r="E313" s="14">
        <v>71</v>
      </c>
      <c r="F313" s="14">
        <v>228</v>
      </c>
      <c r="G313" s="14">
        <v>28</v>
      </c>
      <c r="H313" s="6">
        <f t="shared" si="4"/>
        <v>0.51198630136986301</v>
      </c>
      <c r="I313" s="18">
        <f>анкеты!I311</f>
        <v>133</v>
      </c>
      <c r="J313" s="3">
        <f>ROUND('Рейтинговая таблица организаций'!D313*100/K313,0)</f>
        <v>100</v>
      </c>
      <c r="K313" s="3">
        <f>'Рейтинговая таблица организаций'!E313</f>
        <v>13</v>
      </c>
      <c r="L313" s="3">
        <f>ROUND('Рейтинговая таблица организаций'!F313*100/M313,0)</f>
        <v>100</v>
      </c>
      <c r="M313" s="3">
        <f>'Рейтинговая таблица организаций'!G313</f>
        <v>56</v>
      </c>
      <c r="N313" s="3">
        <f>'Рейтинговая таблица организаций'!H313</f>
        <v>4</v>
      </c>
      <c r="O313" s="3">
        <f>ROUND('Рейтинговая таблица организаций'!I313*100/P313,0)</f>
        <v>98</v>
      </c>
      <c r="P313" s="3">
        <f>'Рейтинговая таблица организаций'!J313</f>
        <v>272</v>
      </c>
      <c r="Q313" s="3">
        <f>ROUND('Рейтинговая таблица организаций'!K313*100/R313,0)</f>
        <v>98</v>
      </c>
      <c r="R313" s="3">
        <f>'Рейтинговая таблица организаций'!L313</f>
        <v>256</v>
      </c>
      <c r="S313" s="3">
        <f>'Рейтинговая таблица организаций'!U313</f>
        <v>5</v>
      </c>
      <c r="T313" s="3">
        <f>'Рейтинговая таблица организаций'!X313</f>
        <v>287</v>
      </c>
      <c r="U313" s="3">
        <f>'Рейтинговая таблица организаций'!Y313</f>
        <v>299</v>
      </c>
      <c r="V313" s="3">
        <f>'Рейтинговая таблица организаций'!AD313</f>
        <v>3</v>
      </c>
      <c r="W313" s="3">
        <f>'Рейтинговая таблица организаций'!AE313</f>
        <v>5</v>
      </c>
      <c r="X313" s="3">
        <f>'Рейтинговая таблица организаций'!AF313</f>
        <v>127</v>
      </c>
      <c r="Y313" s="3">
        <f>'Рейтинговая таблица организаций'!AG313</f>
        <v>133</v>
      </c>
      <c r="Z313" s="3">
        <f>ROUND('Рейтинговая таблица организаций'!AL313*100/AA313,0)</f>
        <v>96</v>
      </c>
      <c r="AA313" s="3">
        <f>'Рейтинговая таблица организаций'!AM313</f>
        <v>299</v>
      </c>
      <c r="AB313" s="3">
        <f>ROUND('Рейтинговая таблица организаций'!AN313*100/AC313,0)</f>
        <v>97</v>
      </c>
      <c r="AC313" s="3">
        <f>'Рейтинговая таблица организаций'!AO313</f>
        <v>299</v>
      </c>
      <c r="AD313" s="3">
        <f>ROUND('Рейтинговая таблица организаций'!AP313*100/AE313,0)</f>
        <v>97</v>
      </c>
      <c r="AE313" s="3">
        <f>'Рейтинговая таблица организаций'!AQ313</f>
        <v>256</v>
      </c>
      <c r="AF313" s="3">
        <f>ROUND('Рейтинговая таблица организаций'!AV313*100/AG313,0)</f>
        <v>97</v>
      </c>
      <c r="AG313" s="3">
        <f>'Рейтинговая таблица организаций'!AW313</f>
        <v>299</v>
      </c>
      <c r="AH313" s="3">
        <f>ROUND('Рейтинговая таблица организаций'!AX313*100/AI313,0)</f>
        <v>97</v>
      </c>
      <c r="AI313" s="3">
        <f>'Рейтинговая таблица организаций'!AY313</f>
        <v>299</v>
      </c>
      <c r="AJ313" s="3">
        <f>ROUND('Рейтинговая таблица организаций'!AZ313*100/AK313,0)</f>
        <v>98</v>
      </c>
      <c r="AK313" s="3">
        <f>'Рейтинговая таблица организаций'!BA313</f>
        <v>299</v>
      </c>
    </row>
    <row r="314" spans="1:37">
      <c r="A314" s="14">
        <f>'Рейтинговая таблица организаций'!A314</f>
        <v>313</v>
      </c>
      <c r="B314" s="14" t="str">
        <f>'бланки '!C316</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4" s="2">
        <f>'бланки '!E316+'бланки '!F316</f>
        <v>35</v>
      </c>
      <c r="D314" s="14">
        <f>'Рейтинговая таблица организаций'!C314</f>
        <v>24</v>
      </c>
      <c r="E314" s="14">
        <v>2</v>
      </c>
      <c r="F314" s="14">
        <v>22</v>
      </c>
      <c r="G314" s="14">
        <v>1</v>
      </c>
      <c r="H314" s="6">
        <f t="shared" si="4"/>
        <v>0.68571428571428572</v>
      </c>
      <c r="I314" s="18">
        <f>анкеты!I312</f>
        <v>2</v>
      </c>
      <c r="J314" s="3">
        <f>ROUND('Рейтинговая таблица организаций'!D314*100/K314,0)</f>
        <v>100</v>
      </c>
      <c r="K314" s="3">
        <f>'Рейтинговая таблица организаций'!E314</f>
        <v>14</v>
      </c>
      <c r="L314" s="3">
        <f>ROUND('Рейтинговая таблица организаций'!F314*100/M314,0)</f>
        <v>94</v>
      </c>
      <c r="M314" s="3">
        <f>'Рейтинговая таблица организаций'!G314</f>
        <v>53</v>
      </c>
      <c r="N314" s="3">
        <f>'Рейтинговая таблица организаций'!H314</f>
        <v>4</v>
      </c>
      <c r="O314" s="3">
        <f>ROUND('Рейтинговая таблица организаций'!I314*100/P314,0)</f>
        <v>100</v>
      </c>
      <c r="P314" s="3">
        <f>'Рейтинговая таблица организаций'!J314</f>
        <v>24</v>
      </c>
      <c r="Q314" s="3">
        <f>ROUND('Рейтинговая таблица организаций'!K314*100/R314,0)</f>
        <v>100</v>
      </c>
      <c r="R314" s="3">
        <f>'Рейтинговая таблица организаций'!L314</f>
        <v>24</v>
      </c>
      <c r="S314" s="3">
        <f>'Рейтинговая таблица организаций'!U314</f>
        <v>5</v>
      </c>
      <c r="T314" s="3">
        <f>'Рейтинговая таблица организаций'!X314</f>
        <v>24</v>
      </c>
      <c r="U314" s="3">
        <f>'Рейтинговая таблица организаций'!Y314</f>
        <v>24</v>
      </c>
      <c r="V314" s="3">
        <f>'Рейтинговая таблица организаций'!AD314</f>
        <v>1</v>
      </c>
      <c r="W314" s="3">
        <f>'Рейтинговая таблица организаций'!AE314</f>
        <v>3</v>
      </c>
      <c r="X314" s="3">
        <f>'Рейтинговая таблица организаций'!AF314</f>
        <v>2</v>
      </c>
      <c r="Y314" s="3">
        <f>'Рейтинговая таблица организаций'!AG314</f>
        <v>2</v>
      </c>
      <c r="Z314" s="3">
        <f>ROUND('Рейтинговая таблица организаций'!AL314*100/AA314,0)</f>
        <v>100</v>
      </c>
      <c r="AA314" s="3">
        <f>'Рейтинговая таблица организаций'!AM314</f>
        <v>24</v>
      </c>
      <c r="AB314" s="3">
        <f>ROUND('Рейтинговая таблица организаций'!AN314*100/AC314,0)</f>
        <v>100</v>
      </c>
      <c r="AC314" s="3">
        <f>'Рейтинговая таблица организаций'!AO314</f>
        <v>24</v>
      </c>
      <c r="AD314" s="3">
        <f>ROUND('Рейтинговая таблица организаций'!AP314*100/AE314,0)</f>
        <v>100</v>
      </c>
      <c r="AE314" s="3">
        <f>'Рейтинговая таблица организаций'!AQ314</f>
        <v>24</v>
      </c>
      <c r="AF314" s="3">
        <f>ROUND('Рейтинговая таблица организаций'!AV314*100/AG314,0)</f>
        <v>100</v>
      </c>
      <c r="AG314" s="3">
        <f>'Рейтинговая таблица организаций'!AW314</f>
        <v>24</v>
      </c>
      <c r="AH314" s="3">
        <f>ROUND('Рейтинговая таблица организаций'!AX314*100/AI314,0)</f>
        <v>100</v>
      </c>
      <c r="AI314" s="3">
        <f>'Рейтинговая таблица организаций'!AY314</f>
        <v>24</v>
      </c>
      <c r="AJ314" s="3">
        <f>ROUND('Рейтинговая таблица организаций'!AZ314*100/AK314,0)</f>
        <v>100</v>
      </c>
      <c r="AK314" s="3">
        <f>'Рейтинговая таблица организаций'!BA314</f>
        <v>24</v>
      </c>
    </row>
    <row r="315" spans="1:37">
      <c r="A315" s="14">
        <f>'Рейтинговая таблица организаций'!A315</f>
        <v>314</v>
      </c>
      <c r="B315" s="14" t="str">
        <f>'бланки '!C317</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5" s="2">
        <f>'бланки '!E317+'бланки '!F317</f>
        <v>53</v>
      </c>
      <c r="D315" s="14">
        <f>'Рейтинговая таблица организаций'!C315</f>
        <v>50</v>
      </c>
      <c r="E315" s="14">
        <v>0</v>
      </c>
      <c r="F315" s="14">
        <v>50</v>
      </c>
      <c r="G315" s="14">
        <v>1</v>
      </c>
      <c r="H315" s="6">
        <f t="shared" si="4"/>
        <v>0.94339622641509435</v>
      </c>
      <c r="I315" s="18">
        <f>анкеты!I313</f>
        <v>3</v>
      </c>
      <c r="J315" s="3">
        <f>ROUND('Рейтинговая таблица организаций'!D315*100/K315,0)</f>
        <v>100</v>
      </c>
      <c r="K315" s="3">
        <f>'Рейтинговая таблица организаций'!E315</f>
        <v>13</v>
      </c>
      <c r="L315" s="3">
        <f>ROUND('Рейтинговая таблица организаций'!F315*100/M315,0)</f>
        <v>91</v>
      </c>
      <c r="M315" s="3">
        <f>'Рейтинговая таблица организаций'!G315</f>
        <v>54</v>
      </c>
      <c r="N315" s="3">
        <f>'Рейтинговая таблица организаций'!H315</f>
        <v>4</v>
      </c>
      <c r="O315" s="3">
        <f>ROUND('Рейтинговая таблица организаций'!I315*100/P315,0)</f>
        <v>100</v>
      </c>
      <c r="P315" s="3">
        <f>'Рейтинговая таблица организаций'!J315</f>
        <v>50</v>
      </c>
      <c r="Q315" s="3">
        <f>ROUND('Рейтинговая таблица организаций'!K315*100/R315,0)</f>
        <v>100</v>
      </c>
      <c r="R315" s="3">
        <f>'Рейтинговая таблица организаций'!L315</f>
        <v>48</v>
      </c>
      <c r="S315" s="3">
        <f>'Рейтинговая таблица организаций'!U315</f>
        <v>5</v>
      </c>
      <c r="T315" s="3">
        <f>'Рейтинговая таблица организаций'!X315</f>
        <v>50</v>
      </c>
      <c r="U315" s="3">
        <f>'Рейтинговая таблица организаций'!Y315</f>
        <v>50</v>
      </c>
      <c r="V315" s="3">
        <f>'Рейтинговая таблица организаций'!AD315</f>
        <v>1</v>
      </c>
      <c r="W315" s="3">
        <f>'Рейтинговая таблица организаций'!AE315</f>
        <v>2</v>
      </c>
      <c r="X315" s="3">
        <f>'Рейтинговая таблица организаций'!AF315</f>
        <v>3</v>
      </c>
      <c r="Y315" s="3">
        <f>'Рейтинговая таблица организаций'!AG315</f>
        <v>3</v>
      </c>
      <c r="Z315" s="3">
        <f>ROUND('Рейтинговая таблица организаций'!AL315*100/AA315,0)</f>
        <v>100</v>
      </c>
      <c r="AA315" s="3">
        <f>'Рейтинговая таблица организаций'!AM315</f>
        <v>50</v>
      </c>
      <c r="AB315" s="3">
        <f>ROUND('Рейтинговая таблица организаций'!AN315*100/AC315,0)</f>
        <v>100</v>
      </c>
      <c r="AC315" s="3">
        <f>'Рейтинговая таблица организаций'!AO315</f>
        <v>50</v>
      </c>
      <c r="AD315" s="3">
        <f>ROUND('Рейтинговая таблица организаций'!AP315*100/AE315,0)</f>
        <v>100</v>
      </c>
      <c r="AE315" s="3">
        <f>'Рейтинговая таблица организаций'!AQ315</f>
        <v>47</v>
      </c>
      <c r="AF315" s="3">
        <f>ROUND('Рейтинговая таблица организаций'!AV315*100/AG315,0)</f>
        <v>100</v>
      </c>
      <c r="AG315" s="3">
        <f>'Рейтинговая таблица организаций'!AW315</f>
        <v>50</v>
      </c>
      <c r="AH315" s="3">
        <f>ROUND('Рейтинговая таблица организаций'!AX315*100/AI315,0)</f>
        <v>100</v>
      </c>
      <c r="AI315" s="3">
        <f>'Рейтинговая таблица организаций'!AY315</f>
        <v>50</v>
      </c>
      <c r="AJ315" s="3">
        <f>ROUND('Рейтинговая таблица организаций'!AZ315*100/AK315,0)</f>
        <v>100</v>
      </c>
      <c r="AK315" s="3">
        <f>'Рейтинговая таблица организаций'!BA315</f>
        <v>50</v>
      </c>
    </row>
    <row r="316" spans="1:37">
      <c r="A316" s="14">
        <f>'Рейтинговая таблица организаций'!A316</f>
        <v>315</v>
      </c>
      <c r="B316" s="14" t="str">
        <f>'бланки '!C318</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6" s="2">
        <f>'бланки '!E318+'бланки '!F318</f>
        <v>71</v>
      </c>
      <c r="D316" s="14">
        <f>'Рейтинговая таблица организаций'!C316</f>
        <v>65</v>
      </c>
      <c r="E316" s="14">
        <v>1</v>
      </c>
      <c r="F316" s="14">
        <v>64</v>
      </c>
      <c r="G316" s="14">
        <v>1</v>
      </c>
      <c r="H316" s="6">
        <f t="shared" si="4"/>
        <v>0.91549295774647887</v>
      </c>
      <c r="I316" s="18">
        <f>анкеты!I314</f>
        <v>8</v>
      </c>
      <c r="J316" s="3">
        <f>ROUND('Рейтинговая таблица организаций'!D316*100/K316,0)</f>
        <v>100</v>
      </c>
      <c r="K316" s="3">
        <f>'Рейтинговая таблица организаций'!E316</f>
        <v>14</v>
      </c>
      <c r="L316" s="3">
        <f>ROUND('Рейтинговая таблица организаций'!F316*100/M316,0)</f>
        <v>96</v>
      </c>
      <c r="M316" s="3">
        <f>'Рейтинговая таблица организаций'!G316</f>
        <v>56</v>
      </c>
      <c r="N316" s="3">
        <f>'Рейтинговая таблица организаций'!H316</f>
        <v>4</v>
      </c>
      <c r="O316" s="3">
        <f>ROUND('Рейтинговая таблица организаций'!I316*100/P316,0)</f>
        <v>100</v>
      </c>
      <c r="P316" s="3">
        <f>'Рейтинговая таблица организаций'!J316</f>
        <v>61</v>
      </c>
      <c r="Q316" s="3">
        <f>ROUND('Рейтинговая таблица организаций'!K316*100/R316,0)</f>
        <v>100</v>
      </c>
      <c r="R316" s="3">
        <f>'Рейтинговая таблица организаций'!L316</f>
        <v>54</v>
      </c>
      <c r="S316" s="3">
        <f>'Рейтинговая таблица организаций'!U316</f>
        <v>5</v>
      </c>
      <c r="T316" s="3">
        <f>'Рейтинговая таблица организаций'!X316</f>
        <v>63</v>
      </c>
      <c r="U316" s="3">
        <f>'Рейтинговая таблица организаций'!Y316</f>
        <v>65</v>
      </c>
      <c r="V316" s="3">
        <f>'Рейтинговая таблица организаций'!AD316</f>
        <v>1</v>
      </c>
      <c r="W316" s="3">
        <f>'Рейтинговая таблица организаций'!AE316</f>
        <v>3</v>
      </c>
      <c r="X316" s="3">
        <f>'Рейтинговая таблица организаций'!AF316</f>
        <v>7</v>
      </c>
      <c r="Y316" s="3">
        <f>'Рейтинговая таблица организаций'!AG316</f>
        <v>8</v>
      </c>
      <c r="Z316" s="3">
        <f>ROUND('Рейтинговая таблица организаций'!AL316*100/AA316,0)</f>
        <v>97</v>
      </c>
      <c r="AA316" s="3">
        <f>'Рейтинговая таблица организаций'!AM316</f>
        <v>65</v>
      </c>
      <c r="AB316" s="3">
        <f>ROUND('Рейтинговая таблица организаций'!AN316*100/AC316,0)</f>
        <v>100</v>
      </c>
      <c r="AC316" s="3">
        <f>'Рейтинговая таблица организаций'!AO316</f>
        <v>65</v>
      </c>
      <c r="AD316" s="3">
        <f>ROUND('Рейтинговая таблица организаций'!AP316*100/AE316,0)</f>
        <v>97</v>
      </c>
      <c r="AE316" s="3">
        <f>'Рейтинговая таблица организаций'!AQ316</f>
        <v>63</v>
      </c>
      <c r="AF316" s="3">
        <f>ROUND('Рейтинговая таблица организаций'!AV316*100/AG316,0)</f>
        <v>98</v>
      </c>
      <c r="AG316" s="3">
        <f>'Рейтинговая таблица организаций'!AW316</f>
        <v>65</v>
      </c>
      <c r="AH316" s="3">
        <f>ROUND('Рейтинговая таблица организаций'!AX316*100/AI316,0)</f>
        <v>100</v>
      </c>
      <c r="AI316" s="3">
        <f>'Рейтинговая таблица организаций'!AY316</f>
        <v>65</v>
      </c>
      <c r="AJ316" s="3">
        <f>ROUND('Рейтинговая таблица организаций'!AZ316*100/AK316,0)</f>
        <v>98</v>
      </c>
      <c r="AK316" s="3">
        <f>'Рейтинговая таблица организаций'!BA316</f>
        <v>65</v>
      </c>
    </row>
    <row r="317" spans="1:37">
      <c r="A317" s="14">
        <f>'Рейтинговая таблица организаций'!A317</f>
        <v>316</v>
      </c>
      <c r="B317" s="14" t="str">
        <f>'бланки '!C319</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7" s="2">
        <f>'бланки '!E319+'бланки '!F319</f>
        <v>43</v>
      </c>
      <c r="D317" s="14">
        <f>'Рейтинговая таблица организаций'!C317</f>
        <v>48</v>
      </c>
      <c r="E317" s="14">
        <v>12</v>
      </c>
      <c r="F317" s="14">
        <v>36</v>
      </c>
      <c r="G317" s="14">
        <v>1</v>
      </c>
      <c r="H317" s="6">
        <f t="shared" si="4"/>
        <v>1.1162790697674418</v>
      </c>
      <c r="I317" s="18">
        <f>анкеты!I315</f>
        <v>1</v>
      </c>
      <c r="J317" s="3">
        <f>ROUND('Рейтинговая таблица организаций'!D317*100/K317,0)</f>
        <v>100</v>
      </c>
      <c r="K317" s="3">
        <f>'Рейтинговая таблица организаций'!E317</f>
        <v>13</v>
      </c>
      <c r="L317" s="3">
        <f>ROUND('Рейтинговая таблица организаций'!F317*100/M317,0)</f>
        <v>84</v>
      </c>
      <c r="M317" s="3">
        <f>'Рейтинговая таблица организаций'!G317</f>
        <v>61</v>
      </c>
      <c r="N317" s="3">
        <f>'Рейтинговая таблица организаций'!H317</f>
        <v>4</v>
      </c>
      <c r="O317" s="3">
        <f>ROUND('Рейтинговая таблица организаций'!I317*100/P317,0)</f>
        <v>100</v>
      </c>
      <c r="P317" s="3">
        <f>'Рейтинговая таблица организаций'!J317</f>
        <v>38</v>
      </c>
      <c r="Q317" s="3">
        <f>ROUND('Рейтинговая таблица организаций'!K317*100/R317,0)</f>
        <v>97</v>
      </c>
      <c r="R317" s="3">
        <f>'Рейтинговая таблица организаций'!L317</f>
        <v>30</v>
      </c>
      <c r="S317" s="3">
        <f>'Рейтинговая таблица организаций'!U317</f>
        <v>5</v>
      </c>
      <c r="T317" s="3">
        <f>'Рейтинговая таблица организаций'!X317</f>
        <v>46</v>
      </c>
      <c r="U317" s="3">
        <f>'Рейтинговая таблица организаций'!Y317</f>
        <v>48</v>
      </c>
      <c r="V317" s="3">
        <f>'Рейтинговая таблица организаций'!AD317</f>
        <v>0</v>
      </c>
      <c r="W317" s="3">
        <f>'Рейтинговая таблица организаций'!AE317</f>
        <v>3</v>
      </c>
      <c r="X317" s="3">
        <f>'Рейтинговая таблица организаций'!AF317</f>
        <v>1</v>
      </c>
      <c r="Y317" s="3">
        <f>'Рейтинговая таблица организаций'!AG317</f>
        <v>1</v>
      </c>
      <c r="Z317" s="3">
        <f>ROUND('Рейтинговая таблица организаций'!AL317*100/AA317,0)</f>
        <v>96</v>
      </c>
      <c r="AA317" s="3">
        <f>'Рейтинговая таблица организаций'!AM317</f>
        <v>48</v>
      </c>
      <c r="AB317" s="3">
        <f>ROUND('Рейтинговая таблица организаций'!AN317*100/AC317,0)</f>
        <v>100</v>
      </c>
      <c r="AC317" s="3">
        <f>'Рейтинговая таблица организаций'!AO317</f>
        <v>48</v>
      </c>
      <c r="AD317" s="3">
        <f>ROUND('Рейтинговая таблица организаций'!AP317*100/AE317,0)</f>
        <v>100</v>
      </c>
      <c r="AE317" s="3">
        <f>'Рейтинговая таблица организаций'!AQ317</f>
        <v>45</v>
      </c>
      <c r="AF317" s="3">
        <f>ROUND('Рейтинговая таблица организаций'!AV317*100/AG317,0)</f>
        <v>98</v>
      </c>
      <c r="AG317" s="3">
        <f>'Рейтинговая таблица организаций'!AW317</f>
        <v>48</v>
      </c>
      <c r="AH317" s="3">
        <f>ROUND('Рейтинговая таблица организаций'!AX317*100/AI317,0)</f>
        <v>98</v>
      </c>
      <c r="AI317" s="3">
        <f>'Рейтинговая таблица организаций'!AY317</f>
        <v>48</v>
      </c>
      <c r="AJ317" s="3">
        <f>ROUND('Рейтинговая таблица организаций'!AZ317*100/AK317,0)</f>
        <v>98</v>
      </c>
      <c r="AK317" s="3">
        <f>'Рейтинговая таблица организаций'!BA317</f>
        <v>48</v>
      </c>
    </row>
    <row r="318" spans="1:37">
      <c r="A318" s="14">
        <f>'Рейтинговая таблица организаций'!A318</f>
        <v>317</v>
      </c>
      <c r="B318" s="14" t="str">
        <f>'бланки '!C320</f>
        <v>Муниципальное бюджетное общеобразовательное учреждение-Шатиловский лицей Новодеревеньковского района Орловской области</v>
      </c>
      <c r="C318" s="2">
        <f>'бланки '!E320+'бланки '!F320</f>
        <v>100</v>
      </c>
      <c r="D318" s="14">
        <f>'Рейтинговая таблица организаций'!C318</f>
        <v>139</v>
      </c>
      <c r="E318" s="14">
        <v>20</v>
      </c>
      <c r="F318" s="14">
        <v>119</v>
      </c>
      <c r="G318" s="14">
        <v>1</v>
      </c>
      <c r="H318" s="6">
        <f t="shared" si="4"/>
        <v>1.39</v>
      </c>
      <c r="I318" s="18">
        <f>анкеты!I316</f>
        <v>17</v>
      </c>
      <c r="J318" s="3">
        <f>ROUND('Рейтинговая таблица организаций'!D318*100/K318,0)</f>
        <v>100</v>
      </c>
      <c r="K318" s="3">
        <f>'Рейтинговая таблица организаций'!E318</f>
        <v>13</v>
      </c>
      <c r="L318" s="3">
        <f>ROUND('Рейтинговая таблица организаций'!F318*100/M318,0)</f>
        <v>93</v>
      </c>
      <c r="M318" s="3">
        <f>'Рейтинговая таблица организаций'!G318</f>
        <v>55</v>
      </c>
      <c r="N318" s="3">
        <f>'Рейтинговая таблица организаций'!H318</f>
        <v>4</v>
      </c>
      <c r="O318" s="3">
        <f>ROUND('Рейтинговая таблица организаций'!I318*100/P318,0)</f>
        <v>100</v>
      </c>
      <c r="P318" s="3">
        <f>'Рейтинговая таблица организаций'!J318</f>
        <v>131</v>
      </c>
      <c r="Q318" s="3">
        <f>ROUND('Рейтинговая таблица организаций'!K318*100/R318,0)</f>
        <v>99</v>
      </c>
      <c r="R318" s="3">
        <f>'Рейтинговая таблица организаций'!L318</f>
        <v>128</v>
      </c>
      <c r="S318" s="3">
        <f>'Рейтинговая таблица организаций'!U318</f>
        <v>5</v>
      </c>
      <c r="T318" s="3">
        <f>'Рейтинговая таблица организаций'!X318</f>
        <v>138</v>
      </c>
      <c r="U318" s="3">
        <f>'Рейтинговая таблица организаций'!Y318</f>
        <v>139</v>
      </c>
      <c r="V318" s="3">
        <f>'Рейтинговая таблица организаций'!AD318</f>
        <v>4</v>
      </c>
      <c r="W318" s="3">
        <f>'Рейтинговая таблица организаций'!AE318</f>
        <v>5</v>
      </c>
      <c r="X318" s="3">
        <f>'Рейтинговая таблица организаций'!AF318</f>
        <v>17</v>
      </c>
      <c r="Y318" s="3">
        <f>'Рейтинговая таблица организаций'!AG318</f>
        <v>17</v>
      </c>
      <c r="Z318" s="3">
        <f>ROUND('Рейтинговая таблица организаций'!AL318*100/AA318,0)</f>
        <v>100</v>
      </c>
      <c r="AA318" s="3">
        <f>'Рейтинговая таблица организаций'!AM318</f>
        <v>139</v>
      </c>
      <c r="AB318" s="3">
        <f>ROUND('Рейтинговая таблица организаций'!AN318*100/AC318,0)</f>
        <v>100</v>
      </c>
      <c r="AC318" s="3">
        <f>'Рейтинговая таблица организаций'!AO318</f>
        <v>139</v>
      </c>
      <c r="AD318" s="3">
        <f>ROUND('Рейтинговая таблица организаций'!AP318*100/AE318,0)</f>
        <v>100</v>
      </c>
      <c r="AE318" s="3">
        <f>'Рейтинговая таблица организаций'!AQ318</f>
        <v>137</v>
      </c>
      <c r="AF318" s="3">
        <f>ROUND('Рейтинговая таблица организаций'!AV318*100/AG318,0)</f>
        <v>99</v>
      </c>
      <c r="AG318" s="3">
        <f>'Рейтинговая таблица организаций'!AW318</f>
        <v>139</v>
      </c>
      <c r="AH318" s="3">
        <f>ROUND('Рейтинговая таблица организаций'!AX318*100/AI318,0)</f>
        <v>99</v>
      </c>
      <c r="AI318" s="3">
        <f>'Рейтинговая таблица организаций'!AY318</f>
        <v>139</v>
      </c>
      <c r="AJ318" s="3">
        <f>ROUND('Рейтинговая таблица организаций'!AZ318*100/AK318,0)</f>
        <v>100</v>
      </c>
      <c r="AK318" s="3">
        <f>'Рейтинговая таблица организаций'!BA318</f>
        <v>139</v>
      </c>
    </row>
    <row r="319" spans="1:37">
      <c r="A319" s="14">
        <f>'Рейтинговая таблица организаций'!A319</f>
        <v>318</v>
      </c>
      <c r="B319" s="14" t="str">
        <f>'бланки '!C321</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9" s="2">
        <f>'бланки '!E321+'бланки '!F321</f>
        <v>75</v>
      </c>
      <c r="D319" s="14">
        <f>'Рейтинговая таблица организаций'!C319</f>
        <v>56</v>
      </c>
      <c r="E319" s="14">
        <v>0</v>
      </c>
      <c r="F319" s="14">
        <v>56</v>
      </c>
      <c r="G319" s="14">
        <v>2</v>
      </c>
      <c r="H319" s="6">
        <f t="shared" si="4"/>
        <v>0.7466666666666667</v>
      </c>
      <c r="I319" s="18">
        <f>анкеты!I317</f>
        <v>2</v>
      </c>
      <c r="J319" s="3">
        <f>ROUND('Рейтинговая таблица организаций'!D319*100/K319,0)</f>
        <v>100</v>
      </c>
      <c r="K319" s="3">
        <f>'Рейтинговая таблица организаций'!E319</f>
        <v>12</v>
      </c>
      <c r="L319" s="3">
        <f>ROUND('Рейтинговая таблица организаций'!F319*100/M319,0)</f>
        <v>89</v>
      </c>
      <c r="M319" s="3">
        <f>'Рейтинговая таблица организаций'!G319</f>
        <v>55</v>
      </c>
      <c r="N319" s="3">
        <f>'Рейтинговая таблица организаций'!H319</f>
        <v>3</v>
      </c>
      <c r="O319" s="3">
        <f>ROUND('Рейтинговая таблица организаций'!I319*100/P319,0)</f>
        <v>100</v>
      </c>
      <c r="P319" s="3">
        <f>'Рейтинговая таблица организаций'!J319</f>
        <v>49</v>
      </c>
      <c r="Q319" s="3">
        <f>ROUND('Рейтинговая таблица организаций'!K319*100/R319,0)</f>
        <v>100</v>
      </c>
      <c r="R319" s="3">
        <f>'Рейтинговая таблица организаций'!L319</f>
        <v>42</v>
      </c>
      <c r="S319" s="3">
        <f>'Рейтинговая таблица организаций'!U319</f>
        <v>5</v>
      </c>
      <c r="T319" s="3">
        <f>'Рейтинговая таблица организаций'!X319</f>
        <v>56</v>
      </c>
      <c r="U319" s="3">
        <f>'Рейтинговая таблица организаций'!Y319</f>
        <v>56</v>
      </c>
      <c r="V319" s="3">
        <f>'Рейтинговая таблица организаций'!AD319</f>
        <v>0</v>
      </c>
      <c r="W319" s="3">
        <f>'Рейтинговая таблица организаций'!AE319</f>
        <v>3</v>
      </c>
      <c r="X319" s="3">
        <f>'Рейтинговая таблица организаций'!AF319</f>
        <v>2</v>
      </c>
      <c r="Y319" s="3">
        <f>'Рейтинговая таблица организаций'!AG319</f>
        <v>2</v>
      </c>
      <c r="Z319" s="3">
        <f>ROUND('Рейтинговая таблица организаций'!AL319*100/AA319,0)</f>
        <v>100</v>
      </c>
      <c r="AA319" s="3">
        <f>'Рейтинговая таблица организаций'!AM319</f>
        <v>56</v>
      </c>
      <c r="AB319" s="3">
        <f>ROUND('Рейтинговая таблица организаций'!AN319*100/AC319,0)</f>
        <v>100</v>
      </c>
      <c r="AC319" s="3">
        <f>'Рейтинговая таблица организаций'!AO319</f>
        <v>56</v>
      </c>
      <c r="AD319" s="3">
        <f>ROUND('Рейтинговая таблица организаций'!AP319*100/AE319,0)</f>
        <v>100</v>
      </c>
      <c r="AE319" s="3">
        <f>'Рейтинговая таблица организаций'!AQ319</f>
        <v>51</v>
      </c>
      <c r="AF319" s="3">
        <f>ROUND('Рейтинговая таблица организаций'!AV319*100/AG319,0)</f>
        <v>100</v>
      </c>
      <c r="AG319" s="3">
        <f>'Рейтинговая таблица организаций'!AW319</f>
        <v>56</v>
      </c>
      <c r="AH319" s="3">
        <f>ROUND('Рейтинговая таблица организаций'!AX319*100/AI319,0)</f>
        <v>100</v>
      </c>
      <c r="AI319" s="3">
        <f>'Рейтинговая таблица организаций'!AY319</f>
        <v>56</v>
      </c>
      <c r="AJ319" s="3">
        <f>ROUND('Рейтинговая таблица организаций'!AZ319*100/AK319,0)</f>
        <v>100</v>
      </c>
      <c r="AK319" s="3">
        <f>'Рейтинговая таблица организаций'!BA319</f>
        <v>56</v>
      </c>
    </row>
    <row r="320" spans="1:37">
      <c r="A320" s="14">
        <f>'Рейтинговая таблица организаций'!A320</f>
        <v>319</v>
      </c>
      <c r="B320" s="14" t="str">
        <f>'бланки '!C322</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20" s="2">
        <f>'бланки '!E322+'бланки '!F322</f>
        <v>45</v>
      </c>
      <c r="D320" s="14">
        <f>'Рейтинговая таблица организаций'!C320</f>
        <v>36</v>
      </c>
      <c r="E320" s="14">
        <v>0</v>
      </c>
      <c r="F320" s="14">
        <v>36</v>
      </c>
      <c r="G320" s="14">
        <v>1</v>
      </c>
      <c r="H320" s="6">
        <f t="shared" si="4"/>
        <v>0.8</v>
      </c>
      <c r="I320" s="18">
        <f>анкеты!I318</f>
        <v>25</v>
      </c>
      <c r="J320" s="3">
        <f>ROUND('Рейтинговая таблица организаций'!D320*100/K320,0)</f>
        <v>100</v>
      </c>
      <c r="K320" s="3">
        <f>'Рейтинговая таблица организаций'!E320</f>
        <v>13</v>
      </c>
      <c r="L320" s="3">
        <f>ROUND('Рейтинговая таблица организаций'!F320*100/M320,0)</f>
        <v>98</v>
      </c>
      <c r="M320" s="3">
        <f>'Рейтинговая таблица организаций'!G320</f>
        <v>55</v>
      </c>
      <c r="N320" s="3">
        <f>'Рейтинговая таблица организаций'!H320</f>
        <v>4</v>
      </c>
      <c r="O320" s="3">
        <f>ROUND('Рейтинговая таблица организаций'!I320*100/P320,0)</f>
        <v>100</v>
      </c>
      <c r="P320" s="3">
        <f>'Рейтинговая таблица организаций'!J320</f>
        <v>36</v>
      </c>
      <c r="Q320" s="3">
        <f>ROUND('Рейтинговая таблица организаций'!K320*100/R320,0)</f>
        <v>100</v>
      </c>
      <c r="R320" s="3">
        <f>'Рейтинговая таблица организаций'!L320</f>
        <v>34</v>
      </c>
      <c r="S320" s="3">
        <f>'Рейтинговая таблица организаций'!U320</f>
        <v>5</v>
      </c>
      <c r="T320" s="3">
        <f>'Рейтинговая таблица организаций'!X320</f>
        <v>35</v>
      </c>
      <c r="U320" s="3">
        <f>'Рейтинговая таблица организаций'!Y320</f>
        <v>36</v>
      </c>
      <c r="V320" s="3">
        <f>'Рейтинговая таблица организаций'!AD320</f>
        <v>0</v>
      </c>
      <c r="W320" s="3">
        <f>'Рейтинговая таблица организаций'!AE320</f>
        <v>3</v>
      </c>
      <c r="X320" s="3">
        <f>'Рейтинговая таблица организаций'!AF320</f>
        <v>23</v>
      </c>
      <c r="Y320" s="3">
        <f>'Рейтинговая таблица организаций'!AG320</f>
        <v>25</v>
      </c>
      <c r="Z320" s="3">
        <f>ROUND('Рейтинговая таблица организаций'!AL320*100/AA320,0)</f>
        <v>100</v>
      </c>
      <c r="AA320" s="3">
        <f>'Рейтинговая таблица организаций'!AM320</f>
        <v>36</v>
      </c>
      <c r="AB320" s="3">
        <f>ROUND('Рейтинговая таблица организаций'!AN320*100/AC320,0)</f>
        <v>100</v>
      </c>
      <c r="AC320" s="3">
        <f>'Рейтинговая таблица организаций'!AO320</f>
        <v>36</v>
      </c>
      <c r="AD320" s="3">
        <f>ROUND('Рейтинговая таблица организаций'!AP320*100/AE320,0)</f>
        <v>97</v>
      </c>
      <c r="AE320" s="3">
        <f>'Рейтинговая таблица организаций'!AQ320</f>
        <v>35</v>
      </c>
      <c r="AF320" s="3">
        <f>ROUND('Рейтинговая таблица организаций'!AV320*100/AG320,0)</f>
        <v>97</v>
      </c>
      <c r="AG320" s="3">
        <f>'Рейтинговая таблица организаций'!AW320</f>
        <v>36</v>
      </c>
      <c r="AH320" s="3">
        <f>ROUND('Рейтинговая таблица организаций'!AX320*100/AI320,0)</f>
        <v>100</v>
      </c>
      <c r="AI320" s="3">
        <f>'Рейтинговая таблица организаций'!AY320</f>
        <v>36</v>
      </c>
      <c r="AJ320" s="3">
        <f>ROUND('Рейтинговая таблица организаций'!AZ320*100/AK320,0)</f>
        <v>100</v>
      </c>
      <c r="AK320" s="3">
        <f>'Рейтинговая таблица организаций'!BA320</f>
        <v>36</v>
      </c>
    </row>
    <row r="321" spans="1:37">
      <c r="A321" s="14">
        <f>'Рейтинговая таблица организаций'!A321</f>
        <v>320</v>
      </c>
      <c r="B321" s="14" t="str">
        <f>'бланки '!C323</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21" s="2">
        <f>'бланки '!E323+'бланки '!F323</f>
        <v>298</v>
      </c>
      <c r="D321" s="14">
        <f>'Рейтинговая таблица организаций'!C321</f>
        <v>318</v>
      </c>
      <c r="E321" s="14">
        <v>12</v>
      </c>
      <c r="F321" s="14">
        <v>306</v>
      </c>
      <c r="G321" s="14">
        <v>1</v>
      </c>
      <c r="H321" s="6">
        <f t="shared" si="4"/>
        <v>1.0671140939597314</v>
      </c>
      <c r="I321" s="18">
        <f>анкеты!I319</f>
        <v>23</v>
      </c>
      <c r="J321" s="3">
        <f>ROUND('Рейтинговая таблица организаций'!D321*100/K321,0)</f>
        <v>100</v>
      </c>
      <c r="K321" s="3">
        <f>'Рейтинговая таблица организаций'!E321</f>
        <v>13</v>
      </c>
      <c r="L321" s="3">
        <f>ROUND('Рейтинговая таблица организаций'!F321*100/M321,0)</f>
        <v>100</v>
      </c>
      <c r="M321" s="3">
        <f>'Рейтинговая таблица организаций'!G321</f>
        <v>55</v>
      </c>
      <c r="N321" s="3">
        <f>'Рейтинговая таблица организаций'!H321</f>
        <v>4</v>
      </c>
      <c r="O321" s="3">
        <f>ROUND('Рейтинговая таблица организаций'!I321*100/P321,0)</f>
        <v>99</v>
      </c>
      <c r="P321" s="3">
        <f>'Рейтинговая таблица организаций'!J321</f>
        <v>241</v>
      </c>
      <c r="Q321" s="3">
        <f>ROUND('Рейтинговая таблица организаций'!K321*100/R321,0)</f>
        <v>97</v>
      </c>
      <c r="R321" s="3">
        <f>'Рейтинговая таблица организаций'!L321</f>
        <v>233</v>
      </c>
      <c r="S321" s="3">
        <f>'Рейтинговая таблица организаций'!U321</f>
        <v>5</v>
      </c>
      <c r="T321" s="3">
        <f>'Рейтинговая таблица организаций'!X321</f>
        <v>313</v>
      </c>
      <c r="U321" s="3">
        <f>'Рейтинговая таблица организаций'!Y321</f>
        <v>318</v>
      </c>
      <c r="V321" s="3">
        <f>'Рейтинговая таблица организаций'!AD321</f>
        <v>5</v>
      </c>
      <c r="W321" s="3">
        <f>'Рейтинговая таблица организаций'!AE321</f>
        <v>3</v>
      </c>
      <c r="X321" s="3">
        <f>'Рейтинговая таблица организаций'!AF321</f>
        <v>22</v>
      </c>
      <c r="Y321" s="3">
        <f>'Рейтинговая таблица организаций'!AG321</f>
        <v>23</v>
      </c>
      <c r="Z321" s="3">
        <f>ROUND('Рейтинговая таблица организаций'!AL321*100/AA321,0)</f>
        <v>100</v>
      </c>
      <c r="AA321" s="3">
        <f>'Рейтинговая таблица организаций'!AM321</f>
        <v>318</v>
      </c>
      <c r="AB321" s="3">
        <f>ROUND('Рейтинговая таблица организаций'!AN321*100/AC321,0)</f>
        <v>97</v>
      </c>
      <c r="AC321" s="3">
        <f>'Рейтинговая таблица организаций'!AO321</f>
        <v>318</v>
      </c>
      <c r="AD321" s="3">
        <f>ROUND('Рейтинговая таблица организаций'!AP321*100/AE321,0)</f>
        <v>99</v>
      </c>
      <c r="AE321" s="3">
        <f>'Рейтинговая таблица организаций'!AQ321</f>
        <v>230</v>
      </c>
      <c r="AF321" s="3">
        <f>ROUND('Рейтинговая таблица организаций'!AV321*100/AG321,0)</f>
        <v>96</v>
      </c>
      <c r="AG321" s="3">
        <f>'Рейтинговая таблица организаций'!AW321</f>
        <v>318</v>
      </c>
      <c r="AH321" s="3">
        <f>ROUND('Рейтинговая таблица организаций'!AX321*100/AI321,0)</f>
        <v>98</v>
      </c>
      <c r="AI321" s="3">
        <f>'Рейтинговая таблица организаций'!AY321</f>
        <v>318</v>
      </c>
      <c r="AJ321" s="3">
        <f>ROUND('Рейтинговая таблица организаций'!AZ321*100/AK321,0)</f>
        <v>97</v>
      </c>
      <c r="AK321" s="3">
        <f>'Рейтинговая таблица организаций'!BA321</f>
        <v>318</v>
      </c>
    </row>
    <row r="322" spans="1:37">
      <c r="A322" s="14">
        <f>'Рейтинговая таблица организаций'!A322</f>
        <v>321</v>
      </c>
      <c r="B322" s="14" t="str">
        <f>'бланки '!C324</f>
        <v>Муниципальное бюджетное общеобразовательное учреждение «Навлинская средняя общеобразовательная школа» Шаблыкинского района Орловской области</v>
      </c>
      <c r="C322" s="2">
        <f>'бланки '!E324+'бланки '!F324</f>
        <v>62</v>
      </c>
      <c r="D322" s="14">
        <f>'Рейтинговая таблица организаций'!C322</f>
        <v>77</v>
      </c>
      <c r="E322" s="14">
        <v>4</v>
      </c>
      <c r="F322" s="14">
        <v>73</v>
      </c>
      <c r="G322" s="14">
        <v>1</v>
      </c>
      <c r="H322" s="6">
        <f t="shared" si="4"/>
        <v>1.2419354838709677</v>
      </c>
      <c r="I322" s="18">
        <f>анкеты!I320</f>
        <v>2</v>
      </c>
      <c r="J322" s="3">
        <f>ROUND('Рейтинговая таблица организаций'!D322*100/K322,0)</f>
        <v>100</v>
      </c>
      <c r="K322" s="3">
        <f>'Рейтинговая таблица организаций'!E322</f>
        <v>13</v>
      </c>
      <c r="L322" s="3">
        <f>ROUND('Рейтинговая таблица организаций'!F322*100/M322,0)</f>
        <v>77</v>
      </c>
      <c r="M322" s="3">
        <f>'Рейтинговая таблица организаций'!G322</f>
        <v>52</v>
      </c>
      <c r="N322" s="3">
        <f>'Рейтинговая таблица организаций'!H322</f>
        <v>3</v>
      </c>
      <c r="O322" s="3">
        <f>ROUND('Рейтинговая таблица организаций'!I322*100/P322,0)</f>
        <v>100</v>
      </c>
      <c r="P322" s="3">
        <f>'Рейтинговая таблица организаций'!J322</f>
        <v>73</v>
      </c>
      <c r="Q322" s="3">
        <f>ROUND('Рейтинговая таблица организаций'!K322*100/R322,0)</f>
        <v>100</v>
      </c>
      <c r="R322" s="3">
        <f>'Рейтинговая таблица организаций'!L322</f>
        <v>71</v>
      </c>
      <c r="S322" s="3">
        <f>'Рейтинговая таблица организаций'!U322</f>
        <v>5</v>
      </c>
      <c r="T322" s="3">
        <f>'Рейтинговая таблица организаций'!X322</f>
        <v>76</v>
      </c>
      <c r="U322" s="3">
        <f>'Рейтинговая таблица организаций'!Y322</f>
        <v>77</v>
      </c>
      <c r="V322" s="3">
        <f>'Рейтинговая таблица организаций'!AD322</f>
        <v>0</v>
      </c>
      <c r="W322" s="3">
        <f>'Рейтинговая таблица организаций'!AE322</f>
        <v>3</v>
      </c>
      <c r="X322" s="3">
        <f>'Рейтинговая таблица организаций'!AF322</f>
        <v>2</v>
      </c>
      <c r="Y322" s="3">
        <f>'Рейтинговая таблица организаций'!AG322</f>
        <v>2</v>
      </c>
      <c r="Z322" s="3">
        <f>ROUND('Рейтинговая таблица организаций'!AL322*100/AA322,0)</f>
        <v>99</v>
      </c>
      <c r="AA322" s="3">
        <f>'Рейтинговая таблица организаций'!AM322</f>
        <v>77</v>
      </c>
      <c r="AB322" s="3">
        <f>ROUND('Рейтинговая таблица организаций'!AN322*100/AC322,0)</f>
        <v>97</v>
      </c>
      <c r="AC322" s="3">
        <f>'Рейтинговая таблица организаций'!AO322</f>
        <v>77</v>
      </c>
      <c r="AD322" s="3">
        <f>ROUND('Рейтинговая таблица организаций'!AP322*100/AE322,0)</f>
        <v>100</v>
      </c>
      <c r="AE322" s="3">
        <f>'Рейтинговая таблица организаций'!AQ322</f>
        <v>73</v>
      </c>
      <c r="AF322" s="3">
        <f>ROUND('Рейтинговая таблица организаций'!AV322*100/AG322,0)</f>
        <v>99</v>
      </c>
      <c r="AG322" s="3">
        <f>'Рейтинговая таблица организаций'!AW322</f>
        <v>77</v>
      </c>
      <c r="AH322" s="3">
        <f>ROUND('Рейтинговая таблица организаций'!AX322*100/AI322,0)</f>
        <v>100</v>
      </c>
      <c r="AI322" s="3">
        <f>'Рейтинговая таблица организаций'!AY322</f>
        <v>77</v>
      </c>
      <c r="AJ322" s="3">
        <f>ROUND('Рейтинговая таблица организаций'!AZ322*100/AK322,0)</f>
        <v>100</v>
      </c>
      <c r="AK322" s="3">
        <f>'Рейтинговая таблица организаций'!BA322</f>
        <v>77</v>
      </c>
    </row>
    <row r="323" spans="1:37">
      <c r="A323" s="14">
        <f>'Рейтинговая таблица организаций'!A323</f>
        <v>322</v>
      </c>
      <c r="B323" s="14" t="str">
        <f>'бланки '!C325</f>
        <v>Муниципальное бюджетное общеобразовательное учреждение «Титовская основная общеобразовательная школа» Шаблыкинского района Орловской области</v>
      </c>
      <c r="C323" s="2">
        <f>'бланки '!E325+'бланки '!F325</f>
        <v>9</v>
      </c>
      <c r="D323" s="14">
        <f>'Рейтинговая таблица организаций'!C323</f>
        <v>8</v>
      </c>
      <c r="E323" s="14">
        <v>3</v>
      </c>
      <c r="F323" s="14">
        <v>5</v>
      </c>
      <c r="G323" s="14">
        <v>1</v>
      </c>
      <c r="H323" s="6">
        <f t="shared" ref="H323:H333" si="5">D323/C323</f>
        <v>0.88888888888888884</v>
      </c>
      <c r="I323" s="18">
        <f>анкеты!I321</f>
        <v>1</v>
      </c>
      <c r="J323" s="3">
        <f>ROUND('Рейтинговая таблица организаций'!D323*100/K323,0)</f>
        <v>100</v>
      </c>
      <c r="K323" s="3">
        <f>'Рейтинговая таблица организаций'!E323</f>
        <v>14</v>
      </c>
      <c r="L323" s="3">
        <f>ROUND('Рейтинговая таблица организаций'!F323*100/M323,0)</f>
        <v>77</v>
      </c>
      <c r="M323" s="3">
        <f>'Рейтинговая таблица организаций'!G323</f>
        <v>52</v>
      </c>
      <c r="N323" s="3">
        <f>'Рейтинговая таблица организаций'!H323</f>
        <v>3</v>
      </c>
      <c r="O323" s="3">
        <f>ROUND('Рейтинговая таблица организаций'!I323*100/P323,0)</f>
        <v>100</v>
      </c>
      <c r="P323" s="3">
        <f>'Рейтинговая таблица организаций'!J323</f>
        <v>7</v>
      </c>
      <c r="Q323" s="3">
        <f>ROUND('Рейтинговая таблица организаций'!K323*100/R323,0)</f>
        <v>100</v>
      </c>
      <c r="R323" s="3">
        <f>'Рейтинговая таблица организаций'!L323</f>
        <v>7</v>
      </c>
      <c r="S323" s="3">
        <f>'Рейтинговая таблица организаций'!U323</f>
        <v>5</v>
      </c>
      <c r="T323" s="3">
        <f>'Рейтинговая таблица организаций'!X323</f>
        <v>8</v>
      </c>
      <c r="U323" s="3">
        <f>'Рейтинговая таблица организаций'!Y323</f>
        <v>8</v>
      </c>
      <c r="V323" s="3">
        <f>'Рейтинговая таблица организаций'!AD323</f>
        <v>0</v>
      </c>
      <c r="W323" s="3">
        <f>'Рейтинговая таблица организаций'!AE323</f>
        <v>2</v>
      </c>
      <c r="X323" s="3">
        <f>'Рейтинговая таблица организаций'!AF323</f>
        <v>1</v>
      </c>
      <c r="Y323" s="3">
        <f>'Рейтинговая таблица организаций'!AG323</f>
        <v>1</v>
      </c>
      <c r="Z323" s="3">
        <f>ROUND('Рейтинговая таблица организаций'!AL323*100/AA323,0)</f>
        <v>100</v>
      </c>
      <c r="AA323" s="3">
        <f>'Рейтинговая таблица организаций'!AM323</f>
        <v>8</v>
      </c>
      <c r="AB323" s="3">
        <f>ROUND('Рейтинговая таблица организаций'!AN323*100/AC323,0)</f>
        <v>100</v>
      </c>
      <c r="AC323" s="3">
        <f>'Рейтинговая таблица организаций'!AO323</f>
        <v>8</v>
      </c>
      <c r="AD323" s="3">
        <f>ROUND('Рейтинговая таблица организаций'!AP323*100/AE323,0)</f>
        <v>100</v>
      </c>
      <c r="AE323" s="3">
        <f>'Рейтинговая таблица организаций'!AQ323</f>
        <v>7</v>
      </c>
      <c r="AF323" s="3">
        <f>ROUND('Рейтинговая таблица организаций'!AV323*100/AG323,0)</f>
        <v>100</v>
      </c>
      <c r="AG323" s="3">
        <f>'Рейтинговая таблица организаций'!AW323</f>
        <v>8</v>
      </c>
      <c r="AH323" s="3">
        <f>ROUND('Рейтинговая таблица организаций'!AX323*100/AI323,0)</f>
        <v>100</v>
      </c>
      <c r="AI323" s="3">
        <f>'Рейтинговая таблица организаций'!AY323</f>
        <v>8</v>
      </c>
      <c r="AJ323" s="3">
        <f>ROUND('Рейтинговая таблица организаций'!AZ323*100/AK323,0)</f>
        <v>100</v>
      </c>
      <c r="AK323" s="3">
        <f>'Рейтинговая таблица организаций'!BA323</f>
        <v>8</v>
      </c>
    </row>
    <row r="324" spans="1:37">
      <c r="A324" s="14">
        <f>'Рейтинговая таблица организаций'!A324</f>
        <v>323</v>
      </c>
      <c r="B324" s="14" t="str">
        <f>'бланки '!C326</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4" s="2">
        <f>'бланки '!E326+'бланки '!F326</f>
        <v>33</v>
      </c>
      <c r="D324" s="14">
        <f>'Рейтинговая таблица организаций'!C324</f>
        <v>39</v>
      </c>
      <c r="E324" s="14">
        <v>5</v>
      </c>
      <c r="F324" s="14">
        <v>34</v>
      </c>
      <c r="G324" s="14">
        <v>1</v>
      </c>
      <c r="H324" s="6">
        <f t="shared" si="5"/>
        <v>1.1818181818181819</v>
      </c>
      <c r="I324" s="18">
        <f>анкеты!I322</f>
        <v>7</v>
      </c>
      <c r="J324" s="3">
        <f>ROUND('Рейтинговая таблица организаций'!D324*100/K324,0)</f>
        <v>100</v>
      </c>
      <c r="K324" s="3">
        <f>'Рейтинговая таблица организаций'!E324</f>
        <v>13</v>
      </c>
      <c r="L324" s="3">
        <f>ROUND('Рейтинговая таблица организаций'!F324*100/M324,0)</f>
        <v>100</v>
      </c>
      <c r="M324" s="3">
        <f>'Рейтинговая таблица организаций'!G324</f>
        <v>54</v>
      </c>
      <c r="N324" s="3">
        <f>'Рейтинговая таблица организаций'!H324</f>
        <v>4</v>
      </c>
      <c r="O324" s="3">
        <f>ROUND('Рейтинговая таблица организаций'!I324*100/P324,0)</f>
        <v>100</v>
      </c>
      <c r="P324" s="3">
        <f>'Рейтинговая таблица организаций'!J324</f>
        <v>37</v>
      </c>
      <c r="Q324" s="3">
        <f>ROUND('Рейтинговая таблица организаций'!K324*100/R324,0)</f>
        <v>100</v>
      </c>
      <c r="R324" s="3">
        <f>'Рейтинговая таблица организаций'!L324</f>
        <v>34</v>
      </c>
      <c r="S324" s="3">
        <f>'Рейтинговая таблица организаций'!U324</f>
        <v>5</v>
      </c>
      <c r="T324" s="3">
        <f>'Рейтинговая таблица организаций'!X324</f>
        <v>38</v>
      </c>
      <c r="U324" s="3">
        <f>'Рейтинговая таблица организаций'!Y324</f>
        <v>39</v>
      </c>
      <c r="V324" s="3">
        <f>'Рейтинговая таблица организаций'!AD324</f>
        <v>1</v>
      </c>
      <c r="W324" s="3">
        <f>'Рейтинговая таблица организаций'!AE324</f>
        <v>3</v>
      </c>
      <c r="X324" s="3">
        <f>'Рейтинговая таблица организаций'!AF324</f>
        <v>6</v>
      </c>
      <c r="Y324" s="3">
        <f>'Рейтинговая таблица организаций'!AG324</f>
        <v>7</v>
      </c>
      <c r="Z324" s="3">
        <f>ROUND('Рейтинговая таблица организаций'!AL324*100/AA324,0)</f>
        <v>100</v>
      </c>
      <c r="AA324" s="3">
        <f>'Рейтинговая таблица организаций'!AM324</f>
        <v>39</v>
      </c>
      <c r="AB324" s="3">
        <f>ROUND('Рейтинговая таблица организаций'!AN324*100/AC324,0)</f>
        <v>97</v>
      </c>
      <c r="AC324" s="3">
        <f>'Рейтинговая таблица организаций'!AO324</f>
        <v>39</v>
      </c>
      <c r="AD324" s="3">
        <f>ROUND('Рейтинговая таблица организаций'!AP324*100/AE324,0)</f>
        <v>100</v>
      </c>
      <c r="AE324" s="3">
        <f>'Рейтинговая таблица организаций'!AQ324</f>
        <v>33</v>
      </c>
      <c r="AF324" s="3">
        <f>ROUND('Рейтинговая таблица организаций'!AV324*100/AG324,0)</f>
        <v>100</v>
      </c>
      <c r="AG324" s="3">
        <f>'Рейтинговая таблица организаций'!AW324</f>
        <v>39</v>
      </c>
      <c r="AH324" s="3">
        <f>ROUND('Рейтинговая таблица организаций'!AX324*100/AI324,0)</f>
        <v>97</v>
      </c>
      <c r="AI324" s="3">
        <f>'Рейтинговая таблица организаций'!AY324</f>
        <v>39</v>
      </c>
      <c r="AJ324" s="3">
        <f>ROUND('Рейтинговая таблица организаций'!AZ324*100/AK324,0)</f>
        <v>97</v>
      </c>
      <c r="AK324" s="3">
        <f>'Рейтинговая таблица организаций'!BA324</f>
        <v>39</v>
      </c>
    </row>
    <row r="325" spans="1:37">
      <c r="A325" s="14">
        <f>'Рейтинговая таблица организаций'!A325</f>
        <v>324</v>
      </c>
      <c r="B325" s="14" t="str">
        <f>'бланки '!C327</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5" s="2">
        <f>'бланки '!E327+'бланки '!F327</f>
        <v>9</v>
      </c>
      <c r="D325" s="14">
        <f>'Рейтинговая таблица организаций'!C325</f>
        <v>9</v>
      </c>
      <c r="E325" s="14">
        <v>1</v>
      </c>
      <c r="F325" s="14">
        <v>8</v>
      </c>
      <c r="G325" s="14">
        <v>1</v>
      </c>
      <c r="H325" s="6">
        <f t="shared" si="5"/>
        <v>1</v>
      </c>
      <c r="I325" s="18">
        <f>анкеты!I323</f>
        <v>2</v>
      </c>
      <c r="J325" s="3">
        <f>ROUND('Рейтинговая таблица организаций'!D325*100/K325,0)</f>
        <v>100</v>
      </c>
      <c r="K325" s="3">
        <f>'Рейтинговая таблица организаций'!E325</f>
        <v>13</v>
      </c>
      <c r="L325" s="3">
        <f>ROUND('Рейтинговая таблица организаций'!F325*100/M325,0)</f>
        <v>82</v>
      </c>
      <c r="M325" s="3">
        <f>'Рейтинговая таблица организаций'!G325</f>
        <v>52</v>
      </c>
      <c r="N325" s="3">
        <f>'Рейтинговая таблица организаций'!H325</f>
        <v>4</v>
      </c>
      <c r="O325" s="3">
        <f>ROUND('Рейтинговая таблица организаций'!I325*100/P325,0)</f>
        <v>100</v>
      </c>
      <c r="P325" s="3">
        <f>'Рейтинговая таблица организаций'!J325</f>
        <v>8</v>
      </c>
      <c r="Q325" s="3">
        <f>ROUND('Рейтинговая таблица организаций'!K325*100/R325,0)</f>
        <v>100</v>
      </c>
      <c r="R325" s="3">
        <f>'Рейтинговая таблица организаций'!L325</f>
        <v>8</v>
      </c>
      <c r="S325" s="3">
        <f>'Рейтинговая таблица организаций'!U325</f>
        <v>5</v>
      </c>
      <c r="T325" s="3">
        <f>'Рейтинговая таблица организаций'!X325</f>
        <v>9</v>
      </c>
      <c r="U325" s="3">
        <f>'Рейтинговая таблица организаций'!Y325</f>
        <v>9</v>
      </c>
      <c r="V325" s="3">
        <f>'Рейтинговая таблица организаций'!AD325</f>
        <v>1</v>
      </c>
      <c r="W325" s="3">
        <f>'Рейтинговая таблица организаций'!AE325</f>
        <v>3</v>
      </c>
      <c r="X325" s="3">
        <f>'Рейтинговая таблица организаций'!AF325</f>
        <v>2</v>
      </c>
      <c r="Y325" s="3">
        <f>'Рейтинговая таблица организаций'!AG325</f>
        <v>2</v>
      </c>
      <c r="Z325" s="3">
        <f>ROUND('Рейтинговая таблица организаций'!AL325*100/AA325,0)</f>
        <v>100</v>
      </c>
      <c r="AA325" s="3">
        <f>'Рейтинговая таблица организаций'!AM325</f>
        <v>9</v>
      </c>
      <c r="AB325" s="3">
        <f>ROUND('Рейтинговая таблица организаций'!AN325*100/AC325,0)</f>
        <v>100</v>
      </c>
      <c r="AC325" s="3">
        <f>'Рейтинговая таблица организаций'!AO325</f>
        <v>9</v>
      </c>
      <c r="AD325" s="3">
        <f>ROUND('Рейтинговая таблица организаций'!AP325*100/AE325,0)</f>
        <v>100</v>
      </c>
      <c r="AE325" s="3">
        <f>'Рейтинговая таблица организаций'!AQ325</f>
        <v>8</v>
      </c>
      <c r="AF325" s="3">
        <f>ROUND('Рейтинговая таблица организаций'!AV325*100/AG325,0)</f>
        <v>100</v>
      </c>
      <c r="AG325" s="3">
        <f>'Рейтинговая таблица организаций'!AW325</f>
        <v>9</v>
      </c>
      <c r="AH325" s="3">
        <f>ROUND('Рейтинговая таблица организаций'!AX325*100/AI325,0)</f>
        <v>100</v>
      </c>
      <c r="AI325" s="3">
        <f>'Рейтинговая таблица организаций'!AY325</f>
        <v>9</v>
      </c>
      <c r="AJ325" s="3">
        <f>ROUND('Рейтинговая таблица организаций'!AZ325*100/AK325,0)</f>
        <v>100</v>
      </c>
      <c r="AK325" s="3">
        <f>'Рейтинговая таблица организаций'!BA325</f>
        <v>9</v>
      </c>
    </row>
    <row r="326" spans="1:37">
      <c r="A326" s="14">
        <f>'Рейтинговая таблица организаций'!A326</f>
        <v>325</v>
      </c>
      <c r="B326" s="14" t="str">
        <f>'бланки '!C328</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6" s="2">
        <f>'бланки '!E328+'бланки '!F328</f>
        <v>279</v>
      </c>
      <c r="D326" s="14">
        <f>'Рейтинговая таблица организаций'!C326</f>
        <v>222</v>
      </c>
      <c r="E326" s="14">
        <v>0</v>
      </c>
      <c r="F326" s="14">
        <v>222</v>
      </c>
      <c r="G326" s="14">
        <v>1</v>
      </c>
      <c r="H326" s="6">
        <f t="shared" si="5"/>
        <v>0.79569892473118276</v>
      </c>
      <c r="I326" s="18">
        <f>анкеты!I324</f>
        <v>16</v>
      </c>
      <c r="J326" s="3">
        <f>ROUND('Рейтинговая таблица организаций'!D326*100/K326,0)</f>
        <v>100</v>
      </c>
      <c r="K326" s="3">
        <f>'Рейтинговая таблица организаций'!E326</f>
        <v>14</v>
      </c>
      <c r="L326" s="3">
        <f>ROUND('Рейтинговая таблица организаций'!F326*100/M326,0)</f>
        <v>97</v>
      </c>
      <c r="M326" s="3">
        <f>'Рейтинговая таблица организаций'!G326</f>
        <v>54</v>
      </c>
      <c r="N326" s="3">
        <f>'Рейтинговая таблица организаций'!H326</f>
        <v>4</v>
      </c>
      <c r="O326" s="3">
        <f>ROUND('Рейтинговая таблица организаций'!I326*100/P326,0)</f>
        <v>97</v>
      </c>
      <c r="P326" s="3">
        <f>'Рейтинговая таблица организаций'!J326</f>
        <v>126</v>
      </c>
      <c r="Q326" s="3">
        <f>ROUND('Рейтинговая таблица организаций'!K326*100/R326,0)</f>
        <v>99</v>
      </c>
      <c r="R326" s="3">
        <f>'Рейтинговая таблица организаций'!L326</f>
        <v>158</v>
      </c>
      <c r="S326" s="3">
        <f>'Рейтинговая таблица организаций'!U326</f>
        <v>5</v>
      </c>
      <c r="T326" s="3">
        <f>'Рейтинговая таблица организаций'!X326</f>
        <v>222</v>
      </c>
      <c r="U326" s="3">
        <f>'Рейтинговая таблица организаций'!Y326</f>
        <v>222</v>
      </c>
      <c r="V326" s="3">
        <f>'Рейтинговая таблица организаций'!AD326</f>
        <v>2</v>
      </c>
      <c r="W326" s="3">
        <f>'Рейтинговая таблица организаций'!AE326</f>
        <v>3</v>
      </c>
      <c r="X326" s="3">
        <f>'Рейтинговая таблица организаций'!AF326</f>
        <v>16</v>
      </c>
      <c r="Y326" s="3">
        <f>'Рейтинговая таблица организаций'!AG326</f>
        <v>16</v>
      </c>
      <c r="Z326" s="3">
        <f>ROUND('Рейтинговая таблица организаций'!AL326*100/AA326,0)</f>
        <v>99</v>
      </c>
      <c r="AA326" s="3">
        <f>'Рейтинговая таблица организаций'!AM326</f>
        <v>222</v>
      </c>
      <c r="AB326" s="3">
        <f>ROUND('Рейтинговая таблица организаций'!AN326*100/AC326,0)</f>
        <v>100</v>
      </c>
      <c r="AC326" s="3">
        <f>'Рейтинговая таблица организаций'!AO326</f>
        <v>222</v>
      </c>
      <c r="AD326" s="3">
        <f>ROUND('Рейтинговая таблица организаций'!AP326*100/AE326,0)</f>
        <v>97</v>
      </c>
      <c r="AE326" s="3">
        <f>'Рейтинговая таблица организаций'!AQ326</f>
        <v>189</v>
      </c>
      <c r="AF326" s="3">
        <f>ROUND('Рейтинговая таблица организаций'!AV326*100/AG326,0)</f>
        <v>100</v>
      </c>
      <c r="AG326" s="3">
        <f>'Рейтинговая таблица организаций'!AW326</f>
        <v>222</v>
      </c>
      <c r="AH326" s="3">
        <f>ROUND('Рейтинговая таблица организаций'!AX326*100/AI326,0)</f>
        <v>97</v>
      </c>
      <c r="AI326" s="3">
        <f>'Рейтинговая таблица организаций'!AY326</f>
        <v>222</v>
      </c>
      <c r="AJ326" s="3">
        <f>ROUND('Рейтинговая таблица организаций'!AZ326*100/AK326,0)</f>
        <v>100</v>
      </c>
      <c r="AK326" s="3">
        <f>'Рейтинговая таблица организаций'!BA326</f>
        <v>222</v>
      </c>
    </row>
    <row r="327" spans="1:37">
      <c r="A327" s="14">
        <f>'Рейтинговая таблица организаций'!A327</f>
        <v>326</v>
      </c>
      <c r="B327" s="14" t="str">
        <f>'бланки '!C329</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7" s="2">
        <f>'бланки '!E329+'бланки '!F329</f>
        <v>48</v>
      </c>
      <c r="D327" s="14">
        <f>'Рейтинговая таблица организаций'!C327</f>
        <v>41</v>
      </c>
      <c r="E327" s="14">
        <v>0</v>
      </c>
      <c r="F327" s="14">
        <v>41</v>
      </c>
      <c r="G327" s="14">
        <v>1</v>
      </c>
      <c r="H327" s="6">
        <f t="shared" si="5"/>
        <v>0.85416666666666663</v>
      </c>
      <c r="I327" s="18">
        <f>анкеты!I325</f>
        <v>3</v>
      </c>
      <c r="J327" s="3">
        <f>ROUND('Рейтинговая таблица организаций'!D327*100/K327,0)</f>
        <v>100</v>
      </c>
      <c r="K327" s="3">
        <f>'Рейтинговая таблица организаций'!E327</f>
        <v>14</v>
      </c>
      <c r="L327" s="3">
        <f>ROUND('Рейтинговая таблица организаций'!F327*100/M327,0)</f>
        <v>94</v>
      </c>
      <c r="M327" s="3">
        <f>'Рейтинговая таблица организаций'!G327</f>
        <v>55</v>
      </c>
      <c r="N327" s="3">
        <f>'Рейтинговая таблица организаций'!H327</f>
        <v>4</v>
      </c>
      <c r="O327" s="3">
        <f>ROUND('Рейтинговая таблица организаций'!I327*100/P327,0)</f>
        <v>100</v>
      </c>
      <c r="P327" s="3">
        <f>'Рейтинговая таблица организаций'!J327</f>
        <v>36</v>
      </c>
      <c r="Q327" s="3">
        <f>ROUND('Рейтинговая таблица организаций'!K327*100/R327,0)</f>
        <v>97</v>
      </c>
      <c r="R327" s="3">
        <f>'Рейтинговая таблица организаций'!L327</f>
        <v>36</v>
      </c>
      <c r="S327" s="3">
        <f>'Рейтинговая таблица организаций'!U327</f>
        <v>5</v>
      </c>
      <c r="T327" s="3">
        <f>'Рейтинговая таблица организаций'!X327</f>
        <v>41</v>
      </c>
      <c r="U327" s="3">
        <f>'Рейтинговая таблица организаций'!Y327</f>
        <v>41</v>
      </c>
      <c r="V327" s="3">
        <f>'Рейтинговая таблица организаций'!AD327</f>
        <v>1</v>
      </c>
      <c r="W327" s="3">
        <f>'Рейтинговая таблица организаций'!AE327</f>
        <v>3</v>
      </c>
      <c r="X327" s="3">
        <f>'Рейтинговая таблица организаций'!AF327</f>
        <v>3</v>
      </c>
      <c r="Y327" s="3">
        <f>'Рейтинговая таблица организаций'!AG327</f>
        <v>3</v>
      </c>
      <c r="Z327" s="3">
        <f>ROUND('Рейтинговая таблица организаций'!AL327*100/AA327,0)</f>
        <v>100</v>
      </c>
      <c r="AA327" s="3">
        <f>'Рейтинговая таблица организаций'!AM327</f>
        <v>41</v>
      </c>
      <c r="AB327" s="3">
        <f>ROUND('Рейтинговая таблица организаций'!AN327*100/AC327,0)</f>
        <v>100</v>
      </c>
      <c r="AC327" s="3">
        <f>'Рейтинговая таблица организаций'!AO327</f>
        <v>41</v>
      </c>
      <c r="AD327" s="3">
        <f>ROUND('Рейтинговая таблица организаций'!AP327*100/AE327,0)</f>
        <v>100</v>
      </c>
      <c r="AE327" s="3">
        <f>'Рейтинговая таблица организаций'!AQ327</f>
        <v>39</v>
      </c>
      <c r="AF327" s="3">
        <f>ROUND('Рейтинговая таблица организаций'!AV327*100/AG327,0)</f>
        <v>98</v>
      </c>
      <c r="AG327" s="3">
        <f>'Рейтинговая таблица организаций'!AW327</f>
        <v>41</v>
      </c>
      <c r="AH327" s="3">
        <f>ROUND('Рейтинговая таблица организаций'!AX327*100/AI327,0)</f>
        <v>100</v>
      </c>
      <c r="AI327" s="3">
        <f>'Рейтинговая таблица организаций'!AY327</f>
        <v>41</v>
      </c>
      <c r="AJ327" s="3">
        <f>ROUND('Рейтинговая таблица организаций'!AZ327*100/AK327,0)</f>
        <v>98</v>
      </c>
      <c r="AK327" s="3">
        <f>'Рейтинговая таблица организаций'!BA327</f>
        <v>41</v>
      </c>
    </row>
    <row r="328" spans="1:37">
      <c r="A328" s="14">
        <f>'Рейтинговая таблица организаций'!A328</f>
        <v>327</v>
      </c>
      <c r="B328" s="14" t="str">
        <f>'бланки '!C330</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8" s="2">
        <f>'бланки '!E330+'бланки '!F330</f>
        <v>60</v>
      </c>
      <c r="D328" s="14">
        <f>'Рейтинговая таблица организаций'!C328</f>
        <v>46</v>
      </c>
      <c r="E328" s="14">
        <v>0</v>
      </c>
      <c r="F328" s="14">
        <v>46</v>
      </c>
      <c r="G328" s="14">
        <v>1</v>
      </c>
      <c r="H328" s="6">
        <f t="shared" si="5"/>
        <v>0.76666666666666672</v>
      </c>
      <c r="I328" s="18">
        <f>анкеты!I326</f>
        <v>24</v>
      </c>
      <c r="J328" s="3">
        <f>ROUND('Рейтинговая таблица организаций'!D328*100/K328,0)</f>
        <v>100</v>
      </c>
      <c r="K328" s="3">
        <f>'Рейтинговая таблица организаций'!E328</f>
        <v>13</v>
      </c>
      <c r="L328" s="3">
        <f>ROUND('Рейтинговая таблица организаций'!F328*100/M328,0)</f>
        <v>98</v>
      </c>
      <c r="M328" s="3">
        <f>'Рейтинговая таблица организаций'!G328</f>
        <v>56</v>
      </c>
      <c r="N328" s="3">
        <f>'Рейтинговая таблица организаций'!H328</f>
        <v>4</v>
      </c>
      <c r="O328" s="3">
        <f>ROUND('Рейтинговая таблица организаций'!I328*100/P328,0)</f>
        <v>100</v>
      </c>
      <c r="P328" s="3">
        <f>'Рейтинговая таблица организаций'!J328</f>
        <v>45</v>
      </c>
      <c r="Q328" s="3">
        <f>ROUND('Рейтинговая таблица организаций'!K328*100/R328,0)</f>
        <v>100</v>
      </c>
      <c r="R328" s="3">
        <f>'Рейтинговая таблица организаций'!L328</f>
        <v>41</v>
      </c>
      <c r="S328" s="3">
        <f>'Рейтинговая таблица организаций'!U328</f>
        <v>5</v>
      </c>
      <c r="T328" s="3">
        <f>'Рейтинговая таблица организаций'!X328</f>
        <v>44</v>
      </c>
      <c r="U328" s="3">
        <f>'Рейтинговая таблица организаций'!Y328</f>
        <v>46</v>
      </c>
      <c r="V328" s="3">
        <f>'Рейтинговая таблица организаций'!AD328</f>
        <v>3</v>
      </c>
      <c r="W328" s="3">
        <f>'Рейтинговая таблица организаций'!AE328</f>
        <v>3</v>
      </c>
      <c r="X328" s="3">
        <f>'Рейтинговая таблица организаций'!AF328</f>
        <v>23</v>
      </c>
      <c r="Y328" s="3">
        <f>'Рейтинговая таблица организаций'!AG328</f>
        <v>24</v>
      </c>
      <c r="Z328" s="3">
        <f>ROUND('Рейтинговая таблица организаций'!AL328*100/AA328,0)</f>
        <v>98</v>
      </c>
      <c r="AA328" s="3">
        <f>'Рейтинговая таблица организаций'!AM328</f>
        <v>46</v>
      </c>
      <c r="AB328" s="3">
        <f>ROUND('Рейтинговая таблица организаций'!AN328*100/AC328,0)</f>
        <v>100</v>
      </c>
      <c r="AC328" s="3">
        <f>'Рейтинговая таблица организаций'!AO328</f>
        <v>46</v>
      </c>
      <c r="AD328" s="3">
        <f>ROUND('Рейтинговая таблица организаций'!AP328*100/AE328,0)</f>
        <v>100</v>
      </c>
      <c r="AE328" s="3">
        <f>'Рейтинговая таблица организаций'!AQ328</f>
        <v>43</v>
      </c>
      <c r="AF328" s="3">
        <f>ROUND('Рейтинговая таблица организаций'!AV328*100/AG328,0)</f>
        <v>98</v>
      </c>
      <c r="AG328" s="3">
        <f>'Рейтинговая таблица организаций'!AW328</f>
        <v>46</v>
      </c>
      <c r="AH328" s="3">
        <f>ROUND('Рейтинговая таблица организаций'!AX328*100/AI328,0)</f>
        <v>100</v>
      </c>
      <c r="AI328" s="3">
        <f>'Рейтинговая таблица организаций'!AY328</f>
        <v>46</v>
      </c>
      <c r="AJ328" s="3">
        <f>ROUND('Рейтинговая таблица организаций'!AZ328*100/AK328,0)</f>
        <v>98</v>
      </c>
      <c r="AK328" s="3">
        <f>'Рейтинговая таблица организаций'!BA328</f>
        <v>46</v>
      </c>
    </row>
    <row r="329" spans="1:37">
      <c r="A329" s="14">
        <f>'Рейтинговая таблица организаций'!A329</f>
        <v>328</v>
      </c>
      <c r="B329" s="14" t="str">
        <f>'бланки '!C331</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9" s="2">
        <f>'бланки '!E331+'бланки '!F331</f>
        <v>9</v>
      </c>
      <c r="D329" s="14">
        <f>'Рейтинговая таблица организаций'!C329</f>
        <v>6</v>
      </c>
      <c r="E329" s="14">
        <v>2</v>
      </c>
      <c r="F329" s="14">
        <v>4</v>
      </c>
      <c r="G329" s="14">
        <v>1</v>
      </c>
      <c r="H329" s="6">
        <f t="shared" si="5"/>
        <v>0.66666666666666663</v>
      </c>
      <c r="I329" s="18">
        <f>анкеты!I327</f>
        <v>1</v>
      </c>
      <c r="J329" s="3">
        <f>ROUND('Рейтинговая таблица организаций'!D329*100/K329,0)</f>
        <v>100</v>
      </c>
      <c r="K329" s="3">
        <f>'Рейтинговая таблица организаций'!E329</f>
        <v>14</v>
      </c>
      <c r="L329" s="3">
        <f>ROUND('Рейтинговая таблица организаций'!F329*100/M329,0)</f>
        <v>98</v>
      </c>
      <c r="M329" s="3">
        <f>'Рейтинговая таблица организаций'!G329</f>
        <v>56</v>
      </c>
      <c r="N329" s="3">
        <f>'Рейтинговая таблица организаций'!H329</f>
        <v>4</v>
      </c>
      <c r="O329" s="3">
        <f>ROUND('Рейтинговая таблица организаций'!I329*100/P329,0)</f>
        <v>100</v>
      </c>
      <c r="P329" s="3">
        <f>'Рейтинговая таблица организаций'!J329</f>
        <v>5</v>
      </c>
      <c r="Q329" s="3">
        <f>ROUND('Рейтинговая таблица организаций'!K329*100/R329,0)</f>
        <v>100</v>
      </c>
      <c r="R329" s="3">
        <f>'Рейтинговая таблица организаций'!L329</f>
        <v>4</v>
      </c>
      <c r="S329" s="3">
        <f>'Рейтинговая таблица организаций'!U329</f>
        <v>5</v>
      </c>
      <c r="T329" s="3">
        <f>'Рейтинговая таблица организаций'!X329</f>
        <v>6</v>
      </c>
      <c r="U329" s="3">
        <f>'Рейтинговая таблица организаций'!Y329</f>
        <v>6</v>
      </c>
      <c r="V329" s="3">
        <f>'Рейтинговая таблица организаций'!AD329</f>
        <v>0</v>
      </c>
      <c r="W329" s="3">
        <f>'Рейтинговая таблица организаций'!AE329</f>
        <v>3</v>
      </c>
      <c r="X329" s="3">
        <f>'Рейтинговая таблица организаций'!AF329</f>
        <v>1</v>
      </c>
      <c r="Y329" s="3">
        <f>'Рейтинговая таблица организаций'!AG329</f>
        <v>1</v>
      </c>
      <c r="Z329" s="3">
        <f>ROUND('Рейтинговая таблица организаций'!AL329*100/AA329,0)</f>
        <v>100</v>
      </c>
      <c r="AA329" s="3">
        <f>'Рейтинговая таблица организаций'!AM329</f>
        <v>6</v>
      </c>
      <c r="AB329" s="3">
        <f>ROUND('Рейтинговая таблица организаций'!AN329*100/AC329,0)</f>
        <v>100</v>
      </c>
      <c r="AC329" s="3">
        <f>'Рейтинговая таблица организаций'!AO329</f>
        <v>6</v>
      </c>
      <c r="AD329" s="3">
        <f>ROUND('Рейтинговая таблица организаций'!AP329*100/AE329,0)</f>
        <v>100</v>
      </c>
      <c r="AE329" s="3">
        <f>'Рейтинговая таблица организаций'!AQ329</f>
        <v>3</v>
      </c>
      <c r="AF329" s="3">
        <f>ROUND('Рейтинговая таблица организаций'!AV329*100/AG329,0)</f>
        <v>100</v>
      </c>
      <c r="AG329" s="3">
        <f>'Рейтинговая таблица организаций'!AW329</f>
        <v>6</v>
      </c>
      <c r="AH329" s="3">
        <f>ROUND('Рейтинговая таблица организаций'!AX329*100/AI329,0)</f>
        <v>100</v>
      </c>
      <c r="AI329" s="3">
        <f>'Рейтинговая таблица организаций'!AY329</f>
        <v>6</v>
      </c>
      <c r="AJ329" s="3">
        <f>ROUND('Рейтинговая таблица организаций'!AZ329*100/AK329,0)</f>
        <v>100</v>
      </c>
      <c r="AK329" s="3">
        <f>'Рейтинговая таблица организаций'!BA329</f>
        <v>6</v>
      </c>
    </row>
    <row r="330" spans="1:37">
      <c r="A330" s="14">
        <f>'Рейтинговая таблица организаций'!A330</f>
        <v>329</v>
      </c>
      <c r="B330" s="14" t="str">
        <f>'бланки '!C332</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30" s="2">
        <f>'бланки '!E332+'бланки '!F332</f>
        <v>19</v>
      </c>
      <c r="D330" s="14">
        <f>'Рейтинговая таблица организаций'!C330</f>
        <v>14</v>
      </c>
      <c r="E330" s="14">
        <v>2</v>
      </c>
      <c r="F330" s="14">
        <v>12</v>
      </c>
      <c r="G330" s="14">
        <v>1</v>
      </c>
      <c r="H330" s="6">
        <f t="shared" si="5"/>
        <v>0.73684210526315785</v>
      </c>
      <c r="I330" s="18">
        <f>анкеты!I328</f>
        <v>8</v>
      </c>
      <c r="J330" s="3">
        <f>ROUND('Рейтинговая таблица организаций'!D330*100/K330,0)</f>
        <v>100</v>
      </c>
      <c r="K330" s="3">
        <f>'Рейтинговая таблица организаций'!E330</f>
        <v>13</v>
      </c>
      <c r="L330" s="3">
        <f>ROUND('Рейтинговая таблица организаций'!F330*100/M330,0)</f>
        <v>74</v>
      </c>
      <c r="M330" s="3">
        <f>'Рейтинговая таблица организаций'!G330</f>
        <v>52</v>
      </c>
      <c r="N330" s="3">
        <f>'Рейтинговая таблица организаций'!H330</f>
        <v>4</v>
      </c>
      <c r="O330" s="3">
        <f>ROUND('Рейтинговая таблица организаций'!I330*100/P330,0)</f>
        <v>100</v>
      </c>
      <c r="P330" s="3">
        <f>'Рейтинговая таблица организаций'!J330</f>
        <v>14</v>
      </c>
      <c r="Q330" s="3">
        <f>ROUND('Рейтинговая таблица организаций'!K330*100/R330,0)</f>
        <v>100</v>
      </c>
      <c r="R330" s="3">
        <f>'Рейтинговая таблица организаций'!L330</f>
        <v>13</v>
      </c>
      <c r="S330" s="3">
        <f>'Рейтинговая таблица организаций'!U330</f>
        <v>5</v>
      </c>
      <c r="T330" s="3">
        <f>'Рейтинговая таблица организаций'!X330</f>
        <v>14</v>
      </c>
      <c r="U330" s="3">
        <f>'Рейтинговая таблица организаций'!Y330</f>
        <v>14</v>
      </c>
      <c r="V330" s="3">
        <f>'Рейтинговая таблица организаций'!AD330</f>
        <v>0</v>
      </c>
      <c r="W330" s="3">
        <f>'Рейтинговая таблица организаций'!AE330</f>
        <v>2</v>
      </c>
      <c r="X330" s="3">
        <f>'Рейтинговая таблица организаций'!AF330</f>
        <v>7</v>
      </c>
      <c r="Y330" s="3">
        <f>'Рейтинговая таблица организаций'!AG330</f>
        <v>8</v>
      </c>
      <c r="Z330" s="3">
        <f>ROUND('Рейтинговая таблица организаций'!AL330*100/AA330,0)</f>
        <v>100</v>
      </c>
      <c r="AA330" s="3">
        <f>'Рейтинговая таблица организаций'!AM330</f>
        <v>14</v>
      </c>
      <c r="AB330" s="3">
        <f>ROUND('Рейтинговая таблица организаций'!AN330*100/AC330,0)</f>
        <v>100</v>
      </c>
      <c r="AC330" s="3">
        <f>'Рейтинговая таблица организаций'!AO330</f>
        <v>14</v>
      </c>
      <c r="AD330" s="3">
        <f>ROUND('Рейтинговая таблица организаций'!AP330*100/AE330,0)</f>
        <v>100</v>
      </c>
      <c r="AE330" s="3">
        <f>'Рейтинговая таблица организаций'!AQ330</f>
        <v>12</v>
      </c>
      <c r="AF330" s="3">
        <f>ROUND('Рейтинговая таблица организаций'!AV330*100/AG330,0)</f>
        <v>100</v>
      </c>
      <c r="AG330" s="3">
        <f>'Рейтинговая таблица организаций'!AW330</f>
        <v>14</v>
      </c>
      <c r="AH330" s="3">
        <f>ROUND('Рейтинговая таблица организаций'!AX330*100/AI330,0)</f>
        <v>100</v>
      </c>
      <c r="AI330" s="3">
        <f>'Рейтинговая таблица организаций'!AY330</f>
        <v>14</v>
      </c>
      <c r="AJ330" s="3">
        <f>ROUND('Рейтинговая таблица организаций'!AZ330*100/AK330,0)</f>
        <v>100</v>
      </c>
      <c r="AK330" s="3">
        <f>'Рейтинговая таблица организаций'!BA330</f>
        <v>14</v>
      </c>
    </row>
    <row r="331" spans="1:37">
      <c r="A331" s="14">
        <f>'Рейтинговая таблица организаций'!A331</f>
        <v>330</v>
      </c>
      <c r="B331" s="14" t="str">
        <f>'бланки '!C333</f>
        <v>Муниципальное бюджетное общеобразовательное учреждение «Оревская средняя общеобразовательная школа» Краснозоренского района Орловской области</v>
      </c>
      <c r="C331" s="2">
        <f>'бланки '!E333+'бланки '!F333</f>
        <v>40</v>
      </c>
      <c r="D331" s="14">
        <f>'Рейтинговая таблица организаций'!C331</f>
        <v>36</v>
      </c>
      <c r="E331" s="14">
        <v>2</v>
      </c>
      <c r="F331" s="14">
        <v>34</v>
      </c>
      <c r="G331" s="14">
        <v>1</v>
      </c>
      <c r="H331" s="6">
        <f t="shared" si="5"/>
        <v>0.9</v>
      </c>
      <c r="I331" s="18">
        <f>анкеты!I329</f>
        <v>5</v>
      </c>
      <c r="J331" s="3">
        <f>ROUND('Рейтинговая таблица организаций'!D331*100/K331,0)</f>
        <v>100</v>
      </c>
      <c r="K331" s="3">
        <f>'Рейтинговая таблица организаций'!E331</f>
        <v>13</v>
      </c>
      <c r="L331" s="3">
        <f>ROUND('Рейтинговая таблица организаций'!F331*100/M331,0)</f>
        <v>93</v>
      </c>
      <c r="M331" s="3">
        <f>'Рейтинговая таблица организаций'!G331</f>
        <v>56</v>
      </c>
      <c r="N331" s="3">
        <f>'Рейтинговая таблица организаций'!H331</f>
        <v>4</v>
      </c>
      <c r="O331" s="3">
        <f>ROUND('Рейтинговая таблица организаций'!I331*100/P331,0)</f>
        <v>100</v>
      </c>
      <c r="P331" s="3">
        <f>'Рейтинговая таблица организаций'!J331</f>
        <v>31</v>
      </c>
      <c r="Q331" s="3">
        <f>ROUND('Рейтинговая таблица организаций'!K331*100/R331,0)</f>
        <v>100</v>
      </c>
      <c r="R331" s="3">
        <f>'Рейтинговая таблица организаций'!L331</f>
        <v>31</v>
      </c>
      <c r="S331" s="3">
        <f>'Рейтинговая таблица организаций'!U331</f>
        <v>5</v>
      </c>
      <c r="T331" s="3">
        <f>'Рейтинговая таблица организаций'!X331</f>
        <v>36</v>
      </c>
      <c r="U331" s="3">
        <f>'Рейтинговая таблица организаций'!Y331</f>
        <v>36</v>
      </c>
      <c r="V331" s="3">
        <f>'Рейтинговая таблица организаций'!AD331</f>
        <v>2</v>
      </c>
      <c r="W331" s="3">
        <f>'Рейтинговая таблица организаций'!AE331</f>
        <v>3</v>
      </c>
      <c r="X331" s="3">
        <f>'Рейтинговая таблица организаций'!AF331</f>
        <v>5</v>
      </c>
      <c r="Y331" s="3">
        <f>'Рейтинговая таблица организаций'!AG331</f>
        <v>5</v>
      </c>
      <c r="Z331" s="3">
        <f>ROUND('Рейтинговая таблица организаций'!AL331*100/AA331,0)</f>
        <v>100</v>
      </c>
      <c r="AA331" s="3">
        <f>'Рейтинговая таблица организаций'!AM331</f>
        <v>36</v>
      </c>
      <c r="AB331" s="3">
        <f>ROUND('Рейтинговая таблица организаций'!AN331*100/AC331,0)</f>
        <v>97</v>
      </c>
      <c r="AC331" s="3">
        <f>'Рейтинговая таблица организаций'!AO331</f>
        <v>36</v>
      </c>
      <c r="AD331" s="3">
        <f>ROUND('Рейтинговая таблица организаций'!AP331*100/AE331,0)</f>
        <v>97</v>
      </c>
      <c r="AE331" s="3">
        <f>'Рейтинговая таблица организаций'!AQ331</f>
        <v>35</v>
      </c>
      <c r="AF331" s="3">
        <f>ROUND('Рейтинговая таблица организаций'!AV331*100/AG331,0)</f>
        <v>100</v>
      </c>
      <c r="AG331" s="3">
        <f>'Рейтинговая таблица организаций'!AW331</f>
        <v>36</v>
      </c>
      <c r="AH331" s="3">
        <f>ROUND('Рейтинговая таблица организаций'!AX331*100/AI331,0)</f>
        <v>97</v>
      </c>
      <c r="AI331" s="3">
        <f>'Рейтинговая таблица организаций'!AY331</f>
        <v>36</v>
      </c>
      <c r="AJ331" s="3">
        <f>ROUND('Рейтинговая таблица организаций'!AZ331*100/AK331,0)</f>
        <v>100</v>
      </c>
      <c r="AK331" s="3">
        <f>'Рейтинговая таблица организаций'!BA331</f>
        <v>36</v>
      </c>
    </row>
    <row r="332" spans="1:37">
      <c r="A332" s="14">
        <f>'Рейтинговая таблица организаций'!A332</f>
        <v>331</v>
      </c>
      <c r="B332" s="14" t="str">
        <f>'бланки '!C334</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2" s="2">
        <f>'бланки '!E334+'бланки '!F334</f>
        <v>40</v>
      </c>
      <c r="D332" s="14">
        <f>'Рейтинговая таблица организаций'!C332</f>
        <v>31</v>
      </c>
      <c r="E332" s="14">
        <v>5</v>
      </c>
      <c r="F332" s="14">
        <v>26</v>
      </c>
      <c r="G332" s="14">
        <v>1</v>
      </c>
      <c r="H332" s="6">
        <f t="shared" si="5"/>
        <v>0.77500000000000002</v>
      </c>
      <c r="I332" s="18">
        <f>анкеты!I330</f>
        <v>11</v>
      </c>
      <c r="J332" s="3">
        <f>ROUND('Рейтинговая таблица организаций'!D332*100/K332,0)</f>
        <v>100</v>
      </c>
      <c r="K332" s="3">
        <f>'Рейтинговая таблица организаций'!E332</f>
        <v>13</v>
      </c>
      <c r="L332" s="3">
        <f>ROUND('Рейтинговая таблица организаций'!F332*100/M332,0)</f>
        <v>90</v>
      </c>
      <c r="M332" s="3">
        <f>'Рейтинговая таблица организаций'!G332</f>
        <v>54</v>
      </c>
      <c r="N332" s="3">
        <f>'Рейтинговая таблица организаций'!H332</f>
        <v>4</v>
      </c>
      <c r="O332" s="3">
        <f>ROUND('Рейтинговая таблица организаций'!I332*100/P332,0)</f>
        <v>97</v>
      </c>
      <c r="P332" s="3">
        <f>'Рейтинговая таблица организаций'!J332</f>
        <v>29</v>
      </c>
      <c r="Q332" s="3">
        <f>ROUND('Рейтинговая таблица организаций'!K332*100/R332,0)</f>
        <v>100</v>
      </c>
      <c r="R332" s="3">
        <f>'Рейтинговая таблица организаций'!L332</f>
        <v>24</v>
      </c>
      <c r="S332" s="3">
        <f>'Рейтинговая таблица организаций'!U332</f>
        <v>5</v>
      </c>
      <c r="T332" s="3">
        <f>'Рейтинговая таблица организаций'!X332</f>
        <v>31</v>
      </c>
      <c r="U332" s="3">
        <f>'Рейтинговая таблица организаций'!Y332</f>
        <v>31</v>
      </c>
      <c r="V332" s="3">
        <f>'Рейтинговая таблица организаций'!AD332</f>
        <v>1</v>
      </c>
      <c r="W332" s="3">
        <f>'Рейтинговая таблица организаций'!AE332</f>
        <v>3</v>
      </c>
      <c r="X332" s="3">
        <f>'Рейтинговая таблица организаций'!AF332</f>
        <v>10</v>
      </c>
      <c r="Y332" s="3">
        <f>'Рейтинговая таблица организаций'!AG332</f>
        <v>11</v>
      </c>
      <c r="Z332" s="3">
        <f>ROUND('Рейтинговая таблица организаций'!AL332*100/AA332,0)</f>
        <v>97</v>
      </c>
      <c r="AA332" s="3">
        <f>'Рейтинговая таблица организаций'!AM332</f>
        <v>31</v>
      </c>
      <c r="AB332" s="3">
        <f>ROUND('Рейтинговая таблица организаций'!AN332*100/AC332,0)</f>
        <v>97</v>
      </c>
      <c r="AC332" s="3">
        <f>'Рейтинговая таблица организаций'!AO332</f>
        <v>31</v>
      </c>
      <c r="AD332" s="3">
        <f>ROUND('Рейтинговая таблица организаций'!AP332*100/AE332,0)</f>
        <v>96</v>
      </c>
      <c r="AE332" s="3">
        <f>'Рейтинговая таблица организаций'!AQ332</f>
        <v>27</v>
      </c>
      <c r="AF332" s="3">
        <f>ROUND('Рейтинговая таблица организаций'!AV332*100/AG332,0)</f>
        <v>100</v>
      </c>
      <c r="AG332" s="3">
        <f>'Рейтинговая таблица организаций'!AW332</f>
        <v>31</v>
      </c>
      <c r="AH332" s="3">
        <f>ROUND('Рейтинговая таблица организаций'!AX332*100/AI332,0)</f>
        <v>100</v>
      </c>
      <c r="AI332" s="3">
        <f>'Рейтинговая таблица организаций'!AY332</f>
        <v>31</v>
      </c>
      <c r="AJ332" s="3">
        <f>ROUND('Рейтинговая таблица организаций'!AZ332*100/AK332,0)</f>
        <v>100</v>
      </c>
      <c r="AK332" s="3">
        <f>'Рейтинговая таблица организаций'!BA332</f>
        <v>31</v>
      </c>
    </row>
    <row r="333" spans="1:37">
      <c r="A333" s="14">
        <f>'Рейтинговая таблица организаций'!A333</f>
        <v>332</v>
      </c>
      <c r="B333" s="14" t="str">
        <f>'бланки '!C335</f>
        <v>Бюджетное общеобразовательное учреждение Орловской области «Мезенский лицей»</v>
      </c>
      <c r="C333" s="2">
        <f>'бланки '!E335+'бланки '!F335</f>
        <v>261</v>
      </c>
      <c r="D333" s="14">
        <f>'Рейтинговая таблица организаций'!C333</f>
        <v>164</v>
      </c>
      <c r="E333" s="14">
        <v>16</v>
      </c>
      <c r="F333" s="14">
        <v>148</v>
      </c>
      <c r="G333" s="14">
        <v>1</v>
      </c>
      <c r="H333" s="6">
        <f t="shared" si="5"/>
        <v>0.62835249042145591</v>
      </c>
      <c r="I333" s="18">
        <f>анкеты!I331</f>
        <v>150</v>
      </c>
      <c r="J333" s="3">
        <f>ROUND('Рейтинговая таблица организаций'!D333*100/K333,0)</f>
        <v>100</v>
      </c>
      <c r="K333" s="3">
        <f>'Рейтинговая таблица организаций'!E333</f>
        <v>13</v>
      </c>
      <c r="L333" s="3">
        <f>ROUND('Рейтинговая таблица организаций'!F333*100/M333,0)</f>
        <v>100</v>
      </c>
      <c r="M333" s="3">
        <f>'Рейтинговая таблица организаций'!G333</f>
        <v>54</v>
      </c>
      <c r="N333" s="3">
        <f>'Рейтинговая таблица организаций'!H333</f>
        <v>3</v>
      </c>
      <c r="O333" s="3">
        <f>ROUND('Рейтинговая таблица организаций'!I333*100/P333,0)</f>
        <v>100</v>
      </c>
      <c r="P333" s="3">
        <f>'Рейтинговая таблица организаций'!J333</f>
        <v>160</v>
      </c>
      <c r="Q333" s="3">
        <f>ROUND('Рейтинговая таблица организаций'!K333*100/R333,0)</f>
        <v>98</v>
      </c>
      <c r="R333" s="3">
        <f>'Рейтинговая таблица организаций'!L333</f>
        <v>155</v>
      </c>
      <c r="S333" s="3">
        <f>'Рейтинговая таблица организаций'!U333</f>
        <v>5</v>
      </c>
      <c r="T333" s="3">
        <f>'Рейтинговая таблица организаций'!X333</f>
        <v>164</v>
      </c>
      <c r="U333" s="3">
        <f>'Рейтинговая таблица организаций'!Y333</f>
        <v>164</v>
      </c>
      <c r="V333" s="3">
        <f>'Рейтинговая таблица организаций'!AD333</f>
        <v>2</v>
      </c>
      <c r="W333" s="3">
        <f>'Рейтинговая таблица организаций'!AE333</f>
        <v>3</v>
      </c>
      <c r="X333" s="3">
        <f>'Рейтинговая таблица организаций'!AF333</f>
        <v>143</v>
      </c>
      <c r="Y333" s="3">
        <f>'Рейтинговая таблица организаций'!AG333</f>
        <v>150</v>
      </c>
      <c r="Z333" s="3">
        <f>ROUND('Рейтинговая таблица организаций'!AL333*100/AA333,0)</f>
        <v>99</v>
      </c>
      <c r="AA333" s="3">
        <f>'Рейтинговая таблица организаций'!AM333</f>
        <v>164</v>
      </c>
      <c r="AB333" s="3">
        <f>ROUND('Рейтинговая таблица организаций'!AN333*100/AC333,0)</f>
        <v>99</v>
      </c>
      <c r="AC333" s="3">
        <f>'Рейтинговая таблица организаций'!AO333</f>
        <v>164</v>
      </c>
      <c r="AD333" s="3">
        <f>ROUND('Рейтинговая таблица организаций'!AP333*100/AE333,0)</f>
        <v>97</v>
      </c>
      <c r="AE333" s="3">
        <f>'Рейтинговая таблица организаций'!AQ333</f>
        <v>157</v>
      </c>
      <c r="AF333" s="3">
        <f>ROUND('Рейтинговая таблица организаций'!AV333*100/AG333,0)</f>
        <v>98</v>
      </c>
      <c r="AG333" s="3">
        <f>'Рейтинговая таблица организаций'!AW333</f>
        <v>164</v>
      </c>
      <c r="AH333" s="3">
        <f>ROUND('Рейтинговая таблица организаций'!AX333*100/AI333,0)</f>
        <v>99</v>
      </c>
      <c r="AI333" s="3">
        <f>'Рейтинговая таблица организаций'!AY333</f>
        <v>164</v>
      </c>
      <c r="AJ333" s="3">
        <f>ROUND('Рейтинговая таблица организаций'!AZ333*100/AK333,0)</f>
        <v>99</v>
      </c>
      <c r="AK333" s="3">
        <f>'Рейтинговая таблица организаций'!BA333</f>
        <v>164</v>
      </c>
    </row>
  </sheetData>
  <mergeCells count="32">
    <mergeCell ref="S1:U1"/>
    <mergeCell ref="S2:S3"/>
    <mergeCell ref="T2:U2"/>
    <mergeCell ref="Q2:R2"/>
    <mergeCell ref="L2:L3"/>
    <mergeCell ref="M2:M3"/>
    <mergeCell ref="N2:N3"/>
    <mergeCell ref="O2:P2"/>
    <mergeCell ref="J2:J3"/>
    <mergeCell ref="K2:K3"/>
    <mergeCell ref="A1:A3"/>
    <mergeCell ref="B1:B3"/>
    <mergeCell ref="D1:D3"/>
    <mergeCell ref="J1:R1"/>
    <mergeCell ref="C1:C3"/>
    <mergeCell ref="H1:H3"/>
    <mergeCell ref="I1:I3"/>
    <mergeCell ref="G1:G3"/>
    <mergeCell ref="E1:E3"/>
    <mergeCell ref="F1:F3"/>
    <mergeCell ref="V1:Y1"/>
    <mergeCell ref="Z1:AE1"/>
    <mergeCell ref="AF1:AK1"/>
    <mergeCell ref="Z2:AA2"/>
    <mergeCell ref="AH2:AI2"/>
    <mergeCell ref="AJ2:AK2"/>
    <mergeCell ref="AB2:AC2"/>
    <mergeCell ref="AD2:AE2"/>
    <mergeCell ref="AF2:AG2"/>
    <mergeCell ref="V2:V3"/>
    <mergeCell ref="W2:W3"/>
    <mergeCell ref="X2:Y2"/>
  </mergeCells>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dimension ref="A1:M331"/>
  <sheetViews>
    <sheetView workbookViewId="0">
      <selection activeCell="I1" sqref="I1:I1048576"/>
    </sheetView>
  </sheetViews>
  <sheetFormatPr defaultRowHeight="12.75"/>
  <cols>
    <col min="1" max="1" width="9.140625" style="83"/>
    <col min="2" max="2" width="130.85546875" style="83" customWidth="1"/>
    <col min="3" max="3" width="11.5703125" style="83" bestFit="1" customWidth="1"/>
    <col min="4" max="8" width="9.5703125" style="83" bestFit="1" customWidth="1"/>
    <col min="9" max="12" width="9.140625" style="83"/>
    <col min="13" max="13" width="9.140625" style="86"/>
    <col min="14" max="16384" width="9.140625" style="83"/>
  </cols>
  <sheetData>
    <row r="1" spans="1:13" ht="89.25">
      <c r="A1" s="94" t="s">
        <v>0</v>
      </c>
      <c r="B1" s="94" t="s">
        <v>1</v>
      </c>
      <c r="C1" s="94" t="s">
        <v>360</v>
      </c>
      <c r="D1" s="94" t="s">
        <v>361</v>
      </c>
      <c r="E1" s="94" t="s">
        <v>362</v>
      </c>
      <c r="F1" s="94" t="s">
        <v>363</v>
      </c>
      <c r="G1" s="94" t="s">
        <v>364</v>
      </c>
      <c r="H1" s="94" t="s">
        <v>104</v>
      </c>
      <c r="I1" s="95" t="s">
        <v>105</v>
      </c>
      <c r="M1" s="96"/>
    </row>
    <row r="2" spans="1:13">
      <c r="A2" s="31">
        <f>анкеты!A2</f>
        <v>1</v>
      </c>
      <c r="B2" s="31" t="str">
        <f>'бланки '!C6</f>
        <v>Муниципальное бюджетное общеобразовательное учреждение – лицей № 1 имени М.В. Ломоносова города Орла</v>
      </c>
      <c r="C2" s="31">
        <f>'Рейтинговая таблица организаций'!T4</f>
        <v>99.6</v>
      </c>
      <c r="D2" s="31">
        <f>'Рейтинговая таблица организаций'!AC4</f>
        <v>99</v>
      </c>
      <c r="E2" s="31">
        <f>'Рейтинговая таблица организаций'!AK4</f>
        <v>68</v>
      </c>
      <c r="F2" s="31">
        <f>'Рейтинговая таблица организаций'!AU4</f>
        <v>99.8</v>
      </c>
      <c r="G2" s="31">
        <f>'Рейтинговая таблица организаций'!BE4</f>
        <v>99.7</v>
      </c>
      <c r="H2" s="31">
        <f>'Рейтинговая таблица организаций'!BF4</f>
        <v>93.22</v>
      </c>
      <c r="I2" s="31" t="str">
        <f>IF(K2=1,TEXT(J2,0),CONCATENATE(J2,"-",J2+K2-1))</f>
        <v>79-80</v>
      </c>
      <c r="J2" s="97">
        <f>RANK(H2,H$2:H$331)</f>
        <v>79</v>
      </c>
      <c r="K2" s="32">
        <f>COUNTIF(J$2:J$331,J2)</f>
        <v>2</v>
      </c>
      <c r="L2" s="83">
        <f>'бланки '!D6</f>
        <v>1</v>
      </c>
      <c r="M2" s="98" t="str">
        <f>'бланки '!A6</f>
        <v>город Орел</v>
      </c>
    </row>
    <row r="3" spans="1:13">
      <c r="A3" s="31">
        <f>анкеты!A3</f>
        <v>2</v>
      </c>
      <c r="B3" s="31" t="str">
        <f>'бланки '!C7</f>
        <v>Муниципальное бюджетное общеобразовательное учреждение – средняя общеобразовательная школа № 2 г. Орла</v>
      </c>
      <c r="C3" s="31">
        <f>'Рейтинговая таблица организаций'!T5</f>
        <v>99.6</v>
      </c>
      <c r="D3" s="31">
        <f>'Рейтинговая таблица организаций'!AC5</f>
        <v>98</v>
      </c>
      <c r="E3" s="31">
        <f>'Рейтинговая таблица организаций'!AK5</f>
        <v>68</v>
      </c>
      <c r="F3" s="31">
        <f>'Рейтинговая таблица организаций'!AU5</f>
        <v>98.2</v>
      </c>
      <c r="G3" s="31">
        <f>'Рейтинговая таблица организаций'!BE5</f>
        <v>99</v>
      </c>
      <c r="H3" s="31">
        <f>'Рейтинговая таблица организаций'!BF5</f>
        <v>92.56</v>
      </c>
      <c r="I3" s="31" t="str">
        <f t="shared" ref="I3:I66" si="0">IF(K3=1,TEXT(J3,0),CONCATENATE(J3,"-",J3+K3-1))</f>
        <v>105</v>
      </c>
      <c r="J3" s="97">
        <f t="shared" ref="J3:J66" si="1">RANK(H3,H$2:H$331)</f>
        <v>105</v>
      </c>
      <c r="K3" s="32">
        <f t="shared" ref="K3:K66" si="2">COUNTIF(J$2:J$331,J3)</f>
        <v>1</v>
      </c>
      <c r="L3" s="83">
        <f>'бланки '!D7</f>
        <v>2</v>
      </c>
      <c r="M3" s="98" t="str">
        <f>'бланки '!A7</f>
        <v>город Орел</v>
      </c>
    </row>
    <row r="4" spans="1:13">
      <c r="A4" s="31">
        <f>анкеты!A4</f>
        <v>3</v>
      </c>
      <c r="B4" s="31" t="str">
        <f>'бланки '!C8</f>
        <v>Муниципальное бюджетное общеобразовательное учреждение – средняя общеобразовательная школа № 3 им. А.С. Пушкина г. Орла</v>
      </c>
      <c r="C4" s="31">
        <f>'Рейтинговая таблица организаций'!T6</f>
        <v>99.2</v>
      </c>
      <c r="D4" s="31">
        <f>'Рейтинговая таблица организаций'!AC6</f>
        <v>99.5</v>
      </c>
      <c r="E4" s="31">
        <f>'Рейтинговая таблица организаций'!AK6</f>
        <v>76</v>
      </c>
      <c r="F4" s="31">
        <f>'Рейтинговая таблица организаций'!AU6</f>
        <v>95.8</v>
      </c>
      <c r="G4" s="31">
        <f>'Рейтинговая таблица организаций'!BE6</f>
        <v>98.8</v>
      </c>
      <c r="H4" s="31">
        <f>'Рейтинговая таблица организаций'!BF6</f>
        <v>93.86</v>
      </c>
      <c r="I4" s="31" t="str">
        <f t="shared" si="0"/>
        <v>64</v>
      </c>
      <c r="J4" s="97">
        <f t="shared" si="1"/>
        <v>64</v>
      </c>
      <c r="K4" s="32">
        <f t="shared" si="2"/>
        <v>1</v>
      </c>
      <c r="L4" s="83">
        <f>'бланки '!D8</f>
        <v>3</v>
      </c>
      <c r="M4" s="98" t="str">
        <f>'бланки '!A8</f>
        <v>город Орел</v>
      </c>
    </row>
    <row r="5" spans="1:13">
      <c r="A5" s="31">
        <f>анкеты!A5</f>
        <v>4</v>
      </c>
      <c r="B5" s="31" t="str">
        <f>'бланки '!C9</f>
        <v>Муниципальное бюджетное общеобразовательное учреждение – лицей № 4 имени Героя Советского Союза Г.Б. Злотина г. Орла</v>
      </c>
      <c r="C5" s="31">
        <f>'Рейтинговая таблица организаций'!T7</f>
        <v>100</v>
      </c>
      <c r="D5" s="31">
        <f>'Рейтинговая таблица организаций'!AC7</f>
        <v>99.5</v>
      </c>
      <c r="E5" s="31">
        <f>'Рейтинговая таблица организаций'!AK7</f>
        <v>94</v>
      </c>
      <c r="F5" s="31">
        <f>'Рейтинговая таблица организаций'!AU7</f>
        <v>98.6</v>
      </c>
      <c r="G5" s="31">
        <f>'Рейтинговая таблица организаций'!BE7</f>
        <v>98.4</v>
      </c>
      <c r="H5" s="31">
        <f>'Рейтинговая таблица организаций'!BF7</f>
        <v>98.1</v>
      </c>
      <c r="I5" s="31" t="str">
        <f t="shared" si="0"/>
        <v>6</v>
      </c>
      <c r="J5" s="97">
        <f t="shared" si="1"/>
        <v>6</v>
      </c>
      <c r="K5" s="32">
        <f t="shared" si="2"/>
        <v>1</v>
      </c>
      <c r="L5" s="83">
        <f>'бланки '!D9</f>
        <v>4</v>
      </c>
      <c r="M5" s="98" t="str">
        <f>'бланки '!A9</f>
        <v>город Орел</v>
      </c>
    </row>
    <row r="6" spans="1:13">
      <c r="A6" s="31">
        <f>анкеты!A6</f>
        <v>5</v>
      </c>
      <c r="B6" s="31" t="str">
        <f>'бланки '!C10</f>
        <v>Муниципальное бюджетное общеобразовательное учреждение – средняя общеобразовательная школа № 5 г. Орла</v>
      </c>
      <c r="C6" s="31">
        <f>'Рейтинговая таблица организаций'!T8</f>
        <v>100</v>
      </c>
      <c r="D6" s="31">
        <f>'Рейтинговая таблица организаций'!AC8</f>
        <v>100</v>
      </c>
      <c r="E6" s="31">
        <f>'Рейтинговая таблица организаций'!AK8</f>
        <v>100</v>
      </c>
      <c r="F6" s="31">
        <f>'Рейтинговая таблица организаций'!AU8</f>
        <v>100</v>
      </c>
      <c r="G6" s="31">
        <f>'Рейтинговая таблица организаций'!BE8</f>
        <v>100</v>
      </c>
      <c r="H6" s="31">
        <f>'Рейтинговая таблица организаций'!BF8</f>
        <v>100</v>
      </c>
      <c r="I6" s="31" t="str">
        <f t="shared" si="0"/>
        <v>1-2</v>
      </c>
      <c r="J6" s="97">
        <f t="shared" si="1"/>
        <v>1</v>
      </c>
      <c r="K6" s="32">
        <f t="shared" si="2"/>
        <v>2</v>
      </c>
      <c r="L6" s="83">
        <f>'бланки '!D10</f>
        <v>5</v>
      </c>
      <c r="M6" s="98" t="str">
        <f>'бланки '!A10</f>
        <v>город Орел</v>
      </c>
    </row>
    <row r="7" spans="1:13">
      <c r="A7" s="31">
        <f>анкеты!A7</f>
        <v>6</v>
      </c>
      <c r="B7" s="31" t="str">
        <f>'бланки '!C11</f>
        <v>Муниципальное бюджетное общеобразовательное учреждение – средняя общеобразовательная школа № 6 г. Орла</v>
      </c>
      <c r="C7" s="31">
        <f>'Рейтинговая таблица организаций'!T9</f>
        <v>99.2</v>
      </c>
      <c r="D7" s="31">
        <f>'Рейтинговая таблица организаций'!AC9</f>
        <v>97.5</v>
      </c>
      <c r="E7" s="31">
        <f>'Рейтинговая таблица организаций'!AK9</f>
        <v>82</v>
      </c>
      <c r="F7" s="31">
        <f>'Рейтинговая таблица организаций'!AU9</f>
        <v>97.6</v>
      </c>
      <c r="G7" s="31">
        <f>'Рейтинговая таблица организаций'!BE9</f>
        <v>98.8</v>
      </c>
      <c r="H7" s="31">
        <f>'Рейтинговая таблица организаций'!BF9</f>
        <v>95.02</v>
      </c>
      <c r="I7" s="31" t="str">
        <f t="shared" si="0"/>
        <v>43</v>
      </c>
      <c r="J7" s="97">
        <f t="shared" si="1"/>
        <v>43</v>
      </c>
      <c r="K7" s="32">
        <f t="shared" si="2"/>
        <v>1</v>
      </c>
      <c r="L7" s="83">
        <f>'бланки '!D11</f>
        <v>6</v>
      </c>
      <c r="M7" s="98" t="str">
        <f>'бланки '!A11</f>
        <v>город Орел</v>
      </c>
    </row>
    <row r="8" spans="1:13">
      <c r="A8" s="31">
        <f>анкеты!A8</f>
        <v>7</v>
      </c>
      <c r="B8" s="31" t="str">
        <f>'бланки '!C12</f>
        <v>Муниципальное бюджетное общеобразовательное учреждение – школа № 7 имени Н.В. Сиротинина города Орла</v>
      </c>
      <c r="C8" s="31">
        <f>'Рейтинговая таблица организаций'!T10</f>
        <v>98.8</v>
      </c>
      <c r="D8" s="31">
        <f>'Рейтинговая таблица организаций'!AC10</f>
        <v>100</v>
      </c>
      <c r="E8" s="31">
        <f>'Рейтинговая таблица организаций'!AK10</f>
        <v>88</v>
      </c>
      <c r="F8" s="31">
        <f>'Рейтинговая таблица организаций'!AU10</f>
        <v>96.8</v>
      </c>
      <c r="G8" s="31">
        <f>'Рейтинговая таблица организаций'!BE10</f>
        <v>98.9</v>
      </c>
      <c r="H8" s="31">
        <f>'Рейтинговая таблица организаций'!BF10</f>
        <v>96.5</v>
      </c>
      <c r="I8" s="31" t="str">
        <f t="shared" si="0"/>
        <v>18</v>
      </c>
      <c r="J8" s="97">
        <f t="shared" si="1"/>
        <v>18</v>
      </c>
      <c r="K8" s="32">
        <f t="shared" si="2"/>
        <v>1</v>
      </c>
      <c r="L8" s="83">
        <f>'бланки '!D12</f>
        <v>7</v>
      </c>
      <c r="M8" s="98" t="str">
        <f>'бланки '!A12</f>
        <v>город Орел</v>
      </c>
    </row>
    <row r="9" spans="1:13">
      <c r="A9" s="31">
        <f>анкеты!A9</f>
        <v>8</v>
      </c>
      <c r="B9" s="31" t="str">
        <f>'бланки '!C13</f>
        <v>Муниципальное бюджетное общеобразовательное учреждение – средняя общеобразовательная школа № 10 г. Орла</v>
      </c>
      <c r="C9" s="31">
        <f>'Рейтинговая таблица организаций'!T11</f>
        <v>99.2</v>
      </c>
      <c r="D9" s="31">
        <f>'Рейтинговая таблица организаций'!AC11</f>
        <v>99.5</v>
      </c>
      <c r="E9" s="31">
        <f>'Рейтинговая таблица организаций'!AK11</f>
        <v>80</v>
      </c>
      <c r="F9" s="31">
        <f>'Рейтинговая таблица организаций'!AU11</f>
        <v>96.6</v>
      </c>
      <c r="G9" s="31">
        <f>'Рейтинговая таблица организаций'!BE11</f>
        <v>97.2</v>
      </c>
      <c r="H9" s="31">
        <f>'Рейтинговая таблица организаций'!BF11</f>
        <v>94.499999999999986</v>
      </c>
      <c r="I9" s="31" t="str">
        <f t="shared" si="0"/>
        <v>50</v>
      </c>
      <c r="J9" s="97">
        <f t="shared" si="1"/>
        <v>50</v>
      </c>
      <c r="K9" s="32">
        <f t="shared" si="2"/>
        <v>1</v>
      </c>
      <c r="L9" s="83">
        <f>'бланки '!D13</f>
        <v>8</v>
      </c>
      <c r="M9" s="98" t="str">
        <f>'бланки '!A13</f>
        <v>город Орел</v>
      </c>
    </row>
    <row r="10" spans="1:13">
      <c r="A10" s="31">
        <f>анкеты!A10</f>
        <v>9</v>
      </c>
      <c r="B10" s="31" t="str">
        <f>'бланки '!C14</f>
        <v>Муниципальное бюджетное общеобразовательное учреждение – средняя общеобразовательная школа № 11 имени Г.М. Пясецкого г. Орла</v>
      </c>
      <c r="C10" s="31">
        <f>'Рейтинговая таблица организаций'!T12</f>
        <v>99.2</v>
      </c>
      <c r="D10" s="31">
        <f>'Рейтинговая таблица организаций'!AC12</f>
        <v>98</v>
      </c>
      <c r="E10" s="31">
        <f>'Рейтинговая таблица организаций'!AK12</f>
        <v>62</v>
      </c>
      <c r="F10" s="31">
        <f>'Рейтинговая таблица организаций'!AU12</f>
        <v>97</v>
      </c>
      <c r="G10" s="31">
        <f>'Рейтинговая таблица организаций'!BE12</f>
        <v>98.7</v>
      </c>
      <c r="H10" s="31">
        <f>'Рейтинговая таблица организаций'!BF12</f>
        <v>90.97999999999999</v>
      </c>
      <c r="I10" s="31" t="str">
        <f t="shared" si="0"/>
        <v>175-178</v>
      </c>
      <c r="J10" s="97">
        <f t="shared" si="1"/>
        <v>175</v>
      </c>
      <c r="K10" s="32">
        <f t="shared" si="2"/>
        <v>4</v>
      </c>
      <c r="L10" s="83">
        <f>'бланки '!D14</f>
        <v>9</v>
      </c>
      <c r="M10" s="98" t="str">
        <f>'бланки '!A14</f>
        <v>город Орел</v>
      </c>
    </row>
    <row r="11" spans="1:13">
      <c r="A11" s="31">
        <f>анкеты!A11</f>
        <v>10</v>
      </c>
      <c r="B11" s="31" t="str">
        <f>'бланки '!C15</f>
        <v>Муниципальное бюджетное общеобразовательное учреждение – средняя общеобразовательная школа № 12 имени Героя Советского Союза И.Н. Машкарина г. Орла</v>
      </c>
      <c r="C11" s="31">
        <f>'Рейтинговая таблица организаций'!T13</f>
        <v>98.4</v>
      </c>
      <c r="D11" s="31">
        <f>'Рейтинговая таблица организаций'!AC13</f>
        <v>99.5</v>
      </c>
      <c r="E11" s="31">
        <f>'Рейтинговая таблица организаций'!AK13</f>
        <v>78</v>
      </c>
      <c r="F11" s="31">
        <f>'Рейтинговая таблица организаций'!AU13</f>
        <v>96</v>
      </c>
      <c r="G11" s="31">
        <f>'Рейтинговая таблица организаций'!BE13</f>
        <v>98.4</v>
      </c>
      <c r="H11" s="31">
        <f>'Рейтинговая таблица организаций'!BF13</f>
        <v>94.059999999999988</v>
      </c>
      <c r="I11" s="31" t="str">
        <f t="shared" si="0"/>
        <v>59</v>
      </c>
      <c r="J11" s="97">
        <f t="shared" si="1"/>
        <v>59</v>
      </c>
      <c r="K11" s="32">
        <f t="shared" si="2"/>
        <v>1</v>
      </c>
      <c r="L11" s="83">
        <f>'бланки '!D15</f>
        <v>10</v>
      </c>
      <c r="M11" s="98" t="str">
        <f>'бланки '!A15</f>
        <v>город Орел</v>
      </c>
    </row>
    <row r="12" spans="1:13">
      <c r="A12" s="31">
        <f>анкеты!A12</f>
        <v>11</v>
      </c>
      <c r="B12" s="31" t="str">
        <f>'бланки '!C16</f>
        <v>Муниципальное бюджетное общеобразовательное учреждение – средняя общеобразовательная школа № 13 имени Героя Советского Союза А.П. Маресьева г. Орла</v>
      </c>
      <c r="C12" s="31">
        <f>'Рейтинговая таблица организаций'!T14</f>
        <v>98.4</v>
      </c>
      <c r="D12" s="31">
        <f>'Рейтинговая таблица организаций'!AC14</f>
        <v>100</v>
      </c>
      <c r="E12" s="31">
        <f>'Рейтинговая таблица организаций'!AK14</f>
        <v>54</v>
      </c>
      <c r="F12" s="31">
        <f>'Рейтинговая таблица организаций'!AU14</f>
        <v>98.4</v>
      </c>
      <c r="G12" s="31">
        <f>'Рейтинговая таблица организаций'!BE14</f>
        <v>97.6</v>
      </c>
      <c r="H12" s="31">
        <f>'Рейтинговая таблица организаций'!BF14</f>
        <v>89.679999999999993</v>
      </c>
      <c r="I12" s="31" t="str">
        <f t="shared" si="0"/>
        <v>249</v>
      </c>
      <c r="J12" s="97">
        <f t="shared" si="1"/>
        <v>249</v>
      </c>
      <c r="K12" s="32">
        <f t="shared" si="2"/>
        <v>1</v>
      </c>
      <c r="L12" s="83">
        <f>'бланки '!D16</f>
        <v>11</v>
      </c>
      <c r="M12" s="98" t="str">
        <f>'бланки '!A16</f>
        <v>город Орел</v>
      </c>
    </row>
    <row r="13" spans="1:13">
      <c r="A13" s="31">
        <f>анкеты!A13</f>
        <v>12</v>
      </c>
      <c r="B13" s="31" t="str">
        <f>'бланки '!C17</f>
        <v>Муниципальное бюджетное общеобразовательное учреждение – средняя общеобразовательная школа № 15 имени М.В. Гордеева г. Орла</v>
      </c>
      <c r="C13" s="31">
        <f>'Рейтинговая таблица организаций'!T15</f>
        <v>99.6</v>
      </c>
      <c r="D13" s="31">
        <f>'Рейтинговая таблица организаций'!AC15</f>
        <v>98.5</v>
      </c>
      <c r="E13" s="31">
        <f>'Рейтинговая таблица организаций'!AK15</f>
        <v>60</v>
      </c>
      <c r="F13" s="31">
        <f>'Рейтинговая таблица организаций'!AU15</f>
        <v>100</v>
      </c>
      <c r="G13" s="31">
        <f>'Рейтинговая таблица организаций'!BE15</f>
        <v>99.5</v>
      </c>
      <c r="H13" s="31">
        <f>'Рейтинговая таблица организаций'!BF15</f>
        <v>91.52000000000001</v>
      </c>
      <c r="I13" s="31" t="str">
        <f t="shared" si="0"/>
        <v>152-154</v>
      </c>
      <c r="J13" s="97">
        <f t="shared" si="1"/>
        <v>152</v>
      </c>
      <c r="K13" s="32">
        <f t="shared" si="2"/>
        <v>3</v>
      </c>
      <c r="L13" s="83">
        <f>'бланки '!D17</f>
        <v>12</v>
      </c>
      <c r="M13" s="98" t="str">
        <f>'бланки '!A17</f>
        <v>город Орел</v>
      </c>
    </row>
    <row r="14" spans="1:13">
      <c r="A14" s="31">
        <f>анкеты!A14</f>
        <v>13</v>
      </c>
      <c r="B14" s="31" t="str">
        <f>'бланки '!C18</f>
        <v>Муниципальное бюджетное общеобразовательное учреждение – гимназия № 16 г. Орла</v>
      </c>
      <c r="C14" s="31">
        <f>'Рейтинговая таблица организаций'!T16</f>
        <v>99.6</v>
      </c>
      <c r="D14" s="31">
        <f>'Рейтинговая таблица организаций'!AC16</f>
        <v>99</v>
      </c>
      <c r="E14" s="31">
        <f>'Рейтинговая таблица организаций'!AK16</f>
        <v>74</v>
      </c>
      <c r="F14" s="31">
        <f>'Рейтинговая таблица организаций'!AU16</f>
        <v>97.2</v>
      </c>
      <c r="G14" s="31">
        <f>'Рейтинговая таблица организаций'!BE16</f>
        <v>96.8</v>
      </c>
      <c r="H14" s="31">
        <f>'Рейтинговая таблица организаций'!BF16</f>
        <v>93.320000000000007</v>
      </c>
      <c r="I14" s="31" t="str">
        <f t="shared" si="0"/>
        <v>77</v>
      </c>
      <c r="J14" s="97">
        <f t="shared" si="1"/>
        <v>77</v>
      </c>
      <c r="K14" s="32">
        <f t="shared" si="2"/>
        <v>1</v>
      </c>
      <c r="L14" s="83">
        <f>'бланки '!D18</f>
        <v>13</v>
      </c>
      <c r="M14" s="98" t="str">
        <f>'бланки '!A18</f>
        <v>город Орел</v>
      </c>
    </row>
    <row r="15" spans="1:13">
      <c r="A15" s="31">
        <f>анкеты!A15</f>
        <v>14</v>
      </c>
      <c r="B15" s="31" t="str">
        <f>'бланки '!C19</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5" s="31">
        <f>'Рейтинговая таблица организаций'!T17</f>
        <v>99.2</v>
      </c>
      <c r="D15" s="31">
        <f>'Рейтинговая таблица организаций'!AC17</f>
        <v>98.5</v>
      </c>
      <c r="E15" s="31">
        <f>'Рейтинговая таблица организаций'!AK17</f>
        <v>54</v>
      </c>
      <c r="F15" s="31">
        <f>'Рейтинговая таблица организаций'!AU17</f>
        <v>95.8</v>
      </c>
      <c r="G15" s="31">
        <f>'Рейтинговая таблица организаций'!BE17</f>
        <v>98.1</v>
      </c>
      <c r="H15" s="31">
        <f>'Рейтинговая таблица организаций'!BF17</f>
        <v>89.12</v>
      </c>
      <c r="I15" s="31" t="str">
        <f t="shared" si="0"/>
        <v>271</v>
      </c>
      <c r="J15" s="97">
        <f t="shared" si="1"/>
        <v>271</v>
      </c>
      <c r="K15" s="32">
        <f t="shared" si="2"/>
        <v>1</v>
      </c>
      <c r="L15" s="83">
        <f>'бланки '!D19</f>
        <v>14</v>
      </c>
      <c r="M15" s="98" t="str">
        <f>'бланки '!A19</f>
        <v>город Орел</v>
      </c>
    </row>
    <row r="16" spans="1:13">
      <c r="A16" s="31">
        <f>анкеты!A16</f>
        <v>15</v>
      </c>
      <c r="B16" s="31" t="str">
        <f>'бланки '!C20</f>
        <v>Муниципальное бюджетное общеобразовательное учреждение – лицей № 18 г. Орла</v>
      </c>
      <c r="C16" s="31">
        <f>'Рейтинговая таблица организаций'!T18</f>
        <v>99.2</v>
      </c>
      <c r="D16" s="31">
        <f>'Рейтинговая таблица организаций'!AC18</f>
        <v>100</v>
      </c>
      <c r="E16" s="31">
        <f>'Рейтинговая таблица организаций'!AK18</f>
        <v>68</v>
      </c>
      <c r="F16" s="31">
        <f>'Рейтинговая таблица организаций'!AU18</f>
        <v>99.8</v>
      </c>
      <c r="G16" s="31">
        <f>'Рейтинговая таблица организаций'!BE18</f>
        <v>99</v>
      </c>
      <c r="H16" s="31">
        <f>'Рейтинговая таблица организаций'!BF18</f>
        <v>93.2</v>
      </c>
      <c r="I16" s="31" t="str">
        <f t="shared" si="0"/>
        <v>81-82</v>
      </c>
      <c r="J16" s="97">
        <f t="shared" si="1"/>
        <v>81</v>
      </c>
      <c r="K16" s="32">
        <f t="shared" si="2"/>
        <v>2</v>
      </c>
      <c r="L16" s="83">
        <f>'бланки '!D20</f>
        <v>15</v>
      </c>
      <c r="M16" s="98" t="str">
        <f>'бланки '!A20</f>
        <v>город Орел</v>
      </c>
    </row>
    <row r="17" spans="1:13">
      <c r="A17" s="31">
        <f>анкеты!A17</f>
        <v>16</v>
      </c>
      <c r="B17" s="31" t="str">
        <f>'бланки '!C21</f>
        <v>Муниципальное бюджетное общеобразовательное учреждение – гимназия № 19 имени Героя Советского Союза В.И. Меркулова города Орла</v>
      </c>
      <c r="C17" s="31">
        <f>'Рейтинговая таблица организаций'!T19</f>
        <v>99.2</v>
      </c>
      <c r="D17" s="31">
        <f>'Рейтинговая таблица организаций'!AC19</f>
        <v>98.5</v>
      </c>
      <c r="E17" s="31">
        <f>'Рейтинговая таблица организаций'!AK19</f>
        <v>74</v>
      </c>
      <c r="F17" s="31">
        <f>'Рейтинговая таблица организаций'!AU19</f>
        <v>98.4</v>
      </c>
      <c r="G17" s="31">
        <f>'Рейтинговая таблица организаций'!BE19</f>
        <v>98.7</v>
      </c>
      <c r="H17" s="31">
        <f>'Рейтинговая таблица организаций'!BF19</f>
        <v>93.76</v>
      </c>
      <c r="I17" s="31" t="str">
        <f t="shared" si="0"/>
        <v>71</v>
      </c>
      <c r="J17" s="97">
        <f t="shared" si="1"/>
        <v>71</v>
      </c>
      <c r="K17" s="32">
        <f t="shared" si="2"/>
        <v>1</v>
      </c>
      <c r="L17" s="83">
        <f>'бланки '!D21</f>
        <v>16</v>
      </c>
      <c r="M17" s="98" t="str">
        <f>'бланки '!A21</f>
        <v>город Орел</v>
      </c>
    </row>
    <row r="18" spans="1:13">
      <c r="A18" s="31">
        <f>анкеты!A18</f>
        <v>17</v>
      </c>
      <c r="B18" s="31" t="str">
        <f>'бланки '!C22</f>
        <v>Муниципальное бюджетное общеобразовательное учреждение – средняя общеобразовательная школа № 20 имени Героя Советского Союза Л.Н. Гуртьева г. Орла</v>
      </c>
      <c r="C18" s="31">
        <f>'Рейтинговая таблица организаций'!T20</f>
        <v>99.2</v>
      </c>
      <c r="D18" s="31">
        <f>'Рейтинговая таблица организаций'!AC20</f>
        <v>99.5</v>
      </c>
      <c r="E18" s="31">
        <f>'Рейтинговая таблица организаций'!AK20</f>
        <v>80</v>
      </c>
      <c r="F18" s="31">
        <f>'Рейтинговая таблица организаций'!AU20</f>
        <v>97.8</v>
      </c>
      <c r="G18" s="31">
        <f>'Рейтинговая таблица организаций'!BE20</f>
        <v>98.2</v>
      </c>
      <c r="H18" s="31">
        <f>'Рейтинговая таблица организаций'!BF20</f>
        <v>94.94</v>
      </c>
      <c r="I18" s="31" t="str">
        <f t="shared" si="0"/>
        <v>44</v>
      </c>
      <c r="J18" s="97">
        <f t="shared" si="1"/>
        <v>44</v>
      </c>
      <c r="K18" s="32">
        <f t="shared" si="2"/>
        <v>1</v>
      </c>
      <c r="L18" s="83">
        <f>'бланки '!D22</f>
        <v>17</v>
      </c>
      <c r="M18" s="98" t="str">
        <f>'бланки '!A22</f>
        <v>город Орел</v>
      </c>
    </row>
    <row r="19" spans="1:13">
      <c r="A19" s="31">
        <f>анкеты!A19</f>
        <v>18</v>
      </c>
      <c r="B19" s="31" t="str">
        <f>'бланки '!C23</f>
        <v>Муниципальное бюджетное общеобразовательное учреждение – лицей № 21 имени генерала А.П. Ермолова г. Орла</v>
      </c>
      <c r="C19" s="31">
        <f>'Рейтинговая таблица организаций'!T21</f>
        <v>99.2</v>
      </c>
      <c r="D19" s="31">
        <f>'Рейтинговая таблица организаций'!AC21</f>
        <v>97.5</v>
      </c>
      <c r="E19" s="31">
        <f>'Рейтинговая таблица организаций'!AK21</f>
        <v>68</v>
      </c>
      <c r="F19" s="31">
        <f>'Рейтинговая таблица организаций'!AU21</f>
        <v>98.8</v>
      </c>
      <c r="G19" s="31">
        <f>'Рейтинговая таблица организаций'!BE21</f>
        <v>95.7</v>
      </c>
      <c r="H19" s="31">
        <f>'Рейтинговая таблица организаций'!BF21</f>
        <v>91.84</v>
      </c>
      <c r="I19" s="31" t="str">
        <f t="shared" si="0"/>
        <v>137-138</v>
      </c>
      <c r="J19" s="97">
        <f t="shared" si="1"/>
        <v>137</v>
      </c>
      <c r="K19" s="32">
        <f t="shared" si="2"/>
        <v>2</v>
      </c>
      <c r="L19" s="83">
        <f>'бланки '!D23</f>
        <v>18</v>
      </c>
      <c r="M19" s="98" t="str">
        <f>'бланки '!A23</f>
        <v>город Орел</v>
      </c>
    </row>
    <row r="20" spans="1:13">
      <c r="A20" s="31">
        <f>анкеты!A20</f>
        <v>19</v>
      </c>
      <c r="B20" s="31" t="str">
        <f>'бланки '!C24</f>
        <v>Муниципальное бюджетное общеобразовательное учреждение – лицей № 22 имени А.П. Иванова города Орла</v>
      </c>
      <c r="C20" s="31">
        <f>'Рейтинговая таблица организаций'!T22</f>
        <v>99.2</v>
      </c>
      <c r="D20" s="31">
        <f>'Рейтинговая таблица организаций'!AC22</f>
        <v>99.5</v>
      </c>
      <c r="E20" s="31">
        <f>'Рейтинговая таблица организаций'!AK22</f>
        <v>80</v>
      </c>
      <c r="F20" s="31">
        <f>'Рейтинговая таблица организаций'!AU22</f>
        <v>98</v>
      </c>
      <c r="G20" s="31">
        <f>'Рейтинговая таблица организаций'!BE22</f>
        <v>98.7</v>
      </c>
      <c r="H20" s="31">
        <f>'Рейтинговая таблица организаций'!BF22</f>
        <v>95.08</v>
      </c>
      <c r="I20" s="31" t="str">
        <f t="shared" si="0"/>
        <v>41</v>
      </c>
      <c r="J20" s="97">
        <f t="shared" si="1"/>
        <v>41</v>
      </c>
      <c r="K20" s="32">
        <f t="shared" si="2"/>
        <v>1</v>
      </c>
      <c r="L20" s="83">
        <f>'бланки '!D24</f>
        <v>19</v>
      </c>
      <c r="M20" s="98" t="str">
        <f>'бланки '!A24</f>
        <v>город Орел</v>
      </c>
    </row>
    <row r="21" spans="1:13">
      <c r="A21" s="31">
        <f>анкеты!A21</f>
        <v>20</v>
      </c>
      <c r="B21" s="31" t="str">
        <f>'бланки '!C25</f>
        <v>Муниципальное бюджетное общеобразовательное учреждение – средняя общеобразовательная школа № 23 с углубленным изучением английского языка г. Орла</v>
      </c>
      <c r="C21" s="31">
        <f>'Рейтинговая таблица организаций'!T23</f>
        <v>99.2</v>
      </c>
      <c r="D21" s="31">
        <f>'Рейтинговая таблица организаций'!AC23</f>
        <v>99.5</v>
      </c>
      <c r="E21" s="31">
        <f>'Рейтинговая таблица организаций'!AK23</f>
        <v>72</v>
      </c>
      <c r="F21" s="31">
        <f>'Рейтинговая таблица организаций'!AU23</f>
        <v>96.4</v>
      </c>
      <c r="G21" s="31">
        <f>'Рейтинговая таблица организаций'!BE23</f>
        <v>98.4</v>
      </c>
      <c r="H21" s="31">
        <f>'Рейтинговая таблица организаций'!BF23</f>
        <v>93.1</v>
      </c>
      <c r="I21" s="31" t="str">
        <f t="shared" si="0"/>
        <v>84</v>
      </c>
      <c r="J21" s="97">
        <f t="shared" si="1"/>
        <v>84</v>
      </c>
      <c r="K21" s="32">
        <f t="shared" si="2"/>
        <v>1</v>
      </c>
      <c r="L21" s="83">
        <f>'бланки '!D25</f>
        <v>20</v>
      </c>
      <c r="M21" s="98" t="str">
        <f>'бланки '!A25</f>
        <v>город Орел</v>
      </c>
    </row>
    <row r="22" spans="1:13">
      <c r="A22" s="31">
        <f>анкеты!A22</f>
        <v>21</v>
      </c>
      <c r="B22" s="31" t="str">
        <f>'бланки '!C26</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2" s="31">
        <f>'Рейтинговая таблица организаций'!T24</f>
        <v>99.2</v>
      </c>
      <c r="D22" s="31">
        <f>'Рейтинговая таблица организаций'!AC24</f>
        <v>99</v>
      </c>
      <c r="E22" s="31">
        <f>'Рейтинговая таблица организаций'!AK24</f>
        <v>62</v>
      </c>
      <c r="F22" s="31">
        <f>'Рейтинговая таблица организаций'!AU24</f>
        <v>97.2</v>
      </c>
      <c r="G22" s="31">
        <f>'Рейтинговая таблица организаций'!BE24</f>
        <v>97.5</v>
      </c>
      <c r="H22" s="31">
        <f>'Рейтинговая таблица организаций'!BF24</f>
        <v>90.97999999999999</v>
      </c>
      <c r="I22" s="31" t="str">
        <f t="shared" si="0"/>
        <v>175-178</v>
      </c>
      <c r="J22" s="97">
        <f t="shared" si="1"/>
        <v>175</v>
      </c>
      <c r="K22" s="32">
        <f t="shared" si="2"/>
        <v>4</v>
      </c>
      <c r="L22" s="83">
        <f>'бланки '!D26</f>
        <v>21</v>
      </c>
      <c r="M22" s="98" t="str">
        <f>'бланки '!A26</f>
        <v>город Орел</v>
      </c>
    </row>
    <row r="23" spans="1:13">
      <c r="A23" s="31">
        <f>анкеты!A23</f>
        <v>22</v>
      </c>
      <c r="B23" s="31" t="str">
        <f>'бланки '!C27</f>
        <v>Муниципальное бюджетное общеобразовательное учреждение – средняя общеобразовательная школа № 25 г. Орла</v>
      </c>
      <c r="C23" s="31">
        <f>'Рейтинговая таблица организаций'!T25</f>
        <v>98.8</v>
      </c>
      <c r="D23" s="31">
        <f>'Рейтинговая таблица организаций'!AC25</f>
        <v>100</v>
      </c>
      <c r="E23" s="31">
        <f>'Рейтинговая таблица организаций'!AK25</f>
        <v>72</v>
      </c>
      <c r="F23" s="31">
        <f>'Рейтинговая таблица организаций'!AU25</f>
        <v>98</v>
      </c>
      <c r="G23" s="31">
        <f>'Рейтинговая таблица организаций'!BE25</f>
        <v>97.7</v>
      </c>
      <c r="H23" s="31">
        <f>'Рейтинговая таблица организаций'!BF25</f>
        <v>93.3</v>
      </c>
      <c r="I23" s="31" t="str">
        <f t="shared" si="0"/>
        <v>78</v>
      </c>
      <c r="J23" s="97">
        <f t="shared" si="1"/>
        <v>78</v>
      </c>
      <c r="K23" s="32">
        <f t="shared" si="2"/>
        <v>1</v>
      </c>
      <c r="L23" s="83">
        <f>'бланки '!D27</f>
        <v>22</v>
      </c>
      <c r="M23" s="98" t="str">
        <f>'бланки '!A27</f>
        <v>город Орел</v>
      </c>
    </row>
    <row r="24" spans="1:13">
      <c r="A24" s="31">
        <f>анкеты!A24</f>
        <v>23</v>
      </c>
      <c r="B24" s="31" t="str">
        <f>'бланки '!C28</f>
        <v>Муниципальное бюджетное общеобразовательное учреждение – средняя общеобразовательная школа № 26 г. Орла</v>
      </c>
      <c r="C24" s="31">
        <f>'Рейтинговая таблица организаций'!T26</f>
        <v>99.6</v>
      </c>
      <c r="D24" s="31">
        <f>'Рейтинговая таблица организаций'!AC26</f>
        <v>99.5</v>
      </c>
      <c r="E24" s="31">
        <f>'Рейтинговая таблица организаций'!AK26</f>
        <v>60</v>
      </c>
      <c r="F24" s="31">
        <f>'Рейтинговая таблица организаций'!AU26</f>
        <v>96.8</v>
      </c>
      <c r="G24" s="31">
        <f>'Рейтинговая таблица организаций'!BE26</f>
        <v>99</v>
      </c>
      <c r="H24" s="31">
        <f>'Рейтинговая таблица организаций'!BF26</f>
        <v>90.98</v>
      </c>
      <c r="I24" s="31" t="str">
        <f t="shared" si="0"/>
        <v>174</v>
      </c>
      <c r="J24" s="97">
        <f t="shared" si="1"/>
        <v>174</v>
      </c>
      <c r="K24" s="32">
        <f t="shared" si="2"/>
        <v>1</v>
      </c>
      <c r="L24" s="83">
        <f>'бланки '!D28</f>
        <v>23</v>
      </c>
      <c r="M24" s="98" t="str">
        <f>'бланки '!A28</f>
        <v>город Орел</v>
      </c>
    </row>
    <row r="25" spans="1:13">
      <c r="A25" s="31">
        <f>анкеты!A25</f>
        <v>24</v>
      </c>
      <c r="B25" s="31" t="str">
        <f>'бланки '!C29</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5" s="31">
        <f>'Рейтинговая таблица организаций'!T27</f>
        <v>99.6</v>
      </c>
      <c r="D25" s="31">
        <f>'Рейтинговая таблица организаций'!AC27</f>
        <v>99</v>
      </c>
      <c r="E25" s="31">
        <f>'Рейтинговая таблица организаций'!AK27</f>
        <v>66</v>
      </c>
      <c r="F25" s="31">
        <f>'Рейтинговая таблица организаций'!AU27</f>
        <v>97</v>
      </c>
      <c r="G25" s="31">
        <f>'Рейтинговая таблица организаций'!BE27</f>
        <v>96.1</v>
      </c>
      <c r="H25" s="31">
        <f>'Рейтинговая таблица организаций'!BF27</f>
        <v>91.54</v>
      </c>
      <c r="I25" s="31" t="str">
        <f t="shared" si="0"/>
        <v>151</v>
      </c>
      <c r="J25" s="97">
        <f t="shared" si="1"/>
        <v>151</v>
      </c>
      <c r="K25" s="32">
        <f t="shared" si="2"/>
        <v>1</v>
      </c>
      <c r="L25" s="83">
        <f>'бланки '!D29</f>
        <v>24</v>
      </c>
      <c r="M25" s="98" t="str">
        <f>'бланки '!A29</f>
        <v>город Орел</v>
      </c>
    </row>
    <row r="26" spans="1:13">
      <c r="A26" s="31">
        <f>анкеты!A26</f>
        <v>25</v>
      </c>
      <c r="B26" s="31" t="str">
        <f>'бланки '!C30</f>
        <v>Муниципальное бюджетное общеобразовательное учреждение – лицей № 28 города Орла имени дважды Героя Советского Союза Г.М. Паршина</v>
      </c>
      <c r="C26" s="31">
        <f>'Рейтинговая таблица организаций'!T28</f>
        <v>99.6</v>
      </c>
      <c r="D26" s="31">
        <f>'Рейтинговая таблица организаций'!AC28</f>
        <v>98</v>
      </c>
      <c r="E26" s="31">
        <f>'Рейтинговая таблица организаций'!AK28</f>
        <v>66</v>
      </c>
      <c r="F26" s="31">
        <f>'Рейтинговая таблица организаций'!AU28</f>
        <v>97.2</v>
      </c>
      <c r="G26" s="31">
        <f>'Рейтинговая таблица организаций'!BE28</f>
        <v>96.6</v>
      </c>
      <c r="H26" s="31">
        <f>'Рейтинговая таблица организаций'!BF28</f>
        <v>91.47999999999999</v>
      </c>
      <c r="I26" s="31" t="str">
        <f t="shared" si="0"/>
        <v>158</v>
      </c>
      <c r="J26" s="97">
        <f t="shared" si="1"/>
        <v>158</v>
      </c>
      <c r="K26" s="32">
        <f t="shared" si="2"/>
        <v>1</v>
      </c>
      <c r="L26" s="83">
        <f>'бланки '!D30</f>
        <v>25</v>
      </c>
      <c r="M26" s="98" t="str">
        <f>'бланки '!A30</f>
        <v>город Орел</v>
      </c>
    </row>
    <row r="27" spans="1:13">
      <c r="A27" s="31">
        <f>анкеты!A27</f>
        <v>26</v>
      </c>
      <c r="B27" s="31" t="str">
        <f>'бланки '!C31</f>
        <v>Муниципальное бюджетное общеобразовательное учреждение – средняя общеобразовательная школа № 29 имени Д.Н. Мельникова г. Орла</v>
      </c>
      <c r="C27" s="31">
        <f>'Рейтинговая таблица организаций'!T29</f>
        <v>99.2</v>
      </c>
      <c r="D27" s="31">
        <f>'Рейтинговая таблица организаций'!AC29</f>
        <v>99</v>
      </c>
      <c r="E27" s="31">
        <f>'Рейтинговая таблица организаций'!AK29</f>
        <v>74</v>
      </c>
      <c r="F27" s="31">
        <f>'Рейтинговая таблица организаций'!AU29</f>
        <v>98.6</v>
      </c>
      <c r="G27" s="31">
        <f>'Рейтинговая таблица организаций'!BE29</f>
        <v>98.4</v>
      </c>
      <c r="H27" s="31">
        <f>'Рейтинговая таблица организаций'!BF29</f>
        <v>93.839999999999989</v>
      </c>
      <c r="I27" s="31" t="str">
        <f t="shared" si="0"/>
        <v>66</v>
      </c>
      <c r="J27" s="97">
        <f t="shared" si="1"/>
        <v>66</v>
      </c>
      <c r="K27" s="32">
        <f t="shared" si="2"/>
        <v>1</v>
      </c>
      <c r="L27" s="83">
        <f>'бланки '!D31</f>
        <v>26</v>
      </c>
      <c r="M27" s="98" t="str">
        <f>'бланки '!A31</f>
        <v>город Орел</v>
      </c>
    </row>
    <row r="28" spans="1:13">
      <c r="A28" s="31">
        <f>анкеты!A28</f>
        <v>27</v>
      </c>
      <c r="B28" s="31" t="str">
        <f>'бланки '!C32</f>
        <v>Муниципальное бюджетное общеобразовательное учреждение – средняя общеобразовательная школа № 30 г. Орла</v>
      </c>
      <c r="C28" s="31">
        <f>'Рейтинговая таблица организаций'!T30</f>
        <v>99.6</v>
      </c>
      <c r="D28" s="31">
        <f>'Рейтинговая таблица организаций'!AC30</f>
        <v>99.5</v>
      </c>
      <c r="E28" s="31">
        <f>'Рейтинговая таблица организаций'!AK30</f>
        <v>54</v>
      </c>
      <c r="F28" s="31">
        <f>'Рейтинговая таблица организаций'!AU30</f>
        <v>97.8</v>
      </c>
      <c r="G28" s="31">
        <f>'Рейтинговая таблица организаций'!BE30</f>
        <v>99.2</v>
      </c>
      <c r="H28" s="31">
        <f>'Рейтинговая таблица организаций'!BF30</f>
        <v>90.02</v>
      </c>
      <c r="I28" s="31" t="str">
        <f t="shared" si="0"/>
        <v>236</v>
      </c>
      <c r="J28" s="97">
        <f t="shared" si="1"/>
        <v>236</v>
      </c>
      <c r="K28" s="32">
        <f t="shared" si="2"/>
        <v>1</v>
      </c>
      <c r="L28" s="83">
        <f>'бланки '!D32</f>
        <v>27</v>
      </c>
      <c r="M28" s="98" t="str">
        <f>'бланки '!A32</f>
        <v>город Орел</v>
      </c>
    </row>
    <row r="29" spans="1:13">
      <c r="A29" s="31">
        <f>анкеты!A29</f>
        <v>28</v>
      </c>
      <c r="B29" s="31" t="str">
        <f>'бланки '!C33</f>
        <v>Муниципальное бюджетное общеобразовательное учреждение – средняя общеобразовательная школа № 31 г. Орла</v>
      </c>
      <c r="C29" s="31">
        <f>'Рейтинговая таблица организаций'!T31</f>
        <v>99.6</v>
      </c>
      <c r="D29" s="31">
        <f>'Рейтинговая таблица организаций'!AC31</f>
        <v>98</v>
      </c>
      <c r="E29" s="31">
        <f>'Рейтинговая таблица организаций'!AK31</f>
        <v>54</v>
      </c>
      <c r="F29" s="31">
        <f>'Рейтинговая таблица организаций'!AU31</f>
        <v>97.2</v>
      </c>
      <c r="G29" s="31">
        <f>'Рейтинговая таблица организаций'!BE31</f>
        <v>98.8</v>
      </c>
      <c r="H29" s="31">
        <f>'Рейтинговая таблица организаций'!BF31</f>
        <v>89.52000000000001</v>
      </c>
      <c r="I29" s="31" t="str">
        <f t="shared" si="0"/>
        <v>259</v>
      </c>
      <c r="J29" s="97">
        <f t="shared" si="1"/>
        <v>259</v>
      </c>
      <c r="K29" s="32">
        <f t="shared" si="2"/>
        <v>1</v>
      </c>
      <c r="L29" s="83">
        <f>'бланки '!D33</f>
        <v>28</v>
      </c>
      <c r="M29" s="98" t="str">
        <f>'бланки '!A33</f>
        <v>город Орел</v>
      </c>
    </row>
    <row r="30" spans="1:13">
      <c r="A30" s="31">
        <f>анкеты!A30</f>
        <v>29</v>
      </c>
      <c r="B30" s="31" t="str">
        <f>'бланки '!C34</f>
        <v>Муниципальное бюджетное общеобразовательное учреждение – лицей № 32 имени И.М.Воробьева г. Орла</v>
      </c>
      <c r="C30" s="31">
        <f>'Рейтинговая таблица организаций'!T32</f>
        <v>99.6</v>
      </c>
      <c r="D30" s="31">
        <f>'Рейтинговая таблица организаций'!AC32</f>
        <v>99.5</v>
      </c>
      <c r="E30" s="31">
        <f>'Рейтинговая таблица организаций'!AK32</f>
        <v>60</v>
      </c>
      <c r="F30" s="31">
        <f>'Рейтинговая таблица организаций'!AU32</f>
        <v>97</v>
      </c>
      <c r="G30" s="31">
        <f>'Рейтинговая таблица организаций'!BE32</f>
        <v>98.7</v>
      </c>
      <c r="H30" s="31">
        <f>'Рейтинговая таблица организаций'!BF32</f>
        <v>90.960000000000008</v>
      </c>
      <c r="I30" s="31" t="str">
        <f t="shared" si="0"/>
        <v>179-180</v>
      </c>
      <c r="J30" s="97">
        <f t="shared" si="1"/>
        <v>179</v>
      </c>
      <c r="K30" s="32">
        <f t="shared" si="2"/>
        <v>2</v>
      </c>
      <c r="L30" s="83">
        <f>'бланки '!D34</f>
        <v>29</v>
      </c>
      <c r="M30" s="98" t="str">
        <f>'бланки '!A34</f>
        <v>город Орел</v>
      </c>
    </row>
    <row r="31" spans="1:13">
      <c r="A31" s="31">
        <f>анкеты!A31</f>
        <v>30</v>
      </c>
      <c r="B31" s="31" t="str">
        <f>'бланки '!C35</f>
        <v>Муниципальное бюджетное общеобразовательное учреждение – средняя общеобразовательная школа № 33 г. Орла</v>
      </c>
      <c r="C31" s="31">
        <f>'Рейтинговая таблица организаций'!T33</f>
        <v>99.6</v>
      </c>
      <c r="D31" s="31">
        <f>'Рейтинговая таблица организаций'!AC33</f>
        <v>99.5</v>
      </c>
      <c r="E31" s="31">
        <f>'Рейтинговая таблица организаций'!AK33</f>
        <v>54</v>
      </c>
      <c r="F31" s="31">
        <f>'Рейтинговая таблица организаций'!AU33</f>
        <v>97.4</v>
      </c>
      <c r="G31" s="31">
        <f>'Рейтинговая таблица организаций'!BE33</f>
        <v>99.3</v>
      </c>
      <c r="H31" s="31">
        <f>'Рейтинговая таблица организаций'!BF33</f>
        <v>89.960000000000008</v>
      </c>
      <c r="I31" s="31" t="str">
        <f t="shared" si="0"/>
        <v>237-240</v>
      </c>
      <c r="J31" s="97">
        <f t="shared" si="1"/>
        <v>237</v>
      </c>
      <c r="K31" s="32">
        <f t="shared" si="2"/>
        <v>4</v>
      </c>
      <c r="L31" s="83">
        <f>'бланки '!D35</f>
        <v>30</v>
      </c>
      <c r="M31" s="98" t="str">
        <f>'бланки '!A35</f>
        <v>город Орел</v>
      </c>
    </row>
    <row r="32" spans="1:13">
      <c r="A32" s="31">
        <f>анкеты!A32</f>
        <v>31</v>
      </c>
      <c r="B32" s="31" t="str">
        <f>'бланки '!C36</f>
        <v>Муниципальное бюджетное общеобразовательное учреждение – гимназия № 34 г. Орла</v>
      </c>
      <c r="C32" s="31">
        <f>'Рейтинговая таблица организаций'!T34</f>
        <v>99.6</v>
      </c>
      <c r="D32" s="31">
        <f>'Рейтинговая таблица организаций'!AC34</f>
        <v>99</v>
      </c>
      <c r="E32" s="31">
        <f>'Рейтинговая таблица организаций'!AK34</f>
        <v>54</v>
      </c>
      <c r="F32" s="31">
        <f>'Рейтинговая таблица организаций'!AU34</f>
        <v>96</v>
      </c>
      <c r="G32" s="31">
        <f>'Рейтинговая таблица организаций'!BE34</f>
        <v>99.2</v>
      </c>
      <c r="H32" s="31">
        <f>'Рейтинговая таблица организаций'!BF34</f>
        <v>89.56</v>
      </c>
      <c r="I32" s="31" t="str">
        <f t="shared" si="0"/>
        <v>257-258</v>
      </c>
      <c r="J32" s="97">
        <f t="shared" si="1"/>
        <v>257</v>
      </c>
      <c r="K32" s="32">
        <f t="shared" si="2"/>
        <v>2</v>
      </c>
      <c r="L32" s="83">
        <f>'бланки '!D36</f>
        <v>31</v>
      </c>
      <c r="M32" s="98" t="str">
        <f>'бланки '!A36</f>
        <v>город Орел</v>
      </c>
    </row>
    <row r="33" spans="1:13">
      <c r="A33" s="31">
        <f>анкеты!A33</f>
        <v>32</v>
      </c>
      <c r="B33" s="31" t="str">
        <f>'бланки '!C37</f>
        <v>Муниципальное бюджетное общеобразовательное учреждение –школа № 35 имени А.Г. Перелыгина города Орла</v>
      </c>
      <c r="C33" s="31">
        <f>'Рейтинговая таблица организаций'!T35</f>
        <v>99.2</v>
      </c>
      <c r="D33" s="31">
        <f>'Рейтинговая таблица организаций'!AC35</f>
        <v>99</v>
      </c>
      <c r="E33" s="31">
        <f>'Рейтинговая таблица организаций'!AK35</f>
        <v>54</v>
      </c>
      <c r="F33" s="31">
        <f>'Рейтинговая таблица организаций'!AU35</f>
        <v>97.2</v>
      </c>
      <c r="G33" s="31">
        <f>'Рейтинговая таблица организаций'!BE35</f>
        <v>98.7</v>
      </c>
      <c r="H33" s="31">
        <f>'Рейтинговая таблица организаций'!BF35</f>
        <v>89.61999999999999</v>
      </c>
      <c r="I33" s="31" t="str">
        <f t="shared" si="0"/>
        <v>254</v>
      </c>
      <c r="J33" s="97">
        <f t="shared" si="1"/>
        <v>254</v>
      </c>
      <c r="K33" s="32">
        <f t="shared" si="2"/>
        <v>1</v>
      </c>
      <c r="L33" s="83">
        <f>'бланки '!D37</f>
        <v>32</v>
      </c>
      <c r="M33" s="98" t="str">
        <f>'бланки '!A37</f>
        <v>город Орел</v>
      </c>
    </row>
    <row r="34" spans="1:13">
      <c r="A34" s="31">
        <f>анкеты!A34</f>
        <v>33</v>
      </c>
      <c r="B34" s="31" t="str">
        <f>'бланки '!C38</f>
        <v>Муниципальное бюджетное общеобразовательное учреждение – школа № 36 имени А.С. Бакина города Орла</v>
      </c>
      <c r="C34" s="31">
        <f>'Рейтинговая таблица организаций'!T36</f>
        <v>99.2</v>
      </c>
      <c r="D34" s="31">
        <f>'Рейтинговая таблица организаций'!AC36</f>
        <v>99</v>
      </c>
      <c r="E34" s="31">
        <f>'Рейтинговая таблица организаций'!AK36</f>
        <v>88</v>
      </c>
      <c r="F34" s="31">
        <f>'Рейтинговая таблица организаций'!AU36</f>
        <v>97.2</v>
      </c>
      <c r="G34" s="31">
        <f>'Рейтинговая таблица организаций'!BE36</f>
        <v>97.7</v>
      </c>
      <c r="H34" s="31">
        <f>'Рейтинговая таблица организаций'!BF36</f>
        <v>96.22</v>
      </c>
      <c r="I34" s="31" t="str">
        <f t="shared" si="0"/>
        <v>23-24</v>
      </c>
      <c r="J34" s="97">
        <f t="shared" si="1"/>
        <v>23</v>
      </c>
      <c r="K34" s="32">
        <f t="shared" si="2"/>
        <v>2</v>
      </c>
      <c r="L34" s="83">
        <f>'бланки '!D38</f>
        <v>33</v>
      </c>
      <c r="M34" s="98" t="str">
        <f>'бланки '!A38</f>
        <v>город Орел</v>
      </c>
    </row>
    <row r="35" spans="1:13">
      <c r="A35" s="31">
        <f>анкеты!A35</f>
        <v>34</v>
      </c>
      <c r="B35" s="31" t="str">
        <f>'бланки '!C39</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5" s="31">
        <f>'Рейтинговая таблица организаций'!T37</f>
        <v>98.8</v>
      </c>
      <c r="D35" s="31">
        <f>'Рейтинговая таблица организаций'!AC37</f>
        <v>99.5</v>
      </c>
      <c r="E35" s="31">
        <f>'Рейтинговая таблица организаций'!AK37</f>
        <v>70</v>
      </c>
      <c r="F35" s="31">
        <f>'Рейтинговая таблица организаций'!AU37</f>
        <v>98.4</v>
      </c>
      <c r="G35" s="31">
        <f>'Рейтинговая таблица организаций'!BE37</f>
        <v>99</v>
      </c>
      <c r="H35" s="31">
        <f>'Рейтинговая таблица организаций'!BF37</f>
        <v>93.140000000000015</v>
      </c>
      <c r="I35" s="31" t="str">
        <f t="shared" si="0"/>
        <v>83</v>
      </c>
      <c r="J35" s="97">
        <f t="shared" si="1"/>
        <v>83</v>
      </c>
      <c r="K35" s="32">
        <f t="shared" si="2"/>
        <v>1</v>
      </c>
      <c r="L35" s="83">
        <f>'бланки '!D39</f>
        <v>34</v>
      </c>
      <c r="M35" s="98" t="str">
        <f>'бланки '!A39</f>
        <v>город Орел</v>
      </c>
    </row>
    <row r="36" spans="1:13">
      <c r="A36" s="31">
        <f>анкеты!A36</f>
        <v>35</v>
      </c>
      <c r="B36" s="31" t="str">
        <f>'бланки '!C40</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6" s="31">
        <f>'Рейтинговая таблица организаций'!T38</f>
        <v>98.8</v>
      </c>
      <c r="D36" s="31">
        <f>'Рейтинговая таблица организаций'!AC38</f>
        <v>99.5</v>
      </c>
      <c r="E36" s="31">
        <f>'Рейтинговая таблица организаций'!AK38</f>
        <v>66</v>
      </c>
      <c r="F36" s="31">
        <f>'Рейтинговая таблица организаций'!AU38</f>
        <v>97.6</v>
      </c>
      <c r="G36" s="31">
        <f>'Рейтинговая таблица организаций'!BE38</f>
        <v>97.8</v>
      </c>
      <c r="H36" s="31">
        <f>'Рейтинговая таблица организаций'!BF38</f>
        <v>91.94</v>
      </c>
      <c r="I36" s="31" t="str">
        <f t="shared" si="0"/>
        <v>132-133</v>
      </c>
      <c r="J36" s="97">
        <f t="shared" si="1"/>
        <v>132</v>
      </c>
      <c r="K36" s="32">
        <f t="shared" si="2"/>
        <v>2</v>
      </c>
      <c r="L36" s="83">
        <f>'бланки '!D40</f>
        <v>35</v>
      </c>
      <c r="M36" s="98" t="str">
        <f>'бланки '!A40</f>
        <v>город Орел</v>
      </c>
    </row>
    <row r="37" spans="1:13">
      <c r="A37" s="31">
        <f>анкеты!A37</f>
        <v>36</v>
      </c>
      <c r="B37" s="31" t="str">
        <f>'бланки '!C41</f>
        <v>Муниципальное бюджетное общеобразовательное учреждение – гимназия № 39 имени Фридриха Шиллера г. Орла</v>
      </c>
      <c r="C37" s="31">
        <f>'Рейтинговая таблица организаций'!T39</f>
        <v>99.6</v>
      </c>
      <c r="D37" s="31">
        <f>'Рейтинговая таблица организаций'!AC39</f>
        <v>99.5</v>
      </c>
      <c r="E37" s="31">
        <f>'Рейтинговая таблица организаций'!AK39</f>
        <v>62</v>
      </c>
      <c r="F37" s="31">
        <f>'Рейтинговая таблица организаций'!AU39</f>
        <v>97.6</v>
      </c>
      <c r="G37" s="31">
        <f>'Рейтинговая таблица организаций'!BE39</f>
        <v>98.2</v>
      </c>
      <c r="H37" s="31">
        <f>'Рейтинговая таблица организаций'!BF39</f>
        <v>91.38000000000001</v>
      </c>
      <c r="I37" s="31" t="str">
        <f t="shared" si="0"/>
        <v>160-162</v>
      </c>
      <c r="J37" s="97">
        <f t="shared" si="1"/>
        <v>160</v>
      </c>
      <c r="K37" s="32">
        <f t="shared" si="2"/>
        <v>3</v>
      </c>
      <c r="L37" s="83">
        <f>'бланки '!D41</f>
        <v>36</v>
      </c>
      <c r="M37" s="98" t="str">
        <f>'бланки '!A41</f>
        <v>город Орел</v>
      </c>
    </row>
    <row r="38" spans="1:13">
      <c r="A38" s="31">
        <f>анкеты!A38</f>
        <v>37</v>
      </c>
      <c r="B38" s="31" t="str">
        <f>'бланки '!C42</f>
        <v>Муниципальное бюджетное общеобразовательное учреждение лицей № 40 г. Орла</v>
      </c>
      <c r="C38" s="31">
        <f>'Рейтинговая таблица организаций'!T40</f>
        <v>99.2</v>
      </c>
      <c r="D38" s="31">
        <f>'Рейтинговая таблица организаций'!AC40</f>
        <v>99.5</v>
      </c>
      <c r="E38" s="31">
        <f>'Рейтинговая таблица организаций'!AK40</f>
        <v>60</v>
      </c>
      <c r="F38" s="31">
        <f>'Рейтинговая таблица организаций'!AU40</f>
        <v>97.2</v>
      </c>
      <c r="G38" s="31">
        <f>'Рейтинговая таблица организаций'!BE40</f>
        <v>99.8</v>
      </c>
      <c r="H38" s="31">
        <f>'Рейтинговая таблица организаций'!BF40</f>
        <v>91.14</v>
      </c>
      <c r="I38" s="31" t="str">
        <f t="shared" si="0"/>
        <v>170-171</v>
      </c>
      <c r="J38" s="97">
        <f t="shared" si="1"/>
        <v>170</v>
      </c>
      <c r="K38" s="32">
        <f t="shared" si="2"/>
        <v>2</v>
      </c>
      <c r="L38" s="83">
        <f>'бланки '!D42</f>
        <v>37</v>
      </c>
      <c r="M38" s="98" t="str">
        <f>'бланки '!A42</f>
        <v>город Орел</v>
      </c>
    </row>
    <row r="39" spans="1:13">
      <c r="A39" s="31">
        <f>анкеты!A39</f>
        <v>38</v>
      </c>
      <c r="B39" s="31" t="str">
        <f>'бланки '!C43</f>
        <v>Муниципальное бюджетное общеобразовательное учреждение – средняя общеобразовательная школа № 45 имени Д.И. Блынского г. Орла</v>
      </c>
      <c r="C39" s="31">
        <f>'Рейтинговая таблица организаций'!T41</f>
        <v>100</v>
      </c>
      <c r="D39" s="31">
        <f>'Рейтинговая таблица организаций'!AC41</f>
        <v>99.5</v>
      </c>
      <c r="E39" s="31">
        <f>'Рейтинговая таблица организаций'!AK41</f>
        <v>72</v>
      </c>
      <c r="F39" s="31">
        <f>'Рейтинговая таблица организаций'!AU41</f>
        <v>99.4</v>
      </c>
      <c r="G39" s="31">
        <f>'Рейтинговая таблица организаций'!BE41</f>
        <v>99</v>
      </c>
      <c r="H39" s="31">
        <f>'Рейтинговая таблица организаций'!BF41</f>
        <v>93.97999999999999</v>
      </c>
      <c r="I39" s="31" t="str">
        <f t="shared" si="0"/>
        <v>60</v>
      </c>
      <c r="J39" s="97">
        <f t="shared" si="1"/>
        <v>60</v>
      </c>
      <c r="K39" s="32">
        <f t="shared" si="2"/>
        <v>1</v>
      </c>
      <c r="L39" s="83">
        <f>'бланки '!D43</f>
        <v>38</v>
      </c>
      <c r="M39" s="98" t="str">
        <f>'бланки '!A43</f>
        <v>город Орел</v>
      </c>
    </row>
    <row r="40" spans="1:13">
      <c r="A40" s="31">
        <f>анкеты!A40</f>
        <v>39</v>
      </c>
      <c r="B40" s="31" t="str">
        <f>'бланки '!C44</f>
        <v>Муниципальное бюджетное вечернее (сменное) общеобразовательное учреждение «Открытая (сменная) общеобразовательная школа № 48» г. Орла</v>
      </c>
      <c r="C40" s="31">
        <f>'Рейтинговая таблица организаций'!T42</f>
        <v>99.2</v>
      </c>
      <c r="D40" s="31">
        <f>'Рейтинговая таблица организаций'!AC42</f>
        <v>100</v>
      </c>
      <c r="E40" s="31">
        <f>'Рейтинговая таблица организаций'!AK42</f>
        <v>54</v>
      </c>
      <c r="F40" s="31">
        <f>'Рейтинговая таблица организаций'!AU42</f>
        <v>96.8</v>
      </c>
      <c r="G40" s="31">
        <f>'Рейтинговая таблица организаций'!BE42</f>
        <v>97.8</v>
      </c>
      <c r="H40" s="31">
        <f>'Рейтинговая таблица организаций'!BF42</f>
        <v>89.56</v>
      </c>
      <c r="I40" s="31" t="str">
        <f t="shared" si="0"/>
        <v>257-258</v>
      </c>
      <c r="J40" s="97">
        <f t="shared" si="1"/>
        <v>257</v>
      </c>
      <c r="K40" s="32">
        <f t="shared" si="2"/>
        <v>2</v>
      </c>
      <c r="L40" s="83">
        <f>'бланки '!D44</f>
        <v>39</v>
      </c>
      <c r="M40" s="98" t="str">
        <f>'бланки '!A44</f>
        <v>город Орел</v>
      </c>
    </row>
    <row r="41" spans="1:13">
      <c r="A41" s="31">
        <f>анкеты!A41</f>
        <v>40</v>
      </c>
      <c r="B41" s="31" t="str">
        <f>'бланки '!C45</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1" s="31">
        <f>'Рейтинговая таблица организаций'!T43</f>
        <v>99.2</v>
      </c>
      <c r="D41" s="31">
        <f>'Рейтинговая таблица организаций'!AC43</f>
        <v>99</v>
      </c>
      <c r="E41" s="31">
        <f>'Рейтинговая таблица организаций'!AK43</f>
        <v>62</v>
      </c>
      <c r="F41" s="31">
        <f>'Рейтинговая таблица организаций'!AU43</f>
        <v>99.8</v>
      </c>
      <c r="G41" s="31">
        <f>'Рейтинговая таблица организаций'!BE43</f>
        <v>99.8</v>
      </c>
      <c r="H41" s="31">
        <f>'Рейтинговая таблица организаций'!BF43</f>
        <v>91.960000000000008</v>
      </c>
      <c r="I41" s="31" t="str">
        <f t="shared" si="0"/>
        <v>131</v>
      </c>
      <c r="J41" s="97">
        <f t="shared" si="1"/>
        <v>131</v>
      </c>
      <c r="K41" s="32">
        <f t="shared" si="2"/>
        <v>1</v>
      </c>
      <c r="L41" s="83">
        <f>'бланки '!D45</f>
        <v>40</v>
      </c>
      <c r="M41" s="98" t="str">
        <f>'бланки '!A45</f>
        <v>город Орел</v>
      </c>
    </row>
    <row r="42" spans="1:13">
      <c r="A42" s="31">
        <f>анкеты!A42</f>
        <v>41</v>
      </c>
      <c r="B42" s="31" t="str">
        <f>'бланки '!C46</f>
        <v>Муниципальное бюджетное общеобразовательное учреждение – средняя общеобразовательная школа № 50 г. Орла</v>
      </c>
      <c r="C42" s="31">
        <f>'Рейтинговая таблица организаций'!T44</f>
        <v>99.6</v>
      </c>
      <c r="D42" s="31">
        <f>'Рейтинговая таблица организаций'!AC44</f>
        <v>99.5</v>
      </c>
      <c r="E42" s="31">
        <f>'Рейтинговая таблица организаций'!AK44</f>
        <v>66</v>
      </c>
      <c r="F42" s="31">
        <f>'Рейтинговая таблица организаций'!AU44</f>
        <v>99.4</v>
      </c>
      <c r="G42" s="31">
        <f>'Рейтинговая таблица организаций'!BE44</f>
        <v>99</v>
      </c>
      <c r="H42" s="31">
        <f>'Рейтинговая таблица организаций'!BF44</f>
        <v>92.7</v>
      </c>
      <c r="I42" s="31" t="str">
        <f t="shared" si="0"/>
        <v>99-101</v>
      </c>
      <c r="J42" s="97">
        <f t="shared" si="1"/>
        <v>99</v>
      </c>
      <c r="K42" s="32">
        <f t="shared" si="2"/>
        <v>3</v>
      </c>
      <c r="L42" s="83">
        <f>'бланки '!D46</f>
        <v>41</v>
      </c>
      <c r="M42" s="98" t="str">
        <f>'бланки '!A46</f>
        <v>город Орел</v>
      </c>
    </row>
    <row r="43" spans="1:13">
      <c r="A43" s="31">
        <f>анкеты!A43</f>
        <v>42</v>
      </c>
      <c r="B43" s="31" t="str">
        <f>'бланки '!C47</f>
        <v>Муниципальное бюджетное общеобразовательное учреждение - школа № 51 города Орла</v>
      </c>
      <c r="C43" s="31">
        <f>'Рейтинговая таблица организаций'!T45</f>
        <v>99.2</v>
      </c>
      <c r="D43" s="31">
        <f>'Рейтинговая таблица организаций'!AC45</f>
        <v>98</v>
      </c>
      <c r="E43" s="31">
        <f>'Рейтинговая таблица организаций'!AK45</f>
        <v>72</v>
      </c>
      <c r="F43" s="31">
        <f>'Рейтинговая таблица организаций'!AU45</f>
        <v>95.6</v>
      </c>
      <c r="G43" s="31">
        <f>'Рейтинговая таблица организаций'!BE45</f>
        <v>98.2</v>
      </c>
      <c r="H43" s="31">
        <f>'Рейтинговая таблица организаций'!BF45</f>
        <v>92.6</v>
      </c>
      <c r="I43" s="31" t="str">
        <f t="shared" si="0"/>
        <v>102-104</v>
      </c>
      <c r="J43" s="97">
        <f t="shared" si="1"/>
        <v>102</v>
      </c>
      <c r="K43" s="32">
        <f t="shared" si="2"/>
        <v>3</v>
      </c>
      <c r="L43" s="83">
        <f>'бланки '!D47</f>
        <v>42</v>
      </c>
      <c r="M43" s="98" t="str">
        <f>'бланки '!A47</f>
        <v>город Орел</v>
      </c>
    </row>
    <row r="44" spans="1:13">
      <c r="A44" s="31">
        <f>анкеты!A44</f>
        <v>43</v>
      </c>
      <c r="B44" s="31" t="str">
        <f>'бланки '!C48</f>
        <v>Муниципальное бюджетное общеобразовательное учреждение - школа № 52 города Орла</v>
      </c>
      <c r="C44" s="31">
        <f>'Рейтинговая таблица организаций'!T46</f>
        <v>99.6</v>
      </c>
      <c r="D44" s="31">
        <f>'Рейтинговая таблица организаций'!AC46</f>
        <v>99</v>
      </c>
      <c r="E44" s="31">
        <f>'Рейтинговая таблица организаций'!AK46</f>
        <v>76</v>
      </c>
      <c r="F44" s="31">
        <f>'Рейтинговая таблица организаций'!AU46</f>
        <v>99</v>
      </c>
      <c r="G44" s="31">
        <f>'Рейтинговая таблица организаций'!BE46</f>
        <v>99.2</v>
      </c>
      <c r="H44" s="31">
        <f>'Рейтинговая таблица организаций'!BF46</f>
        <v>94.56</v>
      </c>
      <c r="I44" s="31" t="str">
        <f t="shared" si="0"/>
        <v>49</v>
      </c>
      <c r="J44" s="97">
        <f t="shared" si="1"/>
        <v>49</v>
      </c>
      <c r="K44" s="32">
        <f t="shared" si="2"/>
        <v>1</v>
      </c>
      <c r="L44" s="83">
        <f>'бланки '!D48</f>
        <v>43</v>
      </c>
      <c r="M44" s="98" t="str">
        <f>'бланки '!A48</f>
        <v>город Орел</v>
      </c>
    </row>
    <row r="45" spans="1:13">
      <c r="A45" s="31">
        <f>анкеты!A45</f>
        <v>44</v>
      </c>
      <c r="B45" s="31" t="str">
        <f>'бланки '!C49</f>
        <v>Муниципальное бюджетное общеобразовательное учреждение «Сахзаводская средняя общеобразовательная школа» Ливенского района Орловской области</v>
      </c>
      <c r="C45" s="31">
        <f>'Рейтинговая таблица организаций'!T47</f>
        <v>99.6</v>
      </c>
      <c r="D45" s="31">
        <f>'Рейтинговая таблица организаций'!AC47</f>
        <v>98.5</v>
      </c>
      <c r="E45" s="31">
        <f>'Рейтинговая таблица организаций'!AK47</f>
        <v>69.900000000000006</v>
      </c>
      <c r="F45" s="31">
        <f>'Рейтинговая таблица организаций'!AU47</f>
        <v>98.2</v>
      </c>
      <c r="G45" s="31">
        <f>'Рейтинговая таблица организаций'!BE47</f>
        <v>98.3</v>
      </c>
      <c r="H45" s="31">
        <f>'Рейтинговая таблица организаций'!BF47</f>
        <v>92.9</v>
      </c>
      <c r="I45" s="31" t="str">
        <f t="shared" si="0"/>
        <v>93</v>
      </c>
      <c r="J45" s="97">
        <f t="shared" si="1"/>
        <v>93</v>
      </c>
      <c r="K45" s="32">
        <f t="shared" si="2"/>
        <v>1</v>
      </c>
      <c r="L45" s="83">
        <f>'бланки '!D49</f>
        <v>44</v>
      </c>
      <c r="M45" s="98" t="str">
        <f>'бланки '!A49</f>
        <v>Ливенский район</v>
      </c>
    </row>
    <row r="46" spans="1:13">
      <c r="A46" s="31">
        <f>анкеты!A46</f>
        <v>45</v>
      </c>
      <c r="B46" s="31" t="str">
        <f>'бланки '!C50</f>
        <v>Муниципальное бюджетное общеобразовательное учреждение «Дутовская средняя общеобразовательная школа» Ливенского района Орловской области</v>
      </c>
      <c r="C46" s="31">
        <f>'Рейтинговая таблица организаций'!T48</f>
        <v>94</v>
      </c>
      <c r="D46" s="31">
        <f>'Рейтинговая таблица организаций'!AC48</f>
        <v>100</v>
      </c>
      <c r="E46" s="31">
        <f>'Рейтинговая таблица организаций'!AK48</f>
        <v>53.1</v>
      </c>
      <c r="F46" s="31">
        <f>'Рейтинговая таблица организаций'!AU48</f>
        <v>95</v>
      </c>
      <c r="G46" s="31">
        <f>'Рейтинговая таблица организаций'!BE48</f>
        <v>99</v>
      </c>
      <c r="H46" s="31">
        <f>'Рейтинговая таблица организаций'!BF48</f>
        <v>88.22</v>
      </c>
      <c r="I46" s="31" t="str">
        <f t="shared" si="0"/>
        <v>304-305</v>
      </c>
      <c r="J46" s="97">
        <f t="shared" si="1"/>
        <v>304</v>
      </c>
      <c r="K46" s="32">
        <f t="shared" si="2"/>
        <v>2</v>
      </c>
      <c r="L46" s="83">
        <f>'бланки '!D50</f>
        <v>45</v>
      </c>
      <c r="M46" s="98" t="str">
        <f>'бланки '!A50</f>
        <v>Ливенский район</v>
      </c>
    </row>
    <row r="47" spans="1:13">
      <c r="A47" s="31">
        <f>анкеты!A47</f>
        <v>46</v>
      </c>
      <c r="B47" s="31" t="str">
        <f>'бланки '!C51</f>
        <v>Муниципальное бюджетное общеобразовательное учреждение «Ливенская средняя общеобразовательная школа» Ливенского района Орловской области</v>
      </c>
      <c r="C47" s="31">
        <f>'Рейтинговая таблица организаций'!T49</f>
        <v>96.7</v>
      </c>
      <c r="D47" s="31">
        <f>'Рейтинговая таблица организаций'!AC49</f>
        <v>98</v>
      </c>
      <c r="E47" s="31">
        <f>'Рейтинговая таблица организаций'!AK49</f>
        <v>70.5</v>
      </c>
      <c r="F47" s="31">
        <f>'Рейтинговая таблица организаций'!AU49</f>
        <v>99</v>
      </c>
      <c r="G47" s="31">
        <f>'Рейтинговая таблица организаций'!BE49</f>
        <v>97.1</v>
      </c>
      <c r="H47" s="31">
        <f>'Рейтинговая таблица организаций'!BF49</f>
        <v>92.259999999999991</v>
      </c>
      <c r="I47" s="31" t="str">
        <f t="shared" si="0"/>
        <v>117</v>
      </c>
      <c r="J47" s="97">
        <f t="shared" si="1"/>
        <v>117</v>
      </c>
      <c r="K47" s="32">
        <f t="shared" si="2"/>
        <v>1</v>
      </c>
      <c r="L47" s="83">
        <f>'бланки '!D51</f>
        <v>46</v>
      </c>
      <c r="M47" s="98" t="str">
        <f>'бланки '!A51</f>
        <v>Ливенский район</v>
      </c>
    </row>
    <row r="48" spans="1:13">
      <c r="A48" s="31">
        <f>анкеты!A48</f>
        <v>47</v>
      </c>
      <c r="B48" s="31" t="str">
        <f>'бланки '!C52</f>
        <v>Муниципальное бюджетное общеобразовательное учреждение «Воротынская основная общеобразовательная школа» Ливенского района Орловской области</v>
      </c>
      <c r="C48" s="31">
        <f>'Рейтинговая таблица организаций'!T50</f>
        <v>99.1</v>
      </c>
      <c r="D48" s="31">
        <f>'Рейтинговая таблица организаций'!AC50</f>
        <v>100</v>
      </c>
      <c r="E48" s="31">
        <f>'Рейтинговая таблица организаций'!AK50</f>
        <v>54</v>
      </c>
      <c r="F48" s="31">
        <f>'Рейтинговая таблица организаций'!AU50</f>
        <v>100</v>
      </c>
      <c r="G48" s="31">
        <f>'Рейтинговая таблица организаций'!BE50</f>
        <v>100</v>
      </c>
      <c r="H48" s="31">
        <f>'Рейтинговая таблица организаций'!BF50</f>
        <v>90.62</v>
      </c>
      <c r="I48" s="31" t="str">
        <f t="shared" si="0"/>
        <v>193-194</v>
      </c>
      <c r="J48" s="97">
        <f t="shared" si="1"/>
        <v>193</v>
      </c>
      <c r="K48" s="32">
        <f t="shared" si="2"/>
        <v>2</v>
      </c>
      <c r="L48" s="83">
        <f>'бланки '!D52</f>
        <v>47</v>
      </c>
      <c r="M48" s="98" t="str">
        <f>'бланки '!A52</f>
        <v>Ливенский район</v>
      </c>
    </row>
    <row r="49" spans="1:13">
      <c r="A49" s="31">
        <f>анкеты!A49</f>
        <v>48</v>
      </c>
      <c r="B49" s="31" t="str">
        <f>'бланки '!C53</f>
        <v>Муниципальное бюджетное общеобразовательное учреждение «Липовецкая основная общеобразовательная школа» Ливенского района Орловской области</v>
      </c>
      <c r="C49" s="31">
        <f>'Рейтинговая таблица организаций'!T51</f>
        <v>96.8</v>
      </c>
      <c r="D49" s="31">
        <f>'Рейтинговая таблица организаций'!AC51</f>
        <v>100</v>
      </c>
      <c r="E49" s="31">
        <f>'Рейтинговая таблица организаций'!AK51</f>
        <v>50.1</v>
      </c>
      <c r="F49" s="31">
        <f>'Рейтинговая таблица организаций'!AU51</f>
        <v>96.8</v>
      </c>
      <c r="G49" s="31">
        <f>'Рейтинговая таблица организаций'!BE51</f>
        <v>100</v>
      </c>
      <c r="H49" s="31">
        <f>'Рейтинговая таблица организаций'!BF51</f>
        <v>88.74</v>
      </c>
      <c r="I49" s="31" t="str">
        <f t="shared" si="0"/>
        <v>286</v>
      </c>
      <c r="J49" s="97">
        <f t="shared" si="1"/>
        <v>286</v>
      </c>
      <c r="K49" s="32">
        <f t="shared" si="2"/>
        <v>1</v>
      </c>
      <c r="L49" s="83">
        <f>'бланки '!D53</f>
        <v>48</v>
      </c>
      <c r="M49" s="98" t="str">
        <f>'бланки '!A53</f>
        <v>Ливенский район</v>
      </c>
    </row>
    <row r="50" spans="1:13">
      <c r="A50" s="31">
        <f>анкеты!A50</f>
        <v>49</v>
      </c>
      <c r="B50" s="31" t="str">
        <f>'бланки '!C54</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0" s="31">
        <f>'Рейтинговая таблица организаций'!T52</f>
        <v>99.2</v>
      </c>
      <c r="D50" s="31">
        <f>'Рейтинговая таблица организаций'!AC52</f>
        <v>99</v>
      </c>
      <c r="E50" s="31">
        <f>'Рейтинговая таблица организаций'!AK52</f>
        <v>72</v>
      </c>
      <c r="F50" s="31">
        <f>'Рейтинговая таблица организаций'!AU52</f>
        <v>99</v>
      </c>
      <c r="G50" s="31">
        <f>'Рейтинговая таблица организаций'!BE52</f>
        <v>98.1</v>
      </c>
      <c r="H50" s="31">
        <f>'Рейтинговая таблица организаций'!BF52</f>
        <v>93.46</v>
      </c>
      <c r="I50" s="31" t="str">
        <f t="shared" si="0"/>
        <v>74</v>
      </c>
      <c r="J50" s="97">
        <f t="shared" si="1"/>
        <v>74</v>
      </c>
      <c r="K50" s="32">
        <f t="shared" si="2"/>
        <v>1</v>
      </c>
      <c r="L50" s="83">
        <f>'бланки '!D54</f>
        <v>49</v>
      </c>
      <c r="M50" s="98" t="str">
        <f>'бланки '!A54</f>
        <v>Ливенский район</v>
      </c>
    </row>
    <row r="51" spans="1:13">
      <c r="A51" s="31">
        <f>анкеты!A51</f>
        <v>50</v>
      </c>
      <c r="B51" s="31" t="str">
        <f>'бланки '!C55</f>
        <v>Муниципальное бюджетное общеобразовательное учреждение «Коротышская средняя общеобразовательная школа» Ливенского района Орловской области</v>
      </c>
      <c r="C51" s="31">
        <f>'Рейтинговая таблица организаций'!T53</f>
        <v>95.1</v>
      </c>
      <c r="D51" s="31">
        <f>'Рейтинговая таблица организаций'!AC53</f>
        <v>98</v>
      </c>
      <c r="E51" s="31">
        <f>'Рейтинговая таблица организаций'!AK53</f>
        <v>68.099999999999994</v>
      </c>
      <c r="F51" s="31">
        <f>'Рейтинговая таблица организаций'!AU53</f>
        <v>99.8</v>
      </c>
      <c r="G51" s="31">
        <f>'Рейтинговая таблица организаций'!BE53</f>
        <v>97.4</v>
      </c>
      <c r="H51" s="31">
        <f>'Рейтинговая таблица организаций'!BF53</f>
        <v>91.679999999999993</v>
      </c>
      <c r="I51" s="31" t="str">
        <f t="shared" si="0"/>
        <v>144-145</v>
      </c>
      <c r="J51" s="97">
        <f t="shared" si="1"/>
        <v>144</v>
      </c>
      <c r="K51" s="32">
        <f t="shared" si="2"/>
        <v>2</v>
      </c>
      <c r="L51" s="83">
        <f>'бланки '!D55</f>
        <v>50</v>
      </c>
      <c r="M51" s="98" t="str">
        <f>'бланки '!A55</f>
        <v>Ливенский район</v>
      </c>
    </row>
    <row r="52" spans="1:13">
      <c r="A52" s="31">
        <f>анкеты!A52</f>
        <v>51</v>
      </c>
      <c r="B52" s="31" t="str">
        <f>'бланки '!C56</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2" s="31">
        <f>'Рейтинговая таблица организаций'!T54</f>
        <v>98.4</v>
      </c>
      <c r="D52" s="31">
        <f>'Рейтинговая таблица организаций'!AC54</f>
        <v>100</v>
      </c>
      <c r="E52" s="31">
        <f>'Рейтинговая таблица организаций'!AK54</f>
        <v>42.1</v>
      </c>
      <c r="F52" s="31">
        <f>'Рейтинговая таблица организаций'!AU54</f>
        <v>96.8</v>
      </c>
      <c r="G52" s="31">
        <f>'Рейтинговая таблица организаций'!BE54</f>
        <v>99.2</v>
      </c>
      <c r="H52" s="31">
        <f>'Рейтинговая таблица организаций'!BF54</f>
        <v>87.3</v>
      </c>
      <c r="I52" s="31" t="str">
        <f t="shared" si="0"/>
        <v>326</v>
      </c>
      <c r="J52" s="97">
        <f t="shared" si="1"/>
        <v>326</v>
      </c>
      <c r="K52" s="32">
        <f t="shared" si="2"/>
        <v>1</v>
      </c>
      <c r="L52" s="83">
        <f>'бланки '!D56</f>
        <v>51</v>
      </c>
      <c r="M52" s="98" t="str">
        <f>'бланки '!A56</f>
        <v>Ливенский район</v>
      </c>
    </row>
    <row r="53" spans="1:13">
      <c r="A53" s="31">
        <f>анкеты!A53</f>
        <v>52</v>
      </c>
      <c r="B53" s="31" t="str">
        <f>'бланки '!C57</f>
        <v>Муниципальное бюджетное общеобразовательное учреждение «Речицкая средняя общеобразовательная школа» Ливенского района Орловской области</v>
      </c>
      <c r="C53" s="31">
        <f>'Рейтинговая таблица организаций'!T55</f>
        <v>100</v>
      </c>
      <c r="D53" s="31">
        <f>'Рейтинговая таблица организаций'!AC55</f>
        <v>98</v>
      </c>
      <c r="E53" s="31">
        <f>'Рейтинговая таблица организаций'!AK55</f>
        <v>69</v>
      </c>
      <c r="F53" s="31">
        <f>'Рейтинговая таблица организаций'!AU55</f>
        <v>98</v>
      </c>
      <c r="G53" s="31">
        <f>'Рейтинговая таблица организаций'!BE55</f>
        <v>99</v>
      </c>
      <c r="H53" s="31">
        <f>'Рейтинговая таблица организаций'!BF55</f>
        <v>92.8</v>
      </c>
      <c r="I53" s="31" t="str">
        <f t="shared" si="0"/>
        <v>96-97</v>
      </c>
      <c r="J53" s="97">
        <f t="shared" si="1"/>
        <v>96</v>
      </c>
      <c r="K53" s="32">
        <f t="shared" si="2"/>
        <v>2</v>
      </c>
      <c r="L53" s="83">
        <f>'бланки '!D57</f>
        <v>52</v>
      </c>
      <c r="M53" s="98" t="str">
        <f>'бланки '!A57</f>
        <v>Ливенский район</v>
      </c>
    </row>
    <row r="54" spans="1:13">
      <c r="A54" s="31">
        <f>анкеты!A54</f>
        <v>53</v>
      </c>
      <c r="B54" s="31" t="str">
        <f>'бланки '!C58</f>
        <v>Муниципальное бюджетное общеобразовательное учреждение «Куначенская основная общеобразовательная школа» Ливенского района Орловской области</v>
      </c>
      <c r="C54" s="31">
        <f>'Рейтинговая таблица организаций'!T56</f>
        <v>99.1</v>
      </c>
      <c r="D54" s="31">
        <f>'Рейтинговая таблица организаций'!AC56</f>
        <v>98.5</v>
      </c>
      <c r="E54" s="31">
        <f>'Рейтинговая таблица организаций'!AK56</f>
        <v>60</v>
      </c>
      <c r="F54" s="31">
        <f>'Рейтинговая таблица организаций'!AU56</f>
        <v>100</v>
      </c>
      <c r="G54" s="31">
        <f>'Рейтинговая таблица организаций'!BE56</f>
        <v>100</v>
      </c>
      <c r="H54" s="31">
        <f>'Рейтинговая таблица организаций'!BF56</f>
        <v>91.52000000000001</v>
      </c>
      <c r="I54" s="31" t="str">
        <f t="shared" si="0"/>
        <v>152-154</v>
      </c>
      <c r="J54" s="97">
        <f t="shared" si="1"/>
        <v>152</v>
      </c>
      <c r="K54" s="32">
        <f t="shared" si="2"/>
        <v>3</v>
      </c>
      <c r="L54" s="83">
        <f>'бланки '!D58</f>
        <v>53</v>
      </c>
      <c r="M54" s="98" t="str">
        <f>'бланки '!A58</f>
        <v>Ливенский район</v>
      </c>
    </row>
    <row r="55" spans="1:13">
      <c r="A55" s="31">
        <f>анкеты!A55</f>
        <v>54</v>
      </c>
      <c r="B55" s="31" t="str">
        <f>'бланки '!C59</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5" s="31">
        <f>'Рейтинговая таблица организаций'!T57</f>
        <v>97.3</v>
      </c>
      <c r="D55" s="31">
        <f>'Рейтинговая таблица организаций'!AC57</f>
        <v>100</v>
      </c>
      <c r="E55" s="31">
        <f>'Рейтинговая таблица организаций'!AK57</f>
        <v>80</v>
      </c>
      <c r="F55" s="31">
        <f>'Рейтинговая таблица организаций'!AU57</f>
        <v>100</v>
      </c>
      <c r="G55" s="31">
        <f>'Рейтинговая таблица организаций'!BE57</f>
        <v>100</v>
      </c>
      <c r="H55" s="31">
        <f>'Рейтинговая таблица организаций'!BF57</f>
        <v>95.460000000000008</v>
      </c>
      <c r="I55" s="31" t="str">
        <f t="shared" si="0"/>
        <v>35</v>
      </c>
      <c r="J55" s="97">
        <f t="shared" si="1"/>
        <v>35</v>
      </c>
      <c r="K55" s="32">
        <f t="shared" si="2"/>
        <v>1</v>
      </c>
      <c r="L55" s="83">
        <f>'бланки '!D59</f>
        <v>54</v>
      </c>
      <c r="M55" s="98" t="str">
        <f>'бланки '!A59</f>
        <v>Ливенский район</v>
      </c>
    </row>
    <row r="56" spans="1:13">
      <c r="A56" s="31">
        <f>анкеты!A56</f>
        <v>55</v>
      </c>
      <c r="B56" s="31" t="str">
        <f>'бланки '!C60</f>
        <v>Муниципальное бюджетное общеобразовательное учреждение «Навесненская средняя общеобразовательная школа» Ливенского района Орловской области</v>
      </c>
      <c r="C56" s="31">
        <f>'Рейтинговая таблица организаций'!T58</f>
        <v>98.5</v>
      </c>
      <c r="D56" s="31">
        <f>'Рейтинговая таблица организаций'!AC58</f>
        <v>98</v>
      </c>
      <c r="E56" s="31">
        <f>'Рейтинговая таблица организаций'!AK58</f>
        <v>54</v>
      </c>
      <c r="F56" s="31">
        <f>'Рейтинговая таблица организаций'!AU58</f>
        <v>100</v>
      </c>
      <c r="G56" s="31">
        <f>'Рейтинговая таблица организаций'!BE58</f>
        <v>100</v>
      </c>
      <c r="H56" s="31">
        <f>'Рейтинговая таблица организаций'!BF58</f>
        <v>90.1</v>
      </c>
      <c r="I56" s="31" t="str">
        <f t="shared" si="0"/>
        <v>231-233</v>
      </c>
      <c r="J56" s="97">
        <f t="shared" si="1"/>
        <v>231</v>
      </c>
      <c r="K56" s="32">
        <f t="shared" si="2"/>
        <v>3</v>
      </c>
      <c r="L56" s="83">
        <f>'бланки '!D60</f>
        <v>55</v>
      </c>
      <c r="M56" s="98" t="str">
        <f>'бланки '!A60</f>
        <v>Ливенский район</v>
      </c>
    </row>
    <row r="57" spans="1:13">
      <c r="A57" s="31">
        <f>анкеты!A57</f>
        <v>56</v>
      </c>
      <c r="B57" s="31" t="str">
        <f>'бланки '!C61</f>
        <v>Муниципальное бюджетное общеобразовательное учреждение «Никольская средняя общеобразовательная школа» Ливенского района Орловской области</v>
      </c>
      <c r="C57" s="31">
        <f>'Рейтинговая таблица организаций'!T59</f>
        <v>99.7</v>
      </c>
      <c r="D57" s="31">
        <f>'Рейтинговая таблица организаций'!AC59</f>
        <v>100</v>
      </c>
      <c r="E57" s="31">
        <f>'Рейтинговая таблица организаций'!AK59</f>
        <v>64.2</v>
      </c>
      <c r="F57" s="31">
        <f>'Рейтинговая таблица организаций'!AU59</f>
        <v>100</v>
      </c>
      <c r="G57" s="31">
        <f>'Рейтинговая таблица организаций'!BE59</f>
        <v>100</v>
      </c>
      <c r="H57" s="31">
        <f>'Рейтинговая таблица организаций'!BF59</f>
        <v>92.78</v>
      </c>
      <c r="I57" s="31" t="str">
        <f t="shared" si="0"/>
        <v>98</v>
      </c>
      <c r="J57" s="97">
        <f t="shared" si="1"/>
        <v>98</v>
      </c>
      <c r="K57" s="32">
        <f t="shared" si="2"/>
        <v>1</v>
      </c>
      <c r="L57" s="83">
        <f>'бланки '!D61</f>
        <v>56</v>
      </c>
      <c r="M57" s="98" t="str">
        <f>'бланки '!A61</f>
        <v>Ливенский район</v>
      </c>
    </row>
    <row r="58" spans="1:13">
      <c r="A58" s="31">
        <f>анкеты!A58</f>
        <v>57</v>
      </c>
      <c r="B58" s="31" t="str">
        <f>'бланки '!C62</f>
        <v>Муниципальное бюджетное общеобразовательное учреждение «Сосновская основная общеобразовательная школа» Ливенского района Орловской области</v>
      </c>
      <c r="C58" s="31">
        <f>'Рейтинговая таблица организаций'!T60</f>
        <v>95.2</v>
      </c>
      <c r="D58" s="31">
        <f>'Рейтинговая таблица организаций'!AC60</f>
        <v>100</v>
      </c>
      <c r="E58" s="31">
        <f>'Рейтинговая таблица организаций'!AK60</f>
        <v>46</v>
      </c>
      <c r="F58" s="31">
        <f>'Рейтинговая таблица организаций'!AU60</f>
        <v>100</v>
      </c>
      <c r="G58" s="31">
        <f>'Рейтинговая таблица организаций'!BE60</f>
        <v>99.2</v>
      </c>
      <c r="H58" s="31">
        <f>'Рейтинговая таблица организаций'!BF60</f>
        <v>88.08</v>
      </c>
      <c r="I58" s="31" t="str">
        <f t="shared" si="0"/>
        <v>310-311</v>
      </c>
      <c r="J58" s="97">
        <f t="shared" si="1"/>
        <v>310</v>
      </c>
      <c r="K58" s="32">
        <f t="shared" si="2"/>
        <v>2</v>
      </c>
      <c r="L58" s="83">
        <f>'бланки '!D62</f>
        <v>57</v>
      </c>
      <c r="M58" s="98" t="str">
        <f>'бланки '!A62</f>
        <v>Ливенский район</v>
      </c>
    </row>
    <row r="59" spans="1:13">
      <c r="A59" s="31">
        <f>анкеты!A59</f>
        <v>58</v>
      </c>
      <c r="B59" s="31" t="str">
        <f>'бланки '!C63</f>
        <v>Муниципальное бюджетное общеобразовательное учреждение «Екатериновская средняя общеобразовательная школа» Ливенского района Орловской области</v>
      </c>
      <c r="C59" s="31">
        <f>'Рейтинговая таблица организаций'!T61</f>
        <v>97.2</v>
      </c>
      <c r="D59" s="31">
        <f>'Рейтинговая таблица организаций'!AC61</f>
        <v>98</v>
      </c>
      <c r="E59" s="31">
        <f>'Рейтинговая таблица организаций'!AK61</f>
        <v>60</v>
      </c>
      <c r="F59" s="31">
        <f>'Рейтинговая таблица организаций'!AU61</f>
        <v>98</v>
      </c>
      <c r="G59" s="31">
        <f>'Рейтинговая таблица организаций'!BE61</f>
        <v>98.4</v>
      </c>
      <c r="H59" s="31">
        <f>'Рейтинговая таблица организаций'!BF61</f>
        <v>90.320000000000007</v>
      </c>
      <c r="I59" s="31" t="str">
        <f t="shared" si="0"/>
        <v>212-217</v>
      </c>
      <c r="J59" s="97">
        <f t="shared" si="1"/>
        <v>212</v>
      </c>
      <c r="K59" s="32">
        <f t="shared" si="2"/>
        <v>6</v>
      </c>
      <c r="L59" s="83">
        <f>'бланки '!D63</f>
        <v>58</v>
      </c>
      <c r="M59" s="98" t="str">
        <f>'бланки '!A63</f>
        <v>Ливенский район</v>
      </c>
    </row>
    <row r="60" spans="1:13">
      <c r="A60" s="31">
        <f>анкеты!A60</f>
        <v>59</v>
      </c>
      <c r="B60" s="31" t="str">
        <f>'бланки '!C64</f>
        <v>Муниципальное бюджетное общеобразовательное учреждение «Здоровецкая средняя общеобразовательная школа» Ливенского района Орловской области</v>
      </c>
      <c r="C60" s="31">
        <f>'Рейтинговая таблица организаций'!T62</f>
        <v>97.6</v>
      </c>
      <c r="D60" s="31">
        <f>'Рейтинговая таблица организаций'!AC62</f>
        <v>99.5</v>
      </c>
      <c r="E60" s="31">
        <f>'Рейтинговая таблица организаций'!AK62</f>
        <v>48.3</v>
      </c>
      <c r="F60" s="31">
        <f>'Рейтинговая таблица организаций'!AU62</f>
        <v>97.2</v>
      </c>
      <c r="G60" s="31">
        <f>'Рейтинговая таблица организаций'!BE62</f>
        <v>98.9</v>
      </c>
      <c r="H60" s="31">
        <f>'Рейтинговая таблица организаций'!BF62</f>
        <v>88.3</v>
      </c>
      <c r="I60" s="31" t="str">
        <f t="shared" si="0"/>
        <v>303</v>
      </c>
      <c r="J60" s="97">
        <f t="shared" si="1"/>
        <v>303</v>
      </c>
      <c r="K60" s="32">
        <f t="shared" si="2"/>
        <v>1</v>
      </c>
      <c r="L60" s="83">
        <f>'бланки '!D64</f>
        <v>59</v>
      </c>
      <c r="M60" s="98" t="str">
        <f>'бланки '!A64</f>
        <v>Ливенский район</v>
      </c>
    </row>
    <row r="61" spans="1:13">
      <c r="A61" s="31">
        <f>анкеты!A61</f>
        <v>60</v>
      </c>
      <c r="B61" s="31" t="str">
        <f>'бланки '!C65</f>
        <v>Муниципальное бюджетное общеобразовательное учреждение «Орловская средняя общеобразовательная школа» Ливенского района Орловской области</v>
      </c>
      <c r="C61" s="31">
        <f>'Рейтинговая таблица организаций'!T63</f>
        <v>99.3</v>
      </c>
      <c r="D61" s="31">
        <f>'Рейтинговая таблица организаций'!AC63</f>
        <v>99</v>
      </c>
      <c r="E61" s="31">
        <f>'Рейтинговая таблица организаций'!AK63</f>
        <v>48.9</v>
      </c>
      <c r="F61" s="31">
        <f>'Рейтинговая таблица организаций'!AU63</f>
        <v>96.4</v>
      </c>
      <c r="G61" s="31">
        <f>'Рейтинговая таблица организаций'!BE63</f>
        <v>98.2</v>
      </c>
      <c r="H61" s="31">
        <f>'Рейтинговая таблица организаций'!BF63</f>
        <v>88.36</v>
      </c>
      <c r="I61" s="31" t="str">
        <f t="shared" si="0"/>
        <v>300-302</v>
      </c>
      <c r="J61" s="97">
        <f t="shared" si="1"/>
        <v>300</v>
      </c>
      <c r="K61" s="32">
        <f t="shared" si="2"/>
        <v>3</v>
      </c>
      <c r="L61" s="83">
        <f>'бланки '!D65</f>
        <v>60</v>
      </c>
      <c r="M61" s="98" t="str">
        <f>'бланки '!A65</f>
        <v>Ливенский район</v>
      </c>
    </row>
    <row r="62" spans="1:13">
      <c r="A62" s="31">
        <f>анкеты!A62</f>
        <v>61</v>
      </c>
      <c r="B62" s="31" t="str">
        <f>'бланки '!C66</f>
        <v>Муниципальное бюджетное общеобразовательное учреждение «Казанская средняя общеобразовательная школа» Ливенского района Орловской области</v>
      </c>
      <c r="C62" s="31">
        <f>'Рейтинговая таблица организаций'!T64</f>
        <v>100</v>
      </c>
      <c r="D62" s="31">
        <f>'Рейтинговая таблица организаций'!AC64</f>
        <v>98.5</v>
      </c>
      <c r="E62" s="31">
        <f>'Рейтинговая таблица организаций'!AK64</f>
        <v>54</v>
      </c>
      <c r="F62" s="31">
        <f>'Рейтинговая таблица организаций'!AU64</f>
        <v>99.4</v>
      </c>
      <c r="G62" s="31">
        <f>'Рейтинговая таблица организаций'!BE64</f>
        <v>100</v>
      </c>
      <c r="H62" s="31">
        <f>'Рейтинговая таблица организаций'!BF64</f>
        <v>90.38</v>
      </c>
      <c r="I62" s="31" t="str">
        <f t="shared" si="0"/>
        <v>207-209</v>
      </c>
      <c r="J62" s="97">
        <f t="shared" si="1"/>
        <v>207</v>
      </c>
      <c r="K62" s="32">
        <f t="shared" si="2"/>
        <v>3</v>
      </c>
      <c r="L62" s="83">
        <f>'бланки '!D66</f>
        <v>61</v>
      </c>
      <c r="M62" s="98" t="str">
        <f>'бланки '!A66</f>
        <v>Ливенский район</v>
      </c>
    </row>
    <row r="63" spans="1:13">
      <c r="A63" s="31">
        <f>анкеты!A63</f>
        <v>62</v>
      </c>
      <c r="B63" s="31" t="str">
        <f>'бланки '!C67</f>
        <v>Муниципальное бюджетное общеобразовательное учреждение «Барановская средняя общеобразовательная школа» Ливенского района Орловской области</v>
      </c>
      <c r="C63" s="31">
        <f>'Рейтинговая таблица организаций'!T65</f>
        <v>98.3</v>
      </c>
      <c r="D63" s="31">
        <f>'Рейтинговая таблица организаций'!AC65</f>
        <v>100</v>
      </c>
      <c r="E63" s="31">
        <f>'Рейтинговая таблица организаций'!AK65</f>
        <v>60</v>
      </c>
      <c r="F63" s="31">
        <f>'Рейтинговая таблица организаций'!AU65</f>
        <v>99</v>
      </c>
      <c r="G63" s="31">
        <f>'Рейтинговая таблица организаций'!BE65</f>
        <v>98</v>
      </c>
      <c r="H63" s="31">
        <f>'Рейтинговая таблица организаций'!BF65</f>
        <v>91.06</v>
      </c>
      <c r="I63" s="31" t="str">
        <f t="shared" si="0"/>
        <v>173</v>
      </c>
      <c r="J63" s="97">
        <f t="shared" si="1"/>
        <v>173</v>
      </c>
      <c r="K63" s="32">
        <f t="shared" si="2"/>
        <v>1</v>
      </c>
      <c r="L63" s="83">
        <f>'бланки '!D67</f>
        <v>62</v>
      </c>
      <c r="M63" s="98" t="str">
        <f>'бланки '!A67</f>
        <v>Ливенский район</v>
      </c>
    </row>
    <row r="64" spans="1:13">
      <c r="A64" s="31">
        <f>анкеты!A64</f>
        <v>63</v>
      </c>
      <c r="B64" s="31" t="str">
        <f>'бланки '!C68</f>
        <v>Муниципальное бюджетное общеобразовательное учреждение «Введенская средняя общеобразовательная школа» Ливенского района Орловской области</v>
      </c>
      <c r="C64" s="31">
        <f>'Рейтинговая таблица организаций'!T66</f>
        <v>98.8</v>
      </c>
      <c r="D64" s="31">
        <f>'Рейтинговая таблица организаций'!AC66</f>
        <v>100</v>
      </c>
      <c r="E64" s="31">
        <f>'Рейтинговая таблица организаций'!AK66</f>
        <v>54</v>
      </c>
      <c r="F64" s="31">
        <f>'Рейтинговая таблица организаций'!AU66</f>
        <v>100</v>
      </c>
      <c r="G64" s="31">
        <f>'Рейтинговая таблица организаций'!BE66</f>
        <v>100</v>
      </c>
      <c r="H64" s="31">
        <f>'Рейтинговая таблица организаций'!BF66</f>
        <v>90.56</v>
      </c>
      <c r="I64" s="31" t="str">
        <f t="shared" si="0"/>
        <v>196-198</v>
      </c>
      <c r="J64" s="97">
        <f t="shared" si="1"/>
        <v>196</v>
      </c>
      <c r="K64" s="32">
        <f t="shared" si="2"/>
        <v>3</v>
      </c>
      <c r="L64" s="83">
        <f>'бланки '!D68</f>
        <v>63</v>
      </c>
      <c r="M64" s="98" t="str">
        <f>'бланки '!A68</f>
        <v>Ливенский район</v>
      </c>
    </row>
    <row r="65" spans="1:13">
      <c r="A65" s="31">
        <f>анкеты!A65</f>
        <v>64</v>
      </c>
      <c r="B65" s="31" t="str">
        <f>'бланки '!C69</f>
        <v>Муниципальное бюджетное общеобразовательное учреждение «Козьминская средняя общеобразовательная школа» Ливенского района Орловской области</v>
      </c>
      <c r="C65" s="31">
        <f>'Рейтинговая таблица организаций'!T67</f>
        <v>97</v>
      </c>
      <c r="D65" s="31">
        <f>'Рейтинговая таблица организаций'!AC67</f>
        <v>100</v>
      </c>
      <c r="E65" s="31">
        <f>'Рейтинговая таблица организаций'!AK67</f>
        <v>54</v>
      </c>
      <c r="F65" s="31">
        <f>'Рейтинговая таблица организаций'!AU67</f>
        <v>99.2</v>
      </c>
      <c r="G65" s="31">
        <f>'Рейтинговая таблица организаций'!BE67</f>
        <v>98</v>
      </c>
      <c r="H65" s="31">
        <f>'Рейтинговая таблица организаций'!BF67</f>
        <v>89.64</v>
      </c>
      <c r="I65" s="31" t="str">
        <f t="shared" si="0"/>
        <v>251-252</v>
      </c>
      <c r="J65" s="97">
        <f t="shared" si="1"/>
        <v>251</v>
      </c>
      <c r="K65" s="32">
        <f t="shared" si="2"/>
        <v>2</v>
      </c>
      <c r="L65" s="83">
        <f>'бланки '!D69</f>
        <v>64</v>
      </c>
      <c r="M65" s="98" t="str">
        <f>'бланки '!A69</f>
        <v>Ливенский район</v>
      </c>
    </row>
    <row r="66" spans="1:13">
      <c r="A66" s="31">
        <f>анкеты!A66</f>
        <v>65</v>
      </c>
      <c r="B66" s="31" t="str">
        <f>'бланки '!C70</f>
        <v>Муниципальное бюджетное общеобразовательное учреждение «Островская средняя общеобразовательная школа» Ливенского района Орловской области</v>
      </c>
      <c r="C66" s="31">
        <f>'Рейтинговая таблица организаций'!T68</f>
        <v>94.2</v>
      </c>
      <c r="D66" s="31">
        <f>'Рейтинговая таблица организаций'!AC68</f>
        <v>98.5</v>
      </c>
      <c r="E66" s="31">
        <f>'Рейтинговая таблица организаций'!AK68</f>
        <v>54</v>
      </c>
      <c r="F66" s="31">
        <f>'Рейтинговая таблица организаций'!AU68</f>
        <v>96.8</v>
      </c>
      <c r="G66" s="31">
        <f>'Рейтинговая таблица организаций'!BE68</f>
        <v>97.6</v>
      </c>
      <c r="H66" s="31">
        <f>'Рейтинговая таблица организаций'!BF68</f>
        <v>88.22</v>
      </c>
      <c r="I66" s="31" t="str">
        <f t="shared" si="0"/>
        <v>304-305</v>
      </c>
      <c r="J66" s="97">
        <f t="shared" si="1"/>
        <v>304</v>
      </c>
      <c r="K66" s="32">
        <f t="shared" si="2"/>
        <v>2</v>
      </c>
      <c r="L66" s="83">
        <f>'бланки '!D70</f>
        <v>65</v>
      </c>
      <c r="M66" s="98" t="str">
        <f>'бланки '!A70</f>
        <v>Ливенский район</v>
      </c>
    </row>
    <row r="67" spans="1:13">
      <c r="A67" s="31">
        <f>анкеты!A67</f>
        <v>66</v>
      </c>
      <c r="B67" s="31" t="str">
        <f>'бланки '!C71</f>
        <v>Муниципальное бюджетное общеобразовательное учреждение «Покровская средняя общеобразовательная школа» Ливенского района Орловской области</v>
      </c>
      <c r="C67" s="31">
        <f>'Рейтинговая таблица организаций'!T69</f>
        <v>96.1</v>
      </c>
      <c r="D67" s="31">
        <f>'Рейтинговая таблица организаций'!AC69</f>
        <v>98.5</v>
      </c>
      <c r="E67" s="31">
        <f>'Рейтинговая таблица организаций'!AK69</f>
        <v>51.6</v>
      </c>
      <c r="F67" s="31">
        <f>'Рейтинговая таблица организаций'!AU69</f>
        <v>97.6</v>
      </c>
      <c r="G67" s="31">
        <f>'Рейтинговая таблица организаций'!BE69</f>
        <v>98.5</v>
      </c>
      <c r="H67" s="31">
        <f>'Рейтинговая таблица организаций'!BF69</f>
        <v>88.46</v>
      </c>
      <c r="I67" s="31" t="str">
        <f t="shared" ref="I67:I130" si="3">IF(K67=1,TEXT(J67,0),CONCATENATE(J67,"-",J67+K67-1))</f>
        <v>296</v>
      </c>
      <c r="J67" s="97">
        <f t="shared" ref="J67:J130" si="4">RANK(H67,H$2:H$331)</f>
        <v>296</v>
      </c>
      <c r="K67" s="32">
        <f t="shared" ref="K67:K130" si="5">COUNTIF(J$2:J$331,J67)</f>
        <v>1</v>
      </c>
      <c r="L67" s="83">
        <f>'бланки '!D71</f>
        <v>66</v>
      </c>
      <c r="M67" s="98" t="str">
        <f>'бланки '!A71</f>
        <v>Ливенский район</v>
      </c>
    </row>
    <row r="68" spans="1:13">
      <c r="A68" s="31">
        <f>анкеты!A68</f>
        <v>67</v>
      </c>
      <c r="B68" s="31" t="str">
        <f>'бланки '!C72</f>
        <v>Муниципальное бюджетное общеобразовательное учреждение «Росстанская средняя общеобразовательная школа» Ливенского района Орловской области</v>
      </c>
      <c r="C68" s="31">
        <f>'Рейтинговая таблица организаций'!T70</f>
        <v>95.7</v>
      </c>
      <c r="D68" s="31">
        <f>'Рейтинговая таблица организаций'!AC70</f>
        <v>98</v>
      </c>
      <c r="E68" s="31">
        <f>'Рейтинговая таблица организаций'!AK70</f>
        <v>53.1</v>
      </c>
      <c r="F68" s="31">
        <f>'Рейтинговая таблица организаций'!AU70</f>
        <v>97</v>
      </c>
      <c r="G68" s="31">
        <f>'Рейтинговая таблица организаций'!BE70</f>
        <v>95.8</v>
      </c>
      <c r="H68" s="31">
        <f>'Рейтинговая таблица организаций'!BF70</f>
        <v>87.919999999999987</v>
      </c>
      <c r="I68" s="31" t="str">
        <f t="shared" si="3"/>
        <v>314</v>
      </c>
      <c r="J68" s="97">
        <f t="shared" si="4"/>
        <v>314</v>
      </c>
      <c r="K68" s="32">
        <f t="shared" si="5"/>
        <v>1</v>
      </c>
      <c r="L68" s="83">
        <f>'бланки '!D72</f>
        <v>67</v>
      </c>
      <c r="M68" s="98" t="str">
        <f>'бланки '!A72</f>
        <v>Ливенский район</v>
      </c>
    </row>
    <row r="69" spans="1:13">
      <c r="A69" s="31">
        <f>анкеты!A69</f>
        <v>68</v>
      </c>
      <c r="B69" s="31" t="str">
        <f>'бланки '!C73</f>
        <v>Муниципальное бюджетное общеобразовательное учреждение «Сергиевскаясредняя общеобразовательная школа» Ливенского района Орловской области</v>
      </c>
      <c r="C69" s="31">
        <f>'Рейтинговая таблица организаций'!T71</f>
        <v>99.2</v>
      </c>
      <c r="D69" s="31">
        <f>'Рейтинговая таблица организаций'!AC71</f>
        <v>98</v>
      </c>
      <c r="E69" s="31">
        <f>'Рейтинговая таблица организаций'!AK71</f>
        <v>70.2</v>
      </c>
      <c r="F69" s="31">
        <f>'Рейтинговая таблица организаций'!AU71</f>
        <v>97.8</v>
      </c>
      <c r="G69" s="31">
        <f>'Рейтинговая таблица организаций'!BE71</f>
        <v>97.5</v>
      </c>
      <c r="H69" s="31">
        <f>'Рейтинговая таблица организаций'!BF71</f>
        <v>92.539999999999992</v>
      </c>
      <c r="I69" s="31" t="str">
        <f t="shared" si="3"/>
        <v>106</v>
      </c>
      <c r="J69" s="97">
        <f t="shared" si="4"/>
        <v>106</v>
      </c>
      <c r="K69" s="32">
        <f t="shared" si="5"/>
        <v>1</v>
      </c>
      <c r="L69" s="83">
        <f>'бланки '!D73</f>
        <v>68</v>
      </c>
      <c r="M69" s="98" t="str">
        <f>'бланки '!A73</f>
        <v>Ливенский район</v>
      </c>
    </row>
    <row r="70" spans="1:13">
      <c r="A70" s="31">
        <f>анкеты!A70</f>
        <v>69</v>
      </c>
      <c r="B70" s="31" t="str">
        <f>'бланки '!C74</f>
        <v>Муниципальное бюджетное общеобразовательное учреждение «Троицкая средняя общеобразовательная школа» Ливенского района Орловской области</v>
      </c>
      <c r="C70" s="31">
        <f>'Рейтинговая таблица организаций'!T72</f>
        <v>98.5</v>
      </c>
      <c r="D70" s="31">
        <f>'Рейтинговая таблица организаций'!AC72</f>
        <v>100</v>
      </c>
      <c r="E70" s="31">
        <f>'Рейтинговая таблица организаций'!AK72</f>
        <v>52</v>
      </c>
      <c r="F70" s="31">
        <f>'Рейтинговая таблица организаций'!AU72</f>
        <v>100</v>
      </c>
      <c r="G70" s="31">
        <f>'Рейтинговая таблица организаций'!BE72</f>
        <v>100</v>
      </c>
      <c r="H70" s="31">
        <f>'Рейтинговая таблица организаций'!BF72</f>
        <v>90.1</v>
      </c>
      <c r="I70" s="31" t="str">
        <f t="shared" si="3"/>
        <v>231-233</v>
      </c>
      <c r="J70" s="97">
        <f t="shared" si="4"/>
        <v>231</v>
      </c>
      <c r="K70" s="32">
        <f t="shared" si="5"/>
        <v>3</v>
      </c>
      <c r="L70" s="83">
        <f>'бланки '!D74</f>
        <v>69</v>
      </c>
      <c r="M70" s="98" t="str">
        <f>'бланки '!A74</f>
        <v>Ливенский район</v>
      </c>
    </row>
    <row r="71" spans="1:13">
      <c r="A71" s="31">
        <f>анкеты!A71</f>
        <v>70</v>
      </c>
      <c r="B71" s="31" t="str">
        <f>'бланки '!C75</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1" s="31">
        <f>'Рейтинговая таблица организаций'!T73</f>
        <v>99.3</v>
      </c>
      <c r="D71" s="31">
        <f>'Рейтинговая таблица организаций'!AC73</f>
        <v>97.5</v>
      </c>
      <c r="E71" s="31">
        <f>'Рейтинговая таблица организаций'!AK73</f>
        <v>70.2</v>
      </c>
      <c r="F71" s="31">
        <f>'Рейтинговая таблица организаций'!AU73</f>
        <v>98.4</v>
      </c>
      <c r="G71" s="31">
        <f>'Рейтинговая таблица организаций'!BE73</f>
        <v>99</v>
      </c>
      <c r="H71" s="31">
        <f>'Рейтинговая таблица организаций'!BF73</f>
        <v>92.88</v>
      </c>
      <c r="I71" s="31" t="str">
        <f t="shared" si="3"/>
        <v>94</v>
      </c>
      <c r="J71" s="97">
        <f t="shared" si="4"/>
        <v>94</v>
      </c>
      <c r="K71" s="32">
        <f t="shared" si="5"/>
        <v>1</v>
      </c>
      <c r="L71" s="83">
        <f>'бланки '!D75</f>
        <v>70</v>
      </c>
      <c r="M71" s="98" t="str">
        <f>'бланки '!A75</f>
        <v>Ливенский район</v>
      </c>
    </row>
    <row r="72" spans="1:13">
      <c r="A72" s="31">
        <f>анкеты!A72</f>
        <v>71</v>
      </c>
      <c r="B72" s="31" t="str">
        <f>'бланки '!C76</f>
        <v>Муниципальное бюджетное общеобразовательное учреждение «Хвощевская средняя общеобразовательная школа» Ливенского района Орловской области</v>
      </c>
      <c r="C72" s="31">
        <f>'Рейтинговая таблица организаций'!T74</f>
        <v>100</v>
      </c>
      <c r="D72" s="31">
        <f>'Рейтинговая таблица организаций'!AC74</f>
        <v>100</v>
      </c>
      <c r="E72" s="31">
        <f>'Рейтинговая таблица организаций'!AK74</f>
        <v>54</v>
      </c>
      <c r="F72" s="31">
        <f>'Рейтинговая таблица организаций'!AU74</f>
        <v>99.2</v>
      </c>
      <c r="G72" s="31">
        <f>'Рейтинговая таблица организаций'!BE74</f>
        <v>98</v>
      </c>
      <c r="H72" s="31">
        <f>'Рейтинговая таблица организаций'!BF74</f>
        <v>90.24</v>
      </c>
      <c r="I72" s="31" t="str">
        <f t="shared" si="3"/>
        <v>222</v>
      </c>
      <c r="J72" s="97">
        <f t="shared" si="4"/>
        <v>222</v>
      </c>
      <c r="K72" s="32">
        <f t="shared" si="5"/>
        <v>1</v>
      </c>
      <c r="L72" s="83">
        <f>'бланки '!D76</f>
        <v>71</v>
      </c>
      <c r="M72" s="98" t="str">
        <f>'бланки '!A76</f>
        <v>Ливенский район</v>
      </c>
    </row>
    <row r="73" spans="1:13">
      <c r="A73" s="31">
        <f>анкеты!A73</f>
        <v>72</v>
      </c>
      <c r="B73" s="31" t="str">
        <f>'бланки '!C77</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3" s="31">
        <f>'Рейтинговая таблица организаций'!T75</f>
        <v>97.3</v>
      </c>
      <c r="D73" s="31">
        <f>'Рейтинговая таблица организаций'!AC75</f>
        <v>100</v>
      </c>
      <c r="E73" s="31">
        <f>'Рейтинговая таблица организаций'!AK75</f>
        <v>54</v>
      </c>
      <c r="F73" s="31">
        <f>'Рейтинговая таблица организаций'!AU75</f>
        <v>98.8</v>
      </c>
      <c r="G73" s="31">
        <f>'Рейтинговая таблица организаций'!BE75</f>
        <v>100</v>
      </c>
      <c r="H73" s="31">
        <f>'Рейтинговая таблица организаций'!BF75</f>
        <v>90.02000000000001</v>
      </c>
      <c r="I73" s="31" t="str">
        <f t="shared" si="3"/>
        <v>234-235</v>
      </c>
      <c r="J73" s="97">
        <f t="shared" si="4"/>
        <v>234</v>
      </c>
      <c r="K73" s="32">
        <f t="shared" si="5"/>
        <v>2</v>
      </c>
      <c r="L73" s="83">
        <f>'бланки '!D77</f>
        <v>72</v>
      </c>
      <c r="M73" s="98" t="str">
        <f>'бланки '!A77</f>
        <v>Ливенский район</v>
      </c>
    </row>
    <row r="74" spans="1:13">
      <c r="A74" s="31">
        <f>анкеты!A74</f>
        <v>73</v>
      </c>
      <c r="B74" s="31" t="str">
        <f>'бланки '!C78</f>
        <v>Муниципальное бюджетное общеобразовательное учреждение «Калининская основная общеобразовательная школа» Ливенского района Орловской области</v>
      </c>
      <c r="C74" s="31">
        <f>'Рейтинговая таблица организаций'!T76</f>
        <v>96.1</v>
      </c>
      <c r="D74" s="31">
        <f>'Рейтинговая таблица организаций'!AC76</f>
        <v>100</v>
      </c>
      <c r="E74" s="31">
        <f>'Рейтинговая таблица организаций'!AK76</f>
        <v>54</v>
      </c>
      <c r="F74" s="31">
        <f>'Рейтинговая таблица организаций'!AU76</f>
        <v>100</v>
      </c>
      <c r="G74" s="31">
        <f>'Рейтинговая таблица организаций'!BE76</f>
        <v>97.9</v>
      </c>
      <c r="H74" s="31">
        <f>'Рейтинговая таблица организаций'!BF76</f>
        <v>89.6</v>
      </c>
      <c r="I74" s="31" t="str">
        <f t="shared" si="3"/>
        <v>255-256</v>
      </c>
      <c r="J74" s="97">
        <f t="shared" si="4"/>
        <v>255</v>
      </c>
      <c r="K74" s="32">
        <f t="shared" si="5"/>
        <v>2</v>
      </c>
      <c r="L74" s="83">
        <f>'бланки '!D78</f>
        <v>73</v>
      </c>
      <c r="M74" s="98" t="str">
        <f>'бланки '!A78</f>
        <v>Ливенский район</v>
      </c>
    </row>
    <row r="75" spans="1:13">
      <c r="A75" s="31">
        <f>анкеты!A75</f>
        <v>74</v>
      </c>
      <c r="B75" s="31" t="str">
        <f>'бланки '!C79</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5" s="31">
        <f>'Рейтинговая таблица организаций'!T77</f>
        <v>99</v>
      </c>
      <c r="D75" s="31">
        <f>'Рейтинговая таблица организаций'!AC77</f>
        <v>98.5</v>
      </c>
      <c r="E75" s="31">
        <f>'Рейтинговая таблица организаций'!AK77</f>
        <v>60</v>
      </c>
      <c r="F75" s="31">
        <f>'Рейтинговая таблица организаций'!AU77</f>
        <v>97.4</v>
      </c>
      <c r="G75" s="31">
        <f>'Рейтинговая таблица организаций'!BE77</f>
        <v>96.5</v>
      </c>
      <c r="H75" s="31">
        <f>'Рейтинговая таблица организаций'!BF77</f>
        <v>90.28</v>
      </c>
      <c r="I75" s="31" t="str">
        <f t="shared" si="3"/>
        <v>219</v>
      </c>
      <c r="J75" s="97">
        <f t="shared" si="4"/>
        <v>219</v>
      </c>
      <c r="K75" s="32">
        <f t="shared" si="5"/>
        <v>1</v>
      </c>
      <c r="L75" s="83">
        <f>'бланки '!D79</f>
        <v>74</v>
      </c>
      <c r="M75" s="98" t="str">
        <f>'бланки '!A79</f>
        <v>Залегощенский район</v>
      </c>
    </row>
    <row r="76" spans="1:13">
      <c r="A76" s="31">
        <f>анкеты!A76</f>
        <v>75</v>
      </c>
      <c r="B76" s="31" t="str">
        <f>'бланки '!C80</f>
        <v>Муниципальное бюджетное общеобразовательное учреждение «Ломовская средняя общеобразовательная школа» Залегощенского района Орловской области</v>
      </c>
      <c r="C76" s="31">
        <f>'Рейтинговая таблица организаций'!T78</f>
        <v>99.6</v>
      </c>
      <c r="D76" s="31">
        <f>'Рейтинговая таблица организаций'!AC78</f>
        <v>100</v>
      </c>
      <c r="E76" s="31">
        <f>'Рейтинговая таблица организаций'!AK78</f>
        <v>54</v>
      </c>
      <c r="F76" s="31">
        <f>'Рейтинговая таблица организаций'!AU78</f>
        <v>99.4</v>
      </c>
      <c r="G76" s="31">
        <f>'Рейтинговая таблица организаций'!BE78</f>
        <v>98.7</v>
      </c>
      <c r="H76" s="31">
        <f>'Рейтинговая таблица организаций'!BF78</f>
        <v>90.34</v>
      </c>
      <c r="I76" s="31" t="str">
        <f t="shared" si="3"/>
        <v>211</v>
      </c>
      <c r="J76" s="97">
        <f t="shared" si="4"/>
        <v>211</v>
      </c>
      <c r="K76" s="32">
        <f t="shared" si="5"/>
        <v>1</v>
      </c>
      <c r="L76" s="83">
        <f>'бланки '!D80</f>
        <v>75</v>
      </c>
      <c r="M76" s="98" t="str">
        <f>'бланки '!A80</f>
        <v>Залегощенский район</v>
      </c>
    </row>
    <row r="77" spans="1:13">
      <c r="A77" s="31">
        <f>анкеты!A77</f>
        <v>76</v>
      </c>
      <c r="B77" s="31" t="str">
        <f>'бланки '!C81</f>
        <v>Муниципальное бюджетное общеобразовательное учреждение «Павловская средняя общеобразовательная школа» Залегощенского района Орловской области</v>
      </c>
      <c r="C77" s="31">
        <f>'Рейтинговая таблица организаций'!T79</f>
        <v>96.5</v>
      </c>
      <c r="D77" s="31">
        <f>'Рейтинговая таблица организаций'!AC79</f>
        <v>98</v>
      </c>
      <c r="E77" s="31">
        <f>'Рейтинговая таблица организаций'!AK79</f>
        <v>52.5</v>
      </c>
      <c r="F77" s="31">
        <f>'Рейтинговая таблица организаций'!AU79</f>
        <v>98.4</v>
      </c>
      <c r="G77" s="31">
        <f>'Рейтинговая таблица организаций'!BE79</f>
        <v>98.8</v>
      </c>
      <c r="H77" s="31">
        <f>'Рейтинговая таблица организаций'!BF79</f>
        <v>88.84</v>
      </c>
      <c r="I77" s="31" t="str">
        <f t="shared" si="3"/>
        <v>281-283</v>
      </c>
      <c r="J77" s="97">
        <f t="shared" si="4"/>
        <v>281</v>
      </c>
      <c r="K77" s="32">
        <f t="shared" si="5"/>
        <v>3</v>
      </c>
      <c r="L77" s="83">
        <f>'бланки '!D81</f>
        <v>76</v>
      </c>
      <c r="M77" s="98" t="str">
        <f>'бланки '!A81</f>
        <v>Залегощенский район</v>
      </c>
    </row>
    <row r="78" spans="1:13">
      <c r="A78" s="31">
        <f>анкеты!A78</f>
        <v>77</v>
      </c>
      <c r="B78" s="31" t="str">
        <f>'бланки '!C82</f>
        <v>Муниципальное бюджетное общеобразовательное учреждение «Моховская средняя общеобразовательная школа» Залегощенского района Орловской области</v>
      </c>
      <c r="C78" s="31">
        <f>'Рейтинговая таблица организаций'!T80</f>
        <v>99.3</v>
      </c>
      <c r="D78" s="31">
        <f>'Рейтинговая таблица организаций'!AC80</f>
        <v>100</v>
      </c>
      <c r="E78" s="31">
        <f>'Рейтинговая таблица организаций'!AK80</f>
        <v>74.5</v>
      </c>
      <c r="F78" s="31">
        <f>'Рейтинговая таблица организаций'!AU80</f>
        <v>97.6</v>
      </c>
      <c r="G78" s="31">
        <f>'Рейтинговая таблица организаций'!BE80</f>
        <v>98.3</v>
      </c>
      <c r="H78" s="31">
        <f>'Рейтинговая таблица организаций'!BF80</f>
        <v>93.94</v>
      </c>
      <c r="I78" s="31" t="str">
        <f t="shared" si="3"/>
        <v>61</v>
      </c>
      <c r="J78" s="97">
        <f t="shared" si="4"/>
        <v>61</v>
      </c>
      <c r="K78" s="32">
        <f t="shared" si="5"/>
        <v>1</v>
      </c>
      <c r="L78" s="83">
        <f>'бланки '!D82</f>
        <v>77</v>
      </c>
      <c r="M78" s="98" t="str">
        <f>'бланки '!A82</f>
        <v>Залегощенский район</v>
      </c>
    </row>
    <row r="79" spans="1:13">
      <c r="A79" s="31">
        <f>анкеты!A79</f>
        <v>78</v>
      </c>
      <c r="B79" s="31" t="str">
        <f>'бланки '!C83</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79" s="31">
        <f>'Рейтинговая таблица организаций'!T81</f>
        <v>97.6</v>
      </c>
      <c r="D79" s="31">
        <f>'Рейтинговая таблица организаций'!AC81</f>
        <v>98.5</v>
      </c>
      <c r="E79" s="31">
        <f>'Рейтинговая таблица организаций'!AK81</f>
        <v>51.9</v>
      </c>
      <c r="F79" s="31">
        <f>'Рейтинговая таблица организаций'!AU81</f>
        <v>97.2</v>
      </c>
      <c r="G79" s="31">
        <f>'Рейтинговая таблица организаций'!BE81</f>
        <v>99.5</v>
      </c>
      <c r="H79" s="31">
        <f>'Рейтинговая таблица организаций'!BF81</f>
        <v>88.94</v>
      </c>
      <c r="I79" s="31" t="str">
        <f t="shared" si="3"/>
        <v>277</v>
      </c>
      <c r="J79" s="97">
        <f t="shared" si="4"/>
        <v>277</v>
      </c>
      <c r="K79" s="32">
        <f t="shared" si="5"/>
        <v>1</v>
      </c>
      <c r="L79" s="83">
        <f>'бланки '!D83</f>
        <v>78</v>
      </c>
      <c r="M79" s="98" t="str">
        <f>'бланки '!A83</f>
        <v>Залегощенский район</v>
      </c>
    </row>
    <row r="80" spans="1:13">
      <c r="A80" s="31">
        <f>анкеты!A80</f>
        <v>79</v>
      </c>
      <c r="B80" s="31" t="str">
        <f>'бланки '!C84</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0" s="31">
        <f>'Рейтинговая таблица организаций'!T82</f>
        <v>99.7</v>
      </c>
      <c r="D80" s="31">
        <f>'Рейтинговая таблица организаций'!AC82</f>
        <v>100</v>
      </c>
      <c r="E80" s="31">
        <f>'Рейтинговая таблица организаций'!AK82</f>
        <v>84</v>
      </c>
      <c r="F80" s="31">
        <f>'Рейтинговая таблица организаций'!AU82</f>
        <v>97.6</v>
      </c>
      <c r="G80" s="31">
        <f>'Рейтинговая таблица организаций'!BE82</f>
        <v>100</v>
      </c>
      <c r="H80" s="31">
        <f>'Рейтинговая таблица организаций'!BF82</f>
        <v>96.259999999999991</v>
      </c>
      <c r="I80" s="31" t="str">
        <f t="shared" si="3"/>
        <v>22</v>
      </c>
      <c r="J80" s="97">
        <f t="shared" si="4"/>
        <v>22</v>
      </c>
      <c r="K80" s="32">
        <f t="shared" si="5"/>
        <v>1</v>
      </c>
      <c r="L80" s="83">
        <f>'бланки '!D84</f>
        <v>79</v>
      </c>
      <c r="M80" s="98" t="str">
        <f>'бланки '!A84</f>
        <v>Залегощенский район</v>
      </c>
    </row>
    <row r="81" spans="1:13">
      <c r="A81" s="31">
        <f>анкеты!A81</f>
        <v>80</v>
      </c>
      <c r="B81" s="31" t="str">
        <f>'бланки '!C85</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1" s="31">
        <f>'Рейтинговая таблица организаций'!T83</f>
        <v>98.8</v>
      </c>
      <c r="D81" s="31">
        <f>'Рейтинговая таблица организаций'!AC83</f>
        <v>98.5</v>
      </c>
      <c r="E81" s="31">
        <f>'Рейтинговая таблица организаций'!AK83</f>
        <v>70.8</v>
      </c>
      <c r="F81" s="31">
        <f>'Рейтинговая таблица организаций'!AU83</f>
        <v>97.6</v>
      </c>
      <c r="G81" s="31">
        <f>'Рейтинговая таблица организаций'!BE83</f>
        <v>99</v>
      </c>
      <c r="H81" s="31">
        <f>'Рейтинговая таблица организаций'!BF83</f>
        <v>92.940000000000012</v>
      </c>
      <c r="I81" s="31" t="str">
        <f t="shared" si="3"/>
        <v>91</v>
      </c>
      <c r="J81" s="97">
        <f t="shared" si="4"/>
        <v>91</v>
      </c>
      <c r="K81" s="32">
        <f t="shared" si="5"/>
        <v>1</v>
      </c>
      <c r="L81" s="83">
        <f>'бланки '!D85</f>
        <v>80</v>
      </c>
      <c r="M81" s="98" t="str">
        <f>'бланки '!A85</f>
        <v>Залегощенский район</v>
      </c>
    </row>
    <row r="82" spans="1:13">
      <c r="A82" s="31">
        <f>анкеты!A82</f>
        <v>81</v>
      </c>
      <c r="B82" s="31" t="str">
        <f>'бланки '!C86</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2" s="31">
        <f>'Рейтинговая таблица организаций'!T84</f>
        <v>97.9</v>
      </c>
      <c r="D82" s="31">
        <f>'Рейтинговая таблица организаций'!AC84</f>
        <v>100</v>
      </c>
      <c r="E82" s="31">
        <f>'Рейтинговая таблица организаций'!AK84</f>
        <v>54</v>
      </c>
      <c r="F82" s="31">
        <f>'Рейтинговая таблица организаций'!AU84</f>
        <v>100</v>
      </c>
      <c r="G82" s="31">
        <f>'Рейтинговая таблица организаций'!BE84</f>
        <v>100</v>
      </c>
      <c r="H82" s="31">
        <f>'Рейтинговая таблица организаций'!BF84</f>
        <v>90.38</v>
      </c>
      <c r="I82" s="31" t="str">
        <f t="shared" si="3"/>
        <v>207-209</v>
      </c>
      <c r="J82" s="97">
        <f t="shared" si="4"/>
        <v>207</v>
      </c>
      <c r="K82" s="32">
        <f t="shared" si="5"/>
        <v>3</v>
      </c>
      <c r="L82" s="83">
        <f>'бланки '!D86</f>
        <v>81</v>
      </c>
      <c r="M82" s="98" t="str">
        <f>'бланки '!A86</f>
        <v>Залегощенский район</v>
      </c>
    </row>
    <row r="83" spans="1:13">
      <c r="A83" s="31">
        <f>анкеты!A83</f>
        <v>82</v>
      </c>
      <c r="B83" s="31" t="str">
        <f>'бланки '!C87</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3" s="31">
        <f>'Рейтинговая таблица организаций'!T85</f>
        <v>91.6</v>
      </c>
      <c r="D83" s="31">
        <f>'Рейтинговая таблица организаций'!AC85</f>
        <v>100</v>
      </c>
      <c r="E83" s="31">
        <f>'Рейтинговая таблица организаций'!AK85</f>
        <v>46</v>
      </c>
      <c r="F83" s="31">
        <f>'Рейтинговая таблица организаций'!AU85</f>
        <v>100</v>
      </c>
      <c r="G83" s="31">
        <f>'Рейтинговая таблица организаций'!BE85</f>
        <v>100</v>
      </c>
      <c r="H83" s="31">
        <f>'Рейтинговая таблица организаций'!BF85</f>
        <v>87.52000000000001</v>
      </c>
      <c r="I83" s="31" t="str">
        <f t="shared" si="3"/>
        <v>321</v>
      </c>
      <c r="J83" s="97">
        <f t="shared" si="4"/>
        <v>321</v>
      </c>
      <c r="K83" s="32">
        <f t="shared" si="5"/>
        <v>1</v>
      </c>
      <c r="L83" s="83">
        <f>'бланки '!D87</f>
        <v>82</v>
      </c>
      <c r="M83" s="98" t="str">
        <f>'бланки '!A87</f>
        <v>Залегощенский район</v>
      </c>
    </row>
    <row r="84" spans="1:13">
      <c r="A84" s="31">
        <f>анкеты!A84</f>
        <v>83</v>
      </c>
      <c r="B84" s="31" t="str">
        <f>'бланки '!C88</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4" s="31">
        <f>'Рейтинговая таблица организаций'!T86</f>
        <v>91.9</v>
      </c>
      <c r="D84" s="31">
        <f>'Рейтинговая таблица организаций'!AC86</f>
        <v>100</v>
      </c>
      <c r="E84" s="31">
        <f>'Рейтинговая таблица организаций'!AK86</f>
        <v>54</v>
      </c>
      <c r="F84" s="31">
        <f>'Рейтинговая таблица организаций'!AU86</f>
        <v>98.6</v>
      </c>
      <c r="G84" s="31">
        <f>'Рейтинговая таблица организаций'!BE86</f>
        <v>100</v>
      </c>
      <c r="H84" s="31">
        <f>'Рейтинговая таблица организаций'!BF86</f>
        <v>88.9</v>
      </c>
      <c r="I84" s="31" t="str">
        <f t="shared" si="3"/>
        <v>278-279</v>
      </c>
      <c r="J84" s="97">
        <f t="shared" si="4"/>
        <v>278</v>
      </c>
      <c r="K84" s="32">
        <f t="shared" si="5"/>
        <v>2</v>
      </c>
      <c r="L84" s="83">
        <f>'бланки '!D88</f>
        <v>83</v>
      </c>
      <c r="M84" s="98" t="str">
        <f>'бланки '!A88</f>
        <v>Залегощенский район</v>
      </c>
    </row>
    <row r="85" spans="1:13">
      <c r="A85" s="31">
        <f>анкеты!A85</f>
        <v>84</v>
      </c>
      <c r="B85" s="31" t="str">
        <f>'бланки '!C89</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5" s="31">
        <f>'Рейтинговая таблица организаций'!T87</f>
        <v>97</v>
      </c>
      <c r="D85" s="31">
        <f>'Рейтинговая таблица организаций'!AC87</f>
        <v>100</v>
      </c>
      <c r="E85" s="31">
        <f>'Рейтинговая таблица организаций'!AK87</f>
        <v>54</v>
      </c>
      <c r="F85" s="31">
        <f>'Рейтинговая таблица организаций'!AU87</f>
        <v>98.4</v>
      </c>
      <c r="G85" s="31">
        <f>'Рейтинговая таблица организаций'!BE87</f>
        <v>100</v>
      </c>
      <c r="H85" s="31">
        <f>'Рейтинговая таблица организаций'!BF87</f>
        <v>89.88</v>
      </c>
      <c r="I85" s="31" t="str">
        <f t="shared" si="3"/>
        <v>244-245</v>
      </c>
      <c r="J85" s="97">
        <f t="shared" si="4"/>
        <v>244</v>
      </c>
      <c r="K85" s="32">
        <f t="shared" si="5"/>
        <v>2</v>
      </c>
      <c r="L85" s="83">
        <f>'бланки '!D89</f>
        <v>84</v>
      </c>
      <c r="M85" s="98" t="str">
        <f>'бланки '!A89</f>
        <v>Залегощенский район</v>
      </c>
    </row>
    <row r="86" spans="1:13">
      <c r="A86" s="31">
        <f>анкеты!A86</f>
        <v>85</v>
      </c>
      <c r="B86" s="31" t="str">
        <f>'бланки '!C90</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6" s="31">
        <f>'Рейтинговая таблица организаций'!T88</f>
        <v>94.9</v>
      </c>
      <c r="D86" s="31">
        <f>'Рейтинговая таблица организаций'!AC88</f>
        <v>100</v>
      </c>
      <c r="E86" s="31">
        <f>'Рейтинговая таблица организаций'!AK88</f>
        <v>46</v>
      </c>
      <c r="F86" s="31">
        <f>'Рейтинговая таблица организаций'!AU88</f>
        <v>100</v>
      </c>
      <c r="G86" s="31">
        <f>'Рейтинговая таблица организаций'!BE88</f>
        <v>100</v>
      </c>
      <c r="H86" s="31">
        <f>'Рейтинговая таблица организаций'!BF88</f>
        <v>88.179999999999993</v>
      </c>
      <c r="I86" s="31" t="str">
        <f t="shared" si="3"/>
        <v>307-308</v>
      </c>
      <c r="J86" s="97">
        <f t="shared" si="4"/>
        <v>307</v>
      </c>
      <c r="K86" s="32">
        <f t="shared" si="5"/>
        <v>2</v>
      </c>
      <c r="L86" s="83">
        <f>'бланки '!D90</f>
        <v>85</v>
      </c>
      <c r="M86" s="98" t="str">
        <f>'бланки '!A90</f>
        <v>Залегощенский район</v>
      </c>
    </row>
    <row r="87" spans="1:13">
      <c r="A87" s="31">
        <f>анкеты!A87</f>
        <v>86</v>
      </c>
      <c r="B87" s="31" t="str">
        <f>'бланки '!C91</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7" s="31">
        <f>'Рейтинговая таблица организаций'!T89</f>
        <v>99.2</v>
      </c>
      <c r="D87" s="31">
        <f>'Рейтинговая таблица организаций'!AC89</f>
        <v>98</v>
      </c>
      <c r="E87" s="31">
        <f>'Рейтинговая таблица организаций'!AK89</f>
        <v>94</v>
      </c>
      <c r="F87" s="31">
        <f>'Рейтинговая таблица организаций'!AU89</f>
        <v>96.2</v>
      </c>
      <c r="G87" s="31">
        <f>'Рейтинговая таблица организаций'!BE89</f>
        <v>96.3</v>
      </c>
      <c r="H87" s="31">
        <f>'Рейтинговая таблица организаций'!BF89</f>
        <v>96.74</v>
      </c>
      <c r="I87" s="31" t="str">
        <f t="shared" si="3"/>
        <v>16</v>
      </c>
      <c r="J87" s="97">
        <f t="shared" si="4"/>
        <v>16</v>
      </c>
      <c r="K87" s="32">
        <f t="shared" si="5"/>
        <v>1</v>
      </c>
      <c r="L87" s="83">
        <f>'бланки '!D91</f>
        <v>86</v>
      </c>
      <c r="M87" s="98" t="str">
        <f>'бланки '!A91</f>
        <v>Залегощенский район</v>
      </c>
    </row>
    <row r="88" spans="1:13">
      <c r="A88" s="31">
        <f>анкеты!A88</f>
        <v>87</v>
      </c>
      <c r="B88" s="31" t="str">
        <f>'бланки '!C92</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88" s="31">
        <f>'Рейтинговая таблица организаций'!T90</f>
        <v>95.8</v>
      </c>
      <c r="D88" s="31">
        <f>'Рейтинговая таблица организаций'!AC90</f>
        <v>100</v>
      </c>
      <c r="E88" s="31">
        <f>'Рейтинговая таблица организаций'!AK90</f>
        <v>54</v>
      </c>
      <c r="F88" s="31">
        <f>'Рейтинговая таблица организаций'!AU90</f>
        <v>100</v>
      </c>
      <c r="G88" s="31">
        <f>'Рейтинговая таблица организаций'!BE90</f>
        <v>100</v>
      </c>
      <c r="H88" s="31">
        <f>'Рейтинговая таблица организаций'!BF90</f>
        <v>89.960000000000008</v>
      </c>
      <c r="I88" s="31" t="str">
        <f t="shared" si="3"/>
        <v>237-240</v>
      </c>
      <c r="J88" s="97">
        <f t="shared" si="4"/>
        <v>237</v>
      </c>
      <c r="K88" s="32">
        <f t="shared" si="5"/>
        <v>4</v>
      </c>
      <c r="L88" s="83">
        <f>'бланки '!D92</f>
        <v>87</v>
      </c>
      <c r="M88" s="98" t="str">
        <f>'бланки '!A92</f>
        <v>Залегощенский район</v>
      </c>
    </row>
    <row r="89" spans="1:13">
      <c r="A89" s="31">
        <f>анкеты!A89</f>
        <v>88</v>
      </c>
      <c r="B89" s="31" t="str">
        <f>'бланки '!C93</f>
        <v>Муниципальное бюджетное общеобразовательное учреждение «Ломецкая средняя общеобразовательная школа» Залегощенского района Орловской области</v>
      </c>
      <c r="C89" s="31">
        <f>'Рейтинговая таблица организаций'!T91</f>
        <v>98.5</v>
      </c>
      <c r="D89" s="31">
        <f>'Рейтинговая таблица организаций'!AC91</f>
        <v>100</v>
      </c>
      <c r="E89" s="31">
        <f>'Рейтинговая таблица организаций'!AK91</f>
        <v>58.2</v>
      </c>
      <c r="F89" s="31">
        <f>'Рейтинговая таблица организаций'!AU91</f>
        <v>100</v>
      </c>
      <c r="G89" s="31">
        <f>'Рейтинговая таблица организаций'!BE91</f>
        <v>99.2</v>
      </c>
      <c r="H89" s="31">
        <f>'Рейтинговая таблица организаций'!BF91</f>
        <v>91.179999999999993</v>
      </c>
      <c r="I89" s="31" t="str">
        <f t="shared" si="3"/>
        <v>169</v>
      </c>
      <c r="J89" s="97">
        <f t="shared" si="4"/>
        <v>169</v>
      </c>
      <c r="K89" s="32">
        <f t="shared" si="5"/>
        <v>1</v>
      </c>
      <c r="L89" s="83">
        <f>'бланки '!D93</f>
        <v>88</v>
      </c>
      <c r="M89" s="98" t="str">
        <f>'бланки '!A93</f>
        <v>Залегощенский район</v>
      </c>
    </row>
    <row r="90" spans="1:13">
      <c r="A90" s="31">
        <f>анкеты!A90</f>
        <v>89</v>
      </c>
      <c r="B90" s="31" t="str">
        <f>'бланки '!C94</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0" s="31">
        <f>'Рейтинговая таблица организаций'!T92</f>
        <v>98.2</v>
      </c>
      <c r="D90" s="31">
        <f>'Рейтинговая таблица организаций'!AC92</f>
        <v>100</v>
      </c>
      <c r="E90" s="31">
        <f>'Рейтинговая таблица организаций'!AK92</f>
        <v>51.6</v>
      </c>
      <c r="F90" s="31">
        <f>'Рейтинговая таблица организаций'!AU92</f>
        <v>100</v>
      </c>
      <c r="G90" s="31">
        <f>'Рейтинговая таблица организаций'!BE92</f>
        <v>100</v>
      </c>
      <c r="H90" s="31">
        <f>'Рейтинговая таблица организаций'!BF92</f>
        <v>89.96</v>
      </c>
      <c r="I90" s="31" t="str">
        <f t="shared" si="3"/>
        <v>241</v>
      </c>
      <c r="J90" s="97">
        <f t="shared" si="4"/>
        <v>241</v>
      </c>
      <c r="K90" s="32">
        <f t="shared" si="5"/>
        <v>1</v>
      </c>
      <c r="L90" s="83">
        <f>'бланки '!D94</f>
        <v>89</v>
      </c>
      <c r="M90" s="98" t="str">
        <f>'бланки '!A94</f>
        <v>Залегощенский район</v>
      </c>
    </row>
    <row r="91" spans="1:13">
      <c r="A91" s="31">
        <f>анкеты!A91</f>
        <v>90</v>
      </c>
      <c r="B91" s="31" t="str">
        <f>'бланки '!C95</f>
        <v>Муниципальное бюджетное общеобразовательное учреждение города Мценска «Средняя общеобразовательная школа № 2»</v>
      </c>
      <c r="C91" s="31">
        <f>'Рейтинговая таблица организаций'!T93</f>
        <v>99</v>
      </c>
      <c r="D91" s="31">
        <f>'Рейтинговая таблица организаций'!AC93</f>
        <v>98</v>
      </c>
      <c r="E91" s="31">
        <f>'Рейтинговая таблица организаций'!AK93</f>
        <v>57.6</v>
      </c>
      <c r="F91" s="31">
        <f>'Рейтинговая таблица организаций'!AU93</f>
        <v>99</v>
      </c>
      <c r="G91" s="31">
        <f>'Рейтинговая таблица организаций'!BE93</f>
        <v>98</v>
      </c>
      <c r="H91" s="31">
        <f>'Рейтинговая таблица организаций'!BF93</f>
        <v>90.320000000000007</v>
      </c>
      <c r="I91" s="31" t="str">
        <f t="shared" si="3"/>
        <v>212-217</v>
      </c>
      <c r="J91" s="97">
        <f t="shared" si="4"/>
        <v>212</v>
      </c>
      <c r="K91" s="32">
        <f t="shared" si="5"/>
        <v>6</v>
      </c>
      <c r="L91" s="83">
        <f>'бланки '!D95</f>
        <v>90</v>
      </c>
      <c r="M91" s="98" t="str">
        <f>'бланки '!A95</f>
        <v>город Мценск</v>
      </c>
    </row>
    <row r="92" spans="1:13">
      <c r="A92" s="31">
        <f>анкеты!A92</f>
        <v>91</v>
      </c>
      <c r="B92" s="31" t="str">
        <f>'бланки '!C96</f>
        <v>Муниципальное бюджетное общеобразовательное учреждение города Мценска «Средняя общеобразовательная школа № 9»</v>
      </c>
      <c r="C92" s="31">
        <f>'Рейтинговая таблица организаций'!T94</f>
        <v>97.8</v>
      </c>
      <c r="D92" s="31">
        <f>'Рейтинговая таблица организаций'!AC94</f>
        <v>98.5</v>
      </c>
      <c r="E92" s="31">
        <f>'Рейтинговая таблица организаций'!AK94</f>
        <v>92.2</v>
      </c>
      <c r="F92" s="31">
        <f>'Рейтинговая таблица организаций'!AU94</f>
        <v>97.2</v>
      </c>
      <c r="G92" s="31">
        <f>'Рейтинговая таблица организаций'!BE94</f>
        <v>95.4</v>
      </c>
      <c r="H92" s="31">
        <f>'Рейтинговая таблица организаций'!BF94</f>
        <v>96.22</v>
      </c>
      <c r="I92" s="31" t="str">
        <f t="shared" si="3"/>
        <v>23-24</v>
      </c>
      <c r="J92" s="97">
        <f t="shared" si="4"/>
        <v>23</v>
      </c>
      <c r="K92" s="32">
        <f t="shared" si="5"/>
        <v>2</v>
      </c>
      <c r="L92" s="83">
        <f>'бланки '!D96</f>
        <v>91</v>
      </c>
      <c r="M92" s="98" t="str">
        <f>'бланки '!A96</f>
        <v>город Мценск</v>
      </c>
    </row>
    <row r="93" spans="1:13">
      <c r="A93" s="31">
        <f>анкеты!A93</f>
        <v>92</v>
      </c>
      <c r="B93" s="31" t="str">
        <f>'бланки '!C97</f>
        <v>Муниципальное бюджетное общеобразовательное учреждение города Мценска «Средняя общеобразовательная школа № 1»</v>
      </c>
      <c r="C93" s="31">
        <f>'Рейтинговая таблица организаций'!T95</f>
        <v>98.8</v>
      </c>
      <c r="D93" s="31">
        <f>'Рейтинговая таблица организаций'!AC95</f>
        <v>99</v>
      </c>
      <c r="E93" s="31">
        <f>'Рейтинговая таблица организаций'!AK95</f>
        <v>53.1</v>
      </c>
      <c r="F93" s="31">
        <f>'Рейтинговая таблица организаций'!AU95</f>
        <v>98.6</v>
      </c>
      <c r="G93" s="31">
        <f>'Рейтинговая таблица организаций'!BE95</f>
        <v>96.3</v>
      </c>
      <c r="H93" s="31">
        <f>'Рейтинговая таблица организаций'!BF95</f>
        <v>89.16</v>
      </c>
      <c r="I93" s="31" t="str">
        <f t="shared" si="3"/>
        <v>267</v>
      </c>
      <c r="J93" s="97">
        <f t="shared" si="4"/>
        <v>267</v>
      </c>
      <c r="K93" s="32">
        <f t="shared" si="5"/>
        <v>1</v>
      </c>
      <c r="L93" s="83">
        <f>'бланки '!D97</f>
        <v>92</v>
      </c>
      <c r="M93" s="98" t="str">
        <f>'бланки '!A97</f>
        <v>город Мценск</v>
      </c>
    </row>
    <row r="94" spans="1:13">
      <c r="A94" s="31">
        <f>анкеты!A94</f>
        <v>93</v>
      </c>
      <c r="B94" s="31" t="str">
        <f>'бланки '!C98</f>
        <v>Муниципальное бюджетное общеобразовательное учреждение города Мценска «Средняя общеобразовательная школа № 7»</v>
      </c>
      <c r="C94" s="31">
        <f>'Рейтинговая таблица организаций'!T96</f>
        <v>97.5</v>
      </c>
      <c r="D94" s="31">
        <f>'Рейтинговая таблица организаций'!AC96</f>
        <v>98</v>
      </c>
      <c r="E94" s="31">
        <f>'Рейтинговая таблица организаций'!AK96</f>
        <v>61.5</v>
      </c>
      <c r="F94" s="31">
        <f>'Рейтинговая таблица организаций'!AU96</f>
        <v>96.2</v>
      </c>
      <c r="G94" s="31">
        <f>'Рейтинговая таблица организаций'!BE96</f>
        <v>98.4</v>
      </c>
      <c r="H94" s="31">
        <f>'Рейтинговая таблица организаций'!BF96</f>
        <v>90.320000000000007</v>
      </c>
      <c r="I94" s="31" t="str">
        <f t="shared" si="3"/>
        <v>212-217</v>
      </c>
      <c r="J94" s="97">
        <f t="shared" si="4"/>
        <v>212</v>
      </c>
      <c r="K94" s="32">
        <f t="shared" si="5"/>
        <v>6</v>
      </c>
      <c r="L94" s="83">
        <f>'бланки '!D98</f>
        <v>93</v>
      </c>
      <c r="M94" s="98" t="str">
        <f>'бланки '!A98</f>
        <v>город Мценск</v>
      </c>
    </row>
    <row r="95" spans="1:13">
      <c r="A95" s="31">
        <f>анкеты!A95</f>
        <v>94</v>
      </c>
      <c r="B95" s="31" t="str">
        <f>'бланки '!C99</f>
        <v>Муниципальное бюджетное общеобразовательное учреждение города Мценска «Средняя общеобразовательная школа № 4»</v>
      </c>
      <c r="C95" s="31">
        <f>'Рейтинговая таблица организаций'!T97</f>
        <v>98.5</v>
      </c>
      <c r="D95" s="31">
        <f>'Рейтинговая таблица организаций'!AC97</f>
        <v>99</v>
      </c>
      <c r="E95" s="31">
        <f>'Рейтинговая таблица организаций'!AK97</f>
        <v>50.1</v>
      </c>
      <c r="F95" s="31">
        <f>'Рейтинговая таблица организаций'!AU97</f>
        <v>96.8</v>
      </c>
      <c r="G95" s="31">
        <f>'Рейтинговая таблица организаций'!BE97</f>
        <v>99.6</v>
      </c>
      <c r="H95" s="31">
        <f>'Рейтинговая таблица организаций'!BF97</f>
        <v>88.8</v>
      </c>
      <c r="I95" s="31" t="str">
        <f t="shared" si="3"/>
        <v>284</v>
      </c>
      <c r="J95" s="97">
        <f t="shared" si="4"/>
        <v>284</v>
      </c>
      <c r="K95" s="32">
        <f t="shared" si="5"/>
        <v>1</v>
      </c>
      <c r="L95" s="83">
        <f>'бланки '!D99</f>
        <v>94</v>
      </c>
      <c r="M95" s="98" t="str">
        <f>'бланки '!A99</f>
        <v>город Мценск</v>
      </c>
    </row>
    <row r="96" spans="1:13">
      <c r="A96" s="31">
        <f>анкеты!A96</f>
        <v>95</v>
      </c>
      <c r="B96" s="31" t="str">
        <f>'бланки '!C100</f>
        <v>Муниципальное бюджетное общеобразовательное учреждение города Мценска «Средняя общеобразовательная школа № 3»</v>
      </c>
      <c r="C96" s="31">
        <f>'Рейтинговая таблица организаций'!T98</f>
        <v>99.3</v>
      </c>
      <c r="D96" s="31">
        <f>'Рейтинговая таблица организаций'!AC98</f>
        <v>98</v>
      </c>
      <c r="E96" s="31">
        <f>'Рейтинговая таблица организаций'!AK98</f>
        <v>51.9</v>
      </c>
      <c r="F96" s="31">
        <f>'Рейтинговая таблица организаций'!AU98</f>
        <v>98.2</v>
      </c>
      <c r="G96" s="31">
        <f>'Рейтинговая таблица организаций'!BE98</f>
        <v>99.2</v>
      </c>
      <c r="H96" s="31">
        <f>'Рейтинговая таблица организаций'!BF98</f>
        <v>89.320000000000007</v>
      </c>
      <c r="I96" s="31" t="str">
        <f t="shared" si="3"/>
        <v>262</v>
      </c>
      <c r="J96" s="97">
        <f t="shared" si="4"/>
        <v>262</v>
      </c>
      <c r="K96" s="32">
        <f t="shared" si="5"/>
        <v>1</v>
      </c>
      <c r="L96" s="83">
        <f>'бланки '!D100</f>
        <v>95</v>
      </c>
      <c r="M96" s="98" t="str">
        <f>'бланки '!A100</f>
        <v>город Мценск</v>
      </c>
    </row>
    <row r="97" spans="1:13">
      <c r="A97" s="31">
        <f>анкеты!A97</f>
        <v>96</v>
      </c>
      <c r="B97" s="31" t="str">
        <f>'бланки '!C101</f>
        <v>Муниципальное бюджетное общеобразовательное учреждение города Мценска «Средняя общеобразовательная школа № 8»</v>
      </c>
      <c r="C97" s="31">
        <f>'Рейтинговая таблица организаций'!T99</f>
        <v>97</v>
      </c>
      <c r="D97" s="31">
        <f>'Рейтинговая таблица организаций'!AC99</f>
        <v>98.5</v>
      </c>
      <c r="E97" s="31">
        <f>'Рейтинговая таблица организаций'!AK99</f>
        <v>60.2</v>
      </c>
      <c r="F97" s="31">
        <f>'Рейтинговая таблица организаций'!AU99</f>
        <v>98</v>
      </c>
      <c r="G97" s="31">
        <f>'Рейтинговая таблица организаций'!BE99</f>
        <v>97</v>
      </c>
      <c r="H97" s="31">
        <f>'Рейтинговая таблица организаций'!BF99</f>
        <v>90.14</v>
      </c>
      <c r="I97" s="31" t="str">
        <f t="shared" si="3"/>
        <v>225-227</v>
      </c>
      <c r="J97" s="97">
        <f t="shared" si="4"/>
        <v>225</v>
      </c>
      <c r="K97" s="32">
        <f t="shared" si="5"/>
        <v>3</v>
      </c>
      <c r="L97" s="83">
        <f>'бланки '!D101</f>
        <v>96</v>
      </c>
      <c r="M97" s="98" t="str">
        <f>'бланки '!A101</f>
        <v>город Мценск</v>
      </c>
    </row>
    <row r="98" spans="1:13">
      <c r="A98" s="31">
        <f>анкеты!A98</f>
        <v>97</v>
      </c>
      <c r="B98" s="31" t="str">
        <f>'бланки '!C102</f>
        <v>Муниципальное бюджетное общеобразовательное учреждение города Мценска «Лицей № 5»</v>
      </c>
      <c r="C98" s="31">
        <f>'Рейтинговая таблица организаций'!T100</f>
        <v>98.2</v>
      </c>
      <c r="D98" s="31">
        <f>'Рейтинговая таблица организаций'!AC100</f>
        <v>99.5</v>
      </c>
      <c r="E98" s="31">
        <f>'Рейтинговая таблица организаций'!AK100</f>
        <v>83.6</v>
      </c>
      <c r="F98" s="31">
        <f>'Рейтинговая таблица организаций'!AU100</f>
        <v>98</v>
      </c>
      <c r="G98" s="31">
        <f>'Рейтинговая таблица организаций'!BE100</f>
        <v>96.2</v>
      </c>
      <c r="H98" s="31">
        <f>'Рейтинговая таблица организаций'!BF100</f>
        <v>95.1</v>
      </c>
      <c r="I98" s="31" t="str">
        <f t="shared" si="3"/>
        <v>40</v>
      </c>
      <c r="J98" s="97">
        <f t="shared" si="4"/>
        <v>40</v>
      </c>
      <c r="K98" s="32">
        <f t="shared" si="5"/>
        <v>1</v>
      </c>
      <c r="L98" s="83">
        <f>'бланки '!D102</f>
        <v>97</v>
      </c>
      <c r="M98" s="98" t="str">
        <f>'бланки '!A102</f>
        <v>город Мценск</v>
      </c>
    </row>
    <row r="99" spans="1:13">
      <c r="A99" s="31">
        <f>анкеты!A99</f>
        <v>98</v>
      </c>
      <c r="B99" s="31" t="str">
        <f>'бланки '!C103</f>
        <v>Бюджетное общеобразовательное учреждение Должанского района Орловской области «Должанская средняя общеобразовательная школа»</v>
      </c>
      <c r="C99" s="31">
        <f>'Рейтинговая таблица организаций'!T101</f>
        <v>99.2</v>
      </c>
      <c r="D99" s="31">
        <f>'Рейтинговая таблица организаций'!AC101</f>
        <v>99.5</v>
      </c>
      <c r="E99" s="31">
        <f>'Рейтинговая таблица организаций'!AK101</f>
        <v>86.2</v>
      </c>
      <c r="F99" s="31">
        <f>'Рейтинговая таблица организаций'!AU101</f>
        <v>96.6</v>
      </c>
      <c r="G99" s="31">
        <f>'Рейтинговая таблица организаций'!BE101</f>
        <v>97.5</v>
      </c>
      <c r="H99" s="31">
        <f>'Рейтинговая таблица организаций'!BF101</f>
        <v>95.8</v>
      </c>
      <c r="I99" s="31" t="str">
        <f t="shared" si="3"/>
        <v>32</v>
      </c>
      <c r="J99" s="97">
        <f t="shared" si="4"/>
        <v>32</v>
      </c>
      <c r="K99" s="32">
        <f t="shared" si="5"/>
        <v>1</v>
      </c>
      <c r="L99" s="83">
        <f>'бланки '!D103</f>
        <v>98</v>
      </c>
      <c r="M99" s="98" t="str">
        <f>'бланки '!A103</f>
        <v>Должанский район</v>
      </c>
    </row>
    <row r="100" spans="1:13">
      <c r="A100" s="31">
        <f>анкеты!A100</f>
        <v>99</v>
      </c>
      <c r="B100" s="31" t="str">
        <f>'бланки '!C104</f>
        <v>Бюджетное общеобразовательное учреждение Должанского района Орловской области «Урыновская средняя общеобразовательная школа»</v>
      </c>
      <c r="C100" s="31">
        <f>'Рейтинговая таблица организаций'!T102</f>
        <v>97</v>
      </c>
      <c r="D100" s="31">
        <f>'Рейтинговая таблица организаций'!AC102</f>
        <v>100</v>
      </c>
      <c r="E100" s="31">
        <f>'Рейтинговая таблица организаций'!AK102</f>
        <v>72.2</v>
      </c>
      <c r="F100" s="31">
        <f>'Рейтинговая таблица организаций'!AU102</f>
        <v>100</v>
      </c>
      <c r="G100" s="31">
        <f>'Рейтинговая таблица организаций'!BE102</f>
        <v>100</v>
      </c>
      <c r="H100" s="31">
        <f>'Рейтинговая таблица организаций'!BF102</f>
        <v>93.84</v>
      </c>
      <c r="I100" s="31" t="str">
        <f t="shared" si="3"/>
        <v>65</v>
      </c>
      <c r="J100" s="97">
        <f t="shared" si="4"/>
        <v>65</v>
      </c>
      <c r="K100" s="32">
        <f t="shared" si="5"/>
        <v>1</v>
      </c>
      <c r="L100" s="83">
        <f>'бланки '!D104</f>
        <v>99</v>
      </c>
      <c r="M100" s="98" t="str">
        <f>'бланки '!A104</f>
        <v>Должанский район</v>
      </c>
    </row>
    <row r="101" spans="1:13">
      <c r="A101" s="31">
        <f>анкеты!A101</f>
        <v>100</v>
      </c>
      <c r="B101" s="31" t="str">
        <f>'бланки '!C105</f>
        <v>Бюджетное общеобразовательное учреждение Должанского района Орловской области «Евлановская основная общеобразовательная школа»</v>
      </c>
      <c r="C101" s="31">
        <f>'Рейтинговая таблица организаций'!T103</f>
        <v>100</v>
      </c>
      <c r="D101" s="31">
        <f>'Рейтинговая таблица организаций'!AC103</f>
        <v>100</v>
      </c>
      <c r="E101" s="31">
        <f>'Рейтинговая таблица организаций'!AK103</f>
        <v>62</v>
      </c>
      <c r="F101" s="31">
        <f>'Рейтинговая таблица организаций'!AU103</f>
        <v>100</v>
      </c>
      <c r="G101" s="31">
        <f>'Рейтинговая таблица организаций'!BE103</f>
        <v>100</v>
      </c>
      <c r="H101" s="31">
        <f>'Рейтинговая таблица организаций'!BF103</f>
        <v>92.4</v>
      </c>
      <c r="I101" s="31" t="str">
        <f t="shared" si="3"/>
        <v>111-112</v>
      </c>
      <c r="J101" s="97">
        <f t="shared" si="4"/>
        <v>111</v>
      </c>
      <c r="K101" s="32">
        <f t="shared" si="5"/>
        <v>2</v>
      </c>
      <c r="L101" s="83">
        <f>'бланки '!D105</f>
        <v>100</v>
      </c>
      <c r="M101" s="98" t="str">
        <f>'бланки '!A105</f>
        <v>Должанский район</v>
      </c>
    </row>
    <row r="102" spans="1:13">
      <c r="A102" s="31">
        <f>анкеты!A102</f>
        <v>101</v>
      </c>
      <c r="B102" s="31" t="str">
        <f>'бланки '!C106</f>
        <v>Бюджетное общеобразовательное учреждение Должанского района Орловской области «Козьма-Демьяновская средняя общеобразовательная школа»</v>
      </c>
      <c r="C102" s="31">
        <f>'Рейтинговая таблица организаций'!T104</f>
        <v>96.5</v>
      </c>
      <c r="D102" s="31">
        <f>'Рейтинговая таблица организаций'!AC104</f>
        <v>100</v>
      </c>
      <c r="E102" s="31">
        <f>'Рейтинговая таблица организаций'!AK104</f>
        <v>62.9</v>
      </c>
      <c r="F102" s="31">
        <f>'Рейтинговая таблица организаций'!AU104</f>
        <v>99.2</v>
      </c>
      <c r="G102" s="31">
        <f>'Рейтинговая таблица организаций'!BE104</f>
        <v>98</v>
      </c>
      <c r="H102" s="31">
        <f>'Рейтинговая таблица организаций'!BF104</f>
        <v>91.32</v>
      </c>
      <c r="I102" s="31" t="str">
        <f t="shared" si="3"/>
        <v>167</v>
      </c>
      <c r="J102" s="97">
        <f t="shared" si="4"/>
        <v>167</v>
      </c>
      <c r="K102" s="32">
        <f t="shared" si="5"/>
        <v>1</v>
      </c>
      <c r="L102" s="83">
        <f>'бланки '!D106</f>
        <v>101</v>
      </c>
      <c r="M102" s="98" t="str">
        <f>'бланки '!A106</f>
        <v>Должанский район</v>
      </c>
    </row>
    <row r="103" spans="1:13">
      <c r="A103" s="31">
        <f>анкеты!A103</f>
        <v>102</v>
      </c>
      <c r="B103" s="31" t="str">
        <f>'бланки '!C107</f>
        <v>Бюджетное общеобразовательное учреждение Должанского района Орловской области «Вышнее-Ольшанская средняя общеобразовательная школа»</v>
      </c>
      <c r="C103" s="31">
        <f>'Рейтинговая таблица организаций'!T105</f>
        <v>99.4</v>
      </c>
      <c r="D103" s="31">
        <f>'Рейтинговая таблица организаций'!AC105</f>
        <v>100</v>
      </c>
      <c r="E103" s="31">
        <f>'Рейтинговая таблица организаций'!AK105</f>
        <v>76.099999999999994</v>
      </c>
      <c r="F103" s="31">
        <f>'Рейтинговая таблица организаций'!AU105</f>
        <v>98.8</v>
      </c>
      <c r="G103" s="31">
        <f>'Рейтинговая таблица организаций'!BE105</f>
        <v>97.6</v>
      </c>
      <c r="H103" s="31">
        <f>'Рейтинговая таблица организаций'!BF105</f>
        <v>94.38</v>
      </c>
      <c r="I103" s="31" t="str">
        <f t="shared" si="3"/>
        <v>52</v>
      </c>
      <c r="J103" s="97">
        <f t="shared" si="4"/>
        <v>52</v>
      </c>
      <c r="K103" s="32">
        <f t="shared" si="5"/>
        <v>1</v>
      </c>
      <c r="L103" s="83">
        <f>'бланки '!D107</f>
        <v>102</v>
      </c>
      <c r="M103" s="98" t="str">
        <f>'бланки '!A107</f>
        <v>Должанский район</v>
      </c>
    </row>
    <row r="104" spans="1:13">
      <c r="A104" s="31">
        <f>анкеты!A104</f>
        <v>103</v>
      </c>
      <c r="B104" s="31" t="str">
        <f>'бланки '!C108</f>
        <v>Бюджетное общеобразовательное учреждение Должанского района Орловской области «Дубровская основная общеобразовательная школа»</v>
      </c>
      <c r="C104" s="31">
        <f>'Рейтинговая таблица организаций'!T106</f>
        <v>100</v>
      </c>
      <c r="D104" s="31">
        <f>'Рейтинговая таблица организаций'!AC106</f>
        <v>100</v>
      </c>
      <c r="E104" s="31">
        <f>'Рейтинговая таблица организаций'!AK106</f>
        <v>100</v>
      </c>
      <c r="F104" s="31">
        <f>'Рейтинговая таблица организаций'!AU106</f>
        <v>100</v>
      </c>
      <c r="G104" s="31">
        <f>'Рейтинговая таблица организаций'!BE106</f>
        <v>100</v>
      </c>
      <c r="H104" s="31">
        <f>'Рейтинговая таблица организаций'!BF106</f>
        <v>100</v>
      </c>
      <c r="I104" s="31" t="str">
        <f t="shared" si="3"/>
        <v>1-2</v>
      </c>
      <c r="J104" s="97">
        <f t="shared" si="4"/>
        <v>1</v>
      </c>
      <c r="K104" s="32">
        <f t="shared" si="5"/>
        <v>2</v>
      </c>
      <c r="L104" s="83">
        <f>'бланки '!D108</f>
        <v>103</v>
      </c>
      <c r="M104" s="98" t="str">
        <f>'бланки '!A108</f>
        <v>Должанский район</v>
      </c>
    </row>
    <row r="105" spans="1:13">
      <c r="A105" s="31">
        <f>анкеты!A105</f>
        <v>104</v>
      </c>
      <c r="B105" s="31" t="str">
        <f>'бланки '!C109</f>
        <v>Бюджетное общеобразовательное учреждение Должанского района Орловской области «Никольская средняя общеобразовательная школа»</v>
      </c>
      <c r="C105" s="31">
        <f>'Рейтинговая таблица организаций'!T107</f>
        <v>99</v>
      </c>
      <c r="D105" s="31">
        <f>'Рейтинговая таблица организаций'!AC107</f>
        <v>99</v>
      </c>
      <c r="E105" s="31">
        <f>'Рейтинговая таблица организаций'!AK107</f>
        <v>72.8</v>
      </c>
      <c r="F105" s="31">
        <f>'Рейтинговая таблица организаций'!AU107</f>
        <v>100</v>
      </c>
      <c r="G105" s="31">
        <f>'Рейтинговая таблица организаций'!BE107</f>
        <v>99.7</v>
      </c>
      <c r="H105" s="31">
        <f>'Рейтинговая таблица организаций'!BF107</f>
        <v>94.1</v>
      </c>
      <c r="I105" s="31" t="str">
        <f t="shared" si="3"/>
        <v>56-57</v>
      </c>
      <c r="J105" s="97">
        <f t="shared" si="4"/>
        <v>56</v>
      </c>
      <c r="K105" s="32">
        <f t="shared" si="5"/>
        <v>2</v>
      </c>
      <c r="L105" s="83">
        <f>'бланки '!D109</f>
        <v>104</v>
      </c>
      <c r="M105" s="98" t="str">
        <f>'бланки '!A109</f>
        <v>Должанский район</v>
      </c>
    </row>
    <row r="106" spans="1:13">
      <c r="A106" s="31">
        <f>анкеты!A106</f>
        <v>105</v>
      </c>
      <c r="B106" s="31" t="str">
        <f>'бланки '!C110</f>
        <v>Бюджетное общеобразовательное учреждение Должанского района Орловской области «Алексеевская основная общеобразовательная школа»</v>
      </c>
      <c r="C106" s="31">
        <f>'Рейтинговая таблица организаций'!T108</f>
        <v>98.6</v>
      </c>
      <c r="D106" s="31">
        <f>'Рейтинговая таблица организаций'!AC108</f>
        <v>100</v>
      </c>
      <c r="E106" s="31">
        <f>'Рейтинговая таблица организаций'!AK108</f>
        <v>88</v>
      </c>
      <c r="F106" s="31">
        <f>'Рейтинговая таблица организаций'!AU108</f>
        <v>99.2</v>
      </c>
      <c r="G106" s="31">
        <f>'Рейтинговая таблица организаций'!BE108</f>
        <v>100</v>
      </c>
      <c r="H106" s="31">
        <f>'Рейтинговая таблица организаций'!BF108</f>
        <v>97.16</v>
      </c>
      <c r="I106" s="31" t="str">
        <f t="shared" si="3"/>
        <v>15</v>
      </c>
      <c r="J106" s="97">
        <f t="shared" si="4"/>
        <v>15</v>
      </c>
      <c r="K106" s="32">
        <f t="shared" si="5"/>
        <v>1</v>
      </c>
      <c r="L106" s="83">
        <f>'бланки '!D110</f>
        <v>105</v>
      </c>
      <c r="M106" s="98" t="str">
        <f>'бланки '!A110</f>
        <v>Должанский район</v>
      </c>
    </row>
    <row r="107" spans="1:13">
      <c r="A107" s="31">
        <f>анкеты!A107</f>
        <v>106</v>
      </c>
      <c r="B107" s="31" t="str">
        <f>'бланки '!C111</f>
        <v>Бюджетное общеобразовательное учреждение Должанского района Орловской области «Быстринская основная общеобразовательная школа»</v>
      </c>
      <c r="C107" s="31">
        <f>'Рейтинговая таблица организаций'!T109</f>
        <v>94</v>
      </c>
      <c r="D107" s="31">
        <f>'Рейтинговая таблица организаций'!AC109</f>
        <v>99</v>
      </c>
      <c r="E107" s="31">
        <f>'Рейтинговая таблица организаций'!AK109</f>
        <v>76.099999999999994</v>
      </c>
      <c r="F107" s="31">
        <f>'Рейтинговая таблица организаций'!AU109</f>
        <v>100</v>
      </c>
      <c r="G107" s="31">
        <f>'Рейтинговая таблица организаций'!BE109</f>
        <v>100</v>
      </c>
      <c r="H107" s="31">
        <f>'Рейтинговая таблица организаций'!BF109</f>
        <v>93.820000000000007</v>
      </c>
      <c r="I107" s="31" t="str">
        <f t="shared" si="3"/>
        <v>67-68</v>
      </c>
      <c r="J107" s="97">
        <f t="shared" si="4"/>
        <v>67</v>
      </c>
      <c r="K107" s="32">
        <f t="shared" si="5"/>
        <v>2</v>
      </c>
      <c r="L107" s="83">
        <f>'бланки '!D111</f>
        <v>106</v>
      </c>
      <c r="M107" s="98" t="str">
        <f>'бланки '!A111</f>
        <v>Должанский район</v>
      </c>
    </row>
    <row r="108" spans="1:13">
      <c r="A108" s="31">
        <f>анкеты!A108</f>
        <v>107</v>
      </c>
      <c r="B108" s="31" t="str">
        <f>'бланки '!C112</f>
        <v>Бюджетное общеобразовательное учреждение Должанского района Орловской области «Егорьевская основная общеобразовательная школа»</v>
      </c>
      <c r="C108" s="31">
        <f>'Рейтинговая таблица организаций'!T110</f>
        <v>99.1</v>
      </c>
      <c r="D108" s="31">
        <f>'Рейтинговая таблица организаций'!AC110</f>
        <v>100</v>
      </c>
      <c r="E108" s="31">
        <f>'Рейтинговая таблица организаций'!AK110</f>
        <v>80</v>
      </c>
      <c r="F108" s="31">
        <f>'Рейтинговая таблица организаций'!AU110</f>
        <v>100</v>
      </c>
      <c r="G108" s="31">
        <f>'Рейтинговая таблица организаций'!BE110</f>
        <v>100</v>
      </c>
      <c r="H108" s="31">
        <f>'Рейтинговая таблица организаций'!BF110</f>
        <v>95.820000000000007</v>
      </c>
      <c r="I108" s="31" t="str">
        <f t="shared" si="3"/>
        <v>31</v>
      </c>
      <c r="J108" s="97">
        <f t="shared" si="4"/>
        <v>31</v>
      </c>
      <c r="K108" s="32">
        <f t="shared" si="5"/>
        <v>1</v>
      </c>
      <c r="L108" s="83">
        <f>'бланки '!D112</f>
        <v>107</v>
      </c>
      <c r="M108" s="98" t="str">
        <f>'бланки '!A112</f>
        <v>Должанский район</v>
      </c>
    </row>
    <row r="109" spans="1:13">
      <c r="A109" s="31">
        <f>анкеты!A109</f>
        <v>108</v>
      </c>
      <c r="B109" s="31" t="str">
        <f>'бланки '!C113</f>
        <v>Бюджетное общеобразовательное учреждение Троснянского района Орловской области «Троснянская средняя общеобразовательная школа»</v>
      </c>
      <c r="C109" s="31">
        <f>'Рейтинговая таблица организаций'!T111</f>
        <v>98.9</v>
      </c>
      <c r="D109" s="31">
        <f>'Рейтинговая таблица организаций'!AC111</f>
        <v>99.5</v>
      </c>
      <c r="E109" s="31">
        <f>'Рейтинговая таблица организаций'!AK111</f>
        <v>87.4</v>
      </c>
      <c r="F109" s="31">
        <f>'Рейтинговая таблица организаций'!AU111</f>
        <v>98</v>
      </c>
      <c r="G109" s="31">
        <f>'Рейтинговая таблица организаций'!BE111</f>
        <v>97.9</v>
      </c>
      <c r="H109" s="31">
        <f>'Рейтинговая таблица организаций'!BF111</f>
        <v>96.34</v>
      </c>
      <c r="I109" s="31" t="str">
        <f t="shared" si="3"/>
        <v>21</v>
      </c>
      <c r="J109" s="97">
        <f t="shared" si="4"/>
        <v>21</v>
      </c>
      <c r="K109" s="32">
        <f t="shared" si="5"/>
        <v>1</v>
      </c>
      <c r="L109" s="83">
        <f>'бланки '!D113</f>
        <v>108</v>
      </c>
      <c r="M109" s="98" t="str">
        <f>'бланки '!A113</f>
        <v>Троснянский район</v>
      </c>
    </row>
    <row r="110" spans="1:13">
      <c r="A110" s="31">
        <f>анкеты!A110</f>
        <v>109</v>
      </c>
      <c r="B110" s="31" t="str">
        <f>'бланки '!C114</f>
        <v>Бюджетное общеобразовательное учреждение Троснянского района Орловской области «Октябрьская средняя общеобразовательная школа»</v>
      </c>
      <c r="C110" s="31">
        <f>'Рейтинговая таблица организаций'!T112</f>
        <v>93.7</v>
      </c>
      <c r="D110" s="31">
        <f>'Рейтинговая таблица организаций'!AC112</f>
        <v>100</v>
      </c>
      <c r="E110" s="31">
        <f>'Рейтинговая таблица организаций'!AK112</f>
        <v>62</v>
      </c>
      <c r="F110" s="31">
        <f>'Рейтинговая таблица организаций'!AU112</f>
        <v>100</v>
      </c>
      <c r="G110" s="31">
        <f>'Рейтинговая таблица организаций'!BE112</f>
        <v>100</v>
      </c>
      <c r="H110" s="31">
        <f>'Рейтинговая таблица организаций'!BF112</f>
        <v>91.14</v>
      </c>
      <c r="I110" s="31" t="str">
        <f t="shared" si="3"/>
        <v>170-171</v>
      </c>
      <c r="J110" s="97">
        <f t="shared" si="4"/>
        <v>170</v>
      </c>
      <c r="K110" s="32">
        <f t="shared" si="5"/>
        <v>2</v>
      </c>
      <c r="L110" s="83">
        <f>'бланки '!D114</f>
        <v>109</v>
      </c>
      <c r="M110" s="98" t="str">
        <f>'бланки '!A114</f>
        <v>Троснянский район</v>
      </c>
    </row>
    <row r="111" spans="1:13">
      <c r="A111" s="31">
        <f>анкеты!A111</f>
        <v>110</v>
      </c>
      <c r="B111" s="31" t="str">
        <f>'бланки '!C115</f>
        <v>Бюджетное общеобразовательное учреждение Троснянского района Орловской области «Жерновецкая средняя общеобразовательная школа»</v>
      </c>
      <c r="C111" s="31">
        <f>'Рейтинговая таблица организаций'!T113</f>
        <v>99.1</v>
      </c>
      <c r="D111" s="31">
        <f>'Рейтинговая таблица организаций'!AC113</f>
        <v>100</v>
      </c>
      <c r="E111" s="31">
        <f>'Рейтинговая таблица организаций'!AK113</f>
        <v>82.1</v>
      </c>
      <c r="F111" s="31">
        <f>'Рейтинговая таблица организаций'!AU113</f>
        <v>97</v>
      </c>
      <c r="G111" s="31">
        <f>'Рейтинговая таблица организаций'!BE113</f>
        <v>97.1</v>
      </c>
      <c r="H111" s="31">
        <f>'Рейтинговая таблица организаций'!BF113</f>
        <v>95.059999999999988</v>
      </c>
      <c r="I111" s="31" t="str">
        <f t="shared" si="3"/>
        <v>42</v>
      </c>
      <c r="J111" s="97">
        <f t="shared" si="4"/>
        <v>42</v>
      </c>
      <c r="K111" s="32">
        <f t="shared" si="5"/>
        <v>1</v>
      </c>
      <c r="L111" s="83">
        <f>'бланки '!D115</f>
        <v>110</v>
      </c>
      <c r="M111" s="98" t="str">
        <f>'бланки '!A115</f>
        <v>Троснянский район</v>
      </c>
    </row>
    <row r="112" spans="1:13">
      <c r="A112" s="31">
        <f>анкеты!A112</f>
        <v>111</v>
      </c>
      <c r="B112" s="31" t="str">
        <f>'бланки '!C116</f>
        <v>Бюджетное общеобразовательное учреждение Троснянского района Орловской области «Старо-Турьянская средняя общеобразовательная школа»</v>
      </c>
      <c r="C112" s="31">
        <f>'Рейтинговая таблица организаций'!T114</f>
        <v>100</v>
      </c>
      <c r="D112" s="31">
        <f>'Рейтинговая таблица организаций'!AC114</f>
        <v>98</v>
      </c>
      <c r="E112" s="31">
        <f>'Рейтинговая таблица организаций'!AK114</f>
        <v>62</v>
      </c>
      <c r="F112" s="31">
        <f>'Рейтинговая таблица организаций'!AU114</f>
        <v>100</v>
      </c>
      <c r="G112" s="31">
        <f>'Рейтинговая таблица организаций'!BE114</f>
        <v>99.2</v>
      </c>
      <c r="H112" s="31">
        <f>'Рейтинговая таблица организаций'!BF114</f>
        <v>91.84</v>
      </c>
      <c r="I112" s="31" t="str">
        <f t="shared" si="3"/>
        <v>137-138</v>
      </c>
      <c r="J112" s="97">
        <f t="shared" si="4"/>
        <v>137</v>
      </c>
      <c r="K112" s="32">
        <f t="shared" si="5"/>
        <v>2</v>
      </c>
      <c r="L112" s="83">
        <f>'бланки '!D116</f>
        <v>111</v>
      </c>
      <c r="M112" s="98" t="str">
        <f>'бланки '!A116</f>
        <v>Троснянский район</v>
      </c>
    </row>
    <row r="113" spans="1:13">
      <c r="A113" s="31">
        <f>анкеты!A113</f>
        <v>112</v>
      </c>
      <c r="B113" s="31" t="str">
        <f>'бланки '!C117</f>
        <v>Бюджетное общеобразовательное учреждение Троснянского района Орловской области «Муравльская средняя общеобразовательная школа»</v>
      </c>
      <c r="C113" s="31">
        <f>'Рейтинговая таблица организаций'!T115</f>
        <v>95.7</v>
      </c>
      <c r="D113" s="31">
        <f>'Рейтинговая таблица организаций'!AC115</f>
        <v>99</v>
      </c>
      <c r="E113" s="31">
        <f>'Рейтинговая таблица организаций'!AK115</f>
        <v>68</v>
      </c>
      <c r="F113" s="31">
        <f>'Рейтинговая таблица организаций'!AU115</f>
        <v>98.8</v>
      </c>
      <c r="G113" s="31">
        <f>'Рейтинговая таблица организаций'!BE115</f>
        <v>100</v>
      </c>
      <c r="H113" s="31">
        <f>'Рейтинговая таблица организаций'!BF115</f>
        <v>92.3</v>
      </c>
      <c r="I113" s="31" t="str">
        <f t="shared" si="3"/>
        <v>115-116</v>
      </c>
      <c r="J113" s="97">
        <f t="shared" si="4"/>
        <v>115</v>
      </c>
      <c r="K113" s="32">
        <f t="shared" si="5"/>
        <v>2</v>
      </c>
      <c r="L113" s="83">
        <f>'бланки '!D117</f>
        <v>112</v>
      </c>
      <c r="M113" s="98" t="str">
        <f>'бланки '!A117</f>
        <v>Троснянский район</v>
      </c>
    </row>
    <row r="114" spans="1:13">
      <c r="A114" s="31">
        <f>анкеты!A114</f>
        <v>113</v>
      </c>
      <c r="B114" s="31" t="str">
        <f>'бланки '!C118</f>
        <v>Бюджетное общеобразовательное учреждение Троснянского района Орловской области «Сомовская основная общеобразовательная школа»</v>
      </c>
      <c r="C114" s="31">
        <f>'Рейтинговая таблица организаций'!T116</f>
        <v>97.9</v>
      </c>
      <c r="D114" s="31">
        <f>'Рейтинговая таблица организаций'!AC116</f>
        <v>100</v>
      </c>
      <c r="E114" s="31">
        <f>'Рейтинговая таблица организаций'!AK116</f>
        <v>62</v>
      </c>
      <c r="F114" s="31">
        <f>'Рейтинговая таблица организаций'!AU116</f>
        <v>100</v>
      </c>
      <c r="G114" s="31">
        <f>'Рейтинговая таблица организаций'!BE116</f>
        <v>100</v>
      </c>
      <c r="H114" s="31">
        <f>'Рейтинговая таблица организаций'!BF116</f>
        <v>91.97999999999999</v>
      </c>
      <c r="I114" s="31" t="str">
        <f t="shared" si="3"/>
        <v>129-130</v>
      </c>
      <c r="J114" s="97">
        <f t="shared" si="4"/>
        <v>129</v>
      </c>
      <c r="K114" s="32">
        <f t="shared" si="5"/>
        <v>2</v>
      </c>
      <c r="L114" s="83">
        <f>'бланки '!D118</f>
        <v>113</v>
      </c>
      <c r="M114" s="98" t="str">
        <f>'бланки '!A118</f>
        <v>Троснянский район</v>
      </c>
    </row>
    <row r="115" spans="1:13">
      <c r="A115" s="31">
        <f>анкеты!A115</f>
        <v>114</v>
      </c>
      <c r="B115" s="31" t="str">
        <f>'бланки '!C119</f>
        <v>Бюджетное общеобразовательное учреждение Троснянского района Орловской области «Ломовецкая средняя общеобразовательная школа»</v>
      </c>
      <c r="C115" s="31">
        <f>'Рейтинговая таблица организаций'!T117</f>
        <v>96.4</v>
      </c>
      <c r="D115" s="31">
        <f>'Рейтинговая таблица организаций'!AC117</f>
        <v>100</v>
      </c>
      <c r="E115" s="31">
        <f>'Рейтинговая таблица организаций'!AK117</f>
        <v>80</v>
      </c>
      <c r="F115" s="31">
        <f>'Рейтинговая таблица организаций'!AU117</f>
        <v>100</v>
      </c>
      <c r="G115" s="31">
        <f>'Рейтинговая таблица организаций'!BE117</f>
        <v>100</v>
      </c>
      <c r="H115" s="31">
        <f>'Рейтинговая таблица организаций'!BF117</f>
        <v>95.28</v>
      </c>
      <c r="I115" s="31" t="str">
        <f t="shared" si="3"/>
        <v>37</v>
      </c>
      <c r="J115" s="97">
        <f t="shared" si="4"/>
        <v>37</v>
      </c>
      <c r="K115" s="32">
        <f t="shared" si="5"/>
        <v>1</v>
      </c>
      <c r="L115" s="83">
        <f>'бланки '!D119</f>
        <v>114</v>
      </c>
      <c r="M115" s="98" t="str">
        <f>'бланки '!A119</f>
        <v>Троснянский район</v>
      </c>
    </row>
    <row r="116" spans="1:13">
      <c r="A116" s="31">
        <f>анкеты!A116</f>
        <v>115</v>
      </c>
      <c r="B116" s="31" t="str">
        <f>'бланки '!C120</f>
        <v>Бюджетное общеобразовательное учреждение Троснянского района Орловской области «Воронецкая средняя общеобразовательная школа»</v>
      </c>
      <c r="C116" s="31">
        <f>'Рейтинговая таблица организаций'!T118</f>
        <v>99.7</v>
      </c>
      <c r="D116" s="31">
        <f>'Рейтинговая таблица организаций'!AC118</f>
        <v>100</v>
      </c>
      <c r="E116" s="31">
        <f>'Рейтинговая таблица организаций'!AK118</f>
        <v>88</v>
      </c>
      <c r="F116" s="31">
        <f>'Рейтинговая таблица организаций'!AU118</f>
        <v>100</v>
      </c>
      <c r="G116" s="31">
        <f>'Рейтинговая таблица организаций'!BE118</f>
        <v>100</v>
      </c>
      <c r="H116" s="31">
        <f>'Рейтинговая таблица организаций'!BF118</f>
        <v>97.539999999999992</v>
      </c>
      <c r="I116" s="31" t="str">
        <f t="shared" si="3"/>
        <v>11</v>
      </c>
      <c r="J116" s="97">
        <f t="shared" si="4"/>
        <v>11</v>
      </c>
      <c r="K116" s="32">
        <f t="shared" si="5"/>
        <v>1</v>
      </c>
      <c r="L116" s="83">
        <f>'бланки '!D120</f>
        <v>115</v>
      </c>
      <c r="M116" s="98" t="str">
        <f>'бланки '!A120</f>
        <v>Троснянский район</v>
      </c>
    </row>
    <row r="117" spans="1:13">
      <c r="A117" s="31">
        <f>анкеты!A117</f>
        <v>116</v>
      </c>
      <c r="B117" s="31" t="str">
        <f>'бланки '!C121</f>
        <v>Бюджетное общеобразовательное учреждение Троснянского района Орловской области «Никольская средняя общеобразовательная школа»</v>
      </c>
      <c r="C117" s="31">
        <f>'Рейтинговая таблица организаций'!T119</f>
        <v>95.4</v>
      </c>
      <c r="D117" s="31">
        <f>'Рейтинговая таблица организаций'!AC119</f>
        <v>99</v>
      </c>
      <c r="E117" s="31">
        <f>'Рейтинговая таблица организаций'!AK119</f>
        <v>76</v>
      </c>
      <c r="F117" s="31">
        <f>'Рейтинговая таблица организаций'!AU119</f>
        <v>100</v>
      </c>
      <c r="G117" s="31">
        <f>'Рейтинговая таблица организаций'!BE119</f>
        <v>100</v>
      </c>
      <c r="H117" s="31">
        <f>'Рейтинговая таблица организаций'!BF119</f>
        <v>94.08</v>
      </c>
      <c r="I117" s="31" t="str">
        <f t="shared" si="3"/>
        <v>58</v>
      </c>
      <c r="J117" s="97">
        <f t="shared" si="4"/>
        <v>58</v>
      </c>
      <c r="K117" s="32">
        <f t="shared" si="5"/>
        <v>1</v>
      </c>
      <c r="L117" s="83">
        <f>'бланки '!D121</f>
        <v>116</v>
      </c>
      <c r="M117" s="98" t="str">
        <f>'бланки '!A121</f>
        <v>Троснянский район</v>
      </c>
    </row>
    <row r="118" spans="1:13">
      <c r="A118" s="31">
        <f>анкеты!A118</f>
        <v>117</v>
      </c>
      <c r="B118" s="31" t="str">
        <f>'бланки '!C122</f>
        <v>Муниципальное бюджетное общеобразовательное учреждение «Малоархангельская средняя общеобразовательная школа № 2»</v>
      </c>
      <c r="C118" s="31">
        <f>'Рейтинговая таблица организаций'!T120</f>
        <v>99.1</v>
      </c>
      <c r="D118" s="31">
        <f>'Рейтинговая таблица организаций'!AC120</f>
        <v>99</v>
      </c>
      <c r="E118" s="31">
        <f>'Рейтинговая таблица организаций'!AK120</f>
        <v>54</v>
      </c>
      <c r="F118" s="31">
        <f>'Рейтинговая таблица организаций'!AU120</f>
        <v>100</v>
      </c>
      <c r="G118" s="31">
        <f>'Рейтинговая таблица организаций'!BE120</f>
        <v>100</v>
      </c>
      <c r="H118" s="31">
        <f>'Рейтинговая таблица организаций'!BF120</f>
        <v>90.42</v>
      </c>
      <c r="I118" s="31" t="str">
        <f t="shared" si="3"/>
        <v>204</v>
      </c>
      <c r="J118" s="97">
        <f t="shared" si="4"/>
        <v>204</v>
      </c>
      <c r="K118" s="32">
        <f t="shared" si="5"/>
        <v>1</v>
      </c>
      <c r="L118" s="83">
        <f>'бланки '!D122</f>
        <v>117</v>
      </c>
      <c r="M118" s="98" t="str">
        <f>'бланки '!A122</f>
        <v>Малоархангельский район</v>
      </c>
    </row>
    <row r="119" spans="1:13">
      <c r="A119" s="31">
        <f>анкеты!A119</f>
        <v>118</v>
      </c>
      <c r="B119" s="31" t="str">
        <f>'бланки '!C123</f>
        <v>Муниципальное бюджетное общеобразовательное учреждение «Малоархангельская средняя общеобразовательная школа № 1»</v>
      </c>
      <c r="C119" s="31">
        <f>'Рейтинговая таблица организаций'!T121</f>
        <v>98.4</v>
      </c>
      <c r="D119" s="31">
        <f>'Рейтинговая таблица организаций'!AC121</f>
        <v>99.5</v>
      </c>
      <c r="E119" s="31">
        <f>'Рейтинговая таблица организаций'!AK121</f>
        <v>90.1</v>
      </c>
      <c r="F119" s="31">
        <f>'Рейтинговая таблица организаций'!AU121</f>
        <v>98.4</v>
      </c>
      <c r="G119" s="31">
        <f>'Рейтинговая таблица организаций'!BE121</f>
        <v>96</v>
      </c>
      <c r="H119" s="31">
        <f>'Рейтинговая таблица организаций'!BF121</f>
        <v>96.47999999999999</v>
      </c>
      <c r="I119" s="31" t="str">
        <f t="shared" si="3"/>
        <v>19</v>
      </c>
      <c r="J119" s="97">
        <f t="shared" si="4"/>
        <v>19</v>
      </c>
      <c r="K119" s="32">
        <f t="shared" si="5"/>
        <v>1</v>
      </c>
      <c r="L119" s="83">
        <f>'бланки '!D123</f>
        <v>118</v>
      </c>
      <c r="M119" s="98" t="str">
        <f>'бланки '!A123</f>
        <v>Малоархангельский район</v>
      </c>
    </row>
    <row r="120" spans="1:13">
      <c r="A120" s="31">
        <f>анкеты!A120</f>
        <v>119</v>
      </c>
      <c r="B120" s="31" t="str">
        <f>'бланки '!C124</f>
        <v>Муниципальное бюджетное общеобразовательное учреждение Малоархангельского района «Совхозская средняя общеобразовательная школа»</v>
      </c>
      <c r="C120" s="31">
        <f>'Рейтинговая таблица организаций'!T122</f>
        <v>98.4</v>
      </c>
      <c r="D120" s="31">
        <f>'Рейтинговая таблица организаций'!AC122</f>
        <v>99</v>
      </c>
      <c r="E120" s="31">
        <f>'Рейтинговая таблица организаций'!AK122</f>
        <v>49.8</v>
      </c>
      <c r="F120" s="31">
        <f>'Рейтинговая таблица организаций'!AU122</f>
        <v>98</v>
      </c>
      <c r="G120" s="31">
        <f>'Рейтинговая таблица организаций'!BE122</f>
        <v>97.8</v>
      </c>
      <c r="H120" s="31">
        <f>'Рейтинговая таблица организаций'!BF122</f>
        <v>88.6</v>
      </c>
      <c r="I120" s="31" t="str">
        <f t="shared" si="3"/>
        <v>290-291</v>
      </c>
      <c r="J120" s="97">
        <f t="shared" si="4"/>
        <v>290</v>
      </c>
      <c r="K120" s="32">
        <f t="shared" si="5"/>
        <v>2</v>
      </c>
      <c r="L120" s="83">
        <f>'бланки '!D124</f>
        <v>119</v>
      </c>
      <c r="M120" s="98" t="str">
        <f>'бланки '!A124</f>
        <v>Малоархангельский район</v>
      </c>
    </row>
    <row r="121" spans="1:13">
      <c r="A121" s="31">
        <f>анкеты!A121</f>
        <v>120</v>
      </c>
      <c r="B121" s="31" t="str">
        <f>'бланки '!C125</f>
        <v>Муниципальное бюджетное общеобразовательное учреждение Малоархангельского района «Луковская средняя общеобразовательная школа»</v>
      </c>
      <c r="C121" s="31">
        <f>'Рейтинговая таблица организаций'!T123</f>
        <v>97.9</v>
      </c>
      <c r="D121" s="31">
        <f>'Рейтинговая таблица организаций'!AC123</f>
        <v>99</v>
      </c>
      <c r="E121" s="31">
        <f>'Рейтинговая таблица организаций'!AK123</f>
        <v>88</v>
      </c>
      <c r="F121" s="31">
        <f>'Рейтинговая таблица организаций'!AU123</f>
        <v>99.2</v>
      </c>
      <c r="G121" s="31">
        <f>'Рейтинговая таблица организаций'!BE123</f>
        <v>99.6</v>
      </c>
      <c r="H121" s="31">
        <f>'Рейтинговая таблица организаций'!BF123</f>
        <v>96.739999999999981</v>
      </c>
      <c r="I121" s="31" t="str">
        <f t="shared" si="3"/>
        <v>17</v>
      </c>
      <c r="J121" s="97">
        <f t="shared" si="4"/>
        <v>17</v>
      </c>
      <c r="K121" s="32">
        <f t="shared" si="5"/>
        <v>1</v>
      </c>
      <c r="L121" s="83">
        <f>'бланки '!D125</f>
        <v>120</v>
      </c>
      <c r="M121" s="98" t="str">
        <f>'бланки '!A125</f>
        <v>Малоархангельский район</v>
      </c>
    </row>
    <row r="122" spans="1:13">
      <c r="A122" s="31">
        <f>анкеты!A122</f>
        <v>121</v>
      </c>
      <c r="B122" s="31" t="str">
        <f>'бланки '!C126</f>
        <v>Муниципальное бюджетное общеобразовательное учреждение Малоархангельского района «Каменская средняя общеобразовательная школа»</v>
      </c>
      <c r="C122" s="31">
        <f>'Рейтинговая таблица организаций'!T124</f>
        <v>96.4</v>
      </c>
      <c r="D122" s="31">
        <f>'Рейтинговая таблица организаций'!AC124</f>
        <v>100</v>
      </c>
      <c r="E122" s="31">
        <f>'Рейтинговая таблица организаций'!AK124</f>
        <v>49.8</v>
      </c>
      <c r="F122" s="31">
        <f>'Рейтинговая таблица организаций'!AU124</f>
        <v>96.8</v>
      </c>
      <c r="G122" s="31">
        <f>'Рейтинговая таблица организаций'!BE124</f>
        <v>97.2</v>
      </c>
      <c r="H122" s="31">
        <f>'Рейтинговая таблица организаций'!BF124</f>
        <v>88.039999999999992</v>
      </c>
      <c r="I122" s="31" t="str">
        <f t="shared" si="3"/>
        <v>312</v>
      </c>
      <c r="J122" s="97">
        <f t="shared" si="4"/>
        <v>312</v>
      </c>
      <c r="K122" s="32">
        <f t="shared" si="5"/>
        <v>1</v>
      </c>
      <c r="L122" s="83">
        <f>'бланки '!D126</f>
        <v>121</v>
      </c>
      <c r="M122" s="98" t="str">
        <f>'бланки '!A126</f>
        <v>Малоархангельский район</v>
      </c>
    </row>
    <row r="123" spans="1:13">
      <c r="A123" s="31">
        <f>анкеты!A123</f>
        <v>122</v>
      </c>
      <c r="B123" s="31" t="str">
        <f>'бланки '!C127</f>
        <v>Муниципальное бюджетное общеобразовательное учреждение Малоархангельского района «Костинская основная общеобразовательная школа»</v>
      </c>
      <c r="C123" s="31">
        <f>'Рейтинговая таблица организаций'!T125</f>
        <v>98.2</v>
      </c>
      <c r="D123" s="31">
        <f>'Рейтинговая таблица организаций'!AC125</f>
        <v>100</v>
      </c>
      <c r="E123" s="31">
        <f>'Рейтинговая таблица организаций'!AK125</f>
        <v>46</v>
      </c>
      <c r="F123" s="31">
        <f>'Рейтинговая таблица организаций'!AU125</f>
        <v>100</v>
      </c>
      <c r="G123" s="31">
        <f>'Рейтинговая таблица организаций'!BE125</f>
        <v>100</v>
      </c>
      <c r="H123" s="31">
        <f>'Рейтинговая таблица организаций'!BF125</f>
        <v>88.84</v>
      </c>
      <c r="I123" s="31" t="str">
        <f t="shared" si="3"/>
        <v>281-283</v>
      </c>
      <c r="J123" s="97">
        <f t="shared" si="4"/>
        <v>281</v>
      </c>
      <c r="K123" s="32">
        <f t="shared" si="5"/>
        <v>3</v>
      </c>
      <c r="L123" s="83">
        <f>'бланки '!D127</f>
        <v>122</v>
      </c>
      <c r="M123" s="98" t="str">
        <f>'бланки '!A127</f>
        <v>Малоархангельский район</v>
      </c>
    </row>
    <row r="124" spans="1:13">
      <c r="A124" s="31">
        <f>анкеты!A124</f>
        <v>123</v>
      </c>
      <c r="B124" s="31" t="str">
        <f>'бланки '!C128</f>
        <v>Муниципальное бюджетное общеобразовательное учреждение Малоархангельского района «Губкинская средняя общеобразовательная школа»</v>
      </c>
      <c r="C124" s="31">
        <f>'Рейтинговая таблица организаций'!T126</f>
        <v>96.7</v>
      </c>
      <c r="D124" s="31">
        <f>'Рейтинговая таблица организаций'!AC126</f>
        <v>100</v>
      </c>
      <c r="E124" s="31">
        <f>'Рейтинговая таблица организаций'!AK126</f>
        <v>60</v>
      </c>
      <c r="F124" s="31">
        <f>'Рейтинговая таблица организаций'!AU126</f>
        <v>100</v>
      </c>
      <c r="G124" s="31">
        <f>'Рейтинговая таблица организаций'!BE126</f>
        <v>100</v>
      </c>
      <c r="H124" s="31">
        <f>'Рейтинговая таблица организаций'!BF126</f>
        <v>91.34</v>
      </c>
      <c r="I124" s="31" t="str">
        <f t="shared" si="3"/>
        <v>164-166</v>
      </c>
      <c r="J124" s="97">
        <f t="shared" si="4"/>
        <v>164</v>
      </c>
      <c r="K124" s="32">
        <f t="shared" si="5"/>
        <v>3</v>
      </c>
      <c r="L124" s="83">
        <f>'бланки '!D128</f>
        <v>123</v>
      </c>
      <c r="M124" s="98" t="str">
        <f>'бланки '!A128</f>
        <v>Малоархангельский район</v>
      </c>
    </row>
    <row r="125" spans="1:13">
      <c r="A125" s="31">
        <f>анкеты!A125</f>
        <v>124</v>
      </c>
      <c r="B125" s="31" t="str">
        <f>'бланки '!C129</f>
        <v>Муниципальное бюджетное общеобразовательное учреждение Малоархангельского района «Ивановская средняя общеобразовательная школа»</v>
      </c>
      <c r="C125" s="31">
        <f>'Рейтинговая таблица организаций'!T127</f>
        <v>98.2</v>
      </c>
      <c r="D125" s="31">
        <f>'Рейтинговая таблица организаций'!AC127</f>
        <v>98</v>
      </c>
      <c r="E125" s="31">
        <f>'Рейтинговая таблица организаций'!AK127</f>
        <v>60</v>
      </c>
      <c r="F125" s="31">
        <f>'Рейтинговая таблица организаций'!AU127</f>
        <v>98.4</v>
      </c>
      <c r="G125" s="31">
        <f>'Рейтинговая таблица организаций'!BE127</f>
        <v>100</v>
      </c>
      <c r="H125" s="31">
        <f>'Рейтинговая таблица организаций'!BF127</f>
        <v>90.92</v>
      </c>
      <c r="I125" s="31" t="str">
        <f t="shared" si="3"/>
        <v>182</v>
      </c>
      <c r="J125" s="97">
        <f t="shared" si="4"/>
        <v>182</v>
      </c>
      <c r="K125" s="32">
        <f t="shared" si="5"/>
        <v>1</v>
      </c>
      <c r="L125" s="83">
        <f>'бланки '!D129</f>
        <v>124</v>
      </c>
      <c r="M125" s="98" t="str">
        <f>'бланки '!A129</f>
        <v>Малоархангельский район</v>
      </c>
    </row>
    <row r="126" spans="1:13">
      <c r="A126" s="31">
        <f>анкеты!A126</f>
        <v>125</v>
      </c>
      <c r="B126" s="31" t="str">
        <f>'бланки '!C130</f>
        <v>Муниципальное бюджетное общеобразовательное учреждение Малоархангельского района «Архаровская основная общеобразовательная школа»</v>
      </c>
      <c r="C126" s="31">
        <f>'Рейтинговая таблица организаций'!T128</f>
        <v>93.7</v>
      </c>
      <c r="D126" s="31">
        <f>'Рейтинговая таблица организаций'!AC128</f>
        <v>98</v>
      </c>
      <c r="E126" s="31">
        <f>'Рейтинговая таблица организаций'!AK128</f>
        <v>62</v>
      </c>
      <c r="F126" s="31">
        <f>'Рейтинговая таблица организаций'!AU128</f>
        <v>100</v>
      </c>
      <c r="G126" s="31">
        <f>'Рейтинговая таблица организаций'!BE128</f>
        <v>100</v>
      </c>
      <c r="H126" s="31">
        <f>'Рейтинговая таблица организаций'!BF128</f>
        <v>90.74</v>
      </c>
      <c r="I126" s="31" t="str">
        <f t="shared" si="3"/>
        <v>186-190</v>
      </c>
      <c r="J126" s="97">
        <f t="shared" si="4"/>
        <v>186</v>
      </c>
      <c r="K126" s="32">
        <f t="shared" si="5"/>
        <v>5</v>
      </c>
      <c r="L126" s="83">
        <f>'бланки '!D130</f>
        <v>125</v>
      </c>
      <c r="M126" s="98" t="str">
        <f>'бланки '!A130</f>
        <v>Малоархангельский район</v>
      </c>
    </row>
    <row r="127" spans="1:13">
      <c r="A127" s="31">
        <f>анкеты!A127</f>
        <v>126</v>
      </c>
      <c r="B127" s="31" t="str">
        <f>'бланки '!C131</f>
        <v>Муниципальное бюджетное общеобразовательное учреждение – средняя общеобразовательная школа № 2 п. Нарышкино Урицкого района Орловской области</v>
      </c>
      <c r="C127" s="31">
        <f>'Рейтинговая таблица организаций'!T129</f>
        <v>95.3</v>
      </c>
      <c r="D127" s="31">
        <f>'Рейтинговая таблица организаций'!AC129</f>
        <v>99.5</v>
      </c>
      <c r="E127" s="31">
        <f>'Рейтинговая таблица организаций'!AK129</f>
        <v>69.900000000000006</v>
      </c>
      <c r="F127" s="31">
        <f>'Рейтинговая таблица организаций'!AU129</f>
        <v>97.8</v>
      </c>
      <c r="G127" s="31">
        <f>'Рейтинговая таблица организаций'!BE129</f>
        <v>99</v>
      </c>
      <c r="H127" s="31">
        <f>'Рейтинговая таблица организаций'!BF129</f>
        <v>92.300000000000011</v>
      </c>
      <c r="I127" s="31" t="str">
        <f t="shared" si="3"/>
        <v>114</v>
      </c>
      <c r="J127" s="97">
        <f t="shared" si="4"/>
        <v>114</v>
      </c>
      <c r="K127" s="32">
        <f t="shared" si="5"/>
        <v>1</v>
      </c>
      <c r="L127" s="83">
        <f>'бланки '!D131</f>
        <v>126</v>
      </c>
      <c r="M127" s="98" t="str">
        <f>'бланки '!A131</f>
        <v>Урицкий район</v>
      </c>
    </row>
    <row r="128" spans="1:13">
      <c r="A128" s="31">
        <f>анкеты!A128</f>
        <v>127</v>
      </c>
      <c r="B128" s="31" t="str">
        <f>'бланки '!C132</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28" s="31">
        <f>'Рейтинговая таблица организаций'!T130</f>
        <v>98</v>
      </c>
      <c r="D128" s="31">
        <f>'Рейтинговая таблица организаций'!AC130</f>
        <v>99.5</v>
      </c>
      <c r="E128" s="31">
        <f>'Рейтинговая таблица организаций'!AK130</f>
        <v>81.400000000000006</v>
      </c>
      <c r="F128" s="31">
        <f>'Рейтинговая таблица организаций'!AU130</f>
        <v>98.4</v>
      </c>
      <c r="G128" s="31">
        <f>'Рейтинговая таблица организаций'!BE130</f>
        <v>97.1</v>
      </c>
      <c r="H128" s="31">
        <f>'Рейтинговая таблица организаций'!BF130</f>
        <v>94.88</v>
      </c>
      <c r="I128" s="31" t="str">
        <f t="shared" si="3"/>
        <v>45-46</v>
      </c>
      <c r="J128" s="97">
        <f t="shared" si="4"/>
        <v>45</v>
      </c>
      <c r="K128" s="32">
        <f t="shared" si="5"/>
        <v>2</v>
      </c>
      <c r="L128" s="83">
        <f>'бланки '!D132</f>
        <v>127</v>
      </c>
      <c r="M128" s="98" t="str">
        <f>'бланки '!A132</f>
        <v>Урицкий район</v>
      </c>
    </row>
    <row r="129" spans="1:13">
      <c r="A129" s="31">
        <f>анкеты!A129</f>
        <v>128</v>
      </c>
      <c r="B129" s="31" t="str">
        <f>'бланки '!C133</f>
        <v>Муниципальное бюджетное общеобразовательное учреждение Бунинская средняя общеобразовательная школа Урицкого района Орловской области</v>
      </c>
      <c r="C129" s="31">
        <f>'Рейтинговая таблица организаций'!T131</f>
        <v>99.1</v>
      </c>
      <c r="D129" s="31">
        <f>'Рейтинговая таблица организаций'!AC131</f>
        <v>100</v>
      </c>
      <c r="E129" s="31">
        <f>'Рейтинговая таблица организаций'!AK131</f>
        <v>66</v>
      </c>
      <c r="F129" s="31">
        <f>'Рейтинговая таблица организаций'!AU131</f>
        <v>97</v>
      </c>
      <c r="G129" s="31">
        <f>'Рейтинговая таблица организаций'!BE131</f>
        <v>97</v>
      </c>
      <c r="H129" s="31">
        <f>'Рейтинговая таблица организаций'!BF131</f>
        <v>91.820000000000007</v>
      </c>
      <c r="I129" s="31" t="str">
        <f t="shared" si="3"/>
        <v>139-141</v>
      </c>
      <c r="J129" s="97">
        <f t="shared" si="4"/>
        <v>139</v>
      </c>
      <c r="K129" s="32">
        <f t="shared" si="5"/>
        <v>3</v>
      </c>
      <c r="L129" s="83">
        <f>'бланки '!D133</f>
        <v>128</v>
      </c>
      <c r="M129" s="98" t="str">
        <f>'бланки '!A133</f>
        <v>Урицкий район</v>
      </c>
    </row>
    <row r="130" spans="1:13">
      <c r="A130" s="31">
        <f>анкеты!A130</f>
        <v>129</v>
      </c>
      <c r="B130" s="31" t="str">
        <f>'бланки '!C134</f>
        <v>Муниципальное бюджетное общеобразовательное учреждение – Подзаваловская средняя общеобразовательная школа Урицкого района Орловской области</v>
      </c>
      <c r="C130" s="31">
        <f>'Рейтинговая таблица организаций'!T132</f>
        <v>94.3</v>
      </c>
      <c r="D130" s="31">
        <f>'Рейтинговая таблица организаций'!AC132</f>
        <v>98.5</v>
      </c>
      <c r="E130" s="31">
        <f>'Рейтинговая таблица организаций'!AK132</f>
        <v>46</v>
      </c>
      <c r="F130" s="31">
        <f>'Рейтинговая таблица организаций'!AU132</f>
        <v>99.2</v>
      </c>
      <c r="G130" s="31">
        <f>'Рейтинговая таблица организаций'!BE132</f>
        <v>99.2</v>
      </c>
      <c r="H130" s="31">
        <f>'Рейтинговая таблица организаций'!BF132</f>
        <v>87.44</v>
      </c>
      <c r="I130" s="31" t="str">
        <f t="shared" si="3"/>
        <v>322</v>
      </c>
      <c r="J130" s="97">
        <f t="shared" si="4"/>
        <v>322</v>
      </c>
      <c r="K130" s="32">
        <f t="shared" si="5"/>
        <v>1</v>
      </c>
      <c r="L130" s="83">
        <f>'бланки '!D134</f>
        <v>129</v>
      </c>
      <c r="M130" s="98" t="str">
        <f>'бланки '!A134</f>
        <v>Урицкий район</v>
      </c>
    </row>
    <row r="131" spans="1:13">
      <c r="A131" s="31">
        <f>анкеты!A131</f>
        <v>130</v>
      </c>
      <c r="B131" s="31" t="str">
        <f>'бланки '!C135</f>
        <v>Муниципальное бюджетное общеобразовательное учреждение Максимовская основная общеобразовательная школа Урицкого района Орловской области</v>
      </c>
      <c r="C131" s="31">
        <f>'Рейтинговая таблица организаций'!T133</f>
        <v>98.2</v>
      </c>
      <c r="D131" s="31">
        <f>'Рейтинговая таблица организаций'!AC133</f>
        <v>100</v>
      </c>
      <c r="E131" s="31">
        <f>'Рейтинговая таблица организаций'!AK133</f>
        <v>60</v>
      </c>
      <c r="F131" s="31">
        <f>'Рейтинговая таблица организаций'!AU133</f>
        <v>100</v>
      </c>
      <c r="G131" s="31">
        <f>'Рейтинговая таблица организаций'!BE133</f>
        <v>100</v>
      </c>
      <c r="H131" s="31">
        <f>'Рейтинговая таблица организаций'!BF133</f>
        <v>91.64</v>
      </c>
      <c r="I131" s="31" t="str">
        <f t="shared" ref="I131:I192" si="6">IF(K131=1,TEXT(J131,0),CONCATENATE(J131,"-",J131+K131-1))</f>
        <v>146-148</v>
      </c>
      <c r="J131" s="97">
        <f t="shared" ref="J131:J194" si="7">RANK(H131,H$2:H$331)</f>
        <v>146</v>
      </c>
      <c r="K131" s="32">
        <f t="shared" ref="K131:K194" si="8">COUNTIF(J$2:J$331,J131)</f>
        <v>3</v>
      </c>
      <c r="L131" s="83">
        <f>'бланки '!D135</f>
        <v>130</v>
      </c>
      <c r="M131" s="98" t="str">
        <f>'бланки '!A135</f>
        <v>Урицкий район</v>
      </c>
    </row>
    <row r="132" spans="1:13">
      <c r="A132" s="31">
        <f>анкеты!A132</f>
        <v>131</v>
      </c>
      <c r="B132" s="31" t="str">
        <f>'бланки '!C136</f>
        <v>Муниципальное бюджетное общеобразовательное учреждение Муравлевская средняя общеобразовательная школа Урицкого района Орловской области</v>
      </c>
      <c r="C132" s="31">
        <f>'Рейтинговая таблица организаций'!T134</f>
        <v>98.8</v>
      </c>
      <c r="D132" s="31">
        <f>'Рейтинговая таблица организаций'!AC134</f>
        <v>100</v>
      </c>
      <c r="E132" s="31">
        <f>'Рейтинговая таблица организаций'!AK134</f>
        <v>54</v>
      </c>
      <c r="F132" s="31">
        <f>'Рейтинговая таблица организаций'!AU134</f>
        <v>100</v>
      </c>
      <c r="G132" s="31">
        <f>'Рейтинговая таблица организаций'!BE134</f>
        <v>100</v>
      </c>
      <c r="H132" s="31">
        <f>'Рейтинговая таблица организаций'!BF134</f>
        <v>90.56</v>
      </c>
      <c r="I132" s="31" t="str">
        <f t="shared" si="6"/>
        <v>196-198</v>
      </c>
      <c r="J132" s="97">
        <f t="shared" si="7"/>
        <v>196</v>
      </c>
      <c r="K132" s="32">
        <f t="shared" si="8"/>
        <v>3</v>
      </c>
      <c r="L132" s="83">
        <f>'бланки '!D136</f>
        <v>131</v>
      </c>
      <c r="M132" s="98" t="str">
        <f>'бланки '!A136</f>
        <v>Урицкий район</v>
      </c>
    </row>
    <row r="133" spans="1:13">
      <c r="A133" s="31">
        <f>анкеты!A133</f>
        <v>132</v>
      </c>
      <c r="B133" s="31" t="str">
        <f>'бланки '!C137</f>
        <v>Муниципальное бюджетное общеобразовательное учреждение «Первомайская основная общеобразовательная школа» Урицкого района Орловской области</v>
      </c>
      <c r="C133" s="31">
        <f>'Рейтинговая таблица организаций'!T135</f>
        <v>99.4</v>
      </c>
      <c r="D133" s="31">
        <f>'Рейтинговая таблица организаций'!AC135</f>
        <v>98.5</v>
      </c>
      <c r="E133" s="31">
        <f>'Рейтинговая таблица организаций'!AK135</f>
        <v>60</v>
      </c>
      <c r="F133" s="31">
        <f>'Рейтинговая таблица организаций'!AU135</f>
        <v>100</v>
      </c>
      <c r="G133" s="31">
        <f>'Рейтинговая таблица организаций'!BE135</f>
        <v>99.6</v>
      </c>
      <c r="H133" s="31">
        <f>'Рейтинговая таблица организаций'!BF135</f>
        <v>91.5</v>
      </c>
      <c r="I133" s="31" t="str">
        <f t="shared" si="6"/>
        <v>156-157</v>
      </c>
      <c r="J133" s="97">
        <f t="shared" si="7"/>
        <v>156</v>
      </c>
      <c r="K133" s="32">
        <f t="shared" si="8"/>
        <v>2</v>
      </c>
      <c r="L133" s="83">
        <f>'бланки '!D137</f>
        <v>132</v>
      </c>
      <c r="M133" s="98" t="str">
        <f>'бланки '!A137</f>
        <v>Урицкий район</v>
      </c>
    </row>
    <row r="134" spans="1:13">
      <c r="A134" s="31">
        <f>анкеты!A134</f>
        <v>133</v>
      </c>
      <c r="B134" s="31" t="str">
        <f>'бланки '!C138</f>
        <v>Муниципальное бюджетное общеобразовательное учреждение – Богдановская средняя общеобразовательная школа Урицкого района Орловской области</v>
      </c>
      <c r="C134" s="31">
        <f>'Рейтинговая таблица организаций'!T136</f>
        <v>95.8</v>
      </c>
      <c r="D134" s="31">
        <f>'Рейтинговая таблица организаций'!AC136</f>
        <v>100</v>
      </c>
      <c r="E134" s="31">
        <f>'Рейтинговая таблица организаций'!AK136</f>
        <v>54</v>
      </c>
      <c r="F134" s="31">
        <f>'Рейтинговая таблица организаций'!AU136</f>
        <v>100</v>
      </c>
      <c r="G134" s="31">
        <f>'Рейтинговая таблица организаций'!BE136</f>
        <v>100</v>
      </c>
      <c r="H134" s="31">
        <f>'Рейтинговая таблица организаций'!BF136</f>
        <v>89.960000000000008</v>
      </c>
      <c r="I134" s="31" t="str">
        <f t="shared" si="6"/>
        <v>237-240</v>
      </c>
      <c r="J134" s="97">
        <f t="shared" si="7"/>
        <v>237</v>
      </c>
      <c r="K134" s="32">
        <f t="shared" si="8"/>
        <v>4</v>
      </c>
      <c r="L134" s="83">
        <f>'бланки '!D138</f>
        <v>133</v>
      </c>
      <c r="M134" s="98" t="str">
        <f>'бланки '!A138</f>
        <v>Урицкий район</v>
      </c>
    </row>
    <row r="135" spans="1:13">
      <c r="A135" s="31">
        <f>анкеты!A135</f>
        <v>134</v>
      </c>
      <c r="B135" s="31" t="str">
        <f>'бланки '!C139</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5" s="31">
        <f>'Рейтинговая таблица организаций'!T137</f>
        <v>99.7</v>
      </c>
      <c r="D135" s="31">
        <f>'Рейтинговая таблица организаций'!AC137</f>
        <v>100</v>
      </c>
      <c r="E135" s="31">
        <f>'Рейтинговая таблица организаций'!AK137</f>
        <v>54</v>
      </c>
      <c r="F135" s="31">
        <f>'Рейтинговая таблица организаций'!AU137</f>
        <v>99.2</v>
      </c>
      <c r="G135" s="31">
        <f>'Рейтинговая таблица организаций'!BE137</f>
        <v>96.8</v>
      </c>
      <c r="H135" s="31">
        <f>'Рейтинговая таблица организаций'!BF137</f>
        <v>89.94</v>
      </c>
      <c r="I135" s="31" t="str">
        <f t="shared" si="6"/>
        <v>242</v>
      </c>
      <c r="J135" s="97">
        <f t="shared" si="7"/>
        <v>242</v>
      </c>
      <c r="K135" s="32">
        <f t="shared" si="8"/>
        <v>1</v>
      </c>
      <c r="L135" s="83">
        <f>'бланки '!D139</f>
        <v>134</v>
      </c>
      <c r="M135" s="98" t="str">
        <f>'бланки '!A139</f>
        <v>Урицкий район</v>
      </c>
    </row>
    <row r="136" spans="1:13">
      <c r="A136" s="31">
        <f>анкеты!A136</f>
        <v>135</v>
      </c>
      <c r="B136" s="31" t="str">
        <f>'бланки '!C140</f>
        <v>Муниципальное бюджетное общеобразовательное учреждение – Теляковская основная общеобразовательная школа Урицкого района Орловской области</v>
      </c>
      <c r="C136" s="31">
        <f>'Рейтинговая таблица организаций'!T138</f>
        <v>97.9</v>
      </c>
      <c r="D136" s="31">
        <f>'Рейтинговая таблица организаций'!AC138</f>
        <v>100</v>
      </c>
      <c r="E136" s="31">
        <f>'Рейтинговая таблица организаций'!AK138</f>
        <v>54.9</v>
      </c>
      <c r="F136" s="31">
        <f>'Рейтинговая таблица организаций'!AU138</f>
        <v>100</v>
      </c>
      <c r="G136" s="31">
        <f>'Рейтинговая таблица организаций'!BE138</f>
        <v>99.2</v>
      </c>
      <c r="H136" s="31">
        <f>'Рейтинговая таблица организаций'!BF138</f>
        <v>90.4</v>
      </c>
      <c r="I136" s="31" t="str">
        <f t="shared" si="6"/>
        <v>205-206</v>
      </c>
      <c r="J136" s="97">
        <f t="shared" si="7"/>
        <v>205</v>
      </c>
      <c r="K136" s="32">
        <f t="shared" si="8"/>
        <v>2</v>
      </c>
      <c r="L136" s="83">
        <f>'бланки '!D140</f>
        <v>135</v>
      </c>
      <c r="M136" s="98" t="str">
        <f>'бланки '!A140</f>
        <v>Урицкий район</v>
      </c>
    </row>
    <row r="137" spans="1:13">
      <c r="A137" s="31">
        <f>анкеты!A137</f>
        <v>136</v>
      </c>
      <c r="B137" s="31" t="str">
        <f>'бланки '!C141</f>
        <v>Муниципальное бюджетное общеобразовательное учреждение – Себякинская основная общеобразовательная школа Урицкого района Орловской области</v>
      </c>
      <c r="C137" s="31">
        <f>'Рейтинговая таблица организаций'!T139</f>
        <v>97.6</v>
      </c>
      <c r="D137" s="31">
        <f>'Рейтинговая таблица организаций'!AC139</f>
        <v>100</v>
      </c>
      <c r="E137" s="31">
        <f>'Рейтинговая таблица организаций'!AK139</f>
        <v>46</v>
      </c>
      <c r="F137" s="31">
        <f>'Рейтинговая таблица организаций'!AU139</f>
        <v>100</v>
      </c>
      <c r="G137" s="31">
        <f>'Рейтинговая таблица организаций'!BE139</f>
        <v>100</v>
      </c>
      <c r="H137" s="31">
        <f>'Рейтинговая таблица организаций'!BF139</f>
        <v>88.72</v>
      </c>
      <c r="I137" s="31" t="str">
        <f t="shared" si="6"/>
        <v>287</v>
      </c>
      <c r="J137" s="97">
        <f t="shared" si="7"/>
        <v>287</v>
      </c>
      <c r="K137" s="32">
        <f t="shared" si="8"/>
        <v>1</v>
      </c>
      <c r="L137" s="83">
        <f>'бланки '!D141</f>
        <v>136</v>
      </c>
      <c r="M137" s="98" t="str">
        <f>'бланки '!A141</f>
        <v>Урицкий район</v>
      </c>
    </row>
    <row r="138" spans="1:13">
      <c r="A138" s="31">
        <f>анкеты!A138</f>
        <v>137</v>
      </c>
      <c r="B138" s="31" t="str">
        <f>'бланки '!C142</f>
        <v>Муниципальное бюджетное общеобразовательное учреждение – Луначарская основная общеобразовательная школа Урицкого района Орловской области</v>
      </c>
      <c r="C138" s="31">
        <f>'Рейтинговая таблица организаций'!T140</f>
        <v>95.1</v>
      </c>
      <c r="D138" s="31">
        <f>'Рейтинговая таблица организаций'!AC140</f>
        <v>100</v>
      </c>
      <c r="E138" s="31">
        <f>'Рейтинговая таблица организаций'!AK140</f>
        <v>54</v>
      </c>
      <c r="F138" s="31">
        <f>'Рейтинговая таблица организаций'!AU140</f>
        <v>98.2</v>
      </c>
      <c r="G138" s="31">
        <f>'Рейтинговая таблица организаций'!BE140</f>
        <v>95</v>
      </c>
      <c r="H138" s="31">
        <f>'Рейтинговая таблица организаций'!BF140</f>
        <v>88.460000000000008</v>
      </c>
      <c r="I138" s="31" t="str">
        <f t="shared" si="6"/>
        <v>295</v>
      </c>
      <c r="J138" s="97">
        <f t="shared" si="7"/>
        <v>295</v>
      </c>
      <c r="K138" s="32">
        <f t="shared" si="8"/>
        <v>1</v>
      </c>
      <c r="L138" s="83">
        <f>'бланки '!D142</f>
        <v>137</v>
      </c>
      <c r="M138" s="98" t="str">
        <f>'бланки '!A142</f>
        <v>Урицкий район</v>
      </c>
    </row>
    <row r="139" spans="1:13">
      <c r="A139" s="31">
        <f>анкеты!A139</f>
        <v>138</v>
      </c>
      <c r="B139" s="31" t="str">
        <f>'бланки '!C143</f>
        <v>Муниципальное бюджетное общеобразовательное учреждение Городищенская средняя общеобразовательная школа Урицкого района Орловской области</v>
      </c>
      <c r="C139" s="31">
        <f>'Рейтинговая таблица организаций'!T141</f>
        <v>91</v>
      </c>
      <c r="D139" s="31">
        <f>'Рейтинговая таблица организаций'!AC141</f>
        <v>100</v>
      </c>
      <c r="E139" s="31">
        <f>'Рейтинговая таблица организаций'!AK141</f>
        <v>54</v>
      </c>
      <c r="F139" s="31">
        <f>'Рейтинговая таблица организаций'!AU141</f>
        <v>96.8</v>
      </c>
      <c r="G139" s="31">
        <f>'Рейтинговая таблица организаций'!BE141</f>
        <v>99.2</v>
      </c>
      <c r="H139" s="31">
        <f>'Рейтинговая таблица организаций'!BF141</f>
        <v>88.2</v>
      </c>
      <c r="I139" s="31" t="str">
        <f t="shared" si="6"/>
        <v>306</v>
      </c>
      <c r="J139" s="97">
        <f t="shared" si="7"/>
        <v>306</v>
      </c>
      <c r="K139" s="32">
        <f t="shared" si="8"/>
        <v>1</v>
      </c>
      <c r="L139" s="83">
        <f>'бланки '!D143</f>
        <v>138</v>
      </c>
      <c r="M139" s="98" t="str">
        <f>'бланки '!A143</f>
        <v>Урицкий район</v>
      </c>
    </row>
    <row r="140" spans="1:13">
      <c r="A140" s="31">
        <f>анкеты!A140</f>
        <v>139</v>
      </c>
      <c r="B140" s="31" t="str">
        <f>'бланки '!C144</f>
        <v>Муниципальное бюджетное общеобразовательное учреждение «Лубянская средняя общеобразовательная школа» Дмитровского района Орловской области</v>
      </c>
      <c r="C140" s="31">
        <f>'Рейтинговая таблица организаций'!T142</f>
        <v>100</v>
      </c>
      <c r="D140" s="31">
        <f>'Рейтинговая таблица организаций'!AC142</f>
        <v>100</v>
      </c>
      <c r="E140" s="31">
        <f>'Рейтинговая таблица организаций'!AK142</f>
        <v>58.8</v>
      </c>
      <c r="F140" s="31">
        <f>'Рейтинговая таблица организаций'!AU142</f>
        <v>97.2</v>
      </c>
      <c r="G140" s="31">
        <f>'Рейтинговая таблица организаций'!BE142</f>
        <v>98.8</v>
      </c>
      <c r="H140" s="31">
        <f>'Рейтинговая таблица организаций'!BF142</f>
        <v>90.960000000000008</v>
      </c>
      <c r="I140" s="31" t="str">
        <f t="shared" si="6"/>
        <v>179-180</v>
      </c>
      <c r="J140" s="97">
        <f t="shared" si="7"/>
        <v>179</v>
      </c>
      <c r="K140" s="32">
        <f t="shared" si="8"/>
        <v>2</v>
      </c>
      <c r="L140" s="83">
        <f>'бланки '!D144</f>
        <v>139</v>
      </c>
      <c r="M140" s="98" t="str">
        <f>'бланки '!A144</f>
        <v>Дмитровский район</v>
      </c>
    </row>
    <row r="141" spans="1:13">
      <c r="A141" s="31">
        <f>анкеты!A141</f>
        <v>140</v>
      </c>
      <c r="B141" s="31" t="str">
        <f>'бланки '!C145</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1" s="31">
        <f>'Рейтинговая таблица организаций'!T143</f>
        <v>94.9</v>
      </c>
      <c r="D141" s="31">
        <f>'Рейтинговая таблица организаций'!AC143</f>
        <v>99</v>
      </c>
      <c r="E141" s="31">
        <f>'Рейтинговая таблица организаций'!AK143</f>
        <v>71.099999999999994</v>
      </c>
      <c r="F141" s="31">
        <f>'Рейтинговая таблица организаций'!AU143</f>
        <v>97.6</v>
      </c>
      <c r="G141" s="31">
        <f>'Рейтинговая таблица организаций'!BE143</f>
        <v>97.4</v>
      </c>
      <c r="H141" s="31">
        <f>'Рейтинговая таблица организаций'!BF143</f>
        <v>92</v>
      </c>
      <c r="I141" s="31" t="str">
        <f t="shared" si="6"/>
        <v>124-128</v>
      </c>
      <c r="J141" s="97">
        <f t="shared" si="7"/>
        <v>124</v>
      </c>
      <c r="K141" s="32">
        <f t="shared" si="8"/>
        <v>5</v>
      </c>
      <c r="L141" s="83">
        <f>'бланки '!D145</f>
        <v>140</v>
      </c>
      <c r="M141" s="98" t="str">
        <f>'бланки '!A145</f>
        <v>Дмитровский район</v>
      </c>
    </row>
    <row r="142" spans="1:13">
      <c r="A142" s="31">
        <f>анкеты!A142</f>
        <v>141</v>
      </c>
      <c r="B142" s="31" t="str">
        <f>'бланки '!C146</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2" s="31">
        <f>'Рейтинговая таблица организаций'!T144</f>
        <v>97.9</v>
      </c>
      <c r="D142" s="31">
        <f>'Рейтинговая таблица организаций'!AC144</f>
        <v>100</v>
      </c>
      <c r="E142" s="31">
        <f>'Рейтинговая таблица организаций'!AK144</f>
        <v>54</v>
      </c>
      <c r="F142" s="31">
        <f>'Рейтинговая таблица организаций'!AU144</f>
        <v>100</v>
      </c>
      <c r="G142" s="31">
        <f>'Рейтинговая таблица организаций'!BE144</f>
        <v>100</v>
      </c>
      <c r="H142" s="31">
        <f>'Рейтинговая таблица организаций'!BF144</f>
        <v>90.38</v>
      </c>
      <c r="I142" s="31" t="str">
        <f t="shared" si="6"/>
        <v>207-209</v>
      </c>
      <c r="J142" s="97">
        <f t="shared" si="7"/>
        <v>207</v>
      </c>
      <c r="K142" s="32">
        <f t="shared" si="8"/>
        <v>3</v>
      </c>
      <c r="L142" s="83">
        <f>'бланки '!D146</f>
        <v>141</v>
      </c>
      <c r="M142" s="98" t="str">
        <f>'бланки '!A146</f>
        <v>Дмитровский район</v>
      </c>
    </row>
    <row r="143" spans="1:13">
      <c r="A143" s="31">
        <f>анкеты!A143</f>
        <v>142</v>
      </c>
      <c r="B143" s="31" t="str">
        <f>'бланки '!C147</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3" s="31">
        <f>'Рейтинговая таблица организаций'!T145</f>
        <v>98.6</v>
      </c>
      <c r="D143" s="31">
        <f>'Рейтинговая таблица организаций'!AC145</f>
        <v>99</v>
      </c>
      <c r="E143" s="31">
        <f>'Рейтинговая таблица организаций'!AK145</f>
        <v>68.400000000000006</v>
      </c>
      <c r="F143" s="31">
        <f>'Рейтинговая таблица организаций'!AU145</f>
        <v>97</v>
      </c>
      <c r="G143" s="31">
        <f>'Рейтинговая таблица организаций'!BE145</f>
        <v>97</v>
      </c>
      <c r="H143" s="31">
        <f>'Рейтинговая таблица организаций'!BF145</f>
        <v>92</v>
      </c>
      <c r="I143" s="31" t="str">
        <f t="shared" si="6"/>
        <v>124-128</v>
      </c>
      <c r="J143" s="97">
        <f t="shared" si="7"/>
        <v>124</v>
      </c>
      <c r="K143" s="32">
        <f t="shared" si="8"/>
        <v>5</v>
      </c>
      <c r="L143" s="83">
        <f>'бланки '!D147</f>
        <v>142</v>
      </c>
      <c r="M143" s="98" t="str">
        <f>'бланки '!A147</f>
        <v>Дмитровский район</v>
      </c>
    </row>
    <row r="144" spans="1:13">
      <c r="A144" s="31">
        <f>анкеты!A144</f>
        <v>144</v>
      </c>
      <c r="B144" s="31" t="str">
        <f>'бланки '!C148</f>
        <v>Муниципальное бюджетное общеобразовательное учреждение «Домаховская средняя общеобразовательная школа» Дмитровского района Орловской области</v>
      </c>
      <c r="C144" s="31">
        <f>'Рейтинговая таблица организаций'!T146</f>
        <v>99.1</v>
      </c>
      <c r="D144" s="31">
        <f>'Рейтинговая таблица организаций'!AC146</f>
        <v>100</v>
      </c>
      <c r="E144" s="31">
        <f>'Рейтинговая таблица организаций'!AK146</f>
        <v>72</v>
      </c>
      <c r="F144" s="31">
        <f>'Рейтинговая таблица организаций'!AU146</f>
        <v>100</v>
      </c>
      <c r="G144" s="31">
        <f>'Рейтинговая таблица организаций'!BE146</f>
        <v>99.4</v>
      </c>
      <c r="H144" s="31">
        <f>'Рейтинговая таблица организаций'!BF146</f>
        <v>94.1</v>
      </c>
      <c r="I144" s="31" t="str">
        <f t="shared" si="6"/>
        <v>56-57</v>
      </c>
      <c r="J144" s="97">
        <f t="shared" si="7"/>
        <v>56</v>
      </c>
      <c r="K144" s="32">
        <f t="shared" si="8"/>
        <v>2</v>
      </c>
      <c r="L144" s="83">
        <f>'бланки '!D148</f>
        <v>144</v>
      </c>
      <c r="M144" s="98" t="str">
        <f>'бланки '!A148</f>
        <v>Дмитровский район</v>
      </c>
    </row>
    <row r="145" spans="1:13">
      <c r="A145" s="31">
        <f>анкеты!A145</f>
        <v>145</v>
      </c>
      <c r="B145" s="31" t="str">
        <f>'бланки '!C149</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5" s="31">
        <f>'Рейтинговая таблица организаций'!T147</f>
        <v>90.1</v>
      </c>
      <c r="D145" s="31">
        <f>'Рейтинговая таблица организаций'!AC147</f>
        <v>100</v>
      </c>
      <c r="E145" s="31">
        <f>'Рейтинговая таблица организаций'!AK147</f>
        <v>49.8</v>
      </c>
      <c r="F145" s="31">
        <f>'Рейтинговая таблица организаций'!AU147</f>
        <v>100</v>
      </c>
      <c r="G145" s="31">
        <f>'Рейтинговая таблица организаций'!BE147</f>
        <v>100</v>
      </c>
      <c r="H145" s="31">
        <f>'Рейтинговая таблица организаций'!BF147</f>
        <v>87.97999999999999</v>
      </c>
      <c r="I145" s="31" t="str">
        <f t="shared" si="6"/>
        <v>313</v>
      </c>
      <c r="J145" s="97">
        <f t="shared" si="7"/>
        <v>313</v>
      </c>
      <c r="K145" s="32">
        <f t="shared" si="8"/>
        <v>1</v>
      </c>
      <c r="L145" s="83">
        <f>'бланки '!D149</f>
        <v>145</v>
      </c>
      <c r="M145" s="98" t="str">
        <f>'бланки '!A149</f>
        <v>Дмитровский район</v>
      </c>
    </row>
    <row r="146" spans="1:13">
      <c r="A146" s="31">
        <f>анкеты!A146</f>
        <v>146</v>
      </c>
      <c r="B146" s="31" t="str">
        <f>'бланки '!C150</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6" s="31">
        <f>'Рейтинговая таблица организаций'!T148</f>
        <v>94</v>
      </c>
      <c r="D146" s="31">
        <f>'Рейтинговая таблица организаций'!AC148</f>
        <v>100</v>
      </c>
      <c r="E146" s="31">
        <f>'Рейтинговая таблица организаций'!AK148</f>
        <v>54</v>
      </c>
      <c r="F146" s="31">
        <f>'Рейтинговая таблица организаций'!AU148</f>
        <v>100</v>
      </c>
      <c r="G146" s="31">
        <f>'Рейтинговая таблица организаций'!BE148</f>
        <v>100</v>
      </c>
      <c r="H146" s="31">
        <f>'Рейтинговая таблица организаций'!BF148</f>
        <v>89.6</v>
      </c>
      <c r="I146" s="31" t="str">
        <f t="shared" si="6"/>
        <v>255-256</v>
      </c>
      <c r="J146" s="97">
        <f t="shared" si="7"/>
        <v>255</v>
      </c>
      <c r="K146" s="32">
        <f t="shared" si="8"/>
        <v>2</v>
      </c>
      <c r="L146" s="83">
        <f>'бланки '!D150</f>
        <v>146</v>
      </c>
      <c r="M146" s="98" t="str">
        <f>'бланки '!A150</f>
        <v>Дмитровский район</v>
      </c>
    </row>
    <row r="147" spans="1:13">
      <c r="A147" s="31">
        <f>анкеты!A147</f>
        <v>147</v>
      </c>
      <c r="B147" s="31" t="str">
        <f>'бланки '!C151</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7" s="31">
        <f>'Рейтинговая таблица организаций'!T149</f>
        <v>99.1</v>
      </c>
      <c r="D147" s="31">
        <f>'Рейтинговая таблица организаций'!AC149</f>
        <v>100</v>
      </c>
      <c r="E147" s="31">
        <f>'Рейтинговая таблица организаций'!AK149</f>
        <v>56.7</v>
      </c>
      <c r="F147" s="31">
        <f>'Рейтинговая таблица организаций'!AU149</f>
        <v>98.6</v>
      </c>
      <c r="G147" s="31">
        <f>'Рейтинговая таблица организаций'!BE149</f>
        <v>100</v>
      </c>
      <c r="H147" s="31">
        <f>'Рейтинговая таблица организаций'!BF149</f>
        <v>90.88</v>
      </c>
      <c r="I147" s="31" t="str">
        <f t="shared" si="6"/>
        <v>183-184</v>
      </c>
      <c r="J147" s="97">
        <f t="shared" si="7"/>
        <v>183</v>
      </c>
      <c r="K147" s="32">
        <f t="shared" si="8"/>
        <v>2</v>
      </c>
      <c r="L147" s="83">
        <f>'бланки '!D151</f>
        <v>147</v>
      </c>
      <c r="M147" s="98" t="str">
        <f>'бланки '!A151</f>
        <v>Дмитровский район</v>
      </c>
    </row>
    <row r="148" spans="1:13">
      <c r="A148" s="31">
        <f>анкеты!A148</f>
        <v>148</v>
      </c>
      <c r="B148" s="31" t="str">
        <f>'бланки '!C152</f>
        <v>Муниципальное бюджетное общеобразовательное учреждение «Лицей имени С. Н. Булгакова» г. Ливны Орловской области</v>
      </c>
      <c r="C148" s="31">
        <f>'Рейтинговая таблица организаций'!T150</f>
        <v>98.8</v>
      </c>
      <c r="D148" s="31">
        <f>'Рейтинговая таблица организаций'!AC150</f>
        <v>98.5</v>
      </c>
      <c r="E148" s="31">
        <f>'Рейтинговая таблица организаций'!AK150</f>
        <v>71.900000000000006</v>
      </c>
      <c r="F148" s="31">
        <f>'Рейтинговая таблица организаций'!AU150</f>
        <v>97.4</v>
      </c>
      <c r="G148" s="31">
        <f>'Рейтинговая таблица организаций'!BE150</f>
        <v>98</v>
      </c>
      <c r="H148" s="31">
        <f>'Рейтинговая таблица организаций'!BF150</f>
        <v>92.92</v>
      </c>
      <c r="I148" s="31" t="str">
        <f t="shared" si="6"/>
        <v>92</v>
      </c>
      <c r="J148" s="97">
        <f t="shared" si="7"/>
        <v>92</v>
      </c>
      <c r="K148" s="32">
        <f t="shared" si="8"/>
        <v>1</v>
      </c>
      <c r="L148" s="83">
        <f>'бланки '!D152</f>
        <v>148</v>
      </c>
      <c r="M148" s="98" t="str">
        <f>'бланки '!A152</f>
        <v>город Ливны</v>
      </c>
    </row>
    <row r="149" spans="1:13">
      <c r="A149" s="31">
        <f>анкеты!A149</f>
        <v>149</v>
      </c>
      <c r="B149" s="31" t="str">
        <f>'бланки '!C153</f>
        <v>Муниципальное бюджетное общеобразовательное учреждение «Средняя общеобразовательная школа № 4» г. Ливны</v>
      </c>
      <c r="C149" s="31">
        <f>'Рейтинговая таблица организаций'!T151</f>
        <v>99.6</v>
      </c>
      <c r="D149" s="31">
        <f>'Рейтинговая таблица организаций'!AC151</f>
        <v>99.5</v>
      </c>
      <c r="E149" s="31">
        <f>'Рейтинговая таблица организаций'!AK151</f>
        <v>92.5</v>
      </c>
      <c r="F149" s="31">
        <f>'Рейтинговая таблица организаций'!AU151</f>
        <v>99</v>
      </c>
      <c r="G149" s="31">
        <f>'Рейтинговая таблица организаций'!BE151</f>
        <v>97.9</v>
      </c>
      <c r="H149" s="31">
        <f>'Рейтинговая таблица организаций'!BF151</f>
        <v>97.7</v>
      </c>
      <c r="I149" s="31" t="str">
        <f t="shared" si="6"/>
        <v>8</v>
      </c>
      <c r="J149" s="97">
        <f t="shared" si="7"/>
        <v>8</v>
      </c>
      <c r="K149" s="32">
        <f t="shared" si="8"/>
        <v>1</v>
      </c>
      <c r="L149" s="83">
        <f>'бланки '!D153</f>
        <v>149</v>
      </c>
      <c r="M149" s="98" t="str">
        <f>'бланки '!A153</f>
        <v>город Ливны</v>
      </c>
    </row>
    <row r="150" spans="1:13">
      <c r="A150" s="31">
        <f>анкеты!A150</f>
        <v>150</v>
      </c>
      <c r="B150" s="31" t="str">
        <f>'бланки '!C154</f>
        <v>Муниципальное бюджетное общеобразовательное учреждение Гимназия города Ливны</v>
      </c>
      <c r="C150" s="31">
        <f>'Рейтинговая таблица организаций'!T152</f>
        <v>99.2</v>
      </c>
      <c r="D150" s="31">
        <f>'Рейтинговая таблица организаций'!AC152</f>
        <v>99</v>
      </c>
      <c r="E150" s="31">
        <f>'Рейтинговая таблица организаций'!AK152</f>
        <v>69.900000000000006</v>
      </c>
      <c r="F150" s="31">
        <f>'Рейтинговая таблица организаций'!AU152</f>
        <v>98.8</v>
      </c>
      <c r="G150" s="31">
        <f>'Рейтинговая таблица организаций'!BE152</f>
        <v>98.5</v>
      </c>
      <c r="H150" s="31">
        <f>'Рейтинговая таблица организаций'!BF152</f>
        <v>93.080000000000013</v>
      </c>
      <c r="I150" s="31" t="str">
        <f t="shared" si="6"/>
        <v>85</v>
      </c>
      <c r="J150" s="97">
        <f t="shared" si="7"/>
        <v>85</v>
      </c>
      <c r="K150" s="32">
        <f t="shared" si="8"/>
        <v>1</v>
      </c>
      <c r="L150" s="83">
        <f>'бланки '!D154</f>
        <v>150</v>
      </c>
      <c r="M150" s="98" t="str">
        <f>'бланки '!A154</f>
        <v>город Ливны</v>
      </c>
    </row>
    <row r="151" spans="1:13">
      <c r="A151" s="31">
        <f>анкеты!A151</f>
        <v>151</v>
      </c>
      <c r="B151" s="31" t="str">
        <f>'бланки '!C155</f>
        <v>Муниципальное бюджетное общеобразовательное учреждение «Средняя общеобразовательная школа № 5» г. Ливны</v>
      </c>
      <c r="C151" s="31">
        <f>'Рейтинговая таблица организаций'!T153</f>
        <v>99.6</v>
      </c>
      <c r="D151" s="31">
        <f>'Рейтинговая таблица организаций'!AC153</f>
        <v>99.5</v>
      </c>
      <c r="E151" s="31">
        <f>'Рейтинговая таблица организаций'!AK153</f>
        <v>57.3</v>
      </c>
      <c r="F151" s="31">
        <f>'Рейтинговая таблица организаций'!AU153</f>
        <v>96.8</v>
      </c>
      <c r="G151" s="31">
        <f>'Рейтинговая таблица организаций'!BE153</f>
        <v>97.4</v>
      </c>
      <c r="H151" s="31">
        <f>'Рейтинговая таблица организаций'!BF153</f>
        <v>90.12</v>
      </c>
      <c r="I151" s="31" t="str">
        <f t="shared" si="6"/>
        <v>228-230</v>
      </c>
      <c r="J151" s="97">
        <f t="shared" si="7"/>
        <v>228</v>
      </c>
      <c r="K151" s="32">
        <f t="shared" si="8"/>
        <v>3</v>
      </c>
      <c r="L151" s="83">
        <f>'бланки '!D155</f>
        <v>151</v>
      </c>
      <c r="M151" s="98" t="str">
        <f>'бланки '!A155</f>
        <v>город Ливны</v>
      </c>
    </row>
    <row r="152" spans="1:13">
      <c r="A152" s="31">
        <f>анкеты!A152</f>
        <v>152</v>
      </c>
      <c r="B152" s="31" t="str">
        <f>'бланки '!C156</f>
        <v>Муниципальное бюджетное общеобразовательное учреждение «Основная общеобразовательная школа № 11» г. Ливны</v>
      </c>
      <c r="C152" s="31">
        <f>'Рейтинговая таблица организаций'!T154</f>
        <v>96.6</v>
      </c>
      <c r="D152" s="31">
        <f>'Рейтинговая таблица организаций'!AC154</f>
        <v>98</v>
      </c>
      <c r="E152" s="31">
        <f>'Рейтинговая таблица организаций'!AK154</f>
        <v>69</v>
      </c>
      <c r="F152" s="31">
        <f>'Рейтинговая таблица организаций'!AU154</f>
        <v>99.4</v>
      </c>
      <c r="G152" s="31">
        <f>'Рейтинговая таблица организаций'!BE154</f>
        <v>97.2</v>
      </c>
      <c r="H152" s="31">
        <f>'Рейтинговая таблица организаций'!BF154</f>
        <v>92.039999999999992</v>
      </c>
      <c r="I152" s="31" t="str">
        <f t="shared" si="6"/>
        <v>123</v>
      </c>
      <c r="J152" s="97">
        <f t="shared" si="7"/>
        <v>123</v>
      </c>
      <c r="K152" s="32">
        <f t="shared" si="8"/>
        <v>1</v>
      </c>
      <c r="L152" s="83">
        <f>'бланки '!D156</f>
        <v>152</v>
      </c>
      <c r="M152" s="98" t="str">
        <f>'бланки '!A156</f>
        <v>город Ливны</v>
      </c>
    </row>
    <row r="153" spans="1:13">
      <c r="A153" s="31">
        <f>анкеты!A153</f>
        <v>153</v>
      </c>
      <c r="B153" s="31" t="str">
        <f>'бланки '!C157</f>
        <v>Муниципальное бюджетное общеобразовательное учреждение «Средняя общеобразовательная школа № 6» г. Ливны</v>
      </c>
      <c r="C153" s="31">
        <f>'Рейтинговая таблица организаций'!T155</f>
        <v>93.8</v>
      </c>
      <c r="D153" s="31">
        <f>'Рейтинговая таблица организаций'!AC155</f>
        <v>99</v>
      </c>
      <c r="E153" s="31">
        <f>'Рейтинговая таблица организаций'!AK155</f>
        <v>59.4</v>
      </c>
      <c r="F153" s="31">
        <f>'Рейтинговая таблица организаций'!AU155</f>
        <v>96.8</v>
      </c>
      <c r="G153" s="31">
        <f>'Рейтинговая таблица организаций'!BE155</f>
        <v>97.9</v>
      </c>
      <c r="H153" s="31">
        <f>'Рейтинговая таблица организаций'!BF155</f>
        <v>89.38</v>
      </c>
      <c r="I153" s="31" t="str">
        <f t="shared" si="6"/>
        <v>261</v>
      </c>
      <c r="J153" s="97">
        <f t="shared" si="7"/>
        <v>261</v>
      </c>
      <c r="K153" s="32">
        <f t="shared" si="8"/>
        <v>1</v>
      </c>
      <c r="L153" s="83">
        <f>'бланки '!D157</f>
        <v>153</v>
      </c>
      <c r="M153" s="98" t="str">
        <f>'бланки '!A157</f>
        <v>город Ливны</v>
      </c>
    </row>
    <row r="154" spans="1:13">
      <c r="A154" s="31">
        <f>анкеты!A154</f>
        <v>154</v>
      </c>
      <c r="B154" s="31" t="str">
        <f>'бланки '!C158</f>
        <v>Муниципальное бюджетное общеобразовательное учреждение «Средняя общеобразовательная школа № 2 г. Ливны»</v>
      </c>
      <c r="C154" s="31">
        <f>'Рейтинговая таблица организаций'!T156</f>
        <v>99</v>
      </c>
      <c r="D154" s="31">
        <f>'Рейтинговая таблица организаций'!AC156</f>
        <v>98</v>
      </c>
      <c r="E154" s="31">
        <f>'Рейтинговая таблица организаций'!AK156</f>
        <v>84.2</v>
      </c>
      <c r="F154" s="31">
        <f>'Рейтинговая таблица организаций'!AU156</f>
        <v>98.2</v>
      </c>
      <c r="G154" s="31">
        <f>'Рейтинговая таблица организаций'!BE156</f>
        <v>96.7</v>
      </c>
      <c r="H154" s="31">
        <f>'Рейтинговая таблица организаций'!BF156</f>
        <v>95.22</v>
      </c>
      <c r="I154" s="31" t="str">
        <f t="shared" si="6"/>
        <v>39</v>
      </c>
      <c r="J154" s="97">
        <f t="shared" si="7"/>
        <v>39</v>
      </c>
      <c r="K154" s="32">
        <f t="shared" si="8"/>
        <v>1</v>
      </c>
      <c r="L154" s="83">
        <f>'бланки '!D158</f>
        <v>154</v>
      </c>
      <c r="M154" s="98" t="str">
        <f>'бланки '!A158</f>
        <v>город Ливны</v>
      </c>
    </row>
    <row r="155" spans="1:13">
      <c r="A155" s="31">
        <f>анкеты!A155</f>
        <v>155</v>
      </c>
      <c r="B155" s="31" t="str">
        <f>'бланки '!C159</f>
        <v>Муниципальное бюджетное общеобразовательное учреждение «Основная общеобразовательная школа № 9» г. Ливны</v>
      </c>
      <c r="C155" s="31">
        <f>'Рейтинговая таблица организаций'!T157</f>
        <v>94.6</v>
      </c>
      <c r="D155" s="31">
        <f>'Рейтинговая таблица организаций'!AC157</f>
        <v>97.5</v>
      </c>
      <c r="E155" s="31">
        <f>'Рейтинговая таблица организаций'!AK157</f>
        <v>43.9</v>
      </c>
      <c r="F155" s="31">
        <f>'Рейтинговая таблица организаций'!AU157</f>
        <v>98</v>
      </c>
      <c r="G155" s="31">
        <f>'Рейтинговая таблица организаций'!BE157</f>
        <v>96</v>
      </c>
      <c r="H155" s="31">
        <f>'Рейтинговая таблица организаций'!BF157</f>
        <v>86</v>
      </c>
      <c r="I155" s="31" t="str">
        <f t="shared" si="6"/>
        <v>329</v>
      </c>
      <c r="J155" s="97">
        <f t="shared" si="7"/>
        <v>329</v>
      </c>
      <c r="K155" s="32">
        <f t="shared" si="8"/>
        <v>1</v>
      </c>
      <c r="L155" s="83">
        <f>'бланки '!D159</f>
        <v>155</v>
      </c>
      <c r="M155" s="98" t="str">
        <f>'бланки '!A159</f>
        <v>город Ливны</v>
      </c>
    </row>
    <row r="156" spans="1:13">
      <c r="A156" s="31">
        <f>анкеты!A156</f>
        <v>156</v>
      </c>
      <c r="B156" s="31" t="str">
        <f>'бланки '!C160</f>
        <v>Муниципальное бюджетное общеобразовательное учреждение «Средняя общеобразовательная школа № 1» г. Ливны</v>
      </c>
      <c r="C156" s="31">
        <f>'Рейтинговая таблица организаций'!T158</f>
        <v>98.2</v>
      </c>
      <c r="D156" s="31">
        <f>'Рейтинговая таблица организаций'!AC158</f>
        <v>97.5</v>
      </c>
      <c r="E156" s="31">
        <f>'Рейтинговая таблица организаций'!AK158</f>
        <v>77.900000000000006</v>
      </c>
      <c r="F156" s="31">
        <f>'Рейтинговая таблица организаций'!AU158</f>
        <v>98.8</v>
      </c>
      <c r="G156" s="31">
        <f>'Рейтинговая таблица организаций'!BE158</f>
        <v>98.5</v>
      </c>
      <c r="H156" s="31">
        <f>'Рейтинговая таблица организаций'!BF158</f>
        <v>94.18</v>
      </c>
      <c r="I156" s="31" t="str">
        <f t="shared" si="6"/>
        <v>54</v>
      </c>
      <c r="J156" s="97">
        <f t="shared" si="7"/>
        <v>54</v>
      </c>
      <c r="K156" s="32">
        <f t="shared" si="8"/>
        <v>1</v>
      </c>
      <c r="L156" s="83">
        <f>'бланки '!D160</f>
        <v>156</v>
      </c>
      <c r="M156" s="98" t="str">
        <f>'бланки '!A160</f>
        <v>город Ливны</v>
      </c>
    </row>
    <row r="157" spans="1:13">
      <c r="A157" s="31">
        <f>анкеты!A157</f>
        <v>157</v>
      </c>
      <c r="B157" s="31" t="str">
        <f>'бланки '!C161</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7" s="31">
        <f>'Рейтинговая таблица организаций'!T159</f>
        <v>100</v>
      </c>
      <c r="D157" s="31">
        <f>'Рейтинговая таблица организаций'!AC159</f>
        <v>100</v>
      </c>
      <c r="E157" s="31">
        <f>'Рейтинговая таблица организаций'!AK159</f>
        <v>66</v>
      </c>
      <c r="F157" s="31">
        <f>'Рейтинговая таблица организаций'!AU159</f>
        <v>99</v>
      </c>
      <c r="G157" s="31">
        <f>'Рейтинговая таблица организаций'!BE159</f>
        <v>100</v>
      </c>
      <c r="H157" s="31">
        <f>'Рейтинговая таблица организаций'!BF159</f>
        <v>93</v>
      </c>
      <c r="I157" s="31" t="str">
        <f t="shared" si="6"/>
        <v>87-88</v>
      </c>
      <c r="J157" s="97">
        <f t="shared" si="7"/>
        <v>87</v>
      </c>
      <c r="K157" s="32">
        <f t="shared" si="8"/>
        <v>2</v>
      </c>
      <c r="L157" s="83">
        <f>'бланки '!D161</f>
        <v>157</v>
      </c>
      <c r="M157" s="98" t="str">
        <f>'бланки '!A161</f>
        <v>Корсаковский район</v>
      </c>
    </row>
    <row r="158" spans="1:13">
      <c r="A158" s="31">
        <f>анкеты!A158</f>
        <v>158</v>
      </c>
      <c r="B158" s="31" t="str">
        <f>'бланки '!C162</f>
        <v>Муниципальное бюджетное общеобразовательное учреждение - Совхозная средняя общеобразовательная школа Корсаковского района Орловской области</v>
      </c>
      <c r="C158" s="31">
        <f>'Рейтинговая таблица организаций'!T160</f>
        <v>96.6</v>
      </c>
      <c r="D158" s="31">
        <f>'Рейтинговая таблица организаций'!AC160</f>
        <v>100</v>
      </c>
      <c r="E158" s="31">
        <f>'Рейтинговая таблица организаций'!AK160</f>
        <v>76</v>
      </c>
      <c r="F158" s="31">
        <f>'Рейтинговая таблица организаций'!AU160</f>
        <v>99.2</v>
      </c>
      <c r="G158" s="31">
        <f>'Рейтинговая таблица организаций'!BE160</f>
        <v>99.4</v>
      </c>
      <c r="H158" s="31">
        <f>'Рейтинговая таблица организаций'!BF160</f>
        <v>94.240000000000009</v>
      </c>
      <c r="I158" s="31" t="str">
        <f t="shared" si="6"/>
        <v>53</v>
      </c>
      <c r="J158" s="97">
        <f t="shared" si="7"/>
        <v>53</v>
      </c>
      <c r="K158" s="32">
        <f t="shared" si="8"/>
        <v>1</v>
      </c>
      <c r="L158" s="83">
        <f>'бланки '!D162</f>
        <v>158</v>
      </c>
      <c r="M158" s="98" t="str">
        <f>'бланки '!A162</f>
        <v>Корсаковский район</v>
      </c>
    </row>
    <row r="159" spans="1:13">
      <c r="A159" s="31">
        <f>анкеты!A159</f>
        <v>159</v>
      </c>
      <c r="B159" s="31" t="str">
        <f>'бланки '!C163</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59" s="31">
        <f>'Рейтинговая таблица организаций'!T161</f>
        <v>100</v>
      </c>
      <c r="D159" s="31">
        <f>'Рейтинговая таблица организаций'!AC161</f>
        <v>100</v>
      </c>
      <c r="E159" s="31">
        <f>'Рейтинговая таблица организаций'!AK161</f>
        <v>52</v>
      </c>
      <c r="F159" s="31">
        <f>'Рейтинговая таблица организаций'!AU161</f>
        <v>100</v>
      </c>
      <c r="G159" s="31">
        <f>'Рейтинговая таблица организаций'!BE161</f>
        <v>100</v>
      </c>
      <c r="H159" s="31">
        <f>'Рейтинговая таблица организаций'!BF161</f>
        <v>90.4</v>
      </c>
      <c r="I159" s="31" t="str">
        <f t="shared" si="6"/>
        <v>205-206</v>
      </c>
      <c r="J159" s="97">
        <f t="shared" si="7"/>
        <v>205</v>
      </c>
      <c r="K159" s="32">
        <f t="shared" si="8"/>
        <v>2</v>
      </c>
      <c r="L159" s="83">
        <f>'бланки '!D163</f>
        <v>159</v>
      </c>
      <c r="M159" s="98" t="str">
        <f>'бланки '!A163</f>
        <v>Корсаковский район</v>
      </c>
    </row>
    <row r="160" spans="1:13">
      <c r="A160" s="31">
        <f>анкеты!A160</f>
        <v>160</v>
      </c>
      <c r="B160" s="31" t="str">
        <f>'бланки '!C164</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0" s="31">
        <f>'Рейтинговая таблица организаций'!T162</f>
        <v>99.7</v>
      </c>
      <c r="D160" s="31">
        <f>'Рейтинговая таблица организаций'!AC162</f>
        <v>100</v>
      </c>
      <c r="E160" s="31">
        <f>'Рейтинговая таблица организаций'!AK162</f>
        <v>46</v>
      </c>
      <c r="F160" s="31">
        <f>'Рейтинговая таблица организаций'!AU162</f>
        <v>100</v>
      </c>
      <c r="G160" s="31">
        <f>'Рейтинговая таблица организаций'!BE162</f>
        <v>100</v>
      </c>
      <c r="H160" s="31">
        <f>'Рейтинговая таблица организаций'!BF162</f>
        <v>89.14</v>
      </c>
      <c r="I160" s="31" t="str">
        <f t="shared" si="6"/>
        <v>270</v>
      </c>
      <c r="J160" s="97">
        <f t="shared" si="7"/>
        <v>270</v>
      </c>
      <c r="K160" s="32">
        <f t="shared" si="8"/>
        <v>1</v>
      </c>
      <c r="L160" s="83">
        <f>'бланки '!D164</f>
        <v>160</v>
      </c>
      <c r="M160" s="98" t="str">
        <f>'бланки '!A164</f>
        <v>Корсаковский район</v>
      </c>
    </row>
    <row r="161" spans="1:13">
      <c r="A161" s="31">
        <f>анкеты!A161</f>
        <v>161</v>
      </c>
      <c r="B161" s="31" t="str">
        <f>'бланки '!C165</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1" s="31">
        <f>'Рейтинговая таблица организаций'!T163</f>
        <v>99.7</v>
      </c>
      <c r="D161" s="31">
        <f>'Рейтинговая таблица организаций'!AC163</f>
        <v>100</v>
      </c>
      <c r="E161" s="31">
        <f>'Рейтинговая таблица организаций'!AK163</f>
        <v>54</v>
      </c>
      <c r="F161" s="31">
        <f>'Рейтинговая таблица организаций'!AU163</f>
        <v>100</v>
      </c>
      <c r="G161" s="31">
        <f>'Рейтинговая таблица организаций'!BE163</f>
        <v>100</v>
      </c>
      <c r="H161" s="31">
        <f>'Рейтинговая таблица организаций'!BF163</f>
        <v>90.74</v>
      </c>
      <c r="I161" s="31" t="str">
        <f t="shared" si="6"/>
        <v>186-190</v>
      </c>
      <c r="J161" s="97">
        <f t="shared" si="7"/>
        <v>186</v>
      </c>
      <c r="K161" s="32">
        <f t="shared" si="8"/>
        <v>5</v>
      </c>
      <c r="L161" s="83">
        <f>'бланки '!D165</f>
        <v>161</v>
      </c>
      <c r="M161" s="98" t="str">
        <f>'бланки '!A165</f>
        <v>Корсаковский район</v>
      </c>
    </row>
    <row r="162" spans="1:13">
      <c r="A162" s="31">
        <f>анкеты!A162</f>
        <v>162</v>
      </c>
      <c r="B162" s="31" t="str">
        <f>'бланки '!C166</f>
        <v>Муниципальное бюджетное общеобразовательное учреждение «Средняя общеобразовательная школа № 3» Болховского района Орловской области</v>
      </c>
      <c r="C162" s="31">
        <f>'Рейтинговая таблица организаций'!T164</f>
        <v>100</v>
      </c>
      <c r="D162" s="31">
        <f>'Рейтинговая таблица организаций'!AC164</f>
        <v>100</v>
      </c>
      <c r="E162" s="31">
        <f>'Рейтинговая таблица организаций'!AK164</f>
        <v>92.8</v>
      </c>
      <c r="F162" s="31">
        <f>'Рейтинговая таблица организаций'!AU164</f>
        <v>98.6</v>
      </c>
      <c r="G162" s="31">
        <f>'Рейтинговая таблица организаций'!BE164</f>
        <v>98.7</v>
      </c>
      <c r="H162" s="31">
        <f>'Рейтинговая таблица организаций'!BF164</f>
        <v>98.02</v>
      </c>
      <c r="I162" s="31" t="str">
        <f t="shared" si="6"/>
        <v>7</v>
      </c>
      <c r="J162" s="97">
        <f t="shared" si="7"/>
        <v>7</v>
      </c>
      <c r="K162" s="32">
        <f t="shared" si="8"/>
        <v>1</v>
      </c>
      <c r="L162" s="83">
        <f>'бланки '!D166</f>
        <v>162</v>
      </c>
      <c r="M162" s="98" t="str">
        <f>'бланки '!A166</f>
        <v>Болховский район</v>
      </c>
    </row>
    <row r="163" spans="1:13">
      <c r="A163" s="31">
        <f>анкеты!A163</f>
        <v>163</v>
      </c>
      <c r="B163" s="31" t="str">
        <f>'бланки '!C167</f>
        <v>Муниципальное бюджетное общеобразовательное учреждение «Гимназия г. Болхова»</v>
      </c>
      <c r="C163" s="31">
        <f>'Рейтинговая таблица организаций'!T165</f>
        <v>95.4</v>
      </c>
      <c r="D163" s="31">
        <f>'Рейтинговая таблица организаций'!AC165</f>
        <v>98</v>
      </c>
      <c r="E163" s="31">
        <f>'Рейтинговая таблица организаций'!AK165</f>
        <v>63.3</v>
      </c>
      <c r="F163" s="31">
        <f>'Рейтинговая таблица организаций'!AU165</f>
        <v>97.2</v>
      </c>
      <c r="G163" s="31">
        <f>'Рейтинговая таблица организаций'!BE165</f>
        <v>97.4</v>
      </c>
      <c r="H163" s="31">
        <f>'Рейтинговая таблица организаций'!BF165</f>
        <v>90.259999999999991</v>
      </c>
      <c r="I163" s="31" t="str">
        <f t="shared" si="6"/>
        <v>221</v>
      </c>
      <c r="J163" s="97">
        <f t="shared" si="7"/>
        <v>221</v>
      </c>
      <c r="K163" s="32">
        <f t="shared" si="8"/>
        <v>1</v>
      </c>
      <c r="L163" s="83">
        <f>'бланки '!D167</f>
        <v>163</v>
      </c>
      <c r="M163" s="98" t="str">
        <f>'бланки '!A167</f>
        <v>Болховский район</v>
      </c>
    </row>
    <row r="164" spans="1:13">
      <c r="A164" s="31">
        <f>анкеты!A164</f>
        <v>164</v>
      </c>
      <c r="B164" s="31" t="str">
        <f>'бланки '!C168</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4" s="31">
        <f>'Рейтинговая таблица организаций'!T166</f>
        <v>99.4</v>
      </c>
      <c r="D164" s="31">
        <f>'Рейтинговая таблица организаций'!AC166</f>
        <v>100</v>
      </c>
      <c r="E164" s="31">
        <f>'Рейтинговая таблица организаций'!AK166</f>
        <v>54</v>
      </c>
      <c r="F164" s="31">
        <f>'Рейтинговая таблица организаций'!AU166</f>
        <v>100</v>
      </c>
      <c r="G164" s="31">
        <f>'Рейтинговая таблица организаций'!BE166</f>
        <v>100</v>
      </c>
      <c r="H164" s="31">
        <f>'Рейтинговая таблица организаций'!BF166</f>
        <v>90.679999999999993</v>
      </c>
      <c r="I164" s="31" t="str">
        <f t="shared" si="6"/>
        <v>191-192</v>
      </c>
      <c r="J164" s="97">
        <f t="shared" si="7"/>
        <v>191</v>
      </c>
      <c r="K164" s="32">
        <f t="shared" si="8"/>
        <v>2</v>
      </c>
      <c r="L164" s="83">
        <f>'бланки '!D168</f>
        <v>164</v>
      </c>
      <c r="M164" s="98" t="str">
        <f>'бланки '!A168</f>
        <v>Болховский район</v>
      </c>
    </row>
    <row r="165" spans="1:13">
      <c r="A165" s="31">
        <f>анкеты!A165</f>
        <v>165</v>
      </c>
      <c r="B165" s="31" t="str">
        <f>'бланки '!C169</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5" s="31">
        <f>'Рейтинговая таблица организаций'!T167</f>
        <v>100</v>
      </c>
      <c r="D165" s="31">
        <f>'Рейтинговая таблица организаций'!AC167</f>
        <v>100</v>
      </c>
      <c r="E165" s="31">
        <f>'Рейтинговая таблица организаций'!AK167</f>
        <v>60</v>
      </c>
      <c r="F165" s="31">
        <f>'Рейтинговая таблица организаций'!AU167</f>
        <v>100</v>
      </c>
      <c r="G165" s="31">
        <f>'Рейтинговая таблица организаций'!BE167</f>
        <v>100</v>
      </c>
      <c r="H165" s="31">
        <f>'Рейтинговая таблица организаций'!BF167</f>
        <v>92</v>
      </c>
      <c r="I165" s="31" t="str">
        <f t="shared" si="6"/>
        <v>124-128</v>
      </c>
      <c r="J165" s="97">
        <f t="shared" si="7"/>
        <v>124</v>
      </c>
      <c r="K165" s="32">
        <f t="shared" si="8"/>
        <v>5</v>
      </c>
      <c r="L165" s="83">
        <f>'бланки '!D169</f>
        <v>165</v>
      </c>
      <c r="M165" s="98" t="str">
        <f>'бланки '!A169</f>
        <v>Болховский район</v>
      </c>
    </row>
    <row r="166" spans="1:13">
      <c r="A166" s="31">
        <f>анкеты!A166</f>
        <v>166</v>
      </c>
      <c r="B166" s="31" t="str">
        <f>'бланки '!C170</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6" s="31">
        <f>'Рейтинговая таблица организаций'!T168</f>
        <v>99.2</v>
      </c>
      <c r="D166" s="31">
        <f>'Рейтинговая таблица организаций'!AC168</f>
        <v>98.5</v>
      </c>
      <c r="E166" s="31">
        <f>'Рейтинговая таблица организаций'!AK168</f>
        <v>66</v>
      </c>
      <c r="F166" s="31">
        <f>'Рейтинговая таблица организаций'!AU168</f>
        <v>98.8</v>
      </c>
      <c r="G166" s="31">
        <f>'Рейтинговая таблица организаций'!BE168</f>
        <v>98.5</v>
      </c>
      <c r="H166" s="31">
        <f>'Рейтинговая таблица организаций'!BF168</f>
        <v>92.2</v>
      </c>
      <c r="I166" s="31" t="str">
        <f t="shared" si="6"/>
        <v>118</v>
      </c>
      <c r="J166" s="97">
        <f t="shared" si="7"/>
        <v>118</v>
      </c>
      <c r="K166" s="32">
        <f t="shared" si="8"/>
        <v>1</v>
      </c>
      <c r="L166" s="83">
        <f>'бланки '!D170</f>
        <v>166</v>
      </c>
      <c r="M166" s="98" t="str">
        <f>'бланки '!A170</f>
        <v>Болховский район</v>
      </c>
    </row>
    <row r="167" spans="1:13">
      <c r="A167" s="31">
        <f>анкеты!A167</f>
        <v>167</v>
      </c>
      <c r="B167" s="31" t="str">
        <f>'бланки '!C171</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7" s="31">
        <f>'Рейтинговая таблица организаций'!T169</f>
        <v>82.5</v>
      </c>
      <c r="D167" s="31">
        <f>'Рейтинговая таблица организаций'!AC169</f>
        <v>99</v>
      </c>
      <c r="E167" s="31">
        <f>'Рейтинговая таблица организаций'!AK169</f>
        <v>42.4</v>
      </c>
      <c r="F167" s="31">
        <f>'Рейтинговая таблица организаций'!AU169</f>
        <v>97.4</v>
      </c>
      <c r="G167" s="31">
        <f>'Рейтинговая таблица организаций'!BE169</f>
        <v>98</v>
      </c>
      <c r="H167" s="31">
        <f>'Рейтинговая таблица организаций'!BF169</f>
        <v>83.86</v>
      </c>
      <c r="I167" s="31" t="str">
        <f t="shared" si="6"/>
        <v>330</v>
      </c>
      <c r="J167" s="97">
        <f t="shared" si="7"/>
        <v>330</v>
      </c>
      <c r="K167" s="32">
        <f t="shared" si="8"/>
        <v>1</v>
      </c>
      <c r="L167" s="83">
        <f>'бланки '!D171</f>
        <v>167</v>
      </c>
      <c r="M167" s="98" t="str">
        <f>'бланки '!A171</f>
        <v>Болховский район</v>
      </c>
    </row>
    <row r="168" spans="1:13">
      <c r="A168" s="31">
        <f>анкеты!A168</f>
        <v>168</v>
      </c>
      <c r="B168" s="31" t="str">
        <f>'бланки '!C172</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68" s="31">
        <f>'Рейтинговая таблица организаций'!T170</f>
        <v>96.7</v>
      </c>
      <c r="D168" s="31">
        <f>'Рейтинговая таблица организаций'!AC170</f>
        <v>100</v>
      </c>
      <c r="E168" s="31">
        <f>'Рейтинговая таблица организаций'!AK170</f>
        <v>54</v>
      </c>
      <c r="F168" s="31">
        <f>'Рейтинговая таблица организаций'!AU170</f>
        <v>98</v>
      </c>
      <c r="G168" s="31">
        <f>'Рейтинговая таблица организаций'!BE170</f>
        <v>100</v>
      </c>
      <c r="H168" s="31">
        <f>'Рейтинговая таблица организаций'!BF170</f>
        <v>89.74</v>
      </c>
      <c r="I168" s="31" t="str">
        <f t="shared" si="6"/>
        <v>248</v>
      </c>
      <c r="J168" s="97">
        <f t="shared" si="7"/>
        <v>248</v>
      </c>
      <c r="K168" s="32">
        <f t="shared" si="8"/>
        <v>1</v>
      </c>
      <c r="L168" s="83">
        <f>'бланки '!D172</f>
        <v>168</v>
      </c>
      <c r="M168" s="98" t="str">
        <f>'бланки '!A172</f>
        <v>Болховский район</v>
      </c>
    </row>
    <row r="169" spans="1:13">
      <c r="A169" s="31">
        <f>анкеты!A169</f>
        <v>169</v>
      </c>
      <c r="B169" s="31" t="str">
        <f>'бланки '!C173</f>
        <v>Муниципальное бюджетное общеобразовательное учреждение «Струковская основная общеобразовательная школа» Болховского района Орловской области</v>
      </c>
      <c r="C169" s="31">
        <f>'Рейтинговая таблица организаций'!T171</f>
        <v>100</v>
      </c>
      <c r="D169" s="31">
        <f>'Рейтинговая таблица организаций'!AC171</f>
        <v>100</v>
      </c>
      <c r="E169" s="31">
        <f>'Рейтинговая таблица организаций'!AK171</f>
        <v>88</v>
      </c>
      <c r="F169" s="31">
        <f>'Рейтинговая таблица организаций'!AU171</f>
        <v>100</v>
      </c>
      <c r="G169" s="31">
        <f>'Рейтинговая таблица организаций'!BE171</f>
        <v>100</v>
      </c>
      <c r="H169" s="31">
        <f>'Рейтинговая таблица организаций'!BF171</f>
        <v>97.6</v>
      </c>
      <c r="I169" s="31" t="str">
        <f t="shared" si="6"/>
        <v>9-10</v>
      </c>
      <c r="J169" s="97">
        <f t="shared" si="7"/>
        <v>9</v>
      </c>
      <c r="K169" s="32">
        <f t="shared" si="8"/>
        <v>2</v>
      </c>
      <c r="L169" s="83">
        <f>'бланки '!D173</f>
        <v>169</v>
      </c>
      <c r="M169" s="98" t="str">
        <f>'бланки '!A173</f>
        <v>Болховский район</v>
      </c>
    </row>
    <row r="170" spans="1:13">
      <c r="A170" s="31">
        <f>анкеты!A170</f>
        <v>170</v>
      </c>
      <c r="B170" s="31" t="str">
        <f>'бланки '!C174</f>
        <v>Муниципальное бюджетное общеобразовательное учреждение «Злынская средняя общеобразовательная школа» Болховского района Орловской области</v>
      </c>
      <c r="C170" s="31">
        <f>'Рейтинговая таблица организаций'!T172</f>
        <v>97.4</v>
      </c>
      <c r="D170" s="31">
        <f>'Рейтинговая таблица организаций'!AC172</f>
        <v>99</v>
      </c>
      <c r="E170" s="31">
        <f>'Рейтинговая таблица организаций'!AK172</f>
        <v>46</v>
      </c>
      <c r="F170" s="31">
        <f>'Рейтинговая таблица организаций'!AU172</f>
        <v>99.6</v>
      </c>
      <c r="G170" s="31">
        <f>'Рейтинговая таблица организаций'!BE172</f>
        <v>98.8</v>
      </c>
      <c r="H170" s="31">
        <f>'Рейтинговая таблица организаций'!BF172</f>
        <v>88.16</v>
      </c>
      <c r="I170" s="31" t="str">
        <f t="shared" si="6"/>
        <v>309</v>
      </c>
      <c r="J170" s="97">
        <f t="shared" si="7"/>
        <v>309</v>
      </c>
      <c r="K170" s="32">
        <f t="shared" si="8"/>
        <v>1</v>
      </c>
      <c r="L170" s="83">
        <f>'бланки '!D174</f>
        <v>170</v>
      </c>
      <c r="M170" s="98" t="str">
        <f>'бланки '!A174</f>
        <v>Болховский район</v>
      </c>
    </row>
    <row r="171" spans="1:13">
      <c r="A171" s="31">
        <f>анкеты!A171</f>
        <v>171</v>
      </c>
      <c r="B171" s="31" t="str">
        <f>'бланки '!C175</f>
        <v>Муниципальное бюджетное общеобразовательное учреждение «Октябрьская основная общеобразовательная школа» Болховского района Орловской области</v>
      </c>
      <c r="C171" s="31">
        <f>'Рейтинговая таблица организаций'!T173</f>
        <v>100</v>
      </c>
      <c r="D171" s="31">
        <f>'Рейтинговая таблица организаций'!AC173</f>
        <v>100</v>
      </c>
      <c r="E171" s="31">
        <f>'Рейтинговая таблица организаций'!AK173</f>
        <v>60</v>
      </c>
      <c r="F171" s="31">
        <f>'Рейтинговая таблица организаций'!AU173</f>
        <v>100</v>
      </c>
      <c r="G171" s="31">
        <f>'Рейтинговая таблица организаций'!BE173</f>
        <v>100</v>
      </c>
      <c r="H171" s="31">
        <f>'Рейтинговая таблица организаций'!BF173</f>
        <v>92</v>
      </c>
      <c r="I171" s="31" t="str">
        <f t="shared" si="6"/>
        <v>124-128</v>
      </c>
      <c r="J171" s="97">
        <f t="shared" si="7"/>
        <v>124</v>
      </c>
      <c r="K171" s="32">
        <f t="shared" si="8"/>
        <v>5</v>
      </c>
      <c r="L171" s="83">
        <f>'бланки '!D175</f>
        <v>171</v>
      </c>
      <c r="M171" s="98" t="str">
        <f>'бланки '!A175</f>
        <v>Болховский район</v>
      </c>
    </row>
    <row r="172" spans="1:13">
      <c r="A172" s="31">
        <f>анкеты!A172</f>
        <v>172</v>
      </c>
      <c r="B172" s="31" t="str">
        <f>'бланки '!C176</f>
        <v>Муниципальное бюджетное общеобразовательное учреждение «Трубчевская основная общеобразовательная школа» Болховского района Орловской области</v>
      </c>
      <c r="C172" s="31">
        <f>'Рейтинговая таблица организаций'!T174</f>
        <v>100</v>
      </c>
      <c r="D172" s="31">
        <f>'Рейтинговая таблица организаций'!AC174</f>
        <v>100</v>
      </c>
      <c r="E172" s="31">
        <f>'Рейтинговая таблица организаций'!AK174</f>
        <v>62</v>
      </c>
      <c r="F172" s="31">
        <f>'Рейтинговая таблица организаций'!AU174</f>
        <v>100</v>
      </c>
      <c r="G172" s="31">
        <f>'Рейтинговая таблица организаций'!BE174</f>
        <v>100</v>
      </c>
      <c r="H172" s="31">
        <f>'Рейтинговая таблица организаций'!BF174</f>
        <v>92.4</v>
      </c>
      <c r="I172" s="31" t="str">
        <f t="shared" si="6"/>
        <v>111-112</v>
      </c>
      <c r="J172" s="97">
        <f t="shared" si="7"/>
        <v>111</v>
      </c>
      <c r="K172" s="32">
        <f t="shared" si="8"/>
        <v>2</v>
      </c>
      <c r="L172" s="83">
        <f>'бланки '!D176</f>
        <v>172</v>
      </c>
      <c r="M172" s="98" t="str">
        <f>'бланки '!A176</f>
        <v>Болховский район</v>
      </c>
    </row>
    <row r="173" spans="1:13">
      <c r="A173" s="31">
        <f>анкеты!A173</f>
        <v>173</v>
      </c>
      <c r="B173" s="31" t="str">
        <f>'бланки '!C177</f>
        <v>Муниципальное бюджетное общеобразовательное учреждение «Кривчевская основная общеобразовательная школа» Болховского района Орловской области</v>
      </c>
      <c r="C173" s="31">
        <f>'Рейтинговая таблица организаций'!T175</f>
        <v>97.6</v>
      </c>
      <c r="D173" s="31">
        <f>'Рейтинговая таблица организаций'!AC175</f>
        <v>100</v>
      </c>
      <c r="E173" s="31">
        <f>'Рейтинговая таблица организаций'!AK175</f>
        <v>60</v>
      </c>
      <c r="F173" s="31">
        <f>'Рейтинговая таблица организаций'!AU175</f>
        <v>100</v>
      </c>
      <c r="G173" s="31">
        <f>'Рейтинговая таблица организаций'!BE175</f>
        <v>100</v>
      </c>
      <c r="H173" s="31">
        <f>'Рейтинговая таблица организаций'!BF175</f>
        <v>91.52000000000001</v>
      </c>
      <c r="I173" s="31" t="str">
        <f t="shared" si="6"/>
        <v>152-154</v>
      </c>
      <c r="J173" s="97">
        <f t="shared" si="7"/>
        <v>152</v>
      </c>
      <c r="K173" s="32">
        <f t="shared" si="8"/>
        <v>3</v>
      </c>
      <c r="L173" s="83">
        <f>'бланки '!D177</f>
        <v>173</v>
      </c>
      <c r="M173" s="98" t="str">
        <f>'бланки '!A177</f>
        <v>Болховский район</v>
      </c>
    </row>
    <row r="174" spans="1:13">
      <c r="A174" s="31">
        <f>анкеты!A174</f>
        <v>174</v>
      </c>
      <c r="B174" s="31" t="str">
        <f>'бланки '!C178</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4" s="31">
        <f>'Рейтинговая таблица организаций'!T176</f>
        <v>100</v>
      </c>
      <c r="D174" s="31">
        <f>'Рейтинговая таблица организаций'!AC176</f>
        <v>97.5</v>
      </c>
      <c r="E174" s="31">
        <f>'Рейтинговая таблица организаций'!AK176</f>
        <v>54</v>
      </c>
      <c r="F174" s="31">
        <f>'Рейтинговая таблица организаций'!AU176</f>
        <v>100</v>
      </c>
      <c r="G174" s="31">
        <f>'Рейтинговая таблица организаций'!BE176</f>
        <v>100</v>
      </c>
      <c r="H174" s="31">
        <f>'Рейтинговая таблица организаций'!BF176</f>
        <v>90.3</v>
      </c>
      <c r="I174" s="31" t="str">
        <f t="shared" si="6"/>
        <v>218</v>
      </c>
      <c r="J174" s="97">
        <f t="shared" si="7"/>
        <v>218</v>
      </c>
      <c r="K174" s="32">
        <f t="shared" si="8"/>
        <v>1</v>
      </c>
      <c r="L174" s="83">
        <f>'бланки '!D178</f>
        <v>174</v>
      </c>
      <c r="M174" s="98" t="str">
        <f>'бланки '!A178</f>
        <v>Болховский район</v>
      </c>
    </row>
    <row r="175" spans="1:13">
      <c r="A175" s="31">
        <f>анкеты!A175</f>
        <v>175</v>
      </c>
      <c r="B175" s="31" t="str">
        <f>'бланки '!C179</f>
        <v>Муниципальное бюджетное общеобразовательное учреждение «Верховская средняя общеобразовательная школа № 1»</v>
      </c>
      <c r="C175" s="31">
        <f>'Рейтинговая таблица организаций'!T177</f>
        <v>97.2</v>
      </c>
      <c r="D175" s="31">
        <f>'Рейтинговая таблица организаций'!AC177</f>
        <v>99</v>
      </c>
      <c r="E175" s="31">
        <f>'Рейтинговая таблица организаций'!AK177</f>
        <v>79.7</v>
      </c>
      <c r="F175" s="31">
        <f>'Рейтинговая таблица организаций'!AU177</f>
        <v>98.2</v>
      </c>
      <c r="G175" s="31">
        <f>'Рейтинговая таблица организаций'!BE177</f>
        <v>98.1</v>
      </c>
      <c r="H175" s="31">
        <f>'Рейтинговая таблица организаций'!BF177</f>
        <v>94.439999999999984</v>
      </c>
      <c r="I175" s="31" t="str">
        <f t="shared" si="6"/>
        <v>51</v>
      </c>
      <c r="J175" s="97">
        <f t="shared" si="7"/>
        <v>51</v>
      </c>
      <c r="K175" s="32">
        <f t="shared" si="8"/>
        <v>1</v>
      </c>
      <c r="L175" s="83">
        <f>'бланки '!D179</f>
        <v>175</v>
      </c>
      <c r="M175" s="98" t="str">
        <f>'бланки '!A179</f>
        <v>Верховский район</v>
      </c>
    </row>
    <row r="176" spans="1:13">
      <c r="A176" s="31">
        <f>анкеты!A176</f>
        <v>176</v>
      </c>
      <c r="B176" s="31" t="str">
        <f>'бланки '!C180</f>
        <v>Муниципальное бюджетное общеобразовательное учреждение «Верховская средняя общеобразовательная школа№ 2» Верховского района Орловской области</v>
      </c>
      <c r="C176" s="31">
        <f>'Рейтинговая таблица организаций'!T178</f>
        <v>98.4</v>
      </c>
      <c r="D176" s="31">
        <f>'Рейтинговая таблица организаций'!AC178</f>
        <v>99.5</v>
      </c>
      <c r="E176" s="31">
        <f>'Рейтинговая таблица организаций'!AK178</f>
        <v>68.400000000000006</v>
      </c>
      <c r="F176" s="31">
        <f>'Рейтинговая таблица организаций'!AU178</f>
        <v>96</v>
      </c>
      <c r="G176" s="31">
        <f>'Рейтинговая таблица организаций'!BE178</f>
        <v>97</v>
      </c>
      <c r="H176" s="31">
        <f>'Рейтинговая таблица организаций'!BF178</f>
        <v>91.86</v>
      </c>
      <c r="I176" s="31" t="str">
        <f t="shared" si="6"/>
        <v>135-136</v>
      </c>
      <c r="J176" s="97">
        <f t="shared" si="7"/>
        <v>135</v>
      </c>
      <c r="K176" s="32">
        <f t="shared" si="8"/>
        <v>2</v>
      </c>
      <c r="L176" s="83">
        <f>'бланки '!D180</f>
        <v>176</v>
      </c>
      <c r="M176" s="98" t="str">
        <f>'бланки '!A180</f>
        <v>Верховский район</v>
      </c>
    </row>
    <row r="177" spans="1:13">
      <c r="A177" s="31">
        <f>анкеты!A177</f>
        <v>177</v>
      </c>
      <c r="B177" s="31" t="str">
        <f>'бланки '!C181</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7" s="31">
        <f>'Рейтинговая таблица организаций'!T179</f>
        <v>99.3</v>
      </c>
      <c r="D177" s="31">
        <f>'Рейтинговая таблица организаций'!AC179</f>
        <v>98.5</v>
      </c>
      <c r="E177" s="31">
        <f>'Рейтинговая таблица организаций'!AK179</f>
        <v>69.900000000000006</v>
      </c>
      <c r="F177" s="31">
        <f>'Рейтинговая таблица организаций'!AU179</f>
        <v>98</v>
      </c>
      <c r="G177" s="31">
        <f>'Рейтинговая таблица организаций'!BE179</f>
        <v>98.5</v>
      </c>
      <c r="H177" s="31">
        <f>'Рейтинговая таблица организаций'!BF179</f>
        <v>92.84</v>
      </c>
      <c r="I177" s="31" t="str">
        <f t="shared" si="6"/>
        <v>95</v>
      </c>
      <c r="J177" s="97">
        <f t="shared" si="7"/>
        <v>95</v>
      </c>
      <c r="K177" s="32">
        <f t="shared" si="8"/>
        <v>1</v>
      </c>
      <c r="L177" s="83">
        <f>'бланки '!D181</f>
        <v>177</v>
      </c>
      <c r="M177" s="98" t="str">
        <f>'бланки '!A181</f>
        <v>Верховский район</v>
      </c>
    </row>
    <row r="178" spans="1:13">
      <c r="A178" s="31">
        <f>анкеты!A178</f>
        <v>178</v>
      </c>
      <c r="B178" s="31" t="str">
        <f>'бланки '!C182</f>
        <v>Муниципальное бюджетное общеобразовательное учреждение «Скородненская средняя общеобразовательная школа» Верховского района Орловской области</v>
      </c>
      <c r="C178" s="31">
        <f>'Рейтинговая таблица организаций'!T180</f>
        <v>95.2</v>
      </c>
      <c r="D178" s="31">
        <f>'Рейтинговая таблица организаций'!AC180</f>
        <v>98</v>
      </c>
      <c r="E178" s="31">
        <f>'Рейтинговая таблица организаций'!AK180</f>
        <v>48.9</v>
      </c>
      <c r="F178" s="31">
        <f>'Рейтинговая таблица организаций'!AU180</f>
        <v>100</v>
      </c>
      <c r="G178" s="31">
        <f>'Рейтинговая таблица организаций'!BE180</f>
        <v>97.4</v>
      </c>
      <c r="H178" s="31">
        <f>'Рейтинговая таблица организаций'!BF180</f>
        <v>87.9</v>
      </c>
      <c r="I178" s="31" t="str">
        <f t="shared" si="6"/>
        <v>315</v>
      </c>
      <c r="J178" s="97">
        <f t="shared" si="7"/>
        <v>315</v>
      </c>
      <c r="K178" s="32">
        <f t="shared" si="8"/>
        <v>1</v>
      </c>
      <c r="L178" s="83">
        <f>'бланки '!D182</f>
        <v>178</v>
      </c>
      <c r="M178" s="98" t="str">
        <f>'бланки '!A182</f>
        <v>Верховский район</v>
      </c>
    </row>
    <row r="179" spans="1:13">
      <c r="A179" s="31">
        <f>анкеты!A179</f>
        <v>179</v>
      </c>
      <c r="B179" s="31" t="str">
        <f>'бланки '!C183</f>
        <v>Муниципальное бюджетное общеобразовательное учреждение «Мочильская средняя общеобразовательная школа» Верховского района Орловской области</v>
      </c>
      <c r="C179" s="31">
        <f>'Рейтинговая таблица организаций'!T181</f>
        <v>98.5</v>
      </c>
      <c r="D179" s="31">
        <f>'Рейтинговая таблица организаций'!AC181</f>
        <v>100</v>
      </c>
      <c r="E179" s="31">
        <f>'Рейтинговая таблица организаций'!AK181</f>
        <v>54</v>
      </c>
      <c r="F179" s="31">
        <f>'Рейтинговая таблица организаций'!AU181</f>
        <v>100</v>
      </c>
      <c r="G179" s="31">
        <f>'Рейтинговая таблица организаций'!BE181</f>
        <v>100</v>
      </c>
      <c r="H179" s="31">
        <f>'Рейтинговая таблица организаций'!BF181</f>
        <v>90.5</v>
      </c>
      <c r="I179" s="31" t="str">
        <f t="shared" si="6"/>
        <v>199-201</v>
      </c>
      <c r="J179" s="97">
        <f t="shared" si="7"/>
        <v>199</v>
      </c>
      <c r="K179" s="32">
        <f t="shared" si="8"/>
        <v>3</v>
      </c>
      <c r="L179" s="83">
        <f>'бланки '!D183</f>
        <v>179</v>
      </c>
      <c r="M179" s="98" t="str">
        <f>'бланки '!A183</f>
        <v>Верховский район</v>
      </c>
    </row>
    <row r="180" spans="1:13">
      <c r="A180" s="31">
        <f>анкеты!A180</f>
        <v>180</v>
      </c>
      <c r="B180" s="31" t="str">
        <f>'бланки '!C184</f>
        <v>Муниципальное бюджетное общеобразовательное учреждение «Туровская основная общеобразовательная школа» Верховского района Орловской области</v>
      </c>
      <c r="C180" s="31">
        <f>'Рейтинговая таблица организаций'!T182</f>
        <v>100</v>
      </c>
      <c r="D180" s="31">
        <f>'Рейтинговая таблица организаций'!AC182</f>
        <v>98.5</v>
      </c>
      <c r="E180" s="31">
        <f>'Рейтинговая таблица организаций'!AK182</f>
        <v>54</v>
      </c>
      <c r="F180" s="31">
        <f>'Рейтинговая таблица организаций'!AU182</f>
        <v>100</v>
      </c>
      <c r="G180" s="31">
        <f>'Рейтинговая таблица организаций'!BE182</f>
        <v>100</v>
      </c>
      <c r="H180" s="31">
        <f>'Рейтинговая таблица организаций'!BF182</f>
        <v>90.5</v>
      </c>
      <c r="I180" s="31" t="str">
        <f t="shared" si="6"/>
        <v>199-201</v>
      </c>
      <c r="J180" s="97">
        <f t="shared" si="7"/>
        <v>199</v>
      </c>
      <c r="K180" s="32">
        <f t="shared" si="8"/>
        <v>3</v>
      </c>
      <c r="L180" s="83">
        <f>'бланки '!D184</f>
        <v>180</v>
      </c>
      <c r="M180" s="98" t="str">
        <f>'бланки '!A184</f>
        <v>Верховский район</v>
      </c>
    </row>
    <row r="181" spans="1:13">
      <c r="A181" s="31">
        <f>анкеты!A181</f>
        <v>181</v>
      </c>
      <c r="B181" s="31" t="str">
        <f>'бланки '!C185</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1" s="31">
        <f>'Рейтинговая таблица организаций'!T183</f>
        <v>92.3</v>
      </c>
      <c r="D181" s="31">
        <f>'Рейтинговая таблица организаций'!AC183</f>
        <v>100</v>
      </c>
      <c r="E181" s="31">
        <f>'Рейтинговая таблица организаций'!AK183</f>
        <v>54</v>
      </c>
      <c r="F181" s="31">
        <f>'Рейтинговая таблица организаций'!AU183</f>
        <v>98.8</v>
      </c>
      <c r="G181" s="31">
        <f>'Рейтинговая таблица организаций'!BE183</f>
        <v>97</v>
      </c>
      <c r="H181" s="31">
        <f>'Рейтинговая таблица организаций'!BF183</f>
        <v>88.42</v>
      </c>
      <c r="I181" s="31" t="str">
        <f t="shared" si="6"/>
        <v>297-298</v>
      </c>
      <c r="J181" s="97">
        <f t="shared" si="7"/>
        <v>297</v>
      </c>
      <c r="K181" s="32">
        <f t="shared" si="8"/>
        <v>2</v>
      </c>
      <c r="L181" s="83">
        <f>'бланки '!D185</f>
        <v>181</v>
      </c>
      <c r="M181" s="98" t="str">
        <f>'бланки '!A185</f>
        <v>Верховский район</v>
      </c>
    </row>
    <row r="182" spans="1:13">
      <c r="A182" s="31">
        <f>анкеты!A182</f>
        <v>182</v>
      </c>
      <c r="B182" s="31" t="str">
        <f>'бланки '!C186</f>
        <v>Муниципальное бюджетное общеобразовательное учреждение «Троицкая средняя общеобразовательная школа» Верховского района Орловской области</v>
      </c>
      <c r="C182" s="31">
        <f>'Рейтинговая таблица организаций'!T184</f>
        <v>99.1</v>
      </c>
      <c r="D182" s="31">
        <f>'Рейтинговая таблица организаций'!AC184</f>
        <v>100</v>
      </c>
      <c r="E182" s="31">
        <f>'Рейтинговая таблица организаций'!AK184</f>
        <v>62</v>
      </c>
      <c r="F182" s="31">
        <f>'Рейтинговая таблица организаций'!AU184</f>
        <v>98.8</v>
      </c>
      <c r="G182" s="31">
        <f>'Рейтинговая таблица организаций'!BE184</f>
        <v>97</v>
      </c>
      <c r="H182" s="31">
        <f>'Рейтинговая таблица организаций'!BF184</f>
        <v>91.38000000000001</v>
      </c>
      <c r="I182" s="31" t="str">
        <f t="shared" si="6"/>
        <v>160-162</v>
      </c>
      <c r="J182" s="97">
        <f t="shared" si="7"/>
        <v>160</v>
      </c>
      <c r="K182" s="32">
        <f t="shared" si="8"/>
        <v>3</v>
      </c>
      <c r="L182" s="83">
        <f>'бланки '!D186</f>
        <v>182</v>
      </c>
      <c r="M182" s="98" t="str">
        <f>'бланки '!A186</f>
        <v>Верховский район</v>
      </c>
    </row>
    <row r="183" spans="1:13">
      <c r="A183" s="31">
        <f>анкеты!A183</f>
        <v>183</v>
      </c>
      <c r="B183" s="31" t="str">
        <f>'бланки '!C187</f>
        <v>Муниципальное бюджетное общеобразовательное учреждение «Теляженская основная общеобразовательная школа» Верховского района Орловской области</v>
      </c>
      <c r="C183" s="31">
        <f>'Рейтинговая таблица организаций'!T185</f>
        <v>96.1</v>
      </c>
      <c r="D183" s="31">
        <f>'Рейтинговая таблица организаций'!AC185</f>
        <v>100</v>
      </c>
      <c r="E183" s="31">
        <f>'Рейтинговая таблица организаций'!AK185</f>
        <v>46</v>
      </c>
      <c r="F183" s="31">
        <f>'Рейтинговая таблица организаций'!AU185</f>
        <v>100</v>
      </c>
      <c r="G183" s="31">
        <f>'Рейтинговая таблица организаций'!BE185</f>
        <v>100</v>
      </c>
      <c r="H183" s="31">
        <f>'Рейтинговая таблица организаций'!BF185</f>
        <v>88.42</v>
      </c>
      <c r="I183" s="31" t="str">
        <f t="shared" si="6"/>
        <v>297-298</v>
      </c>
      <c r="J183" s="97">
        <f t="shared" si="7"/>
        <v>297</v>
      </c>
      <c r="K183" s="32">
        <f t="shared" si="8"/>
        <v>2</v>
      </c>
      <c r="L183" s="83">
        <f>'бланки '!D187</f>
        <v>183</v>
      </c>
      <c r="M183" s="98" t="str">
        <f>'бланки '!A187</f>
        <v>Верховский район</v>
      </c>
    </row>
    <row r="184" spans="1:13">
      <c r="A184" s="31">
        <f>анкеты!A184</f>
        <v>184</v>
      </c>
      <c r="B184" s="31" t="str">
        <f>'бланки '!C188</f>
        <v>Муниципальное бюджетное общеобразовательное учреждение «Синковская основная общеобразовательная школа» Верховского района Орловской области</v>
      </c>
      <c r="C184" s="31">
        <f>'Рейтинговая таблица организаций'!T186</f>
        <v>98.2</v>
      </c>
      <c r="D184" s="31">
        <f>'Рейтинговая таблица организаций'!AC186</f>
        <v>100</v>
      </c>
      <c r="E184" s="31">
        <f>'Рейтинговая таблица организаций'!AK186</f>
        <v>46</v>
      </c>
      <c r="F184" s="31">
        <f>'Рейтинговая таблица организаций'!AU186</f>
        <v>100</v>
      </c>
      <c r="G184" s="31">
        <f>'Рейтинговая таблица организаций'!BE186</f>
        <v>100</v>
      </c>
      <c r="H184" s="31">
        <f>'Рейтинговая таблица организаций'!BF186</f>
        <v>88.84</v>
      </c>
      <c r="I184" s="31" t="str">
        <f t="shared" si="6"/>
        <v>281-283</v>
      </c>
      <c r="J184" s="97">
        <f t="shared" si="7"/>
        <v>281</v>
      </c>
      <c r="K184" s="32">
        <f t="shared" si="8"/>
        <v>3</v>
      </c>
      <c r="L184" s="83">
        <f>'бланки '!D188</f>
        <v>184</v>
      </c>
      <c r="M184" s="98" t="str">
        <f>'бланки '!A188</f>
        <v>Верховский район</v>
      </c>
    </row>
    <row r="185" spans="1:13">
      <c r="A185" s="31">
        <f>анкеты!A185</f>
        <v>185</v>
      </c>
      <c r="B185" s="31" t="str">
        <f>'бланки '!C189</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5" s="31">
        <f>'Рейтинговая таблица организаций'!T187</f>
        <v>97.9</v>
      </c>
      <c r="D185" s="31">
        <f>'Рейтинговая таблица организаций'!AC187</f>
        <v>101.5</v>
      </c>
      <c r="E185" s="31">
        <f>'Рейтинговая таблица организаций'!AK187</f>
        <v>68</v>
      </c>
      <c r="F185" s="31">
        <f>'Рейтинговая таблица организаций'!AU187</f>
        <v>98.2</v>
      </c>
      <c r="G185" s="31">
        <f>'Рейтинговая таблица организаций'!BE187</f>
        <v>99.4</v>
      </c>
      <c r="H185" s="31">
        <f>'Рейтинговая таблица организаций'!BF187</f>
        <v>93</v>
      </c>
      <c r="I185" s="31" t="str">
        <f t="shared" si="6"/>
        <v>87-88</v>
      </c>
      <c r="J185" s="97">
        <f t="shared" si="7"/>
        <v>87</v>
      </c>
      <c r="K185" s="32">
        <f t="shared" si="8"/>
        <v>2</v>
      </c>
      <c r="L185" s="83">
        <f>'бланки '!D189</f>
        <v>185</v>
      </c>
      <c r="M185" s="98" t="str">
        <f>'бланки '!A189</f>
        <v>Верховский район</v>
      </c>
    </row>
    <row r="186" spans="1:13">
      <c r="A186" s="31">
        <f>анкеты!A186</f>
        <v>186</v>
      </c>
      <c r="B186" s="31" t="str">
        <f>'бланки '!C190</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6" s="31">
        <f>'Рейтинговая таблица организаций'!T188</f>
        <v>98.7</v>
      </c>
      <c r="D186" s="31">
        <f>'Рейтинговая таблица организаций'!AC188</f>
        <v>98.5</v>
      </c>
      <c r="E186" s="31">
        <f>'Рейтинговая таблица организаций'!AK188</f>
        <v>78.5</v>
      </c>
      <c r="F186" s="31">
        <f>'Рейтинговая таблица организаций'!AU188</f>
        <v>99</v>
      </c>
      <c r="G186" s="31">
        <f>'Рейтинговая таблица организаций'!BE188</f>
        <v>98.7</v>
      </c>
      <c r="H186" s="31">
        <f>'Рейтинговая таблица организаций'!BF188</f>
        <v>94.679999999999993</v>
      </c>
      <c r="I186" s="31" t="str">
        <f t="shared" si="6"/>
        <v>47</v>
      </c>
      <c r="J186" s="97">
        <f t="shared" si="7"/>
        <v>47</v>
      </c>
      <c r="K186" s="32">
        <f t="shared" si="8"/>
        <v>1</v>
      </c>
      <c r="L186" s="83">
        <f>'бланки '!D190</f>
        <v>186</v>
      </c>
      <c r="M186" s="98" t="str">
        <f>'бланки '!A190</f>
        <v>Орловский муниципальный округ</v>
      </c>
    </row>
    <row r="187" spans="1:13">
      <c r="A187" s="31">
        <f>анкеты!A187</f>
        <v>187</v>
      </c>
      <c r="B187" s="31" t="str">
        <f>'бланки '!C191</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7" s="31">
        <f>'Рейтинговая таблица организаций'!T189</f>
        <v>99.6</v>
      </c>
      <c r="D187" s="31">
        <f>'Рейтинговая таблица организаций'!AC189</f>
        <v>99.5</v>
      </c>
      <c r="E187" s="31">
        <f>'Рейтинговая таблица организаций'!AK189</f>
        <v>86.8</v>
      </c>
      <c r="F187" s="31">
        <f>'Рейтинговая таблица организаций'!AU189</f>
        <v>97.2</v>
      </c>
      <c r="G187" s="31">
        <f>'Рейтинговая таблица организаций'!BE189</f>
        <v>96.8</v>
      </c>
      <c r="H187" s="31">
        <f>'Рейтинговая таблица организаций'!BF189</f>
        <v>95.97999999999999</v>
      </c>
      <c r="I187" s="31" t="str">
        <f t="shared" si="6"/>
        <v>28</v>
      </c>
      <c r="J187" s="97">
        <f t="shared" si="7"/>
        <v>28</v>
      </c>
      <c r="K187" s="32">
        <f t="shared" si="8"/>
        <v>1</v>
      </c>
      <c r="L187" s="83">
        <f>'бланки '!D191</f>
        <v>187</v>
      </c>
      <c r="M187" s="98" t="str">
        <f>'бланки '!A191</f>
        <v>Орловский муниципальный округ</v>
      </c>
    </row>
    <row r="188" spans="1:13">
      <c r="A188" s="31">
        <f>анкеты!A188</f>
        <v>188</v>
      </c>
      <c r="B188" s="31" t="str">
        <f>'бланки '!C192</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88" s="31">
        <f>'Рейтинговая таблица организаций'!T190</f>
        <v>98.2</v>
      </c>
      <c r="D188" s="31">
        <f>'Рейтинговая таблица организаций'!AC190</f>
        <v>100</v>
      </c>
      <c r="E188" s="31">
        <f>'Рейтинговая таблица организаций'!AK190</f>
        <v>85.9</v>
      </c>
      <c r="F188" s="31">
        <f>'Рейтинговая таблица организаций'!AU190</f>
        <v>97.2</v>
      </c>
      <c r="G188" s="31">
        <f>'Рейтинговая таблица организаций'!BE190</f>
        <v>98.3</v>
      </c>
      <c r="H188" s="31">
        <f>'Рейтинговая таблица организаций'!BF190</f>
        <v>95.92</v>
      </c>
      <c r="I188" s="31" t="str">
        <f t="shared" si="6"/>
        <v>29</v>
      </c>
      <c r="J188" s="97">
        <f t="shared" si="7"/>
        <v>29</v>
      </c>
      <c r="K188" s="32">
        <f t="shared" si="8"/>
        <v>1</v>
      </c>
      <c r="L188" s="83">
        <f>'бланки '!D192</f>
        <v>188</v>
      </c>
      <c r="M188" s="98" t="str">
        <f>'бланки '!A192</f>
        <v>Орловский муниципальный округ</v>
      </c>
    </row>
    <row r="189" spans="1:13">
      <c r="A189" s="31">
        <f>анкеты!A189</f>
        <v>189</v>
      </c>
      <c r="B189" s="31" t="str">
        <f>'бланки '!C193</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89" s="31">
        <f>'Рейтинговая таблица организаций'!T191</f>
        <v>94.6</v>
      </c>
      <c r="D189" s="31">
        <f>'Рейтинговая таблица организаций'!AC191</f>
        <v>99.5</v>
      </c>
      <c r="E189" s="31">
        <f>'Рейтинговая таблица организаций'!AK191</f>
        <v>58.2</v>
      </c>
      <c r="F189" s="31">
        <f>'Рейтинговая таблица организаций'!AU191</f>
        <v>98</v>
      </c>
      <c r="G189" s="31">
        <f>'Рейтинговая таблица организаций'!BE191</f>
        <v>99.2</v>
      </c>
      <c r="H189" s="31">
        <f>'Рейтинговая таблица организаций'!BF191</f>
        <v>89.9</v>
      </c>
      <c r="I189" s="31" t="str">
        <f t="shared" si="6"/>
        <v>243</v>
      </c>
      <c r="J189" s="97">
        <f t="shared" si="7"/>
        <v>243</v>
      </c>
      <c r="K189" s="32">
        <f t="shared" si="8"/>
        <v>1</v>
      </c>
      <c r="L189" s="83">
        <f>'бланки '!D193</f>
        <v>189</v>
      </c>
      <c r="M189" s="98" t="str">
        <f>'бланки '!A193</f>
        <v>Орловский муниципальный округ</v>
      </c>
    </row>
    <row r="190" spans="1:13">
      <c r="A190" s="31">
        <f>анкеты!A190</f>
        <v>190</v>
      </c>
      <c r="B190" s="31" t="str">
        <f>'бланки '!C194</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0" s="31">
        <f>'Рейтинговая таблица организаций'!T192</f>
        <v>99.2</v>
      </c>
      <c r="D190" s="31">
        <f>'Рейтинговая таблица организаций'!AC192</f>
        <v>99.5</v>
      </c>
      <c r="E190" s="31">
        <f>'Рейтинговая таблица организаций'!AK192</f>
        <v>75.400000000000006</v>
      </c>
      <c r="F190" s="31">
        <f>'Рейтинговая таблица организаций'!AU192</f>
        <v>98.2</v>
      </c>
      <c r="G190" s="31">
        <f>'Рейтинговая таблица организаций'!BE192</f>
        <v>96.8</v>
      </c>
      <c r="H190" s="31">
        <f>'Рейтинговая таблица организаций'!BF192</f>
        <v>93.820000000000007</v>
      </c>
      <c r="I190" s="31" t="str">
        <f t="shared" si="6"/>
        <v>67-68</v>
      </c>
      <c r="J190" s="97">
        <f t="shared" si="7"/>
        <v>67</v>
      </c>
      <c r="K190" s="32">
        <f t="shared" si="8"/>
        <v>2</v>
      </c>
      <c r="L190" s="83">
        <f>'бланки '!D194</f>
        <v>190</v>
      </c>
      <c r="M190" s="98" t="str">
        <f>'бланки '!A194</f>
        <v>Орловский муниципальный округ</v>
      </c>
    </row>
    <row r="191" spans="1:13">
      <c r="A191" s="31">
        <f>анкеты!A191</f>
        <v>191</v>
      </c>
      <c r="B191" s="31" t="str">
        <f>'бланки '!C195</f>
        <v>Муниципальное бюджетное общеобразовательное учреждение «Салтыковская средняя общеобразовательная школа» Орловского района Орловской области</v>
      </c>
      <c r="C191" s="31">
        <f>'Рейтинговая таблица организаций'!T193</f>
        <v>99.4</v>
      </c>
      <c r="D191" s="31">
        <f>'Рейтинговая таблица организаций'!AC193</f>
        <v>97.5</v>
      </c>
      <c r="E191" s="31">
        <f>'Рейтинговая таблица организаций'!AK193</f>
        <v>70.7</v>
      </c>
      <c r="F191" s="31">
        <f>'Рейтинговая таблица организаций'!AU193</f>
        <v>96.6</v>
      </c>
      <c r="G191" s="31">
        <f>'Рейтинговая таблица организаций'!BE193</f>
        <v>98</v>
      </c>
      <c r="H191" s="31">
        <f>'Рейтинговая таблица организаций'!BF193</f>
        <v>92.440000000000012</v>
      </c>
      <c r="I191" s="31" t="str">
        <f t="shared" si="6"/>
        <v>109-110</v>
      </c>
      <c r="J191" s="97">
        <f t="shared" si="7"/>
        <v>109</v>
      </c>
      <c r="K191" s="32">
        <f t="shared" si="8"/>
        <v>2</v>
      </c>
      <c r="L191" s="83">
        <f>'бланки '!D195</f>
        <v>191</v>
      </c>
      <c r="M191" s="98" t="str">
        <f>'бланки '!A195</f>
        <v>Орловский муниципальный округ</v>
      </c>
    </row>
    <row r="192" spans="1:13">
      <c r="A192" s="31">
        <f>анкеты!A192</f>
        <v>192</v>
      </c>
      <c r="B192" s="31" t="str">
        <f>'бланки '!C196</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2" s="31">
        <f>'Рейтинговая таблица организаций'!T194</f>
        <v>98</v>
      </c>
      <c r="D192" s="31">
        <f>'Рейтинговая таблица организаций'!AC194</f>
        <v>99</v>
      </c>
      <c r="E192" s="31">
        <f>'Рейтинговая таблица организаций'!AK194</f>
        <v>74.8</v>
      </c>
      <c r="F192" s="31">
        <f>'Рейтинговая таблица организаций'!AU194</f>
        <v>98.8</v>
      </c>
      <c r="G192" s="31">
        <f>'Рейтинговая таблица организаций'!BE194</f>
        <v>98.4</v>
      </c>
      <c r="H192" s="31">
        <f>'Рейтинговая таблица организаций'!BF194</f>
        <v>93.8</v>
      </c>
      <c r="I192" s="31" t="str">
        <f t="shared" si="6"/>
        <v>69</v>
      </c>
      <c r="J192" s="97">
        <f t="shared" si="7"/>
        <v>69</v>
      </c>
      <c r="K192" s="32">
        <f t="shared" si="8"/>
        <v>1</v>
      </c>
      <c r="L192" s="83">
        <f>'бланки '!D196</f>
        <v>192</v>
      </c>
      <c r="M192" s="98" t="str">
        <f>'бланки '!A196</f>
        <v>Орловский муниципальный округ</v>
      </c>
    </row>
    <row r="193" spans="1:13">
      <c r="A193" s="31">
        <f>анкеты!A193</f>
        <v>193</v>
      </c>
      <c r="B193" s="31" t="str">
        <f>'бланки '!C197</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3" s="31">
        <f>'Рейтинговая таблица организаций'!T195</f>
        <v>99.7</v>
      </c>
      <c r="D193" s="31">
        <f>'Рейтинговая таблица организаций'!AC195</f>
        <v>99</v>
      </c>
      <c r="E193" s="31">
        <f>'Рейтинговая таблица организаций'!AK195</f>
        <v>58</v>
      </c>
      <c r="F193" s="31">
        <f>'Рейтинговая таблица организаций'!AU195</f>
        <v>99.2</v>
      </c>
      <c r="G193" s="31">
        <f>'Рейтинговая таблица организаций'!BE195</f>
        <v>99</v>
      </c>
      <c r="H193" s="31">
        <f>'Рейтинговая таблица организаций'!BF195</f>
        <v>90.97999999999999</v>
      </c>
      <c r="I193" s="31" t="str">
        <f t="shared" ref="I193:I256" si="9">IF(K193=1,TEXT(J193,0),CONCATENATE(J193,"-",J193+K193-1))</f>
        <v>175-178</v>
      </c>
      <c r="J193" s="97">
        <f t="shared" si="7"/>
        <v>175</v>
      </c>
      <c r="K193" s="32">
        <f t="shared" si="8"/>
        <v>4</v>
      </c>
      <c r="L193" s="83">
        <f>'бланки '!D197</f>
        <v>193</v>
      </c>
      <c r="M193" s="98" t="str">
        <f>'бланки '!A197</f>
        <v>Орловский муниципальный округ</v>
      </c>
    </row>
    <row r="194" spans="1:13">
      <c r="A194" s="31">
        <f>анкеты!A194</f>
        <v>194</v>
      </c>
      <c r="B194" s="31" t="str">
        <f>'бланки '!C198</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4" s="31">
        <f>'Рейтинговая таблица организаций'!T196</f>
        <v>99.6</v>
      </c>
      <c r="D194" s="31">
        <f>'Рейтинговая таблица организаций'!AC196</f>
        <v>98.5</v>
      </c>
      <c r="E194" s="31">
        <f>'Рейтинговая таблица организаций'!AK196</f>
        <v>73.5</v>
      </c>
      <c r="F194" s="31">
        <f>'Рейтинговая таблица организаций'!AU196</f>
        <v>98.4</v>
      </c>
      <c r="G194" s="31">
        <f>'Рейтинговая таблица организаций'!BE196</f>
        <v>98.1</v>
      </c>
      <c r="H194" s="31">
        <f>'Рейтинговая таблица организаций'!BF196</f>
        <v>93.62</v>
      </c>
      <c r="I194" s="31" t="str">
        <f t="shared" si="9"/>
        <v>72</v>
      </c>
      <c r="J194" s="97">
        <f t="shared" si="7"/>
        <v>72</v>
      </c>
      <c r="K194" s="32">
        <f t="shared" si="8"/>
        <v>1</v>
      </c>
      <c r="L194" s="83">
        <f>'бланки '!D198</f>
        <v>194</v>
      </c>
      <c r="M194" s="98" t="str">
        <f>'бланки '!A198</f>
        <v>Орловский муниципальный округ</v>
      </c>
    </row>
    <row r="195" spans="1:13">
      <c r="A195" s="31">
        <f>анкеты!A195</f>
        <v>195</v>
      </c>
      <c r="B195" s="31" t="str">
        <f>'бланки '!C199</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5" s="31">
        <f>'Рейтинговая таблица организаций'!T197</f>
        <v>93.7</v>
      </c>
      <c r="D195" s="31">
        <f>'Рейтинговая таблица организаций'!AC197</f>
        <v>99.5</v>
      </c>
      <c r="E195" s="31">
        <f>'Рейтинговая таблица организаций'!AK197</f>
        <v>66.2</v>
      </c>
      <c r="F195" s="31">
        <f>'Рейтинговая таблица организаций'!AU197</f>
        <v>96.6</v>
      </c>
      <c r="G195" s="31">
        <f>'Рейтинговая таблица организаций'!BE197</f>
        <v>98.4</v>
      </c>
      <c r="H195" s="31">
        <f>'Рейтинговая таблица организаций'!BF197</f>
        <v>90.88</v>
      </c>
      <c r="I195" s="31" t="str">
        <f t="shared" si="9"/>
        <v>183-184</v>
      </c>
      <c r="J195" s="97">
        <f t="shared" ref="J195:J258" si="10">RANK(H195,H$2:H$331)</f>
        <v>183</v>
      </c>
      <c r="K195" s="32">
        <f t="shared" ref="K195:K258" si="11">COUNTIF(J$2:J$331,J195)</f>
        <v>2</v>
      </c>
      <c r="L195" s="83">
        <f>'бланки '!D199</f>
        <v>195</v>
      </c>
      <c r="M195" s="98" t="str">
        <f>'бланки '!A199</f>
        <v>Орловский муниципальный округ</v>
      </c>
    </row>
    <row r="196" spans="1:13">
      <c r="A196" s="31">
        <f>анкеты!A196</f>
        <v>196</v>
      </c>
      <c r="B196" s="31" t="str">
        <f>'бланки '!C200</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6" s="31">
        <f>'Рейтинговая таблица организаций'!T198</f>
        <v>99.6</v>
      </c>
      <c r="D196" s="31">
        <f>'Рейтинговая таблица организаций'!AC198</f>
        <v>100</v>
      </c>
      <c r="E196" s="31">
        <f>'Рейтинговая таблица организаций'!AK198</f>
        <v>98.8</v>
      </c>
      <c r="F196" s="31">
        <f>'Рейтинговая таблица организаций'!AU198</f>
        <v>98</v>
      </c>
      <c r="G196" s="31">
        <f>'Рейтинговая таблица организаций'!BE198</f>
        <v>95.9</v>
      </c>
      <c r="H196" s="31">
        <f>'Рейтинговая таблица организаций'!BF198</f>
        <v>98.46</v>
      </c>
      <c r="I196" s="31" t="str">
        <f t="shared" si="9"/>
        <v>3</v>
      </c>
      <c r="J196" s="97">
        <f t="shared" si="10"/>
        <v>3</v>
      </c>
      <c r="K196" s="32">
        <f t="shared" si="11"/>
        <v>1</v>
      </c>
      <c r="L196" s="83">
        <f>'бланки '!D200</f>
        <v>196</v>
      </c>
      <c r="M196" s="98" t="str">
        <f>'бланки '!A200</f>
        <v>Орловский муниципальный округ</v>
      </c>
    </row>
    <row r="197" spans="1:13">
      <c r="A197" s="31">
        <f>анкеты!A197</f>
        <v>197</v>
      </c>
      <c r="B197" s="31" t="str">
        <f>'бланки '!C201</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7" s="31">
        <f>'Рейтинговая таблица организаций'!T199</f>
        <v>95.5</v>
      </c>
      <c r="D197" s="31">
        <f>'Рейтинговая таблица организаций'!AC199</f>
        <v>100</v>
      </c>
      <c r="E197" s="31">
        <f>'Рейтинговая таблица организаций'!AK199</f>
        <v>66</v>
      </c>
      <c r="F197" s="31">
        <f>'Рейтинговая таблица организаций'!AU199</f>
        <v>100</v>
      </c>
      <c r="G197" s="31">
        <f>'Рейтинговая таблица организаций'!BE199</f>
        <v>100</v>
      </c>
      <c r="H197" s="31">
        <f>'Рейтинговая таблица организаций'!BF199</f>
        <v>92.3</v>
      </c>
      <c r="I197" s="31" t="str">
        <f t="shared" si="9"/>
        <v>115-116</v>
      </c>
      <c r="J197" s="97">
        <f t="shared" si="10"/>
        <v>115</v>
      </c>
      <c r="K197" s="32">
        <f t="shared" si="11"/>
        <v>2</v>
      </c>
      <c r="L197" s="83">
        <f>'бланки '!D201</f>
        <v>197</v>
      </c>
      <c r="M197" s="98" t="str">
        <f>'бланки '!A201</f>
        <v>Орловский муниципальный округ</v>
      </c>
    </row>
    <row r="198" spans="1:13">
      <c r="A198" s="31">
        <f>анкеты!A198</f>
        <v>198</v>
      </c>
      <c r="B198" s="31" t="str">
        <f>'бланки '!C202</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198" s="31">
        <f>'Рейтинговая таблица организаций'!T200</f>
        <v>99.3</v>
      </c>
      <c r="D198" s="31">
        <f>'Рейтинговая таблица организаций'!AC200</f>
        <v>100</v>
      </c>
      <c r="E198" s="31">
        <f>'Рейтинговая таблица организаций'!AK200</f>
        <v>60</v>
      </c>
      <c r="F198" s="31">
        <f>'Рейтинговая таблица организаций'!AU200</f>
        <v>100</v>
      </c>
      <c r="G198" s="31">
        <f>'Рейтинговая таблица организаций'!BE200</f>
        <v>100</v>
      </c>
      <c r="H198" s="31">
        <f>'Рейтинговая таблица организаций'!BF200</f>
        <v>91.86</v>
      </c>
      <c r="I198" s="31" t="str">
        <f t="shared" si="9"/>
        <v>135-136</v>
      </c>
      <c r="J198" s="97">
        <f t="shared" si="10"/>
        <v>135</v>
      </c>
      <c r="K198" s="32">
        <f t="shared" si="11"/>
        <v>2</v>
      </c>
      <c r="L198" s="83">
        <f>'бланки '!D202</f>
        <v>198</v>
      </c>
      <c r="M198" s="98" t="str">
        <f>'бланки '!A202</f>
        <v>Орловский муниципальный округ</v>
      </c>
    </row>
    <row r="199" spans="1:13">
      <c r="A199" s="31">
        <f>анкеты!A199</f>
        <v>199</v>
      </c>
      <c r="B199" s="31" t="str">
        <f>'бланки '!C203</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199" s="31">
        <f>'Рейтинговая таблица организаций'!T201</f>
        <v>100</v>
      </c>
      <c r="D199" s="31">
        <f>'Рейтинговая таблица организаций'!AC201</f>
        <v>100</v>
      </c>
      <c r="E199" s="31">
        <f>'Рейтинговая таблица организаций'!AK201</f>
        <v>72</v>
      </c>
      <c r="F199" s="31">
        <f>'Рейтинговая таблица организаций'!AU201</f>
        <v>98.8</v>
      </c>
      <c r="G199" s="31">
        <f>'Рейтинговая таблица организаций'!BE201</f>
        <v>100</v>
      </c>
      <c r="H199" s="31">
        <f>'Рейтинговая таблица организаций'!BF201</f>
        <v>94.16</v>
      </c>
      <c r="I199" s="31" t="str">
        <f t="shared" si="9"/>
        <v>55</v>
      </c>
      <c r="J199" s="97">
        <f t="shared" si="10"/>
        <v>55</v>
      </c>
      <c r="K199" s="32">
        <f t="shared" si="11"/>
        <v>1</v>
      </c>
      <c r="L199" s="83">
        <f>'бланки '!D203</f>
        <v>199</v>
      </c>
      <c r="M199" s="98" t="str">
        <f>'бланки '!A203</f>
        <v>Орловский муниципальный округ</v>
      </c>
    </row>
    <row r="200" spans="1:13">
      <c r="A200" s="31">
        <f>анкеты!A200</f>
        <v>200</v>
      </c>
      <c r="B200" s="31" t="str">
        <f>'бланки '!C204</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0" s="31">
        <f>'Рейтинговая таблица организаций'!T202</f>
        <v>100</v>
      </c>
      <c r="D200" s="31">
        <f>'Рейтинговая таблица организаций'!AC202</f>
        <v>99</v>
      </c>
      <c r="E200" s="31">
        <f>'Рейтинговая таблица организаций'!AK202</f>
        <v>54</v>
      </c>
      <c r="F200" s="31">
        <f>'Рейтинговая таблица организаций'!AU202</f>
        <v>100</v>
      </c>
      <c r="G200" s="31">
        <f>'Рейтинговая таблица организаций'!BE202</f>
        <v>100</v>
      </c>
      <c r="H200" s="31">
        <f>'Рейтинговая таблица организаций'!BF202</f>
        <v>90.6</v>
      </c>
      <c r="I200" s="31" t="str">
        <f t="shared" si="9"/>
        <v>195</v>
      </c>
      <c r="J200" s="97">
        <f t="shared" si="10"/>
        <v>195</v>
      </c>
      <c r="K200" s="32">
        <f t="shared" si="11"/>
        <v>1</v>
      </c>
      <c r="L200" s="83">
        <f>'бланки '!D204</f>
        <v>200</v>
      </c>
      <c r="M200" s="98" t="str">
        <f>'бланки '!A204</f>
        <v>Орловский муниципальный округ</v>
      </c>
    </row>
    <row r="201" spans="1:13">
      <c r="A201" s="31">
        <f>анкеты!A201</f>
        <v>201</v>
      </c>
      <c r="B201" s="31" t="str">
        <f>'бланки '!C205</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1" s="31">
        <f>'Рейтинговая таблица организаций'!T203</f>
        <v>97.3</v>
      </c>
      <c r="D201" s="31">
        <f>'Рейтинговая таблица организаций'!AC203</f>
        <v>98.5</v>
      </c>
      <c r="E201" s="31">
        <f>'Рейтинговая таблица организаций'!AK203</f>
        <v>49.8</v>
      </c>
      <c r="F201" s="31">
        <f>'Рейтинговая таблица организаций'!AU203</f>
        <v>98.8</v>
      </c>
      <c r="G201" s="31">
        <f>'Рейтинговая таблица организаций'!BE203</f>
        <v>99.1</v>
      </c>
      <c r="H201" s="31">
        <f>'Рейтинговая таблица организаций'!BF203</f>
        <v>88.7</v>
      </c>
      <c r="I201" s="31" t="str">
        <f t="shared" si="9"/>
        <v>288</v>
      </c>
      <c r="J201" s="97">
        <f t="shared" si="10"/>
        <v>288</v>
      </c>
      <c r="K201" s="32">
        <f t="shared" si="11"/>
        <v>1</v>
      </c>
      <c r="L201" s="83">
        <f>'бланки '!D205</f>
        <v>201</v>
      </c>
      <c r="M201" s="98" t="str">
        <f>'бланки '!A205</f>
        <v>Орловский муниципальный округ</v>
      </c>
    </row>
    <row r="202" spans="1:13">
      <c r="A202" s="31">
        <f>анкеты!A202</f>
        <v>202</v>
      </c>
      <c r="B202" s="31" t="str">
        <f>'бланки '!C206</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2" s="31">
        <f>'Рейтинговая таблица организаций'!T204</f>
        <v>99.7</v>
      </c>
      <c r="D202" s="31">
        <f>'Рейтинговая таблица организаций'!AC204</f>
        <v>100</v>
      </c>
      <c r="E202" s="31">
        <f>'Рейтинговая таблица организаций'!AK204</f>
        <v>82</v>
      </c>
      <c r="F202" s="31">
        <f>'Рейтинговая таблица организаций'!AU204</f>
        <v>100</v>
      </c>
      <c r="G202" s="31">
        <f>'Рейтинговая таблица организаций'!BE204</f>
        <v>98.4</v>
      </c>
      <c r="H202" s="31">
        <f>'Рейтинговая таблица организаций'!BF204</f>
        <v>96.02000000000001</v>
      </c>
      <c r="I202" s="31" t="str">
        <f t="shared" si="9"/>
        <v>27</v>
      </c>
      <c r="J202" s="97">
        <f t="shared" si="10"/>
        <v>27</v>
      </c>
      <c r="K202" s="32">
        <f t="shared" si="11"/>
        <v>1</v>
      </c>
      <c r="L202" s="83">
        <f>'бланки '!D206</f>
        <v>202</v>
      </c>
      <c r="M202" s="98" t="str">
        <f>'бланки '!A206</f>
        <v>Орловский муниципальный округ</v>
      </c>
    </row>
    <row r="203" spans="1:13">
      <c r="A203" s="31">
        <f>анкеты!A203</f>
        <v>203</v>
      </c>
      <c r="B203" s="31" t="str">
        <f>'бланки '!C207</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3" s="31">
        <f>'Рейтинговая таблица организаций'!T205</f>
        <v>99.2</v>
      </c>
      <c r="D203" s="31">
        <f>'Рейтинговая таблица организаций'!AC205</f>
        <v>99</v>
      </c>
      <c r="E203" s="31">
        <f>'Рейтинговая таблица организаций'!AK205</f>
        <v>66</v>
      </c>
      <c r="F203" s="31">
        <f>'Рейтинговая таблица организаций'!AU205</f>
        <v>99.2</v>
      </c>
      <c r="G203" s="31">
        <f>'Рейтинговая таблица организаций'!BE205</f>
        <v>99.6</v>
      </c>
      <c r="H203" s="31">
        <f>'Рейтинговая таблица организаций'!BF205</f>
        <v>92.6</v>
      </c>
      <c r="I203" s="31" t="str">
        <f t="shared" si="9"/>
        <v>102-104</v>
      </c>
      <c r="J203" s="97">
        <f t="shared" si="10"/>
        <v>102</v>
      </c>
      <c r="K203" s="32">
        <f t="shared" si="11"/>
        <v>3</v>
      </c>
      <c r="L203" s="83">
        <f>'бланки '!D207</f>
        <v>203</v>
      </c>
      <c r="M203" s="98" t="str">
        <f>'бланки '!A207</f>
        <v>Орловский муниципальный округ</v>
      </c>
    </row>
    <row r="204" spans="1:13">
      <c r="A204" s="31">
        <f>анкеты!A204</f>
        <v>204</v>
      </c>
      <c r="B204" s="31" t="str">
        <f>'бланки '!C208</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4" s="31">
        <f>'Рейтинговая таблица организаций'!T206</f>
        <v>98.8</v>
      </c>
      <c r="D204" s="31">
        <f>'Рейтинговая таблица организаций'!AC206</f>
        <v>97.5</v>
      </c>
      <c r="E204" s="31">
        <f>'Рейтинговая таблица организаций'!AK206</f>
        <v>92.8</v>
      </c>
      <c r="F204" s="31">
        <f>'Рейтинговая таблица организаций'!AU206</f>
        <v>99.4</v>
      </c>
      <c r="G204" s="31">
        <f>'Рейтинговая таблица организаций'!BE206</f>
        <v>98.1</v>
      </c>
      <c r="H204" s="31">
        <f>'Рейтинговая таблица организаций'!BF206</f>
        <v>97.320000000000007</v>
      </c>
      <c r="I204" s="31" t="str">
        <f t="shared" si="9"/>
        <v>13</v>
      </c>
      <c r="J204" s="97">
        <f t="shared" si="10"/>
        <v>13</v>
      </c>
      <c r="K204" s="32">
        <f t="shared" si="11"/>
        <v>1</v>
      </c>
      <c r="L204" s="83">
        <f>'бланки '!D208</f>
        <v>204</v>
      </c>
      <c r="M204" s="98" t="str">
        <f>'бланки '!A208</f>
        <v>Орловский муниципальный округ</v>
      </c>
    </row>
    <row r="205" spans="1:13">
      <c r="A205" s="31">
        <f>анкеты!A205</f>
        <v>205</v>
      </c>
      <c r="B205" s="31" t="str">
        <f>'бланки '!C209</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5" s="31">
        <f>'Рейтинговая таблица организаций'!T207</f>
        <v>98.7</v>
      </c>
      <c r="D205" s="31">
        <f>'Рейтинговая таблица организаций'!AC207</f>
        <v>98</v>
      </c>
      <c r="E205" s="31">
        <f>'Рейтинговая таблица организаций'!AK207</f>
        <v>81.400000000000006</v>
      </c>
      <c r="F205" s="31">
        <f>'Рейтинговая таблица организаций'!AU207</f>
        <v>97.2</v>
      </c>
      <c r="G205" s="31">
        <f>'Рейтинговая таблица организаций'!BE207</f>
        <v>99.1</v>
      </c>
      <c r="H205" s="31">
        <f>'Рейтинговая таблица организаций'!BF207</f>
        <v>94.88</v>
      </c>
      <c r="I205" s="31" t="str">
        <f t="shared" si="9"/>
        <v>45-46</v>
      </c>
      <c r="J205" s="97">
        <f t="shared" si="10"/>
        <v>45</v>
      </c>
      <c r="K205" s="32">
        <f t="shared" si="11"/>
        <v>2</v>
      </c>
      <c r="L205" s="83">
        <f>'бланки '!D209</f>
        <v>205</v>
      </c>
      <c r="M205" s="98" t="str">
        <f>'бланки '!A209</f>
        <v>Орловский муниципальный округ</v>
      </c>
    </row>
    <row r="206" spans="1:13">
      <c r="A206" s="31">
        <f>анкеты!A206</f>
        <v>206</v>
      </c>
      <c r="B206" s="31" t="str">
        <f>'бланки '!C210</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6" s="31">
        <f>'Рейтинговая таблица организаций'!T208</f>
        <v>97.5</v>
      </c>
      <c r="D206" s="31">
        <f>'Рейтинговая таблица организаций'!AC208</f>
        <v>99.5</v>
      </c>
      <c r="E206" s="31">
        <f>'Рейтинговая таблица организаций'!AK208</f>
        <v>68</v>
      </c>
      <c r="F206" s="31">
        <f>'Рейтинговая таблица организаций'!AU208</f>
        <v>98</v>
      </c>
      <c r="G206" s="31">
        <f>'Рейтинговая таблица организаций'!BE208</f>
        <v>98.8</v>
      </c>
      <c r="H206" s="31">
        <f>'Рейтинговая таблица организаций'!BF208</f>
        <v>92.36</v>
      </c>
      <c r="I206" s="31" t="str">
        <f t="shared" si="9"/>
        <v>113</v>
      </c>
      <c r="J206" s="97">
        <f t="shared" si="10"/>
        <v>113</v>
      </c>
      <c r="K206" s="32">
        <f t="shared" si="11"/>
        <v>1</v>
      </c>
      <c r="L206" s="83">
        <f>'бланки '!D210</f>
        <v>206</v>
      </c>
      <c r="M206" s="98" t="str">
        <f>'бланки '!A210</f>
        <v>Орловский муниципальный округ</v>
      </c>
    </row>
    <row r="207" spans="1:13">
      <c r="A207" s="31">
        <f>анкеты!A207</f>
        <v>207</v>
      </c>
      <c r="B207" s="31" t="str">
        <f>'бланки '!C211</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7" s="31">
        <f>'Рейтинговая таблица организаций'!T209</f>
        <v>99.7</v>
      </c>
      <c r="D207" s="31">
        <f>'Рейтинговая таблица организаций'!AC209</f>
        <v>100</v>
      </c>
      <c r="E207" s="31">
        <f>'Рейтинговая таблица организаций'!AK209</f>
        <v>60</v>
      </c>
      <c r="F207" s="31">
        <f>'Рейтинговая таблица организаций'!AU209</f>
        <v>100</v>
      </c>
      <c r="G207" s="31">
        <f>'Рейтинговая таблица организаций'!BE209</f>
        <v>100</v>
      </c>
      <c r="H207" s="31">
        <f>'Рейтинговая таблица организаций'!BF209</f>
        <v>91.94</v>
      </c>
      <c r="I207" s="31" t="str">
        <f t="shared" si="9"/>
        <v>132-133</v>
      </c>
      <c r="J207" s="97">
        <f t="shared" si="10"/>
        <v>132</v>
      </c>
      <c r="K207" s="32">
        <f t="shared" si="11"/>
        <v>2</v>
      </c>
      <c r="L207" s="83">
        <f>'бланки '!D211</f>
        <v>207</v>
      </c>
      <c r="M207" s="98" t="str">
        <f>'бланки '!A211</f>
        <v>Орловский муниципальный округ</v>
      </c>
    </row>
    <row r="208" spans="1:13">
      <c r="A208" s="31">
        <f>анкеты!A208</f>
        <v>208</v>
      </c>
      <c r="B208" s="31" t="str">
        <f>'бланки '!C212</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08" s="31">
        <f>'Рейтинговая таблица организаций'!T210</f>
        <v>98</v>
      </c>
      <c r="D208" s="31">
        <f>'Рейтинговая таблица организаций'!AC210</f>
        <v>98</v>
      </c>
      <c r="E208" s="31">
        <f>'Рейтинговая таблица организаций'!AK210</f>
        <v>51.6</v>
      </c>
      <c r="F208" s="31">
        <f>'Рейтинговая таблица организаций'!AU210</f>
        <v>98.2</v>
      </c>
      <c r="G208" s="31">
        <f>'Рейтинговая таблица организаций'!BE210</f>
        <v>98</v>
      </c>
      <c r="H208" s="31">
        <f>'Рейтинговая таблица организаций'!BF210</f>
        <v>88.76</v>
      </c>
      <c r="I208" s="31" t="str">
        <f t="shared" si="9"/>
        <v>285</v>
      </c>
      <c r="J208" s="97">
        <f t="shared" si="10"/>
        <v>285</v>
      </c>
      <c r="K208" s="32">
        <f t="shared" si="11"/>
        <v>1</v>
      </c>
      <c r="L208" s="83">
        <f>'бланки '!D212</f>
        <v>208</v>
      </c>
      <c r="M208" s="98" t="str">
        <f>'бланки '!A212</f>
        <v>Орловский муниципальный округ</v>
      </c>
    </row>
    <row r="209" spans="1:13">
      <c r="A209" s="31">
        <f>анкеты!A209</f>
        <v>209</v>
      </c>
      <c r="B209" s="31" t="str">
        <f>'бланки '!C213</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09" s="31">
        <f>'Рейтинговая таблица организаций'!T211</f>
        <v>100</v>
      </c>
      <c r="D209" s="31">
        <f>'Рейтинговая таблица организаций'!AC211</f>
        <v>98.5</v>
      </c>
      <c r="E209" s="31">
        <f>'Рейтинговая таблица организаций'!AK211</f>
        <v>74</v>
      </c>
      <c r="F209" s="31">
        <f>'Рейтинговая таблица организаций'!AU211</f>
        <v>98</v>
      </c>
      <c r="G209" s="31">
        <f>'Рейтинговая таблица организаций'!BE211</f>
        <v>97</v>
      </c>
      <c r="H209" s="31">
        <f>'Рейтинговая таблица организаций'!BF211</f>
        <v>93.5</v>
      </c>
      <c r="I209" s="31" t="str">
        <f t="shared" si="9"/>
        <v>73</v>
      </c>
      <c r="J209" s="97">
        <f t="shared" si="10"/>
        <v>73</v>
      </c>
      <c r="K209" s="32">
        <f t="shared" si="11"/>
        <v>1</v>
      </c>
      <c r="L209" s="83">
        <f>'бланки '!D213</f>
        <v>209</v>
      </c>
      <c r="M209" s="98" t="str">
        <f>'бланки '!A213</f>
        <v>Орловский муниципальный округ</v>
      </c>
    </row>
    <row r="210" spans="1:13">
      <c r="A210" s="31">
        <f>анкеты!A210</f>
        <v>210</v>
      </c>
      <c r="B210" s="31" t="str">
        <f>'бланки '!C214</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0" s="31">
        <f>'Рейтинговая таблица организаций'!T212</f>
        <v>100</v>
      </c>
      <c r="D210" s="31">
        <f>'Рейтинговая таблица организаций'!AC212</f>
        <v>98</v>
      </c>
      <c r="E210" s="31">
        <f>'Рейтинговая таблица организаций'!AK212</f>
        <v>60</v>
      </c>
      <c r="F210" s="31">
        <f>'Рейтинговая таблица организаций'!AU212</f>
        <v>100</v>
      </c>
      <c r="G210" s="31">
        <f>'Рейтинговая таблица организаций'!BE212</f>
        <v>100</v>
      </c>
      <c r="H210" s="31">
        <f>'Рейтинговая таблица организаций'!BF212</f>
        <v>91.6</v>
      </c>
      <c r="I210" s="31" t="str">
        <f t="shared" si="9"/>
        <v>149</v>
      </c>
      <c r="J210" s="97">
        <f t="shared" si="10"/>
        <v>149</v>
      </c>
      <c r="K210" s="32">
        <f t="shared" si="11"/>
        <v>1</v>
      </c>
      <c r="L210" s="83">
        <f>'бланки '!D214</f>
        <v>210</v>
      </c>
      <c r="M210" s="98" t="str">
        <f>'бланки '!A214</f>
        <v>Орловский муниципальный округ</v>
      </c>
    </row>
    <row r="211" spans="1:13">
      <c r="A211" s="31">
        <f>анкеты!A211</f>
        <v>211</v>
      </c>
      <c r="B211" s="31" t="str">
        <f>'бланки '!C215</f>
        <v>Муниципальное бюджетное общеобразовательное учреждение «Змиёвская средняя общеобразовательная школа» Свердловского района Орловской области</v>
      </c>
      <c r="C211" s="31">
        <f>'Рейтинговая таблица организаций'!T213</f>
        <v>94.8</v>
      </c>
      <c r="D211" s="31">
        <f>'Рейтинговая таблица организаций'!AC213</f>
        <v>97.5</v>
      </c>
      <c r="E211" s="31">
        <f>'Рейтинговая таблица организаций'!AK213</f>
        <v>71.900000000000006</v>
      </c>
      <c r="F211" s="31">
        <f>'Рейтинговая таблица организаций'!AU213</f>
        <v>97.2</v>
      </c>
      <c r="G211" s="31">
        <f>'Рейтинговая таблица организаций'!BE213</f>
        <v>98.6</v>
      </c>
      <c r="H211" s="31">
        <f>'Рейтинговая таблица организаций'!BF213</f>
        <v>92</v>
      </c>
      <c r="I211" s="31" t="str">
        <f t="shared" si="9"/>
        <v>124-128</v>
      </c>
      <c r="J211" s="97">
        <f t="shared" si="10"/>
        <v>124</v>
      </c>
      <c r="K211" s="32">
        <f t="shared" si="11"/>
        <v>5</v>
      </c>
      <c r="L211" s="83">
        <f>'бланки '!D215</f>
        <v>211</v>
      </c>
      <c r="M211" s="98" t="str">
        <f>'бланки '!A215</f>
        <v>Свердловский район</v>
      </c>
    </row>
    <row r="212" spans="1:13">
      <c r="A212" s="31">
        <f>анкеты!A212</f>
        <v>212</v>
      </c>
      <c r="B212" s="31" t="str">
        <f>'бланки '!C216</f>
        <v>Муниципальное бюджетное общеобразовательное учреждение «Змиёвский лицей» Свердловского района Орловской области</v>
      </c>
      <c r="C212" s="31">
        <f>'Рейтинговая таблица организаций'!T214</f>
        <v>100</v>
      </c>
      <c r="D212" s="31">
        <f>'Рейтинговая таблица организаций'!AC214</f>
        <v>99</v>
      </c>
      <c r="E212" s="31">
        <f>'Рейтинговая таблица организаций'!AK214</f>
        <v>93.7</v>
      </c>
      <c r="F212" s="31">
        <f>'Рейтинговая таблица организаций'!AU214</f>
        <v>99.2</v>
      </c>
      <c r="G212" s="31">
        <f>'Рейтинговая таблица организаций'!BE214</f>
        <v>99.2</v>
      </c>
      <c r="H212" s="31">
        <f>'Рейтинговая таблица организаций'!BF214</f>
        <v>98.22</v>
      </c>
      <c r="I212" s="31" t="str">
        <f t="shared" si="9"/>
        <v>5</v>
      </c>
      <c r="J212" s="97">
        <f t="shared" si="10"/>
        <v>5</v>
      </c>
      <c r="K212" s="32">
        <f t="shared" si="11"/>
        <v>1</v>
      </c>
      <c r="L212" s="83">
        <f>'бланки '!D216</f>
        <v>212</v>
      </c>
      <c r="M212" s="98" t="str">
        <f>'бланки '!A216</f>
        <v>Свердловский район</v>
      </c>
    </row>
    <row r="213" spans="1:13">
      <c r="A213" s="31">
        <f>анкеты!A213</f>
        <v>213</v>
      </c>
      <c r="B213" s="31" t="str">
        <f>'бланки '!C217</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3" s="31">
        <f>'Рейтинговая таблица организаций'!T215</f>
        <v>99.1</v>
      </c>
      <c r="D213" s="31">
        <f>'Рейтинговая таблица организаций'!AC215</f>
        <v>100</v>
      </c>
      <c r="E213" s="31">
        <f>'Рейтинговая таблица организаций'!AK215</f>
        <v>52.5</v>
      </c>
      <c r="F213" s="31">
        <f>'Рейтинговая таблица организаций'!AU215</f>
        <v>96.6</v>
      </c>
      <c r="G213" s="31">
        <f>'Рейтинговая таблица организаций'!BE215</f>
        <v>100</v>
      </c>
      <c r="H213" s="31">
        <f>'Рейтинговая таблица организаций'!BF215</f>
        <v>89.64</v>
      </c>
      <c r="I213" s="31" t="str">
        <f t="shared" si="9"/>
        <v>251-252</v>
      </c>
      <c r="J213" s="97">
        <f t="shared" si="10"/>
        <v>251</v>
      </c>
      <c r="K213" s="32">
        <f t="shared" si="11"/>
        <v>2</v>
      </c>
      <c r="L213" s="83">
        <f>'бланки '!D217</f>
        <v>213</v>
      </c>
      <c r="M213" s="98" t="str">
        <f>'бланки '!A217</f>
        <v>Свердловский район</v>
      </c>
    </row>
    <row r="214" spans="1:13">
      <c r="A214" s="31">
        <f>анкеты!A214</f>
        <v>214</v>
      </c>
      <c r="B214" s="31" t="str">
        <f>'бланки '!C218</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4" s="31">
        <f>'Рейтинговая таблица организаций'!T216</f>
        <v>97</v>
      </c>
      <c r="D214" s="31">
        <f>'Рейтинговая таблица организаций'!AC216</f>
        <v>100</v>
      </c>
      <c r="E214" s="31">
        <f>'Рейтинговая таблица организаций'!AK216</f>
        <v>54</v>
      </c>
      <c r="F214" s="31">
        <f>'Рейтинговая таблица организаций'!AU216</f>
        <v>100</v>
      </c>
      <c r="G214" s="31">
        <f>'Рейтинговая таблица организаций'!BE216</f>
        <v>100</v>
      </c>
      <c r="H214" s="31">
        <f>'Рейтинговая таблица организаций'!BF216</f>
        <v>90.2</v>
      </c>
      <c r="I214" s="31" t="str">
        <f t="shared" si="9"/>
        <v>223-224</v>
      </c>
      <c r="J214" s="97">
        <f t="shared" si="10"/>
        <v>223</v>
      </c>
      <c r="K214" s="32">
        <f t="shared" si="11"/>
        <v>2</v>
      </c>
      <c r="L214" s="83">
        <f>'бланки '!D218</f>
        <v>214</v>
      </c>
      <c r="M214" s="98" t="str">
        <f>'бланки '!A218</f>
        <v>Свердловский район</v>
      </c>
    </row>
    <row r="215" spans="1:13">
      <c r="A215" s="31">
        <f>анкеты!A215</f>
        <v>215</v>
      </c>
      <c r="B215" s="31" t="str">
        <f>'бланки '!C219</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5" s="31">
        <f>'Рейтинговая таблица организаций'!T217</f>
        <v>98.6</v>
      </c>
      <c r="D215" s="31">
        <f>'Рейтинговая таблица организаций'!AC217</f>
        <v>100</v>
      </c>
      <c r="E215" s="31">
        <f>'Рейтинговая таблица организаций'!AK217</f>
        <v>54</v>
      </c>
      <c r="F215" s="31">
        <f>'Рейтинговая таблица организаций'!AU217</f>
        <v>95.6</v>
      </c>
      <c r="G215" s="31">
        <f>'Рейтинговая таблица организаций'!BE217</f>
        <v>98</v>
      </c>
      <c r="H215" s="31">
        <f>'Рейтинговая таблица организаций'!BF217</f>
        <v>89.24</v>
      </c>
      <c r="I215" s="31" t="str">
        <f t="shared" si="9"/>
        <v>264</v>
      </c>
      <c r="J215" s="97">
        <f t="shared" si="10"/>
        <v>264</v>
      </c>
      <c r="K215" s="32">
        <f t="shared" si="11"/>
        <v>1</v>
      </c>
      <c r="L215" s="83">
        <f>'бланки '!D219</f>
        <v>215</v>
      </c>
      <c r="M215" s="98" t="str">
        <f>'бланки '!A219</f>
        <v>Свердловский район</v>
      </c>
    </row>
    <row r="216" spans="1:13">
      <c r="A216" s="31">
        <f>анкеты!A216</f>
        <v>216</v>
      </c>
      <c r="B216" s="31" t="str">
        <f>'бланки '!C220</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6" s="31">
        <f>'Рейтинговая таблица организаций'!T218</f>
        <v>99.7</v>
      </c>
      <c r="D216" s="31">
        <f>'Рейтинговая таблица организаций'!AC218</f>
        <v>98.5</v>
      </c>
      <c r="E216" s="31">
        <f>'Рейтинговая таблица организаций'!AK218</f>
        <v>66</v>
      </c>
      <c r="F216" s="31">
        <f>'Рейтинговая таблица организаций'!AU218</f>
        <v>98.8</v>
      </c>
      <c r="G216" s="31">
        <f>'Рейтинговая таблица организаций'!BE218</f>
        <v>100</v>
      </c>
      <c r="H216" s="31">
        <f>'Рейтинговая таблица организаций'!BF218</f>
        <v>92.6</v>
      </c>
      <c r="I216" s="31" t="str">
        <f t="shared" si="9"/>
        <v>102-104</v>
      </c>
      <c r="J216" s="97">
        <f t="shared" si="10"/>
        <v>102</v>
      </c>
      <c r="K216" s="32">
        <f t="shared" si="11"/>
        <v>3</v>
      </c>
      <c r="L216" s="83">
        <f>'бланки '!D220</f>
        <v>216</v>
      </c>
      <c r="M216" s="98" t="str">
        <f>'бланки '!A220</f>
        <v>Свердловский район</v>
      </c>
    </row>
    <row r="217" spans="1:13">
      <c r="A217" s="31">
        <f>анкеты!A217</f>
        <v>217</v>
      </c>
      <c r="B217" s="31" t="str">
        <f>'бланки '!C221</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7" s="31">
        <f>'Рейтинговая таблица организаций'!T219</f>
        <v>98.4</v>
      </c>
      <c r="D217" s="31">
        <f>'Рейтинговая таблица организаций'!AC219</f>
        <v>98</v>
      </c>
      <c r="E217" s="31">
        <f>'Рейтинговая таблица организаций'!AK219</f>
        <v>61.8</v>
      </c>
      <c r="F217" s="31">
        <f>'Рейтинговая таблица организаций'!AU219</f>
        <v>100</v>
      </c>
      <c r="G217" s="31">
        <f>'Рейтинговая таблица организаций'!BE219</f>
        <v>100</v>
      </c>
      <c r="H217" s="31">
        <f>'Рейтинговая таблица организаций'!BF219</f>
        <v>91.64</v>
      </c>
      <c r="I217" s="31" t="str">
        <f t="shared" si="9"/>
        <v>146-148</v>
      </c>
      <c r="J217" s="97">
        <f t="shared" si="10"/>
        <v>146</v>
      </c>
      <c r="K217" s="32">
        <f t="shared" si="11"/>
        <v>3</v>
      </c>
      <c r="L217" s="83">
        <f>'бланки '!D221</f>
        <v>217</v>
      </c>
      <c r="M217" s="98" t="str">
        <f>'бланки '!A221</f>
        <v>Свердловский район</v>
      </c>
    </row>
    <row r="218" spans="1:13">
      <c r="A218" s="31">
        <f>анкеты!A218</f>
        <v>218</v>
      </c>
      <c r="B218" s="31" t="str">
        <f>'бланки '!C222</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18" s="31">
        <f>'Рейтинговая таблица организаций'!T220</f>
        <v>92.6</v>
      </c>
      <c r="D218" s="31">
        <f>'Рейтинговая таблица организаций'!AC220</f>
        <v>99</v>
      </c>
      <c r="E218" s="31">
        <f>'Рейтинговая таблица организаций'!AK220</f>
        <v>50.1</v>
      </c>
      <c r="F218" s="31">
        <f>'Рейтинговая таблица организаций'!AU220</f>
        <v>98.2</v>
      </c>
      <c r="G218" s="31">
        <f>'Рейтинговая таблица организаций'!BE220</f>
        <v>96.9</v>
      </c>
      <c r="H218" s="31">
        <f>'Рейтинговая таблица организаций'!BF220</f>
        <v>87.359999999999985</v>
      </c>
      <c r="I218" s="31" t="str">
        <f t="shared" si="9"/>
        <v>324</v>
      </c>
      <c r="J218" s="97">
        <f t="shared" si="10"/>
        <v>324</v>
      </c>
      <c r="K218" s="32">
        <f t="shared" si="11"/>
        <v>1</v>
      </c>
      <c r="L218" s="83">
        <f>'бланки '!D222</f>
        <v>218</v>
      </c>
      <c r="M218" s="98" t="str">
        <f>'бланки '!A222</f>
        <v>Свердловский район</v>
      </c>
    </row>
    <row r="219" spans="1:13">
      <c r="A219" s="31">
        <f>анкеты!A219</f>
        <v>219</v>
      </c>
      <c r="B219" s="31" t="str">
        <f>'бланки '!C223</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19" s="31">
        <f>'Рейтинговая таблица организаций'!T221</f>
        <v>95.2</v>
      </c>
      <c r="D219" s="31">
        <f>'Рейтинговая таблица организаций'!AC221</f>
        <v>100</v>
      </c>
      <c r="E219" s="31">
        <f>'Рейтинговая таблица организаций'!AK221</f>
        <v>51.6</v>
      </c>
      <c r="F219" s="31">
        <f>'Рейтинговая таблица организаций'!AU221</f>
        <v>97.4</v>
      </c>
      <c r="G219" s="31">
        <f>'Рейтинговая таблица организаций'!BE221</f>
        <v>99.2</v>
      </c>
      <c r="H219" s="31">
        <f>'Рейтинговая таблица организаций'!BF221</f>
        <v>88.679999999999993</v>
      </c>
      <c r="I219" s="31" t="str">
        <f t="shared" si="9"/>
        <v>289</v>
      </c>
      <c r="J219" s="97">
        <f t="shared" si="10"/>
        <v>289</v>
      </c>
      <c r="K219" s="32">
        <f t="shared" si="11"/>
        <v>1</v>
      </c>
      <c r="L219" s="83">
        <f>'бланки '!D223</f>
        <v>219</v>
      </c>
      <c r="M219" s="98" t="str">
        <f>'бланки '!A223</f>
        <v>Свердловский район</v>
      </c>
    </row>
    <row r="220" spans="1:13">
      <c r="A220" s="31">
        <f>анкеты!A220</f>
        <v>220</v>
      </c>
      <c r="B220" s="31" t="str">
        <f>'бланки '!C224</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0" s="31">
        <f>'Рейтинговая таблица организаций'!T222</f>
        <v>95.1</v>
      </c>
      <c r="D220" s="31">
        <f>'Рейтинговая таблица организаций'!AC222</f>
        <v>98</v>
      </c>
      <c r="E220" s="31">
        <f>'Рейтинговая таблица организаций'!AK222</f>
        <v>79.099999999999994</v>
      </c>
      <c r="F220" s="31">
        <f>'Рейтинговая таблица организаций'!AU222</f>
        <v>96.2</v>
      </c>
      <c r="G220" s="31">
        <f>'Рейтинговая таблица организаций'!BE222</f>
        <v>98.5</v>
      </c>
      <c r="H220" s="31">
        <f>'Рейтинговая таблица организаций'!BF222</f>
        <v>93.38</v>
      </c>
      <c r="I220" s="31" t="str">
        <f t="shared" si="9"/>
        <v>75</v>
      </c>
      <c r="J220" s="97">
        <f t="shared" si="10"/>
        <v>75</v>
      </c>
      <c r="K220" s="32">
        <f t="shared" si="11"/>
        <v>1</v>
      </c>
      <c r="L220" s="83">
        <f>'бланки '!D224</f>
        <v>220</v>
      </c>
      <c r="M220" s="98" t="str">
        <f>'бланки '!A224</f>
        <v>Новосильский район</v>
      </c>
    </row>
    <row r="221" spans="1:13">
      <c r="A221" s="31">
        <f>анкеты!A221</f>
        <v>221</v>
      </c>
      <c r="B221" s="31" t="str">
        <f>'бланки '!C225</f>
        <v>Муниципальное бюджетное общеобразовательное учреждение Голунская средняя общеобразовательная школа Новосильского района</v>
      </c>
      <c r="C221" s="31">
        <f>'Рейтинговая таблица организаций'!T223</f>
        <v>98.8</v>
      </c>
      <c r="D221" s="31">
        <f>'Рейтинговая таблица организаций'!AC223</f>
        <v>98.5</v>
      </c>
      <c r="E221" s="31">
        <f>'Рейтинговая таблица организаций'!AK223</f>
        <v>55.8</v>
      </c>
      <c r="F221" s="31">
        <f>'Рейтинговая таблица организаций'!AU223</f>
        <v>98.2</v>
      </c>
      <c r="G221" s="31">
        <f>'Рейтинговая таблица организаций'!BE223</f>
        <v>98.5</v>
      </c>
      <c r="H221" s="31">
        <f>'Рейтинговая таблица организаций'!BF223</f>
        <v>89.960000000000008</v>
      </c>
      <c r="I221" s="31" t="str">
        <f t="shared" si="9"/>
        <v>237-240</v>
      </c>
      <c r="J221" s="97">
        <f t="shared" si="10"/>
        <v>237</v>
      </c>
      <c r="K221" s="32">
        <f t="shared" si="11"/>
        <v>4</v>
      </c>
      <c r="L221" s="83">
        <f>'бланки '!D225</f>
        <v>221</v>
      </c>
      <c r="M221" s="98" t="str">
        <f>'бланки '!A225</f>
        <v>Новосильский район</v>
      </c>
    </row>
    <row r="222" spans="1:13">
      <c r="A222" s="31">
        <f>анкеты!A222</f>
        <v>222</v>
      </c>
      <c r="B222" s="31" t="str">
        <f>'бланки '!C226</f>
        <v>Муниципальное бюджетное общеобразовательное учреждение Зареченская начальная общеобразовательная школа Новосильского района</v>
      </c>
      <c r="C222" s="31">
        <f>'Рейтинговая таблица организаций'!T224</f>
        <v>95.8</v>
      </c>
      <c r="D222" s="31">
        <f>'Рейтинговая таблица организаций'!AC224</f>
        <v>100</v>
      </c>
      <c r="E222" s="31">
        <f>'Рейтинговая таблица организаций'!AK224</f>
        <v>46</v>
      </c>
      <c r="F222" s="31">
        <f>'Рейтинговая таблица организаций'!AU224</f>
        <v>100</v>
      </c>
      <c r="G222" s="31">
        <f>'Рейтинговая таблица организаций'!BE224</f>
        <v>100</v>
      </c>
      <c r="H222" s="31">
        <f>'Рейтинговая таблица организаций'!BF224</f>
        <v>88.36</v>
      </c>
      <c r="I222" s="31" t="str">
        <f t="shared" si="9"/>
        <v>300-302</v>
      </c>
      <c r="J222" s="97">
        <f t="shared" si="10"/>
        <v>300</v>
      </c>
      <c r="K222" s="32">
        <f t="shared" si="11"/>
        <v>3</v>
      </c>
      <c r="L222" s="83">
        <f>'бланки '!D226</f>
        <v>222</v>
      </c>
      <c r="M222" s="98" t="str">
        <f>'бланки '!A226</f>
        <v>Новосильский район</v>
      </c>
    </row>
    <row r="223" spans="1:13">
      <c r="A223" s="31">
        <f>анкеты!A223</f>
        <v>223</v>
      </c>
      <c r="B223" s="31" t="str">
        <f>'бланки '!C227</f>
        <v>Муниципальное бюджетное общеобразовательное учреждение Вяжевская средняя общеобразовательная школа Новосильского района</v>
      </c>
      <c r="C223" s="31">
        <f>'Рейтинговая таблица организаций'!T225</f>
        <v>97.9</v>
      </c>
      <c r="D223" s="31">
        <f>'Рейтинговая таблица организаций'!AC225</f>
        <v>100</v>
      </c>
      <c r="E223" s="31">
        <f>'Рейтинговая таблица организаций'!AK225</f>
        <v>62</v>
      </c>
      <c r="F223" s="31">
        <f>'Рейтинговая таблица организаций'!AU225</f>
        <v>100</v>
      </c>
      <c r="G223" s="31">
        <f>'Рейтинговая таблица организаций'!BE225</f>
        <v>100</v>
      </c>
      <c r="H223" s="31">
        <f>'Рейтинговая таблица организаций'!BF225</f>
        <v>91.97999999999999</v>
      </c>
      <c r="I223" s="31" t="str">
        <f t="shared" si="9"/>
        <v>129-130</v>
      </c>
      <c r="J223" s="97">
        <f t="shared" si="10"/>
        <v>129</v>
      </c>
      <c r="K223" s="32">
        <f t="shared" si="11"/>
        <v>2</v>
      </c>
      <c r="L223" s="83">
        <f>'бланки '!D227</f>
        <v>223</v>
      </c>
      <c r="M223" s="98" t="str">
        <f>'бланки '!A227</f>
        <v>Новосильский район</v>
      </c>
    </row>
    <row r="224" spans="1:13">
      <c r="A224" s="31">
        <f>анкеты!A224</f>
        <v>224</v>
      </c>
      <c r="B224" s="31" t="str">
        <f>'бланки '!C228</f>
        <v>Муниципальное бюджетное общеобразовательное учреждение Глубковская средняя общеобразовательная школа Новосильского района</v>
      </c>
      <c r="C224" s="31">
        <f>'Рейтинговая таблица организаций'!T226</f>
        <v>99.4</v>
      </c>
      <c r="D224" s="31">
        <f>'Рейтинговая таблица организаций'!AC226</f>
        <v>100</v>
      </c>
      <c r="E224" s="31">
        <f>'Рейтинговая таблица организаций'!AK226</f>
        <v>70</v>
      </c>
      <c r="F224" s="31">
        <f>'Рейтинговая таблица организаций'!AU226</f>
        <v>100</v>
      </c>
      <c r="G224" s="31">
        <f>'Рейтинговая таблица организаций'!BE226</f>
        <v>100</v>
      </c>
      <c r="H224" s="31">
        <f>'Рейтинговая таблица организаций'!BF226</f>
        <v>93.88</v>
      </c>
      <c r="I224" s="31" t="str">
        <f t="shared" si="9"/>
        <v>63</v>
      </c>
      <c r="J224" s="97">
        <f t="shared" si="10"/>
        <v>63</v>
      </c>
      <c r="K224" s="32">
        <f t="shared" si="11"/>
        <v>1</v>
      </c>
      <c r="L224" s="83">
        <f>'бланки '!D228</f>
        <v>224</v>
      </c>
      <c r="M224" s="98" t="str">
        <f>'бланки '!A228</f>
        <v>Новосильский район</v>
      </c>
    </row>
    <row r="225" spans="1:13">
      <c r="A225" s="31">
        <f>анкеты!A225</f>
        <v>225</v>
      </c>
      <c r="B225" s="31" t="str">
        <f>'бланки '!C229</f>
        <v>Муниципальное бюджетное общеобразовательное учреждение Селезнёвская средняя общеобразовательная школа Новосильского района</v>
      </c>
      <c r="C225" s="31">
        <f>'Рейтинговая таблица организаций'!T227</f>
        <v>99.7</v>
      </c>
      <c r="D225" s="31">
        <f>'Рейтинговая таблица организаций'!AC227</f>
        <v>98</v>
      </c>
      <c r="E225" s="31">
        <f>'Рейтинговая таблица организаций'!AK227</f>
        <v>84.1</v>
      </c>
      <c r="F225" s="31">
        <f>'Рейтинговая таблица организаций'!AU227</f>
        <v>100</v>
      </c>
      <c r="G225" s="31">
        <f>'Рейтинговая таблица организаций'!BE227</f>
        <v>99.2</v>
      </c>
      <c r="H225" s="31">
        <f>'Рейтинговая таблица организаций'!BF227</f>
        <v>96.199999999999989</v>
      </c>
      <c r="I225" s="31" t="str">
        <f t="shared" si="9"/>
        <v>25</v>
      </c>
      <c r="J225" s="97">
        <f t="shared" si="10"/>
        <v>25</v>
      </c>
      <c r="K225" s="32">
        <f t="shared" si="11"/>
        <v>1</v>
      </c>
      <c r="L225" s="83">
        <f>'бланки '!D229</f>
        <v>225</v>
      </c>
      <c r="M225" s="98" t="str">
        <f>'бланки '!A229</f>
        <v>Новосильский район</v>
      </c>
    </row>
    <row r="226" spans="1:13">
      <c r="A226" s="31">
        <f>анкеты!A226</f>
        <v>226</v>
      </c>
      <c r="B226" s="31" t="str">
        <f>'бланки '!C230</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6" s="31">
        <f>'Рейтинговая таблица организаций'!T228</f>
        <v>97.8</v>
      </c>
      <c r="D226" s="31">
        <f>'Рейтинговая таблица организаций'!AC228</f>
        <v>99</v>
      </c>
      <c r="E226" s="31">
        <f>'Рейтинговая таблица организаций'!AK228</f>
        <v>69.900000000000006</v>
      </c>
      <c r="F226" s="31">
        <f>'Рейтинговая таблица организаций'!AU228</f>
        <v>97.4</v>
      </c>
      <c r="G226" s="31">
        <f>'Рейтинговая таблица организаций'!BE228</f>
        <v>98.5</v>
      </c>
      <c r="H226" s="31">
        <f>'Рейтинговая таблица организаций'!BF228</f>
        <v>92.52000000000001</v>
      </c>
      <c r="I226" s="31" t="str">
        <f t="shared" si="9"/>
        <v>107</v>
      </c>
      <c r="J226" s="97">
        <f t="shared" si="10"/>
        <v>107</v>
      </c>
      <c r="K226" s="32">
        <f t="shared" si="11"/>
        <v>1</v>
      </c>
      <c r="L226" s="83">
        <f>'бланки '!D230</f>
        <v>226</v>
      </c>
      <c r="M226" s="98" t="str">
        <f>'бланки '!A230</f>
        <v>Знаменский район</v>
      </c>
    </row>
    <row r="227" spans="1:13">
      <c r="A227" s="31">
        <f>анкеты!A227</f>
        <v>227</v>
      </c>
      <c r="B227" s="31" t="str">
        <f>'бланки '!C231</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7" s="31">
        <f>'Рейтинговая таблица организаций'!T229</f>
        <v>99.4</v>
      </c>
      <c r="D227" s="31">
        <f>'Рейтинговая таблица организаций'!AC229</f>
        <v>100</v>
      </c>
      <c r="E227" s="31">
        <f>'Рейтинговая таблица организаций'!AK229</f>
        <v>82.9</v>
      </c>
      <c r="F227" s="31">
        <f>'Рейтинговая таблица организаций'!AU229</f>
        <v>100</v>
      </c>
      <c r="G227" s="31">
        <f>'Рейтинговая таблица организаций'!BE229</f>
        <v>99.6</v>
      </c>
      <c r="H227" s="31">
        <f>'Рейтинговая таблица организаций'!BF229</f>
        <v>96.38</v>
      </c>
      <c r="I227" s="31" t="str">
        <f t="shared" si="9"/>
        <v>20</v>
      </c>
      <c r="J227" s="97">
        <f t="shared" si="10"/>
        <v>20</v>
      </c>
      <c r="K227" s="32">
        <f t="shared" si="11"/>
        <v>1</v>
      </c>
      <c r="L227" s="83">
        <f>'бланки '!D231</f>
        <v>227</v>
      </c>
      <c r="M227" s="98" t="str">
        <f>'бланки '!A231</f>
        <v>Знаменский район</v>
      </c>
    </row>
    <row r="228" spans="1:13">
      <c r="A228" s="31">
        <f>анкеты!A228</f>
        <v>228</v>
      </c>
      <c r="B228" s="31" t="str">
        <f>'бланки '!C232</f>
        <v>Муниципальное бюджетное общеобразовательное учреждение «Ждимирская средняя общеобразовательная школа» Знаменского района Орловской области</v>
      </c>
      <c r="C228" s="31">
        <f>'Рейтинговая таблица организаций'!T230</f>
        <v>100</v>
      </c>
      <c r="D228" s="31">
        <f>'Рейтинговая таблица организаций'!AC230</f>
        <v>100</v>
      </c>
      <c r="E228" s="31">
        <f>'Рейтинговая таблица организаций'!AK230</f>
        <v>54</v>
      </c>
      <c r="F228" s="31">
        <f>'Рейтинговая таблица организаций'!AU230</f>
        <v>97.6</v>
      </c>
      <c r="G228" s="31">
        <f>'Рейтинговая таблица организаций'!BE230</f>
        <v>100</v>
      </c>
      <c r="H228" s="31">
        <f>'Рейтинговая таблица организаций'!BF230</f>
        <v>90.320000000000007</v>
      </c>
      <c r="I228" s="31" t="str">
        <f t="shared" si="9"/>
        <v>212-217</v>
      </c>
      <c r="J228" s="97">
        <f t="shared" si="10"/>
        <v>212</v>
      </c>
      <c r="K228" s="32">
        <f t="shared" si="11"/>
        <v>6</v>
      </c>
      <c r="L228" s="83">
        <f>'бланки '!D232</f>
        <v>228</v>
      </c>
      <c r="M228" s="98" t="str">
        <f>'бланки '!A232</f>
        <v>Знаменский район</v>
      </c>
    </row>
    <row r="229" spans="1:13">
      <c r="A229" s="31">
        <f>анкеты!A229</f>
        <v>229</v>
      </c>
      <c r="B229" s="31" t="str">
        <f>'бланки '!C233</f>
        <v>Муниципальное бюджетное общеобразовательное учреждение «Локонская основная общеобразовательная школа» Знаменского района Орловской области</v>
      </c>
      <c r="C229" s="31">
        <f>'Рейтинговая таблица организаций'!T231</f>
        <v>90.4</v>
      </c>
      <c r="D229" s="31">
        <f>'Рейтинговая таблица организаций'!AC231</f>
        <v>100</v>
      </c>
      <c r="E229" s="31">
        <f>'Рейтинговая таблица организаций'!AK231</f>
        <v>46.5</v>
      </c>
      <c r="F229" s="31">
        <f>'Рейтинговая таблица организаций'!AU231</f>
        <v>100</v>
      </c>
      <c r="G229" s="31">
        <f>'Рейтинговая таблица организаций'!BE231</f>
        <v>100</v>
      </c>
      <c r="H229" s="31">
        <f>'Рейтинговая таблица организаций'!BF231</f>
        <v>87.38</v>
      </c>
      <c r="I229" s="31" t="str">
        <f t="shared" si="9"/>
        <v>323</v>
      </c>
      <c r="J229" s="97">
        <f t="shared" si="10"/>
        <v>323</v>
      </c>
      <c r="K229" s="32">
        <f t="shared" si="11"/>
        <v>1</v>
      </c>
      <c r="L229" s="83">
        <f>'бланки '!D233</f>
        <v>229</v>
      </c>
      <c r="M229" s="98" t="str">
        <f>'бланки '!A233</f>
        <v>Знаменский район</v>
      </c>
    </row>
    <row r="230" spans="1:13">
      <c r="A230" s="31">
        <f>анкеты!A230</f>
        <v>230</v>
      </c>
      <c r="B230" s="31" t="str">
        <f>'бланки '!C234</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0" s="31">
        <f>'Рейтинговая таблица организаций'!T232</f>
        <v>100</v>
      </c>
      <c r="D230" s="31">
        <f>'Рейтинговая таблица организаций'!AC232</f>
        <v>100</v>
      </c>
      <c r="E230" s="31">
        <f>'Рейтинговая таблица организаций'!AK232</f>
        <v>66</v>
      </c>
      <c r="F230" s="31">
        <f>'Рейтинговая таблица организаций'!AU232</f>
        <v>100</v>
      </c>
      <c r="G230" s="31">
        <f>'Рейтинговая таблица организаций'!BE232</f>
        <v>100</v>
      </c>
      <c r="H230" s="31">
        <f>'Рейтинговая таблица организаций'!BF232</f>
        <v>93.2</v>
      </c>
      <c r="I230" s="31" t="str">
        <f t="shared" si="9"/>
        <v>81-82</v>
      </c>
      <c r="J230" s="97">
        <f t="shared" si="10"/>
        <v>81</v>
      </c>
      <c r="K230" s="32">
        <f t="shared" si="11"/>
        <v>2</v>
      </c>
      <c r="L230" s="83">
        <f>'бланки '!D234</f>
        <v>230</v>
      </c>
      <c r="M230" s="98" t="str">
        <f>'бланки '!A234</f>
        <v>Знаменский район</v>
      </c>
    </row>
    <row r="231" spans="1:13">
      <c r="A231" s="31">
        <f>анкеты!A231</f>
        <v>231</v>
      </c>
      <c r="B231" s="31" t="str">
        <f>'бланки '!C235</f>
        <v>Муниципальное бюджетное общеобразовательное учреждение «Глотовская средняя общеобразовательная школа» Знаменского района Орловской области</v>
      </c>
      <c r="C231" s="31">
        <f>'Рейтинговая таблица организаций'!T233</f>
        <v>98.5</v>
      </c>
      <c r="D231" s="31">
        <f>'Рейтинговая таблица организаций'!AC233</f>
        <v>100</v>
      </c>
      <c r="E231" s="31">
        <f>'Рейтинговая таблица организаций'!AK233</f>
        <v>54</v>
      </c>
      <c r="F231" s="31">
        <f>'Рейтинговая таблица организаций'!AU233</f>
        <v>100</v>
      </c>
      <c r="G231" s="31">
        <f>'Рейтинговая таблица организаций'!BE233</f>
        <v>100</v>
      </c>
      <c r="H231" s="31">
        <f>'Рейтинговая таблица организаций'!BF233</f>
        <v>90.5</v>
      </c>
      <c r="I231" s="31" t="str">
        <f t="shared" si="9"/>
        <v>199-201</v>
      </c>
      <c r="J231" s="97">
        <f t="shared" si="10"/>
        <v>199</v>
      </c>
      <c r="K231" s="32">
        <f t="shared" si="11"/>
        <v>3</v>
      </c>
      <c r="L231" s="83">
        <f>'бланки '!D235</f>
        <v>231</v>
      </c>
      <c r="M231" s="98" t="str">
        <f>'бланки '!A235</f>
        <v>Знаменский район</v>
      </c>
    </row>
    <row r="232" spans="1:13">
      <c r="A232" s="31">
        <f>анкеты!A232</f>
        <v>232</v>
      </c>
      <c r="B232" s="31" t="str">
        <f>'бланки '!C236</f>
        <v>Муниципальное бюджетное общеобразовательное учреждение Кромского района Орловской области «Шаховская средняя общеобразовательная школа»</v>
      </c>
      <c r="C232" s="31">
        <f>'Рейтинговая таблица организаций'!T234</f>
        <v>95.4</v>
      </c>
      <c r="D232" s="31">
        <f>'Рейтинговая таблица организаций'!AC234</f>
        <v>99.5</v>
      </c>
      <c r="E232" s="31">
        <f>'Рейтинговая таблица организаций'!AK234</f>
        <v>60</v>
      </c>
      <c r="F232" s="31">
        <f>'Рейтинговая таблица организаций'!AU234</f>
        <v>99</v>
      </c>
      <c r="G232" s="31">
        <f>'Рейтинговая таблица организаций'!BE234</f>
        <v>98.5</v>
      </c>
      <c r="H232" s="31">
        <f>'Рейтинговая таблица организаций'!BF234</f>
        <v>90.47999999999999</v>
      </c>
      <c r="I232" s="31" t="str">
        <f t="shared" si="9"/>
        <v>202</v>
      </c>
      <c r="J232" s="97">
        <f t="shared" si="10"/>
        <v>202</v>
      </c>
      <c r="K232" s="32">
        <f t="shared" si="11"/>
        <v>1</v>
      </c>
      <c r="L232" s="83">
        <f>'бланки '!D236</f>
        <v>232</v>
      </c>
      <c r="M232" s="98" t="str">
        <f>'бланки '!A236</f>
        <v>Кромской район</v>
      </c>
    </row>
    <row r="233" spans="1:13">
      <c r="A233" s="31">
        <f>анкеты!A233</f>
        <v>233</v>
      </c>
      <c r="B233" s="31" t="str">
        <f>'бланки '!C237</f>
        <v>Муниципальное бюджетное общеобразовательное учреждение Кромского района Орловской области «Черкасская средняя общеобразовательная школа»</v>
      </c>
      <c r="C233" s="31">
        <f>'Рейтинговая таблица организаций'!T235</f>
        <v>98.4</v>
      </c>
      <c r="D233" s="31">
        <f>'Рейтинговая таблица организаций'!AC235</f>
        <v>98.5</v>
      </c>
      <c r="E233" s="31">
        <f>'Рейтинговая таблица организаций'!AK235</f>
        <v>52.5</v>
      </c>
      <c r="F233" s="31">
        <f>'Рейтинговая таблица организаций'!AU235</f>
        <v>98.8</v>
      </c>
      <c r="G233" s="31">
        <f>'Рейтинговая таблица организаций'!BE235</f>
        <v>97.7</v>
      </c>
      <c r="H233" s="31">
        <f>'Рейтинговая таблица организаций'!BF235</f>
        <v>89.179999999999993</v>
      </c>
      <c r="I233" s="31" t="str">
        <f t="shared" si="9"/>
        <v>266</v>
      </c>
      <c r="J233" s="97">
        <f t="shared" si="10"/>
        <v>266</v>
      </c>
      <c r="K233" s="32">
        <f t="shared" si="11"/>
        <v>1</v>
      </c>
      <c r="L233" s="83">
        <f>'бланки '!D237</f>
        <v>233</v>
      </c>
      <c r="M233" s="98" t="str">
        <f>'бланки '!A237</f>
        <v>Кромской район</v>
      </c>
    </row>
    <row r="234" spans="1:13">
      <c r="A234" s="31">
        <f>анкеты!A234</f>
        <v>234</v>
      </c>
      <c r="B234" s="31" t="str">
        <f>'бланки '!C238</f>
        <v>Муниципальное бюджетное общеобразовательное учреждение Кромского района Орловской области «Кромская начальная общеобразовательная школа»</v>
      </c>
      <c r="C234" s="31">
        <f>'Рейтинговая таблица организаций'!T236</f>
        <v>96.7</v>
      </c>
      <c r="D234" s="31">
        <f>'Рейтинговая таблица организаций'!AC236</f>
        <v>99</v>
      </c>
      <c r="E234" s="31">
        <f>'Рейтинговая таблица организаций'!AK236</f>
        <v>72.8</v>
      </c>
      <c r="F234" s="31">
        <f>'Рейтинговая таблица организаций'!AU236</f>
        <v>99</v>
      </c>
      <c r="G234" s="31">
        <f>'Рейтинговая таблица организаций'!BE236</f>
        <v>97.3</v>
      </c>
      <c r="H234" s="31">
        <f>'Рейтинговая таблица организаций'!BF236</f>
        <v>92.960000000000008</v>
      </c>
      <c r="I234" s="31" t="str">
        <f t="shared" si="9"/>
        <v>89-90</v>
      </c>
      <c r="J234" s="97">
        <f t="shared" si="10"/>
        <v>89</v>
      </c>
      <c r="K234" s="32">
        <f t="shared" si="11"/>
        <v>2</v>
      </c>
      <c r="L234" s="83">
        <f>'бланки '!D238</f>
        <v>234</v>
      </c>
      <c r="M234" s="98" t="str">
        <f>'бланки '!A238</f>
        <v>Кромской район</v>
      </c>
    </row>
    <row r="235" spans="1:13">
      <c r="A235" s="31">
        <f>анкеты!A235</f>
        <v>235</v>
      </c>
      <c r="B235" s="31" t="str">
        <f>'бланки '!C239</f>
        <v>Муниципальное бюджетное общеобразовательное учреждение Кромского района Орловской области «Шаховская начальная общеобразовательная школа»</v>
      </c>
      <c r="C235" s="31">
        <f>'Рейтинговая таблица организаций'!T237</f>
        <v>97.6</v>
      </c>
      <c r="D235" s="31">
        <f>'Рейтинговая таблица организаций'!AC237</f>
        <v>100</v>
      </c>
      <c r="E235" s="31">
        <f>'Рейтинговая таблица организаций'!AK237</f>
        <v>54</v>
      </c>
      <c r="F235" s="31">
        <f>'Рейтинговая таблица организаций'!AU237</f>
        <v>100</v>
      </c>
      <c r="G235" s="31">
        <f>'Рейтинговая таблица организаций'!BE237</f>
        <v>100</v>
      </c>
      <c r="H235" s="31">
        <f>'Рейтинговая таблица организаций'!BF237</f>
        <v>90.320000000000007</v>
      </c>
      <c r="I235" s="31" t="str">
        <f t="shared" si="9"/>
        <v>212-217</v>
      </c>
      <c r="J235" s="97">
        <f t="shared" si="10"/>
        <v>212</v>
      </c>
      <c r="K235" s="32">
        <f t="shared" si="11"/>
        <v>6</v>
      </c>
      <c r="L235" s="83">
        <f>'бланки '!D239</f>
        <v>235</v>
      </c>
      <c r="M235" s="98" t="str">
        <f>'бланки '!A239</f>
        <v>Кромской район</v>
      </c>
    </row>
    <row r="236" spans="1:13">
      <c r="A236" s="31">
        <f>анкеты!A236</f>
        <v>236</v>
      </c>
      <c r="B236" s="31" t="str">
        <f>'бланки '!C240</f>
        <v>Муниципальное бюджетное общеобразовательное учреждение Кромского района Орловской области «Кривчиковская средняя общеобразовательная школа»</v>
      </c>
      <c r="C236" s="31">
        <f>'Рейтинговая таблица организаций'!T238</f>
        <v>98.5</v>
      </c>
      <c r="D236" s="31">
        <f>'Рейтинговая таблица организаций'!AC238</f>
        <v>98.5</v>
      </c>
      <c r="E236" s="31">
        <f>'Рейтинговая таблица организаций'!AK238</f>
        <v>66</v>
      </c>
      <c r="F236" s="31">
        <f>'Рейтинговая таблица организаций'!AU238</f>
        <v>98.8</v>
      </c>
      <c r="G236" s="31">
        <f>'Рейтинговая таблица организаций'!BE238</f>
        <v>99.1</v>
      </c>
      <c r="H236" s="31">
        <f>'Рейтинговая таблица организаций'!BF238</f>
        <v>92.179999999999993</v>
      </c>
      <c r="I236" s="31" t="str">
        <f t="shared" si="9"/>
        <v>119</v>
      </c>
      <c r="J236" s="97">
        <f t="shared" si="10"/>
        <v>119</v>
      </c>
      <c r="K236" s="32">
        <f t="shared" si="11"/>
        <v>1</v>
      </c>
      <c r="L236" s="83">
        <f>'бланки '!D240</f>
        <v>236</v>
      </c>
      <c r="M236" s="98" t="str">
        <f>'бланки '!A240</f>
        <v>Кромской район</v>
      </c>
    </row>
    <row r="237" spans="1:13">
      <c r="A237" s="31">
        <f>анкеты!A237</f>
        <v>237</v>
      </c>
      <c r="B237" s="31" t="str">
        <f>'бланки '!C241</f>
        <v>Муниципальное бюджетное общеобразовательное учреждение Кромского района Орловской области «Кромская средняя общеобразовательная школа»</v>
      </c>
      <c r="C237" s="31">
        <f>'Рейтинговая таблица организаций'!T239</f>
        <v>97.5</v>
      </c>
      <c r="D237" s="31">
        <f>'Рейтинговая таблица организаций'!AC239</f>
        <v>98.5</v>
      </c>
      <c r="E237" s="31">
        <f>'Рейтинговая таблица организаций'!AK239</f>
        <v>86.5</v>
      </c>
      <c r="F237" s="31">
        <f>'Рейтинговая таблица организаций'!AU239</f>
        <v>98.4</v>
      </c>
      <c r="G237" s="31">
        <f>'Рейтинговая таблица организаций'!BE239</f>
        <v>98.7</v>
      </c>
      <c r="H237" s="31">
        <f>'Рейтинговая таблица организаций'!BF239</f>
        <v>95.919999999999987</v>
      </c>
      <c r="I237" s="31" t="str">
        <f t="shared" si="9"/>
        <v>30</v>
      </c>
      <c r="J237" s="97">
        <f t="shared" si="10"/>
        <v>30</v>
      </c>
      <c r="K237" s="32">
        <f t="shared" si="11"/>
        <v>1</v>
      </c>
      <c r="L237" s="83">
        <f>'бланки '!D241</f>
        <v>237</v>
      </c>
      <c r="M237" s="98" t="str">
        <f>'бланки '!A241</f>
        <v>Кромской район</v>
      </c>
    </row>
    <row r="238" spans="1:13">
      <c r="A238" s="31">
        <f>анкеты!A238</f>
        <v>238</v>
      </c>
      <c r="B238" s="31" t="str">
        <f>'бланки '!C242</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38" s="31">
        <f>'Рейтинговая таблица организаций'!T240</f>
        <v>97.3</v>
      </c>
      <c r="D238" s="31">
        <f>'Рейтинговая таблица организаций'!AC240</f>
        <v>100</v>
      </c>
      <c r="E238" s="31">
        <f>'Рейтинговая таблица организаций'!AK240</f>
        <v>52</v>
      </c>
      <c r="F238" s="31">
        <f>'Рейтинговая таблица организаций'!AU240</f>
        <v>98.4</v>
      </c>
      <c r="G238" s="31">
        <f>'Рейтинговая таблица организаций'!BE240</f>
        <v>98</v>
      </c>
      <c r="H238" s="31">
        <f>'Рейтинговая таблица организаций'!BF240</f>
        <v>89.140000000000015</v>
      </c>
      <c r="I238" s="31" t="str">
        <f t="shared" si="9"/>
        <v>268-269</v>
      </c>
      <c r="J238" s="97">
        <f t="shared" si="10"/>
        <v>268</v>
      </c>
      <c r="K238" s="32">
        <f t="shared" si="11"/>
        <v>2</v>
      </c>
      <c r="L238" s="83">
        <f>'бланки '!D242</f>
        <v>238</v>
      </c>
      <c r="M238" s="98" t="str">
        <f>'бланки '!A242</f>
        <v>Кромской район</v>
      </c>
    </row>
    <row r="239" spans="1:13">
      <c r="A239" s="31">
        <f>анкеты!A239</f>
        <v>239</v>
      </c>
      <c r="B239" s="31" t="str">
        <f>'бланки '!C243</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39" s="31">
        <f>'Рейтинговая таблица организаций'!T241</f>
        <v>93.1</v>
      </c>
      <c r="D239" s="31">
        <f>'Рейтинговая таблица организаций'!AC241</f>
        <v>100</v>
      </c>
      <c r="E239" s="31">
        <f>'Рейтинговая таблица организаций'!AK241</f>
        <v>49.3</v>
      </c>
      <c r="F239" s="31">
        <f>'Рейтинговая таблица организаций'!AU241</f>
        <v>100</v>
      </c>
      <c r="G239" s="31">
        <f>'Рейтинговая таблица организаций'!BE241</f>
        <v>100</v>
      </c>
      <c r="H239" s="31">
        <f>'Рейтинговая таблица организаций'!BF241</f>
        <v>88.47999999999999</v>
      </c>
      <c r="I239" s="31" t="str">
        <f t="shared" si="9"/>
        <v>294</v>
      </c>
      <c r="J239" s="97">
        <f t="shared" si="10"/>
        <v>294</v>
      </c>
      <c r="K239" s="32">
        <f t="shared" si="11"/>
        <v>1</v>
      </c>
      <c r="L239" s="83">
        <f>'бланки '!D243</f>
        <v>239</v>
      </c>
      <c r="M239" s="98" t="str">
        <f>'бланки '!A243</f>
        <v>Кромской район</v>
      </c>
    </row>
    <row r="240" spans="1:13">
      <c r="A240" s="31">
        <f>анкеты!A240</f>
        <v>240</v>
      </c>
      <c r="B240" s="31" t="str">
        <f>'бланки '!C244</f>
        <v>Муниципальное бюджетное общеобразовательное учреждение Кромского района Орловской области «Короськовская средняя общеобразовательная школа»</v>
      </c>
      <c r="C240" s="31">
        <f>'Рейтинговая таблица организаций'!T242</f>
        <v>99.1</v>
      </c>
      <c r="D240" s="31">
        <f>'Рейтинговая таблица организаций'!AC242</f>
        <v>100</v>
      </c>
      <c r="E240" s="31">
        <f>'Рейтинговая таблица организаций'!AK242</f>
        <v>60</v>
      </c>
      <c r="F240" s="31">
        <f>'Рейтинговая таблица организаций'!AU242</f>
        <v>100</v>
      </c>
      <c r="G240" s="31">
        <f>'Рейтинговая таблица организаций'!BE242</f>
        <v>100</v>
      </c>
      <c r="H240" s="31">
        <f>'Рейтинговая таблица организаций'!BF242</f>
        <v>91.820000000000007</v>
      </c>
      <c r="I240" s="31" t="str">
        <f t="shared" si="9"/>
        <v>139-141</v>
      </c>
      <c r="J240" s="97">
        <f t="shared" si="10"/>
        <v>139</v>
      </c>
      <c r="K240" s="32">
        <f t="shared" si="11"/>
        <v>3</v>
      </c>
      <c r="L240" s="83">
        <f>'бланки '!D244</f>
        <v>240</v>
      </c>
      <c r="M240" s="98" t="str">
        <f>'бланки '!A244</f>
        <v>Кромской район</v>
      </c>
    </row>
    <row r="241" spans="1:13">
      <c r="A241" s="31">
        <f>анкеты!A241</f>
        <v>241</v>
      </c>
      <c r="B241" s="31" t="str">
        <f>'бланки '!C245</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1" s="31">
        <f>'Рейтинговая таблица организаций'!T243</f>
        <v>98.5</v>
      </c>
      <c r="D241" s="31">
        <f>'Рейтинговая таблица организаций'!AC243</f>
        <v>100</v>
      </c>
      <c r="E241" s="31">
        <f>'Рейтинговая таблица организаций'!AK243</f>
        <v>60</v>
      </c>
      <c r="F241" s="31">
        <f>'Рейтинговая таблица организаций'!AU243</f>
        <v>100</v>
      </c>
      <c r="G241" s="31">
        <f>'Рейтинговая таблица организаций'!BE243</f>
        <v>100</v>
      </c>
      <c r="H241" s="31">
        <f>'Рейтинговая таблица организаций'!BF243</f>
        <v>91.7</v>
      </c>
      <c r="I241" s="31" t="str">
        <f t="shared" si="9"/>
        <v>142</v>
      </c>
      <c r="J241" s="97">
        <f t="shared" si="10"/>
        <v>142</v>
      </c>
      <c r="K241" s="32">
        <f t="shared" si="11"/>
        <v>1</v>
      </c>
      <c r="L241" s="83">
        <f>'бланки '!D245</f>
        <v>241</v>
      </c>
      <c r="M241" s="98" t="str">
        <f>'бланки '!A245</f>
        <v>Кромской район</v>
      </c>
    </row>
    <row r="242" spans="1:13">
      <c r="A242" s="31">
        <f>анкеты!A242</f>
        <v>242</v>
      </c>
      <c r="B242" s="31" t="str">
        <f>'бланки '!C246</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2" s="31">
        <f>'Рейтинговая таблица организаций'!T244</f>
        <v>97</v>
      </c>
      <c r="D242" s="31">
        <f>'Рейтинговая таблица организаций'!AC244</f>
        <v>99</v>
      </c>
      <c r="E242" s="31">
        <f>'Рейтинговая таблица организаций'!AK244</f>
        <v>54</v>
      </c>
      <c r="F242" s="31">
        <f>'Рейтинговая таблица организаций'!AU244</f>
        <v>100</v>
      </c>
      <c r="G242" s="31">
        <f>'Рейтинговая таблица организаций'!BE244</f>
        <v>99.4</v>
      </c>
      <c r="H242" s="31">
        <f>'Рейтинговая таблица организаций'!BF244</f>
        <v>89.88</v>
      </c>
      <c r="I242" s="31" t="str">
        <f t="shared" si="9"/>
        <v>244-245</v>
      </c>
      <c r="J242" s="97">
        <f t="shared" si="10"/>
        <v>244</v>
      </c>
      <c r="K242" s="32">
        <f t="shared" si="11"/>
        <v>2</v>
      </c>
      <c r="L242" s="83">
        <f>'бланки '!D246</f>
        <v>242</v>
      </c>
      <c r="M242" s="98" t="str">
        <f>'бланки '!A246</f>
        <v>Кромской район</v>
      </c>
    </row>
    <row r="243" spans="1:13">
      <c r="A243" s="31">
        <f>анкеты!A243</f>
        <v>243</v>
      </c>
      <c r="B243" s="31" t="str">
        <f>'бланки '!C247</f>
        <v>Муниципальное бюджетное общеобразовательное учреждение Кромского района Орловской области «Глинская средняя общеобразовательная школа»</v>
      </c>
      <c r="C243" s="31">
        <f>'Рейтинговая таблица организаций'!T245</f>
        <v>99.1</v>
      </c>
      <c r="D243" s="31">
        <f>'Рейтинговая таблица организаций'!AC245</f>
        <v>98</v>
      </c>
      <c r="E243" s="31">
        <f>'Рейтинговая таблица организаций'!AK245</f>
        <v>57.9</v>
      </c>
      <c r="F243" s="31">
        <f>'Рейтинговая таблица организаций'!AU245</f>
        <v>100</v>
      </c>
      <c r="G243" s="31">
        <f>'Рейтинговая таблица организаций'!BE245</f>
        <v>98.4</v>
      </c>
      <c r="H243" s="31">
        <f>'Рейтинговая таблица организаций'!BF245</f>
        <v>90.679999999999993</v>
      </c>
      <c r="I243" s="31" t="str">
        <f t="shared" si="9"/>
        <v>191-192</v>
      </c>
      <c r="J243" s="97">
        <f t="shared" si="10"/>
        <v>191</v>
      </c>
      <c r="K243" s="32">
        <f t="shared" si="11"/>
        <v>2</v>
      </c>
      <c r="L243" s="83">
        <f>'бланки '!D247</f>
        <v>243</v>
      </c>
      <c r="M243" s="98" t="str">
        <f>'бланки '!A247</f>
        <v>Кромской район</v>
      </c>
    </row>
    <row r="244" spans="1:13">
      <c r="A244" s="31">
        <f>анкеты!A244</f>
        <v>244</v>
      </c>
      <c r="B244" s="31" t="str">
        <f>'бланки '!C248</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4" s="31">
        <f>'Рейтинговая таблица организаций'!T246</f>
        <v>95.8</v>
      </c>
      <c r="D244" s="31">
        <f>'Рейтинговая таблица организаций'!AC246</f>
        <v>100</v>
      </c>
      <c r="E244" s="31">
        <f>'Рейтинговая таблица организаций'!AK246</f>
        <v>50.4</v>
      </c>
      <c r="F244" s="31">
        <f>'Рейтинговая таблица организаций'!AU246</f>
        <v>99.4</v>
      </c>
      <c r="G244" s="31">
        <f>'Рейтинговая таблица организаций'!BE246</f>
        <v>97.3</v>
      </c>
      <c r="H244" s="31">
        <f>'Рейтинговая таблица организаций'!BF246</f>
        <v>88.580000000000013</v>
      </c>
      <c r="I244" s="31" t="str">
        <f t="shared" si="9"/>
        <v>292</v>
      </c>
      <c r="J244" s="97">
        <f t="shared" si="10"/>
        <v>292</v>
      </c>
      <c r="K244" s="32">
        <f t="shared" si="11"/>
        <v>1</v>
      </c>
      <c r="L244" s="83">
        <f>'бланки '!D248</f>
        <v>244</v>
      </c>
      <c r="M244" s="98" t="str">
        <f>'бланки '!A248</f>
        <v>Кромской район</v>
      </c>
    </row>
    <row r="245" spans="1:13">
      <c r="A245" s="31">
        <f>анкеты!A245</f>
        <v>245</v>
      </c>
      <c r="B245" s="31" t="str">
        <f>'бланки '!C249</f>
        <v>Муниципальное бюджетное общеобразовательное учреждение Кромского района Орловской области «Семенковская средняя общеобразовательная школа»</v>
      </c>
      <c r="C245" s="31">
        <f>'Рейтинговая таблица организаций'!T247</f>
        <v>97.6</v>
      </c>
      <c r="D245" s="31">
        <f>'Рейтинговая таблица организаций'!AC247</f>
        <v>100</v>
      </c>
      <c r="E245" s="31">
        <f>'Рейтинговая таблица организаций'!AK247</f>
        <v>72</v>
      </c>
      <c r="F245" s="31">
        <f>'Рейтинговая таблица организаций'!AU247</f>
        <v>100</v>
      </c>
      <c r="G245" s="31">
        <f>'Рейтинговая таблица организаций'!BE247</f>
        <v>100</v>
      </c>
      <c r="H245" s="31">
        <f>'Рейтинговая таблица организаций'!BF247</f>
        <v>93.92</v>
      </c>
      <c r="I245" s="31" t="str">
        <f t="shared" si="9"/>
        <v>62</v>
      </c>
      <c r="J245" s="97">
        <f t="shared" si="10"/>
        <v>62</v>
      </c>
      <c r="K245" s="32">
        <f t="shared" si="11"/>
        <v>1</v>
      </c>
      <c r="L245" s="83">
        <f>'бланки '!D249</f>
        <v>245</v>
      </c>
      <c r="M245" s="98" t="str">
        <f>'бланки '!A249</f>
        <v>Кромской район</v>
      </c>
    </row>
    <row r="246" spans="1:13">
      <c r="A246" s="31">
        <f>анкеты!A246</f>
        <v>246</v>
      </c>
      <c r="B246" s="31" t="str">
        <f>'бланки '!C250</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6" s="31">
        <f>'Рейтинговая таблица организаций'!T248</f>
        <v>99.7</v>
      </c>
      <c r="D246" s="31">
        <f>'Рейтинговая таблица организаций'!AC248</f>
        <v>99</v>
      </c>
      <c r="E246" s="31">
        <f>'Рейтинговая таблица организаций'!AK248</f>
        <v>72</v>
      </c>
      <c r="F246" s="31">
        <f>'Рейтинговая таблица организаций'!AU248</f>
        <v>99.2</v>
      </c>
      <c r="G246" s="31">
        <f>'Рейтинговая таблица организаций'!BE248</f>
        <v>99</v>
      </c>
      <c r="H246" s="31">
        <f>'Рейтинговая таблица организаций'!BF248</f>
        <v>93.78</v>
      </c>
      <c r="I246" s="31" t="str">
        <f t="shared" si="9"/>
        <v>70</v>
      </c>
      <c r="J246" s="97">
        <f t="shared" si="10"/>
        <v>70</v>
      </c>
      <c r="K246" s="32">
        <f t="shared" si="11"/>
        <v>1</v>
      </c>
      <c r="L246" s="83">
        <f>'бланки '!D250</f>
        <v>246</v>
      </c>
      <c r="M246" s="98" t="str">
        <f>'бланки '!A250</f>
        <v>Кромской район</v>
      </c>
    </row>
    <row r="247" spans="1:13">
      <c r="A247" s="31">
        <f>анкеты!A247</f>
        <v>247</v>
      </c>
      <c r="B247" s="31" t="str">
        <f>'бланки '!C251</f>
        <v>Муниципальное бюджетное общеобразовательное учреждение Кромского района Орловской области «Кутафинская средняя общеобразовательная школа»</v>
      </c>
      <c r="C247" s="31">
        <f>'Рейтинговая таблица организаций'!T249</f>
        <v>91.9</v>
      </c>
      <c r="D247" s="31">
        <f>'Рейтинговая таблица организаций'!AC249</f>
        <v>100</v>
      </c>
      <c r="E247" s="31">
        <f>'Рейтинговая таблица организаций'!AK249</f>
        <v>66</v>
      </c>
      <c r="F247" s="31">
        <f>'Рейтинговая таблица организаций'!AU249</f>
        <v>99</v>
      </c>
      <c r="G247" s="31">
        <f>'Рейтинговая таблица организаций'!BE249</f>
        <v>100</v>
      </c>
      <c r="H247" s="31">
        <f>'Рейтинговая таблица организаций'!BF249</f>
        <v>91.38</v>
      </c>
      <c r="I247" s="31" t="str">
        <f t="shared" si="9"/>
        <v>163</v>
      </c>
      <c r="J247" s="97">
        <f t="shared" si="10"/>
        <v>163</v>
      </c>
      <c r="K247" s="32">
        <f t="shared" si="11"/>
        <v>1</v>
      </c>
      <c r="L247" s="83">
        <f>'бланки '!D251</f>
        <v>247</v>
      </c>
      <c r="M247" s="98" t="str">
        <f>'бланки '!A251</f>
        <v>Кромской район</v>
      </c>
    </row>
    <row r="248" spans="1:13">
      <c r="A248" s="31">
        <f>анкеты!A248</f>
        <v>248</v>
      </c>
      <c r="B248" s="31" t="str">
        <f>'бланки '!C252</f>
        <v>Муниципальное бюджетное общеобразовательное учреждение «Колпнянский лицей» Колпнянского района Орловской области</v>
      </c>
      <c r="C248" s="31">
        <f>'Рейтинговая таблица организаций'!T250</f>
        <v>95.6</v>
      </c>
      <c r="D248" s="31">
        <f>'Рейтинговая таблица организаций'!AC250</f>
        <v>99</v>
      </c>
      <c r="E248" s="31">
        <f>'Рейтинговая таблица организаций'!AK250</f>
        <v>60</v>
      </c>
      <c r="F248" s="31">
        <f>'Рейтинговая таблица организаций'!AU250</f>
        <v>96.6</v>
      </c>
      <c r="G248" s="31">
        <f>'Рейтинговая таблица организаций'!BE250</f>
        <v>97.9</v>
      </c>
      <c r="H248" s="31">
        <f>'Рейтинговая таблица организаций'!BF250</f>
        <v>89.820000000000007</v>
      </c>
      <c r="I248" s="31" t="str">
        <f t="shared" si="9"/>
        <v>247</v>
      </c>
      <c r="J248" s="97">
        <f t="shared" si="10"/>
        <v>247</v>
      </c>
      <c r="K248" s="32">
        <f t="shared" si="11"/>
        <v>1</v>
      </c>
      <c r="L248" s="83">
        <f>'бланки '!D252</f>
        <v>248</v>
      </c>
      <c r="M248" s="98" t="str">
        <f>'бланки '!A252</f>
        <v>Колпнянский район</v>
      </c>
    </row>
    <row r="249" spans="1:13">
      <c r="A249" s="31">
        <f>анкеты!A249</f>
        <v>249</v>
      </c>
      <c r="B249" s="31" t="str">
        <f>'бланки '!C253</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49" s="31">
        <f>'Рейтинговая таблица организаций'!T251</f>
        <v>99.6</v>
      </c>
      <c r="D249" s="31">
        <f>'Рейтинговая таблица организаций'!AC251</f>
        <v>100</v>
      </c>
      <c r="E249" s="31">
        <f>'Рейтинговая таблица организаций'!AK251</f>
        <v>68</v>
      </c>
      <c r="F249" s="31">
        <f>'Рейтинговая таблица организаций'!AU251</f>
        <v>100</v>
      </c>
      <c r="G249" s="31">
        <f>'Рейтинговая таблица организаций'!BE251</f>
        <v>99.2</v>
      </c>
      <c r="H249" s="31">
        <f>'Рейтинговая таблица организаций'!BF251</f>
        <v>93.36</v>
      </c>
      <c r="I249" s="31" t="str">
        <f t="shared" si="9"/>
        <v>76</v>
      </c>
      <c r="J249" s="97">
        <f t="shared" si="10"/>
        <v>76</v>
      </c>
      <c r="K249" s="32">
        <f t="shared" si="11"/>
        <v>1</v>
      </c>
      <c r="L249" s="83">
        <f>'бланки '!D253</f>
        <v>249</v>
      </c>
      <c r="M249" s="98" t="str">
        <f>'бланки '!A253</f>
        <v>Колпнянский район</v>
      </c>
    </row>
    <row r="250" spans="1:13">
      <c r="A250" s="31">
        <f>анкеты!A250</f>
        <v>250</v>
      </c>
      <c r="B250" s="31" t="str">
        <f>'бланки '!C254</f>
        <v>Муниципальное бюджетное общеобразовательное учреждение «Знаменская основная общеобразовательная школа» Колпнянского района Орловской области</v>
      </c>
      <c r="C250" s="31">
        <f>'Рейтинговая таблица организаций'!T252</f>
        <v>100</v>
      </c>
      <c r="D250" s="31">
        <f>'Рейтинговая таблица организаций'!AC252</f>
        <v>100</v>
      </c>
      <c r="E250" s="31">
        <f>'Рейтинговая таблица организаций'!AK252</f>
        <v>76</v>
      </c>
      <c r="F250" s="31">
        <f>'Рейтинговая таблица организаций'!AU252</f>
        <v>98.8</v>
      </c>
      <c r="G250" s="31">
        <f>'Рейтинговая таблица организаций'!BE252</f>
        <v>98.5</v>
      </c>
      <c r="H250" s="31">
        <f>'Рейтинговая таблица организаций'!BF252</f>
        <v>94.66</v>
      </c>
      <c r="I250" s="31" t="str">
        <f t="shared" si="9"/>
        <v>48</v>
      </c>
      <c r="J250" s="97">
        <f t="shared" si="10"/>
        <v>48</v>
      </c>
      <c r="K250" s="32">
        <f t="shared" si="11"/>
        <v>1</v>
      </c>
      <c r="L250" s="83">
        <f>'бланки '!D254</f>
        <v>250</v>
      </c>
      <c r="M250" s="98" t="str">
        <f>'бланки '!A254</f>
        <v>Колпнянский район</v>
      </c>
    </row>
    <row r="251" spans="1:13">
      <c r="A251" s="31">
        <f>анкеты!A251</f>
        <v>251</v>
      </c>
      <c r="B251" s="31" t="str">
        <f>'бланки '!C255</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1" s="31">
        <f>'Рейтинговая таблица организаций'!T253</f>
        <v>99.3</v>
      </c>
      <c r="D251" s="31">
        <f>'Рейтинговая таблица организаций'!AC253</f>
        <v>98.5</v>
      </c>
      <c r="E251" s="31">
        <f>'Рейтинговая таблица организаций'!AK253</f>
        <v>82</v>
      </c>
      <c r="F251" s="31">
        <f>'Рейтинговая таблица организаций'!AU253</f>
        <v>98.4</v>
      </c>
      <c r="G251" s="31">
        <f>'Рейтинговая таблица организаций'!BE253</f>
        <v>98</v>
      </c>
      <c r="H251" s="31">
        <f>'Рейтинговая таблица организаций'!BF253</f>
        <v>95.240000000000009</v>
      </c>
      <c r="I251" s="31" t="str">
        <f t="shared" si="9"/>
        <v>38</v>
      </c>
      <c r="J251" s="97">
        <f t="shared" si="10"/>
        <v>38</v>
      </c>
      <c r="K251" s="32">
        <f t="shared" si="11"/>
        <v>1</v>
      </c>
      <c r="L251" s="83">
        <f>'бланки '!D255</f>
        <v>251</v>
      </c>
      <c r="M251" s="98" t="str">
        <f>'бланки '!A255</f>
        <v>Колпнянский район</v>
      </c>
    </row>
    <row r="252" spans="1:13">
      <c r="A252" s="31">
        <f>анкеты!A252</f>
        <v>252</v>
      </c>
      <c r="B252" s="31" t="str">
        <f>'бланки '!C256</f>
        <v>Муниципальное бюджетное общеобразовательное учреждение «Карловская основная общеобразовательная школа» Колпнянского района Орловской области</v>
      </c>
      <c r="C252" s="31">
        <f>'Рейтинговая таблица организаций'!T254</f>
        <v>96.9</v>
      </c>
      <c r="D252" s="31">
        <f>'Рейтинговая таблица организаций'!AC254</f>
        <v>100</v>
      </c>
      <c r="E252" s="31">
        <f>'Рейтинговая таблица организаций'!AK254</f>
        <v>70.099999999999994</v>
      </c>
      <c r="F252" s="31">
        <f>'Рейтинговая таблица организаций'!AU254</f>
        <v>98.4</v>
      </c>
      <c r="G252" s="31">
        <f>'Рейтинговая таблица организаций'!BE254</f>
        <v>100</v>
      </c>
      <c r="H252" s="31">
        <f>'Рейтинговая таблица организаций'!BF254</f>
        <v>93.08</v>
      </c>
      <c r="I252" s="31" t="str">
        <f t="shared" si="9"/>
        <v>86</v>
      </c>
      <c r="J252" s="97">
        <f t="shared" si="10"/>
        <v>86</v>
      </c>
      <c r="K252" s="32">
        <f t="shared" si="11"/>
        <v>1</v>
      </c>
      <c r="L252" s="83">
        <f>'бланки '!D256</f>
        <v>252</v>
      </c>
      <c r="M252" s="98" t="str">
        <f>'бланки '!A256</f>
        <v>Колпнянский район</v>
      </c>
    </row>
    <row r="253" spans="1:13">
      <c r="A253" s="31">
        <f>анкеты!A253</f>
        <v>253</v>
      </c>
      <c r="B253" s="31" t="str">
        <f>'бланки '!C257</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3" s="31">
        <f>'Рейтинговая таблица организаций'!T255</f>
        <v>99.7</v>
      </c>
      <c r="D253" s="31">
        <f>'Рейтинговая таблица организаций'!AC255</f>
        <v>98</v>
      </c>
      <c r="E253" s="31">
        <f>'Рейтинговая таблица организаций'!AK255</f>
        <v>54</v>
      </c>
      <c r="F253" s="31">
        <f>'Рейтинговая таблица организаций'!AU255</f>
        <v>100</v>
      </c>
      <c r="G253" s="31">
        <f>'Рейтинговая таблица организаций'!BE255</f>
        <v>99</v>
      </c>
      <c r="H253" s="31">
        <f>'Рейтинговая таблица организаций'!BF255</f>
        <v>90.14</v>
      </c>
      <c r="I253" s="31" t="str">
        <f t="shared" si="9"/>
        <v>225-227</v>
      </c>
      <c r="J253" s="97">
        <f t="shared" si="10"/>
        <v>225</v>
      </c>
      <c r="K253" s="32">
        <f t="shared" si="11"/>
        <v>3</v>
      </c>
      <c r="L253" s="83">
        <f>'бланки '!D257</f>
        <v>253</v>
      </c>
      <c r="M253" s="98" t="str">
        <f>'бланки '!A257</f>
        <v>Колпнянский район</v>
      </c>
    </row>
    <row r="254" spans="1:13">
      <c r="A254" s="31">
        <f>анкеты!A254</f>
        <v>254</v>
      </c>
      <c r="B254" s="31" t="str">
        <f>'бланки '!C258</f>
        <v>Муниципальное бюджетное общеобразовательное учреждение «Дубовская средняя общеобразовательная школа» Колпнянского района Орловской области</v>
      </c>
      <c r="C254" s="31">
        <f>'Рейтинговая таблица организаций'!T256</f>
        <v>99.7</v>
      </c>
      <c r="D254" s="31">
        <f>'Рейтинговая таблица организаций'!AC256</f>
        <v>100</v>
      </c>
      <c r="E254" s="31">
        <f>'Рейтинговая таблица организаций'!AK256</f>
        <v>54</v>
      </c>
      <c r="F254" s="31">
        <f>'Рейтинговая таблица организаций'!AU256</f>
        <v>100</v>
      </c>
      <c r="G254" s="31">
        <f>'Рейтинговая таблица организаций'!BE256</f>
        <v>100</v>
      </c>
      <c r="H254" s="31">
        <f>'Рейтинговая таблица организаций'!BF256</f>
        <v>90.74</v>
      </c>
      <c r="I254" s="31" t="str">
        <f t="shared" si="9"/>
        <v>186-190</v>
      </c>
      <c r="J254" s="97">
        <f t="shared" si="10"/>
        <v>186</v>
      </c>
      <c r="K254" s="32">
        <f t="shared" si="11"/>
        <v>5</v>
      </c>
      <c r="L254" s="83">
        <f>'бланки '!D258</f>
        <v>254</v>
      </c>
      <c r="M254" s="98" t="str">
        <f>'бланки '!A258</f>
        <v>Колпнянский район</v>
      </c>
    </row>
    <row r="255" spans="1:13">
      <c r="A255" s="31">
        <f>анкеты!A255</f>
        <v>255</v>
      </c>
      <c r="B255" s="31" t="str">
        <f>'бланки '!C259</f>
        <v>Муниципальное бюджетное общеобразовательное учреждение «Ярищенская средняя общеобразовательная школа» Колпнянского района Орловской области</v>
      </c>
      <c r="C255" s="31">
        <f>'Рейтинговая таблица организаций'!T257</f>
        <v>100</v>
      </c>
      <c r="D255" s="31">
        <f>'Рейтинговая таблица организаций'!AC257</f>
        <v>100</v>
      </c>
      <c r="E255" s="31">
        <f>'Рейтинговая таблица организаций'!AK257</f>
        <v>62</v>
      </c>
      <c r="F255" s="31">
        <f>'Рейтинговая таблица организаций'!AU257</f>
        <v>98.8</v>
      </c>
      <c r="G255" s="31">
        <f>'Рейтинговая таблица организаций'!BE257</f>
        <v>97.6</v>
      </c>
      <c r="H255" s="31">
        <f>'Рейтинговая таблица организаций'!BF257</f>
        <v>91.679999999999993</v>
      </c>
      <c r="I255" s="31" t="str">
        <f t="shared" si="9"/>
        <v>144-145</v>
      </c>
      <c r="J255" s="97">
        <f t="shared" si="10"/>
        <v>144</v>
      </c>
      <c r="K255" s="32">
        <f t="shared" si="11"/>
        <v>2</v>
      </c>
      <c r="L255" s="83">
        <f>'бланки '!D259</f>
        <v>255</v>
      </c>
      <c r="M255" s="98" t="str">
        <f>'бланки '!A259</f>
        <v>Колпнянский район</v>
      </c>
    </row>
    <row r="256" spans="1:13">
      <c r="A256" s="31">
        <f>анкеты!A256</f>
        <v>256</v>
      </c>
      <c r="B256" s="31" t="str">
        <f>'бланки '!C260</f>
        <v>Муниципальное бюджетное общеобразовательное учреждение «Ахтырская основная общеобразовательная школа» Колпнянского района Орловской области</v>
      </c>
      <c r="C256" s="31">
        <f>'Рейтинговая таблица организаций'!T258</f>
        <v>97.6</v>
      </c>
      <c r="D256" s="31">
        <f>'Рейтинговая таблица организаций'!AC258</f>
        <v>97.5</v>
      </c>
      <c r="E256" s="31">
        <f>'Рейтинговая таблица организаций'!AK258</f>
        <v>58.1</v>
      </c>
      <c r="F256" s="31">
        <f>'Рейтинговая таблица организаций'!AU258</f>
        <v>94.8</v>
      </c>
      <c r="G256" s="31">
        <f>'Рейтинговая таблица организаций'!BE258</f>
        <v>97.5</v>
      </c>
      <c r="H256" s="31">
        <f>'Рейтинговая таблица организаций'!BF258</f>
        <v>89.1</v>
      </c>
      <c r="I256" s="31" t="str">
        <f t="shared" si="9"/>
        <v>272</v>
      </c>
      <c r="J256" s="97">
        <f t="shared" si="10"/>
        <v>272</v>
      </c>
      <c r="K256" s="32">
        <f t="shared" si="11"/>
        <v>1</v>
      </c>
      <c r="L256" s="83">
        <f>'бланки '!D260</f>
        <v>256</v>
      </c>
      <c r="M256" s="98" t="str">
        <f>'бланки '!A260</f>
        <v>Колпнянский район</v>
      </c>
    </row>
    <row r="257" spans="1:13">
      <c r="A257" s="31">
        <f>анкеты!A257</f>
        <v>257</v>
      </c>
      <c r="B257" s="31" t="str">
        <f>'бланки '!C261</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7" s="31">
        <f>'Рейтинговая таблица организаций'!T259</f>
        <v>98.5</v>
      </c>
      <c r="D257" s="31">
        <f>'Рейтинговая таблица организаций'!AC259</f>
        <v>100</v>
      </c>
      <c r="E257" s="31">
        <f>'Рейтинговая таблица организаций'!AK259</f>
        <v>46</v>
      </c>
      <c r="F257" s="31">
        <f>'Рейтинговая таблица организаций'!AU259</f>
        <v>100</v>
      </c>
      <c r="G257" s="31">
        <f>'Рейтинговая таблица организаций'!BE259</f>
        <v>100</v>
      </c>
      <c r="H257" s="31">
        <f>'Рейтинговая таблица организаций'!BF259</f>
        <v>88.9</v>
      </c>
      <c r="I257" s="31" t="str">
        <f t="shared" ref="I257:I320" si="12">IF(K257=1,TEXT(J257,0),CONCATENATE(J257,"-",J257+K257-1))</f>
        <v>278-279</v>
      </c>
      <c r="J257" s="97">
        <f t="shared" si="10"/>
        <v>278</v>
      </c>
      <c r="K257" s="32">
        <f t="shared" si="11"/>
        <v>2</v>
      </c>
      <c r="L257" s="83">
        <f>'бланки '!D261</f>
        <v>257</v>
      </c>
      <c r="M257" s="98" t="str">
        <f>'бланки '!A261</f>
        <v>Колпнянский район</v>
      </c>
    </row>
    <row r="258" spans="1:13">
      <c r="A258" s="31">
        <f>анкеты!A258</f>
        <v>258</v>
      </c>
      <c r="B258" s="31" t="str">
        <f>'бланки '!C262</f>
        <v>Муниципальное бюджетное общеобразовательное учреждение «Краснянская средняя общеобразовательная школа» Колпнянского района Орловской области</v>
      </c>
      <c r="C258" s="31">
        <f>'Рейтинговая таблица организаций'!T260</f>
        <v>97.6</v>
      </c>
      <c r="D258" s="31">
        <f>'Рейтинговая таблица организаций'!AC260</f>
        <v>100</v>
      </c>
      <c r="E258" s="31">
        <f>'Рейтинговая таблица организаций'!AK260</f>
        <v>62</v>
      </c>
      <c r="F258" s="31">
        <f>'Рейтинговая таблица организаций'!AU260</f>
        <v>100</v>
      </c>
      <c r="G258" s="31">
        <f>'Рейтинговая таблица организаций'!BE260</f>
        <v>100</v>
      </c>
      <c r="H258" s="31">
        <f>'Рейтинговая таблица организаций'!BF260</f>
        <v>91.92</v>
      </c>
      <c r="I258" s="31" t="str">
        <f t="shared" si="12"/>
        <v>134</v>
      </c>
      <c r="J258" s="97">
        <f t="shared" si="10"/>
        <v>134</v>
      </c>
      <c r="K258" s="32">
        <f t="shared" si="11"/>
        <v>1</v>
      </c>
      <c r="L258" s="83">
        <f>'бланки '!D262</f>
        <v>258</v>
      </c>
      <c r="M258" s="98" t="str">
        <f>'бланки '!A262</f>
        <v>Колпнянский район</v>
      </c>
    </row>
    <row r="259" spans="1:13">
      <c r="A259" s="31">
        <f>анкеты!A259</f>
        <v>259</v>
      </c>
      <c r="B259" s="31" t="str">
        <f>'бланки '!C263</f>
        <v>Муниципальное бюджетное общеобразовательное учреждение «Крутовская основная общеобразовательная школа» Колпнянского района Орловской области</v>
      </c>
      <c r="C259" s="31">
        <f>'Рейтинговая таблица организаций'!T261</f>
        <v>97.2</v>
      </c>
      <c r="D259" s="31">
        <f>'Рейтинговая таблица организаций'!AC261</f>
        <v>100</v>
      </c>
      <c r="E259" s="31">
        <f>'Рейтинговая таблица организаций'!AK261</f>
        <v>68</v>
      </c>
      <c r="F259" s="31">
        <f>'Рейтинговая таблица организаций'!AU261</f>
        <v>98.8</v>
      </c>
      <c r="G259" s="31">
        <f>'Рейтинговая таблица организаций'!BE261</f>
        <v>100</v>
      </c>
      <c r="H259" s="31">
        <f>'Рейтинговая таблица организаций'!BF261</f>
        <v>92.8</v>
      </c>
      <c r="I259" s="31" t="str">
        <f t="shared" si="12"/>
        <v>96-97</v>
      </c>
      <c r="J259" s="97">
        <f t="shared" ref="J259:J322" si="13">RANK(H259,H$2:H$331)</f>
        <v>96</v>
      </c>
      <c r="K259" s="32">
        <f t="shared" ref="K259:K322" si="14">COUNTIF(J$2:J$331,J259)</f>
        <v>2</v>
      </c>
      <c r="L259" s="83">
        <f>'бланки '!D263</f>
        <v>259</v>
      </c>
      <c r="M259" s="98" t="str">
        <f>'бланки '!A263</f>
        <v>Колпнянский район</v>
      </c>
    </row>
    <row r="260" spans="1:13">
      <c r="A260" s="31">
        <f>анкеты!A260</f>
        <v>260</v>
      </c>
      <c r="B260" s="31" t="str">
        <f>'бланки '!C264</f>
        <v>Муниципальное бюджетное общеобразовательное учреждение «Яковская средняя общеобразовательная школа» Колпнянского района Орловской области</v>
      </c>
      <c r="C260" s="31">
        <f>'Рейтинговая таблица организаций'!T262</f>
        <v>100</v>
      </c>
      <c r="D260" s="31">
        <f>'Рейтинговая таблица организаций'!AC262</f>
        <v>98</v>
      </c>
      <c r="E260" s="31">
        <f>'Рейтинговая таблица организаций'!AK262</f>
        <v>46</v>
      </c>
      <c r="F260" s="31">
        <f>'Рейтинговая таблица организаций'!AU262</f>
        <v>100</v>
      </c>
      <c r="G260" s="31">
        <f>'Рейтинговая таблица организаций'!BE262</f>
        <v>98</v>
      </c>
      <c r="H260" s="31">
        <f>'Рейтинговая таблица организаций'!BF262</f>
        <v>88.4</v>
      </c>
      <c r="I260" s="31" t="str">
        <f t="shared" si="12"/>
        <v>299</v>
      </c>
      <c r="J260" s="97">
        <f t="shared" si="13"/>
        <v>299</v>
      </c>
      <c r="K260" s="32">
        <f t="shared" si="14"/>
        <v>1</v>
      </c>
      <c r="L260" s="83">
        <f>'бланки '!D264</f>
        <v>260</v>
      </c>
      <c r="M260" s="98" t="str">
        <f>'бланки '!A264</f>
        <v>Колпнянский район</v>
      </c>
    </row>
    <row r="261" spans="1:13">
      <c r="A261" s="31">
        <f>анкеты!A261</f>
        <v>261</v>
      </c>
      <c r="B261" s="31" t="str">
        <f>'бланки '!C265</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1" s="31">
        <f>'Рейтинговая таблица организаций'!T263</f>
        <v>96.7</v>
      </c>
      <c r="D261" s="31">
        <f>'Рейтинговая таблица организаций'!AC263</f>
        <v>100</v>
      </c>
      <c r="E261" s="31">
        <f>'Рейтинговая таблица организаций'!AK263</f>
        <v>54</v>
      </c>
      <c r="F261" s="31">
        <f>'Рейтинговая таблица организаций'!AU263</f>
        <v>100</v>
      </c>
      <c r="G261" s="31">
        <f>'Рейтинговая таблица организаций'!BE263</f>
        <v>100</v>
      </c>
      <c r="H261" s="31">
        <f>'Рейтинговая таблица организаций'!BF263</f>
        <v>90.14</v>
      </c>
      <c r="I261" s="31" t="str">
        <f t="shared" si="12"/>
        <v>225-227</v>
      </c>
      <c r="J261" s="97">
        <f t="shared" si="13"/>
        <v>225</v>
      </c>
      <c r="K261" s="32">
        <f t="shared" si="14"/>
        <v>3</v>
      </c>
      <c r="L261" s="83">
        <f>'бланки '!D265</f>
        <v>261</v>
      </c>
      <c r="M261" s="98" t="str">
        <f>'бланки '!A265</f>
        <v>Колпнянский район</v>
      </c>
    </row>
    <row r="262" spans="1:13">
      <c r="A262" s="31">
        <f>анкеты!A262</f>
        <v>262</v>
      </c>
      <c r="B262" s="31" t="str">
        <f>'бланки '!C266</f>
        <v>Муниципальное бюджетное общеобразовательное учреждение «Отрадинская средняя общеобразовательная школа» Мценского района Орловской области</v>
      </c>
      <c r="C262" s="31">
        <f>'Рейтинговая таблица организаций'!T264</f>
        <v>94.7</v>
      </c>
      <c r="D262" s="31">
        <f>'Рейтинговая таблица организаций'!AC264</f>
        <v>100</v>
      </c>
      <c r="E262" s="31">
        <f>'Рейтинговая таблица организаций'!AK264</f>
        <v>53.2</v>
      </c>
      <c r="F262" s="31">
        <f>'Рейтинговая таблица организаций'!AU264</f>
        <v>99.4</v>
      </c>
      <c r="G262" s="31">
        <f>'Рейтинговая таблица организаций'!BE264</f>
        <v>97.6</v>
      </c>
      <c r="H262" s="31">
        <f>'Рейтинговая таблица организаций'!BF264</f>
        <v>88.97999999999999</v>
      </c>
      <c r="I262" s="31" t="str">
        <f t="shared" si="12"/>
        <v>276</v>
      </c>
      <c r="J262" s="97">
        <f t="shared" si="13"/>
        <v>276</v>
      </c>
      <c r="K262" s="32">
        <f t="shared" si="14"/>
        <v>1</v>
      </c>
      <c r="L262" s="83">
        <f>'бланки '!D266</f>
        <v>262</v>
      </c>
      <c r="M262" s="98" t="str">
        <f>'бланки '!A266</f>
        <v>Мценский район</v>
      </c>
    </row>
    <row r="263" spans="1:13">
      <c r="A263" s="31">
        <f>анкеты!A263</f>
        <v>263</v>
      </c>
      <c r="B263" s="31" t="str">
        <f>'бланки '!C267</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3" s="31">
        <f>'Рейтинговая таблица организаций'!T265</f>
        <v>94.5</v>
      </c>
      <c r="D263" s="31">
        <f>'Рейтинговая таблица организаций'!AC265</f>
        <v>100</v>
      </c>
      <c r="E263" s="31">
        <f>'Рейтинговая таблица организаций'!AK265</f>
        <v>62.1</v>
      </c>
      <c r="F263" s="31">
        <f>'Рейтинговая таблица организаций'!AU265</f>
        <v>98.6</v>
      </c>
      <c r="G263" s="31">
        <f>'Рейтинговая таблица организаций'!BE265</f>
        <v>99.5</v>
      </c>
      <c r="H263" s="31">
        <f>'Рейтинговая таблица организаций'!BF265</f>
        <v>90.940000000000012</v>
      </c>
      <c r="I263" s="31" t="str">
        <f t="shared" si="12"/>
        <v>181</v>
      </c>
      <c r="J263" s="97">
        <f t="shared" si="13"/>
        <v>181</v>
      </c>
      <c r="K263" s="32">
        <f t="shared" si="14"/>
        <v>1</v>
      </c>
      <c r="L263" s="83">
        <f>'бланки '!D267</f>
        <v>263</v>
      </c>
      <c r="M263" s="98" t="str">
        <f>'бланки '!A267</f>
        <v>Мценский район</v>
      </c>
    </row>
    <row r="264" spans="1:13">
      <c r="A264" s="31">
        <f>анкеты!A264</f>
        <v>264</v>
      </c>
      <c r="B264" s="31" t="str">
        <f>'бланки '!C268</f>
        <v>Муниципальное бюджетное общеобразовательное учреждение «Алябьевская средняя общеобразовательная школа» Мценского района Орловской области</v>
      </c>
      <c r="C264" s="31">
        <f>'Рейтинговая таблица организаций'!T266</f>
        <v>96.1</v>
      </c>
      <c r="D264" s="31">
        <f>'Рейтинговая таблица организаций'!AC266</f>
        <v>100</v>
      </c>
      <c r="E264" s="31">
        <f>'Рейтинговая таблица организаций'!AK266</f>
        <v>54</v>
      </c>
      <c r="F264" s="31">
        <f>'Рейтинговая таблица организаций'!AU266</f>
        <v>100</v>
      </c>
      <c r="G264" s="31">
        <f>'Рейтинговая таблица организаций'!BE266</f>
        <v>100</v>
      </c>
      <c r="H264" s="31">
        <f>'Рейтинговая таблица организаций'!BF266</f>
        <v>90.02000000000001</v>
      </c>
      <c r="I264" s="31" t="str">
        <f t="shared" si="12"/>
        <v>234-235</v>
      </c>
      <c r="J264" s="97">
        <f t="shared" si="13"/>
        <v>234</v>
      </c>
      <c r="K264" s="32">
        <f t="shared" si="14"/>
        <v>2</v>
      </c>
      <c r="L264" s="83">
        <f>'бланки '!D268</f>
        <v>264</v>
      </c>
      <c r="M264" s="98" t="str">
        <f>'бланки '!A268</f>
        <v>Мценский район</v>
      </c>
    </row>
    <row r="265" spans="1:13">
      <c r="A265" s="31">
        <f>анкеты!A265</f>
        <v>265</v>
      </c>
      <c r="B265" s="31" t="str">
        <f>'бланки '!C269</f>
        <v>Муниципальное бюджетное общеобразовательное учреждение «Тельченская средняя общеобразовательная школа» Мценского района Орловской области</v>
      </c>
      <c r="C265" s="31">
        <f>'Рейтинговая таблица организаций'!T267</f>
        <v>97.7</v>
      </c>
      <c r="D265" s="31">
        <f>'Рейтинговая таблица организаций'!AC267</f>
        <v>98.5</v>
      </c>
      <c r="E265" s="31">
        <f>'Рейтинговая таблица организаций'!AK267</f>
        <v>42.4</v>
      </c>
      <c r="F265" s="31">
        <f>'Рейтинговая таблица организаций'!AU267</f>
        <v>98.8</v>
      </c>
      <c r="G265" s="31">
        <f>'Рейтинговая таблица организаций'!BE267</f>
        <v>97.8</v>
      </c>
      <c r="H265" s="31">
        <f>'Рейтинговая таблица организаций'!BF267</f>
        <v>87.039999999999992</v>
      </c>
      <c r="I265" s="31" t="str">
        <f t="shared" si="12"/>
        <v>328</v>
      </c>
      <c r="J265" s="97">
        <f t="shared" si="13"/>
        <v>328</v>
      </c>
      <c r="K265" s="32">
        <f t="shared" si="14"/>
        <v>1</v>
      </c>
      <c r="L265" s="83">
        <f>'бланки '!D269</f>
        <v>265</v>
      </c>
      <c r="M265" s="98" t="str">
        <f>'бланки '!A269</f>
        <v>Мценский район</v>
      </c>
    </row>
    <row r="266" spans="1:13">
      <c r="A266" s="31">
        <f>анкеты!A266</f>
        <v>266</v>
      </c>
      <c r="B266" s="31" t="str">
        <f>'бланки '!C270</f>
        <v>Муниципальное бюджетное общеобразовательное учреждение «Жилинская средняя общеобразовательная школа» Мценского района Орловской области</v>
      </c>
      <c r="C266" s="31">
        <f>'Рейтинговая таблица организаций'!T268</f>
        <v>97.2</v>
      </c>
      <c r="D266" s="31">
        <f>'Рейтинговая таблица организаций'!AC268</f>
        <v>100</v>
      </c>
      <c r="E266" s="31">
        <f>'Рейтинговая таблица организаций'!AK268</f>
        <v>59.1</v>
      </c>
      <c r="F266" s="31">
        <f>'Рейтинговая таблица организаций'!AU268</f>
        <v>100</v>
      </c>
      <c r="G266" s="31">
        <f>'Рейтинговая таблица организаций'!BE268</f>
        <v>97.6</v>
      </c>
      <c r="H266" s="31">
        <f>'Рейтинговая таблица организаций'!BF268</f>
        <v>90.78</v>
      </c>
      <c r="I266" s="31" t="str">
        <f t="shared" si="12"/>
        <v>185</v>
      </c>
      <c r="J266" s="97">
        <f t="shared" si="13"/>
        <v>185</v>
      </c>
      <c r="K266" s="32">
        <f t="shared" si="14"/>
        <v>1</v>
      </c>
      <c r="L266" s="83">
        <f>'бланки '!D270</f>
        <v>266</v>
      </c>
      <c r="M266" s="98" t="str">
        <f>'бланки '!A270</f>
        <v>Мценский район</v>
      </c>
    </row>
    <row r="267" spans="1:13">
      <c r="A267" s="31">
        <f>анкеты!A267</f>
        <v>267</v>
      </c>
      <c r="B267" s="31" t="str">
        <f>'бланки '!C271</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7" s="31">
        <f>'Рейтинговая таблица организаций'!T269</f>
        <v>98.8</v>
      </c>
      <c r="D267" s="31">
        <f>'Рейтинговая таблица организаций'!AC269</f>
        <v>99</v>
      </c>
      <c r="E267" s="31">
        <f>'Рейтинговая таблица организаций'!AK269</f>
        <v>59.1</v>
      </c>
      <c r="F267" s="31">
        <f>'Рейтинговая таблица организаций'!AU269</f>
        <v>100</v>
      </c>
      <c r="G267" s="31">
        <f>'Рейтинговая таблица организаций'!BE269</f>
        <v>100</v>
      </c>
      <c r="H267" s="31">
        <f>'Рейтинговая таблица организаций'!BF269</f>
        <v>91.38000000000001</v>
      </c>
      <c r="I267" s="31" t="str">
        <f t="shared" si="12"/>
        <v>160-162</v>
      </c>
      <c r="J267" s="97">
        <f t="shared" si="13"/>
        <v>160</v>
      </c>
      <c r="K267" s="32">
        <f t="shared" si="14"/>
        <v>3</v>
      </c>
      <c r="L267" s="83">
        <f>'бланки '!D271</f>
        <v>267</v>
      </c>
      <c r="M267" s="98" t="str">
        <f>'бланки '!A271</f>
        <v>Мценский район</v>
      </c>
    </row>
    <row r="268" spans="1:13">
      <c r="A268" s="31">
        <f>анкеты!A268</f>
        <v>268</v>
      </c>
      <c r="B268" s="31" t="str">
        <f>'бланки '!C272</f>
        <v>Муниципальное бюджетное общеобразовательное учреждение «Черемошенская основная общеобразовательная школа» Мценского района Орловской области</v>
      </c>
      <c r="C268" s="31">
        <f>'Рейтинговая таблица организаций'!T270</f>
        <v>99.7</v>
      </c>
      <c r="D268" s="31">
        <f>'Рейтинговая таблица организаций'!AC270</f>
        <v>100</v>
      </c>
      <c r="E268" s="31">
        <f>'Рейтинговая таблица организаций'!AK270</f>
        <v>54</v>
      </c>
      <c r="F268" s="31">
        <f>'Рейтинговая таблица организаций'!AU270</f>
        <v>100</v>
      </c>
      <c r="G268" s="31">
        <f>'Рейтинговая таблица организаций'!BE270</f>
        <v>100</v>
      </c>
      <c r="H268" s="31">
        <f>'Рейтинговая таблица организаций'!BF270</f>
        <v>90.74</v>
      </c>
      <c r="I268" s="31" t="str">
        <f t="shared" si="12"/>
        <v>186-190</v>
      </c>
      <c r="J268" s="97">
        <f t="shared" si="13"/>
        <v>186</v>
      </c>
      <c r="K268" s="32">
        <f t="shared" si="14"/>
        <v>5</v>
      </c>
      <c r="L268" s="83">
        <f>'бланки '!D272</f>
        <v>268</v>
      </c>
      <c r="M268" s="98" t="str">
        <f>'бланки '!A272</f>
        <v>Мценский район</v>
      </c>
    </row>
    <row r="269" spans="1:13">
      <c r="A269" s="31">
        <f>анкеты!A269</f>
        <v>269</v>
      </c>
      <c r="B269" s="31" t="str">
        <f>'бланки '!C273</f>
        <v>Муниципальное бюджетное общеобразовательное учреждение «Аникановская основная общеобразовательная школа» Мценского района Орловской области</v>
      </c>
      <c r="C269" s="31">
        <f>'Рейтинговая таблица организаций'!T271</f>
        <v>94.9</v>
      </c>
      <c r="D269" s="31">
        <f>'Рейтинговая таблица организаций'!AC271</f>
        <v>100</v>
      </c>
      <c r="E269" s="31">
        <f>'Рейтинговая таблица организаций'!AK271</f>
        <v>60</v>
      </c>
      <c r="F269" s="31">
        <f>'Рейтинговая таблица организаций'!AU271</f>
        <v>100</v>
      </c>
      <c r="G269" s="31">
        <f>'Рейтинговая таблица организаций'!BE271</f>
        <v>100</v>
      </c>
      <c r="H269" s="31">
        <f>'Рейтинговая таблица организаций'!BF271</f>
        <v>90.97999999999999</v>
      </c>
      <c r="I269" s="31" t="str">
        <f t="shared" si="12"/>
        <v>175-178</v>
      </c>
      <c r="J269" s="97">
        <f t="shared" si="13"/>
        <v>175</v>
      </c>
      <c r="K269" s="32">
        <f t="shared" si="14"/>
        <v>4</v>
      </c>
      <c r="L269" s="83">
        <f>'бланки '!D273</f>
        <v>269</v>
      </c>
      <c r="M269" s="98" t="str">
        <f>'бланки '!A273</f>
        <v>Мценский район</v>
      </c>
    </row>
    <row r="270" spans="1:13">
      <c r="A270" s="31">
        <f>анкеты!A270</f>
        <v>271</v>
      </c>
      <c r="B270" s="31" t="str">
        <f>'бланки '!C274</f>
        <v>Муниципальное бюджетное общеобразовательное учреждение «Подбелевская средняя общеобразовательная школа» Мценского района Орловской области</v>
      </c>
      <c r="C270" s="31">
        <f>'Рейтинговая таблица организаций'!T272</f>
        <v>93.4</v>
      </c>
      <c r="D270" s="31">
        <f>'Рейтинговая таблица организаций'!AC272</f>
        <v>100</v>
      </c>
      <c r="E270" s="31">
        <f>'Рейтинговая таблица организаций'!AK272</f>
        <v>66</v>
      </c>
      <c r="F270" s="31">
        <f>'Рейтинговая таблица организаций'!AU272</f>
        <v>98.2</v>
      </c>
      <c r="G270" s="31">
        <f>'Рейтинговая таблица организаций'!BE272</f>
        <v>100</v>
      </c>
      <c r="H270" s="31">
        <f>'Рейтинговая таблица организаций'!BF272</f>
        <v>91.52</v>
      </c>
      <c r="I270" s="31" t="str">
        <f t="shared" si="12"/>
        <v>155</v>
      </c>
      <c r="J270" s="97">
        <f t="shared" si="13"/>
        <v>155</v>
      </c>
      <c r="K270" s="32">
        <f t="shared" si="14"/>
        <v>1</v>
      </c>
      <c r="L270" s="83">
        <f>'бланки '!D274</f>
        <v>271</v>
      </c>
      <c r="M270" s="98" t="str">
        <f>'бланки '!A274</f>
        <v>Мценский район</v>
      </c>
    </row>
    <row r="271" spans="1:13">
      <c r="A271" s="31">
        <f>анкеты!A271</f>
        <v>272</v>
      </c>
      <c r="B271" s="31" t="str">
        <f>'бланки '!C275</f>
        <v>Муниципальное бюджетное общеобразовательное учреждение «Башкатовская средняя общеобразовательная школа» Мценского района Орловской области</v>
      </c>
      <c r="C271" s="31">
        <f>'Рейтинговая таблица организаций'!T273</f>
        <v>95.8</v>
      </c>
      <c r="D271" s="31">
        <f>'Рейтинговая таблица организаций'!AC273</f>
        <v>97.5</v>
      </c>
      <c r="E271" s="31">
        <f>'Рейтинговая таблица организаций'!AK273</f>
        <v>50.1</v>
      </c>
      <c r="F271" s="31">
        <f>'Рейтинговая таблица организаций'!AU273</f>
        <v>100</v>
      </c>
      <c r="G271" s="31">
        <f>'Рейтинговая таблица организаций'!BE273</f>
        <v>97.5</v>
      </c>
      <c r="H271" s="31">
        <f>'Рейтинговая таблица организаций'!BF273</f>
        <v>88.179999999999993</v>
      </c>
      <c r="I271" s="31" t="str">
        <f t="shared" si="12"/>
        <v>307-308</v>
      </c>
      <c r="J271" s="97">
        <f t="shared" si="13"/>
        <v>307</v>
      </c>
      <c r="K271" s="32">
        <f t="shared" si="14"/>
        <v>2</v>
      </c>
      <c r="L271" s="83">
        <f>'бланки '!D275</f>
        <v>272</v>
      </c>
      <c r="M271" s="98" t="str">
        <f>'бланки '!A275</f>
        <v>Мценский район</v>
      </c>
    </row>
    <row r="272" spans="1:13">
      <c r="A272" s="31">
        <f>анкеты!A272</f>
        <v>273</v>
      </c>
      <c r="B272" s="31" t="str">
        <f>'бланки '!C276</f>
        <v>Муниципальное бюджетное общеобразовательное учреждение «Глазуновская основная общеобразовательная школа» Мценского района Орловской области</v>
      </c>
      <c r="C272" s="31">
        <f>'Рейтинговая таблица организаций'!T274</f>
        <v>97.3</v>
      </c>
      <c r="D272" s="31">
        <f>'Рейтинговая таблица организаций'!AC274</f>
        <v>98.5</v>
      </c>
      <c r="E272" s="31">
        <f>'Рейтинговая таблица организаций'!AK274</f>
        <v>54</v>
      </c>
      <c r="F272" s="31">
        <f>'Рейтинговая таблица организаций'!AU274</f>
        <v>99.2</v>
      </c>
      <c r="G272" s="31">
        <f>'Рейтинговая таблица организаций'!BE274</f>
        <v>98.5</v>
      </c>
      <c r="H272" s="31">
        <f>'Рейтинговая таблица организаций'!BF274</f>
        <v>89.5</v>
      </c>
      <c r="I272" s="31" t="str">
        <f t="shared" si="12"/>
        <v>260</v>
      </c>
      <c r="J272" s="97">
        <f t="shared" si="13"/>
        <v>260</v>
      </c>
      <c r="K272" s="32">
        <f t="shared" si="14"/>
        <v>1</v>
      </c>
      <c r="L272" s="83">
        <f>'бланки '!D276</f>
        <v>273</v>
      </c>
      <c r="M272" s="98" t="str">
        <f>'бланки '!A276</f>
        <v>Мценский район</v>
      </c>
    </row>
    <row r="273" spans="1:13">
      <c r="A273" s="31">
        <f>анкеты!A273</f>
        <v>274</v>
      </c>
      <c r="B273" s="31" t="str">
        <f>'бланки '!C277</f>
        <v>Муниципальное бюджетное общеобразовательное учреждение «Алмазовская средняя общеобразовательная школа» Сосковского района Орловской области</v>
      </c>
      <c r="C273" s="31">
        <f>'Рейтинговая таблица организаций'!T275</f>
        <v>99.7</v>
      </c>
      <c r="D273" s="31">
        <f>'Рейтинговая таблица организаций'!AC275</f>
        <v>99</v>
      </c>
      <c r="E273" s="31">
        <f>'Рейтинговая таблица организаций'!AK275</f>
        <v>50.1</v>
      </c>
      <c r="F273" s="31">
        <f>'Рейтинговая таблица организаций'!AU275</f>
        <v>97.6</v>
      </c>
      <c r="G273" s="31">
        <f>'Рейтинговая таблица организаций'!BE275</f>
        <v>99</v>
      </c>
      <c r="H273" s="31">
        <f>'Рейтинговая таблица организаций'!BF275</f>
        <v>89.08</v>
      </c>
      <c r="I273" s="31" t="str">
        <f t="shared" si="12"/>
        <v>273</v>
      </c>
      <c r="J273" s="97">
        <f t="shared" si="13"/>
        <v>273</v>
      </c>
      <c r="K273" s="32">
        <f t="shared" si="14"/>
        <v>1</v>
      </c>
      <c r="L273" s="83">
        <f>'бланки '!D277</f>
        <v>274</v>
      </c>
      <c r="M273" s="98" t="str">
        <f>'бланки '!A277</f>
        <v>Сосковский район</v>
      </c>
    </row>
    <row r="274" spans="1:13">
      <c r="A274" s="31">
        <f>анкеты!A274</f>
        <v>275</v>
      </c>
      <c r="B274" s="31" t="str">
        <f>'бланки '!C278</f>
        <v>Муниципальное бюджетное общеобразовательное учреждение «Сосковская средняя общеобразовательная школа» Сосковского района Орловской области</v>
      </c>
      <c r="C274" s="31">
        <f>'Рейтинговая таблица организаций'!T276</f>
        <v>98.1</v>
      </c>
      <c r="D274" s="31">
        <f>'Рейтинговая таблица организаций'!AC276</f>
        <v>98.5</v>
      </c>
      <c r="E274" s="31">
        <f>'Рейтинговая таблица организаций'!AK276</f>
        <v>87.4</v>
      </c>
      <c r="F274" s="31">
        <f>'Рейтинговая таблица организаций'!AU276</f>
        <v>97.8</v>
      </c>
      <c r="G274" s="31">
        <f>'Рейтинговая таблица организаций'!BE276</f>
        <v>98.5</v>
      </c>
      <c r="H274" s="31">
        <f>'Рейтинговая таблица организаций'!BF276</f>
        <v>96.06</v>
      </c>
      <c r="I274" s="31" t="str">
        <f t="shared" si="12"/>
        <v>26</v>
      </c>
      <c r="J274" s="97">
        <f t="shared" si="13"/>
        <v>26</v>
      </c>
      <c r="K274" s="32">
        <f t="shared" si="14"/>
        <v>1</v>
      </c>
      <c r="L274" s="83">
        <f>'бланки '!D278</f>
        <v>275</v>
      </c>
      <c r="M274" s="98" t="str">
        <f>'бланки '!A278</f>
        <v>Сосковский район</v>
      </c>
    </row>
    <row r="275" spans="1:13">
      <c r="A275" s="31">
        <f>анкеты!A275</f>
        <v>276</v>
      </c>
      <c r="B275" s="31" t="str">
        <f>'бланки '!C279</f>
        <v>Муниципальное бюджетное общеобразовательное учреждение «Прилепская средняя общеобразовательная школа» Сосковского района Орловской области</v>
      </c>
      <c r="C275" s="31">
        <f>'Рейтинговая таблица организаций'!T277</f>
        <v>97.9</v>
      </c>
      <c r="D275" s="31">
        <f>'Рейтинговая таблица организаций'!AC277</f>
        <v>100</v>
      </c>
      <c r="E275" s="31">
        <f>'Рейтинговая таблица организаций'!AK277</f>
        <v>50.2</v>
      </c>
      <c r="F275" s="31">
        <f>'Рейтинговая таблица организаций'!AU277</f>
        <v>100</v>
      </c>
      <c r="G275" s="31">
        <f>'Рейтинговая таблица организаций'!BE277</f>
        <v>97.6</v>
      </c>
      <c r="H275" s="31">
        <f>'Рейтинговая таблица организаций'!BF277</f>
        <v>89.140000000000015</v>
      </c>
      <c r="I275" s="31" t="str">
        <f t="shared" si="12"/>
        <v>268-269</v>
      </c>
      <c r="J275" s="97">
        <f t="shared" si="13"/>
        <v>268</v>
      </c>
      <c r="K275" s="32">
        <f t="shared" si="14"/>
        <v>2</v>
      </c>
      <c r="L275" s="83">
        <f>'бланки '!D279</f>
        <v>276</v>
      </c>
      <c r="M275" s="98" t="str">
        <f>'бланки '!A279</f>
        <v>Сосковский район</v>
      </c>
    </row>
    <row r="276" spans="1:13">
      <c r="A276" s="31">
        <f>анкеты!A276</f>
        <v>277</v>
      </c>
      <c r="B276" s="31" t="str">
        <f>'бланки '!C280</f>
        <v>Муниципальное бюджетное общеобразовательное учреждение «Рыжковская средняя общеобразовательная школа» Сосковского района Орловской области</v>
      </c>
      <c r="C276" s="31">
        <f>'Рейтинговая таблица организаций'!T278</f>
        <v>99.1</v>
      </c>
      <c r="D276" s="31">
        <f>'Рейтинговая таблица организаций'!AC278</f>
        <v>100</v>
      </c>
      <c r="E276" s="31">
        <f>'Рейтинговая таблица организаций'!AK278</f>
        <v>54</v>
      </c>
      <c r="F276" s="31">
        <f>'Рейтинговая таблица организаций'!AU278</f>
        <v>100</v>
      </c>
      <c r="G276" s="31">
        <f>'Рейтинговая таблица организаций'!BE278</f>
        <v>100</v>
      </c>
      <c r="H276" s="31">
        <f>'Рейтинговая таблица организаций'!BF278</f>
        <v>90.62</v>
      </c>
      <c r="I276" s="31" t="str">
        <f t="shared" si="12"/>
        <v>193-194</v>
      </c>
      <c r="J276" s="97">
        <f t="shared" si="13"/>
        <v>193</v>
      </c>
      <c r="K276" s="32">
        <f t="shared" si="14"/>
        <v>2</v>
      </c>
      <c r="L276" s="83">
        <f>'бланки '!D280</f>
        <v>277</v>
      </c>
      <c r="M276" s="98" t="str">
        <f>'бланки '!A280</f>
        <v>Сосковский район</v>
      </c>
    </row>
    <row r="277" spans="1:13">
      <c r="A277" s="31">
        <f>анкеты!A277</f>
        <v>278</v>
      </c>
      <c r="B277" s="31" t="str">
        <f>'бланки '!C281</f>
        <v>Муниципальное бюджетное общеобразовательное учреждение «Цвеленевская средняя общеобразовательная школа» Сосковского района Орловской области</v>
      </c>
      <c r="C277" s="31">
        <f>'Рейтинговая таблица организаций'!T279</f>
        <v>92.8</v>
      </c>
      <c r="D277" s="31">
        <f>'Рейтинговая таблица организаций'!AC279</f>
        <v>100</v>
      </c>
      <c r="E277" s="31">
        <f>'Рейтинговая таблица организаций'!AK279</f>
        <v>49.8</v>
      </c>
      <c r="F277" s="31">
        <f>'Рейтинговая таблица организаций'!AU279</f>
        <v>100</v>
      </c>
      <c r="G277" s="31">
        <f>'Рейтинговая таблица организаций'!BE279</f>
        <v>100</v>
      </c>
      <c r="H277" s="31">
        <f>'Рейтинговая таблица организаций'!BF279</f>
        <v>88.52000000000001</v>
      </c>
      <c r="I277" s="31" t="str">
        <f t="shared" si="12"/>
        <v>293</v>
      </c>
      <c r="J277" s="97">
        <f t="shared" si="13"/>
        <v>293</v>
      </c>
      <c r="K277" s="32">
        <f t="shared" si="14"/>
        <v>1</v>
      </c>
      <c r="L277" s="83">
        <f>'бланки '!D281</f>
        <v>278</v>
      </c>
      <c r="M277" s="98" t="str">
        <f>'бланки '!A281</f>
        <v>Сосковский район</v>
      </c>
    </row>
    <row r="278" spans="1:13">
      <c r="A278" s="31">
        <f>анкеты!A278</f>
        <v>279</v>
      </c>
      <c r="B278" s="31" t="str">
        <f>'бланки '!C282</f>
        <v>Муниципальное бюджетное общеобразовательное учреждение «Дросковская средняя общеобразовательная школа» Покровского района Орловской области</v>
      </c>
      <c r="C278" s="31">
        <f>'Рейтинговая таблица организаций'!T280</f>
        <v>99</v>
      </c>
      <c r="D278" s="31">
        <f>'Рейтинговая таблица организаций'!AC280</f>
        <v>97.5</v>
      </c>
      <c r="E278" s="31">
        <f>'Рейтинговая таблица организаций'!AK280</f>
        <v>68</v>
      </c>
      <c r="F278" s="31">
        <f>'Рейтинговая таблица организаций'!AU280</f>
        <v>97.8</v>
      </c>
      <c r="G278" s="31">
        <f>'Рейтинговая таблица организаций'!BE280</f>
        <v>98</v>
      </c>
      <c r="H278" s="31">
        <f>'Рейтинговая таблица организаций'!BF280</f>
        <v>92.06</v>
      </c>
      <c r="I278" s="31" t="str">
        <f t="shared" si="12"/>
        <v>121-122</v>
      </c>
      <c r="J278" s="97">
        <f t="shared" si="13"/>
        <v>121</v>
      </c>
      <c r="K278" s="32">
        <f t="shared" si="14"/>
        <v>2</v>
      </c>
      <c r="L278" s="83">
        <f>'бланки '!D282</f>
        <v>279</v>
      </c>
      <c r="M278" s="98" t="str">
        <f>'бланки '!A282</f>
        <v>Покровский район</v>
      </c>
    </row>
    <row r="279" spans="1:13">
      <c r="A279" s="31">
        <f>анкеты!A279</f>
        <v>280</v>
      </c>
      <c r="B279" s="31" t="str">
        <f>'бланки '!C283</f>
        <v>Муниципальное бюджетное общеобразовательное учреждение «Покровская средняя общеобразовательная школа» Покровского района Орловской области</v>
      </c>
      <c r="C279" s="31">
        <f>'Рейтинговая таблица организаций'!T281</f>
        <v>97.8</v>
      </c>
      <c r="D279" s="31">
        <f>'Рейтинговая таблица организаций'!AC281</f>
        <v>99.5</v>
      </c>
      <c r="E279" s="31">
        <f>'Рейтинговая таблица организаций'!AK281</f>
        <v>70.8</v>
      </c>
      <c r="F279" s="31">
        <f>'Рейтинговая таблица организаций'!AU281</f>
        <v>98</v>
      </c>
      <c r="G279" s="31">
        <f>'Рейтинговая таблица организаций'!BE281</f>
        <v>97.4</v>
      </c>
      <c r="H279" s="31">
        <f>'Рейтинговая таблица организаций'!BF281</f>
        <v>92.7</v>
      </c>
      <c r="I279" s="31" t="str">
        <f t="shared" si="12"/>
        <v>99-101</v>
      </c>
      <c r="J279" s="97">
        <f t="shared" si="13"/>
        <v>99</v>
      </c>
      <c r="K279" s="32">
        <f t="shared" si="14"/>
        <v>3</v>
      </c>
      <c r="L279" s="83">
        <f>'бланки '!D283</f>
        <v>280</v>
      </c>
      <c r="M279" s="98" t="str">
        <f>'бланки '!A283</f>
        <v>Покровский район</v>
      </c>
    </row>
    <row r="280" spans="1:13">
      <c r="A280" s="31">
        <f>анкеты!A280</f>
        <v>281</v>
      </c>
      <c r="B280" s="31" t="str">
        <f>'бланки '!C284</f>
        <v>Муниципальное бюджетное общеобразовательное учреждение «Покровский лицей» Покровского района Орловской области</v>
      </c>
      <c r="C280" s="31">
        <f>'Рейтинговая таблица организаций'!T282</f>
        <v>96.3</v>
      </c>
      <c r="D280" s="31">
        <f>'Рейтинговая таблица организаций'!AC282</f>
        <v>98.5</v>
      </c>
      <c r="E280" s="31">
        <f>'Рейтинговая таблица организаций'!AK282</f>
        <v>93.1</v>
      </c>
      <c r="F280" s="31">
        <f>'Рейтинговая таблица организаций'!AU282</f>
        <v>99</v>
      </c>
      <c r="G280" s="31">
        <f>'Рейтинговая таблица организаций'!BE282</f>
        <v>99.5</v>
      </c>
      <c r="H280" s="31">
        <f>'Рейтинговая таблица организаций'!BF282</f>
        <v>97.28</v>
      </c>
      <c r="I280" s="31" t="str">
        <f t="shared" si="12"/>
        <v>14</v>
      </c>
      <c r="J280" s="97">
        <f t="shared" si="13"/>
        <v>14</v>
      </c>
      <c r="K280" s="32">
        <f t="shared" si="14"/>
        <v>1</v>
      </c>
      <c r="L280" s="83">
        <f>'бланки '!D284</f>
        <v>281</v>
      </c>
      <c r="M280" s="98" t="str">
        <f>'бланки '!A284</f>
        <v>Покровский район</v>
      </c>
    </row>
    <row r="281" spans="1:13">
      <c r="A281" s="31">
        <f>анкеты!A281</f>
        <v>282</v>
      </c>
      <c r="B281" s="31" t="str">
        <f>'бланки '!C285</f>
        <v>Муниципальное бюджетное общеобразовательное учреждение «Фёдоровская средняя общеобразовательная школа» Покровского района Орловской области</v>
      </c>
      <c r="C281" s="31">
        <f>'Рейтинговая таблица организаций'!T283</f>
        <v>99.2</v>
      </c>
      <c r="D281" s="31">
        <f>'Рейтинговая таблица организаций'!AC283</f>
        <v>100</v>
      </c>
      <c r="E281" s="31">
        <f>'Рейтинговая таблица организаций'!AK283</f>
        <v>48</v>
      </c>
      <c r="F281" s="31">
        <f>'Рейтинговая таблица организаций'!AU283</f>
        <v>98.6</v>
      </c>
      <c r="G281" s="31">
        <f>'Рейтинговая таблица организаций'!BE283</f>
        <v>98.6</v>
      </c>
      <c r="H281" s="31">
        <f>'Рейтинговая таблица организаций'!BF283</f>
        <v>88.88</v>
      </c>
      <c r="I281" s="31" t="str">
        <f t="shared" si="12"/>
        <v>280</v>
      </c>
      <c r="J281" s="97">
        <f t="shared" si="13"/>
        <v>280</v>
      </c>
      <c r="K281" s="32">
        <f t="shared" si="14"/>
        <v>1</v>
      </c>
      <c r="L281" s="83">
        <f>'бланки '!D285</f>
        <v>282</v>
      </c>
      <c r="M281" s="98" t="str">
        <f>'бланки '!A285</f>
        <v>Покровский район</v>
      </c>
    </row>
    <row r="282" spans="1:13">
      <c r="A282" s="31">
        <f>анкеты!A282</f>
        <v>283</v>
      </c>
      <c r="B282" s="31" t="str">
        <f>'бланки '!C286</f>
        <v>Муниципальное бюджетное общеобразовательное учреждение «Березовская средняя общеобразовательная школа» Покровского района Орловской области</v>
      </c>
      <c r="C282" s="31">
        <f>'Рейтинговая таблица организаций'!T284</f>
        <v>98.8</v>
      </c>
      <c r="D282" s="31">
        <f>'Рейтинговая таблица организаций'!AC284</f>
        <v>100</v>
      </c>
      <c r="E282" s="31">
        <f>'Рейтинговая таблица организаций'!AK284</f>
        <v>66</v>
      </c>
      <c r="F282" s="31">
        <f>'Рейтинговая таблица организаций'!AU284</f>
        <v>100</v>
      </c>
      <c r="G282" s="31">
        <f>'Рейтинговая таблица организаций'!BE284</f>
        <v>100</v>
      </c>
      <c r="H282" s="31">
        <f>'Рейтинговая таблица организаций'!BF284</f>
        <v>92.960000000000008</v>
      </c>
      <c r="I282" s="31" t="str">
        <f t="shared" si="12"/>
        <v>89-90</v>
      </c>
      <c r="J282" s="97">
        <f t="shared" si="13"/>
        <v>89</v>
      </c>
      <c r="K282" s="32">
        <f t="shared" si="14"/>
        <v>2</v>
      </c>
      <c r="L282" s="83">
        <f>'бланки '!D286</f>
        <v>283</v>
      </c>
      <c r="M282" s="98" t="str">
        <f>'бланки '!A286</f>
        <v>Покровский район</v>
      </c>
    </row>
    <row r="283" spans="1:13">
      <c r="A283" s="31">
        <f>анкеты!A283</f>
        <v>284</v>
      </c>
      <c r="B283" s="31" t="str">
        <f>'бланки '!C287</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3" s="31">
        <f>'Рейтинговая таблица организаций'!T285</f>
        <v>97.9</v>
      </c>
      <c r="D283" s="31">
        <f>'Рейтинговая таблица организаций'!AC285</f>
        <v>100</v>
      </c>
      <c r="E283" s="31">
        <f>'Рейтинговая таблица организаций'!AK285</f>
        <v>46</v>
      </c>
      <c r="F283" s="31">
        <f>'Рейтинговая таблица организаций'!AU285</f>
        <v>100</v>
      </c>
      <c r="G283" s="31">
        <f>'Рейтинговая таблица организаций'!BE285</f>
        <v>99.1</v>
      </c>
      <c r="H283" s="31">
        <f>'Рейтинговая таблица организаций'!BF285</f>
        <v>88.6</v>
      </c>
      <c r="I283" s="31" t="str">
        <f t="shared" si="12"/>
        <v>290-291</v>
      </c>
      <c r="J283" s="97">
        <f t="shared" si="13"/>
        <v>290</v>
      </c>
      <c r="K283" s="32">
        <f t="shared" si="14"/>
        <v>2</v>
      </c>
      <c r="L283" s="83">
        <f>'бланки '!D287</f>
        <v>284</v>
      </c>
      <c r="M283" s="98" t="str">
        <f>'бланки '!A287</f>
        <v>Покровский район</v>
      </c>
    </row>
    <row r="284" spans="1:13">
      <c r="A284" s="31">
        <f>анкеты!A284</f>
        <v>285</v>
      </c>
      <c r="B284" s="31" t="str">
        <f>'бланки '!C288</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4" s="31">
        <f>'Рейтинговая таблица организаций'!T286</f>
        <v>100</v>
      </c>
      <c r="D284" s="31">
        <f>'Рейтинговая таблица организаций'!AC286</f>
        <v>98.5</v>
      </c>
      <c r="E284" s="31">
        <f>'Рейтинговая таблица организаций'!AK286</f>
        <v>54</v>
      </c>
      <c r="F284" s="31">
        <f>'Рейтинговая таблица организаций'!AU286</f>
        <v>98.8</v>
      </c>
      <c r="G284" s="31">
        <f>'Рейтинговая таблица организаций'!BE286</f>
        <v>100</v>
      </c>
      <c r="H284" s="31">
        <f>'Рейтинговая таблица организаций'!BF286</f>
        <v>90.26</v>
      </c>
      <c r="I284" s="31" t="str">
        <f t="shared" si="12"/>
        <v>220</v>
      </c>
      <c r="J284" s="97">
        <f t="shared" si="13"/>
        <v>220</v>
      </c>
      <c r="K284" s="32">
        <f t="shared" si="14"/>
        <v>1</v>
      </c>
      <c r="L284" s="83">
        <f>'бланки '!D288</f>
        <v>285</v>
      </c>
      <c r="M284" s="98" t="str">
        <f>'бланки '!A288</f>
        <v>Покровский район</v>
      </c>
    </row>
    <row r="285" spans="1:13">
      <c r="A285" s="31">
        <f>анкеты!A285</f>
        <v>286</v>
      </c>
      <c r="B285" s="31" t="str">
        <f>'бланки '!C289</f>
        <v>Муниципальное бюджетное общеобразовательное учреждение «Успенская основная общеобразовательная школа» Покровского района Орловской области</v>
      </c>
      <c r="C285" s="31">
        <f>'Рейтинговая таблица организаций'!T287</f>
        <v>98.8</v>
      </c>
      <c r="D285" s="31">
        <f>'Рейтинговая таблица организаций'!AC287</f>
        <v>100</v>
      </c>
      <c r="E285" s="31">
        <f>'Рейтинговая таблица организаций'!AK287</f>
        <v>54</v>
      </c>
      <c r="F285" s="31">
        <f>'Рейтинговая таблица организаций'!AU287</f>
        <v>100</v>
      </c>
      <c r="G285" s="31">
        <f>'Рейтинговая таблица организаций'!BE287</f>
        <v>100</v>
      </c>
      <c r="H285" s="31">
        <f>'Рейтинговая таблица организаций'!BF287</f>
        <v>90.56</v>
      </c>
      <c r="I285" s="31" t="str">
        <f t="shared" si="12"/>
        <v>196-198</v>
      </c>
      <c r="J285" s="97">
        <f t="shared" si="13"/>
        <v>196</v>
      </c>
      <c r="K285" s="32">
        <f t="shared" si="14"/>
        <v>3</v>
      </c>
      <c r="L285" s="83">
        <f>'бланки '!D289</f>
        <v>286</v>
      </c>
      <c r="M285" s="98" t="str">
        <f>'бланки '!A289</f>
        <v>Покровский район</v>
      </c>
    </row>
    <row r="286" spans="1:13">
      <c r="A286" s="31">
        <f>анкеты!A286</f>
        <v>287</v>
      </c>
      <c r="B286" s="31" t="str">
        <f>'бланки '!C290</f>
        <v>Муниципальное бюджетное общеобразовательное учреждение «Грачёвская основная общеобразовательная школа» Покровского района Орловской области</v>
      </c>
      <c r="C286" s="31">
        <f>'Рейтинговая таблица организаций'!T288</f>
        <v>96.4</v>
      </c>
      <c r="D286" s="31">
        <f>'Рейтинговая таблица организаций'!AC288</f>
        <v>100</v>
      </c>
      <c r="E286" s="31">
        <f>'Рейтинговая таблица организаций'!AK288</f>
        <v>60</v>
      </c>
      <c r="F286" s="31">
        <f>'Рейтинговая таблица организаций'!AU288</f>
        <v>100</v>
      </c>
      <c r="G286" s="31">
        <f>'Рейтинговая таблица организаций'!BE288</f>
        <v>100</v>
      </c>
      <c r="H286" s="31">
        <f>'Рейтинговая таблица организаций'!BF288</f>
        <v>91.28</v>
      </c>
      <c r="I286" s="31" t="str">
        <f t="shared" si="12"/>
        <v>168</v>
      </c>
      <c r="J286" s="97">
        <f t="shared" si="13"/>
        <v>168</v>
      </c>
      <c r="K286" s="32">
        <f t="shared" si="14"/>
        <v>1</v>
      </c>
      <c r="L286" s="83">
        <f>'бланки '!D290</f>
        <v>287</v>
      </c>
      <c r="M286" s="98" t="str">
        <f>'бланки '!A290</f>
        <v>Покровский район</v>
      </c>
    </row>
    <row r="287" spans="1:13">
      <c r="A287" s="31">
        <f>анкеты!A287</f>
        <v>288</v>
      </c>
      <c r="B287" s="31" t="str">
        <f>'бланки '!C291</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7" s="31">
        <f>'Рейтинговая таблица организаций'!T289</f>
        <v>98.5</v>
      </c>
      <c r="D287" s="31">
        <f>'Рейтинговая таблица организаций'!AC289</f>
        <v>100</v>
      </c>
      <c r="E287" s="31">
        <f>'Рейтинговая таблица организаций'!AK289</f>
        <v>66</v>
      </c>
      <c r="F287" s="31">
        <f>'Рейтинговая таблица организаций'!AU289</f>
        <v>100</v>
      </c>
      <c r="G287" s="31">
        <f>'Рейтинговая таблица организаций'!BE289</f>
        <v>99</v>
      </c>
      <c r="H287" s="31">
        <f>'Рейтинговая таблица организаций'!BF289</f>
        <v>92.7</v>
      </c>
      <c r="I287" s="31" t="str">
        <f t="shared" si="12"/>
        <v>99-101</v>
      </c>
      <c r="J287" s="97">
        <f t="shared" si="13"/>
        <v>99</v>
      </c>
      <c r="K287" s="32">
        <f t="shared" si="14"/>
        <v>3</v>
      </c>
      <c r="L287" s="83">
        <f>'бланки '!D291</f>
        <v>288</v>
      </c>
      <c r="M287" s="98" t="str">
        <f>'бланки '!A291</f>
        <v>Покровский район</v>
      </c>
    </row>
    <row r="288" spans="1:13">
      <c r="A288" s="31">
        <f>анкеты!A288</f>
        <v>289</v>
      </c>
      <c r="B288" s="31" t="str">
        <f>'бланки '!C292</f>
        <v>Муниципальное бюджетное общеобразовательное учреждение «Моховская средняя общеобразовательная школа» Покровского района Орловской области</v>
      </c>
      <c r="C288" s="31">
        <f>'Рейтинговая таблица организаций'!T290</f>
        <v>99.1</v>
      </c>
      <c r="D288" s="31">
        <f>'Рейтинговая таблица организаций'!AC290</f>
        <v>100</v>
      </c>
      <c r="E288" s="31">
        <f>'Рейтинговая таблица организаций'!AK290</f>
        <v>62</v>
      </c>
      <c r="F288" s="31">
        <f>'Рейтинговая таблица организаций'!AU290</f>
        <v>99.2</v>
      </c>
      <c r="G288" s="31">
        <f>'Рейтинговая таблица организаций'!BE290</f>
        <v>96.4</v>
      </c>
      <c r="H288" s="31">
        <f>'Рейтинговая таблица организаций'!BF290</f>
        <v>91.34</v>
      </c>
      <c r="I288" s="31" t="str">
        <f t="shared" si="12"/>
        <v>164-166</v>
      </c>
      <c r="J288" s="97">
        <f t="shared" si="13"/>
        <v>164</v>
      </c>
      <c r="K288" s="32">
        <f t="shared" si="14"/>
        <v>3</v>
      </c>
      <c r="L288" s="83">
        <f>'бланки '!D292</f>
        <v>289</v>
      </c>
      <c r="M288" s="98" t="str">
        <f>'бланки '!A292</f>
        <v>Покровский район</v>
      </c>
    </row>
    <row r="289" spans="1:13">
      <c r="A289" s="31">
        <f>анкеты!A289</f>
        <v>290</v>
      </c>
      <c r="B289" s="31" t="str">
        <f>'бланки '!C293</f>
        <v>Муниципальное бюджетное общеобразовательное учреждение «Протасовская основная общеобразовательная школа» Покровского района Орловской области</v>
      </c>
      <c r="C289" s="31">
        <f>'Рейтинговая таблица организаций'!T291</f>
        <v>95.8</v>
      </c>
      <c r="D289" s="31">
        <f>'Рейтинговая таблица организаций'!AC291</f>
        <v>100</v>
      </c>
      <c r="E289" s="31">
        <f>'Рейтинговая таблица организаций'!AK291</f>
        <v>46</v>
      </c>
      <c r="F289" s="31">
        <f>'Рейтинговая таблица организаций'!AU291</f>
        <v>100</v>
      </c>
      <c r="G289" s="31">
        <f>'Рейтинговая таблица организаций'!BE291</f>
        <v>100</v>
      </c>
      <c r="H289" s="31">
        <f>'Рейтинговая таблица организаций'!BF291</f>
        <v>88.36</v>
      </c>
      <c r="I289" s="31" t="str">
        <f t="shared" si="12"/>
        <v>300-302</v>
      </c>
      <c r="J289" s="97">
        <f t="shared" si="13"/>
        <v>300</v>
      </c>
      <c r="K289" s="32">
        <f t="shared" si="14"/>
        <v>3</v>
      </c>
      <c r="L289" s="83">
        <f>'бланки '!D293</f>
        <v>290</v>
      </c>
      <c r="M289" s="98" t="str">
        <f>'бланки '!A293</f>
        <v>Покровский район</v>
      </c>
    </row>
    <row r="290" spans="1:13">
      <c r="A290" s="31">
        <f>анкеты!A290</f>
        <v>291</v>
      </c>
      <c r="B290" s="31" t="str">
        <f>'бланки '!C294</f>
        <v>Муниципальное бюджетное общеобразовательное учреждение «Вепринецкая основная общеобразовательная школа» Покровского района Орловской области</v>
      </c>
      <c r="C290" s="31">
        <f>'Рейтинговая таблица организаций'!T292</f>
        <v>92.8</v>
      </c>
      <c r="D290" s="31">
        <f>'Рейтинговая таблица организаций'!AC292</f>
        <v>100</v>
      </c>
      <c r="E290" s="31">
        <f>'Рейтинговая таблица организаций'!AK292</f>
        <v>46</v>
      </c>
      <c r="F290" s="31">
        <f>'Рейтинговая таблица организаций'!AU292</f>
        <v>100</v>
      </c>
      <c r="G290" s="31">
        <f>'Рейтинговая таблица организаций'!BE292</f>
        <v>100</v>
      </c>
      <c r="H290" s="31">
        <f>'Рейтинговая таблица организаций'!BF292</f>
        <v>87.76</v>
      </c>
      <c r="I290" s="31" t="str">
        <f t="shared" si="12"/>
        <v>318</v>
      </c>
      <c r="J290" s="97">
        <f t="shared" si="13"/>
        <v>318</v>
      </c>
      <c r="K290" s="32">
        <f t="shared" si="14"/>
        <v>1</v>
      </c>
      <c r="L290" s="83">
        <f>'бланки '!D294</f>
        <v>291</v>
      </c>
      <c r="M290" s="98" t="str">
        <f>'бланки '!A294</f>
        <v>Покровский район</v>
      </c>
    </row>
    <row r="291" spans="1:13">
      <c r="A291" s="31">
        <f>анкеты!A291</f>
        <v>292</v>
      </c>
      <c r="B291" s="31" t="str">
        <f>'бланки '!C295</f>
        <v>Муниципальное бюджетное общеобразовательное учреждение «Никольская основная общеобразовательная школа» Покровского района Орловской области</v>
      </c>
      <c r="C291" s="31">
        <f>'Рейтинговая таблица организаций'!T293</f>
        <v>98.2</v>
      </c>
      <c r="D291" s="31">
        <f>'Рейтинговая таблица организаций'!AC293</f>
        <v>100</v>
      </c>
      <c r="E291" s="31">
        <f>'Рейтинговая таблица организаций'!AK293</f>
        <v>60</v>
      </c>
      <c r="F291" s="31">
        <f>'Рейтинговая таблица организаций'!AU293</f>
        <v>100</v>
      </c>
      <c r="G291" s="31">
        <f>'Рейтинговая таблица организаций'!BE293</f>
        <v>100</v>
      </c>
      <c r="H291" s="31">
        <f>'Рейтинговая таблица организаций'!BF293</f>
        <v>91.64</v>
      </c>
      <c r="I291" s="31" t="str">
        <f t="shared" si="12"/>
        <v>146-148</v>
      </c>
      <c r="J291" s="97">
        <f t="shared" si="13"/>
        <v>146</v>
      </c>
      <c r="K291" s="32">
        <f t="shared" si="14"/>
        <v>3</v>
      </c>
      <c r="L291" s="83">
        <f>'бланки '!D295</f>
        <v>292</v>
      </c>
      <c r="M291" s="98" t="str">
        <f>'бланки '!A295</f>
        <v>Покровский район</v>
      </c>
    </row>
    <row r="292" spans="1:13">
      <c r="A292" s="31">
        <f>анкеты!A292</f>
        <v>293</v>
      </c>
      <c r="B292" s="31" t="str">
        <f>'бланки '!C296</f>
        <v>Муниципальное бюджетное общеобразовательное учреждение «Трудкинская средняя общеобразовательная школа» Покровского района Орловской области</v>
      </c>
      <c r="C292" s="31">
        <f>'Рейтинговая таблица организаций'!T294</f>
        <v>99.4</v>
      </c>
      <c r="D292" s="31">
        <f>'Рейтинговая таблица организаций'!AC294</f>
        <v>97.5</v>
      </c>
      <c r="E292" s="31">
        <f>'Рейтинговая таблица организаций'!AK294</f>
        <v>46</v>
      </c>
      <c r="F292" s="31">
        <f>'Рейтинговая таблица организаций'!AU294</f>
        <v>100</v>
      </c>
      <c r="G292" s="31">
        <f>'Рейтинговая таблица организаций'!BE294</f>
        <v>97.5</v>
      </c>
      <c r="H292" s="31">
        <f>'Рейтинговая таблица организаций'!BF294</f>
        <v>88.08</v>
      </c>
      <c r="I292" s="31" t="str">
        <f t="shared" si="12"/>
        <v>310-311</v>
      </c>
      <c r="J292" s="97">
        <f t="shared" si="13"/>
        <v>310</v>
      </c>
      <c r="K292" s="32">
        <f t="shared" si="14"/>
        <v>2</v>
      </c>
      <c r="L292" s="83">
        <f>'бланки '!D296</f>
        <v>293</v>
      </c>
      <c r="M292" s="98" t="str">
        <f>'бланки '!A296</f>
        <v>Покровский район</v>
      </c>
    </row>
    <row r="293" spans="1:13">
      <c r="A293" s="31">
        <f>анкеты!A293</f>
        <v>294</v>
      </c>
      <c r="B293" s="31" t="str">
        <f>'бланки '!C297</f>
        <v>Муниципальное бюджетное общеобразовательное учреждение «Внуковская основная общеобразовательная школа» Покровского района Орловской области</v>
      </c>
      <c r="C293" s="31">
        <f>'Рейтинговая таблица организаций'!T295</f>
        <v>98.2</v>
      </c>
      <c r="D293" s="31">
        <f>'Рейтинговая таблица организаций'!AC295</f>
        <v>100</v>
      </c>
      <c r="E293" s="31">
        <f>'Рейтинговая таблица организаций'!AK295</f>
        <v>54</v>
      </c>
      <c r="F293" s="31">
        <f>'Рейтинговая таблица организаций'!AU295</f>
        <v>100</v>
      </c>
      <c r="G293" s="31">
        <f>'Рейтинговая таблица организаций'!BE295</f>
        <v>100</v>
      </c>
      <c r="H293" s="31">
        <f>'Рейтинговая таблица организаций'!BF295</f>
        <v>90.44</v>
      </c>
      <c r="I293" s="31" t="str">
        <f t="shared" si="12"/>
        <v>203</v>
      </c>
      <c r="J293" s="97">
        <f t="shared" si="13"/>
        <v>203</v>
      </c>
      <c r="K293" s="32">
        <f t="shared" si="14"/>
        <v>1</v>
      </c>
      <c r="L293" s="83">
        <f>'бланки '!D297</f>
        <v>294</v>
      </c>
      <c r="M293" s="98" t="str">
        <f>'бланки '!A297</f>
        <v>Покровский район</v>
      </c>
    </row>
    <row r="294" spans="1:13">
      <c r="A294" s="31">
        <f>анкеты!A294</f>
        <v>295</v>
      </c>
      <c r="B294" s="31" t="str">
        <f>'бланки '!C298</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4" s="31">
        <f>'Рейтинговая таблица организаций'!T296</f>
        <v>94.6</v>
      </c>
      <c r="D294" s="31">
        <f>'Рейтинговая таблица организаций'!AC296</f>
        <v>100</v>
      </c>
      <c r="E294" s="31">
        <f>'Рейтинговая таблица организаций'!AK296</f>
        <v>40.9</v>
      </c>
      <c r="F294" s="31">
        <f>'Рейтинговая таблица организаций'!AU296</f>
        <v>100</v>
      </c>
      <c r="G294" s="31">
        <f>'Рейтинговая таблица организаций'!BE296</f>
        <v>100</v>
      </c>
      <c r="H294" s="31">
        <f>'Рейтинговая таблица организаций'!BF296</f>
        <v>87.1</v>
      </c>
      <c r="I294" s="31" t="str">
        <f t="shared" si="12"/>
        <v>327</v>
      </c>
      <c r="J294" s="97">
        <f t="shared" si="13"/>
        <v>327</v>
      </c>
      <c r="K294" s="32">
        <f t="shared" si="14"/>
        <v>1</v>
      </c>
      <c r="L294" s="83">
        <f>'бланки '!D298</f>
        <v>295</v>
      </c>
      <c r="M294" s="98" t="str">
        <f>'бланки '!A298</f>
        <v>Покровский район</v>
      </c>
    </row>
    <row r="295" spans="1:13">
      <c r="A295" s="31">
        <f>анкеты!A295</f>
        <v>296</v>
      </c>
      <c r="B295" s="31" t="str">
        <f>'бланки '!C299</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5" s="31">
        <f>'Рейтинговая таблица организаций'!T297</f>
        <v>99.2</v>
      </c>
      <c r="D295" s="31">
        <f>'Рейтинговая таблица организаций'!AC297</f>
        <v>98</v>
      </c>
      <c r="E295" s="31">
        <f>'Рейтинговая таблица организаций'!AK297</f>
        <v>92.5</v>
      </c>
      <c r="F295" s="31">
        <f>'Рейтинговая таблица организаций'!AU297</f>
        <v>99.2</v>
      </c>
      <c r="G295" s="31">
        <f>'Рейтинговая таблица организаций'!BE297</f>
        <v>98.3</v>
      </c>
      <c r="H295" s="31">
        <f>'Рейтинговая таблица организаций'!BF297</f>
        <v>97.44</v>
      </c>
      <c r="I295" s="31" t="str">
        <f t="shared" si="12"/>
        <v>12</v>
      </c>
      <c r="J295" s="97">
        <f t="shared" si="13"/>
        <v>12</v>
      </c>
      <c r="K295" s="32">
        <f t="shared" si="14"/>
        <v>1</v>
      </c>
      <c r="L295" s="83">
        <f>'бланки '!D299</f>
        <v>296</v>
      </c>
      <c r="M295" s="98" t="str">
        <f>'бланки '!A299</f>
        <v>Глазуновский район</v>
      </c>
    </row>
    <row r="296" spans="1:13">
      <c r="A296" s="31">
        <f>анкеты!A296</f>
        <v>297</v>
      </c>
      <c r="B296" s="31" t="str">
        <f>'бланки '!C300</f>
        <v>Муниципальное бюджетное общеобразовательное учреждение «Очкинская основная общеобразовательная школа» Глазуновского района Орловской области</v>
      </c>
      <c r="C296" s="31">
        <f>'Рейтинговая таблица организаций'!T298</f>
        <v>97.6</v>
      </c>
      <c r="D296" s="31">
        <f>'Рейтинговая таблица организаций'!AC298</f>
        <v>99</v>
      </c>
      <c r="E296" s="31">
        <f>'Рейтинговая таблица организаций'!AK298</f>
        <v>54</v>
      </c>
      <c r="F296" s="31">
        <f>'Рейтинговая таблица организаций'!AU298</f>
        <v>100</v>
      </c>
      <c r="G296" s="31">
        <f>'Рейтинговая таблица организаций'!BE298</f>
        <v>100</v>
      </c>
      <c r="H296" s="31">
        <f>'Рейтинговая таблица организаций'!BF298</f>
        <v>90.12</v>
      </c>
      <c r="I296" s="31" t="str">
        <f t="shared" si="12"/>
        <v>228-230</v>
      </c>
      <c r="J296" s="97">
        <f t="shared" si="13"/>
        <v>228</v>
      </c>
      <c r="K296" s="32">
        <f t="shared" si="14"/>
        <v>3</v>
      </c>
      <c r="L296" s="83">
        <f>'бланки '!D300</f>
        <v>297</v>
      </c>
      <c r="M296" s="98" t="str">
        <f>'бланки '!A300</f>
        <v>Глазуновский район</v>
      </c>
    </row>
    <row r="297" spans="1:13">
      <c r="A297" s="31">
        <f>анкеты!A297</f>
        <v>298</v>
      </c>
      <c r="B297" s="31" t="str">
        <f>'бланки '!C301</f>
        <v>Муниципальное бюджетное общеобразовательное учреждение «Тагинская средняя общеобразовательная школа» Глазуновского района Орловской области</v>
      </c>
      <c r="C297" s="31">
        <f>'Рейтинговая таблица организаций'!T299</f>
        <v>98.8</v>
      </c>
      <c r="D297" s="31">
        <f>'Рейтинговая таблица организаций'!AC299</f>
        <v>100</v>
      </c>
      <c r="E297" s="31">
        <f>'Рейтинговая таблица организаций'!AK299</f>
        <v>80</v>
      </c>
      <c r="F297" s="31">
        <f>'Рейтинговая таблица организаций'!AU299</f>
        <v>100</v>
      </c>
      <c r="G297" s="31">
        <f>'Рейтинговая таблица организаций'!BE299</f>
        <v>100</v>
      </c>
      <c r="H297" s="31">
        <f>'Рейтинговая таблица организаций'!BF299</f>
        <v>95.76</v>
      </c>
      <c r="I297" s="31" t="str">
        <f t="shared" si="12"/>
        <v>33</v>
      </c>
      <c r="J297" s="97">
        <f t="shared" si="13"/>
        <v>33</v>
      </c>
      <c r="K297" s="32">
        <f t="shared" si="14"/>
        <v>1</v>
      </c>
      <c r="L297" s="83">
        <f>'бланки '!D301</f>
        <v>298</v>
      </c>
      <c r="M297" s="98" t="str">
        <f>'бланки '!A301</f>
        <v>Глазуновский район</v>
      </c>
    </row>
    <row r="298" spans="1:13">
      <c r="A298" s="31">
        <f>анкеты!A298</f>
        <v>299</v>
      </c>
      <c r="B298" s="31" t="str">
        <f>'бланки '!C302</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298" s="31">
        <f>'Рейтинговая таблица организаций'!T300</f>
        <v>98.8</v>
      </c>
      <c r="D298" s="31">
        <f>'Рейтинговая таблица организаций'!AC300</f>
        <v>100</v>
      </c>
      <c r="E298" s="31">
        <f>'Рейтинговая таблица организаций'!AK300</f>
        <v>48.9</v>
      </c>
      <c r="F298" s="31">
        <f>'Рейтинговая таблица организаций'!AU300</f>
        <v>99.2</v>
      </c>
      <c r="G298" s="31">
        <f>'Рейтинговая таблица организаций'!BE300</f>
        <v>99.1</v>
      </c>
      <c r="H298" s="31">
        <f>'Рейтинговая таблица организаций'!BF300</f>
        <v>89.2</v>
      </c>
      <c r="I298" s="31" t="str">
        <f t="shared" si="12"/>
        <v>265</v>
      </c>
      <c r="J298" s="97">
        <f t="shared" si="13"/>
        <v>265</v>
      </c>
      <c r="K298" s="32">
        <f t="shared" si="14"/>
        <v>1</v>
      </c>
      <c r="L298" s="83">
        <f>'бланки '!D302</f>
        <v>299</v>
      </c>
      <c r="M298" s="98" t="str">
        <f>'бланки '!A302</f>
        <v>Глазуновский район</v>
      </c>
    </row>
    <row r="299" spans="1:13">
      <c r="A299" s="31">
        <f>анкеты!A299</f>
        <v>300</v>
      </c>
      <c r="B299" s="31" t="str">
        <f>'бланки '!C303</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299" s="31">
        <f>'Рейтинговая таблица организаций'!T301</f>
        <v>90.8</v>
      </c>
      <c r="D299" s="31">
        <f>'Рейтинговая таблица организаций'!AC301</f>
        <v>100</v>
      </c>
      <c r="E299" s="31">
        <f>'Рейтинговая таблица организаций'!AK301</f>
        <v>51.9</v>
      </c>
      <c r="F299" s="31">
        <f>'Рейтинговая таблица организаций'!AU301</f>
        <v>97.4</v>
      </c>
      <c r="G299" s="31">
        <f>'Рейтинговая таблица организаций'!BE301</f>
        <v>96.6</v>
      </c>
      <c r="H299" s="31">
        <f>'Рейтинговая таблица организаций'!BF301</f>
        <v>87.34</v>
      </c>
      <c r="I299" s="31" t="str">
        <f t="shared" si="12"/>
        <v>325</v>
      </c>
      <c r="J299" s="97">
        <f t="shared" si="13"/>
        <v>325</v>
      </c>
      <c r="K299" s="32">
        <f t="shared" si="14"/>
        <v>1</v>
      </c>
      <c r="L299" s="83">
        <f>'бланки '!D303</f>
        <v>300</v>
      </c>
      <c r="M299" s="98" t="str">
        <f>'бланки '!A303</f>
        <v>Глазуновский район</v>
      </c>
    </row>
    <row r="300" spans="1:13">
      <c r="A300" s="31">
        <f>анкеты!A300</f>
        <v>301</v>
      </c>
      <c r="B300" s="31" t="str">
        <f>'бланки '!C304</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0" s="31">
        <f>'Рейтинговая таблица организаций'!T302</f>
        <v>97.9</v>
      </c>
      <c r="D300" s="31">
        <f>'Рейтинговая таблица организаций'!AC302</f>
        <v>100</v>
      </c>
      <c r="E300" s="31">
        <f>'Рейтинговая таблица организаций'!AK302</f>
        <v>60</v>
      </c>
      <c r="F300" s="31">
        <f>'Рейтинговая таблица организаций'!AU302</f>
        <v>100</v>
      </c>
      <c r="G300" s="31">
        <f>'Рейтинговая таблица организаций'!BE302</f>
        <v>100</v>
      </c>
      <c r="H300" s="31">
        <f>'Рейтинговая таблица организаций'!BF302</f>
        <v>91.58</v>
      </c>
      <c r="I300" s="31" t="str">
        <f t="shared" si="12"/>
        <v>150</v>
      </c>
      <c r="J300" s="97">
        <f t="shared" si="13"/>
        <v>150</v>
      </c>
      <c r="K300" s="32">
        <f t="shared" si="14"/>
        <v>1</v>
      </c>
      <c r="L300" s="83">
        <f>'бланки '!D304</f>
        <v>301</v>
      </c>
      <c r="M300" s="98" t="str">
        <f>'бланки '!A304</f>
        <v>Глазуновский район</v>
      </c>
    </row>
    <row r="301" spans="1:13">
      <c r="A301" s="31">
        <f>анкеты!A301</f>
        <v>302</v>
      </c>
      <c r="B301" s="31" t="str">
        <f>'бланки '!C305</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1" s="31">
        <f>'Рейтинговая таблица организаций'!T303</f>
        <v>98</v>
      </c>
      <c r="D301" s="31">
        <f>'Рейтинговая таблица организаций'!AC303</f>
        <v>97.5</v>
      </c>
      <c r="E301" s="31">
        <f>'Рейтинговая таблица организаций'!AK303</f>
        <v>52.2</v>
      </c>
      <c r="F301" s="31">
        <f>'Рейтинговая таблица организаций'!AU303</f>
        <v>99.2</v>
      </c>
      <c r="G301" s="31">
        <f>'Рейтинговая таблица организаций'!BE303</f>
        <v>99.6</v>
      </c>
      <c r="H301" s="31">
        <f>'Рейтинговая таблица организаций'!BF303</f>
        <v>89.3</v>
      </c>
      <c r="I301" s="31" t="str">
        <f t="shared" si="12"/>
        <v>263</v>
      </c>
      <c r="J301" s="97">
        <f t="shared" si="13"/>
        <v>263</v>
      </c>
      <c r="K301" s="32">
        <f t="shared" si="14"/>
        <v>1</v>
      </c>
      <c r="L301" s="83">
        <f>'бланки '!D305</f>
        <v>302</v>
      </c>
      <c r="M301" s="98" t="str">
        <f>'бланки '!A305</f>
        <v>Глазуновский район</v>
      </c>
    </row>
    <row r="302" spans="1:13">
      <c r="A302" s="31">
        <f>анкеты!A302</f>
        <v>303</v>
      </c>
      <c r="B302" s="31" t="str">
        <f>'бланки '!C306</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2" s="31">
        <f>'Рейтинговая таблица организаций'!T304</f>
        <v>99.2</v>
      </c>
      <c r="D302" s="31">
        <f>'Рейтинговая таблица организаций'!AC304</f>
        <v>99</v>
      </c>
      <c r="E302" s="31">
        <f>'Рейтинговая таблица организаций'!AK304</f>
        <v>93.1</v>
      </c>
      <c r="F302" s="31">
        <f>'Рейтинговая таблица организаций'!AU304</f>
        <v>98.6</v>
      </c>
      <c r="G302" s="31">
        <f>'Рейтинговая таблица организаций'!BE304</f>
        <v>98.1</v>
      </c>
      <c r="H302" s="31">
        <f>'Рейтинговая таблица организаций'!BF304</f>
        <v>97.6</v>
      </c>
      <c r="I302" s="31" t="str">
        <f t="shared" si="12"/>
        <v>9-10</v>
      </c>
      <c r="J302" s="97">
        <f t="shared" si="13"/>
        <v>9</v>
      </c>
      <c r="K302" s="32">
        <f t="shared" si="14"/>
        <v>2</v>
      </c>
      <c r="L302" s="83">
        <f>'бланки '!D306</f>
        <v>303</v>
      </c>
      <c r="M302" s="98" t="str">
        <f>'бланки '!A306</f>
        <v>Хотынецкий район</v>
      </c>
    </row>
    <row r="303" spans="1:13">
      <c r="A303" s="31">
        <f>анкеты!A303</f>
        <v>304</v>
      </c>
      <c r="B303" s="31" t="str">
        <f>'бланки '!C307</f>
        <v>Муниципальное бюджетное общеобразовательное учреждение - Богородицкая средняя общеобразовательная школа Хотынецкого района Орловской области</v>
      </c>
      <c r="C303" s="31">
        <f>'Рейтинговая таблица организаций'!T305</f>
        <v>98.7</v>
      </c>
      <c r="D303" s="31">
        <f>'Рейтинговая таблица организаций'!AC305</f>
        <v>98</v>
      </c>
      <c r="E303" s="31">
        <f>'Рейтинговая таблица организаций'!AK305</f>
        <v>63.3</v>
      </c>
      <c r="F303" s="31">
        <f>'Рейтинговая таблица организаций'!AU305</f>
        <v>97.2</v>
      </c>
      <c r="G303" s="31">
        <f>'Рейтинговая таблица организаций'!BE305</f>
        <v>98.2</v>
      </c>
      <c r="H303" s="31">
        <f>'Рейтинговая таблица организаций'!BF305</f>
        <v>91.08</v>
      </c>
      <c r="I303" s="31" t="str">
        <f t="shared" si="12"/>
        <v>172</v>
      </c>
      <c r="J303" s="97">
        <f t="shared" si="13"/>
        <v>172</v>
      </c>
      <c r="K303" s="32">
        <f t="shared" si="14"/>
        <v>1</v>
      </c>
      <c r="L303" s="83">
        <f>'бланки '!D307</f>
        <v>304</v>
      </c>
      <c r="M303" s="98" t="str">
        <f>'бланки '!A307</f>
        <v>Хотынецкий район</v>
      </c>
    </row>
    <row r="304" spans="1:13">
      <c r="A304" s="31">
        <f>анкеты!A304</f>
        <v>305</v>
      </c>
      <c r="B304" s="31" t="str">
        <f>'бланки '!C308</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4" s="31">
        <f>'Рейтинговая таблица организаций'!T306</f>
        <v>92.9</v>
      </c>
      <c r="D304" s="31">
        <f>'Рейтинговая таблица организаций'!AC306</f>
        <v>99</v>
      </c>
      <c r="E304" s="31">
        <f>'Рейтинговая таблица организаций'!AK306</f>
        <v>48.9</v>
      </c>
      <c r="F304" s="31">
        <f>'Рейтинговая таблица организаций'!AU306</f>
        <v>99.4</v>
      </c>
      <c r="G304" s="31">
        <f>'Рейтинговая таблица организаций'!BE306</f>
        <v>99</v>
      </c>
      <c r="H304" s="31">
        <f>'Рейтинговая таблица организаций'!BF306</f>
        <v>87.84</v>
      </c>
      <c r="I304" s="31" t="str">
        <f t="shared" si="12"/>
        <v>317</v>
      </c>
      <c r="J304" s="97">
        <f t="shared" si="13"/>
        <v>317</v>
      </c>
      <c r="K304" s="32">
        <f t="shared" si="14"/>
        <v>1</v>
      </c>
      <c r="L304" s="83">
        <f>'бланки '!D308</f>
        <v>305</v>
      </c>
      <c r="M304" s="98" t="str">
        <f>'бланки '!A308</f>
        <v>Хотынецкий район</v>
      </c>
    </row>
    <row r="305" spans="1:13">
      <c r="A305" s="31">
        <f>анкеты!A305</f>
        <v>306</v>
      </c>
      <c r="B305" s="31" t="str">
        <f>'бланки '!C309</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5" s="31">
        <f>'Рейтинговая таблица организаций'!T307</f>
        <v>97</v>
      </c>
      <c r="D305" s="31">
        <f>'Рейтинговая таблица организаций'!AC307</f>
        <v>98.5</v>
      </c>
      <c r="E305" s="31">
        <f>'Рейтинговая таблица организаций'!AK307</f>
        <v>62</v>
      </c>
      <c r="F305" s="31">
        <f>'Рейтинговая таблица организаций'!AU307</f>
        <v>100</v>
      </c>
      <c r="G305" s="31">
        <f>'Рейтинговая таблица организаций'!BE307</f>
        <v>100</v>
      </c>
      <c r="H305" s="31">
        <f>'Рейтинговая таблица организаций'!BF307</f>
        <v>91.5</v>
      </c>
      <c r="I305" s="31" t="str">
        <f t="shared" si="12"/>
        <v>156-157</v>
      </c>
      <c r="J305" s="97">
        <f t="shared" si="13"/>
        <v>156</v>
      </c>
      <c r="K305" s="32">
        <f t="shared" si="14"/>
        <v>2</v>
      </c>
      <c r="L305" s="83">
        <f>'бланки '!D309</f>
        <v>306</v>
      </c>
      <c r="M305" s="98" t="str">
        <f>'бланки '!A309</f>
        <v>Хотынецкий район</v>
      </c>
    </row>
    <row r="306" spans="1:13">
      <c r="A306" s="31">
        <f>анкеты!A306</f>
        <v>307</v>
      </c>
      <c r="B306" s="31" t="str">
        <f>'бланки '!C310</f>
        <v>Муниципальное бюджетное общеобразовательное учреждение - Ильинская средняя общеобразовательная школа Хотынецкого района Орловской области</v>
      </c>
      <c r="C306" s="31">
        <f>'Рейтинговая таблица организаций'!T308</f>
        <v>98.5</v>
      </c>
      <c r="D306" s="31">
        <f>'Рейтинговая таблица организаций'!AC308</f>
        <v>100</v>
      </c>
      <c r="E306" s="31">
        <f>'Рейтинговая таблица организаций'!AK308</f>
        <v>62</v>
      </c>
      <c r="F306" s="31">
        <f>'Рейтинговая таблица организаций'!AU308</f>
        <v>100</v>
      </c>
      <c r="G306" s="31">
        <f>'Рейтинговая таблица организаций'!BE308</f>
        <v>100</v>
      </c>
      <c r="H306" s="31">
        <f>'Рейтинговая таблица организаций'!BF308</f>
        <v>92.1</v>
      </c>
      <c r="I306" s="31" t="str">
        <f t="shared" si="12"/>
        <v>120</v>
      </c>
      <c r="J306" s="97">
        <f t="shared" si="13"/>
        <v>120</v>
      </c>
      <c r="K306" s="32">
        <f t="shared" si="14"/>
        <v>1</v>
      </c>
      <c r="L306" s="83">
        <f>'бланки '!D310</f>
        <v>307</v>
      </c>
      <c r="M306" s="98" t="str">
        <f>'бланки '!A310</f>
        <v>Хотынецкий район</v>
      </c>
    </row>
    <row r="307" spans="1:13">
      <c r="A307" s="31">
        <f>анкеты!A307</f>
        <v>308</v>
      </c>
      <c r="B307" s="31" t="str">
        <f>'бланки '!C311</f>
        <v>Муниципальное бюджетное общеобразовательное учреждение - Жудерская средняя общеобразовательная школа Хотынецкого района Орловской области</v>
      </c>
      <c r="C307" s="31">
        <f>'Рейтинговая таблица организаций'!T309</f>
        <v>100</v>
      </c>
      <c r="D307" s="31">
        <f>'Рейтинговая таблица организаций'!AC309</f>
        <v>97.5</v>
      </c>
      <c r="E307" s="31">
        <f>'Рейтинговая таблица организаций'!AK309</f>
        <v>68</v>
      </c>
      <c r="F307" s="31">
        <f>'Рейтинговая таблица организаций'!AU309</f>
        <v>94.8</v>
      </c>
      <c r="G307" s="31">
        <f>'Рейтинговая таблица организаций'!BE309</f>
        <v>100</v>
      </c>
      <c r="H307" s="31">
        <f>'Рейтинговая таблица организаций'!BF309</f>
        <v>92.06</v>
      </c>
      <c r="I307" s="31" t="str">
        <f t="shared" si="12"/>
        <v>121-122</v>
      </c>
      <c r="J307" s="97">
        <f t="shared" si="13"/>
        <v>121</v>
      </c>
      <c r="K307" s="32">
        <f t="shared" si="14"/>
        <v>2</v>
      </c>
      <c r="L307" s="83">
        <f>'бланки '!D311</f>
        <v>308</v>
      </c>
      <c r="M307" s="98" t="str">
        <f>'бланки '!A311</f>
        <v>Хотынецкий район</v>
      </c>
    </row>
    <row r="308" spans="1:13">
      <c r="A308" s="31">
        <f>анкеты!A308</f>
        <v>309</v>
      </c>
      <c r="B308" s="31" t="str">
        <f>'бланки '!C312</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08" s="31">
        <f>'Рейтинговая таблица организаций'!T310</f>
        <v>97.6</v>
      </c>
      <c r="D308" s="31">
        <f>'Рейтинговая таблица организаций'!AC310</f>
        <v>100</v>
      </c>
      <c r="E308" s="31">
        <f>'Рейтинговая таблица организаций'!AK310</f>
        <v>54</v>
      </c>
      <c r="F308" s="31">
        <f>'Рейтинговая таблица организаций'!AU310</f>
        <v>100</v>
      </c>
      <c r="G308" s="31">
        <f>'Рейтинговая таблица организаций'!BE310</f>
        <v>100</v>
      </c>
      <c r="H308" s="31">
        <f>'Рейтинговая таблица организаций'!BF310</f>
        <v>90.320000000000007</v>
      </c>
      <c r="I308" s="31" t="str">
        <f t="shared" si="12"/>
        <v>212-217</v>
      </c>
      <c r="J308" s="97">
        <f t="shared" si="13"/>
        <v>212</v>
      </c>
      <c r="K308" s="32">
        <f t="shared" si="14"/>
        <v>6</v>
      </c>
      <c r="L308" s="83">
        <f>'бланки '!D312</f>
        <v>309</v>
      </c>
      <c r="M308" s="98" t="str">
        <f>'бланки '!A312</f>
        <v>Хотынецкий район</v>
      </c>
    </row>
    <row r="309" spans="1:13">
      <c r="A309" s="31">
        <f>анкеты!A309</f>
        <v>310</v>
      </c>
      <c r="B309" s="31" t="str">
        <f>'бланки '!C313</f>
        <v>Муниципальное бюджетное общеобразовательное учреждение - Юрьевская средняя общеобразовательная школа Хотынецкого района Орловской области</v>
      </c>
      <c r="C309" s="31">
        <f>'Рейтинговая таблица организаций'!T311</f>
        <v>95</v>
      </c>
      <c r="D309" s="31">
        <f>'Рейтинговая таблица организаций'!AC311</f>
        <v>99</v>
      </c>
      <c r="E309" s="31">
        <f>'Рейтинговая таблица организаций'!AK311</f>
        <v>51.9</v>
      </c>
      <c r="F309" s="31">
        <f>'Рейтинговая таблица организаций'!AU311</f>
        <v>96</v>
      </c>
      <c r="G309" s="31">
        <f>'Рейтинговая таблица организаций'!BE311</f>
        <v>96.5</v>
      </c>
      <c r="H309" s="31">
        <f>'Рейтинговая таблица организаций'!BF311</f>
        <v>87.679999999999993</v>
      </c>
      <c r="I309" s="31" t="str">
        <f t="shared" si="12"/>
        <v>319</v>
      </c>
      <c r="J309" s="97">
        <f t="shared" si="13"/>
        <v>319</v>
      </c>
      <c r="K309" s="32">
        <f t="shared" si="14"/>
        <v>1</v>
      </c>
      <c r="L309" s="83">
        <f>'бланки '!D313</f>
        <v>310</v>
      </c>
      <c r="M309" s="98" t="str">
        <f>'бланки '!A313</f>
        <v>Хотынецкий район</v>
      </c>
    </row>
    <row r="310" spans="1:13">
      <c r="A310" s="31">
        <f>анкеты!A310</f>
        <v>311</v>
      </c>
      <c r="B310" s="31" t="str">
        <f>'бланки '!C314</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0" s="31">
        <f>'Рейтинговая таблица организаций'!T312</f>
        <v>93.3</v>
      </c>
      <c r="D310" s="31">
        <f>'Рейтинговая таблица организаций'!AC312</f>
        <v>99</v>
      </c>
      <c r="E310" s="31">
        <f>'Рейтинговая таблица организаций'!AK312</f>
        <v>61.8</v>
      </c>
      <c r="F310" s="31">
        <f>'Рейтинговая таблица организаций'!AU312</f>
        <v>98</v>
      </c>
      <c r="G310" s="31">
        <f>'Рейтинговая таблица организаций'!BE312</f>
        <v>96</v>
      </c>
      <c r="H310" s="31">
        <f>'Рейтинговая таблица организаций'!BF312</f>
        <v>89.62</v>
      </c>
      <c r="I310" s="31" t="str">
        <f t="shared" si="12"/>
        <v>253</v>
      </c>
      <c r="J310" s="97">
        <f t="shared" si="13"/>
        <v>253</v>
      </c>
      <c r="K310" s="32">
        <f t="shared" si="14"/>
        <v>1</v>
      </c>
      <c r="L310" s="83">
        <f>'бланки '!D314</f>
        <v>311</v>
      </c>
      <c r="M310" s="98" t="str">
        <f>'бланки '!A314</f>
        <v>Новодеревеньковский район</v>
      </c>
    </row>
    <row r="311" spans="1:13">
      <c r="A311" s="31">
        <f>анкеты!A311</f>
        <v>312</v>
      </c>
      <c r="B311" s="31" t="str">
        <f>'бланки '!C315</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1" s="31">
        <f>'Рейтинговая таблица организаций'!T313</f>
        <v>99.2</v>
      </c>
      <c r="D311" s="31">
        <f>'Рейтинговая таблица организаций'!AC313</f>
        <v>98</v>
      </c>
      <c r="E311" s="31">
        <f>'Рейтинговая таблица организаций'!AK313</f>
        <v>86.5</v>
      </c>
      <c r="F311" s="31">
        <f>'Рейтинговая таблица организаций'!AU313</f>
        <v>96.6</v>
      </c>
      <c r="G311" s="31">
        <f>'Рейтинговая таблица организаций'!BE313</f>
        <v>97.5</v>
      </c>
      <c r="H311" s="31">
        <f>'Рейтинговая таблица организаций'!BF313</f>
        <v>95.559999999999988</v>
      </c>
      <c r="I311" s="31" t="str">
        <f t="shared" si="12"/>
        <v>34</v>
      </c>
      <c r="J311" s="97">
        <f t="shared" si="13"/>
        <v>34</v>
      </c>
      <c r="K311" s="32">
        <f t="shared" si="14"/>
        <v>1</v>
      </c>
      <c r="L311" s="83">
        <f>'бланки '!D315</f>
        <v>312</v>
      </c>
      <c r="M311" s="98" t="str">
        <f>'бланки '!A315</f>
        <v>Новодеревеньковский район</v>
      </c>
    </row>
    <row r="312" spans="1:13">
      <c r="A312" s="31">
        <f>анкеты!A312</f>
        <v>313</v>
      </c>
      <c r="B312" s="31" t="str">
        <f>'бланки '!C316</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2" s="31">
        <f>'Рейтинговая таблица организаций'!T314</f>
        <v>99.1</v>
      </c>
      <c r="D312" s="31">
        <f>'Рейтинговая таблица организаций'!AC314</f>
        <v>100</v>
      </c>
      <c r="E312" s="31">
        <f>'Рейтинговая таблица организаций'!AK314</f>
        <v>60</v>
      </c>
      <c r="F312" s="31">
        <f>'Рейтинговая таблица организаций'!AU314</f>
        <v>100</v>
      </c>
      <c r="G312" s="31">
        <f>'Рейтинговая таблица организаций'!BE314</f>
        <v>100</v>
      </c>
      <c r="H312" s="31">
        <f>'Рейтинговая таблица организаций'!BF314</f>
        <v>91.820000000000007</v>
      </c>
      <c r="I312" s="31" t="str">
        <f t="shared" si="12"/>
        <v>139-141</v>
      </c>
      <c r="J312" s="97">
        <f t="shared" si="13"/>
        <v>139</v>
      </c>
      <c r="K312" s="32">
        <f t="shared" si="14"/>
        <v>3</v>
      </c>
      <c r="L312" s="83">
        <f>'бланки '!D316</f>
        <v>313</v>
      </c>
      <c r="M312" s="98" t="str">
        <f>'бланки '!A316</f>
        <v>Новодеревеньковский район</v>
      </c>
    </row>
    <row r="313" spans="1:13">
      <c r="A313" s="31">
        <f>анкеты!A313</f>
        <v>314</v>
      </c>
      <c r="B313" s="31" t="str">
        <f>'бланки '!C317</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3" s="31">
        <f>'Рейтинговая таблица организаций'!T315</f>
        <v>98.5</v>
      </c>
      <c r="D313" s="31">
        <f>'Рейтинговая таблица организаций'!AC315</f>
        <v>100</v>
      </c>
      <c r="E313" s="31">
        <f>'Рейтинговая таблица организаций'!AK315</f>
        <v>52</v>
      </c>
      <c r="F313" s="31">
        <f>'Рейтинговая таблица организаций'!AU315</f>
        <v>100</v>
      </c>
      <c r="G313" s="31">
        <f>'Рейтинговая таблица организаций'!BE315</f>
        <v>100</v>
      </c>
      <c r="H313" s="31">
        <f>'Рейтинговая таблица организаций'!BF315</f>
        <v>90.1</v>
      </c>
      <c r="I313" s="31" t="str">
        <f t="shared" si="12"/>
        <v>231-233</v>
      </c>
      <c r="J313" s="97">
        <f t="shared" si="13"/>
        <v>231</v>
      </c>
      <c r="K313" s="32">
        <f t="shared" si="14"/>
        <v>3</v>
      </c>
      <c r="L313" s="83">
        <f>'бланки '!D317</f>
        <v>314</v>
      </c>
      <c r="M313" s="98" t="str">
        <f>'бланки '!A317</f>
        <v>Новодеревеньковский район</v>
      </c>
    </row>
    <row r="314" spans="1:13">
      <c r="A314" s="31">
        <f>анкеты!A314</f>
        <v>315</v>
      </c>
      <c r="B314" s="31" t="str">
        <f>'бланки '!C318</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4" s="31">
        <f>'Рейтинговая таблица организаций'!T316</f>
        <v>99.4</v>
      </c>
      <c r="D314" s="31">
        <f>'Рейтинговая таблица организаций'!AC316</f>
        <v>98.5</v>
      </c>
      <c r="E314" s="31">
        <f>'Рейтинговая таблица организаций'!AK316</f>
        <v>56.1</v>
      </c>
      <c r="F314" s="31">
        <f>'Рейтинговая таблица организаций'!AU316</f>
        <v>98.2</v>
      </c>
      <c r="G314" s="31">
        <f>'Рейтинговая таблица организаций'!BE316</f>
        <v>98.4</v>
      </c>
      <c r="H314" s="31">
        <f>'Рейтинговая таблица организаций'!BF316</f>
        <v>90.12</v>
      </c>
      <c r="I314" s="31" t="str">
        <f t="shared" si="12"/>
        <v>228-230</v>
      </c>
      <c r="J314" s="97">
        <f t="shared" si="13"/>
        <v>228</v>
      </c>
      <c r="K314" s="32">
        <f t="shared" si="14"/>
        <v>3</v>
      </c>
      <c r="L314" s="83">
        <f>'бланки '!D318</f>
        <v>315</v>
      </c>
      <c r="M314" s="98" t="str">
        <f>'бланки '!A318</f>
        <v>Новодеревеньковский район</v>
      </c>
    </row>
    <row r="315" spans="1:13">
      <c r="A315" s="31">
        <f>анкеты!A315</f>
        <v>316</v>
      </c>
      <c r="B315" s="31" t="str">
        <f>'бланки '!C319</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5" s="31">
        <f>'Рейтинговая таблица организаций'!T317</f>
        <v>96.8</v>
      </c>
      <c r="D315" s="31">
        <f>'Рейтинговая таблица организаций'!AC317</f>
        <v>98</v>
      </c>
      <c r="E315" s="31">
        <f>'Рейтинговая таблица организаций'!AK317</f>
        <v>54</v>
      </c>
      <c r="F315" s="31">
        <f>'Рейтинговая таблица организаций'!AU317</f>
        <v>98.4</v>
      </c>
      <c r="G315" s="31">
        <f>'Рейтинговая таблица организаций'!BE317</f>
        <v>98</v>
      </c>
      <c r="H315" s="31">
        <f>'Рейтинговая таблица организаций'!BF317</f>
        <v>89.04</v>
      </c>
      <c r="I315" s="31" t="str">
        <f t="shared" si="12"/>
        <v>274</v>
      </c>
      <c r="J315" s="97">
        <f t="shared" si="13"/>
        <v>274</v>
      </c>
      <c r="K315" s="32">
        <f t="shared" si="14"/>
        <v>1</v>
      </c>
      <c r="L315" s="83">
        <f>'бланки '!D319</f>
        <v>316</v>
      </c>
      <c r="M315" s="98" t="str">
        <f>'бланки '!A319</f>
        <v>Новодеревеньковский район</v>
      </c>
    </row>
    <row r="316" spans="1:13">
      <c r="A316" s="31">
        <f>анкеты!A316</f>
        <v>317</v>
      </c>
      <c r="B316" s="31" t="str">
        <f>'бланки '!C320</f>
        <v>Муниципальное бюджетное общеобразовательное учреждение-Шатиловский лицей Новодеревеньковского района Орловской области</v>
      </c>
      <c r="C316" s="31">
        <f>'Рейтинговая таблица организаций'!T318</f>
        <v>98.4</v>
      </c>
      <c r="D316" s="31">
        <f>'Рейтинговая таблица организаций'!AC318</f>
        <v>99.5</v>
      </c>
      <c r="E316" s="31">
        <f>'Рейтинговая таблица организаций'!AK318</f>
        <v>94</v>
      </c>
      <c r="F316" s="31">
        <f>'Рейтинговая таблица организаций'!AU318</f>
        <v>100</v>
      </c>
      <c r="G316" s="31">
        <f>'Рейтинговая таблица организаций'!BE318</f>
        <v>99.5</v>
      </c>
      <c r="H316" s="31">
        <f>'Рейтинговая таблица организаций'!BF318</f>
        <v>98.28</v>
      </c>
      <c r="I316" s="31" t="str">
        <f t="shared" si="12"/>
        <v>4</v>
      </c>
      <c r="J316" s="97">
        <f t="shared" si="13"/>
        <v>4</v>
      </c>
      <c r="K316" s="32">
        <f t="shared" si="14"/>
        <v>1</v>
      </c>
      <c r="L316" s="83">
        <f>'бланки '!D320</f>
        <v>317</v>
      </c>
      <c r="M316" s="98" t="str">
        <f>'бланки '!A320</f>
        <v>Новодеревеньковский район</v>
      </c>
    </row>
    <row r="317" spans="1:13">
      <c r="A317" s="31">
        <f>анкеты!A317</f>
        <v>318</v>
      </c>
      <c r="B317" s="31" t="str">
        <f>'бланки '!C321</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7" s="31">
        <f>'Рейтинговая таблица организаций'!T319</f>
        <v>95.2</v>
      </c>
      <c r="D317" s="31">
        <f>'Рейтинговая таблица организаций'!AC319</f>
        <v>100</v>
      </c>
      <c r="E317" s="31">
        <f>'Рейтинговая таблица организаций'!AK319</f>
        <v>54</v>
      </c>
      <c r="F317" s="31">
        <f>'Рейтинговая таблица организаций'!AU319</f>
        <v>100</v>
      </c>
      <c r="G317" s="31">
        <f>'Рейтинговая таблица организаций'!BE319</f>
        <v>100</v>
      </c>
      <c r="H317" s="31">
        <f>'Рейтинговая таблица организаций'!BF319</f>
        <v>89.84</v>
      </c>
      <c r="I317" s="31" t="str">
        <f t="shared" si="12"/>
        <v>246</v>
      </c>
      <c r="J317" s="97">
        <f t="shared" si="13"/>
        <v>246</v>
      </c>
      <c r="K317" s="32">
        <f t="shared" si="14"/>
        <v>1</v>
      </c>
      <c r="L317" s="83">
        <f>'бланки '!D321</f>
        <v>318</v>
      </c>
      <c r="M317" s="98" t="str">
        <f>'бланки '!A321</f>
        <v>Шаблыкинский район</v>
      </c>
    </row>
    <row r="318" spans="1:13">
      <c r="A318" s="31">
        <f>анкеты!A318</f>
        <v>319</v>
      </c>
      <c r="B318" s="31" t="str">
        <f>'бланки '!C322</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18" s="31">
        <f>'Рейтинговая таблица организаций'!T320</f>
        <v>99.7</v>
      </c>
      <c r="D318" s="31">
        <f>'Рейтинговая таблица организаций'!AC320</f>
        <v>98.5</v>
      </c>
      <c r="E318" s="31">
        <f>'Рейтинговая таблица организаций'!AK320</f>
        <v>51.6</v>
      </c>
      <c r="F318" s="31">
        <f>'Рейтинговая таблица организаций'!AU320</f>
        <v>99.4</v>
      </c>
      <c r="G318" s="31">
        <f>'Рейтинговая таблица организаций'!BE320</f>
        <v>99.1</v>
      </c>
      <c r="H318" s="31">
        <f>'Рейтинговая таблица организаций'!BF320</f>
        <v>89.66</v>
      </c>
      <c r="I318" s="31" t="str">
        <f t="shared" si="12"/>
        <v>250</v>
      </c>
      <c r="J318" s="97">
        <f t="shared" si="13"/>
        <v>250</v>
      </c>
      <c r="K318" s="32">
        <f t="shared" si="14"/>
        <v>1</v>
      </c>
      <c r="L318" s="83">
        <f>'бланки '!D322</f>
        <v>319</v>
      </c>
      <c r="M318" s="98" t="str">
        <f>'бланки '!A322</f>
        <v>Шаблыкинский район</v>
      </c>
    </row>
    <row r="319" spans="1:13">
      <c r="A319" s="31">
        <f>анкеты!A319</f>
        <v>320</v>
      </c>
      <c r="B319" s="31" t="str">
        <f>'бланки '!C323</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19" s="31">
        <f>'Рейтинговая таблица организаций'!T321</f>
        <v>99.2</v>
      </c>
      <c r="D319" s="31">
        <f>'Рейтинговая таблица организаций'!AC321</f>
        <v>99</v>
      </c>
      <c r="E319" s="31">
        <f>'Рейтинговая таблица организаций'!AK321</f>
        <v>82.8</v>
      </c>
      <c r="F319" s="31">
        <f>'Рейтинговая таблица организаций'!AU321</f>
        <v>98.6</v>
      </c>
      <c r="G319" s="31">
        <f>'Рейтинговая таблица организаций'!BE321</f>
        <v>96.9</v>
      </c>
      <c r="H319" s="31">
        <f>'Рейтинговая таблица организаций'!BF321</f>
        <v>95.3</v>
      </c>
      <c r="I319" s="31" t="str">
        <f t="shared" si="12"/>
        <v>36</v>
      </c>
      <c r="J319" s="97">
        <f t="shared" si="13"/>
        <v>36</v>
      </c>
      <c r="K319" s="32">
        <f t="shared" si="14"/>
        <v>1</v>
      </c>
      <c r="L319" s="83">
        <f>'бланки '!D323</f>
        <v>320</v>
      </c>
      <c r="M319" s="98" t="str">
        <f>'бланки '!A323</f>
        <v>Шаблыкинский район</v>
      </c>
    </row>
    <row r="320" spans="1:13">
      <c r="A320" s="31">
        <f>анкеты!A320</f>
        <v>321</v>
      </c>
      <c r="B320" s="31" t="str">
        <f>'бланки '!C324</f>
        <v>Муниципальное бюджетное общеобразовательное учреждение «Навлинская средняя общеобразовательная школа» Шаблыкинского района Орловской области</v>
      </c>
      <c r="C320" s="31">
        <f>'Рейтинговая таблица организаций'!T322</f>
        <v>93.4</v>
      </c>
      <c r="D320" s="31">
        <f>'Рейтинговая таблица организаций'!AC322</f>
        <v>99.5</v>
      </c>
      <c r="E320" s="31">
        <f>'Рейтинговая таблица организаций'!AK322</f>
        <v>54</v>
      </c>
      <c r="F320" s="31">
        <f>'Рейтинговая таблица организаций'!AU322</f>
        <v>98.4</v>
      </c>
      <c r="G320" s="31">
        <f>'Рейтинговая таблица организаций'!BE322</f>
        <v>99.7</v>
      </c>
      <c r="H320" s="31">
        <f>'Рейтинговая таблица организаций'!BF322</f>
        <v>89</v>
      </c>
      <c r="I320" s="31" t="str">
        <f t="shared" si="12"/>
        <v>275</v>
      </c>
      <c r="J320" s="97">
        <f t="shared" si="13"/>
        <v>275</v>
      </c>
      <c r="K320" s="32">
        <f t="shared" si="14"/>
        <v>1</v>
      </c>
      <c r="L320" s="83">
        <f>'бланки '!D324</f>
        <v>321</v>
      </c>
      <c r="M320" s="98" t="str">
        <f>'бланки '!A324</f>
        <v>Шаблыкинский район</v>
      </c>
    </row>
    <row r="321" spans="1:13">
      <c r="A321" s="31">
        <f>анкеты!A321</f>
        <v>322</v>
      </c>
      <c r="B321" s="31" t="str">
        <f>'бланки '!C325</f>
        <v>Муниципальное бюджетное общеобразовательное учреждение «Титовская основная общеобразовательная школа» Шаблыкинского района Орловской области</v>
      </c>
      <c r="C321" s="31">
        <f>'Рейтинговая таблица организаций'!T323</f>
        <v>93.4</v>
      </c>
      <c r="D321" s="31">
        <f>'Рейтинговая таблица организаций'!AC323</f>
        <v>100</v>
      </c>
      <c r="E321" s="31">
        <f>'Рейтинговая таблица организаций'!AK323</f>
        <v>46</v>
      </c>
      <c r="F321" s="31">
        <f>'Рейтинговая таблица организаций'!AU323</f>
        <v>100</v>
      </c>
      <c r="G321" s="31">
        <f>'Рейтинговая таблица организаций'!BE323</f>
        <v>100</v>
      </c>
      <c r="H321" s="31">
        <f>'Рейтинговая таблица организаций'!BF323</f>
        <v>87.88</v>
      </c>
      <c r="I321" s="31" t="str">
        <f t="shared" ref="I321:I331" si="15">IF(K321=1,TEXT(J321,0),CONCATENATE(J321,"-",J321+K321-1))</f>
        <v>316</v>
      </c>
      <c r="J321" s="97">
        <f t="shared" si="13"/>
        <v>316</v>
      </c>
      <c r="K321" s="32">
        <f t="shared" si="14"/>
        <v>1</v>
      </c>
      <c r="L321" s="83">
        <f>'бланки '!D325</f>
        <v>322</v>
      </c>
      <c r="M321" s="98" t="str">
        <f>'бланки '!A325</f>
        <v>Шаблыкинский район</v>
      </c>
    </row>
    <row r="322" spans="1:13">
      <c r="A322" s="31">
        <f>анкеты!A322</f>
        <v>323</v>
      </c>
      <c r="B322" s="31" t="str">
        <f>'бланки '!C326</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2" s="31">
        <f>'Рейтинговая таблица организаций'!T324</f>
        <v>100</v>
      </c>
      <c r="D322" s="31">
        <f>'Рейтинговая таблица организаций'!AC324</f>
        <v>98.5</v>
      </c>
      <c r="E322" s="31">
        <f>'Рейтинговая таблица организаций'!AK324</f>
        <v>55.8</v>
      </c>
      <c r="F322" s="31">
        <f>'Рейтинговая таблица организаций'!AU324</f>
        <v>98.8</v>
      </c>
      <c r="G322" s="31">
        <f>'Рейтинговая таблица организаций'!BE324</f>
        <v>97.9</v>
      </c>
      <c r="H322" s="31">
        <f>'Рейтинговая таблица организаций'!BF324</f>
        <v>90.2</v>
      </c>
      <c r="I322" s="31" t="str">
        <f t="shared" si="15"/>
        <v>223-224</v>
      </c>
      <c r="J322" s="97">
        <f t="shared" si="13"/>
        <v>223</v>
      </c>
      <c r="K322" s="32">
        <f t="shared" si="14"/>
        <v>2</v>
      </c>
      <c r="L322" s="83">
        <f>'бланки '!D326</f>
        <v>323</v>
      </c>
      <c r="M322" s="98" t="str">
        <f>'бланки '!A326</f>
        <v>Шаблыкинский район</v>
      </c>
    </row>
    <row r="323" spans="1:13">
      <c r="A323" s="31">
        <f>анкеты!A323</f>
        <v>324</v>
      </c>
      <c r="B323" s="31" t="str">
        <f>'бланки '!C327</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3" s="31">
        <f>'Рейтинговая таблица организаций'!T325</f>
        <v>97.3</v>
      </c>
      <c r="D323" s="31">
        <f>'Рейтинговая таблица организаций'!AC325</f>
        <v>100</v>
      </c>
      <c r="E323" s="31">
        <f>'Рейтинговая таблица организаций'!AK325</f>
        <v>60</v>
      </c>
      <c r="F323" s="31">
        <f>'Рейтинговая таблица организаций'!AU325</f>
        <v>100</v>
      </c>
      <c r="G323" s="31">
        <f>'Рейтинговая таблица организаций'!BE325</f>
        <v>100</v>
      </c>
      <c r="H323" s="31">
        <f>'Рейтинговая таблица организаций'!BF325</f>
        <v>91.460000000000008</v>
      </c>
      <c r="I323" s="31" t="str">
        <f t="shared" si="15"/>
        <v>159</v>
      </c>
      <c r="J323" s="97">
        <f t="shared" ref="J323:J331" si="16">RANK(H323,H$2:H$331)</f>
        <v>159</v>
      </c>
      <c r="K323" s="32">
        <f t="shared" ref="K323:K331" si="17">COUNTIF(J$2:J$331,J323)</f>
        <v>1</v>
      </c>
      <c r="L323" s="83">
        <f>'бланки '!D327</f>
        <v>324</v>
      </c>
      <c r="M323" s="98" t="str">
        <f>'бланки '!A327</f>
        <v>Краснозоренский район</v>
      </c>
    </row>
    <row r="324" spans="1:13">
      <c r="A324" s="31">
        <f>анкеты!A324</f>
        <v>325</v>
      </c>
      <c r="B324" s="31" t="str">
        <f>'бланки '!C328</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4" s="31">
        <f>'Рейтинговая таблица организаций'!T326</f>
        <v>98.6</v>
      </c>
      <c r="D324" s="31">
        <f>'Рейтинговая таблица организаций'!AC326</f>
        <v>100</v>
      </c>
      <c r="E324" s="31">
        <f>'Рейтинговая таблица организаций'!AK326</f>
        <v>66</v>
      </c>
      <c r="F324" s="31">
        <f>'Рейтинговая таблица организаций'!AU326</f>
        <v>99</v>
      </c>
      <c r="G324" s="31">
        <f>'Рейтинговая таблица организаций'!BE326</f>
        <v>98.6</v>
      </c>
      <c r="H324" s="31">
        <f>'Рейтинговая таблица организаций'!BF326</f>
        <v>92.440000000000012</v>
      </c>
      <c r="I324" s="31" t="str">
        <f t="shared" si="15"/>
        <v>109-110</v>
      </c>
      <c r="J324" s="97">
        <f t="shared" si="16"/>
        <v>109</v>
      </c>
      <c r="K324" s="32">
        <f t="shared" si="17"/>
        <v>2</v>
      </c>
      <c r="L324" s="83">
        <f>'бланки '!D328</f>
        <v>325</v>
      </c>
      <c r="M324" s="98" t="str">
        <f>'бланки '!A328</f>
        <v>Краснозоренский район</v>
      </c>
    </row>
    <row r="325" spans="1:13">
      <c r="A325" s="31">
        <f>анкеты!A325</f>
        <v>326</v>
      </c>
      <c r="B325" s="31" t="str">
        <f>'бланки '!C329</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5" s="31">
        <f>'Рейтинговая таблица организаций'!T327</f>
        <v>98.3</v>
      </c>
      <c r="D325" s="31">
        <f>'Рейтинговая таблица организаций'!AC327</f>
        <v>100</v>
      </c>
      <c r="E325" s="31">
        <f>'Рейтинговая таблица организаций'!AK327</f>
        <v>60</v>
      </c>
      <c r="F325" s="31">
        <f>'Рейтинговая таблица организаций'!AU327</f>
        <v>100</v>
      </c>
      <c r="G325" s="31">
        <f>'Рейтинговая таблица организаций'!BE327</f>
        <v>98.4</v>
      </c>
      <c r="H325" s="31">
        <f>'Рейтинговая таблица организаций'!BF327</f>
        <v>91.34</v>
      </c>
      <c r="I325" s="31" t="str">
        <f t="shared" si="15"/>
        <v>164-166</v>
      </c>
      <c r="J325" s="97">
        <f t="shared" si="16"/>
        <v>164</v>
      </c>
      <c r="K325" s="32">
        <f t="shared" si="17"/>
        <v>3</v>
      </c>
      <c r="L325" s="83">
        <f>'бланки '!D329</f>
        <v>326</v>
      </c>
      <c r="M325" s="98" t="str">
        <f>'бланки '!A329</f>
        <v>Краснозоренский район</v>
      </c>
    </row>
    <row r="326" spans="1:13">
      <c r="A326" s="31">
        <f>анкеты!A326</f>
        <v>327</v>
      </c>
      <c r="B326" s="31" t="str">
        <f>'бланки '!C330</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6" s="31">
        <f>'Рейтинговая таблица организаций'!T328</f>
        <v>99.7</v>
      </c>
      <c r="D326" s="31">
        <f>'Рейтинговая таблица организаций'!AC328</f>
        <v>98</v>
      </c>
      <c r="E326" s="31">
        <f>'Рейтинговая таблица организаций'!AK328</f>
        <v>70.8</v>
      </c>
      <c r="F326" s="31">
        <f>'Рейтинговая таблица организаций'!AU328</f>
        <v>99.2</v>
      </c>
      <c r="G326" s="31">
        <f>'Рейтинговая таблица организаций'!BE328</f>
        <v>98.4</v>
      </c>
      <c r="H326" s="31">
        <f>'Рейтинговая таблица организаций'!BF328</f>
        <v>93.22</v>
      </c>
      <c r="I326" s="31" t="str">
        <f t="shared" si="15"/>
        <v>79-80</v>
      </c>
      <c r="J326" s="97">
        <f t="shared" si="16"/>
        <v>79</v>
      </c>
      <c r="K326" s="32">
        <f t="shared" si="17"/>
        <v>2</v>
      </c>
      <c r="L326" s="83">
        <f>'бланки '!D330</f>
        <v>327</v>
      </c>
      <c r="M326" s="98" t="str">
        <f>'бланки '!A330</f>
        <v>Краснозоренский район</v>
      </c>
    </row>
    <row r="327" spans="1:13">
      <c r="A327" s="31">
        <f>анкеты!A327</f>
        <v>328</v>
      </c>
      <c r="B327" s="31" t="str">
        <f>'бланки '!C331</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7" s="31">
        <f>'Рейтинговая таблица организаций'!T329</f>
        <v>99.7</v>
      </c>
      <c r="D327" s="31">
        <f>'Рейтинговая таблица организаций'!AC329</f>
        <v>100</v>
      </c>
      <c r="E327" s="31">
        <f>'Рейтинговая таблица организаций'!AK329</f>
        <v>54</v>
      </c>
      <c r="F327" s="31">
        <f>'Рейтинговая таблица организаций'!AU329</f>
        <v>100</v>
      </c>
      <c r="G327" s="31">
        <f>'Рейтинговая таблица организаций'!BE329</f>
        <v>100</v>
      </c>
      <c r="H327" s="31">
        <f>'Рейтинговая таблица организаций'!BF329</f>
        <v>90.74</v>
      </c>
      <c r="I327" s="31" t="str">
        <f t="shared" si="15"/>
        <v>186-190</v>
      </c>
      <c r="J327" s="97">
        <f t="shared" si="16"/>
        <v>186</v>
      </c>
      <c r="K327" s="32">
        <f t="shared" si="17"/>
        <v>5</v>
      </c>
      <c r="L327" s="83">
        <f>'бланки '!D331</f>
        <v>328</v>
      </c>
      <c r="M327" s="98" t="str">
        <f>'бланки '!A331</f>
        <v>Краснозоренский район</v>
      </c>
    </row>
    <row r="328" spans="1:13">
      <c r="A328" s="31">
        <f>анкеты!A328</f>
        <v>329</v>
      </c>
      <c r="B328" s="31" t="str">
        <f>'бланки '!C332</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28" s="31">
        <f>'Рейтинговая таблица организаций'!T330</f>
        <v>96.1</v>
      </c>
      <c r="D328" s="31">
        <f>'Рейтинговая таблица организаций'!AC330</f>
        <v>100</v>
      </c>
      <c r="E328" s="31">
        <f>'Рейтинговая таблица организаций'!AK330</f>
        <v>42.1</v>
      </c>
      <c r="F328" s="31">
        <f>'Рейтинговая таблица организаций'!AU330</f>
        <v>100</v>
      </c>
      <c r="G328" s="31">
        <f>'Рейтинговая таблица организаций'!BE330</f>
        <v>100</v>
      </c>
      <c r="H328" s="31">
        <f>'Рейтинговая таблица организаций'!BF330</f>
        <v>87.64</v>
      </c>
      <c r="I328" s="31" t="str">
        <f t="shared" si="15"/>
        <v>320</v>
      </c>
      <c r="J328" s="97">
        <f t="shared" si="16"/>
        <v>320</v>
      </c>
      <c r="K328" s="32">
        <f t="shared" si="17"/>
        <v>1</v>
      </c>
      <c r="L328" s="83">
        <f>'бланки '!D332</f>
        <v>329</v>
      </c>
      <c r="M328" s="98" t="str">
        <f>'бланки '!A332</f>
        <v>Краснозоренский район</v>
      </c>
    </row>
    <row r="329" spans="1:13">
      <c r="A329" s="31">
        <f>анкеты!A329</f>
        <v>330</v>
      </c>
      <c r="B329" s="31" t="str">
        <f>'бланки '!C333</f>
        <v>Муниципальное бюджетное общеобразовательное учреждение «Оревская средняя общеобразовательная школа» Краснозоренского района Орловской области</v>
      </c>
      <c r="C329" s="31">
        <f>'Рейтинговая таблица организаций'!T331</f>
        <v>98.8</v>
      </c>
      <c r="D329" s="31">
        <f>'Рейтинговая таблица организаций'!AC331</f>
        <v>100</v>
      </c>
      <c r="E329" s="31">
        <f>'Рейтинговая таблица организаций'!AK331</f>
        <v>66</v>
      </c>
      <c r="F329" s="31">
        <f>'Рейтинговая таблица организаций'!AU331</f>
        <v>98.2</v>
      </c>
      <c r="G329" s="31">
        <f>'Рейтинговая таблица организаций'!BE331</f>
        <v>99.4</v>
      </c>
      <c r="H329" s="31">
        <f>'Рейтинговая таблица организаций'!BF331</f>
        <v>92.47999999999999</v>
      </c>
      <c r="I329" s="31" t="str">
        <f t="shared" si="15"/>
        <v>108</v>
      </c>
      <c r="J329" s="97">
        <f t="shared" si="16"/>
        <v>108</v>
      </c>
      <c r="K329" s="32">
        <f t="shared" si="17"/>
        <v>1</v>
      </c>
      <c r="L329" s="83">
        <f>'бланки '!D333</f>
        <v>330</v>
      </c>
      <c r="M329" s="98" t="str">
        <f>'бланки '!A333</f>
        <v>Краснозоренский район</v>
      </c>
    </row>
    <row r="330" spans="1:13">
      <c r="A330" s="31">
        <f>анкеты!A330</f>
        <v>331</v>
      </c>
      <c r="B330" s="31" t="str">
        <f>'бланки '!C334</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0" s="31">
        <f>'Рейтинговая таблица организаций'!T332</f>
        <v>97.7</v>
      </c>
      <c r="D330" s="31">
        <f>'Рейтинговая таблица организаций'!AC332</f>
        <v>100</v>
      </c>
      <c r="E330" s="31">
        <f>'Рейтинговая таблица организаций'!AK332</f>
        <v>57.3</v>
      </c>
      <c r="F330" s="31">
        <f>'Рейтинговая таблица организаций'!AU332</f>
        <v>96.8</v>
      </c>
      <c r="G330" s="31">
        <f>'Рейтинговая таблица организаций'!BE332</f>
        <v>100</v>
      </c>
      <c r="H330" s="31">
        <f>'Рейтинговая таблица организаций'!BF332</f>
        <v>90.36</v>
      </c>
      <c r="I330" s="31" t="str">
        <f t="shared" si="15"/>
        <v>210</v>
      </c>
      <c r="J330" s="97">
        <f t="shared" si="16"/>
        <v>210</v>
      </c>
      <c r="K330" s="32">
        <f t="shared" si="17"/>
        <v>1</v>
      </c>
      <c r="L330" s="83">
        <f>'бланки '!D334</f>
        <v>331</v>
      </c>
      <c r="M330" s="98" t="str">
        <f>'бланки '!A334</f>
        <v>Краснозоренский район</v>
      </c>
    </row>
    <row r="331" spans="1:13">
      <c r="A331" s="31">
        <f>анкеты!A331</f>
        <v>332</v>
      </c>
      <c r="B331" s="31" t="str">
        <f>'бланки '!C335</f>
        <v>Бюджетное общеобразовательное учреждение Орловской области «Мезенский лицей»</v>
      </c>
      <c r="C331" s="31">
        <f>'Рейтинговая таблица организаций'!T333</f>
        <v>96.6</v>
      </c>
      <c r="D331" s="31">
        <f>'Рейтинговая таблица организаций'!AC333</f>
        <v>100</v>
      </c>
      <c r="E331" s="31">
        <f>'Рейтинговая таблица организаций'!AK333</f>
        <v>64.5</v>
      </c>
      <c r="F331" s="31">
        <f>'Рейтинговая таблица организаций'!AU333</f>
        <v>98.6</v>
      </c>
      <c r="G331" s="31">
        <f>'Рейтинговая таблица организаций'!BE333</f>
        <v>98.7</v>
      </c>
      <c r="H331" s="31">
        <f>'Рейтинговая таблица организаций'!BF333</f>
        <v>91.68</v>
      </c>
      <c r="I331" s="31" t="str">
        <f t="shared" si="15"/>
        <v>143</v>
      </c>
      <c r="J331" s="97">
        <f t="shared" si="16"/>
        <v>143</v>
      </c>
      <c r="K331" s="32">
        <f t="shared" si="17"/>
        <v>1</v>
      </c>
      <c r="L331" s="83">
        <f>'бланки '!D335</f>
        <v>332</v>
      </c>
      <c r="M331" s="98" t="str">
        <f>'бланки '!A335</f>
        <v>Орловский муниципальный округ</v>
      </c>
    </row>
  </sheetData>
  <autoFilter ref="A1:L33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DQ337"/>
  <sheetViews>
    <sheetView zoomScale="75" zoomScaleNormal="75" workbookViewId="0">
      <pane xSplit="23" ySplit="5" topLeftCell="CT6" activePane="bottomRight" state="frozen"/>
      <selection pane="topRight" activeCell="X1" sqref="X1"/>
      <selection pane="bottomLeft" activeCell="A6" sqref="A6"/>
      <selection pane="bottomRight" activeCell="C13" sqref="C13"/>
    </sheetView>
  </sheetViews>
  <sheetFormatPr defaultColWidth="9.140625" defaultRowHeight="12.75"/>
  <cols>
    <col min="1" max="1" width="21.85546875" style="40" customWidth="1"/>
    <col min="2" max="2" width="9.140625" style="40"/>
    <col min="3" max="3" width="109.140625" style="40" customWidth="1"/>
    <col min="4" max="10" width="6.28515625" style="40" hidden="1" customWidth="1"/>
    <col min="11" max="23" width="9.140625" style="40" hidden="1" customWidth="1"/>
    <col min="24" max="24" width="12.7109375" style="40" hidden="1" customWidth="1"/>
    <col min="25" max="95" width="9.140625" style="40" hidden="1" customWidth="1"/>
    <col min="96" max="96" width="10" style="40" hidden="1" customWidth="1"/>
    <col min="97" max="97" width="81.5703125" style="40" hidden="1" customWidth="1"/>
    <col min="98" max="98" width="9.140625" style="40" hidden="1" customWidth="1"/>
    <col min="99" max="99" width="10.7109375" style="40" hidden="1" customWidth="1"/>
    <col min="100" max="102" width="9.140625" style="40" hidden="1" customWidth="1"/>
    <col min="103" max="103" width="10" style="40" customWidth="1"/>
    <col min="104" max="104" width="81.5703125" style="40" customWidth="1"/>
    <col min="105" max="106" width="9.140625" style="40"/>
    <col min="107" max="107" width="7.140625" style="40" customWidth="1"/>
    <col min="108" max="108" width="8.42578125" style="40" customWidth="1"/>
    <col min="109" max="116" width="9.140625" style="40"/>
    <col min="117" max="117" width="21.85546875" style="40" customWidth="1"/>
    <col min="118" max="16384" width="9.140625" style="40"/>
  </cols>
  <sheetData>
    <row r="1" spans="1:121" ht="15" customHeight="1">
      <c r="C1" s="127" t="s">
        <v>175</v>
      </c>
      <c r="D1" s="139" t="s">
        <v>366</v>
      </c>
      <c r="E1" s="130" t="s">
        <v>176</v>
      </c>
      <c r="F1" s="131"/>
      <c r="G1" s="132"/>
      <c r="H1" s="41" t="s">
        <v>177</v>
      </c>
      <c r="I1" s="41" t="s">
        <v>178</v>
      </c>
      <c r="J1" s="41" t="s">
        <v>179</v>
      </c>
      <c r="K1" s="136" t="s">
        <v>180</v>
      </c>
      <c r="L1" s="137"/>
      <c r="M1" s="137"/>
      <c r="N1" s="137"/>
      <c r="O1" s="137"/>
      <c r="P1" s="137"/>
      <c r="Q1" s="137"/>
      <c r="R1" s="137"/>
      <c r="S1" s="137"/>
      <c r="T1" s="137"/>
      <c r="U1" s="137"/>
      <c r="V1" s="137"/>
      <c r="W1" s="137"/>
      <c r="X1" s="137"/>
      <c r="Y1" s="138"/>
      <c r="Z1" s="142" t="s">
        <v>181</v>
      </c>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4"/>
      <c r="CN1" s="154" t="s">
        <v>182</v>
      </c>
      <c r="CO1" s="155"/>
      <c r="CP1" s="155"/>
      <c r="CQ1" s="156"/>
      <c r="CR1" s="139" t="s">
        <v>366</v>
      </c>
      <c r="CS1" s="127" t="s">
        <v>175</v>
      </c>
      <c r="CT1" s="151" t="s">
        <v>183</v>
      </c>
      <c r="CU1" s="152"/>
      <c r="CV1" s="152"/>
      <c r="CW1" s="152"/>
      <c r="CX1" s="153"/>
      <c r="CY1" s="139" t="s">
        <v>366</v>
      </c>
      <c r="CZ1" s="127" t="s">
        <v>175</v>
      </c>
      <c r="DA1" s="145" t="s">
        <v>184</v>
      </c>
      <c r="DB1" s="146"/>
      <c r="DC1" s="146"/>
      <c r="DD1" s="146"/>
      <c r="DE1" s="146"/>
      <c r="DF1" s="146"/>
      <c r="DG1" s="146"/>
      <c r="DH1" s="146"/>
      <c r="DI1" s="146"/>
      <c r="DJ1" s="146"/>
      <c r="DK1" s="147"/>
      <c r="DL1" s="42" t="s">
        <v>356</v>
      </c>
    </row>
    <row r="2" spans="1:121" ht="160.5" customHeight="1">
      <c r="C2" s="128"/>
      <c r="D2" s="140"/>
      <c r="E2" s="133"/>
      <c r="F2" s="134"/>
      <c r="G2" s="135"/>
      <c r="H2" s="43"/>
      <c r="I2" s="43"/>
      <c r="J2" s="43"/>
      <c r="K2" s="136" t="s">
        <v>185</v>
      </c>
      <c r="L2" s="137"/>
      <c r="M2" s="138"/>
      <c r="N2" s="44" t="s">
        <v>186</v>
      </c>
      <c r="O2" s="136" t="s">
        <v>187</v>
      </c>
      <c r="P2" s="138"/>
      <c r="Q2" s="44" t="s">
        <v>188</v>
      </c>
      <c r="R2" s="136" t="s">
        <v>189</v>
      </c>
      <c r="S2" s="137"/>
      <c r="T2" s="137"/>
      <c r="U2" s="138"/>
      <c r="V2" s="45" t="s">
        <v>190</v>
      </c>
      <c r="W2" s="136" t="s">
        <v>191</v>
      </c>
      <c r="X2" s="138"/>
      <c r="Y2" s="44" t="s">
        <v>192</v>
      </c>
      <c r="Z2" s="142" t="s">
        <v>185</v>
      </c>
      <c r="AA2" s="143"/>
      <c r="AB2" s="143"/>
      <c r="AC2" s="143"/>
      <c r="AD2" s="143"/>
      <c r="AE2" s="143"/>
      <c r="AF2" s="143"/>
      <c r="AG2" s="144"/>
      <c r="AH2" s="142" t="s">
        <v>186</v>
      </c>
      <c r="AI2" s="144"/>
      <c r="AJ2" s="46" t="s">
        <v>193</v>
      </c>
      <c r="AK2" s="142" t="s">
        <v>194</v>
      </c>
      <c r="AL2" s="143"/>
      <c r="AM2" s="143"/>
      <c r="AN2" s="143"/>
      <c r="AO2" s="143"/>
      <c r="AP2" s="143"/>
      <c r="AQ2" s="143"/>
      <c r="AR2" s="144"/>
      <c r="AS2" s="142" t="s">
        <v>195</v>
      </c>
      <c r="AT2" s="143"/>
      <c r="AU2" s="143"/>
      <c r="AV2" s="144"/>
      <c r="AW2" s="142" t="s">
        <v>196</v>
      </c>
      <c r="AX2" s="143"/>
      <c r="AY2" s="144"/>
      <c r="AZ2" s="142" t="s">
        <v>197</v>
      </c>
      <c r="BA2" s="143"/>
      <c r="BB2" s="143"/>
      <c r="BC2" s="144"/>
      <c r="BD2" s="46" t="s">
        <v>198</v>
      </c>
      <c r="BE2" s="142" t="s">
        <v>199</v>
      </c>
      <c r="BF2" s="144"/>
      <c r="BG2" s="142" t="s">
        <v>200</v>
      </c>
      <c r="BH2" s="143"/>
      <c r="BI2" s="143"/>
      <c r="BJ2" s="143"/>
      <c r="BK2" s="143"/>
      <c r="BL2" s="143"/>
      <c r="BM2" s="144"/>
      <c r="BN2" s="142" t="s">
        <v>201</v>
      </c>
      <c r="BO2" s="143"/>
      <c r="BP2" s="143"/>
      <c r="BQ2" s="143"/>
      <c r="BR2" s="143"/>
      <c r="BS2" s="143"/>
      <c r="BT2" s="143"/>
      <c r="BU2" s="143"/>
      <c r="BV2" s="144"/>
      <c r="BW2" s="145" t="s">
        <v>202</v>
      </c>
      <c r="BX2" s="147"/>
      <c r="BY2" s="46" t="s">
        <v>203</v>
      </c>
      <c r="BZ2" s="142" t="s">
        <v>204</v>
      </c>
      <c r="CA2" s="143"/>
      <c r="CB2" s="144"/>
      <c r="CC2" s="142" t="s">
        <v>205</v>
      </c>
      <c r="CD2" s="143"/>
      <c r="CE2" s="143"/>
      <c r="CF2" s="144"/>
      <c r="CG2" s="47" t="s">
        <v>206</v>
      </c>
      <c r="CH2" s="142" t="s">
        <v>207</v>
      </c>
      <c r="CI2" s="143"/>
      <c r="CJ2" s="143"/>
      <c r="CK2" s="143"/>
      <c r="CL2" s="143"/>
      <c r="CM2" s="144"/>
      <c r="CN2" s="157"/>
      <c r="CO2" s="158"/>
      <c r="CP2" s="158"/>
      <c r="CQ2" s="159"/>
      <c r="CR2" s="140"/>
      <c r="CS2" s="128"/>
      <c r="CT2" s="151" t="s">
        <v>208</v>
      </c>
      <c r="CU2" s="152"/>
      <c r="CV2" s="152"/>
      <c r="CW2" s="152"/>
      <c r="CX2" s="153"/>
      <c r="CY2" s="140"/>
      <c r="CZ2" s="128"/>
      <c r="DA2" s="145" t="s">
        <v>209</v>
      </c>
      <c r="DB2" s="146"/>
      <c r="DC2" s="146"/>
      <c r="DD2" s="146"/>
      <c r="DE2" s="147"/>
      <c r="DF2" s="148" t="s">
        <v>210</v>
      </c>
      <c r="DG2" s="149"/>
      <c r="DH2" s="149"/>
      <c r="DI2" s="149"/>
      <c r="DJ2" s="149"/>
      <c r="DK2" s="150"/>
      <c r="DL2" s="42" t="s">
        <v>356</v>
      </c>
    </row>
    <row r="3" spans="1:121" ht="43.5" customHeight="1">
      <c r="C3" s="129"/>
      <c r="D3" s="141"/>
      <c r="E3" s="42" t="s">
        <v>211</v>
      </c>
      <c r="F3" s="42" t="s">
        <v>359</v>
      </c>
      <c r="G3" s="42" t="s">
        <v>212</v>
      </c>
      <c r="H3" s="41" t="s">
        <v>177</v>
      </c>
      <c r="I3" s="41" t="s">
        <v>178</v>
      </c>
      <c r="J3" s="41" t="s">
        <v>179</v>
      </c>
      <c r="K3" s="48" t="s">
        <v>213</v>
      </c>
      <c r="L3" s="48" t="s">
        <v>214</v>
      </c>
      <c r="M3" s="48" t="s">
        <v>215</v>
      </c>
      <c r="N3" s="48" t="s">
        <v>216</v>
      </c>
      <c r="O3" s="48" t="s">
        <v>217</v>
      </c>
      <c r="P3" s="48" t="s">
        <v>218</v>
      </c>
      <c r="Q3" s="48" t="s">
        <v>219</v>
      </c>
      <c r="R3" s="48" t="s">
        <v>220</v>
      </c>
      <c r="S3" s="48" t="s">
        <v>221</v>
      </c>
      <c r="T3" s="48" t="s">
        <v>222</v>
      </c>
      <c r="U3" s="48" t="s">
        <v>223</v>
      </c>
      <c r="V3" s="48" t="s">
        <v>224</v>
      </c>
      <c r="W3" s="48" t="s">
        <v>225</v>
      </c>
      <c r="X3" s="48" t="s">
        <v>226</v>
      </c>
      <c r="Y3" s="48" t="s">
        <v>227</v>
      </c>
      <c r="Z3" s="49" t="s">
        <v>228</v>
      </c>
      <c r="AA3" s="49" t="s">
        <v>229</v>
      </c>
      <c r="AB3" s="49" t="s">
        <v>230</v>
      </c>
      <c r="AC3" s="49" t="s">
        <v>231</v>
      </c>
      <c r="AD3" s="49" t="s">
        <v>232</v>
      </c>
      <c r="AE3" s="49" t="s">
        <v>233</v>
      </c>
      <c r="AF3" s="49" t="s">
        <v>234</v>
      </c>
      <c r="AG3" s="50" t="s">
        <v>235</v>
      </c>
      <c r="AH3" s="49" t="s">
        <v>236</v>
      </c>
      <c r="AI3" s="49" t="s">
        <v>237</v>
      </c>
      <c r="AJ3" s="49" t="s">
        <v>238</v>
      </c>
      <c r="AK3" s="49" t="s">
        <v>239</v>
      </c>
      <c r="AL3" s="49" t="s">
        <v>240</v>
      </c>
      <c r="AM3" s="49" t="s">
        <v>241</v>
      </c>
      <c r="AN3" s="49" t="s">
        <v>242</v>
      </c>
      <c r="AO3" s="49" t="s">
        <v>243</v>
      </c>
      <c r="AP3" s="49" t="s">
        <v>244</v>
      </c>
      <c r="AQ3" s="49" t="s">
        <v>245</v>
      </c>
      <c r="AR3" s="49" t="s">
        <v>246</v>
      </c>
      <c r="AS3" s="49" t="s">
        <v>247</v>
      </c>
      <c r="AT3" s="49" t="s">
        <v>248</v>
      </c>
      <c r="AU3" s="49" t="s">
        <v>249</v>
      </c>
      <c r="AV3" s="49" t="s">
        <v>250</v>
      </c>
      <c r="AW3" s="49" t="s">
        <v>251</v>
      </c>
      <c r="AX3" s="49" t="s">
        <v>252</v>
      </c>
      <c r="AY3" s="49" t="s">
        <v>253</v>
      </c>
      <c r="AZ3" s="49" t="s">
        <v>254</v>
      </c>
      <c r="BA3" s="49" t="s">
        <v>255</v>
      </c>
      <c r="BB3" s="49" t="s">
        <v>256</v>
      </c>
      <c r="BC3" s="49" t="s">
        <v>257</v>
      </c>
      <c r="BD3" s="49" t="s">
        <v>258</v>
      </c>
      <c r="BE3" s="49" t="s">
        <v>259</v>
      </c>
      <c r="BF3" s="49" t="s">
        <v>260</v>
      </c>
      <c r="BG3" s="49" t="s">
        <v>261</v>
      </c>
      <c r="BH3" s="49" t="s">
        <v>262</v>
      </c>
      <c r="BI3" s="49" t="s">
        <v>263</v>
      </c>
      <c r="BJ3" s="49" t="s">
        <v>264</v>
      </c>
      <c r="BK3" s="49" t="s">
        <v>265</v>
      </c>
      <c r="BL3" s="49" t="s">
        <v>266</v>
      </c>
      <c r="BM3" s="49" t="s">
        <v>267</v>
      </c>
      <c r="BN3" s="49" t="s">
        <v>268</v>
      </c>
      <c r="BO3" s="49" t="s">
        <v>269</v>
      </c>
      <c r="BP3" s="49" t="s">
        <v>270</v>
      </c>
      <c r="BQ3" s="49" t="s">
        <v>271</v>
      </c>
      <c r="BR3" s="49" t="s">
        <v>272</v>
      </c>
      <c r="BS3" s="49" t="s">
        <v>273</v>
      </c>
      <c r="BT3" s="49" t="s">
        <v>274</v>
      </c>
      <c r="BU3" s="49" t="s">
        <v>275</v>
      </c>
      <c r="BV3" s="49" t="s">
        <v>276</v>
      </c>
      <c r="BW3" s="51" t="s">
        <v>277</v>
      </c>
      <c r="BX3" s="51" t="s">
        <v>278</v>
      </c>
      <c r="BY3" s="49" t="s">
        <v>279</v>
      </c>
      <c r="BZ3" s="49" t="s">
        <v>280</v>
      </c>
      <c r="CA3" s="49" t="s">
        <v>281</v>
      </c>
      <c r="CB3" s="49" t="s">
        <v>282</v>
      </c>
      <c r="CC3" s="49" t="s">
        <v>283</v>
      </c>
      <c r="CD3" s="49" t="s">
        <v>284</v>
      </c>
      <c r="CE3" s="49" t="s">
        <v>285</v>
      </c>
      <c r="CF3" s="49" t="s">
        <v>286</v>
      </c>
      <c r="CG3" s="49" t="s">
        <v>287</v>
      </c>
      <c r="CH3" s="49" t="s">
        <v>288</v>
      </c>
      <c r="CI3" s="49" t="s">
        <v>289</v>
      </c>
      <c r="CJ3" s="49" t="s">
        <v>290</v>
      </c>
      <c r="CK3" s="49" t="s">
        <v>291</v>
      </c>
      <c r="CL3" s="49" t="s">
        <v>292</v>
      </c>
      <c r="CM3" s="49" t="s">
        <v>293</v>
      </c>
      <c r="CN3" s="52" t="s">
        <v>294</v>
      </c>
      <c r="CO3" s="52" t="s">
        <v>295</v>
      </c>
      <c r="CP3" s="52" t="s">
        <v>296</v>
      </c>
      <c r="CQ3" s="52" t="s">
        <v>297</v>
      </c>
      <c r="CR3" s="141"/>
      <c r="CS3" s="129"/>
      <c r="CT3" s="53" t="s">
        <v>298</v>
      </c>
      <c r="CU3" s="53" t="s">
        <v>299</v>
      </c>
      <c r="CV3" s="53" t="s">
        <v>300</v>
      </c>
      <c r="CW3" s="53" t="s">
        <v>301</v>
      </c>
      <c r="CX3" s="53" t="s">
        <v>302</v>
      </c>
      <c r="CY3" s="141"/>
      <c r="CZ3" s="129"/>
      <c r="DA3" s="51" t="s">
        <v>303</v>
      </c>
      <c r="DB3" s="51" t="s">
        <v>304</v>
      </c>
      <c r="DC3" s="51" t="s">
        <v>305</v>
      </c>
      <c r="DD3" s="51" t="s">
        <v>306</v>
      </c>
      <c r="DE3" s="51" t="s">
        <v>307</v>
      </c>
      <c r="DF3" s="54" t="s">
        <v>308</v>
      </c>
      <c r="DG3" s="54" t="s">
        <v>309</v>
      </c>
      <c r="DH3" s="54" t="s">
        <v>310</v>
      </c>
      <c r="DI3" s="54" t="s">
        <v>311</v>
      </c>
      <c r="DJ3" s="54" t="s">
        <v>312</v>
      </c>
      <c r="DK3" s="54" t="s">
        <v>313</v>
      </c>
      <c r="DL3" s="42"/>
    </row>
    <row r="4" spans="1:121" ht="43.5" customHeight="1">
      <c r="C4" s="55"/>
      <c r="D4" s="55"/>
      <c r="E4" s="55"/>
      <c r="F4" s="55"/>
      <c r="G4" s="55"/>
      <c r="H4" s="55" t="s">
        <v>314</v>
      </c>
      <c r="I4" s="55" t="s">
        <v>747</v>
      </c>
      <c r="J4" s="55" t="s">
        <v>314</v>
      </c>
      <c r="K4" s="56" t="s">
        <v>315</v>
      </c>
      <c r="L4" s="56" t="s">
        <v>315</v>
      </c>
      <c r="M4" s="56" t="s">
        <v>316</v>
      </c>
      <c r="N4" s="56" t="s">
        <v>317</v>
      </c>
      <c r="O4" s="56" t="s">
        <v>318</v>
      </c>
      <c r="P4" s="56" t="s">
        <v>319</v>
      </c>
      <c r="Q4" s="56" t="s">
        <v>748</v>
      </c>
      <c r="R4" s="56" t="s">
        <v>320</v>
      </c>
      <c r="S4" s="56" t="s">
        <v>321</v>
      </c>
      <c r="T4" s="56" t="s">
        <v>315</v>
      </c>
      <c r="U4" s="56" t="s">
        <v>322</v>
      </c>
      <c r="V4" s="56" t="s">
        <v>323</v>
      </c>
      <c r="W4" s="56" t="s">
        <v>324</v>
      </c>
      <c r="X4" s="56" t="s">
        <v>325</v>
      </c>
      <c r="Y4" s="56" t="s">
        <v>315</v>
      </c>
      <c r="Z4" s="57" t="s">
        <v>326</v>
      </c>
      <c r="AA4" s="57" t="s">
        <v>326</v>
      </c>
      <c r="AB4" s="57" t="s">
        <v>326</v>
      </c>
      <c r="AC4" s="57" t="s">
        <v>327</v>
      </c>
      <c r="AD4" s="57" t="s">
        <v>328</v>
      </c>
      <c r="AE4" s="57" t="s">
        <v>329</v>
      </c>
      <c r="AF4" s="57" t="s">
        <v>330</v>
      </c>
      <c r="AG4" s="57" t="s">
        <v>331</v>
      </c>
      <c r="AH4" s="57" t="s">
        <v>332</v>
      </c>
      <c r="AI4" s="57" t="s">
        <v>333</v>
      </c>
      <c r="AJ4" s="57" t="s">
        <v>334</v>
      </c>
      <c r="AK4" s="57" t="s">
        <v>335</v>
      </c>
      <c r="AL4" s="57" t="s">
        <v>335</v>
      </c>
      <c r="AM4" s="57" t="s">
        <v>335</v>
      </c>
      <c r="AN4" s="57" t="s">
        <v>336</v>
      </c>
      <c r="AO4" s="57" t="s">
        <v>335</v>
      </c>
      <c r="AP4" s="57" t="s">
        <v>335</v>
      </c>
      <c r="AQ4" s="57" t="s">
        <v>335</v>
      </c>
      <c r="AR4" s="57" t="s">
        <v>335</v>
      </c>
      <c r="AS4" s="57" t="s">
        <v>337</v>
      </c>
      <c r="AT4" s="57" t="s">
        <v>337</v>
      </c>
      <c r="AU4" s="57" t="s">
        <v>337</v>
      </c>
      <c r="AV4" s="57" t="s">
        <v>337</v>
      </c>
      <c r="AW4" s="57" t="s">
        <v>338</v>
      </c>
      <c r="AX4" s="57" t="s">
        <v>338</v>
      </c>
      <c r="AY4" s="57" t="s">
        <v>339</v>
      </c>
      <c r="AZ4" s="57" t="s">
        <v>338</v>
      </c>
      <c r="BA4" s="57" t="s">
        <v>338</v>
      </c>
      <c r="BB4" s="57" t="s">
        <v>338</v>
      </c>
      <c r="BC4" s="57" t="s">
        <v>340</v>
      </c>
      <c r="BD4" s="57" t="s">
        <v>341</v>
      </c>
      <c r="BE4" s="57" t="s">
        <v>342</v>
      </c>
      <c r="BF4" s="57" t="s">
        <v>343</v>
      </c>
      <c r="BG4" s="57" t="s">
        <v>344</v>
      </c>
      <c r="BH4" s="57" t="s">
        <v>345</v>
      </c>
      <c r="BI4" s="57" t="s">
        <v>346</v>
      </c>
      <c r="BJ4" s="57" t="s">
        <v>346</v>
      </c>
      <c r="BK4" s="57" t="s">
        <v>346</v>
      </c>
      <c r="BL4" s="57" t="s">
        <v>346</v>
      </c>
      <c r="BM4" s="57" t="s">
        <v>346</v>
      </c>
      <c r="BN4" s="57" t="s">
        <v>346</v>
      </c>
      <c r="BO4" s="57" t="s">
        <v>346</v>
      </c>
      <c r="BP4" s="57" t="s">
        <v>346</v>
      </c>
      <c r="BQ4" s="57" t="s">
        <v>346</v>
      </c>
      <c r="BR4" s="57" t="s">
        <v>346</v>
      </c>
      <c r="BS4" s="57" t="s">
        <v>346</v>
      </c>
      <c r="BT4" s="57" t="s">
        <v>346</v>
      </c>
      <c r="BU4" s="57" t="s">
        <v>347</v>
      </c>
      <c r="BV4" s="57" t="s">
        <v>347</v>
      </c>
      <c r="BW4" s="58" t="s">
        <v>348</v>
      </c>
      <c r="BX4" s="58" t="s">
        <v>348</v>
      </c>
      <c r="BY4" s="57" t="s">
        <v>349</v>
      </c>
      <c r="BZ4" s="57" t="s">
        <v>338</v>
      </c>
      <c r="CA4" s="57" t="s">
        <v>350</v>
      </c>
      <c r="CB4" s="57" t="s">
        <v>338</v>
      </c>
      <c r="CC4" s="57" t="s">
        <v>338</v>
      </c>
      <c r="CD4" s="57" t="s">
        <v>338</v>
      </c>
      <c r="CE4" s="57" t="s">
        <v>338</v>
      </c>
      <c r="CF4" s="57" t="s">
        <v>338</v>
      </c>
      <c r="CG4" s="57" t="s">
        <v>351</v>
      </c>
      <c r="CH4" s="57" t="s">
        <v>338</v>
      </c>
      <c r="CI4" s="57" t="s">
        <v>338</v>
      </c>
      <c r="CJ4" s="57" t="s">
        <v>338</v>
      </c>
      <c r="CK4" s="57" t="s">
        <v>352</v>
      </c>
      <c r="CL4" s="57" t="s">
        <v>353</v>
      </c>
      <c r="CM4" s="57" t="s">
        <v>354</v>
      </c>
      <c r="CN4" s="59" t="s">
        <v>355</v>
      </c>
      <c r="CO4" s="59" t="s">
        <v>355</v>
      </c>
      <c r="CP4" s="59" t="s">
        <v>355</v>
      </c>
      <c r="CQ4" s="59" t="s">
        <v>355</v>
      </c>
      <c r="CR4" s="55"/>
      <c r="CS4" s="55"/>
      <c r="CT4" s="60" t="s">
        <v>355</v>
      </c>
      <c r="CU4" s="60" t="s">
        <v>355</v>
      </c>
      <c r="CV4" s="60" t="s">
        <v>355</v>
      </c>
      <c r="CW4" s="60" t="s">
        <v>355</v>
      </c>
      <c r="CX4" s="60" t="s">
        <v>355</v>
      </c>
      <c r="CY4" s="55"/>
      <c r="CZ4" s="55"/>
      <c r="DA4" s="58" t="s">
        <v>355</v>
      </c>
      <c r="DB4" s="58" t="s">
        <v>355</v>
      </c>
      <c r="DC4" s="58" t="s">
        <v>355</v>
      </c>
      <c r="DD4" s="58" t="s">
        <v>355</v>
      </c>
      <c r="DE4" s="58" t="s">
        <v>355</v>
      </c>
      <c r="DF4" s="61" t="s">
        <v>355</v>
      </c>
      <c r="DG4" s="61" t="s">
        <v>355</v>
      </c>
      <c r="DH4" s="61" t="s">
        <v>355</v>
      </c>
      <c r="DI4" s="61" t="s">
        <v>355</v>
      </c>
      <c r="DJ4" s="61" t="s">
        <v>355</v>
      </c>
      <c r="DK4" s="61" t="s">
        <v>355</v>
      </c>
      <c r="DL4" s="55"/>
    </row>
    <row r="5" spans="1:121" ht="43.5" customHeight="1">
      <c r="A5" s="40" t="s">
        <v>365</v>
      </c>
      <c r="B5" s="40" t="s">
        <v>358</v>
      </c>
      <c r="C5" s="55" t="s">
        <v>175</v>
      </c>
      <c r="D5" s="55"/>
      <c r="E5" s="55"/>
      <c r="F5" s="55"/>
      <c r="G5" s="55"/>
      <c r="H5" s="55"/>
      <c r="I5" s="55"/>
      <c r="J5" s="55"/>
      <c r="K5" s="56"/>
      <c r="L5" s="56"/>
      <c r="M5" s="56"/>
      <c r="N5" s="56"/>
      <c r="O5" s="56"/>
      <c r="P5" s="56"/>
      <c r="Q5" s="56"/>
      <c r="R5" s="56"/>
      <c r="S5" s="56"/>
      <c r="T5" s="56"/>
      <c r="U5" s="56"/>
      <c r="V5" s="56"/>
      <c r="W5" s="56"/>
      <c r="X5" s="56"/>
      <c r="Y5" s="56"/>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8"/>
      <c r="BX5" s="58"/>
      <c r="BY5" s="57"/>
      <c r="BZ5" s="57"/>
      <c r="CA5" s="57"/>
      <c r="CB5" s="57"/>
      <c r="CC5" s="57"/>
      <c r="CD5" s="57"/>
      <c r="CE5" s="57"/>
      <c r="CF5" s="57"/>
      <c r="CG5" s="57"/>
      <c r="CH5" s="57"/>
      <c r="CI5" s="57"/>
      <c r="CJ5" s="57"/>
      <c r="CK5" s="57"/>
      <c r="CL5" s="57"/>
      <c r="CM5" s="57"/>
      <c r="CN5" s="59"/>
      <c r="CO5" s="59"/>
      <c r="CP5" s="59"/>
      <c r="CQ5" s="59"/>
      <c r="CR5" s="55"/>
      <c r="CS5" s="55" t="s">
        <v>175</v>
      </c>
      <c r="CT5" s="60"/>
      <c r="CU5" s="60"/>
      <c r="CV5" s="60"/>
      <c r="CW5" s="60"/>
      <c r="CX5" s="60"/>
      <c r="CY5" s="55"/>
      <c r="CZ5" s="55" t="s">
        <v>175</v>
      </c>
      <c r="DA5" s="58"/>
      <c r="DB5" s="58"/>
      <c r="DC5" s="58"/>
      <c r="DD5" s="58"/>
      <c r="DE5" s="58"/>
      <c r="DF5" s="61"/>
      <c r="DG5" s="61"/>
      <c r="DH5" s="61"/>
      <c r="DI5" s="61"/>
      <c r="DJ5" s="61"/>
      <c r="DK5" s="61"/>
      <c r="DL5" s="55"/>
      <c r="DM5" s="40" t="s">
        <v>365</v>
      </c>
    </row>
    <row r="6" spans="1:121" s="80" customFormat="1">
      <c r="A6" s="78" t="s">
        <v>367</v>
      </c>
      <c r="B6" s="78">
        <v>1</v>
      </c>
      <c r="C6" s="78" t="s">
        <v>368</v>
      </c>
      <c r="D6" s="78">
        <v>1</v>
      </c>
      <c r="E6" s="78">
        <v>1071</v>
      </c>
      <c r="F6" s="78">
        <v>0</v>
      </c>
      <c r="G6" s="78">
        <v>282</v>
      </c>
      <c r="H6" s="78">
        <v>1</v>
      </c>
      <c r="I6" s="78">
        <v>2</v>
      </c>
      <c r="J6" s="78"/>
      <c r="K6" s="78">
        <v>1</v>
      </c>
      <c r="L6" s="78">
        <v>1</v>
      </c>
      <c r="M6" s="78">
        <v>1</v>
      </c>
      <c r="N6" s="78">
        <v>1</v>
      </c>
      <c r="O6" s="78">
        <v>1</v>
      </c>
      <c r="P6" s="78">
        <v>1</v>
      </c>
      <c r="Q6" s="78">
        <v>1</v>
      </c>
      <c r="R6" s="78">
        <v>1</v>
      </c>
      <c r="S6" s="78">
        <v>1</v>
      </c>
      <c r="T6" s="78">
        <v>1</v>
      </c>
      <c r="U6" s="78">
        <v>1</v>
      </c>
      <c r="V6" s="78">
        <v>99</v>
      </c>
      <c r="W6" s="78">
        <v>1</v>
      </c>
      <c r="X6" s="78">
        <v>1</v>
      </c>
      <c r="Y6" s="78">
        <v>1</v>
      </c>
      <c r="Z6" s="78">
        <v>1</v>
      </c>
      <c r="AA6" s="78">
        <v>1</v>
      </c>
      <c r="AB6" s="78">
        <v>1</v>
      </c>
      <c r="AC6" s="78">
        <v>1</v>
      </c>
      <c r="AD6" s="78">
        <v>1</v>
      </c>
      <c r="AE6" s="78">
        <v>1</v>
      </c>
      <c r="AF6" s="78">
        <v>1</v>
      </c>
      <c r="AG6" s="78">
        <v>1</v>
      </c>
      <c r="AH6" s="78">
        <v>1</v>
      </c>
      <c r="AI6" s="78">
        <v>99</v>
      </c>
      <c r="AJ6" s="78">
        <v>1</v>
      </c>
      <c r="AK6" s="78">
        <v>1</v>
      </c>
      <c r="AL6" s="78">
        <v>1</v>
      </c>
      <c r="AM6" s="78">
        <v>1</v>
      </c>
      <c r="AN6" s="78">
        <v>1</v>
      </c>
      <c r="AO6" s="78">
        <v>1</v>
      </c>
      <c r="AP6" s="78">
        <v>1</v>
      </c>
      <c r="AQ6" s="78">
        <v>1</v>
      </c>
      <c r="AR6" s="78">
        <v>1</v>
      </c>
      <c r="AS6" s="78">
        <v>1</v>
      </c>
      <c r="AT6" s="78">
        <v>1</v>
      </c>
      <c r="AU6" s="78">
        <v>1</v>
      </c>
      <c r="AV6" s="78">
        <v>1</v>
      </c>
      <c r="AW6" s="78">
        <v>1</v>
      </c>
      <c r="AX6" s="78">
        <v>1</v>
      </c>
      <c r="AY6" s="78">
        <v>1</v>
      </c>
      <c r="AZ6" s="78">
        <v>99</v>
      </c>
      <c r="BA6" s="78">
        <v>99</v>
      </c>
      <c r="BB6" s="78">
        <v>99</v>
      </c>
      <c r="BC6" s="78">
        <v>99</v>
      </c>
      <c r="BD6" s="78">
        <v>1</v>
      </c>
      <c r="BE6" s="78">
        <v>1</v>
      </c>
      <c r="BF6" s="78">
        <v>1</v>
      </c>
      <c r="BG6" s="78">
        <v>1</v>
      </c>
      <c r="BH6" s="78">
        <v>1</v>
      </c>
      <c r="BI6" s="78">
        <v>1</v>
      </c>
      <c r="BJ6" s="78">
        <v>1</v>
      </c>
      <c r="BK6" s="78">
        <v>1</v>
      </c>
      <c r="BL6" s="78">
        <v>1</v>
      </c>
      <c r="BM6" s="78">
        <v>1</v>
      </c>
      <c r="BN6" s="78">
        <v>1</v>
      </c>
      <c r="BO6" s="78">
        <v>1</v>
      </c>
      <c r="BP6" s="78">
        <v>1</v>
      </c>
      <c r="BQ6" s="78">
        <v>1</v>
      </c>
      <c r="BR6" s="78">
        <v>1</v>
      </c>
      <c r="BS6" s="78">
        <v>1</v>
      </c>
      <c r="BT6" s="78">
        <v>1</v>
      </c>
      <c r="BU6" s="78">
        <v>99</v>
      </c>
      <c r="BV6" s="78">
        <v>99</v>
      </c>
      <c r="BW6" s="78">
        <v>99</v>
      </c>
      <c r="BX6" s="78">
        <v>99</v>
      </c>
      <c r="BY6" s="78">
        <v>1</v>
      </c>
      <c r="BZ6" s="78">
        <v>1</v>
      </c>
      <c r="CA6" s="78">
        <v>99</v>
      </c>
      <c r="CB6" s="78">
        <v>99</v>
      </c>
      <c r="CC6" s="78">
        <v>1</v>
      </c>
      <c r="CD6" s="78">
        <v>1</v>
      </c>
      <c r="CE6" s="78">
        <v>1</v>
      </c>
      <c r="CF6" s="78">
        <v>1</v>
      </c>
      <c r="CG6" s="78">
        <v>1</v>
      </c>
      <c r="CH6" s="78">
        <v>99</v>
      </c>
      <c r="CI6" s="78">
        <v>1</v>
      </c>
      <c r="CJ6" s="78">
        <v>1</v>
      </c>
      <c r="CK6" s="78">
        <v>1</v>
      </c>
      <c r="CL6" s="78">
        <v>1</v>
      </c>
      <c r="CM6" s="78">
        <v>99</v>
      </c>
      <c r="CN6" s="78">
        <v>1</v>
      </c>
      <c r="CO6" s="78">
        <v>1</v>
      </c>
      <c r="CP6" s="78">
        <v>1</v>
      </c>
      <c r="CQ6" s="78">
        <v>1</v>
      </c>
      <c r="CR6" s="78">
        <v>1</v>
      </c>
      <c r="CS6" s="78" t="s">
        <v>368</v>
      </c>
      <c r="CT6" s="78">
        <v>1</v>
      </c>
      <c r="CU6" s="78">
        <v>1</v>
      </c>
      <c r="CV6" s="78">
        <v>1</v>
      </c>
      <c r="CW6" s="78">
        <v>1</v>
      </c>
      <c r="CX6" s="78">
        <v>1</v>
      </c>
      <c r="CY6" s="99">
        <v>1</v>
      </c>
      <c r="CZ6" s="99" t="s">
        <v>368</v>
      </c>
      <c r="DA6" s="99">
        <v>0</v>
      </c>
      <c r="DB6" s="99">
        <v>0</v>
      </c>
      <c r="DC6" s="99">
        <v>1</v>
      </c>
      <c r="DD6" s="99">
        <v>0</v>
      </c>
      <c r="DE6" s="99">
        <v>0</v>
      </c>
      <c r="DF6" s="99">
        <v>1</v>
      </c>
      <c r="DG6" s="99">
        <v>0</v>
      </c>
      <c r="DH6" s="99">
        <v>0</v>
      </c>
      <c r="DI6" s="99">
        <v>1</v>
      </c>
      <c r="DJ6" s="99">
        <v>1</v>
      </c>
      <c r="DK6" s="99">
        <v>1</v>
      </c>
      <c r="DL6" s="81"/>
      <c r="DM6" s="78" t="s">
        <v>367</v>
      </c>
      <c r="DN6" s="81"/>
      <c r="DO6" s="81"/>
      <c r="DP6" s="81"/>
      <c r="DQ6" s="81"/>
    </row>
    <row r="7" spans="1:121" s="75" customFormat="1">
      <c r="A7" s="73" t="s">
        <v>367</v>
      </c>
      <c r="B7" s="73">
        <v>1</v>
      </c>
      <c r="C7" s="73" t="s">
        <v>369</v>
      </c>
      <c r="D7" s="73">
        <v>2</v>
      </c>
      <c r="E7" s="73">
        <v>441</v>
      </c>
      <c r="F7" s="73">
        <v>82</v>
      </c>
      <c r="G7" s="73">
        <v>220</v>
      </c>
      <c r="H7" s="73">
        <v>1</v>
      </c>
      <c r="I7" s="73">
        <v>2</v>
      </c>
      <c r="J7" s="73"/>
      <c r="K7" s="73">
        <v>1</v>
      </c>
      <c r="L7" s="73">
        <v>1</v>
      </c>
      <c r="M7" s="73">
        <v>1</v>
      </c>
      <c r="N7" s="73">
        <v>1</v>
      </c>
      <c r="O7" s="73">
        <v>1</v>
      </c>
      <c r="P7" s="73">
        <v>1</v>
      </c>
      <c r="Q7" s="73">
        <v>1</v>
      </c>
      <c r="R7" s="73">
        <v>1</v>
      </c>
      <c r="S7" s="73">
        <v>1</v>
      </c>
      <c r="T7" s="73">
        <v>1</v>
      </c>
      <c r="U7" s="73">
        <v>1</v>
      </c>
      <c r="V7" s="73">
        <v>99</v>
      </c>
      <c r="W7" s="73">
        <v>1</v>
      </c>
      <c r="X7" s="73">
        <v>1</v>
      </c>
      <c r="Y7" s="73">
        <v>1</v>
      </c>
      <c r="Z7" s="73">
        <v>1</v>
      </c>
      <c r="AA7" s="73">
        <v>1</v>
      </c>
      <c r="AB7" s="73">
        <v>1</v>
      </c>
      <c r="AC7" s="73">
        <v>1</v>
      </c>
      <c r="AD7" s="73">
        <v>1</v>
      </c>
      <c r="AE7" s="73">
        <v>1</v>
      </c>
      <c r="AF7" s="73">
        <v>1</v>
      </c>
      <c r="AG7" s="73">
        <v>1</v>
      </c>
      <c r="AH7" s="73">
        <v>1</v>
      </c>
      <c r="AI7" s="73">
        <v>1</v>
      </c>
      <c r="AJ7" s="73">
        <v>1</v>
      </c>
      <c r="AK7" s="73">
        <v>1</v>
      </c>
      <c r="AL7" s="73">
        <v>1</v>
      </c>
      <c r="AM7" s="73">
        <v>1</v>
      </c>
      <c r="AN7" s="73">
        <v>1</v>
      </c>
      <c r="AO7" s="73">
        <v>1</v>
      </c>
      <c r="AP7" s="73">
        <v>1</v>
      </c>
      <c r="AQ7" s="73">
        <v>1</v>
      </c>
      <c r="AR7" s="73">
        <v>1</v>
      </c>
      <c r="AS7" s="73">
        <v>1</v>
      </c>
      <c r="AT7" s="73">
        <v>1</v>
      </c>
      <c r="AU7" s="73">
        <v>1</v>
      </c>
      <c r="AV7" s="73">
        <v>1</v>
      </c>
      <c r="AW7" s="73">
        <v>1</v>
      </c>
      <c r="AX7" s="73">
        <v>1</v>
      </c>
      <c r="AY7" s="73">
        <v>1</v>
      </c>
      <c r="AZ7" s="73">
        <v>99</v>
      </c>
      <c r="BA7" s="73">
        <v>99</v>
      </c>
      <c r="BB7" s="73">
        <v>99</v>
      </c>
      <c r="BC7" s="73">
        <v>99</v>
      </c>
      <c r="BD7" s="73">
        <v>1</v>
      </c>
      <c r="BE7" s="73">
        <v>1</v>
      </c>
      <c r="BF7" s="73">
        <v>1</v>
      </c>
      <c r="BG7" s="73">
        <v>1</v>
      </c>
      <c r="BH7" s="73">
        <v>1</v>
      </c>
      <c r="BI7" s="73">
        <v>1</v>
      </c>
      <c r="BJ7" s="73">
        <v>1</v>
      </c>
      <c r="BK7" s="73">
        <v>1</v>
      </c>
      <c r="BL7" s="73">
        <v>1</v>
      </c>
      <c r="BM7" s="73">
        <v>1</v>
      </c>
      <c r="BN7" s="73">
        <v>1</v>
      </c>
      <c r="BO7" s="73">
        <v>1</v>
      </c>
      <c r="BP7" s="73">
        <v>1</v>
      </c>
      <c r="BQ7" s="73">
        <v>1</v>
      </c>
      <c r="BR7" s="73">
        <v>1</v>
      </c>
      <c r="BS7" s="73">
        <v>1</v>
      </c>
      <c r="BT7" s="73">
        <v>1</v>
      </c>
      <c r="BU7" s="73">
        <v>1</v>
      </c>
      <c r="BV7" s="73">
        <v>99</v>
      </c>
      <c r="BW7" s="73">
        <v>99</v>
      </c>
      <c r="BX7" s="73">
        <v>99</v>
      </c>
      <c r="BY7" s="73">
        <v>1</v>
      </c>
      <c r="BZ7" s="73">
        <v>1</v>
      </c>
      <c r="CA7" s="73">
        <v>99</v>
      </c>
      <c r="CB7" s="73">
        <v>99</v>
      </c>
      <c r="CC7" s="73">
        <v>1</v>
      </c>
      <c r="CD7" s="73">
        <v>1</v>
      </c>
      <c r="CE7" s="73">
        <v>1</v>
      </c>
      <c r="CF7" s="73">
        <v>1</v>
      </c>
      <c r="CG7" s="73">
        <v>1</v>
      </c>
      <c r="CH7" s="73">
        <v>1</v>
      </c>
      <c r="CI7" s="73">
        <v>1</v>
      </c>
      <c r="CJ7" s="73">
        <v>1</v>
      </c>
      <c r="CK7" s="73">
        <v>1</v>
      </c>
      <c r="CL7" s="73">
        <v>1</v>
      </c>
      <c r="CM7" s="73">
        <v>1</v>
      </c>
      <c r="CN7" s="73">
        <v>1</v>
      </c>
      <c r="CO7" s="73">
        <v>1</v>
      </c>
      <c r="CP7" s="73">
        <v>1</v>
      </c>
      <c r="CQ7" s="73">
        <v>1</v>
      </c>
      <c r="CR7" s="73">
        <v>2</v>
      </c>
      <c r="CS7" s="73" t="s">
        <v>369</v>
      </c>
      <c r="CT7" s="73">
        <v>1</v>
      </c>
      <c r="CU7" s="73">
        <v>1</v>
      </c>
      <c r="CV7" s="73">
        <v>1</v>
      </c>
      <c r="CW7" s="73">
        <v>1</v>
      </c>
      <c r="CX7" s="73">
        <v>1</v>
      </c>
      <c r="CY7" s="99">
        <v>2</v>
      </c>
      <c r="CZ7" s="99" t="s">
        <v>369</v>
      </c>
      <c r="DA7" s="99">
        <v>0</v>
      </c>
      <c r="DB7" s="99">
        <v>0</v>
      </c>
      <c r="DC7" s="99">
        <v>1</v>
      </c>
      <c r="DD7" s="99">
        <v>0</v>
      </c>
      <c r="DE7" s="99">
        <v>0</v>
      </c>
      <c r="DF7" s="99">
        <v>1</v>
      </c>
      <c r="DG7" s="99">
        <v>0</v>
      </c>
      <c r="DH7" s="99">
        <v>0</v>
      </c>
      <c r="DI7" s="99">
        <v>1</v>
      </c>
      <c r="DJ7" s="99">
        <v>1</v>
      </c>
      <c r="DK7" s="99">
        <v>1</v>
      </c>
      <c r="DL7" s="74"/>
      <c r="DM7" s="73" t="s">
        <v>367</v>
      </c>
      <c r="DN7" s="74"/>
      <c r="DO7" s="74"/>
      <c r="DP7" s="74"/>
      <c r="DQ7" s="74"/>
    </row>
    <row r="8" spans="1:121" s="75" customFormat="1">
      <c r="A8" s="73" t="s">
        <v>367</v>
      </c>
      <c r="B8" s="73">
        <v>1</v>
      </c>
      <c r="C8" s="73" t="s">
        <v>370</v>
      </c>
      <c r="D8" s="73">
        <v>3</v>
      </c>
      <c r="E8" s="73">
        <v>425</v>
      </c>
      <c r="F8" s="73">
        <v>25</v>
      </c>
      <c r="G8" s="73">
        <v>85</v>
      </c>
      <c r="H8" s="73">
        <v>1</v>
      </c>
      <c r="I8" s="73">
        <v>2</v>
      </c>
      <c r="J8" s="73"/>
      <c r="K8" s="73">
        <v>1</v>
      </c>
      <c r="L8" s="73">
        <v>1</v>
      </c>
      <c r="M8" s="73">
        <v>1</v>
      </c>
      <c r="N8" s="73">
        <v>1</v>
      </c>
      <c r="O8" s="73">
        <v>1</v>
      </c>
      <c r="P8" s="73">
        <v>1</v>
      </c>
      <c r="Q8" s="73">
        <v>1</v>
      </c>
      <c r="R8" s="73">
        <v>1</v>
      </c>
      <c r="S8" s="73">
        <v>1</v>
      </c>
      <c r="T8" s="73">
        <v>1</v>
      </c>
      <c r="U8" s="73">
        <v>1</v>
      </c>
      <c r="V8" s="73">
        <v>99</v>
      </c>
      <c r="W8" s="73">
        <v>1</v>
      </c>
      <c r="X8" s="73">
        <v>1</v>
      </c>
      <c r="Y8" s="73">
        <v>1</v>
      </c>
      <c r="Z8" s="73">
        <v>1</v>
      </c>
      <c r="AA8" s="73">
        <v>1</v>
      </c>
      <c r="AB8" s="73">
        <v>1</v>
      </c>
      <c r="AC8" s="73">
        <v>1</v>
      </c>
      <c r="AD8" s="73">
        <v>1</v>
      </c>
      <c r="AE8" s="73">
        <v>1</v>
      </c>
      <c r="AF8" s="73">
        <v>1</v>
      </c>
      <c r="AG8" s="73">
        <v>1</v>
      </c>
      <c r="AH8" s="73">
        <v>1</v>
      </c>
      <c r="AI8" s="73">
        <v>1</v>
      </c>
      <c r="AJ8" s="73">
        <v>1</v>
      </c>
      <c r="AK8" s="73">
        <v>1</v>
      </c>
      <c r="AL8" s="73">
        <v>1</v>
      </c>
      <c r="AM8" s="73">
        <v>1</v>
      </c>
      <c r="AN8" s="73">
        <v>1</v>
      </c>
      <c r="AO8" s="73">
        <v>1</v>
      </c>
      <c r="AP8" s="73">
        <v>1</v>
      </c>
      <c r="AQ8" s="73">
        <v>1</v>
      </c>
      <c r="AR8" s="73">
        <v>1</v>
      </c>
      <c r="AS8" s="73">
        <v>1</v>
      </c>
      <c r="AT8" s="73">
        <v>1</v>
      </c>
      <c r="AU8" s="73">
        <v>1</v>
      </c>
      <c r="AV8" s="73">
        <v>1</v>
      </c>
      <c r="AW8" s="73">
        <v>1</v>
      </c>
      <c r="AX8" s="73">
        <v>1</v>
      </c>
      <c r="AY8" s="73">
        <v>1</v>
      </c>
      <c r="AZ8" s="73">
        <v>99</v>
      </c>
      <c r="BA8" s="73">
        <v>99</v>
      </c>
      <c r="BB8" s="73">
        <v>99</v>
      </c>
      <c r="BC8" s="73">
        <v>99</v>
      </c>
      <c r="BD8" s="73">
        <v>1</v>
      </c>
      <c r="BE8" s="73">
        <v>1</v>
      </c>
      <c r="BF8" s="73">
        <v>1</v>
      </c>
      <c r="BG8" s="73">
        <v>1</v>
      </c>
      <c r="BH8" s="73">
        <v>1</v>
      </c>
      <c r="BI8" s="73">
        <v>1</v>
      </c>
      <c r="BJ8" s="73">
        <v>1</v>
      </c>
      <c r="BK8" s="73">
        <v>1</v>
      </c>
      <c r="BL8" s="73">
        <v>1</v>
      </c>
      <c r="BM8" s="73">
        <v>1</v>
      </c>
      <c r="BN8" s="73">
        <v>1</v>
      </c>
      <c r="BO8" s="73">
        <v>1</v>
      </c>
      <c r="BP8" s="73">
        <v>1</v>
      </c>
      <c r="BQ8" s="73">
        <v>1</v>
      </c>
      <c r="BR8" s="73">
        <v>1</v>
      </c>
      <c r="BS8" s="73">
        <v>1</v>
      </c>
      <c r="BT8" s="73">
        <v>1</v>
      </c>
      <c r="BU8" s="73">
        <v>1</v>
      </c>
      <c r="BV8" s="73">
        <v>1</v>
      </c>
      <c r="BW8" s="73">
        <v>1</v>
      </c>
      <c r="BX8" s="73">
        <v>1</v>
      </c>
      <c r="BY8" s="73">
        <v>1</v>
      </c>
      <c r="BZ8" s="73">
        <v>1</v>
      </c>
      <c r="CA8" s="73">
        <v>1</v>
      </c>
      <c r="CB8" s="73">
        <v>99</v>
      </c>
      <c r="CC8" s="73">
        <v>1</v>
      </c>
      <c r="CD8" s="73">
        <v>1</v>
      </c>
      <c r="CE8" s="73">
        <v>1</v>
      </c>
      <c r="CF8" s="73">
        <v>1</v>
      </c>
      <c r="CG8" s="73">
        <v>1</v>
      </c>
      <c r="CH8" s="73">
        <v>1</v>
      </c>
      <c r="CI8" s="73">
        <v>1</v>
      </c>
      <c r="CJ8" s="73">
        <v>1</v>
      </c>
      <c r="CK8" s="73">
        <v>1</v>
      </c>
      <c r="CL8" s="73">
        <v>1</v>
      </c>
      <c r="CM8" s="73">
        <v>1</v>
      </c>
      <c r="CN8" s="73">
        <v>1</v>
      </c>
      <c r="CO8" s="73">
        <v>1</v>
      </c>
      <c r="CP8" s="73">
        <v>1</v>
      </c>
      <c r="CQ8" s="73">
        <v>1</v>
      </c>
      <c r="CR8" s="73">
        <v>3</v>
      </c>
      <c r="CS8" s="73" t="s">
        <v>370</v>
      </c>
      <c r="CT8" s="73">
        <v>1</v>
      </c>
      <c r="CU8" s="73">
        <v>1</v>
      </c>
      <c r="CV8" s="73">
        <v>1</v>
      </c>
      <c r="CW8" s="73">
        <v>1</v>
      </c>
      <c r="CX8" s="73">
        <v>1</v>
      </c>
      <c r="CY8" s="99">
        <v>3</v>
      </c>
      <c r="CZ8" s="99" t="s">
        <v>370</v>
      </c>
      <c r="DA8" s="99">
        <v>1</v>
      </c>
      <c r="DB8" s="99">
        <v>0</v>
      </c>
      <c r="DC8" s="99">
        <v>0</v>
      </c>
      <c r="DD8" s="99">
        <v>0</v>
      </c>
      <c r="DE8" s="99">
        <v>0</v>
      </c>
      <c r="DF8" s="99">
        <v>1</v>
      </c>
      <c r="DG8" s="99">
        <v>1</v>
      </c>
      <c r="DH8" s="99">
        <v>1</v>
      </c>
      <c r="DI8" s="99">
        <v>1</v>
      </c>
      <c r="DJ8" s="99">
        <v>1</v>
      </c>
      <c r="DK8" s="99">
        <v>1</v>
      </c>
      <c r="DL8" s="74"/>
      <c r="DM8" s="73" t="s">
        <v>367</v>
      </c>
      <c r="DN8" s="74"/>
      <c r="DO8" s="74"/>
      <c r="DP8" s="74"/>
      <c r="DQ8" s="74"/>
    </row>
    <row r="9" spans="1:121" s="80" customFormat="1">
      <c r="A9" s="78" t="s">
        <v>367</v>
      </c>
      <c r="B9" s="78">
        <v>1</v>
      </c>
      <c r="C9" s="78" t="s">
        <v>371</v>
      </c>
      <c r="D9" s="78">
        <v>4</v>
      </c>
      <c r="E9" s="78">
        <v>1064</v>
      </c>
      <c r="F9" s="78">
        <v>44</v>
      </c>
      <c r="G9" s="78">
        <v>230</v>
      </c>
      <c r="H9" s="78">
        <v>1</v>
      </c>
      <c r="I9" s="78">
        <v>2</v>
      </c>
      <c r="J9" s="78"/>
      <c r="K9" s="78">
        <v>1</v>
      </c>
      <c r="L9" s="78">
        <v>1</v>
      </c>
      <c r="M9" s="78">
        <v>1</v>
      </c>
      <c r="N9" s="78">
        <v>1</v>
      </c>
      <c r="O9" s="78">
        <v>1</v>
      </c>
      <c r="P9" s="78">
        <v>1</v>
      </c>
      <c r="Q9" s="78">
        <v>1</v>
      </c>
      <c r="R9" s="78">
        <v>1</v>
      </c>
      <c r="S9" s="78">
        <v>1</v>
      </c>
      <c r="T9" s="78">
        <v>1</v>
      </c>
      <c r="U9" s="78">
        <v>1</v>
      </c>
      <c r="V9" s="78">
        <v>99</v>
      </c>
      <c r="W9" s="78">
        <v>1</v>
      </c>
      <c r="X9" s="78">
        <v>1</v>
      </c>
      <c r="Y9" s="78">
        <v>1</v>
      </c>
      <c r="Z9" s="78">
        <v>1</v>
      </c>
      <c r="AA9" s="78">
        <v>1</v>
      </c>
      <c r="AB9" s="78">
        <v>1</v>
      </c>
      <c r="AC9" s="78">
        <v>1</v>
      </c>
      <c r="AD9" s="78">
        <v>1</v>
      </c>
      <c r="AE9" s="78">
        <v>1</v>
      </c>
      <c r="AF9" s="78">
        <v>1</v>
      </c>
      <c r="AG9" s="78">
        <v>1</v>
      </c>
      <c r="AH9" s="78">
        <v>1</v>
      </c>
      <c r="AI9" s="78">
        <v>1</v>
      </c>
      <c r="AJ9" s="78">
        <v>1</v>
      </c>
      <c r="AK9" s="78">
        <v>1</v>
      </c>
      <c r="AL9" s="78">
        <v>1</v>
      </c>
      <c r="AM9" s="78">
        <v>1</v>
      </c>
      <c r="AN9" s="78">
        <v>1</v>
      </c>
      <c r="AO9" s="78">
        <v>1</v>
      </c>
      <c r="AP9" s="78">
        <v>1</v>
      </c>
      <c r="AQ9" s="78">
        <v>1</v>
      </c>
      <c r="AR9" s="78">
        <v>1</v>
      </c>
      <c r="AS9" s="78">
        <v>1</v>
      </c>
      <c r="AT9" s="78">
        <v>1</v>
      </c>
      <c r="AU9" s="78">
        <v>1</v>
      </c>
      <c r="AV9" s="78">
        <v>1</v>
      </c>
      <c r="AW9" s="78">
        <v>1</v>
      </c>
      <c r="AX9" s="78">
        <v>1</v>
      </c>
      <c r="AY9" s="78">
        <v>1</v>
      </c>
      <c r="AZ9" s="78">
        <v>99</v>
      </c>
      <c r="BA9" s="78">
        <v>99</v>
      </c>
      <c r="BB9" s="78">
        <v>99</v>
      </c>
      <c r="BC9" s="78">
        <v>99</v>
      </c>
      <c r="BD9" s="78">
        <v>1</v>
      </c>
      <c r="BE9" s="78">
        <v>1</v>
      </c>
      <c r="BF9" s="78">
        <v>1</v>
      </c>
      <c r="BG9" s="78">
        <v>1</v>
      </c>
      <c r="BH9" s="78">
        <v>1</v>
      </c>
      <c r="BI9" s="78">
        <v>1</v>
      </c>
      <c r="BJ9" s="78">
        <v>1</v>
      </c>
      <c r="BK9" s="78">
        <v>1</v>
      </c>
      <c r="BL9" s="78">
        <v>1</v>
      </c>
      <c r="BM9" s="78">
        <v>1</v>
      </c>
      <c r="BN9" s="78">
        <v>1</v>
      </c>
      <c r="BO9" s="78">
        <v>1</v>
      </c>
      <c r="BP9" s="78">
        <v>1</v>
      </c>
      <c r="BQ9" s="78">
        <v>1</v>
      </c>
      <c r="BR9" s="78">
        <v>1</v>
      </c>
      <c r="BS9" s="78">
        <v>1</v>
      </c>
      <c r="BT9" s="78">
        <v>1</v>
      </c>
      <c r="BU9" s="78">
        <v>99</v>
      </c>
      <c r="BV9" s="78">
        <v>99</v>
      </c>
      <c r="BW9" s="78">
        <v>99</v>
      </c>
      <c r="BX9" s="78">
        <v>99</v>
      </c>
      <c r="BY9" s="78">
        <v>1</v>
      </c>
      <c r="BZ9" s="78">
        <v>1</v>
      </c>
      <c r="CA9" s="78">
        <v>99</v>
      </c>
      <c r="CB9" s="78">
        <v>99</v>
      </c>
      <c r="CC9" s="78">
        <v>1</v>
      </c>
      <c r="CD9" s="78">
        <v>1</v>
      </c>
      <c r="CE9" s="78">
        <v>1</v>
      </c>
      <c r="CF9" s="78">
        <v>1</v>
      </c>
      <c r="CG9" s="78">
        <v>1</v>
      </c>
      <c r="CH9" s="78">
        <v>1</v>
      </c>
      <c r="CI9" s="78">
        <v>1</v>
      </c>
      <c r="CJ9" s="78">
        <v>1</v>
      </c>
      <c r="CK9" s="78">
        <v>1</v>
      </c>
      <c r="CL9" s="78">
        <v>1</v>
      </c>
      <c r="CM9" s="78">
        <v>1</v>
      </c>
      <c r="CN9" s="78">
        <v>1</v>
      </c>
      <c r="CO9" s="78">
        <v>1</v>
      </c>
      <c r="CP9" s="78">
        <v>1</v>
      </c>
      <c r="CQ9" s="78">
        <v>1</v>
      </c>
      <c r="CR9" s="78">
        <v>4</v>
      </c>
      <c r="CS9" s="78" t="s">
        <v>371</v>
      </c>
      <c r="CT9" s="78">
        <v>1</v>
      </c>
      <c r="CU9" s="78">
        <v>1</v>
      </c>
      <c r="CV9" s="78">
        <v>1</v>
      </c>
      <c r="CW9" s="78">
        <v>1</v>
      </c>
      <c r="CX9" s="78">
        <v>1</v>
      </c>
      <c r="CY9" s="99">
        <v>4</v>
      </c>
      <c r="CZ9" s="99" t="s">
        <v>371</v>
      </c>
      <c r="DA9" s="99">
        <v>1</v>
      </c>
      <c r="DB9" s="99">
        <v>1</v>
      </c>
      <c r="DC9" s="99">
        <v>1</v>
      </c>
      <c r="DD9" s="99">
        <v>0</v>
      </c>
      <c r="DE9" s="99">
        <v>1</v>
      </c>
      <c r="DF9" s="99">
        <v>1</v>
      </c>
      <c r="DG9" s="99">
        <v>1</v>
      </c>
      <c r="DH9" s="99">
        <v>1</v>
      </c>
      <c r="DI9" s="99">
        <v>1</v>
      </c>
      <c r="DJ9" s="99">
        <v>1</v>
      </c>
      <c r="DK9" s="99">
        <v>1</v>
      </c>
      <c r="DL9" s="79"/>
      <c r="DM9" s="78" t="s">
        <v>367</v>
      </c>
      <c r="DN9" s="79"/>
      <c r="DO9" s="79"/>
      <c r="DP9" s="79"/>
      <c r="DQ9" s="79"/>
    </row>
    <row r="10" spans="1:121" s="75" customFormat="1">
      <c r="A10" s="73" t="s">
        <v>367</v>
      </c>
      <c r="B10" s="73">
        <v>1</v>
      </c>
      <c r="C10" s="73" t="s">
        <v>372</v>
      </c>
      <c r="D10" s="73">
        <v>5</v>
      </c>
      <c r="E10" s="73">
        <v>400</v>
      </c>
      <c r="F10" s="73">
        <v>1</v>
      </c>
      <c r="G10" s="73">
        <v>300</v>
      </c>
      <c r="H10" s="73">
        <v>1</v>
      </c>
      <c r="I10" s="73">
        <v>2</v>
      </c>
      <c r="J10" s="73"/>
      <c r="K10" s="73">
        <v>1</v>
      </c>
      <c r="L10" s="73">
        <v>1</v>
      </c>
      <c r="M10" s="73">
        <v>1</v>
      </c>
      <c r="N10" s="73">
        <v>1</v>
      </c>
      <c r="O10" s="73">
        <v>1</v>
      </c>
      <c r="P10" s="73">
        <v>1</v>
      </c>
      <c r="Q10" s="73">
        <v>1</v>
      </c>
      <c r="R10" s="73">
        <v>1</v>
      </c>
      <c r="S10" s="73">
        <v>1</v>
      </c>
      <c r="T10" s="73">
        <v>1</v>
      </c>
      <c r="U10" s="73">
        <v>1</v>
      </c>
      <c r="V10" s="73">
        <v>99</v>
      </c>
      <c r="W10" s="73">
        <v>1</v>
      </c>
      <c r="X10" s="73">
        <v>1</v>
      </c>
      <c r="Y10" s="73">
        <v>1</v>
      </c>
      <c r="Z10" s="73">
        <v>1</v>
      </c>
      <c r="AA10" s="73">
        <v>1</v>
      </c>
      <c r="AB10" s="73">
        <v>1</v>
      </c>
      <c r="AC10" s="73">
        <v>1</v>
      </c>
      <c r="AD10" s="73">
        <v>1</v>
      </c>
      <c r="AE10" s="73">
        <v>1</v>
      </c>
      <c r="AF10" s="73">
        <v>1</v>
      </c>
      <c r="AG10" s="73">
        <v>1</v>
      </c>
      <c r="AH10" s="73">
        <v>1</v>
      </c>
      <c r="AI10" s="73">
        <v>1</v>
      </c>
      <c r="AJ10" s="73">
        <v>1</v>
      </c>
      <c r="AK10" s="73">
        <v>1</v>
      </c>
      <c r="AL10" s="73">
        <v>1</v>
      </c>
      <c r="AM10" s="73">
        <v>1</v>
      </c>
      <c r="AN10" s="73">
        <v>1</v>
      </c>
      <c r="AO10" s="73">
        <v>1</v>
      </c>
      <c r="AP10" s="73">
        <v>1</v>
      </c>
      <c r="AQ10" s="73">
        <v>1</v>
      </c>
      <c r="AR10" s="73">
        <v>1</v>
      </c>
      <c r="AS10" s="73">
        <v>1</v>
      </c>
      <c r="AT10" s="73">
        <v>1</v>
      </c>
      <c r="AU10" s="73">
        <v>1</v>
      </c>
      <c r="AV10" s="73">
        <v>1</v>
      </c>
      <c r="AW10" s="73">
        <v>1</v>
      </c>
      <c r="AX10" s="73">
        <v>1</v>
      </c>
      <c r="AY10" s="73">
        <v>1</v>
      </c>
      <c r="AZ10" s="73">
        <v>99</v>
      </c>
      <c r="BA10" s="73">
        <v>99</v>
      </c>
      <c r="BB10" s="73">
        <v>99</v>
      </c>
      <c r="BC10" s="73">
        <v>99</v>
      </c>
      <c r="BD10" s="73">
        <v>1</v>
      </c>
      <c r="BE10" s="73">
        <v>1</v>
      </c>
      <c r="BF10" s="73">
        <v>1</v>
      </c>
      <c r="BG10" s="73">
        <v>1</v>
      </c>
      <c r="BH10" s="73">
        <v>1</v>
      </c>
      <c r="BI10" s="73">
        <v>1</v>
      </c>
      <c r="BJ10" s="73">
        <v>1</v>
      </c>
      <c r="BK10" s="73">
        <v>1</v>
      </c>
      <c r="BL10" s="73">
        <v>1</v>
      </c>
      <c r="BM10" s="73">
        <v>1</v>
      </c>
      <c r="BN10" s="73">
        <v>1</v>
      </c>
      <c r="BO10" s="73">
        <v>1</v>
      </c>
      <c r="BP10" s="73">
        <v>1</v>
      </c>
      <c r="BQ10" s="73">
        <v>1</v>
      </c>
      <c r="BR10" s="73">
        <v>1</v>
      </c>
      <c r="BS10" s="73">
        <v>1</v>
      </c>
      <c r="BT10" s="73">
        <v>1</v>
      </c>
      <c r="BU10" s="73">
        <v>1</v>
      </c>
      <c r="BV10" s="73">
        <v>1</v>
      </c>
      <c r="BW10" s="73">
        <v>1</v>
      </c>
      <c r="BX10" s="73">
        <v>1</v>
      </c>
      <c r="BY10" s="73">
        <v>1</v>
      </c>
      <c r="BZ10" s="73">
        <v>1</v>
      </c>
      <c r="CA10" s="73">
        <v>1</v>
      </c>
      <c r="CB10" s="73">
        <v>99</v>
      </c>
      <c r="CC10" s="73">
        <v>1</v>
      </c>
      <c r="CD10" s="73">
        <v>1</v>
      </c>
      <c r="CE10" s="73">
        <v>1</v>
      </c>
      <c r="CF10" s="73">
        <v>1</v>
      </c>
      <c r="CG10" s="73">
        <v>1</v>
      </c>
      <c r="CH10" s="73">
        <v>1</v>
      </c>
      <c r="CI10" s="73">
        <v>1</v>
      </c>
      <c r="CJ10" s="73">
        <v>1</v>
      </c>
      <c r="CK10" s="73">
        <v>1</v>
      </c>
      <c r="CL10" s="73">
        <v>1</v>
      </c>
      <c r="CM10" s="73">
        <v>1</v>
      </c>
      <c r="CN10" s="73">
        <v>1</v>
      </c>
      <c r="CO10" s="73">
        <v>1</v>
      </c>
      <c r="CP10" s="73">
        <v>1</v>
      </c>
      <c r="CQ10" s="73">
        <v>1</v>
      </c>
      <c r="CR10" s="73">
        <v>5</v>
      </c>
      <c r="CS10" s="73" t="s">
        <v>372</v>
      </c>
      <c r="CT10" s="73">
        <v>1</v>
      </c>
      <c r="CU10" s="73">
        <v>1</v>
      </c>
      <c r="CV10" s="73">
        <v>1</v>
      </c>
      <c r="CW10" s="73">
        <v>1</v>
      </c>
      <c r="CX10" s="73">
        <v>1</v>
      </c>
      <c r="CY10" s="99">
        <v>5</v>
      </c>
      <c r="CZ10" s="99" t="s">
        <v>372</v>
      </c>
      <c r="DA10" s="99">
        <v>1</v>
      </c>
      <c r="DB10" s="99">
        <v>1</v>
      </c>
      <c r="DC10" s="99">
        <v>1</v>
      </c>
      <c r="DD10" s="99">
        <v>1</v>
      </c>
      <c r="DE10" s="99">
        <v>1</v>
      </c>
      <c r="DF10" s="99">
        <v>1</v>
      </c>
      <c r="DG10" s="99">
        <v>1</v>
      </c>
      <c r="DH10" s="99">
        <v>1</v>
      </c>
      <c r="DI10" s="99">
        <v>1</v>
      </c>
      <c r="DJ10" s="99">
        <v>1</v>
      </c>
      <c r="DK10" s="99">
        <v>1</v>
      </c>
      <c r="DL10" s="74"/>
      <c r="DM10" s="73" t="s">
        <v>367</v>
      </c>
      <c r="DN10" s="74"/>
      <c r="DO10" s="74"/>
      <c r="DP10" s="74"/>
      <c r="DQ10" s="74"/>
    </row>
    <row r="11" spans="1:121" s="75" customFormat="1">
      <c r="A11" s="73" t="s">
        <v>367</v>
      </c>
      <c r="B11" s="73">
        <v>1</v>
      </c>
      <c r="C11" s="73" t="s">
        <v>373</v>
      </c>
      <c r="D11" s="73">
        <v>6</v>
      </c>
      <c r="E11" s="73">
        <v>734</v>
      </c>
      <c r="F11" s="73">
        <v>87</v>
      </c>
      <c r="G11" s="73">
        <v>133</v>
      </c>
      <c r="H11" s="73">
        <v>1</v>
      </c>
      <c r="I11" s="73">
        <v>2</v>
      </c>
      <c r="J11" s="73"/>
      <c r="K11" s="73">
        <v>1</v>
      </c>
      <c r="L11" s="73">
        <v>1</v>
      </c>
      <c r="M11" s="73">
        <v>1</v>
      </c>
      <c r="N11" s="73">
        <v>1</v>
      </c>
      <c r="O11" s="73">
        <v>1</v>
      </c>
      <c r="P11" s="73">
        <v>1</v>
      </c>
      <c r="Q11" s="73">
        <v>1</v>
      </c>
      <c r="R11" s="73">
        <v>1</v>
      </c>
      <c r="S11" s="73">
        <v>1</v>
      </c>
      <c r="T11" s="73">
        <v>1</v>
      </c>
      <c r="U11" s="73">
        <v>1</v>
      </c>
      <c r="V11" s="73">
        <v>99</v>
      </c>
      <c r="W11" s="73">
        <v>1</v>
      </c>
      <c r="X11" s="73">
        <v>1</v>
      </c>
      <c r="Y11" s="73">
        <v>1</v>
      </c>
      <c r="Z11" s="73">
        <v>1</v>
      </c>
      <c r="AA11" s="73">
        <v>1</v>
      </c>
      <c r="AB11" s="73">
        <v>1</v>
      </c>
      <c r="AC11" s="73">
        <v>1</v>
      </c>
      <c r="AD11" s="73">
        <v>1</v>
      </c>
      <c r="AE11" s="73">
        <v>1</v>
      </c>
      <c r="AF11" s="73">
        <v>1</v>
      </c>
      <c r="AG11" s="73">
        <v>1</v>
      </c>
      <c r="AH11" s="73">
        <v>1</v>
      </c>
      <c r="AI11" s="73">
        <v>1</v>
      </c>
      <c r="AJ11" s="73">
        <v>1</v>
      </c>
      <c r="AK11" s="73">
        <v>1</v>
      </c>
      <c r="AL11" s="73">
        <v>1</v>
      </c>
      <c r="AM11" s="73">
        <v>1</v>
      </c>
      <c r="AN11" s="73">
        <v>1</v>
      </c>
      <c r="AO11" s="73">
        <v>1</v>
      </c>
      <c r="AP11" s="73">
        <v>1</v>
      </c>
      <c r="AQ11" s="73">
        <v>1</v>
      </c>
      <c r="AR11" s="73">
        <v>1</v>
      </c>
      <c r="AS11" s="73">
        <v>1</v>
      </c>
      <c r="AT11" s="73">
        <v>1</v>
      </c>
      <c r="AU11" s="73">
        <v>1</v>
      </c>
      <c r="AV11" s="73">
        <v>1</v>
      </c>
      <c r="AW11" s="73">
        <v>1</v>
      </c>
      <c r="AX11" s="73">
        <v>1</v>
      </c>
      <c r="AY11" s="73">
        <v>1</v>
      </c>
      <c r="AZ11" s="73">
        <v>99</v>
      </c>
      <c r="BA11" s="73">
        <v>99</v>
      </c>
      <c r="BB11" s="73">
        <v>99</v>
      </c>
      <c r="BC11" s="73">
        <v>99</v>
      </c>
      <c r="BD11" s="73">
        <v>1</v>
      </c>
      <c r="BE11" s="73">
        <v>1</v>
      </c>
      <c r="BF11" s="73">
        <v>1</v>
      </c>
      <c r="BG11" s="73">
        <v>1</v>
      </c>
      <c r="BH11" s="73">
        <v>1</v>
      </c>
      <c r="BI11" s="73">
        <v>1</v>
      </c>
      <c r="BJ11" s="73">
        <v>1</v>
      </c>
      <c r="BK11" s="73">
        <v>1</v>
      </c>
      <c r="BL11" s="73">
        <v>1</v>
      </c>
      <c r="BM11" s="73">
        <v>1</v>
      </c>
      <c r="BN11" s="73">
        <v>1</v>
      </c>
      <c r="BO11" s="73">
        <v>1</v>
      </c>
      <c r="BP11" s="73">
        <v>1</v>
      </c>
      <c r="BQ11" s="73">
        <v>1</v>
      </c>
      <c r="BR11" s="73">
        <v>1</v>
      </c>
      <c r="BS11" s="73">
        <v>1</v>
      </c>
      <c r="BT11" s="73">
        <v>1</v>
      </c>
      <c r="BU11" s="73">
        <v>1</v>
      </c>
      <c r="BV11" s="73">
        <v>99</v>
      </c>
      <c r="BW11" s="73">
        <v>99</v>
      </c>
      <c r="BX11" s="73">
        <v>99</v>
      </c>
      <c r="BY11" s="73">
        <v>1</v>
      </c>
      <c r="BZ11" s="73">
        <v>1</v>
      </c>
      <c r="CA11" s="73">
        <v>99</v>
      </c>
      <c r="CB11" s="73">
        <v>99</v>
      </c>
      <c r="CC11" s="73">
        <v>1</v>
      </c>
      <c r="CD11" s="73">
        <v>1</v>
      </c>
      <c r="CE11" s="73">
        <v>1</v>
      </c>
      <c r="CF11" s="73">
        <v>1</v>
      </c>
      <c r="CG11" s="73">
        <v>1</v>
      </c>
      <c r="CH11" s="73">
        <v>1</v>
      </c>
      <c r="CI11" s="73">
        <v>1</v>
      </c>
      <c r="CJ11" s="73">
        <v>1</v>
      </c>
      <c r="CK11" s="73">
        <v>1</v>
      </c>
      <c r="CL11" s="73">
        <v>1</v>
      </c>
      <c r="CM11" s="73">
        <v>1</v>
      </c>
      <c r="CN11" s="73">
        <v>1</v>
      </c>
      <c r="CO11" s="73">
        <v>1</v>
      </c>
      <c r="CP11" s="73">
        <v>1</v>
      </c>
      <c r="CQ11" s="73">
        <v>1</v>
      </c>
      <c r="CR11" s="73">
        <v>6</v>
      </c>
      <c r="CS11" s="73" t="s">
        <v>373</v>
      </c>
      <c r="CT11" s="73">
        <v>1</v>
      </c>
      <c r="CU11" s="73">
        <v>1</v>
      </c>
      <c r="CV11" s="73">
        <v>1</v>
      </c>
      <c r="CW11" s="73">
        <v>1</v>
      </c>
      <c r="CX11" s="73">
        <v>1</v>
      </c>
      <c r="CY11" s="99">
        <v>6</v>
      </c>
      <c r="CZ11" s="99" t="s">
        <v>373</v>
      </c>
      <c r="DA11" s="99">
        <v>1</v>
      </c>
      <c r="DB11" s="99">
        <v>0</v>
      </c>
      <c r="DC11" s="99">
        <v>1</v>
      </c>
      <c r="DD11" s="99">
        <v>0</v>
      </c>
      <c r="DE11" s="99">
        <v>0</v>
      </c>
      <c r="DF11" s="99">
        <v>1</v>
      </c>
      <c r="DG11" s="99">
        <v>1</v>
      </c>
      <c r="DH11" s="99">
        <v>0</v>
      </c>
      <c r="DI11" s="99">
        <v>1</v>
      </c>
      <c r="DJ11" s="99">
        <v>1</v>
      </c>
      <c r="DK11" s="99">
        <v>1</v>
      </c>
      <c r="DL11" s="74"/>
      <c r="DM11" s="73" t="s">
        <v>367</v>
      </c>
      <c r="DN11" s="74"/>
      <c r="DO11" s="74"/>
      <c r="DP11" s="74"/>
      <c r="DQ11" s="74"/>
    </row>
    <row r="12" spans="1:121" s="75" customFormat="1">
      <c r="A12" s="73" t="s">
        <v>367</v>
      </c>
      <c r="B12" s="73">
        <v>1</v>
      </c>
      <c r="C12" s="73" t="s">
        <v>374</v>
      </c>
      <c r="D12" s="73">
        <v>7</v>
      </c>
      <c r="E12" s="73">
        <v>567</v>
      </c>
      <c r="F12" s="73">
        <v>51</v>
      </c>
      <c r="G12" s="73">
        <v>107</v>
      </c>
      <c r="H12" s="73">
        <v>1</v>
      </c>
      <c r="I12" s="73">
        <v>2</v>
      </c>
      <c r="J12" s="73"/>
      <c r="K12" s="73">
        <v>1</v>
      </c>
      <c r="L12" s="73">
        <v>1</v>
      </c>
      <c r="M12" s="73">
        <v>1</v>
      </c>
      <c r="N12" s="73">
        <v>1</v>
      </c>
      <c r="O12" s="73">
        <v>1</v>
      </c>
      <c r="P12" s="73">
        <v>1</v>
      </c>
      <c r="Q12" s="73">
        <v>1</v>
      </c>
      <c r="R12" s="73">
        <v>1</v>
      </c>
      <c r="S12" s="73">
        <v>1</v>
      </c>
      <c r="T12" s="73">
        <v>1</v>
      </c>
      <c r="U12" s="73">
        <v>1</v>
      </c>
      <c r="V12" s="73">
        <v>99</v>
      </c>
      <c r="W12" s="73">
        <v>1</v>
      </c>
      <c r="X12" s="73">
        <v>1</v>
      </c>
      <c r="Y12" s="73">
        <v>1</v>
      </c>
      <c r="Z12" s="73">
        <v>1</v>
      </c>
      <c r="AA12" s="73">
        <v>1</v>
      </c>
      <c r="AB12" s="73">
        <v>1</v>
      </c>
      <c r="AC12" s="73">
        <v>1</v>
      </c>
      <c r="AD12" s="73">
        <v>1</v>
      </c>
      <c r="AE12" s="73">
        <v>1</v>
      </c>
      <c r="AF12" s="73">
        <v>1</v>
      </c>
      <c r="AG12" s="73">
        <v>1</v>
      </c>
      <c r="AH12" s="73">
        <v>1</v>
      </c>
      <c r="AI12" s="73">
        <v>1</v>
      </c>
      <c r="AJ12" s="73">
        <v>1</v>
      </c>
      <c r="AK12" s="73">
        <v>1</v>
      </c>
      <c r="AL12" s="73">
        <v>1</v>
      </c>
      <c r="AM12" s="73">
        <v>1</v>
      </c>
      <c r="AN12" s="73">
        <v>1</v>
      </c>
      <c r="AO12" s="73">
        <v>1</v>
      </c>
      <c r="AP12" s="73">
        <v>1</v>
      </c>
      <c r="AQ12" s="73">
        <v>1</v>
      </c>
      <c r="AR12" s="73">
        <v>1</v>
      </c>
      <c r="AS12" s="73">
        <v>1</v>
      </c>
      <c r="AT12" s="73">
        <v>1</v>
      </c>
      <c r="AU12" s="73">
        <v>1</v>
      </c>
      <c r="AV12" s="73">
        <v>1</v>
      </c>
      <c r="AW12" s="73">
        <v>1</v>
      </c>
      <c r="AX12" s="73">
        <v>1</v>
      </c>
      <c r="AY12" s="73">
        <v>1</v>
      </c>
      <c r="AZ12" s="73">
        <v>99</v>
      </c>
      <c r="BA12" s="73">
        <v>99</v>
      </c>
      <c r="BB12" s="73">
        <v>99</v>
      </c>
      <c r="BC12" s="73">
        <v>99</v>
      </c>
      <c r="BD12" s="73">
        <v>1</v>
      </c>
      <c r="BE12" s="73">
        <v>1</v>
      </c>
      <c r="BF12" s="73">
        <v>1</v>
      </c>
      <c r="BG12" s="73">
        <v>1</v>
      </c>
      <c r="BH12" s="73">
        <v>1</v>
      </c>
      <c r="BI12" s="73">
        <v>1</v>
      </c>
      <c r="BJ12" s="73">
        <v>1</v>
      </c>
      <c r="BK12" s="73">
        <v>1</v>
      </c>
      <c r="BL12" s="73">
        <v>1</v>
      </c>
      <c r="BM12" s="73">
        <v>1</v>
      </c>
      <c r="BN12" s="73">
        <v>1</v>
      </c>
      <c r="BO12" s="73">
        <v>1</v>
      </c>
      <c r="BP12" s="73">
        <v>1</v>
      </c>
      <c r="BQ12" s="73">
        <v>1</v>
      </c>
      <c r="BR12" s="73">
        <v>1</v>
      </c>
      <c r="BS12" s="73">
        <v>1</v>
      </c>
      <c r="BT12" s="73">
        <v>1</v>
      </c>
      <c r="BU12" s="73">
        <v>99</v>
      </c>
      <c r="BV12" s="73">
        <v>99</v>
      </c>
      <c r="BW12" s="73">
        <v>1</v>
      </c>
      <c r="BX12" s="73">
        <v>1</v>
      </c>
      <c r="BY12" s="73">
        <v>1</v>
      </c>
      <c r="BZ12" s="73">
        <v>1</v>
      </c>
      <c r="CA12" s="73">
        <v>99</v>
      </c>
      <c r="CB12" s="73">
        <v>99</v>
      </c>
      <c r="CC12" s="73">
        <v>1</v>
      </c>
      <c r="CD12" s="73">
        <v>1</v>
      </c>
      <c r="CE12" s="73">
        <v>1</v>
      </c>
      <c r="CF12" s="73">
        <v>1</v>
      </c>
      <c r="CG12" s="73">
        <v>1</v>
      </c>
      <c r="CH12" s="73">
        <v>1</v>
      </c>
      <c r="CI12" s="73">
        <v>1</v>
      </c>
      <c r="CJ12" s="73">
        <v>1</v>
      </c>
      <c r="CK12" s="73">
        <v>1</v>
      </c>
      <c r="CL12" s="73">
        <v>1</v>
      </c>
      <c r="CM12" s="73">
        <v>1</v>
      </c>
      <c r="CN12" s="73">
        <v>1</v>
      </c>
      <c r="CO12" s="73">
        <v>1</v>
      </c>
      <c r="CP12" s="73">
        <v>1</v>
      </c>
      <c r="CQ12" s="73">
        <v>1</v>
      </c>
      <c r="CR12" s="73">
        <v>7</v>
      </c>
      <c r="CS12" s="73" t="s">
        <v>374</v>
      </c>
      <c r="CT12" s="73">
        <v>1</v>
      </c>
      <c r="CU12" s="73">
        <v>1</v>
      </c>
      <c r="CV12" s="73">
        <v>1</v>
      </c>
      <c r="CW12" s="73">
        <v>1</v>
      </c>
      <c r="CX12" s="73">
        <v>1</v>
      </c>
      <c r="CY12" s="99">
        <v>7</v>
      </c>
      <c r="CZ12" s="99" t="s">
        <v>374</v>
      </c>
      <c r="DA12" s="99">
        <v>1</v>
      </c>
      <c r="DB12" s="99">
        <v>0</v>
      </c>
      <c r="DC12" s="99">
        <v>1</v>
      </c>
      <c r="DD12" s="99">
        <v>0</v>
      </c>
      <c r="DE12" s="99">
        <v>1</v>
      </c>
      <c r="DF12" s="99">
        <v>1</v>
      </c>
      <c r="DG12" s="99">
        <v>1</v>
      </c>
      <c r="DH12" s="99">
        <v>0</v>
      </c>
      <c r="DI12" s="99">
        <v>1</v>
      </c>
      <c r="DJ12" s="99">
        <v>1</v>
      </c>
      <c r="DK12" s="99">
        <v>1</v>
      </c>
      <c r="DL12" s="74"/>
      <c r="DM12" s="73" t="s">
        <v>367</v>
      </c>
      <c r="DN12" s="74"/>
      <c r="DO12" s="74"/>
      <c r="DP12" s="74"/>
      <c r="DQ12" s="74"/>
    </row>
    <row r="13" spans="1:121" s="75" customFormat="1">
      <c r="A13" s="73" t="s">
        <v>367</v>
      </c>
      <c r="B13" s="73">
        <v>1</v>
      </c>
      <c r="C13" s="73" t="s">
        <v>375</v>
      </c>
      <c r="D13" s="73">
        <v>8</v>
      </c>
      <c r="E13" s="73">
        <v>703</v>
      </c>
      <c r="F13" s="73">
        <v>28</v>
      </c>
      <c r="G13" s="73">
        <v>176</v>
      </c>
      <c r="H13" s="73">
        <v>1</v>
      </c>
      <c r="I13" s="73">
        <v>2</v>
      </c>
      <c r="J13" s="73"/>
      <c r="K13" s="73">
        <v>1</v>
      </c>
      <c r="L13" s="73">
        <v>1</v>
      </c>
      <c r="M13" s="73">
        <v>1</v>
      </c>
      <c r="N13" s="73">
        <v>1</v>
      </c>
      <c r="O13" s="73">
        <v>1</v>
      </c>
      <c r="P13" s="73">
        <v>1</v>
      </c>
      <c r="Q13" s="73">
        <v>1</v>
      </c>
      <c r="R13" s="73">
        <v>1</v>
      </c>
      <c r="S13" s="73">
        <v>1</v>
      </c>
      <c r="T13" s="73">
        <v>1</v>
      </c>
      <c r="U13" s="73">
        <v>1</v>
      </c>
      <c r="V13" s="73">
        <v>99</v>
      </c>
      <c r="W13" s="73">
        <v>1</v>
      </c>
      <c r="X13" s="73">
        <v>1</v>
      </c>
      <c r="Y13" s="73">
        <v>1</v>
      </c>
      <c r="Z13" s="73">
        <v>1</v>
      </c>
      <c r="AA13" s="73">
        <v>1</v>
      </c>
      <c r="AB13" s="73">
        <v>1</v>
      </c>
      <c r="AC13" s="73">
        <v>1</v>
      </c>
      <c r="AD13" s="73">
        <v>1</v>
      </c>
      <c r="AE13" s="73">
        <v>1</v>
      </c>
      <c r="AF13" s="73">
        <v>1</v>
      </c>
      <c r="AG13" s="73">
        <v>1</v>
      </c>
      <c r="AH13" s="73">
        <v>1</v>
      </c>
      <c r="AI13" s="73">
        <v>1</v>
      </c>
      <c r="AJ13" s="73">
        <v>1</v>
      </c>
      <c r="AK13" s="73">
        <v>1</v>
      </c>
      <c r="AL13" s="73">
        <v>1</v>
      </c>
      <c r="AM13" s="73">
        <v>1</v>
      </c>
      <c r="AN13" s="73">
        <v>1</v>
      </c>
      <c r="AO13" s="73">
        <v>1</v>
      </c>
      <c r="AP13" s="73">
        <v>1</v>
      </c>
      <c r="AQ13" s="73">
        <v>1</v>
      </c>
      <c r="AR13" s="73">
        <v>1</v>
      </c>
      <c r="AS13" s="73">
        <v>1</v>
      </c>
      <c r="AT13" s="73">
        <v>1</v>
      </c>
      <c r="AU13" s="73">
        <v>1</v>
      </c>
      <c r="AV13" s="73">
        <v>1</v>
      </c>
      <c r="AW13" s="73">
        <v>1</v>
      </c>
      <c r="AX13" s="73">
        <v>1</v>
      </c>
      <c r="AY13" s="73">
        <v>1</v>
      </c>
      <c r="AZ13" s="73">
        <v>99</v>
      </c>
      <c r="BA13" s="73">
        <v>99</v>
      </c>
      <c r="BB13" s="73">
        <v>99</v>
      </c>
      <c r="BC13" s="73">
        <v>99</v>
      </c>
      <c r="BD13" s="73">
        <v>1</v>
      </c>
      <c r="BE13" s="73">
        <v>1</v>
      </c>
      <c r="BF13" s="73">
        <v>1</v>
      </c>
      <c r="BG13" s="73">
        <v>1</v>
      </c>
      <c r="BH13" s="73">
        <v>1</v>
      </c>
      <c r="BI13" s="73">
        <v>1</v>
      </c>
      <c r="BJ13" s="73">
        <v>1</v>
      </c>
      <c r="BK13" s="73">
        <v>1</v>
      </c>
      <c r="BL13" s="73">
        <v>1</v>
      </c>
      <c r="BM13" s="73">
        <v>1</v>
      </c>
      <c r="BN13" s="73">
        <v>1</v>
      </c>
      <c r="BO13" s="73">
        <v>1</v>
      </c>
      <c r="BP13" s="73">
        <v>1</v>
      </c>
      <c r="BQ13" s="73">
        <v>1</v>
      </c>
      <c r="BR13" s="73">
        <v>1</v>
      </c>
      <c r="BS13" s="73">
        <v>1</v>
      </c>
      <c r="BT13" s="73">
        <v>1</v>
      </c>
      <c r="BU13" s="73">
        <v>99</v>
      </c>
      <c r="BV13" s="73">
        <v>99</v>
      </c>
      <c r="BW13" s="73">
        <v>99</v>
      </c>
      <c r="BX13" s="73">
        <v>99</v>
      </c>
      <c r="BY13" s="73">
        <v>1</v>
      </c>
      <c r="BZ13" s="73">
        <v>1</v>
      </c>
      <c r="CA13" s="73">
        <v>99</v>
      </c>
      <c r="CB13" s="73">
        <v>99</v>
      </c>
      <c r="CC13" s="73">
        <v>1</v>
      </c>
      <c r="CD13" s="73">
        <v>1</v>
      </c>
      <c r="CE13" s="73">
        <v>1</v>
      </c>
      <c r="CF13" s="73">
        <v>1</v>
      </c>
      <c r="CG13" s="73">
        <v>1</v>
      </c>
      <c r="CH13" s="73">
        <v>1</v>
      </c>
      <c r="CI13" s="73">
        <v>1</v>
      </c>
      <c r="CJ13" s="73">
        <v>1</v>
      </c>
      <c r="CK13" s="73">
        <v>1</v>
      </c>
      <c r="CL13" s="73">
        <v>1</v>
      </c>
      <c r="CM13" s="73">
        <v>1</v>
      </c>
      <c r="CN13" s="73">
        <v>1</v>
      </c>
      <c r="CO13" s="73">
        <v>1</v>
      </c>
      <c r="CP13" s="73">
        <v>1</v>
      </c>
      <c r="CQ13" s="73">
        <v>1</v>
      </c>
      <c r="CR13" s="73">
        <v>8</v>
      </c>
      <c r="CS13" s="73" t="s">
        <v>375</v>
      </c>
      <c r="CT13" s="73">
        <v>1</v>
      </c>
      <c r="CU13" s="73">
        <v>1</v>
      </c>
      <c r="CV13" s="73">
        <v>1</v>
      </c>
      <c r="CW13" s="73">
        <v>1</v>
      </c>
      <c r="CX13" s="73">
        <v>1</v>
      </c>
      <c r="CY13" s="99">
        <v>8</v>
      </c>
      <c r="CZ13" s="99" t="s">
        <v>375</v>
      </c>
      <c r="DA13" s="99">
        <v>1</v>
      </c>
      <c r="DB13" s="99">
        <v>0</v>
      </c>
      <c r="DC13" s="99">
        <v>1</v>
      </c>
      <c r="DD13" s="99">
        <v>0</v>
      </c>
      <c r="DE13" s="99">
        <v>1</v>
      </c>
      <c r="DF13" s="99">
        <v>0</v>
      </c>
      <c r="DG13" s="99">
        <v>0</v>
      </c>
      <c r="DH13" s="99">
        <v>1</v>
      </c>
      <c r="DI13" s="99">
        <v>1</v>
      </c>
      <c r="DJ13" s="99">
        <v>1</v>
      </c>
      <c r="DK13" s="99">
        <v>1</v>
      </c>
      <c r="DL13" s="74"/>
      <c r="DM13" s="73" t="s">
        <v>367</v>
      </c>
      <c r="DN13" s="74"/>
      <c r="DO13" s="74"/>
      <c r="DP13" s="74"/>
      <c r="DQ13" s="74"/>
    </row>
    <row r="14" spans="1:121" s="75" customFormat="1">
      <c r="A14" s="73" t="s">
        <v>367</v>
      </c>
      <c r="B14" s="73">
        <v>1</v>
      </c>
      <c r="C14" s="73" t="s">
        <v>376</v>
      </c>
      <c r="D14" s="73">
        <v>9</v>
      </c>
      <c r="E14" s="73">
        <v>709</v>
      </c>
      <c r="F14" s="73">
        <v>6</v>
      </c>
      <c r="G14" s="73">
        <v>184</v>
      </c>
      <c r="H14" s="73">
        <v>1</v>
      </c>
      <c r="I14" s="73">
        <v>2</v>
      </c>
      <c r="J14" s="73"/>
      <c r="K14" s="73">
        <v>1</v>
      </c>
      <c r="L14" s="73">
        <v>1</v>
      </c>
      <c r="M14" s="73">
        <v>1</v>
      </c>
      <c r="N14" s="73">
        <v>1</v>
      </c>
      <c r="O14" s="73">
        <v>1</v>
      </c>
      <c r="P14" s="73">
        <v>1</v>
      </c>
      <c r="Q14" s="73">
        <v>1</v>
      </c>
      <c r="R14" s="73">
        <v>1</v>
      </c>
      <c r="S14" s="73">
        <v>1</v>
      </c>
      <c r="T14" s="73">
        <v>1</v>
      </c>
      <c r="U14" s="73">
        <v>1</v>
      </c>
      <c r="V14" s="73">
        <v>99</v>
      </c>
      <c r="W14" s="73">
        <v>1</v>
      </c>
      <c r="X14" s="73">
        <v>1</v>
      </c>
      <c r="Y14" s="73">
        <v>1</v>
      </c>
      <c r="Z14" s="73">
        <v>1</v>
      </c>
      <c r="AA14" s="73">
        <v>1</v>
      </c>
      <c r="AB14" s="73">
        <v>1</v>
      </c>
      <c r="AC14" s="73">
        <v>1</v>
      </c>
      <c r="AD14" s="73">
        <v>1</v>
      </c>
      <c r="AE14" s="73">
        <v>1</v>
      </c>
      <c r="AF14" s="73">
        <v>1</v>
      </c>
      <c r="AG14" s="73">
        <v>1</v>
      </c>
      <c r="AH14" s="73">
        <v>1</v>
      </c>
      <c r="AI14" s="73">
        <v>99</v>
      </c>
      <c r="AJ14" s="73">
        <v>1</v>
      </c>
      <c r="AK14" s="73">
        <v>1</v>
      </c>
      <c r="AL14" s="73">
        <v>1</v>
      </c>
      <c r="AM14" s="73">
        <v>1</v>
      </c>
      <c r="AN14" s="73">
        <v>1</v>
      </c>
      <c r="AO14" s="73">
        <v>1</v>
      </c>
      <c r="AP14" s="73">
        <v>1</v>
      </c>
      <c r="AQ14" s="73">
        <v>1</v>
      </c>
      <c r="AR14" s="73">
        <v>1</v>
      </c>
      <c r="AS14" s="73">
        <v>1</v>
      </c>
      <c r="AT14" s="73">
        <v>1</v>
      </c>
      <c r="AU14" s="73">
        <v>1</v>
      </c>
      <c r="AV14" s="73">
        <v>1</v>
      </c>
      <c r="AW14" s="73">
        <v>1</v>
      </c>
      <c r="AX14" s="73">
        <v>1</v>
      </c>
      <c r="AY14" s="73">
        <v>1</v>
      </c>
      <c r="AZ14" s="73">
        <v>99</v>
      </c>
      <c r="BA14" s="73">
        <v>99</v>
      </c>
      <c r="BB14" s="73">
        <v>99</v>
      </c>
      <c r="BC14" s="73">
        <v>99</v>
      </c>
      <c r="BD14" s="73">
        <v>1</v>
      </c>
      <c r="BE14" s="73">
        <v>1</v>
      </c>
      <c r="BF14" s="73">
        <v>1</v>
      </c>
      <c r="BG14" s="73">
        <v>1</v>
      </c>
      <c r="BH14" s="73">
        <v>1</v>
      </c>
      <c r="BI14" s="73">
        <v>1</v>
      </c>
      <c r="BJ14" s="73">
        <v>1</v>
      </c>
      <c r="BK14" s="73">
        <v>1</v>
      </c>
      <c r="BL14" s="73">
        <v>1</v>
      </c>
      <c r="BM14" s="73">
        <v>1</v>
      </c>
      <c r="BN14" s="73">
        <v>1</v>
      </c>
      <c r="BO14" s="73">
        <v>1</v>
      </c>
      <c r="BP14" s="73">
        <v>1</v>
      </c>
      <c r="BQ14" s="73">
        <v>1</v>
      </c>
      <c r="BR14" s="73">
        <v>1</v>
      </c>
      <c r="BS14" s="73">
        <v>1</v>
      </c>
      <c r="BT14" s="73">
        <v>1</v>
      </c>
      <c r="BU14" s="73">
        <v>99</v>
      </c>
      <c r="BV14" s="73">
        <v>99</v>
      </c>
      <c r="BW14" s="73">
        <v>99</v>
      </c>
      <c r="BX14" s="73">
        <v>99</v>
      </c>
      <c r="BY14" s="73">
        <v>1</v>
      </c>
      <c r="BZ14" s="73">
        <v>1</v>
      </c>
      <c r="CA14" s="73">
        <v>99</v>
      </c>
      <c r="CB14" s="73">
        <v>99</v>
      </c>
      <c r="CC14" s="73">
        <v>1</v>
      </c>
      <c r="CD14" s="73">
        <v>1</v>
      </c>
      <c r="CE14" s="73">
        <v>1</v>
      </c>
      <c r="CF14" s="73">
        <v>1</v>
      </c>
      <c r="CG14" s="73">
        <v>1</v>
      </c>
      <c r="CH14" s="73">
        <v>1</v>
      </c>
      <c r="CI14" s="73">
        <v>1</v>
      </c>
      <c r="CJ14" s="73">
        <v>1</v>
      </c>
      <c r="CK14" s="73">
        <v>1</v>
      </c>
      <c r="CL14" s="73">
        <v>1</v>
      </c>
      <c r="CM14" s="73">
        <v>1</v>
      </c>
      <c r="CN14" s="73">
        <v>1</v>
      </c>
      <c r="CO14" s="73">
        <v>1</v>
      </c>
      <c r="CP14" s="73">
        <v>1</v>
      </c>
      <c r="CQ14" s="73">
        <v>1</v>
      </c>
      <c r="CR14" s="73">
        <v>9</v>
      </c>
      <c r="CS14" s="73" t="s">
        <v>376</v>
      </c>
      <c r="CT14" s="73">
        <v>1</v>
      </c>
      <c r="CU14" s="73">
        <v>1</v>
      </c>
      <c r="CV14" s="73">
        <v>1</v>
      </c>
      <c r="CW14" s="73">
        <v>1</v>
      </c>
      <c r="CX14" s="73">
        <v>1</v>
      </c>
      <c r="CY14" s="99">
        <v>9</v>
      </c>
      <c r="CZ14" s="99" t="s">
        <v>376</v>
      </c>
      <c r="DA14" s="99">
        <v>0</v>
      </c>
      <c r="DB14" s="99">
        <v>0</v>
      </c>
      <c r="DC14" s="99">
        <v>0</v>
      </c>
      <c r="DD14" s="99">
        <v>0</v>
      </c>
      <c r="DE14" s="99">
        <v>0</v>
      </c>
      <c r="DF14" s="99">
        <v>1</v>
      </c>
      <c r="DG14" s="99">
        <v>0</v>
      </c>
      <c r="DH14" s="99">
        <v>0</v>
      </c>
      <c r="DI14" s="99">
        <v>1</v>
      </c>
      <c r="DJ14" s="99">
        <v>1</v>
      </c>
      <c r="DK14" s="99">
        <v>1</v>
      </c>
      <c r="DL14" s="74"/>
      <c r="DM14" s="73" t="s">
        <v>367</v>
      </c>
      <c r="DN14" s="74"/>
      <c r="DO14" s="74"/>
      <c r="DP14" s="74"/>
      <c r="DQ14" s="74"/>
    </row>
    <row r="15" spans="1:121" s="75" customFormat="1">
      <c r="A15" s="73" t="s">
        <v>367</v>
      </c>
      <c r="B15" s="73">
        <v>1</v>
      </c>
      <c r="C15" s="73" t="s">
        <v>377</v>
      </c>
      <c r="D15" s="73">
        <v>10</v>
      </c>
      <c r="E15" s="73">
        <v>897</v>
      </c>
      <c r="F15" s="73">
        <v>113</v>
      </c>
      <c r="G15" s="73">
        <v>248</v>
      </c>
      <c r="H15" s="73">
        <v>1</v>
      </c>
      <c r="I15" s="73">
        <v>2</v>
      </c>
      <c r="J15" s="73"/>
      <c r="K15" s="73">
        <v>1</v>
      </c>
      <c r="L15" s="73">
        <v>1</v>
      </c>
      <c r="M15" s="73">
        <v>1</v>
      </c>
      <c r="N15" s="73">
        <v>1</v>
      </c>
      <c r="O15" s="73">
        <v>1</v>
      </c>
      <c r="P15" s="73">
        <v>1</v>
      </c>
      <c r="Q15" s="73">
        <v>1</v>
      </c>
      <c r="R15" s="73">
        <v>1</v>
      </c>
      <c r="S15" s="73">
        <v>1</v>
      </c>
      <c r="T15" s="73">
        <v>1</v>
      </c>
      <c r="U15" s="73">
        <v>1</v>
      </c>
      <c r="V15" s="73">
        <v>99</v>
      </c>
      <c r="W15" s="73">
        <v>1</v>
      </c>
      <c r="X15" s="73">
        <v>1</v>
      </c>
      <c r="Y15" s="73">
        <v>1</v>
      </c>
      <c r="Z15" s="73">
        <v>1</v>
      </c>
      <c r="AA15" s="73">
        <v>1</v>
      </c>
      <c r="AB15" s="73">
        <v>1</v>
      </c>
      <c r="AC15" s="73">
        <v>1</v>
      </c>
      <c r="AD15" s="73">
        <v>1</v>
      </c>
      <c r="AE15" s="73">
        <v>1</v>
      </c>
      <c r="AF15" s="73">
        <v>1</v>
      </c>
      <c r="AG15" s="73">
        <v>1</v>
      </c>
      <c r="AH15" s="73">
        <v>1</v>
      </c>
      <c r="AI15" s="73">
        <v>99</v>
      </c>
      <c r="AJ15" s="73">
        <v>1</v>
      </c>
      <c r="AK15" s="73">
        <v>1</v>
      </c>
      <c r="AL15" s="73">
        <v>1</v>
      </c>
      <c r="AM15" s="73">
        <v>1</v>
      </c>
      <c r="AN15" s="73">
        <v>1</v>
      </c>
      <c r="AO15" s="73">
        <v>1</v>
      </c>
      <c r="AP15" s="73">
        <v>1</v>
      </c>
      <c r="AQ15" s="73">
        <v>1</v>
      </c>
      <c r="AR15" s="73">
        <v>1</v>
      </c>
      <c r="AS15" s="73">
        <v>1</v>
      </c>
      <c r="AT15" s="73">
        <v>1</v>
      </c>
      <c r="AU15" s="73">
        <v>1</v>
      </c>
      <c r="AV15" s="73">
        <v>1</v>
      </c>
      <c r="AW15" s="73">
        <v>1</v>
      </c>
      <c r="AX15" s="73">
        <v>1</v>
      </c>
      <c r="AY15" s="73">
        <v>1</v>
      </c>
      <c r="AZ15" s="73">
        <v>99</v>
      </c>
      <c r="BA15" s="73">
        <v>99</v>
      </c>
      <c r="BB15" s="73">
        <v>99</v>
      </c>
      <c r="BC15" s="73">
        <v>99</v>
      </c>
      <c r="BD15" s="73">
        <v>1</v>
      </c>
      <c r="BE15" s="73">
        <v>1</v>
      </c>
      <c r="BF15" s="73">
        <v>1</v>
      </c>
      <c r="BG15" s="73">
        <v>1</v>
      </c>
      <c r="BH15" s="73">
        <v>1</v>
      </c>
      <c r="BI15" s="73">
        <v>1</v>
      </c>
      <c r="BJ15" s="73">
        <v>1</v>
      </c>
      <c r="BK15" s="73">
        <v>1</v>
      </c>
      <c r="BL15" s="73">
        <v>1</v>
      </c>
      <c r="BM15" s="73">
        <v>1</v>
      </c>
      <c r="BN15" s="73">
        <v>1</v>
      </c>
      <c r="BO15" s="73">
        <v>1</v>
      </c>
      <c r="BP15" s="73">
        <v>1</v>
      </c>
      <c r="BQ15" s="73">
        <v>1</v>
      </c>
      <c r="BR15" s="73">
        <v>1</v>
      </c>
      <c r="BS15" s="73">
        <v>1</v>
      </c>
      <c r="BT15" s="73">
        <v>1</v>
      </c>
      <c r="BU15" s="73">
        <v>99</v>
      </c>
      <c r="BV15" s="73">
        <v>99</v>
      </c>
      <c r="BW15" s="73">
        <v>99</v>
      </c>
      <c r="BX15" s="73">
        <v>99</v>
      </c>
      <c r="BY15" s="73">
        <v>1</v>
      </c>
      <c r="BZ15" s="73">
        <v>1</v>
      </c>
      <c r="CA15" s="73">
        <v>99</v>
      </c>
      <c r="CB15" s="73">
        <v>99</v>
      </c>
      <c r="CC15" s="73">
        <v>1</v>
      </c>
      <c r="CD15" s="73">
        <v>1</v>
      </c>
      <c r="CE15" s="73">
        <v>1</v>
      </c>
      <c r="CF15" s="73">
        <v>1</v>
      </c>
      <c r="CG15" s="73">
        <v>1</v>
      </c>
      <c r="CH15" s="73">
        <v>1</v>
      </c>
      <c r="CI15" s="73">
        <v>1</v>
      </c>
      <c r="CJ15" s="73">
        <v>1</v>
      </c>
      <c r="CK15" s="73">
        <v>1</v>
      </c>
      <c r="CL15" s="73">
        <v>1</v>
      </c>
      <c r="CM15" s="73">
        <v>1</v>
      </c>
      <c r="CN15" s="73">
        <v>1</v>
      </c>
      <c r="CO15" s="73">
        <v>1</v>
      </c>
      <c r="CP15" s="73">
        <v>1</v>
      </c>
      <c r="CQ15" s="73">
        <v>1</v>
      </c>
      <c r="CR15" s="73">
        <v>10</v>
      </c>
      <c r="CS15" s="73" t="s">
        <v>377</v>
      </c>
      <c r="CT15" s="73">
        <v>1</v>
      </c>
      <c r="CU15" s="73">
        <v>1</v>
      </c>
      <c r="CV15" s="73">
        <v>1</v>
      </c>
      <c r="CW15" s="73">
        <v>1</v>
      </c>
      <c r="CX15" s="73">
        <v>1</v>
      </c>
      <c r="CY15" s="99">
        <v>10</v>
      </c>
      <c r="CZ15" s="99" t="s">
        <v>377</v>
      </c>
      <c r="DA15" s="99">
        <v>1</v>
      </c>
      <c r="DB15" s="99">
        <v>1</v>
      </c>
      <c r="DC15" s="99">
        <v>1</v>
      </c>
      <c r="DD15" s="99">
        <v>0</v>
      </c>
      <c r="DE15" s="99">
        <v>1</v>
      </c>
      <c r="DF15" s="99">
        <v>0</v>
      </c>
      <c r="DG15" s="99">
        <v>0</v>
      </c>
      <c r="DH15" s="99">
        <v>0</v>
      </c>
      <c r="DI15" s="99">
        <v>1</v>
      </c>
      <c r="DJ15" s="99">
        <v>1</v>
      </c>
      <c r="DK15" s="99">
        <v>1</v>
      </c>
      <c r="DL15" s="74"/>
      <c r="DM15" s="73" t="s">
        <v>367</v>
      </c>
      <c r="DN15" s="74"/>
      <c r="DO15" s="74"/>
      <c r="DP15" s="74"/>
      <c r="DQ15" s="74"/>
    </row>
    <row r="16" spans="1:121" s="75" customFormat="1">
      <c r="A16" s="73" t="s">
        <v>367</v>
      </c>
      <c r="B16" s="73">
        <v>1</v>
      </c>
      <c r="C16" s="73" t="s">
        <v>378</v>
      </c>
      <c r="D16" s="73">
        <v>11</v>
      </c>
      <c r="E16" s="73">
        <v>1326</v>
      </c>
      <c r="F16" s="73">
        <v>75</v>
      </c>
      <c r="G16" s="73">
        <v>172</v>
      </c>
      <c r="H16" s="73">
        <v>1</v>
      </c>
      <c r="I16" s="73">
        <v>2</v>
      </c>
      <c r="J16" s="73"/>
      <c r="K16" s="73">
        <v>1</v>
      </c>
      <c r="L16" s="73">
        <v>1</v>
      </c>
      <c r="M16" s="73">
        <v>1</v>
      </c>
      <c r="N16" s="73">
        <v>1</v>
      </c>
      <c r="O16" s="73">
        <v>1</v>
      </c>
      <c r="P16" s="73">
        <v>1</v>
      </c>
      <c r="Q16" s="73">
        <v>1</v>
      </c>
      <c r="R16" s="73">
        <v>1</v>
      </c>
      <c r="S16" s="73">
        <v>1</v>
      </c>
      <c r="T16" s="73">
        <v>1</v>
      </c>
      <c r="U16" s="73">
        <v>1</v>
      </c>
      <c r="V16" s="73">
        <v>99</v>
      </c>
      <c r="W16" s="73">
        <v>1</v>
      </c>
      <c r="X16" s="73">
        <v>1</v>
      </c>
      <c r="Y16" s="73">
        <v>1</v>
      </c>
      <c r="Z16" s="73">
        <v>1</v>
      </c>
      <c r="AA16" s="73">
        <v>1</v>
      </c>
      <c r="AB16" s="73">
        <v>1</v>
      </c>
      <c r="AC16" s="73">
        <v>1</v>
      </c>
      <c r="AD16" s="73">
        <v>1</v>
      </c>
      <c r="AE16" s="73">
        <v>1</v>
      </c>
      <c r="AF16" s="73">
        <v>1</v>
      </c>
      <c r="AG16" s="73">
        <v>1</v>
      </c>
      <c r="AH16" s="73">
        <v>1</v>
      </c>
      <c r="AI16" s="73">
        <v>1</v>
      </c>
      <c r="AJ16" s="73">
        <v>1</v>
      </c>
      <c r="AK16" s="73">
        <v>1</v>
      </c>
      <c r="AL16" s="73">
        <v>1</v>
      </c>
      <c r="AM16" s="73">
        <v>1</v>
      </c>
      <c r="AN16" s="73">
        <v>1</v>
      </c>
      <c r="AO16" s="73">
        <v>1</v>
      </c>
      <c r="AP16" s="73">
        <v>1</v>
      </c>
      <c r="AQ16" s="73">
        <v>1</v>
      </c>
      <c r="AR16" s="73">
        <v>1</v>
      </c>
      <c r="AS16" s="73">
        <v>1</v>
      </c>
      <c r="AT16" s="73">
        <v>1</v>
      </c>
      <c r="AU16" s="73">
        <v>1</v>
      </c>
      <c r="AV16" s="73">
        <v>1</v>
      </c>
      <c r="AW16" s="73">
        <v>1</v>
      </c>
      <c r="AX16" s="73">
        <v>1</v>
      </c>
      <c r="AY16" s="73">
        <v>1</v>
      </c>
      <c r="AZ16" s="73">
        <v>99</v>
      </c>
      <c r="BA16" s="73">
        <v>99</v>
      </c>
      <c r="BB16" s="73">
        <v>99</v>
      </c>
      <c r="BC16" s="73">
        <v>99</v>
      </c>
      <c r="BD16" s="73">
        <v>1</v>
      </c>
      <c r="BE16" s="73">
        <v>1</v>
      </c>
      <c r="BF16" s="73">
        <v>1</v>
      </c>
      <c r="BG16" s="73">
        <v>1</v>
      </c>
      <c r="BH16" s="73">
        <v>1</v>
      </c>
      <c r="BI16" s="73">
        <v>1</v>
      </c>
      <c r="BJ16" s="73">
        <v>1</v>
      </c>
      <c r="BK16" s="73">
        <v>1</v>
      </c>
      <c r="BL16" s="73">
        <v>1</v>
      </c>
      <c r="BM16" s="73">
        <v>1</v>
      </c>
      <c r="BN16" s="73">
        <v>1</v>
      </c>
      <c r="BO16" s="73">
        <v>1</v>
      </c>
      <c r="BP16" s="73">
        <v>1</v>
      </c>
      <c r="BQ16" s="73">
        <v>1</v>
      </c>
      <c r="BR16" s="73">
        <v>1</v>
      </c>
      <c r="BS16" s="73">
        <v>1</v>
      </c>
      <c r="BT16" s="73">
        <v>1</v>
      </c>
      <c r="BU16" s="73">
        <v>99</v>
      </c>
      <c r="BV16" s="73">
        <v>99</v>
      </c>
      <c r="BW16" s="73">
        <v>99</v>
      </c>
      <c r="BX16" s="73">
        <v>99</v>
      </c>
      <c r="BY16" s="73">
        <v>1</v>
      </c>
      <c r="BZ16" s="73">
        <v>1</v>
      </c>
      <c r="CA16" s="73">
        <v>99</v>
      </c>
      <c r="CB16" s="73">
        <v>99</v>
      </c>
      <c r="CC16" s="73">
        <v>1</v>
      </c>
      <c r="CD16" s="73">
        <v>1</v>
      </c>
      <c r="CE16" s="73">
        <v>1</v>
      </c>
      <c r="CF16" s="73">
        <v>1</v>
      </c>
      <c r="CG16" s="73">
        <v>1</v>
      </c>
      <c r="CH16" s="73">
        <v>99</v>
      </c>
      <c r="CI16" s="73">
        <v>1</v>
      </c>
      <c r="CJ16" s="73">
        <v>1</v>
      </c>
      <c r="CK16" s="73">
        <v>1</v>
      </c>
      <c r="CL16" s="73">
        <v>1</v>
      </c>
      <c r="CM16" s="73">
        <v>1</v>
      </c>
      <c r="CN16" s="73">
        <v>1</v>
      </c>
      <c r="CO16" s="73">
        <v>1</v>
      </c>
      <c r="CP16" s="73">
        <v>1</v>
      </c>
      <c r="CQ16" s="73">
        <v>1</v>
      </c>
      <c r="CR16" s="73">
        <v>11</v>
      </c>
      <c r="CS16" s="73" t="s">
        <v>378</v>
      </c>
      <c r="CT16" s="73">
        <v>1</v>
      </c>
      <c r="CU16" s="73">
        <v>1</v>
      </c>
      <c r="CV16" s="73">
        <v>1</v>
      </c>
      <c r="CW16" s="73">
        <v>1</v>
      </c>
      <c r="CX16" s="73">
        <v>1</v>
      </c>
      <c r="CY16" s="99">
        <v>11</v>
      </c>
      <c r="CZ16" s="99" t="s">
        <v>378</v>
      </c>
      <c r="DA16" s="99">
        <v>0</v>
      </c>
      <c r="DB16" s="99">
        <v>0</v>
      </c>
      <c r="DC16" s="99">
        <v>0</v>
      </c>
      <c r="DD16" s="99">
        <v>0</v>
      </c>
      <c r="DE16" s="99">
        <v>0</v>
      </c>
      <c r="DF16" s="99">
        <v>0</v>
      </c>
      <c r="DG16" s="99">
        <v>0</v>
      </c>
      <c r="DH16" s="99">
        <v>0</v>
      </c>
      <c r="DI16" s="99">
        <v>1</v>
      </c>
      <c r="DJ16" s="99">
        <v>1</v>
      </c>
      <c r="DK16" s="99">
        <v>1</v>
      </c>
      <c r="DL16" s="74"/>
      <c r="DM16" s="73" t="s">
        <v>367</v>
      </c>
      <c r="DN16" s="74"/>
      <c r="DO16" s="74"/>
      <c r="DP16" s="74"/>
      <c r="DQ16" s="74"/>
    </row>
    <row r="17" spans="1:121" s="75" customFormat="1">
      <c r="A17" s="73" t="s">
        <v>367</v>
      </c>
      <c r="B17" s="73">
        <v>1</v>
      </c>
      <c r="C17" s="73" t="s">
        <v>379</v>
      </c>
      <c r="D17" s="73">
        <v>12</v>
      </c>
      <c r="E17" s="73">
        <v>692</v>
      </c>
      <c r="F17" s="73">
        <v>33</v>
      </c>
      <c r="G17" s="73">
        <v>153</v>
      </c>
      <c r="H17" s="73">
        <v>1</v>
      </c>
      <c r="I17" s="73">
        <v>2</v>
      </c>
      <c r="J17" s="73"/>
      <c r="K17" s="73">
        <v>1</v>
      </c>
      <c r="L17" s="73">
        <v>1</v>
      </c>
      <c r="M17" s="73">
        <v>1</v>
      </c>
      <c r="N17" s="73">
        <v>1</v>
      </c>
      <c r="O17" s="73">
        <v>1</v>
      </c>
      <c r="P17" s="73">
        <v>1</v>
      </c>
      <c r="Q17" s="73">
        <v>1</v>
      </c>
      <c r="R17" s="73">
        <v>1</v>
      </c>
      <c r="S17" s="73">
        <v>1</v>
      </c>
      <c r="T17" s="73">
        <v>1</v>
      </c>
      <c r="U17" s="73">
        <v>1</v>
      </c>
      <c r="V17" s="73">
        <v>99</v>
      </c>
      <c r="W17" s="73">
        <v>1</v>
      </c>
      <c r="X17" s="73">
        <v>1</v>
      </c>
      <c r="Y17" s="73">
        <v>1</v>
      </c>
      <c r="Z17" s="73">
        <v>1</v>
      </c>
      <c r="AA17" s="73">
        <v>1</v>
      </c>
      <c r="AB17" s="73">
        <v>1</v>
      </c>
      <c r="AC17" s="73">
        <v>1</v>
      </c>
      <c r="AD17" s="73">
        <v>1</v>
      </c>
      <c r="AE17" s="73">
        <v>1</v>
      </c>
      <c r="AF17" s="73">
        <v>1</v>
      </c>
      <c r="AG17" s="73">
        <v>1</v>
      </c>
      <c r="AH17" s="73">
        <v>1</v>
      </c>
      <c r="AI17" s="73">
        <v>1</v>
      </c>
      <c r="AJ17" s="73">
        <v>1</v>
      </c>
      <c r="AK17" s="73">
        <v>1</v>
      </c>
      <c r="AL17" s="73">
        <v>1</v>
      </c>
      <c r="AM17" s="73">
        <v>1</v>
      </c>
      <c r="AN17" s="73">
        <v>1</v>
      </c>
      <c r="AO17" s="73">
        <v>1</v>
      </c>
      <c r="AP17" s="73">
        <v>1</v>
      </c>
      <c r="AQ17" s="73">
        <v>1</v>
      </c>
      <c r="AR17" s="73">
        <v>1</v>
      </c>
      <c r="AS17" s="73">
        <v>1</v>
      </c>
      <c r="AT17" s="73">
        <v>1</v>
      </c>
      <c r="AU17" s="73">
        <v>1</v>
      </c>
      <c r="AV17" s="73">
        <v>1</v>
      </c>
      <c r="AW17" s="73">
        <v>1</v>
      </c>
      <c r="AX17" s="73">
        <v>1</v>
      </c>
      <c r="AY17" s="73">
        <v>1</v>
      </c>
      <c r="AZ17" s="73">
        <v>99</v>
      </c>
      <c r="BA17" s="73">
        <v>99</v>
      </c>
      <c r="BB17" s="73">
        <v>99</v>
      </c>
      <c r="BC17" s="73">
        <v>99</v>
      </c>
      <c r="BD17" s="73">
        <v>1</v>
      </c>
      <c r="BE17" s="73">
        <v>1</v>
      </c>
      <c r="BF17" s="73">
        <v>1</v>
      </c>
      <c r="BG17" s="73">
        <v>1</v>
      </c>
      <c r="BH17" s="73">
        <v>1</v>
      </c>
      <c r="BI17" s="73">
        <v>1</v>
      </c>
      <c r="BJ17" s="73">
        <v>1</v>
      </c>
      <c r="BK17" s="73">
        <v>1</v>
      </c>
      <c r="BL17" s="73">
        <v>1</v>
      </c>
      <c r="BM17" s="73">
        <v>1</v>
      </c>
      <c r="BN17" s="73">
        <v>1</v>
      </c>
      <c r="BO17" s="73">
        <v>1</v>
      </c>
      <c r="BP17" s="73">
        <v>1</v>
      </c>
      <c r="BQ17" s="73">
        <v>1</v>
      </c>
      <c r="BR17" s="73">
        <v>1</v>
      </c>
      <c r="BS17" s="73">
        <v>1</v>
      </c>
      <c r="BT17" s="73">
        <v>1</v>
      </c>
      <c r="BU17" s="73">
        <v>99</v>
      </c>
      <c r="BV17" s="73">
        <v>99</v>
      </c>
      <c r="BW17" s="73">
        <v>99</v>
      </c>
      <c r="BX17" s="73">
        <v>99</v>
      </c>
      <c r="BY17" s="73">
        <v>1</v>
      </c>
      <c r="BZ17" s="73">
        <v>99</v>
      </c>
      <c r="CA17" s="73">
        <v>99</v>
      </c>
      <c r="CB17" s="73">
        <v>99</v>
      </c>
      <c r="CC17" s="73">
        <v>1</v>
      </c>
      <c r="CD17" s="73">
        <v>1</v>
      </c>
      <c r="CE17" s="73">
        <v>1</v>
      </c>
      <c r="CF17" s="73">
        <v>1</v>
      </c>
      <c r="CG17" s="73">
        <v>1</v>
      </c>
      <c r="CH17" s="73">
        <v>1</v>
      </c>
      <c r="CI17" s="73">
        <v>1</v>
      </c>
      <c r="CJ17" s="73">
        <v>1</v>
      </c>
      <c r="CK17" s="73">
        <v>1</v>
      </c>
      <c r="CL17" s="73">
        <v>1</v>
      </c>
      <c r="CM17" s="73">
        <v>1</v>
      </c>
      <c r="CN17" s="73">
        <v>1</v>
      </c>
      <c r="CO17" s="73">
        <v>1</v>
      </c>
      <c r="CP17" s="73">
        <v>1</v>
      </c>
      <c r="CQ17" s="73">
        <v>1</v>
      </c>
      <c r="CR17" s="73">
        <v>12</v>
      </c>
      <c r="CS17" s="73" t="s">
        <v>379</v>
      </c>
      <c r="CT17" s="73">
        <v>1</v>
      </c>
      <c r="CU17" s="73">
        <v>1</v>
      </c>
      <c r="CV17" s="73">
        <v>1</v>
      </c>
      <c r="CW17" s="73">
        <v>1</v>
      </c>
      <c r="CX17" s="73">
        <v>1</v>
      </c>
      <c r="CY17" s="99">
        <v>12</v>
      </c>
      <c r="CZ17" s="99" t="s">
        <v>379</v>
      </c>
      <c r="DA17" s="99">
        <v>1</v>
      </c>
      <c r="DB17" s="99">
        <v>0</v>
      </c>
      <c r="DC17" s="99">
        <v>0</v>
      </c>
      <c r="DD17" s="99">
        <v>0</v>
      </c>
      <c r="DE17" s="99">
        <v>0</v>
      </c>
      <c r="DF17" s="99">
        <v>0</v>
      </c>
      <c r="DG17" s="99">
        <v>0</v>
      </c>
      <c r="DH17" s="99">
        <v>0</v>
      </c>
      <c r="DI17" s="99">
        <v>1</v>
      </c>
      <c r="DJ17" s="99">
        <v>1</v>
      </c>
      <c r="DK17" s="99">
        <v>1</v>
      </c>
      <c r="DL17" s="74"/>
      <c r="DM17" s="73" t="s">
        <v>367</v>
      </c>
      <c r="DN17" s="74"/>
      <c r="DO17" s="74"/>
      <c r="DP17" s="74"/>
      <c r="DQ17" s="74"/>
    </row>
    <row r="18" spans="1:121" s="80" customFormat="1">
      <c r="A18" s="78" t="s">
        <v>367</v>
      </c>
      <c r="B18" s="78">
        <v>1</v>
      </c>
      <c r="C18" s="78" t="s">
        <v>380</v>
      </c>
      <c r="D18" s="78">
        <v>13</v>
      </c>
      <c r="E18" s="78">
        <v>536</v>
      </c>
      <c r="F18" s="78">
        <v>42</v>
      </c>
      <c r="G18" s="78">
        <v>150</v>
      </c>
      <c r="H18" s="78">
        <v>1</v>
      </c>
      <c r="I18" s="78">
        <v>2</v>
      </c>
      <c r="J18" s="78"/>
      <c r="K18" s="78">
        <v>1</v>
      </c>
      <c r="L18" s="78">
        <v>1</v>
      </c>
      <c r="M18" s="78">
        <v>1</v>
      </c>
      <c r="N18" s="78">
        <v>1</v>
      </c>
      <c r="O18" s="78">
        <v>1</v>
      </c>
      <c r="P18" s="78">
        <v>1</v>
      </c>
      <c r="Q18" s="78">
        <v>1</v>
      </c>
      <c r="R18" s="78">
        <v>1</v>
      </c>
      <c r="S18" s="78">
        <v>1</v>
      </c>
      <c r="T18" s="78">
        <v>1</v>
      </c>
      <c r="U18" s="78">
        <v>1</v>
      </c>
      <c r="V18" s="78">
        <v>99</v>
      </c>
      <c r="W18" s="78">
        <v>1</v>
      </c>
      <c r="X18" s="78">
        <v>1</v>
      </c>
      <c r="Y18" s="78">
        <v>1</v>
      </c>
      <c r="Z18" s="78">
        <v>1</v>
      </c>
      <c r="AA18" s="78">
        <v>1</v>
      </c>
      <c r="AB18" s="78">
        <v>1</v>
      </c>
      <c r="AC18" s="78">
        <v>1</v>
      </c>
      <c r="AD18" s="78">
        <v>1</v>
      </c>
      <c r="AE18" s="78">
        <v>1</v>
      </c>
      <c r="AF18" s="78">
        <v>1</v>
      </c>
      <c r="AG18" s="78">
        <v>1</v>
      </c>
      <c r="AH18" s="78">
        <v>1</v>
      </c>
      <c r="AI18" s="78">
        <v>1</v>
      </c>
      <c r="AJ18" s="78">
        <v>1</v>
      </c>
      <c r="AK18" s="78">
        <v>1</v>
      </c>
      <c r="AL18" s="78">
        <v>1</v>
      </c>
      <c r="AM18" s="78">
        <v>1</v>
      </c>
      <c r="AN18" s="78">
        <v>1</v>
      </c>
      <c r="AO18" s="78">
        <v>1</v>
      </c>
      <c r="AP18" s="78">
        <v>1</v>
      </c>
      <c r="AQ18" s="78">
        <v>1</v>
      </c>
      <c r="AR18" s="78">
        <v>1</v>
      </c>
      <c r="AS18" s="78">
        <v>1</v>
      </c>
      <c r="AT18" s="78">
        <v>1</v>
      </c>
      <c r="AU18" s="78">
        <v>1</v>
      </c>
      <c r="AV18" s="78">
        <v>1</v>
      </c>
      <c r="AW18" s="78">
        <v>1</v>
      </c>
      <c r="AX18" s="78">
        <v>1</v>
      </c>
      <c r="AY18" s="78">
        <v>1</v>
      </c>
      <c r="AZ18" s="78">
        <v>99</v>
      </c>
      <c r="BA18" s="78">
        <v>99</v>
      </c>
      <c r="BB18" s="78">
        <v>99</v>
      </c>
      <c r="BC18" s="78">
        <v>99</v>
      </c>
      <c r="BD18" s="78">
        <v>1</v>
      </c>
      <c r="BE18" s="78">
        <v>1</v>
      </c>
      <c r="BF18" s="78">
        <v>1</v>
      </c>
      <c r="BG18" s="78">
        <v>1</v>
      </c>
      <c r="BH18" s="78">
        <v>1</v>
      </c>
      <c r="BI18" s="78">
        <v>1</v>
      </c>
      <c r="BJ18" s="78">
        <v>1</v>
      </c>
      <c r="BK18" s="78">
        <v>1</v>
      </c>
      <c r="BL18" s="78">
        <v>1</v>
      </c>
      <c r="BM18" s="78">
        <v>1</v>
      </c>
      <c r="BN18" s="78">
        <v>1</v>
      </c>
      <c r="BO18" s="78">
        <v>1</v>
      </c>
      <c r="BP18" s="78">
        <v>1</v>
      </c>
      <c r="BQ18" s="78">
        <v>1</v>
      </c>
      <c r="BR18" s="78">
        <v>1</v>
      </c>
      <c r="BS18" s="78">
        <v>1</v>
      </c>
      <c r="BT18" s="78">
        <v>1</v>
      </c>
      <c r="BU18" s="78">
        <v>99</v>
      </c>
      <c r="BV18" s="78">
        <v>99</v>
      </c>
      <c r="BW18" s="78">
        <v>99</v>
      </c>
      <c r="BX18" s="78">
        <v>99</v>
      </c>
      <c r="BY18" s="78">
        <v>1</v>
      </c>
      <c r="BZ18" s="78">
        <v>1</v>
      </c>
      <c r="CA18" s="78">
        <v>99</v>
      </c>
      <c r="CB18" s="78">
        <v>99</v>
      </c>
      <c r="CC18" s="78">
        <v>1</v>
      </c>
      <c r="CD18" s="78">
        <v>1</v>
      </c>
      <c r="CE18" s="78">
        <v>1</v>
      </c>
      <c r="CF18" s="78">
        <v>1</v>
      </c>
      <c r="CG18" s="78">
        <v>1</v>
      </c>
      <c r="CH18" s="78">
        <v>1</v>
      </c>
      <c r="CI18" s="78">
        <v>1</v>
      </c>
      <c r="CJ18" s="78">
        <v>1</v>
      </c>
      <c r="CK18" s="78">
        <v>1</v>
      </c>
      <c r="CL18" s="78">
        <v>1</v>
      </c>
      <c r="CM18" s="78">
        <v>1</v>
      </c>
      <c r="CN18" s="78">
        <v>1</v>
      </c>
      <c r="CO18" s="78">
        <v>1</v>
      </c>
      <c r="CP18" s="78">
        <v>1</v>
      </c>
      <c r="CQ18" s="78">
        <v>1</v>
      </c>
      <c r="CR18" s="78">
        <v>13</v>
      </c>
      <c r="CS18" s="78" t="s">
        <v>380</v>
      </c>
      <c r="CT18" s="78">
        <v>1</v>
      </c>
      <c r="CU18" s="78">
        <v>1</v>
      </c>
      <c r="CV18" s="78">
        <v>1</v>
      </c>
      <c r="CW18" s="78">
        <v>1</v>
      </c>
      <c r="CX18" s="78">
        <v>1</v>
      </c>
      <c r="CY18" s="99">
        <v>13</v>
      </c>
      <c r="CZ18" s="99" t="s">
        <v>380</v>
      </c>
      <c r="DA18" s="99">
        <v>1</v>
      </c>
      <c r="DB18" s="99">
        <v>0</v>
      </c>
      <c r="DC18" s="99">
        <v>1</v>
      </c>
      <c r="DD18" s="99">
        <v>0</v>
      </c>
      <c r="DE18" s="99">
        <v>0</v>
      </c>
      <c r="DF18" s="99">
        <v>1</v>
      </c>
      <c r="DG18" s="99">
        <v>0</v>
      </c>
      <c r="DH18" s="99">
        <v>0</v>
      </c>
      <c r="DI18" s="99">
        <v>1</v>
      </c>
      <c r="DJ18" s="99">
        <v>1</v>
      </c>
      <c r="DK18" s="99">
        <v>1</v>
      </c>
      <c r="DL18" s="81"/>
      <c r="DM18" s="78" t="s">
        <v>367</v>
      </c>
      <c r="DN18" s="81"/>
      <c r="DO18" s="81"/>
      <c r="DP18" s="81"/>
      <c r="DQ18" s="81"/>
    </row>
    <row r="19" spans="1:121" s="75" customFormat="1">
      <c r="A19" s="73" t="s">
        <v>367</v>
      </c>
      <c r="B19" s="73">
        <v>1</v>
      </c>
      <c r="C19" s="73" t="s">
        <v>381</v>
      </c>
      <c r="D19" s="73">
        <v>14</v>
      </c>
      <c r="E19" s="73">
        <v>603</v>
      </c>
      <c r="F19" s="73">
        <v>81</v>
      </c>
      <c r="G19" s="73">
        <v>156</v>
      </c>
      <c r="H19" s="73">
        <v>1</v>
      </c>
      <c r="I19" s="73">
        <v>2</v>
      </c>
      <c r="J19" s="73"/>
      <c r="K19" s="73">
        <v>1</v>
      </c>
      <c r="L19" s="73">
        <v>1</v>
      </c>
      <c r="M19" s="73">
        <v>1</v>
      </c>
      <c r="N19" s="73">
        <v>1</v>
      </c>
      <c r="O19" s="73">
        <v>1</v>
      </c>
      <c r="P19" s="73">
        <v>1</v>
      </c>
      <c r="Q19" s="73">
        <v>1</v>
      </c>
      <c r="R19" s="73">
        <v>1</v>
      </c>
      <c r="S19" s="73">
        <v>1</v>
      </c>
      <c r="T19" s="73">
        <v>1</v>
      </c>
      <c r="U19" s="73">
        <v>1</v>
      </c>
      <c r="V19" s="73">
        <v>99</v>
      </c>
      <c r="W19" s="73">
        <v>1</v>
      </c>
      <c r="X19" s="73">
        <v>1</v>
      </c>
      <c r="Y19" s="73">
        <v>1</v>
      </c>
      <c r="Z19" s="73">
        <v>1</v>
      </c>
      <c r="AA19" s="73">
        <v>1</v>
      </c>
      <c r="AB19" s="73">
        <v>1</v>
      </c>
      <c r="AC19" s="73">
        <v>1</v>
      </c>
      <c r="AD19" s="73">
        <v>1</v>
      </c>
      <c r="AE19" s="73">
        <v>1</v>
      </c>
      <c r="AF19" s="73">
        <v>1</v>
      </c>
      <c r="AG19" s="73">
        <v>1</v>
      </c>
      <c r="AH19" s="73">
        <v>1</v>
      </c>
      <c r="AI19" s="73">
        <v>1</v>
      </c>
      <c r="AJ19" s="73">
        <v>1</v>
      </c>
      <c r="AK19" s="73">
        <v>1</v>
      </c>
      <c r="AL19" s="73">
        <v>1</v>
      </c>
      <c r="AM19" s="73">
        <v>1</v>
      </c>
      <c r="AN19" s="73">
        <v>1</v>
      </c>
      <c r="AO19" s="73">
        <v>1</v>
      </c>
      <c r="AP19" s="73">
        <v>1</v>
      </c>
      <c r="AQ19" s="73">
        <v>1</v>
      </c>
      <c r="AR19" s="73">
        <v>1</v>
      </c>
      <c r="AS19" s="73">
        <v>1</v>
      </c>
      <c r="AT19" s="73">
        <v>1</v>
      </c>
      <c r="AU19" s="73">
        <v>1</v>
      </c>
      <c r="AV19" s="73">
        <v>1</v>
      </c>
      <c r="AW19" s="73">
        <v>1</v>
      </c>
      <c r="AX19" s="73">
        <v>1</v>
      </c>
      <c r="AY19" s="73">
        <v>1</v>
      </c>
      <c r="AZ19" s="73">
        <v>99</v>
      </c>
      <c r="BA19" s="73">
        <v>99</v>
      </c>
      <c r="BB19" s="73">
        <v>99</v>
      </c>
      <c r="BC19" s="73">
        <v>99</v>
      </c>
      <c r="BD19" s="73">
        <v>1</v>
      </c>
      <c r="BE19" s="73">
        <v>1</v>
      </c>
      <c r="BF19" s="73">
        <v>1</v>
      </c>
      <c r="BG19" s="73">
        <v>1</v>
      </c>
      <c r="BH19" s="73">
        <v>1</v>
      </c>
      <c r="BI19" s="73">
        <v>1</v>
      </c>
      <c r="BJ19" s="73">
        <v>1</v>
      </c>
      <c r="BK19" s="73">
        <v>1</v>
      </c>
      <c r="BL19" s="73">
        <v>1</v>
      </c>
      <c r="BM19" s="73">
        <v>1</v>
      </c>
      <c r="BN19" s="73">
        <v>1</v>
      </c>
      <c r="BO19" s="73">
        <v>1</v>
      </c>
      <c r="BP19" s="73">
        <v>1</v>
      </c>
      <c r="BQ19" s="73">
        <v>1</v>
      </c>
      <c r="BR19" s="73">
        <v>1</v>
      </c>
      <c r="BS19" s="73">
        <v>1</v>
      </c>
      <c r="BT19" s="73">
        <v>1</v>
      </c>
      <c r="BU19" s="73">
        <v>99</v>
      </c>
      <c r="BV19" s="73">
        <v>99</v>
      </c>
      <c r="BW19" s="73">
        <v>99</v>
      </c>
      <c r="BX19" s="73">
        <v>99</v>
      </c>
      <c r="BY19" s="73">
        <v>1</v>
      </c>
      <c r="BZ19" s="73">
        <v>1</v>
      </c>
      <c r="CA19" s="73">
        <v>99</v>
      </c>
      <c r="CB19" s="73">
        <v>99</v>
      </c>
      <c r="CC19" s="73">
        <v>1</v>
      </c>
      <c r="CD19" s="73">
        <v>1</v>
      </c>
      <c r="CE19" s="73">
        <v>1</v>
      </c>
      <c r="CF19" s="73">
        <v>1</v>
      </c>
      <c r="CG19" s="73">
        <v>1</v>
      </c>
      <c r="CH19" s="73">
        <v>1</v>
      </c>
      <c r="CI19" s="73">
        <v>1</v>
      </c>
      <c r="CJ19" s="73">
        <v>1</v>
      </c>
      <c r="CK19" s="73">
        <v>1</v>
      </c>
      <c r="CL19" s="73">
        <v>1</v>
      </c>
      <c r="CM19" s="73">
        <v>1</v>
      </c>
      <c r="CN19" s="73">
        <v>1</v>
      </c>
      <c r="CO19" s="73">
        <v>1</v>
      </c>
      <c r="CP19" s="73">
        <v>1</v>
      </c>
      <c r="CQ19" s="73">
        <v>1</v>
      </c>
      <c r="CR19" s="73">
        <v>14</v>
      </c>
      <c r="CS19" s="73" t="s">
        <v>381</v>
      </c>
      <c r="CT19" s="73">
        <v>1</v>
      </c>
      <c r="CU19" s="73">
        <v>1</v>
      </c>
      <c r="CV19" s="73">
        <v>1</v>
      </c>
      <c r="CW19" s="73">
        <v>1</v>
      </c>
      <c r="CX19" s="73">
        <v>1</v>
      </c>
      <c r="CY19" s="99">
        <v>14</v>
      </c>
      <c r="CZ19" s="99" t="s">
        <v>381</v>
      </c>
      <c r="DA19" s="99">
        <v>0</v>
      </c>
      <c r="DB19" s="99">
        <v>0</v>
      </c>
      <c r="DC19" s="99">
        <v>0</v>
      </c>
      <c r="DD19" s="99">
        <v>0</v>
      </c>
      <c r="DE19" s="99">
        <v>0</v>
      </c>
      <c r="DF19" s="99">
        <v>0</v>
      </c>
      <c r="DG19" s="99">
        <v>0</v>
      </c>
      <c r="DH19" s="99">
        <v>0</v>
      </c>
      <c r="DI19" s="99">
        <v>1</v>
      </c>
      <c r="DJ19" s="99">
        <v>1</v>
      </c>
      <c r="DK19" s="99">
        <v>1</v>
      </c>
      <c r="DL19" s="74"/>
      <c r="DM19" s="73" t="s">
        <v>367</v>
      </c>
      <c r="DN19" s="74"/>
      <c r="DO19" s="74"/>
      <c r="DP19" s="74"/>
      <c r="DQ19" s="74"/>
    </row>
    <row r="20" spans="1:121" s="80" customFormat="1">
      <c r="A20" s="78" t="s">
        <v>367</v>
      </c>
      <c r="B20" s="78">
        <v>1</v>
      </c>
      <c r="C20" s="78" t="s">
        <v>382</v>
      </c>
      <c r="D20" s="78">
        <v>15</v>
      </c>
      <c r="E20" s="78">
        <v>1185</v>
      </c>
      <c r="F20" s="78">
        <v>58</v>
      </c>
      <c r="G20" s="78">
        <v>303</v>
      </c>
      <c r="H20" s="78">
        <v>1</v>
      </c>
      <c r="I20" s="78">
        <v>2</v>
      </c>
      <c r="J20" s="78"/>
      <c r="K20" s="78">
        <v>1</v>
      </c>
      <c r="L20" s="78">
        <v>1</v>
      </c>
      <c r="M20" s="78">
        <v>1</v>
      </c>
      <c r="N20" s="78">
        <v>1</v>
      </c>
      <c r="O20" s="78">
        <v>1</v>
      </c>
      <c r="P20" s="78">
        <v>1</v>
      </c>
      <c r="Q20" s="78">
        <v>1</v>
      </c>
      <c r="R20" s="78">
        <v>1</v>
      </c>
      <c r="S20" s="78">
        <v>1</v>
      </c>
      <c r="T20" s="78">
        <v>1</v>
      </c>
      <c r="U20" s="78">
        <v>1</v>
      </c>
      <c r="V20" s="78">
        <v>99</v>
      </c>
      <c r="W20" s="78">
        <v>1</v>
      </c>
      <c r="X20" s="78">
        <v>1</v>
      </c>
      <c r="Y20" s="78">
        <v>1</v>
      </c>
      <c r="Z20" s="78">
        <v>1</v>
      </c>
      <c r="AA20" s="78">
        <v>1</v>
      </c>
      <c r="AB20" s="78">
        <v>1</v>
      </c>
      <c r="AC20" s="78">
        <v>1</v>
      </c>
      <c r="AD20" s="78">
        <v>1</v>
      </c>
      <c r="AE20" s="78">
        <v>1</v>
      </c>
      <c r="AF20" s="78">
        <v>1</v>
      </c>
      <c r="AG20" s="78">
        <v>1</v>
      </c>
      <c r="AH20" s="78">
        <v>1</v>
      </c>
      <c r="AI20" s="78">
        <v>99</v>
      </c>
      <c r="AJ20" s="78">
        <v>1</v>
      </c>
      <c r="AK20" s="78">
        <v>1</v>
      </c>
      <c r="AL20" s="78">
        <v>1</v>
      </c>
      <c r="AM20" s="78">
        <v>1</v>
      </c>
      <c r="AN20" s="78">
        <v>1</v>
      </c>
      <c r="AO20" s="78">
        <v>1</v>
      </c>
      <c r="AP20" s="78">
        <v>1</v>
      </c>
      <c r="AQ20" s="78">
        <v>1</v>
      </c>
      <c r="AR20" s="78">
        <v>1</v>
      </c>
      <c r="AS20" s="78">
        <v>1</v>
      </c>
      <c r="AT20" s="78">
        <v>1</v>
      </c>
      <c r="AU20" s="78">
        <v>1</v>
      </c>
      <c r="AV20" s="78">
        <v>1</v>
      </c>
      <c r="AW20" s="78">
        <v>1</v>
      </c>
      <c r="AX20" s="78">
        <v>1</v>
      </c>
      <c r="AY20" s="78">
        <v>1</v>
      </c>
      <c r="AZ20" s="78">
        <v>99</v>
      </c>
      <c r="BA20" s="78">
        <v>99</v>
      </c>
      <c r="BB20" s="78">
        <v>99</v>
      </c>
      <c r="BC20" s="78">
        <v>99</v>
      </c>
      <c r="BD20" s="78">
        <v>1</v>
      </c>
      <c r="BE20" s="78">
        <v>1</v>
      </c>
      <c r="BF20" s="78">
        <v>1</v>
      </c>
      <c r="BG20" s="78">
        <v>1</v>
      </c>
      <c r="BH20" s="78">
        <v>1</v>
      </c>
      <c r="BI20" s="78">
        <v>1</v>
      </c>
      <c r="BJ20" s="78">
        <v>1</v>
      </c>
      <c r="BK20" s="78">
        <v>1</v>
      </c>
      <c r="BL20" s="78">
        <v>1</v>
      </c>
      <c r="BM20" s="78">
        <v>1</v>
      </c>
      <c r="BN20" s="78">
        <v>1</v>
      </c>
      <c r="BO20" s="78">
        <v>1</v>
      </c>
      <c r="BP20" s="78">
        <v>1</v>
      </c>
      <c r="BQ20" s="78">
        <v>1</v>
      </c>
      <c r="BR20" s="78">
        <v>1</v>
      </c>
      <c r="BS20" s="78">
        <v>1</v>
      </c>
      <c r="BT20" s="78">
        <v>1</v>
      </c>
      <c r="BU20" s="78">
        <v>99</v>
      </c>
      <c r="BV20" s="78">
        <v>99</v>
      </c>
      <c r="BW20" s="78">
        <v>99</v>
      </c>
      <c r="BX20" s="78">
        <v>99</v>
      </c>
      <c r="BY20" s="78">
        <v>1</v>
      </c>
      <c r="BZ20" s="78">
        <v>1</v>
      </c>
      <c r="CA20" s="78">
        <v>99</v>
      </c>
      <c r="CB20" s="78">
        <v>99</v>
      </c>
      <c r="CC20" s="78">
        <v>1</v>
      </c>
      <c r="CD20" s="78">
        <v>1</v>
      </c>
      <c r="CE20" s="78">
        <v>1</v>
      </c>
      <c r="CF20" s="78">
        <v>1</v>
      </c>
      <c r="CG20" s="78">
        <v>1</v>
      </c>
      <c r="CH20" s="78">
        <v>1</v>
      </c>
      <c r="CI20" s="78">
        <v>1</v>
      </c>
      <c r="CJ20" s="78">
        <v>1</v>
      </c>
      <c r="CK20" s="78">
        <v>1</v>
      </c>
      <c r="CL20" s="78">
        <v>1</v>
      </c>
      <c r="CM20" s="78">
        <v>99</v>
      </c>
      <c r="CN20" s="78">
        <v>1</v>
      </c>
      <c r="CO20" s="78">
        <v>1</v>
      </c>
      <c r="CP20" s="78">
        <v>1</v>
      </c>
      <c r="CQ20" s="78">
        <v>1</v>
      </c>
      <c r="CR20" s="78">
        <v>15</v>
      </c>
      <c r="CS20" s="78" t="s">
        <v>382</v>
      </c>
      <c r="CT20" s="78">
        <v>1</v>
      </c>
      <c r="CU20" s="78">
        <v>1</v>
      </c>
      <c r="CV20" s="78">
        <v>1</v>
      </c>
      <c r="CW20" s="78">
        <v>1</v>
      </c>
      <c r="CX20" s="78">
        <v>1</v>
      </c>
      <c r="CY20" s="99">
        <v>15</v>
      </c>
      <c r="CZ20" s="99" t="s">
        <v>382</v>
      </c>
      <c r="DA20" s="99">
        <v>0</v>
      </c>
      <c r="DB20" s="99">
        <v>0</v>
      </c>
      <c r="DC20" s="99">
        <v>1</v>
      </c>
      <c r="DD20" s="99">
        <v>0</v>
      </c>
      <c r="DE20" s="99">
        <v>0</v>
      </c>
      <c r="DF20" s="99">
        <v>1</v>
      </c>
      <c r="DG20" s="99">
        <v>0</v>
      </c>
      <c r="DH20" s="99">
        <v>0</v>
      </c>
      <c r="DI20" s="99">
        <v>1</v>
      </c>
      <c r="DJ20" s="99">
        <v>1</v>
      </c>
      <c r="DK20" s="99">
        <v>1</v>
      </c>
      <c r="DL20" s="78"/>
      <c r="DM20" s="78" t="s">
        <v>367</v>
      </c>
    </row>
    <row r="21" spans="1:121" s="80" customFormat="1">
      <c r="A21" s="78" t="s">
        <v>367</v>
      </c>
      <c r="B21" s="78">
        <v>1</v>
      </c>
      <c r="C21" s="78" t="s">
        <v>383</v>
      </c>
      <c r="D21" s="78">
        <v>16</v>
      </c>
      <c r="E21" s="78">
        <v>1380</v>
      </c>
      <c r="F21" s="78">
        <v>42</v>
      </c>
      <c r="G21" s="78">
        <v>412</v>
      </c>
      <c r="H21" s="78">
        <v>1</v>
      </c>
      <c r="I21" s="78">
        <v>2</v>
      </c>
      <c r="J21" s="78"/>
      <c r="K21" s="78">
        <v>1</v>
      </c>
      <c r="L21" s="78">
        <v>1</v>
      </c>
      <c r="M21" s="78">
        <v>1</v>
      </c>
      <c r="N21" s="78">
        <v>1</v>
      </c>
      <c r="O21" s="78">
        <v>1</v>
      </c>
      <c r="P21" s="78">
        <v>1</v>
      </c>
      <c r="Q21" s="78">
        <v>1</v>
      </c>
      <c r="R21" s="78">
        <v>1</v>
      </c>
      <c r="S21" s="78">
        <v>1</v>
      </c>
      <c r="T21" s="78">
        <v>1</v>
      </c>
      <c r="U21" s="78">
        <v>1</v>
      </c>
      <c r="V21" s="78">
        <v>99</v>
      </c>
      <c r="W21" s="78">
        <v>1</v>
      </c>
      <c r="X21" s="78">
        <v>1</v>
      </c>
      <c r="Y21" s="78">
        <v>1</v>
      </c>
      <c r="Z21" s="78">
        <v>1</v>
      </c>
      <c r="AA21" s="78">
        <v>1</v>
      </c>
      <c r="AB21" s="78">
        <v>1</v>
      </c>
      <c r="AC21" s="78">
        <v>1</v>
      </c>
      <c r="AD21" s="78">
        <v>1</v>
      </c>
      <c r="AE21" s="78">
        <v>1</v>
      </c>
      <c r="AF21" s="78">
        <v>1</v>
      </c>
      <c r="AG21" s="78">
        <v>1</v>
      </c>
      <c r="AH21" s="78">
        <v>1</v>
      </c>
      <c r="AI21" s="78">
        <v>1</v>
      </c>
      <c r="AJ21" s="78">
        <v>1</v>
      </c>
      <c r="AK21" s="78">
        <v>1</v>
      </c>
      <c r="AL21" s="78">
        <v>1</v>
      </c>
      <c r="AM21" s="78">
        <v>1</v>
      </c>
      <c r="AN21" s="78">
        <v>1</v>
      </c>
      <c r="AO21" s="78">
        <v>1</v>
      </c>
      <c r="AP21" s="78">
        <v>1</v>
      </c>
      <c r="AQ21" s="78">
        <v>1</v>
      </c>
      <c r="AR21" s="78">
        <v>1</v>
      </c>
      <c r="AS21" s="78">
        <v>1</v>
      </c>
      <c r="AT21" s="78">
        <v>1</v>
      </c>
      <c r="AU21" s="78">
        <v>1</v>
      </c>
      <c r="AV21" s="78">
        <v>1</v>
      </c>
      <c r="AW21" s="78">
        <v>1</v>
      </c>
      <c r="AX21" s="78">
        <v>1</v>
      </c>
      <c r="AY21" s="78">
        <v>1</v>
      </c>
      <c r="AZ21" s="78">
        <v>99</v>
      </c>
      <c r="BA21" s="78">
        <v>99</v>
      </c>
      <c r="BB21" s="78">
        <v>99</v>
      </c>
      <c r="BC21" s="78">
        <v>99</v>
      </c>
      <c r="BD21" s="78">
        <v>1</v>
      </c>
      <c r="BE21" s="78">
        <v>1</v>
      </c>
      <c r="BF21" s="78">
        <v>1</v>
      </c>
      <c r="BG21" s="78">
        <v>1</v>
      </c>
      <c r="BH21" s="78">
        <v>1</v>
      </c>
      <c r="BI21" s="78">
        <v>1</v>
      </c>
      <c r="BJ21" s="78">
        <v>1</v>
      </c>
      <c r="BK21" s="78">
        <v>1</v>
      </c>
      <c r="BL21" s="78">
        <v>1</v>
      </c>
      <c r="BM21" s="78">
        <v>1</v>
      </c>
      <c r="BN21" s="78">
        <v>1</v>
      </c>
      <c r="BO21" s="78">
        <v>1</v>
      </c>
      <c r="BP21" s="78">
        <v>1</v>
      </c>
      <c r="BQ21" s="78">
        <v>1</v>
      </c>
      <c r="BR21" s="78">
        <v>1</v>
      </c>
      <c r="BS21" s="78">
        <v>1</v>
      </c>
      <c r="BT21" s="78">
        <v>1</v>
      </c>
      <c r="BU21" s="78">
        <v>99</v>
      </c>
      <c r="BV21" s="78">
        <v>99</v>
      </c>
      <c r="BW21" s="78">
        <v>99</v>
      </c>
      <c r="BX21" s="78">
        <v>99</v>
      </c>
      <c r="BY21" s="78">
        <v>1</v>
      </c>
      <c r="BZ21" s="78">
        <v>1</v>
      </c>
      <c r="CA21" s="78">
        <v>99</v>
      </c>
      <c r="CB21" s="78">
        <v>99</v>
      </c>
      <c r="CC21" s="78">
        <v>1</v>
      </c>
      <c r="CD21" s="78">
        <v>1</v>
      </c>
      <c r="CE21" s="78">
        <v>1</v>
      </c>
      <c r="CF21" s="78">
        <v>1</v>
      </c>
      <c r="CG21" s="78">
        <v>1</v>
      </c>
      <c r="CH21" s="78">
        <v>1</v>
      </c>
      <c r="CI21" s="78">
        <v>1</v>
      </c>
      <c r="CJ21" s="78">
        <v>1</v>
      </c>
      <c r="CK21" s="78">
        <v>1</v>
      </c>
      <c r="CL21" s="78">
        <v>1</v>
      </c>
      <c r="CM21" s="78">
        <v>1</v>
      </c>
      <c r="CN21" s="78">
        <v>1</v>
      </c>
      <c r="CO21" s="78">
        <v>1</v>
      </c>
      <c r="CP21" s="78">
        <v>1</v>
      </c>
      <c r="CQ21" s="78">
        <v>1</v>
      </c>
      <c r="CR21" s="78">
        <v>16</v>
      </c>
      <c r="CS21" s="78" t="s">
        <v>383</v>
      </c>
      <c r="CT21" s="78">
        <v>1</v>
      </c>
      <c r="CU21" s="78">
        <v>1</v>
      </c>
      <c r="CV21" s="78">
        <v>1</v>
      </c>
      <c r="CW21" s="78">
        <v>1</v>
      </c>
      <c r="CX21" s="78">
        <v>1</v>
      </c>
      <c r="CY21" s="99">
        <v>16</v>
      </c>
      <c r="CZ21" s="99" t="s">
        <v>383</v>
      </c>
      <c r="DA21" s="99">
        <v>1</v>
      </c>
      <c r="DB21" s="99">
        <v>0</v>
      </c>
      <c r="DC21" s="99">
        <v>1</v>
      </c>
      <c r="DD21" s="99">
        <v>0</v>
      </c>
      <c r="DE21" s="99">
        <v>0</v>
      </c>
      <c r="DF21" s="99">
        <v>1</v>
      </c>
      <c r="DG21" s="99">
        <v>0</v>
      </c>
      <c r="DH21" s="99">
        <v>0</v>
      </c>
      <c r="DI21" s="99">
        <v>1</v>
      </c>
      <c r="DJ21" s="99">
        <v>1</v>
      </c>
      <c r="DK21" s="99">
        <v>1</v>
      </c>
      <c r="DL21" s="78"/>
      <c r="DM21" s="78" t="s">
        <v>367</v>
      </c>
    </row>
    <row r="22" spans="1:121" s="75" customFormat="1">
      <c r="A22" s="73" t="s">
        <v>367</v>
      </c>
      <c r="B22" s="73">
        <v>1</v>
      </c>
      <c r="C22" s="73" t="s">
        <v>384</v>
      </c>
      <c r="D22" s="73">
        <v>17</v>
      </c>
      <c r="E22" s="73">
        <v>877</v>
      </c>
      <c r="F22" s="73">
        <v>69</v>
      </c>
      <c r="G22" s="73">
        <v>205</v>
      </c>
      <c r="H22" s="73">
        <v>1</v>
      </c>
      <c r="I22" s="73">
        <v>2</v>
      </c>
      <c r="J22" s="73"/>
      <c r="K22" s="73">
        <v>1</v>
      </c>
      <c r="L22" s="73">
        <v>1</v>
      </c>
      <c r="M22" s="73">
        <v>1</v>
      </c>
      <c r="N22" s="73">
        <v>1</v>
      </c>
      <c r="O22" s="73">
        <v>1</v>
      </c>
      <c r="P22" s="73">
        <v>1</v>
      </c>
      <c r="Q22" s="73">
        <v>1</v>
      </c>
      <c r="R22" s="73">
        <v>1</v>
      </c>
      <c r="S22" s="73">
        <v>1</v>
      </c>
      <c r="T22" s="73">
        <v>1</v>
      </c>
      <c r="U22" s="73">
        <v>1</v>
      </c>
      <c r="V22" s="73">
        <v>99</v>
      </c>
      <c r="W22" s="73">
        <v>1</v>
      </c>
      <c r="X22" s="73">
        <v>1</v>
      </c>
      <c r="Y22" s="73">
        <v>1</v>
      </c>
      <c r="Z22" s="73">
        <v>1</v>
      </c>
      <c r="AA22" s="73">
        <v>1</v>
      </c>
      <c r="AB22" s="73">
        <v>1</v>
      </c>
      <c r="AC22" s="73">
        <v>1</v>
      </c>
      <c r="AD22" s="73">
        <v>1</v>
      </c>
      <c r="AE22" s="73">
        <v>1</v>
      </c>
      <c r="AF22" s="73">
        <v>1</v>
      </c>
      <c r="AG22" s="73">
        <v>1</v>
      </c>
      <c r="AH22" s="73">
        <v>1</v>
      </c>
      <c r="AI22" s="73">
        <v>1</v>
      </c>
      <c r="AJ22" s="73">
        <v>1</v>
      </c>
      <c r="AK22" s="73">
        <v>1</v>
      </c>
      <c r="AL22" s="73">
        <v>1</v>
      </c>
      <c r="AM22" s="73">
        <v>1</v>
      </c>
      <c r="AN22" s="73">
        <v>1</v>
      </c>
      <c r="AO22" s="73">
        <v>1</v>
      </c>
      <c r="AP22" s="73">
        <v>1</v>
      </c>
      <c r="AQ22" s="73">
        <v>1</v>
      </c>
      <c r="AR22" s="73">
        <v>1</v>
      </c>
      <c r="AS22" s="73">
        <v>1</v>
      </c>
      <c r="AT22" s="73">
        <v>1</v>
      </c>
      <c r="AU22" s="73">
        <v>1</v>
      </c>
      <c r="AV22" s="73">
        <v>1</v>
      </c>
      <c r="AW22" s="73">
        <v>1</v>
      </c>
      <c r="AX22" s="73">
        <v>1</v>
      </c>
      <c r="AY22" s="73">
        <v>1</v>
      </c>
      <c r="AZ22" s="73">
        <v>99</v>
      </c>
      <c r="BA22" s="73">
        <v>99</v>
      </c>
      <c r="BB22" s="73">
        <v>99</v>
      </c>
      <c r="BC22" s="73">
        <v>99</v>
      </c>
      <c r="BD22" s="73">
        <v>1</v>
      </c>
      <c r="BE22" s="73">
        <v>1</v>
      </c>
      <c r="BF22" s="73">
        <v>1</v>
      </c>
      <c r="BG22" s="73">
        <v>1</v>
      </c>
      <c r="BH22" s="73">
        <v>1</v>
      </c>
      <c r="BI22" s="73">
        <v>1</v>
      </c>
      <c r="BJ22" s="73">
        <v>1</v>
      </c>
      <c r="BK22" s="73">
        <v>1</v>
      </c>
      <c r="BL22" s="73">
        <v>1</v>
      </c>
      <c r="BM22" s="73">
        <v>1</v>
      </c>
      <c r="BN22" s="73">
        <v>1</v>
      </c>
      <c r="BO22" s="73">
        <v>1</v>
      </c>
      <c r="BP22" s="73">
        <v>1</v>
      </c>
      <c r="BQ22" s="73">
        <v>1</v>
      </c>
      <c r="BR22" s="73">
        <v>1</v>
      </c>
      <c r="BS22" s="73">
        <v>1</v>
      </c>
      <c r="BT22" s="73">
        <v>1</v>
      </c>
      <c r="BU22" s="73">
        <v>99</v>
      </c>
      <c r="BV22" s="73">
        <v>99</v>
      </c>
      <c r="BW22" s="73">
        <v>99</v>
      </c>
      <c r="BX22" s="73">
        <v>99</v>
      </c>
      <c r="BY22" s="73">
        <v>1</v>
      </c>
      <c r="BZ22" s="73">
        <v>99</v>
      </c>
      <c r="CA22" s="73">
        <v>99</v>
      </c>
      <c r="CB22" s="73">
        <v>99</v>
      </c>
      <c r="CC22" s="73">
        <v>1</v>
      </c>
      <c r="CD22" s="73">
        <v>1</v>
      </c>
      <c r="CE22" s="73">
        <v>1</v>
      </c>
      <c r="CF22" s="73">
        <v>1</v>
      </c>
      <c r="CG22" s="73">
        <v>1</v>
      </c>
      <c r="CH22" s="73">
        <v>99</v>
      </c>
      <c r="CI22" s="73">
        <v>1</v>
      </c>
      <c r="CJ22" s="73">
        <v>1</v>
      </c>
      <c r="CK22" s="73">
        <v>1</v>
      </c>
      <c r="CL22" s="73">
        <v>1</v>
      </c>
      <c r="CM22" s="73">
        <v>99</v>
      </c>
      <c r="CN22" s="73">
        <v>1</v>
      </c>
      <c r="CO22" s="73">
        <v>1</v>
      </c>
      <c r="CP22" s="73">
        <v>1</v>
      </c>
      <c r="CQ22" s="73">
        <v>1</v>
      </c>
      <c r="CR22" s="73">
        <v>17</v>
      </c>
      <c r="CS22" s="73" t="s">
        <v>384</v>
      </c>
      <c r="CT22" s="73">
        <v>1</v>
      </c>
      <c r="CU22" s="73">
        <v>1</v>
      </c>
      <c r="CV22" s="73">
        <v>1</v>
      </c>
      <c r="CW22" s="73">
        <v>1</v>
      </c>
      <c r="CX22" s="73">
        <v>1</v>
      </c>
      <c r="CY22" s="99">
        <v>17</v>
      </c>
      <c r="CZ22" s="99" t="s">
        <v>384</v>
      </c>
      <c r="DA22" s="99">
        <v>1</v>
      </c>
      <c r="DB22" s="99">
        <v>0</v>
      </c>
      <c r="DC22" s="99">
        <v>1</v>
      </c>
      <c r="DD22" s="99">
        <v>0</v>
      </c>
      <c r="DE22" s="99">
        <v>1</v>
      </c>
      <c r="DF22" s="99">
        <v>1</v>
      </c>
      <c r="DG22" s="99">
        <v>0</v>
      </c>
      <c r="DH22" s="99">
        <v>0</v>
      </c>
      <c r="DI22" s="99">
        <v>1</v>
      </c>
      <c r="DJ22" s="99">
        <v>1</v>
      </c>
      <c r="DK22" s="99">
        <v>1</v>
      </c>
      <c r="DL22" s="73"/>
      <c r="DM22" s="73" t="s">
        <v>367</v>
      </c>
    </row>
    <row r="23" spans="1:121" s="80" customFormat="1">
      <c r="A23" s="78" t="s">
        <v>367</v>
      </c>
      <c r="B23" s="78">
        <v>1</v>
      </c>
      <c r="C23" s="78" t="s">
        <v>385</v>
      </c>
      <c r="D23" s="78">
        <v>18</v>
      </c>
      <c r="E23" s="78">
        <v>1121</v>
      </c>
      <c r="F23" s="78">
        <v>65</v>
      </c>
      <c r="G23" s="78">
        <v>253</v>
      </c>
      <c r="H23" s="78">
        <v>1</v>
      </c>
      <c r="I23" s="78">
        <v>2</v>
      </c>
      <c r="J23" s="78"/>
      <c r="K23" s="78">
        <v>1</v>
      </c>
      <c r="L23" s="78">
        <v>1</v>
      </c>
      <c r="M23" s="78">
        <v>1</v>
      </c>
      <c r="N23" s="78">
        <v>1</v>
      </c>
      <c r="O23" s="78">
        <v>1</v>
      </c>
      <c r="P23" s="78">
        <v>1</v>
      </c>
      <c r="Q23" s="78">
        <v>1</v>
      </c>
      <c r="R23" s="78">
        <v>1</v>
      </c>
      <c r="S23" s="78">
        <v>1</v>
      </c>
      <c r="T23" s="78">
        <v>1</v>
      </c>
      <c r="U23" s="78">
        <v>1</v>
      </c>
      <c r="V23" s="78">
        <v>99</v>
      </c>
      <c r="W23" s="78">
        <v>1</v>
      </c>
      <c r="X23" s="78">
        <v>1</v>
      </c>
      <c r="Y23" s="78">
        <v>1</v>
      </c>
      <c r="Z23" s="78">
        <v>1</v>
      </c>
      <c r="AA23" s="78">
        <v>1</v>
      </c>
      <c r="AB23" s="78">
        <v>1</v>
      </c>
      <c r="AC23" s="78">
        <v>1</v>
      </c>
      <c r="AD23" s="78">
        <v>1</v>
      </c>
      <c r="AE23" s="78">
        <v>1</v>
      </c>
      <c r="AF23" s="78">
        <v>1</v>
      </c>
      <c r="AG23" s="78">
        <v>1</v>
      </c>
      <c r="AH23" s="78">
        <v>1</v>
      </c>
      <c r="AI23" s="78">
        <v>1</v>
      </c>
      <c r="AJ23" s="78">
        <v>1</v>
      </c>
      <c r="AK23" s="78">
        <v>1</v>
      </c>
      <c r="AL23" s="78">
        <v>1</v>
      </c>
      <c r="AM23" s="78">
        <v>1</v>
      </c>
      <c r="AN23" s="78">
        <v>1</v>
      </c>
      <c r="AO23" s="78">
        <v>1</v>
      </c>
      <c r="AP23" s="78">
        <v>1</v>
      </c>
      <c r="AQ23" s="78">
        <v>1</v>
      </c>
      <c r="AR23" s="78">
        <v>1</v>
      </c>
      <c r="AS23" s="78">
        <v>1</v>
      </c>
      <c r="AT23" s="78">
        <v>1</v>
      </c>
      <c r="AU23" s="78">
        <v>1</v>
      </c>
      <c r="AV23" s="78">
        <v>1</v>
      </c>
      <c r="AW23" s="78">
        <v>1</v>
      </c>
      <c r="AX23" s="78">
        <v>1</v>
      </c>
      <c r="AY23" s="78">
        <v>1</v>
      </c>
      <c r="AZ23" s="78">
        <v>99</v>
      </c>
      <c r="BA23" s="78">
        <v>99</v>
      </c>
      <c r="BB23" s="78">
        <v>99</v>
      </c>
      <c r="BC23" s="78">
        <v>99</v>
      </c>
      <c r="BD23" s="78">
        <v>1</v>
      </c>
      <c r="BE23" s="78">
        <v>1</v>
      </c>
      <c r="BF23" s="78">
        <v>1</v>
      </c>
      <c r="BG23" s="78">
        <v>1</v>
      </c>
      <c r="BH23" s="78">
        <v>1</v>
      </c>
      <c r="BI23" s="78">
        <v>1</v>
      </c>
      <c r="BJ23" s="78">
        <v>1</v>
      </c>
      <c r="BK23" s="78">
        <v>1</v>
      </c>
      <c r="BL23" s="78">
        <v>1</v>
      </c>
      <c r="BM23" s="78">
        <v>1</v>
      </c>
      <c r="BN23" s="78">
        <v>1</v>
      </c>
      <c r="BO23" s="78">
        <v>1</v>
      </c>
      <c r="BP23" s="78">
        <v>1</v>
      </c>
      <c r="BQ23" s="78">
        <v>1</v>
      </c>
      <c r="BR23" s="78">
        <v>1</v>
      </c>
      <c r="BS23" s="78">
        <v>1</v>
      </c>
      <c r="BT23" s="78">
        <v>1</v>
      </c>
      <c r="BU23" s="78">
        <v>99</v>
      </c>
      <c r="BV23" s="78">
        <v>99</v>
      </c>
      <c r="BW23" s="78">
        <v>99</v>
      </c>
      <c r="BX23" s="78">
        <v>99</v>
      </c>
      <c r="BY23" s="78">
        <v>1</v>
      </c>
      <c r="BZ23" s="78">
        <v>1</v>
      </c>
      <c r="CA23" s="78">
        <v>99</v>
      </c>
      <c r="CB23" s="78">
        <v>99</v>
      </c>
      <c r="CC23" s="78">
        <v>1</v>
      </c>
      <c r="CD23" s="78">
        <v>1</v>
      </c>
      <c r="CE23" s="78">
        <v>1</v>
      </c>
      <c r="CF23" s="78">
        <v>1</v>
      </c>
      <c r="CG23" s="78">
        <v>1</v>
      </c>
      <c r="CH23" s="78">
        <v>1</v>
      </c>
      <c r="CI23" s="78">
        <v>1</v>
      </c>
      <c r="CJ23" s="78">
        <v>1</v>
      </c>
      <c r="CK23" s="78">
        <v>1</v>
      </c>
      <c r="CL23" s="78">
        <v>1</v>
      </c>
      <c r="CM23" s="78">
        <v>1</v>
      </c>
      <c r="CN23" s="78">
        <v>1</v>
      </c>
      <c r="CO23" s="78">
        <v>1</v>
      </c>
      <c r="CP23" s="78">
        <v>1</v>
      </c>
      <c r="CQ23" s="78">
        <v>1</v>
      </c>
      <c r="CR23" s="78">
        <v>18</v>
      </c>
      <c r="CS23" s="78" t="s">
        <v>385</v>
      </c>
      <c r="CT23" s="78">
        <v>1</v>
      </c>
      <c r="CU23" s="78">
        <v>1</v>
      </c>
      <c r="CV23" s="78">
        <v>1</v>
      </c>
      <c r="CW23" s="78">
        <v>1</v>
      </c>
      <c r="CX23" s="78">
        <v>1</v>
      </c>
      <c r="CY23" s="99">
        <v>18</v>
      </c>
      <c r="CZ23" s="99" t="s">
        <v>385</v>
      </c>
      <c r="DA23" s="99">
        <v>1</v>
      </c>
      <c r="DB23" s="99">
        <v>0</v>
      </c>
      <c r="DC23" s="99">
        <v>0</v>
      </c>
      <c r="DD23" s="99">
        <v>0</v>
      </c>
      <c r="DE23" s="99">
        <v>0</v>
      </c>
      <c r="DF23" s="99">
        <v>1</v>
      </c>
      <c r="DG23" s="99">
        <v>0</v>
      </c>
      <c r="DH23" s="99">
        <v>0</v>
      </c>
      <c r="DI23" s="99">
        <v>1</v>
      </c>
      <c r="DJ23" s="99">
        <v>1</v>
      </c>
      <c r="DK23" s="99">
        <v>1</v>
      </c>
      <c r="DL23" s="78"/>
      <c r="DM23" s="78" t="s">
        <v>367</v>
      </c>
    </row>
    <row r="24" spans="1:121" s="80" customFormat="1">
      <c r="A24" s="78" t="s">
        <v>367</v>
      </c>
      <c r="B24" s="78">
        <v>1</v>
      </c>
      <c r="C24" s="78" t="s">
        <v>386</v>
      </c>
      <c r="D24" s="78">
        <v>19</v>
      </c>
      <c r="E24" s="78">
        <v>923</v>
      </c>
      <c r="F24" s="78">
        <v>12</v>
      </c>
      <c r="G24" s="78">
        <v>267</v>
      </c>
      <c r="H24" s="78">
        <v>1</v>
      </c>
      <c r="I24" s="78">
        <v>2</v>
      </c>
      <c r="J24" s="78"/>
      <c r="K24" s="78">
        <v>1</v>
      </c>
      <c r="L24" s="78">
        <v>1</v>
      </c>
      <c r="M24" s="78">
        <v>1</v>
      </c>
      <c r="N24" s="78">
        <v>1</v>
      </c>
      <c r="O24" s="78">
        <v>1</v>
      </c>
      <c r="P24" s="78">
        <v>1</v>
      </c>
      <c r="Q24" s="78">
        <v>1</v>
      </c>
      <c r="R24" s="78">
        <v>1</v>
      </c>
      <c r="S24" s="78">
        <v>1</v>
      </c>
      <c r="T24" s="78">
        <v>1</v>
      </c>
      <c r="U24" s="78">
        <v>1</v>
      </c>
      <c r="V24" s="78">
        <v>99</v>
      </c>
      <c r="W24" s="78">
        <v>1</v>
      </c>
      <c r="X24" s="78">
        <v>1</v>
      </c>
      <c r="Y24" s="78">
        <v>1</v>
      </c>
      <c r="Z24" s="78">
        <v>1</v>
      </c>
      <c r="AA24" s="78">
        <v>1</v>
      </c>
      <c r="AB24" s="78">
        <v>1</v>
      </c>
      <c r="AC24" s="78">
        <v>1</v>
      </c>
      <c r="AD24" s="78">
        <v>1</v>
      </c>
      <c r="AE24" s="78">
        <v>1</v>
      </c>
      <c r="AF24" s="78">
        <v>1</v>
      </c>
      <c r="AG24" s="78">
        <v>1</v>
      </c>
      <c r="AH24" s="78">
        <v>1</v>
      </c>
      <c r="AI24" s="78">
        <v>99</v>
      </c>
      <c r="AJ24" s="78">
        <v>1</v>
      </c>
      <c r="AK24" s="78">
        <v>1</v>
      </c>
      <c r="AL24" s="78">
        <v>1</v>
      </c>
      <c r="AM24" s="78">
        <v>1</v>
      </c>
      <c r="AN24" s="78">
        <v>1</v>
      </c>
      <c r="AO24" s="78">
        <v>1</v>
      </c>
      <c r="AP24" s="78">
        <v>1</v>
      </c>
      <c r="AQ24" s="78">
        <v>99</v>
      </c>
      <c r="AR24" s="78">
        <v>1</v>
      </c>
      <c r="AS24" s="78">
        <v>1</v>
      </c>
      <c r="AT24" s="78">
        <v>1</v>
      </c>
      <c r="AU24" s="78">
        <v>1</v>
      </c>
      <c r="AV24" s="78">
        <v>1</v>
      </c>
      <c r="AW24" s="78">
        <v>1</v>
      </c>
      <c r="AX24" s="78">
        <v>1</v>
      </c>
      <c r="AY24" s="78">
        <v>1</v>
      </c>
      <c r="AZ24" s="78">
        <v>99</v>
      </c>
      <c r="BA24" s="78">
        <v>99</v>
      </c>
      <c r="BB24" s="78">
        <v>99</v>
      </c>
      <c r="BC24" s="78">
        <v>99</v>
      </c>
      <c r="BD24" s="78">
        <v>1</v>
      </c>
      <c r="BE24" s="78">
        <v>1</v>
      </c>
      <c r="BF24" s="78">
        <v>1</v>
      </c>
      <c r="BG24" s="78">
        <v>1</v>
      </c>
      <c r="BH24" s="78">
        <v>1</v>
      </c>
      <c r="BI24" s="78">
        <v>1</v>
      </c>
      <c r="BJ24" s="78">
        <v>1</v>
      </c>
      <c r="BK24" s="78">
        <v>1</v>
      </c>
      <c r="BL24" s="78">
        <v>1</v>
      </c>
      <c r="BM24" s="78">
        <v>1</v>
      </c>
      <c r="BN24" s="78">
        <v>1</v>
      </c>
      <c r="BO24" s="78">
        <v>1</v>
      </c>
      <c r="BP24" s="78">
        <v>1</v>
      </c>
      <c r="BQ24" s="78">
        <v>1</v>
      </c>
      <c r="BR24" s="78">
        <v>1</v>
      </c>
      <c r="BS24" s="78">
        <v>1</v>
      </c>
      <c r="BT24" s="78">
        <v>1</v>
      </c>
      <c r="BU24" s="78">
        <v>99</v>
      </c>
      <c r="BV24" s="78">
        <v>99</v>
      </c>
      <c r="BW24" s="78">
        <v>99</v>
      </c>
      <c r="BX24" s="78">
        <v>99</v>
      </c>
      <c r="BY24" s="78">
        <v>1</v>
      </c>
      <c r="BZ24" s="78">
        <v>1</v>
      </c>
      <c r="CA24" s="78">
        <v>99</v>
      </c>
      <c r="CB24" s="78">
        <v>99</v>
      </c>
      <c r="CC24" s="78">
        <v>1</v>
      </c>
      <c r="CD24" s="78">
        <v>1</v>
      </c>
      <c r="CE24" s="78">
        <v>1</v>
      </c>
      <c r="CF24" s="78">
        <v>1</v>
      </c>
      <c r="CG24" s="78">
        <v>1</v>
      </c>
      <c r="CH24" s="78">
        <v>99</v>
      </c>
      <c r="CI24" s="78">
        <v>1</v>
      </c>
      <c r="CJ24" s="78">
        <v>1</v>
      </c>
      <c r="CK24" s="78">
        <v>1</v>
      </c>
      <c r="CL24" s="78">
        <v>1</v>
      </c>
      <c r="CM24" s="78">
        <v>1</v>
      </c>
      <c r="CN24" s="78">
        <v>1</v>
      </c>
      <c r="CO24" s="78">
        <v>1</v>
      </c>
      <c r="CP24" s="78">
        <v>1</v>
      </c>
      <c r="CQ24" s="78">
        <v>1</v>
      </c>
      <c r="CR24" s="78">
        <v>19</v>
      </c>
      <c r="CS24" s="78" t="s">
        <v>386</v>
      </c>
      <c r="CT24" s="78">
        <v>1</v>
      </c>
      <c r="CU24" s="78">
        <v>1</v>
      </c>
      <c r="CV24" s="78">
        <v>1</v>
      </c>
      <c r="CW24" s="78">
        <v>1</v>
      </c>
      <c r="CX24" s="78">
        <v>1</v>
      </c>
      <c r="CY24" s="99">
        <v>19</v>
      </c>
      <c r="CZ24" s="99" t="s">
        <v>386</v>
      </c>
      <c r="DA24" s="99">
        <v>1</v>
      </c>
      <c r="DB24" s="99">
        <v>0</v>
      </c>
      <c r="DC24" s="99">
        <v>1</v>
      </c>
      <c r="DD24" s="99">
        <v>0</v>
      </c>
      <c r="DE24" s="99">
        <v>1</v>
      </c>
      <c r="DF24" s="99">
        <v>1</v>
      </c>
      <c r="DG24" s="99">
        <v>0</v>
      </c>
      <c r="DH24" s="99">
        <v>0</v>
      </c>
      <c r="DI24" s="99">
        <v>1</v>
      </c>
      <c r="DJ24" s="99">
        <v>1</v>
      </c>
      <c r="DK24" s="99">
        <v>1</v>
      </c>
      <c r="DL24" s="78"/>
      <c r="DM24" s="78" t="s">
        <v>367</v>
      </c>
    </row>
    <row r="25" spans="1:121" s="75" customFormat="1">
      <c r="A25" s="73" t="s">
        <v>367</v>
      </c>
      <c r="B25" s="73">
        <v>1</v>
      </c>
      <c r="C25" s="73" t="s">
        <v>387</v>
      </c>
      <c r="D25" s="73">
        <v>20</v>
      </c>
      <c r="E25" s="73">
        <v>742</v>
      </c>
      <c r="F25" s="73">
        <v>23</v>
      </c>
      <c r="G25" s="73">
        <v>172</v>
      </c>
      <c r="H25" s="73">
        <v>1</v>
      </c>
      <c r="I25" s="73">
        <v>2</v>
      </c>
      <c r="J25" s="73"/>
      <c r="K25" s="73">
        <v>1</v>
      </c>
      <c r="L25" s="73">
        <v>1</v>
      </c>
      <c r="M25" s="73">
        <v>1</v>
      </c>
      <c r="N25" s="73">
        <v>1</v>
      </c>
      <c r="O25" s="73">
        <v>1</v>
      </c>
      <c r="P25" s="73">
        <v>1</v>
      </c>
      <c r="Q25" s="73">
        <v>1</v>
      </c>
      <c r="R25" s="73">
        <v>1</v>
      </c>
      <c r="S25" s="73">
        <v>1</v>
      </c>
      <c r="T25" s="73">
        <v>1</v>
      </c>
      <c r="U25" s="73">
        <v>1</v>
      </c>
      <c r="V25" s="73">
        <v>99</v>
      </c>
      <c r="W25" s="73">
        <v>1</v>
      </c>
      <c r="X25" s="73">
        <v>1</v>
      </c>
      <c r="Y25" s="73">
        <v>1</v>
      </c>
      <c r="Z25" s="73">
        <v>1</v>
      </c>
      <c r="AA25" s="73">
        <v>1</v>
      </c>
      <c r="AB25" s="73">
        <v>1</v>
      </c>
      <c r="AC25" s="73">
        <v>1</v>
      </c>
      <c r="AD25" s="73">
        <v>1</v>
      </c>
      <c r="AE25" s="73">
        <v>1</v>
      </c>
      <c r="AF25" s="73">
        <v>1</v>
      </c>
      <c r="AG25" s="73">
        <v>1</v>
      </c>
      <c r="AH25" s="73">
        <v>1</v>
      </c>
      <c r="AI25" s="73">
        <v>99</v>
      </c>
      <c r="AJ25" s="73">
        <v>1</v>
      </c>
      <c r="AK25" s="73">
        <v>1</v>
      </c>
      <c r="AL25" s="73">
        <v>1</v>
      </c>
      <c r="AM25" s="73">
        <v>1</v>
      </c>
      <c r="AN25" s="73">
        <v>1</v>
      </c>
      <c r="AO25" s="73">
        <v>1</v>
      </c>
      <c r="AP25" s="73">
        <v>1</v>
      </c>
      <c r="AQ25" s="73">
        <v>99</v>
      </c>
      <c r="AR25" s="73">
        <v>1</v>
      </c>
      <c r="AS25" s="73">
        <v>1</v>
      </c>
      <c r="AT25" s="73">
        <v>1</v>
      </c>
      <c r="AU25" s="73">
        <v>1</v>
      </c>
      <c r="AV25" s="73">
        <v>1</v>
      </c>
      <c r="AW25" s="73">
        <v>1</v>
      </c>
      <c r="AX25" s="73">
        <v>1</v>
      </c>
      <c r="AY25" s="73">
        <v>1</v>
      </c>
      <c r="AZ25" s="73">
        <v>99</v>
      </c>
      <c r="BA25" s="73">
        <v>99</v>
      </c>
      <c r="BB25" s="73">
        <v>99</v>
      </c>
      <c r="BC25" s="73">
        <v>99</v>
      </c>
      <c r="BD25" s="73">
        <v>1</v>
      </c>
      <c r="BE25" s="73">
        <v>1</v>
      </c>
      <c r="BF25" s="73">
        <v>1</v>
      </c>
      <c r="BG25" s="73">
        <v>1</v>
      </c>
      <c r="BH25" s="73">
        <v>1</v>
      </c>
      <c r="BI25" s="73">
        <v>1</v>
      </c>
      <c r="BJ25" s="73">
        <v>1</v>
      </c>
      <c r="BK25" s="73">
        <v>1</v>
      </c>
      <c r="BL25" s="73">
        <v>1</v>
      </c>
      <c r="BM25" s="73">
        <v>1</v>
      </c>
      <c r="BN25" s="73">
        <v>1</v>
      </c>
      <c r="BO25" s="73">
        <v>1</v>
      </c>
      <c r="BP25" s="73">
        <v>1</v>
      </c>
      <c r="BQ25" s="73">
        <v>1</v>
      </c>
      <c r="BR25" s="73">
        <v>1</v>
      </c>
      <c r="BS25" s="73">
        <v>1</v>
      </c>
      <c r="BT25" s="73">
        <v>1</v>
      </c>
      <c r="BU25" s="73">
        <v>1</v>
      </c>
      <c r="BV25" s="73">
        <v>1</v>
      </c>
      <c r="BW25" s="73">
        <v>1</v>
      </c>
      <c r="BX25" s="73">
        <v>1</v>
      </c>
      <c r="BY25" s="73">
        <v>1</v>
      </c>
      <c r="BZ25" s="73">
        <v>1</v>
      </c>
      <c r="CA25" s="73">
        <v>1</v>
      </c>
      <c r="CB25" s="73">
        <v>99</v>
      </c>
      <c r="CC25" s="73">
        <v>1</v>
      </c>
      <c r="CD25" s="73">
        <v>1</v>
      </c>
      <c r="CE25" s="73">
        <v>1</v>
      </c>
      <c r="CF25" s="73">
        <v>1</v>
      </c>
      <c r="CG25" s="73">
        <v>1</v>
      </c>
      <c r="CH25" s="73">
        <v>1</v>
      </c>
      <c r="CI25" s="73">
        <v>1</v>
      </c>
      <c r="CJ25" s="73">
        <v>1</v>
      </c>
      <c r="CK25" s="73">
        <v>1</v>
      </c>
      <c r="CL25" s="73">
        <v>1</v>
      </c>
      <c r="CM25" s="73">
        <v>1</v>
      </c>
      <c r="CN25" s="73">
        <v>1</v>
      </c>
      <c r="CO25" s="73">
        <v>1</v>
      </c>
      <c r="CP25" s="73">
        <v>1</v>
      </c>
      <c r="CQ25" s="73">
        <v>1</v>
      </c>
      <c r="CR25" s="73">
        <v>20</v>
      </c>
      <c r="CS25" s="73" t="s">
        <v>387</v>
      </c>
      <c r="CT25" s="73">
        <v>1</v>
      </c>
      <c r="CU25" s="73">
        <v>1</v>
      </c>
      <c r="CV25" s="73">
        <v>1</v>
      </c>
      <c r="CW25" s="73">
        <v>1</v>
      </c>
      <c r="CX25" s="73">
        <v>1</v>
      </c>
      <c r="CY25" s="99">
        <v>20</v>
      </c>
      <c r="CZ25" s="99" t="s">
        <v>387</v>
      </c>
      <c r="DA25" s="99">
        <v>1</v>
      </c>
      <c r="DB25" s="99">
        <v>0</v>
      </c>
      <c r="DC25" s="99">
        <v>1</v>
      </c>
      <c r="DD25" s="99">
        <v>0</v>
      </c>
      <c r="DE25" s="99">
        <v>1</v>
      </c>
      <c r="DF25" s="99">
        <v>0</v>
      </c>
      <c r="DG25" s="99">
        <v>0</v>
      </c>
      <c r="DH25" s="99">
        <v>0</v>
      </c>
      <c r="DI25" s="99">
        <v>1</v>
      </c>
      <c r="DJ25" s="99">
        <v>1</v>
      </c>
      <c r="DK25" s="99">
        <v>1</v>
      </c>
      <c r="DL25" s="73"/>
      <c r="DM25" s="73" t="s">
        <v>367</v>
      </c>
    </row>
    <row r="26" spans="1:121" s="75" customFormat="1">
      <c r="A26" s="73" t="s">
        <v>367</v>
      </c>
      <c r="B26" s="73">
        <v>1</v>
      </c>
      <c r="C26" s="73" t="s">
        <v>388</v>
      </c>
      <c r="D26" s="73">
        <v>21</v>
      </c>
      <c r="E26" s="73">
        <v>1026</v>
      </c>
      <c r="F26" s="73">
        <v>38</v>
      </c>
      <c r="G26" s="73">
        <v>255</v>
      </c>
      <c r="H26" s="73">
        <v>1</v>
      </c>
      <c r="I26" s="73">
        <v>2</v>
      </c>
      <c r="J26" s="73"/>
      <c r="K26" s="73">
        <v>1</v>
      </c>
      <c r="L26" s="73">
        <v>1</v>
      </c>
      <c r="M26" s="73">
        <v>1</v>
      </c>
      <c r="N26" s="73">
        <v>1</v>
      </c>
      <c r="O26" s="73">
        <v>1</v>
      </c>
      <c r="P26" s="73">
        <v>1</v>
      </c>
      <c r="Q26" s="73">
        <v>1</v>
      </c>
      <c r="R26" s="73">
        <v>1</v>
      </c>
      <c r="S26" s="73">
        <v>1</v>
      </c>
      <c r="T26" s="73">
        <v>1</v>
      </c>
      <c r="U26" s="73">
        <v>1</v>
      </c>
      <c r="V26" s="73">
        <v>99</v>
      </c>
      <c r="W26" s="73">
        <v>1</v>
      </c>
      <c r="X26" s="73">
        <v>1</v>
      </c>
      <c r="Y26" s="73">
        <v>1</v>
      </c>
      <c r="Z26" s="73">
        <v>1</v>
      </c>
      <c r="AA26" s="73">
        <v>1</v>
      </c>
      <c r="AB26" s="73">
        <v>1</v>
      </c>
      <c r="AC26" s="73">
        <v>1</v>
      </c>
      <c r="AD26" s="73">
        <v>1</v>
      </c>
      <c r="AE26" s="73">
        <v>1</v>
      </c>
      <c r="AF26" s="73">
        <v>1</v>
      </c>
      <c r="AG26" s="73">
        <v>1</v>
      </c>
      <c r="AH26" s="73">
        <v>1</v>
      </c>
      <c r="AI26" s="73">
        <v>99</v>
      </c>
      <c r="AJ26" s="73">
        <v>1</v>
      </c>
      <c r="AK26" s="73">
        <v>1</v>
      </c>
      <c r="AL26" s="73">
        <v>1</v>
      </c>
      <c r="AM26" s="73">
        <v>1</v>
      </c>
      <c r="AN26" s="73">
        <v>1</v>
      </c>
      <c r="AO26" s="73">
        <v>1</v>
      </c>
      <c r="AP26" s="73">
        <v>1</v>
      </c>
      <c r="AQ26" s="73">
        <v>1</v>
      </c>
      <c r="AR26" s="73">
        <v>1</v>
      </c>
      <c r="AS26" s="73">
        <v>1</v>
      </c>
      <c r="AT26" s="73">
        <v>1</v>
      </c>
      <c r="AU26" s="73">
        <v>1</v>
      </c>
      <c r="AV26" s="73">
        <v>1</v>
      </c>
      <c r="AW26" s="73">
        <v>1</v>
      </c>
      <c r="AX26" s="73">
        <v>1</v>
      </c>
      <c r="AY26" s="73">
        <v>1</v>
      </c>
      <c r="AZ26" s="73">
        <v>99</v>
      </c>
      <c r="BA26" s="73">
        <v>99</v>
      </c>
      <c r="BB26" s="73">
        <v>99</v>
      </c>
      <c r="BC26" s="73">
        <v>99</v>
      </c>
      <c r="BD26" s="73">
        <v>1</v>
      </c>
      <c r="BE26" s="73">
        <v>1</v>
      </c>
      <c r="BF26" s="73">
        <v>1</v>
      </c>
      <c r="BG26" s="73">
        <v>1</v>
      </c>
      <c r="BH26" s="73">
        <v>1</v>
      </c>
      <c r="BI26" s="73">
        <v>1</v>
      </c>
      <c r="BJ26" s="73">
        <v>1</v>
      </c>
      <c r="BK26" s="73">
        <v>1</v>
      </c>
      <c r="BL26" s="73">
        <v>1</v>
      </c>
      <c r="BM26" s="73">
        <v>1</v>
      </c>
      <c r="BN26" s="73">
        <v>1</v>
      </c>
      <c r="BO26" s="73">
        <v>1</v>
      </c>
      <c r="BP26" s="73">
        <v>1</v>
      </c>
      <c r="BQ26" s="73">
        <v>1</v>
      </c>
      <c r="BR26" s="73">
        <v>1</v>
      </c>
      <c r="BS26" s="73">
        <v>1</v>
      </c>
      <c r="BT26" s="73">
        <v>1</v>
      </c>
      <c r="BU26" s="73">
        <v>99</v>
      </c>
      <c r="BV26" s="73">
        <v>99</v>
      </c>
      <c r="BW26" s="73">
        <v>1</v>
      </c>
      <c r="BX26" s="73">
        <v>99</v>
      </c>
      <c r="BY26" s="73">
        <v>1</v>
      </c>
      <c r="BZ26" s="73">
        <v>1</v>
      </c>
      <c r="CA26" s="73">
        <v>99</v>
      </c>
      <c r="CB26" s="73">
        <v>99</v>
      </c>
      <c r="CC26" s="73">
        <v>1</v>
      </c>
      <c r="CD26" s="73">
        <v>1</v>
      </c>
      <c r="CE26" s="73">
        <v>1</v>
      </c>
      <c r="CF26" s="73">
        <v>1</v>
      </c>
      <c r="CG26" s="73">
        <v>1</v>
      </c>
      <c r="CH26" s="73">
        <v>1</v>
      </c>
      <c r="CI26" s="73">
        <v>1</v>
      </c>
      <c r="CJ26" s="73">
        <v>1</v>
      </c>
      <c r="CK26" s="73">
        <v>1</v>
      </c>
      <c r="CL26" s="73">
        <v>1</v>
      </c>
      <c r="CM26" s="73">
        <v>99</v>
      </c>
      <c r="CN26" s="73">
        <v>1</v>
      </c>
      <c r="CO26" s="73">
        <v>1</v>
      </c>
      <c r="CP26" s="73">
        <v>1</v>
      </c>
      <c r="CQ26" s="73">
        <v>1</v>
      </c>
      <c r="CR26" s="73">
        <v>21</v>
      </c>
      <c r="CS26" s="73" t="s">
        <v>388</v>
      </c>
      <c r="CT26" s="73">
        <v>1</v>
      </c>
      <c r="CU26" s="73">
        <v>1</v>
      </c>
      <c r="CV26" s="73">
        <v>1</v>
      </c>
      <c r="CW26" s="73">
        <v>1</v>
      </c>
      <c r="CX26" s="73">
        <v>1</v>
      </c>
      <c r="CY26" s="99">
        <v>21</v>
      </c>
      <c r="CZ26" s="99" t="s">
        <v>388</v>
      </c>
      <c r="DA26" s="99">
        <v>0</v>
      </c>
      <c r="DB26" s="99">
        <v>0</v>
      </c>
      <c r="DC26" s="99">
        <v>0</v>
      </c>
      <c r="DD26" s="99">
        <v>0</v>
      </c>
      <c r="DE26" s="99">
        <v>0</v>
      </c>
      <c r="DF26" s="99">
        <v>1</v>
      </c>
      <c r="DG26" s="99">
        <v>0</v>
      </c>
      <c r="DH26" s="99">
        <v>0</v>
      </c>
      <c r="DI26" s="99">
        <v>1</v>
      </c>
      <c r="DJ26" s="99">
        <v>1</v>
      </c>
      <c r="DK26" s="99">
        <v>1</v>
      </c>
      <c r="DL26" s="73"/>
      <c r="DM26" s="73" t="s">
        <v>367</v>
      </c>
    </row>
    <row r="27" spans="1:121" s="75" customFormat="1">
      <c r="A27" s="73" t="s">
        <v>367</v>
      </c>
      <c r="B27" s="73">
        <v>1</v>
      </c>
      <c r="C27" s="73" t="s">
        <v>389</v>
      </c>
      <c r="D27" s="73">
        <v>22</v>
      </c>
      <c r="E27" s="73">
        <v>410</v>
      </c>
      <c r="F27" s="73">
        <v>6</v>
      </c>
      <c r="G27" s="73">
        <v>117</v>
      </c>
      <c r="H27" s="73">
        <v>1</v>
      </c>
      <c r="I27" s="73">
        <v>2</v>
      </c>
      <c r="J27" s="73"/>
      <c r="K27" s="73">
        <v>1</v>
      </c>
      <c r="L27" s="73">
        <v>1</v>
      </c>
      <c r="M27" s="73">
        <v>1</v>
      </c>
      <c r="N27" s="73">
        <v>1</v>
      </c>
      <c r="O27" s="73">
        <v>1</v>
      </c>
      <c r="P27" s="73">
        <v>1</v>
      </c>
      <c r="Q27" s="73">
        <v>1</v>
      </c>
      <c r="R27" s="73">
        <v>1</v>
      </c>
      <c r="S27" s="73">
        <v>1</v>
      </c>
      <c r="T27" s="73">
        <v>1</v>
      </c>
      <c r="U27" s="73">
        <v>99</v>
      </c>
      <c r="V27" s="73">
        <v>99</v>
      </c>
      <c r="W27" s="73">
        <v>1</v>
      </c>
      <c r="X27" s="73">
        <v>1</v>
      </c>
      <c r="Y27" s="73">
        <v>1</v>
      </c>
      <c r="Z27" s="73">
        <v>1</v>
      </c>
      <c r="AA27" s="73">
        <v>1</v>
      </c>
      <c r="AB27" s="73">
        <v>1</v>
      </c>
      <c r="AC27" s="73">
        <v>1</v>
      </c>
      <c r="AD27" s="73">
        <v>1</v>
      </c>
      <c r="AE27" s="73">
        <v>1</v>
      </c>
      <c r="AF27" s="73">
        <v>1</v>
      </c>
      <c r="AG27" s="73">
        <v>1</v>
      </c>
      <c r="AH27" s="73">
        <v>1</v>
      </c>
      <c r="AI27" s="73">
        <v>99</v>
      </c>
      <c r="AJ27" s="73">
        <v>1</v>
      </c>
      <c r="AK27" s="73">
        <v>1</v>
      </c>
      <c r="AL27" s="73">
        <v>1</v>
      </c>
      <c r="AM27" s="73">
        <v>1</v>
      </c>
      <c r="AN27" s="73">
        <v>1</v>
      </c>
      <c r="AO27" s="73">
        <v>1</v>
      </c>
      <c r="AP27" s="73">
        <v>1</v>
      </c>
      <c r="AQ27" s="73">
        <v>99</v>
      </c>
      <c r="AR27" s="73">
        <v>1</v>
      </c>
      <c r="AS27" s="73">
        <v>1</v>
      </c>
      <c r="AT27" s="73">
        <v>1</v>
      </c>
      <c r="AU27" s="73">
        <v>1</v>
      </c>
      <c r="AV27" s="73">
        <v>1</v>
      </c>
      <c r="AW27" s="73">
        <v>1</v>
      </c>
      <c r="AX27" s="73">
        <v>1</v>
      </c>
      <c r="AY27" s="73">
        <v>1</v>
      </c>
      <c r="AZ27" s="73">
        <v>99</v>
      </c>
      <c r="BA27" s="73">
        <v>99</v>
      </c>
      <c r="BB27" s="73">
        <v>99</v>
      </c>
      <c r="BC27" s="73">
        <v>99</v>
      </c>
      <c r="BD27" s="73">
        <v>1</v>
      </c>
      <c r="BE27" s="73">
        <v>1</v>
      </c>
      <c r="BF27" s="73">
        <v>1</v>
      </c>
      <c r="BG27" s="73">
        <v>1</v>
      </c>
      <c r="BH27" s="73">
        <v>1</v>
      </c>
      <c r="BI27" s="73">
        <v>1</v>
      </c>
      <c r="BJ27" s="73">
        <v>1</v>
      </c>
      <c r="BK27" s="73">
        <v>1</v>
      </c>
      <c r="BL27" s="73">
        <v>1</v>
      </c>
      <c r="BM27" s="73">
        <v>1</v>
      </c>
      <c r="BN27" s="73">
        <v>1</v>
      </c>
      <c r="BO27" s="73">
        <v>1</v>
      </c>
      <c r="BP27" s="73">
        <v>1</v>
      </c>
      <c r="BQ27" s="73">
        <v>1</v>
      </c>
      <c r="BR27" s="73">
        <v>1</v>
      </c>
      <c r="BS27" s="73">
        <v>1</v>
      </c>
      <c r="BT27" s="73">
        <v>1</v>
      </c>
      <c r="BU27" s="73">
        <v>99</v>
      </c>
      <c r="BV27" s="73">
        <v>99</v>
      </c>
      <c r="BW27" s="73">
        <v>99</v>
      </c>
      <c r="BX27" s="73">
        <v>99</v>
      </c>
      <c r="BY27" s="73">
        <v>1</v>
      </c>
      <c r="BZ27" s="73">
        <v>1</v>
      </c>
      <c r="CA27" s="73">
        <v>99</v>
      </c>
      <c r="CB27" s="73">
        <v>99</v>
      </c>
      <c r="CC27" s="73">
        <v>1</v>
      </c>
      <c r="CD27" s="73">
        <v>1</v>
      </c>
      <c r="CE27" s="73">
        <v>1</v>
      </c>
      <c r="CF27" s="73">
        <v>1</v>
      </c>
      <c r="CG27" s="73">
        <v>1</v>
      </c>
      <c r="CH27" s="73">
        <v>1</v>
      </c>
      <c r="CI27" s="73">
        <v>1</v>
      </c>
      <c r="CJ27" s="73">
        <v>1</v>
      </c>
      <c r="CK27" s="73">
        <v>1</v>
      </c>
      <c r="CL27" s="73">
        <v>1</v>
      </c>
      <c r="CM27" s="73">
        <v>1</v>
      </c>
      <c r="CN27" s="73">
        <v>1</v>
      </c>
      <c r="CO27" s="73">
        <v>1</v>
      </c>
      <c r="CP27" s="73">
        <v>1</v>
      </c>
      <c r="CQ27" s="73">
        <v>1</v>
      </c>
      <c r="CR27" s="73">
        <v>22</v>
      </c>
      <c r="CS27" s="73" t="s">
        <v>389</v>
      </c>
      <c r="CT27" s="73">
        <v>1</v>
      </c>
      <c r="CU27" s="73">
        <v>1</v>
      </c>
      <c r="CV27" s="73">
        <v>1</v>
      </c>
      <c r="CW27" s="73">
        <v>1</v>
      </c>
      <c r="CX27" s="73">
        <v>1</v>
      </c>
      <c r="CY27" s="99">
        <v>22</v>
      </c>
      <c r="CZ27" s="99" t="s">
        <v>389</v>
      </c>
      <c r="DA27" s="99">
        <v>1</v>
      </c>
      <c r="DB27" s="99">
        <v>0</v>
      </c>
      <c r="DC27" s="99">
        <v>0</v>
      </c>
      <c r="DD27" s="99">
        <v>1</v>
      </c>
      <c r="DE27" s="99">
        <v>1</v>
      </c>
      <c r="DF27" s="99">
        <v>0</v>
      </c>
      <c r="DG27" s="99">
        <v>0</v>
      </c>
      <c r="DH27" s="99">
        <v>0</v>
      </c>
      <c r="DI27" s="99">
        <v>1</v>
      </c>
      <c r="DJ27" s="99">
        <v>1</v>
      </c>
      <c r="DK27" s="99">
        <v>1</v>
      </c>
      <c r="DL27" s="73"/>
      <c r="DM27" s="73" t="s">
        <v>367</v>
      </c>
    </row>
    <row r="28" spans="1:121" s="76" customFormat="1">
      <c r="A28" s="73" t="s">
        <v>367</v>
      </c>
      <c r="B28" s="73">
        <v>1</v>
      </c>
      <c r="C28" s="73" t="s">
        <v>390</v>
      </c>
      <c r="D28" s="73">
        <v>23</v>
      </c>
      <c r="E28" s="73">
        <v>468</v>
      </c>
      <c r="F28" s="73">
        <v>47</v>
      </c>
      <c r="G28" s="73">
        <v>150</v>
      </c>
      <c r="H28" s="73">
        <v>1</v>
      </c>
      <c r="I28" s="73">
        <v>2</v>
      </c>
      <c r="J28" s="73"/>
      <c r="K28" s="73">
        <v>1</v>
      </c>
      <c r="L28" s="73">
        <v>1</v>
      </c>
      <c r="M28" s="73">
        <v>1</v>
      </c>
      <c r="N28" s="73">
        <v>1</v>
      </c>
      <c r="O28" s="73">
        <v>1</v>
      </c>
      <c r="P28" s="73">
        <v>1</v>
      </c>
      <c r="Q28" s="73">
        <v>1</v>
      </c>
      <c r="R28" s="73">
        <v>1</v>
      </c>
      <c r="S28" s="73">
        <v>1</v>
      </c>
      <c r="T28" s="73">
        <v>1</v>
      </c>
      <c r="U28" s="73">
        <v>1</v>
      </c>
      <c r="V28" s="73">
        <v>99</v>
      </c>
      <c r="W28" s="73">
        <v>1</v>
      </c>
      <c r="X28" s="73">
        <v>1</v>
      </c>
      <c r="Y28" s="73">
        <v>1</v>
      </c>
      <c r="Z28" s="73">
        <v>1</v>
      </c>
      <c r="AA28" s="73">
        <v>1</v>
      </c>
      <c r="AB28" s="73">
        <v>1</v>
      </c>
      <c r="AC28" s="73">
        <v>1</v>
      </c>
      <c r="AD28" s="73">
        <v>1</v>
      </c>
      <c r="AE28" s="73">
        <v>1</v>
      </c>
      <c r="AF28" s="73">
        <v>1</v>
      </c>
      <c r="AG28" s="73">
        <v>1</v>
      </c>
      <c r="AH28" s="73">
        <v>1</v>
      </c>
      <c r="AI28" s="73">
        <v>99</v>
      </c>
      <c r="AJ28" s="73">
        <v>1</v>
      </c>
      <c r="AK28" s="73">
        <v>1</v>
      </c>
      <c r="AL28" s="73">
        <v>1</v>
      </c>
      <c r="AM28" s="73">
        <v>1</v>
      </c>
      <c r="AN28" s="73">
        <v>1</v>
      </c>
      <c r="AO28" s="73">
        <v>1</v>
      </c>
      <c r="AP28" s="73">
        <v>1</v>
      </c>
      <c r="AQ28" s="73">
        <v>99</v>
      </c>
      <c r="AR28" s="73">
        <v>1</v>
      </c>
      <c r="AS28" s="73">
        <v>1</v>
      </c>
      <c r="AT28" s="73">
        <v>1</v>
      </c>
      <c r="AU28" s="73">
        <v>1</v>
      </c>
      <c r="AV28" s="73">
        <v>1</v>
      </c>
      <c r="AW28" s="73">
        <v>1</v>
      </c>
      <c r="AX28" s="73">
        <v>1</v>
      </c>
      <c r="AY28" s="73">
        <v>1</v>
      </c>
      <c r="AZ28" s="73">
        <v>99</v>
      </c>
      <c r="BA28" s="73">
        <v>99</v>
      </c>
      <c r="BB28" s="73">
        <v>99</v>
      </c>
      <c r="BC28" s="73">
        <v>99</v>
      </c>
      <c r="BD28" s="73">
        <v>1</v>
      </c>
      <c r="BE28" s="73">
        <v>1</v>
      </c>
      <c r="BF28" s="73">
        <v>1</v>
      </c>
      <c r="BG28" s="73">
        <v>1</v>
      </c>
      <c r="BH28" s="73">
        <v>1</v>
      </c>
      <c r="BI28" s="73">
        <v>1</v>
      </c>
      <c r="BJ28" s="73">
        <v>1</v>
      </c>
      <c r="BK28" s="73">
        <v>1</v>
      </c>
      <c r="BL28" s="73">
        <v>1</v>
      </c>
      <c r="BM28" s="73">
        <v>1</v>
      </c>
      <c r="BN28" s="73">
        <v>1</v>
      </c>
      <c r="BO28" s="73">
        <v>1</v>
      </c>
      <c r="BP28" s="73">
        <v>1</v>
      </c>
      <c r="BQ28" s="73">
        <v>1</v>
      </c>
      <c r="BR28" s="73">
        <v>1</v>
      </c>
      <c r="BS28" s="73">
        <v>1</v>
      </c>
      <c r="BT28" s="73">
        <v>1</v>
      </c>
      <c r="BU28" s="73">
        <v>99</v>
      </c>
      <c r="BV28" s="73">
        <v>99</v>
      </c>
      <c r="BW28" s="73">
        <v>99</v>
      </c>
      <c r="BX28" s="73">
        <v>99</v>
      </c>
      <c r="BY28" s="73">
        <v>1</v>
      </c>
      <c r="BZ28" s="73">
        <v>1</v>
      </c>
      <c r="CA28" s="73">
        <v>99</v>
      </c>
      <c r="CB28" s="73">
        <v>99</v>
      </c>
      <c r="CC28" s="73">
        <v>1</v>
      </c>
      <c r="CD28" s="73">
        <v>1</v>
      </c>
      <c r="CE28" s="73">
        <v>1</v>
      </c>
      <c r="CF28" s="73">
        <v>1</v>
      </c>
      <c r="CG28" s="73">
        <v>1</v>
      </c>
      <c r="CH28" s="73">
        <v>99</v>
      </c>
      <c r="CI28" s="73">
        <v>1</v>
      </c>
      <c r="CJ28" s="73">
        <v>1</v>
      </c>
      <c r="CK28" s="73">
        <v>1</v>
      </c>
      <c r="CL28" s="73">
        <v>1</v>
      </c>
      <c r="CM28" s="73">
        <v>1</v>
      </c>
      <c r="CN28" s="73">
        <v>1</v>
      </c>
      <c r="CO28" s="73">
        <v>1</v>
      </c>
      <c r="CP28" s="73">
        <v>1</v>
      </c>
      <c r="CQ28" s="73">
        <v>1</v>
      </c>
      <c r="CR28" s="73">
        <v>23</v>
      </c>
      <c r="CS28" s="73" t="s">
        <v>390</v>
      </c>
      <c r="CT28" s="73">
        <v>1</v>
      </c>
      <c r="CU28" s="73">
        <v>1</v>
      </c>
      <c r="CV28" s="73">
        <v>1</v>
      </c>
      <c r="CW28" s="73">
        <v>1</v>
      </c>
      <c r="CX28" s="73">
        <v>1</v>
      </c>
      <c r="CY28" s="99">
        <v>23</v>
      </c>
      <c r="CZ28" s="99" t="s">
        <v>390</v>
      </c>
      <c r="DA28" s="99">
        <v>1</v>
      </c>
      <c r="DB28" s="99">
        <v>0</v>
      </c>
      <c r="DC28" s="99">
        <v>0</v>
      </c>
      <c r="DD28" s="99">
        <v>0</v>
      </c>
      <c r="DE28" s="99">
        <v>0</v>
      </c>
      <c r="DF28" s="99">
        <v>0</v>
      </c>
      <c r="DG28" s="99">
        <v>0</v>
      </c>
      <c r="DH28" s="99">
        <v>0</v>
      </c>
      <c r="DI28" s="99">
        <v>1</v>
      </c>
      <c r="DJ28" s="99">
        <v>1</v>
      </c>
      <c r="DK28" s="99">
        <v>1</v>
      </c>
      <c r="DL28" s="73"/>
      <c r="DM28" s="73" t="s">
        <v>367</v>
      </c>
    </row>
    <row r="29" spans="1:121" s="76" customFormat="1">
      <c r="A29" s="73" t="s">
        <v>367</v>
      </c>
      <c r="B29" s="73">
        <v>1</v>
      </c>
      <c r="C29" s="73" t="s">
        <v>391</v>
      </c>
      <c r="D29" s="73">
        <v>24</v>
      </c>
      <c r="E29" s="73">
        <v>749</v>
      </c>
      <c r="F29" s="73">
        <v>16</v>
      </c>
      <c r="G29" s="73">
        <v>184</v>
      </c>
      <c r="H29" s="73">
        <v>1</v>
      </c>
      <c r="I29" s="73">
        <v>2</v>
      </c>
      <c r="J29" s="73"/>
      <c r="K29" s="73">
        <v>1</v>
      </c>
      <c r="L29" s="73">
        <v>1</v>
      </c>
      <c r="M29" s="73">
        <v>1</v>
      </c>
      <c r="N29" s="73">
        <v>1</v>
      </c>
      <c r="O29" s="73">
        <v>1</v>
      </c>
      <c r="P29" s="73">
        <v>1</v>
      </c>
      <c r="Q29" s="73">
        <v>1</v>
      </c>
      <c r="R29" s="73">
        <v>1</v>
      </c>
      <c r="S29" s="73">
        <v>1</v>
      </c>
      <c r="T29" s="73">
        <v>1</v>
      </c>
      <c r="U29" s="73">
        <v>1</v>
      </c>
      <c r="V29" s="73">
        <v>99</v>
      </c>
      <c r="W29" s="73">
        <v>1</v>
      </c>
      <c r="X29" s="73">
        <v>1</v>
      </c>
      <c r="Y29" s="73">
        <v>1</v>
      </c>
      <c r="Z29" s="73">
        <v>1</v>
      </c>
      <c r="AA29" s="73">
        <v>1</v>
      </c>
      <c r="AB29" s="73">
        <v>1</v>
      </c>
      <c r="AC29" s="73">
        <v>1</v>
      </c>
      <c r="AD29" s="73">
        <v>1</v>
      </c>
      <c r="AE29" s="73">
        <v>1</v>
      </c>
      <c r="AF29" s="73">
        <v>1</v>
      </c>
      <c r="AG29" s="73">
        <v>1</v>
      </c>
      <c r="AH29" s="73">
        <v>1</v>
      </c>
      <c r="AI29" s="73">
        <v>99</v>
      </c>
      <c r="AJ29" s="73">
        <v>1</v>
      </c>
      <c r="AK29" s="73">
        <v>1</v>
      </c>
      <c r="AL29" s="73">
        <v>1</v>
      </c>
      <c r="AM29" s="73">
        <v>1</v>
      </c>
      <c r="AN29" s="73">
        <v>1</v>
      </c>
      <c r="AO29" s="73">
        <v>1</v>
      </c>
      <c r="AP29" s="73">
        <v>1</v>
      </c>
      <c r="AQ29" s="73">
        <v>99</v>
      </c>
      <c r="AR29" s="73">
        <v>1</v>
      </c>
      <c r="AS29" s="73">
        <v>1</v>
      </c>
      <c r="AT29" s="73">
        <v>1</v>
      </c>
      <c r="AU29" s="73">
        <v>1</v>
      </c>
      <c r="AV29" s="73">
        <v>1</v>
      </c>
      <c r="AW29" s="73">
        <v>1</v>
      </c>
      <c r="AX29" s="73">
        <v>1</v>
      </c>
      <c r="AY29" s="73">
        <v>1</v>
      </c>
      <c r="AZ29" s="73">
        <v>99</v>
      </c>
      <c r="BA29" s="73">
        <v>99</v>
      </c>
      <c r="BB29" s="73">
        <v>99</v>
      </c>
      <c r="BC29" s="73">
        <v>99</v>
      </c>
      <c r="BD29" s="73">
        <v>1</v>
      </c>
      <c r="BE29" s="73">
        <v>1</v>
      </c>
      <c r="BF29" s="73">
        <v>1</v>
      </c>
      <c r="BG29" s="73">
        <v>1</v>
      </c>
      <c r="BH29" s="73">
        <v>1</v>
      </c>
      <c r="BI29" s="73">
        <v>1</v>
      </c>
      <c r="BJ29" s="73">
        <v>1</v>
      </c>
      <c r="BK29" s="73">
        <v>1</v>
      </c>
      <c r="BL29" s="73">
        <v>1</v>
      </c>
      <c r="BM29" s="73">
        <v>1</v>
      </c>
      <c r="BN29" s="73">
        <v>1</v>
      </c>
      <c r="BO29" s="73">
        <v>1</v>
      </c>
      <c r="BP29" s="73">
        <v>1</v>
      </c>
      <c r="BQ29" s="73">
        <v>1</v>
      </c>
      <c r="BR29" s="73">
        <v>1</v>
      </c>
      <c r="BS29" s="73">
        <v>1</v>
      </c>
      <c r="BT29" s="73">
        <v>1</v>
      </c>
      <c r="BU29" s="73">
        <v>99</v>
      </c>
      <c r="BV29" s="73">
        <v>99</v>
      </c>
      <c r="BW29" s="73">
        <v>99</v>
      </c>
      <c r="BX29" s="73">
        <v>99</v>
      </c>
      <c r="BY29" s="73">
        <v>1</v>
      </c>
      <c r="BZ29" s="73">
        <v>1</v>
      </c>
      <c r="CA29" s="73">
        <v>99</v>
      </c>
      <c r="CB29" s="73">
        <v>99</v>
      </c>
      <c r="CC29" s="73">
        <v>1</v>
      </c>
      <c r="CD29" s="73">
        <v>1</v>
      </c>
      <c r="CE29" s="73">
        <v>1</v>
      </c>
      <c r="CF29" s="73">
        <v>1</v>
      </c>
      <c r="CG29" s="73">
        <v>1</v>
      </c>
      <c r="CH29" s="73">
        <v>99</v>
      </c>
      <c r="CI29" s="73">
        <v>1</v>
      </c>
      <c r="CJ29" s="73">
        <v>1</v>
      </c>
      <c r="CK29" s="73">
        <v>1</v>
      </c>
      <c r="CL29" s="73">
        <v>1</v>
      </c>
      <c r="CM29" s="73">
        <v>99</v>
      </c>
      <c r="CN29" s="73">
        <v>1</v>
      </c>
      <c r="CO29" s="73">
        <v>1</v>
      </c>
      <c r="CP29" s="73">
        <v>1</v>
      </c>
      <c r="CQ29" s="73">
        <v>1</v>
      </c>
      <c r="CR29" s="73">
        <v>24</v>
      </c>
      <c r="CS29" s="73" t="s">
        <v>391</v>
      </c>
      <c r="CT29" s="73">
        <v>1</v>
      </c>
      <c r="CU29" s="73">
        <v>1</v>
      </c>
      <c r="CV29" s="73">
        <v>1</v>
      </c>
      <c r="CW29" s="73">
        <v>1</v>
      </c>
      <c r="CX29" s="73">
        <v>1</v>
      </c>
      <c r="CY29" s="99">
        <v>24</v>
      </c>
      <c r="CZ29" s="99" t="s">
        <v>391</v>
      </c>
      <c r="DA29" s="99">
        <v>1</v>
      </c>
      <c r="DB29" s="99">
        <v>0</v>
      </c>
      <c r="DC29" s="99">
        <v>0</v>
      </c>
      <c r="DD29" s="99">
        <v>0</v>
      </c>
      <c r="DE29" s="99">
        <v>1</v>
      </c>
      <c r="DF29" s="99">
        <v>0</v>
      </c>
      <c r="DG29" s="99">
        <v>0</v>
      </c>
      <c r="DH29" s="99">
        <v>0</v>
      </c>
      <c r="DI29" s="99">
        <v>1</v>
      </c>
      <c r="DJ29" s="99">
        <v>1</v>
      </c>
      <c r="DK29" s="99">
        <v>1</v>
      </c>
      <c r="DL29" s="73"/>
      <c r="DM29" s="73" t="s">
        <v>367</v>
      </c>
    </row>
    <row r="30" spans="1:121" s="82" customFormat="1">
      <c r="A30" s="78" t="s">
        <v>367</v>
      </c>
      <c r="B30" s="78">
        <v>1</v>
      </c>
      <c r="C30" s="78" t="s">
        <v>392</v>
      </c>
      <c r="D30" s="78">
        <v>25</v>
      </c>
      <c r="E30" s="78">
        <v>1011</v>
      </c>
      <c r="F30" s="78">
        <v>7</v>
      </c>
      <c r="G30" s="78">
        <v>225</v>
      </c>
      <c r="H30" s="78">
        <v>1</v>
      </c>
      <c r="I30" s="78">
        <v>2</v>
      </c>
      <c r="J30" s="78"/>
      <c r="K30" s="78">
        <v>1</v>
      </c>
      <c r="L30" s="78">
        <v>1</v>
      </c>
      <c r="M30" s="78">
        <v>1</v>
      </c>
      <c r="N30" s="78">
        <v>1</v>
      </c>
      <c r="O30" s="78">
        <v>1</v>
      </c>
      <c r="P30" s="78">
        <v>1</v>
      </c>
      <c r="Q30" s="78">
        <v>1</v>
      </c>
      <c r="R30" s="78">
        <v>1</v>
      </c>
      <c r="S30" s="78">
        <v>1</v>
      </c>
      <c r="T30" s="78">
        <v>1</v>
      </c>
      <c r="U30" s="78">
        <v>1</v>
      </c>
      <c r="V30" s="78">
        <v>99</v>
      </c>
      <c r="W30" s="78">
        <v>1</v>
      </c>
      <c r="X30" s="78">
        <v>1</v>
      </c>
      <c r="Y30" s="78">
        <v>1</v>
      </c>
      <c r="Z30" s="78">
        <v>1</v>
      </c>
      <c r="AA30" s="78">
        <v>1</v>
      </c>
      <c r="AB30" s="78">
        <v>1</v>
      </c>
      <c r="AC30" s="78">
        <v>1</v>
      </c>
      <c r="AD30" s="78">
        <v>1</v>
      </c>
      <c r="AE30" s="78">
        <v>1</v>
      </c>
      <c r="AF30" s="78">
        <v>1</v>
      </c>
      <c r="AG30" s="78">
        <v>1</v>
      </c>
      <c r="AH30" s="78">
        <v>1</v>
      </c>
      <c r="AI30" s="78">
        <v>1</v>
      </c>
      <c r="AJ30" s="78">
        <v>1</v>
      </c>
      <c r="AK30" s="78">
        <v>1</v>
      </c>
      <c r="AL30" s="78">
        <v>1</v>
      </c>
      <c r="AM30" s="78">
        <v>1</v>
      </c>
      <c r="AN30" s="78">
        <v>1</v>
      </c>
      <c r="AO30" s="78">
        <v>1</v>
      </c>
      <c r="AP30" s="78">
        <v>1</v>
      </c>
      <c r="AQ30" s="78">
        <v>99</v>
      </c>
      <c r="AR30" s="78">
        <v>1</v>
      </c>
      <c r="AS30" s="78">
        <v>1</v>
      </c>
      <c r="AT30" s="78">
        <v>1</v>
      </c>
      <c r="AU30" s="78">
        <v>1</v>
      </c>
      <c r="AV30" s="78">
        <v>1</v>
      </c>
      <c r="AW30" s="78">
        <v>1</v>
      </c>
      <c r="AX30" s="78">
        <v>1</v>
      </c>
      <c r="AY30" s="78">
        <v>1</v>
      </c>
      <c r="AZ30" s="78">
        <v>99</v>
      </c>
      <c r="BA30" s="78">
        <v>99</v>
      </c>
      <c r="BB30" s="78">
        <v>99</v>
      </c>
      <c r="BC30" s="78">
        <v>99</v>
      </c>
      <c r="BD30" s="78">
        <v>1</v>
      </c>
      <c r="BE30" s="78">
        <v>1</v>
      </c>
      <c r="BF30" s="78">
        <v>1</v>
      </c>
      <c r="BG30" s="78">
        <v>1</v>
      </c>
      <c r="BH30" s="78">
        <v>1</v>
      </c>
      <c r="BI30" s="78">
        <v>1</v>
      </c>
      <c r="BJ30" s="78">
        <v>1</v>
      </c>
      <c r="BK30" s="78">
        <v>1</v>
      </c>
      <c r="BL30" s="78">
        <v>1</v>
      </c>
      <c r="BM30" s="78">
        <v>1</v>
      </c>
      <c r="BN30" s="78">
        <v>1</v>
      </c>
      <c r="BO30" s="78">
        <v>1</v>
      </c>
      <c r="BP30" s="78">
        <v>1</v>
      </c>
      <c r="BQ30" s="78">
        <v>1</v>
      </c>
      <c r="BR30" s="78">
        <v>1</v>
      </c>
      <c r="BS30" s="78">
        <v>1</v>
      </c>
      <c r="BT30" s="78">
        <v>1</v>
      </c>
      <c r="BU30" s="78">
        <v>99</v>
      </c>
      <c r="BV30" s="78">
        <v>99</v>
      </c>
      <c r="BW30" s="78">
        <v>99</v>
      </c>
      <c r="BX30" s="78">
        <v>99</v>
      </c>
      <c r="BY30" s="78">
        <v>1</v>
      </c>
      <c r="BZ30" s="78">
        <v>99</v>
      </c>
      <c r="CA30" s="78">
        <v>99</v>
      </c>
      <c r="CB30" s="78">
        <v>99</v>
      </c>
      <c r="CC30" s="78">
        <v>1</v>
      </c>
      <c r="CD30" s="78">
        <v>1</v>
      </c>
      <c r="CE30" s="78">
        <v>1</v>
      </c>
      <c r="CF30" s="78">
        <v>1</v>
      </c>
      <c r="CG30" s="78">
        <v>1</v>
      </c>
      <c r="CH30" s="78">
        <v>99</v>
      </c>
      <c r="CI30" s="78">
        <v>1</v>
      </c>
      <c r="CJ30" s="78">
        <v>1</v>
      </c>
      <c r="CK30" s="78">
        <v>1</v>
      </c>
      <c r="CL30" s="78">
        <v>1</v>
      </c>
      <c r="CM30" s="78">
        <v>99</v>
      </c>
      <c r="CN30" s="78">
        <v>1</v>
      </c>
      <c r="CO30" s="78">
        <v>1</v>
      </c>
      <c r="CP30" s="78">
        <v>1</v>
      </c>
      <c r="CQ30" s="78">
        <v>1</v>
      </c>
      <c r="CR30" s="78">
        <v>25</v>
      </c>
      <c r="CS30" s="78" t="s">
        <v>392</v>
      </c>
      <c r="CT30" s="78">
        <v>1</v>
      </c>
      <c r="CU30" s="78">
        <v>1</v>
      </c>
      <c r="CV30" s="78">
        <v>1</v>
      </c>
      <c r="CW30" s="78">
        <v>1</v>
      </c>
      <c r="CX30" s="78">
        <v>1</v>
      </c>
      <c r="CY30" s="99">
        <v>25</v>
      </c>
      <c r="CZ30" s="99" t="s">
        <v>392</v>
      </c>
      <c r="DA30" s="99">
        <v>1</v>
      </c>
      <c r="DB30" s="99">
        <v>0</v>
      </c>
      <c r="DC30" s="99">
        <v>0</v>
      </c>
      <c r="DD30" s="99">
        <v>1</v>
      </c>
      <c r="DE30" s="99">
        <v>0</v>
      </c>
      <c r="DF30" s="99">
        <v>0</v>
      </c>
      <c r="DG30" s="99">
        <v>0</v>
      </c>
      <c r="DH30" s="99">
        <v>0</v>
      </c>
      <c r="DI30" s="99">
        <v>1</v>
      </c>
      <c r="DJ30" s="99">
        <v>1</v>
      </c>
      <c r="DK30" s="99">
        <v>1</v>
      </c>
      <c r="DL30" s="78"/>
      <c r="DM30" s="78" t="s">
        <v>367</v>
      </c>
    </row>
    <row r="31" spans="1:121" s="76" customFormat="1">
      <c r="A31" s="73" t="s">
        <v>367</v>
      </c>
      <c r="B31" s="73">
        <v>1</v>
      </c>
      <c r="C31" s="73" t="s">
        <v>393</v>
      </c>
      <c r="D31" s="73">
        <v>26</v>
      </c>
      <c r="E31" s="73">
        <v>410</v>
      </c>
      <c r="F31" s="73">
        <v>24</v>
      </c>
      <c r="G31" s="73">
        <v>124</v>
      </c>
      <c r="H31" s="73">
        <v>1</v>
      </c>
      <c r="I31" s="73">
        <v>2</v>
      </c>
      <c r="J31" s="73"/>
      <c r="K31" s="73">
        <v>1</v>
      </c>
      <c r="L31" s="73">
        <v>1</v>
      </c>
      <c r="M31" s="73">
        <v>1</v>
      </c>
      <c r="N31" s="73">
        <v>1</v>
      </c>
      <c r="O31" s="73">
        <v>1</v>
      </c>
      <c r="P31" s="73">
        <v>1</v>
      </c>
      <c r="Q31" s="73">
        <v>1</v>
      </c>
      <c r="R31" s="73">
        <v>1</v>
      </c>
      <c r="S31" s="73">
        <v>1</v>
      </c>
      <c r="T31" s="73">
        <v>1</v>
      </c>
      <c r="U31" s="73">
        <v>1</v>
      </c>
      <c r="V31" s="73">
        <v>99</v>
      </c>
      <c r="W31" s="73">
        <v>1</v>
      </c>
      <c r="X31" s="73">
        <v>1</v>
      </c>
      <c r="Y31" s="73">
        <v>1</v>
      </c>
      <c r="Z31" s="73">
        <v>1</v>
      </c>
      <c r="AA31" s="73">
        <v>1</v>
      </c>
      <c r="AB31" s="73">
        <v>1</v>
      </c>
      <c r="AC31" s="73">
        <v>1</v>
      </c>
      <c r="AD31" s="73">
        <v>1</v>
      </c>
      <c r="AE31" s="73">
        <v>1</v>
      </c>
      <c r="AF31" s="73">
        <v>1</v>
      </c>
      <c r="AG31" s="73">
        <v>1</v>
      </c>
      <c r="AH31" s="73">
        <v>1</v>
      </c>
      <c r="AI31" s="73">
        <v>1</v>
      </c>
      <c r="AJ31" s="73">
        <v>1</v>
      </c>
      <c r="AK31" s="73">
        <v>1</v>
      </c>
      <c r="AL31" s="73">
        <v>1</v>
      </c>
      <c r="AM31" s="73">
        <v>1</v>
      </c>
      <c r="AN31" s="73">
        <v>1</v>
      </c>
      <c r="AO31" s="73">
        <v>1</v>
      </c>
      <c r="AP31" s="73">
        <v>1</v>
      </c>
      <c r="AQ31" s="73">
        <v>1</v>
      </c>
      <c r="AR31" s="73">
        <v>1</v>
      </c>
      <c r="AS31" s="73">
        <v>1</v>
      </c>
      <c r="AT31" s="73">
        <v>1</v>
      </c>
      <c r="AU31" s="73">
        <v>1</v>
      </c>
      <c r="AV31" s="73">
        <v>1</v>
      </c>
      <c r="AW31" s="73">
        <v>1</v>
      </c>
      <c r="AX31" s="73">
        <v>1</v>
      </c>
      <c r="AY31" s="73">
        <v>1</v>
      </c>
      <c r="AZ31" s="73">
        <v>99</v>
      </c>
      <c r="BA31" s="73">
        <v>99</v>
      </c>
      <c r="BB31" s="73">
        <v>99</v>
      </c>
      <c r="BC31" s="73">
        <v>99</v>
      </c>
      <c r="BD31" s="73">
        <v>1</v>
      </c>
      <c r="BE31" s="73">
        <v>1</v>
      </c>
      <c r="BF31" s="73">
        <v>1</v>
      </c>
      <c r="BG31" s="73">
        <v>1</v>
      </c>
      <c r="BH31" s="73">
        <v>1</v>
      </c>
      <c r="BI31" s="73">
        <v>1</v>
      </c>
      <c r="BJ31" s="73">
        <v>1</v>
      </c>
      <c r="BK31" s="73">
        <v>1</v>
      </c>
      <c r="BL31" s="73">
        <v>1</v>
      </c>
      <c r="BM31" s="73">
        <v>1</v>
      </c>
      <c r="BN31" s="73">
        <v>1</v>
      </c>
      <c r="BO31" s="73">
        <v>1</v>
      </c>
      <c r="BP31" s="73">
        <v>1</v>
      </c>
      <c r="BQ31" s="73">
        <v>1</v>
      </c>
      <c r="BR31" s="73">
        <v>1</v>
      </c>
      <c r="BS31" s="73">
        <v>1</v>
      </c>
      <c r="BT31" s="73">
        <v>1</v>
      </c>
      <c r="BU31" s="73">
        <v>1</v>
      </c>
      <c r="BV31" s="73">
        <v>1</v>
      </c>
      <c r="BW31" s="73">
        <v>1</v>
      </c>
      <c r="BX31" s="73">
        <v>1</v>
      </c>
      <c r="BY31" s="73">
        <v>1</v>
      </c>
      <c r="BZ31" s="73">
        <v>1</v>
      </c>
      <c r="CA31" s="73">
        <v>1</v>
      </c>
      <c r="CB31" s="73">
        <v>99</v>
      </c>
      <c r="CC31" s="73">
        <v>1</v>
      </c>
      <c r="CD31" s="73">
        <v>1</v>
      </c>
      <c r="CE31" s="73">
        <v>1</v>
      </c>
      <c r="CF31" s="73">
        <v>1</v>
      </c>
      <c r="CG31" s="73">
        <v>1</v>
      </c>
      <c r="CH31" s="73">
        <v>1</v>
      </c>
      <c r="CI31" s="73">
        <v>1</v>
      </c>
      <c r="CJ31" s="73">
        <v>1</v>
      </c>
      <c r="CK31" s="73">
        <v>1</v>
      </c>
      <c r="CL31" s="73">
        <v>1</v>
      </c>
      <c r="CM31" s="73">
        <v>1</v>
      </c>
      <c r="CN31" s="73">
        <v>1</v>
      </c>
      <c r="CO31" s="73">
        <v>1</v>
      </c>
      <c r="CP31" s="73">
        <v>1</v>
      </c>
      <c r="CQ31" s="73">
        <v>1</v>
      </c>
      <c r="CR31" s="73">
        <v>26</v>
      </c>
      <c r="CS31" s="73" t="s">
        <v>393</v>
      </c>
      <c r="CT31" s="73">
        <v>1</v>
      </c>
      <c r="CU31" s="73">
        <v>1</v>
      </c>
      <c r="CV31" s="73">
        <v>1</v>
      </c>
      <c r="CW31" s="73">
        <v>1</v>
      </c>
      <c r="CX31" s="73">
        <v>1</v>
      </c>
      <c r="CY31" s="99">
        <v>26</v>
      </c>
      <c r="CZ31" s="99" t="s">
        <v>393</v>
      </c>
      <c r="DA31" s="99">
        <v>0</v>
      </c>
      <c r="DB31" s="99">
        <v>1</v>
      </c>
      <c r="DC31" s="99">
        <v>0</v>
      </c>
      <c r="DD31" s="99">
        <v>0</v>
      </c>
      <c r="DE31" s="99">
        <v>1</v>
      </c>
      <c r="DF31" s="99">
        <v>0</v>
      </c>
      <c r="DG31" s="99">
        <v>0</v>
      </c>
      <c r="DH31" s="99">
        <v>1</v>
      </c>
      <c r="DI31" s="99">
        <v>1</v>
      </c>
      <c r="DJ31" s="99">
        <v>1</v>
      </c>
      <c r="DK31" s="99">
        <v>1</v>
      </c>
      <c r="DL31" s="73"/>
      <c r="DM31" s="73" t="s">
        <v>367</v>
      </c>
    </row>
    <row r="32" spans="1:121" s="76" customFormat="1">
      <c r="A32" s="73" t="s">
        <v>367</v>
      </c>
      <c r="B32" s="73">
        <v>1</v>
      </c>
      <c r="C32" s="73" t="s">
        <v>394</v>
      </c>
      <c r="D32" s="73">
        <v>27</v>
      </c>
      <c r="E32" s="73">
        <v>613</v>
      </c>
      <c r="F32" s="73">
        <v>10</v>
      </c>
      <c r="G32" s="73">
        <v>163</v>
      </c>
      <c r="H32" s="73">
        <v>1</v>
      </c>
      <c r="I32" s="73">
        <v>2</v>
      </c>
      <c r="J32" s="73"/>
      <c r="K32" s="73">
        <v>1</v>
      </c>
      <c r="L32" s="73">
        <v>1</v>
      </c>
      <c r="M32" s="73">
        <v>1</v>
      </c>
      <c r="N32" s="73">
        <v>1</v>
      </c>
      <c r="O32" s="73">
        <v>1</v>
      </c>
      <c r="P32" s="73">
        <v>1</v>
      </c>
      <c r="Q32" s="73">
        <v>1</v>
      </c>
      <c r="R32" s="73">
        <v>1</v>
      </c>
      <c r="S32" s="73">
        <v>1</v>
      </c>
      <c r="T32" s="73">
        <v>1</v>
      </c>
      <c r="U32" s="73">
        <v>1</v>
      </c>
      <c r="V32" s="73">
        <v>99</v>
      </c>
      <c r="W32" s="73">
        <v>1</v>
      </c>
      <c r="X32" s="73">
        <v>1</v>
      </c>
      <c r="Y32" s="73">
        <v>1</v>
      </c>
      <c r="Z32" s="73">
        <v>1</v>
      </c>
      <c r="AA32" s="73">
        <v>1</v>
      </c>
      <c r="AB32" s="73">
        <v>1</v>
      </c>
      <c r="AC32" s="73">
        <v>1</v>
      </c>
      <c r="AD32" s="73">
        <v>1</v>
      </c>
      <c r="AE32" s="73">
        <v>1</v>
      </c>
      <c r="AF32" s="73">
        <v>1</v>
      </c>
      <c r="AG32" s="73">
        <v>1</v>
      </c>
      <c r="AH32" s="73">
        <v>1</v>
      </c>
      <c r="AI32" s="73">
        <v>1</v>
      </c>
      <c r="AJ32" s="73">
        <v>1</v>
      </c>
      <c r="AK32" s="73">
        <v>1</v>
      </c>
      <c r="AL32" s="73">
        <v>1</v>
      </c>
      <c r="AM32" s="73">
        <v>1</v>
      </c>
      <c r="AN32" s="73">
        <v>1</v>
      </c>
      <c r="AO32" s="73">
        <v>1</v>
      </c>
      <c r="AP32" s="73">
        <v>1</v>
      </c>
      <c r="AQ32" s="73">
        <v>99</v>
      </c>
      <c r="AR32" s="73">
        <v>1</v>
      </c>
      <c r="AS32" s="73">
        <v>1</v>
      </c>
      <c r="AT32" s="73">
        <v>1</v>
      </c>
      <c r="AU32" s="73">
        <v>1</v>
      </c>
      <c r="AV32" s="73">
        <v>1</v>
      </c>
      <c r="AW32" s="73">
        <v>1</v>
      </c>
      <c r="AX32" s="73">
        <v>1</v>
      </c>
      <c r="AY32" s="73">
        <v>1</v>
      </c>
      <c r="AZ32" s="73">
        <v>99</v>
      </c>
      <c r="BA32" s="73">
        <v>99</v>
      </c>
      <c r="BB32" s="73">
        <v>99</v>
      </c>
      <c r="BC32" s="73">
        <v>99</v>
      </c>
      <c r="BD32" s="73">
        <v>1</v>
      </c>
      <c r="BE32" s="73">
        <v>1</v>
      </c>
      <c r="BF32" s="73">
        <v>1</v>
      </c>
      <c r="BG32" s="73">
        <v>1</v>
      </c>
      <c r="BH32" s="73">
        <v>1</v>
      </c>
      <c r="BI32" s="73">
        <v>1</v>
      </c>
      <c r="BJ32" s="73">
        <v>1</v>
      </c>
      <c r="BK32" s="73">
        <v>1</v>
      </c>
      <c r="BL32" s="73">
        <v>1</v>
      </c>
      <c r="BM32" s="73">
        <v>1</v>
      </c>
      <c r="BN32" s="73">
        <v>1</v>
      </c>
      <c r="BO32" s="73">
        <v>1</v>
      </c>
      <c r="BP32" s="73">
        <v>1</v>
      </c>
      <c r="BQ32" s="73">
        <v>1</v>
      </c>
      <c r="BR32" s="73">
        <v>1</v>
      </c>
      <c r="BS32" s="73">
        <v>1</v>
      </c>
      <c r="BT32" s="73">
        <v>1</v>
      </c>
      <c r="BU32" s="73">
        <v>99</v>
      </c>
      <c r="BV32" s="73">
        <v>99</v>
      </c>
      <c r="BW32" s="73">
        <v>99</v>
      </c>
      <c r="BX32" s="73">
        <v>99</v>
      </c>
      <c r="BY32" s="73">
        <v>1</v>
      </c>
      <c r="BZ32" s="73">
        <v>1</v>
      </c>
      <c r="CA32" s="73">
        <v>99</v>
      </c>
      <c r="CB32" s="73">
        <v>99</v>
      </c>
      <c r="CC32" s="73">
        <v>1</v>
      </c>
      <c r="CD32" s="73">
        <v>1</v>
      </c>
      <c r="CE32" s="73">
        <v>1</v>
      </c>
      <c r="CF32" s="73">
        <v>1</v>
      </c>
      <c r="CG32" s="73">
        <v>1</v>
      </c>
      <c r="CH32" s="73">
        <v>99</v>
      </c>
      <c r="CI32" s="73">
        <v>1</v>
      </c>
      <c r="CJ32" s="73">
        <v>1</v>
      </c>
      <c r="CK32" s="73">
        <v>1</v>
      </c>
      <c r="CL32" s="73">
        <v>1</v>
      </c>
      <c r="CM32" s="73">
        <v>1</v>
      </c>
      <c r="CN32" s="73">
        <v>1</v>
      </c>
      <c r="CO32" s="73">
        <v>1</v>
      </c>
      <c r="CP32" s="73">
        <v>1</v>
      </c>
      <c r="CQ32" s="73">
        <v>1</v>
      </c>
      <c r="CR32" s="73">
        <v>27</v>
      </c>
      <c r="CS32" s="73" t="s">
        <v>394</v>
      </c>
      <c r="CT32" s="73">
        <v>1</v>
      </c>
      <c r="CU32" s="73">
        <v>1</v>
      </c>
      <c r="CV32" s="73">
        <v>1</v>
      </c>
      <c r="CW32" s="73">
        <v>1</v>
      </c>
      <c r="CX32" s="73">
        <v>1</v>
      </c>
      <c r="CY32" s="99">
        <v>27</v>
      </c>
      <c r="CZ32" s="99" t="s">
        <v>394</v>
      </c>
      <c r="DA32" s="99">
        <v>0</v>
      </c>
      <c r="DB32" s="99">
        <v>0</v>
      </c>
      <c r="DC32" s="99">
        <v>0</v>
      </c>
      <c r="DD32" s="99">
        <v>0</v>
      </c>
      <c r="DE32" s="99">
        <v>0</v>
      </c>
      <c r="DF32" s="99">
        <v>0</v>
      </c>
      <c r="DG32" s="99">
        <v>0</v>
      </c>
      <c r="DH32" s="99">
        <v>0</v>
      </c>
      <c r="DI32" s="99">
        <v>1</v>
      </c>
      <c r="DJ32" s="99">
        <v>1</v>
      </c>
      <c r="DK32" s="99">
        <v>1</v>
      </c>
      <c r="DL32" s="75"/>
      <c r="DM32" s="73" t="s">
        <v>367</v>
      </c>
    </row>
    <row r="33" spans="1:121" s="76" customFormat="1">
      <c r="A33" s="73" t="s">
        <v>367</v>
      </c>
      <c r="B33" s="73">
        <v>1</v>
      </c>
      <c r="C33" s="73" t="s">
        <v>395</v>
      </c>
      <c r="D33" s="73">
        <v>28</v>
      </c>
      <c r="E33" s="73">
        <v>383</v>
      </c>
      <c r="F33" s="73">
        <v>14</v>
      </c>
      <c r="G33" s="73">
        <v>99</v>
      </c>
      <c r="H33" s="73">
        <v>1</v>
      </c>
      <c r="I33" s="73">
        <v>2</v>
      </c>
      <c r="J33" s="73"/>
      <c r="K33" s="73">
        <v>1</v>
      </c>
      <c r="L33" s="73">
        <v>1</v>
      </c>
      <c r="M33" s="73">
        <v>1</v>
      </c>
      <c r="N33" s="73">
        <v>1</v>
      </c>
      <c r="O33" s="73">
        <v>1</v>
      </c>
      <c r="P33" s="73">
        <v>1</v>
      </c>
      <c r="Q33" s="73">
        <v>1</v>
      </c>
      <c r="R33" s="73">
        <v>1</v>
      </c>
      <c r="S33" s="73">
        <v>1</v>
      </c>
      <c r="T33" s="73">
        <v>1</v>
      </c>
      <c r="U33" s="73">
        <v>99</v>
      </c>
      <c r="V33" s="73">
        <v>99</v>
      </c>
      <c r="W33" s="73">
        <v>1</v>
      </c>
      <c r="X33" s="73">
        <v>1</v>
      </c>
      <c r="Y33" s="73">
        <v>1</v>
      </c>
      <c r="Z33" s="73">
        <v>1</v>
      </c>
      <c r="AA33" s="73">
        <v>1</v>
      </c>
      <c r="AB33" s="73">
        <v>1</v>
      </c>
      <c r="AC33" s="73">
        <v>1</v>
      </c>
      <c r="AD33" s="73">
        <v>1</v>
      </c>
      <c r="AE33" s="73">
        <v>1</v>
      </c>
      <c r="AF33" s="73">
        <v>1</v>
      </c>
      <c r="AG33" s="73">
        <v>1</v>
      </c>
      <c r="AH33" s="73">
        <v>1</v>
      </c>
      <c r="AI33" s="73">
        <v>99</v>
      </c>
      <c r="AJ33" s="73">
        <v>1</v>
      </c>
      <c r="AK33" s="73">
        <v>1</v>
      </c>
      <c r="AL33" s="73">
        <v>1</v>
      </c>
      <c r="AM33" s="73">
        <v>1</v>
      </c>
      <c r="AN33" s="73">
        <v>1</v>
      </c>
      <c r="AO33" s="73">
        <v>1</v>
      </c>
      <c r="AP33" s="73">
        <v>1</v>
      </c>
      <c r="AQ33" s="73">
        <v>99</v>
      </c>
      <c r="AR33" s="73">
        <v>1</v>
      </c>
      <c r="AS33" s="73">
        <v>1</v>
      </c>
      <c r="AT33" s="73">
        <v>1</v>
      </c>
      <c r="AU33" s="73">
        <v>1</v>
      </c>
      <c r="AV33" s="73">
        <v>1</v>
      </c>
      <c r="AW33" s="73">
        <v>1</v>
      </c>
      <c r="AX33" s="73">
        <v>1</v>
      </c>
      <c r="AY33" s="73">
        <v>1</v>
      </c>
      <c r="AZ33" s="73">
        <v>99</v>
      </c>
      <c r="BA33" s="73">
        <v>99</v>
      </c>
      <c r="BB33" s="73">
        <v>99</v>
      </c>
      <c r="BC33" s="73">
        <v>99</v>
      </c>
      <c r="BD33" s="73">
        <v>1</v>
      </c>
      <c r="BE33" s="73">
        <v>1</v>
      </c>
      <c r="BF33" s="73">
        <v>1</v>
      </c>
      <c r="BG33" s="73">
        <v>1</v>
      </c>
      <c r="BH33" s="73">
        <v>1</v>
      </c>
      <c r="BI33" s="73">
        <v>1</v>
      </c>
      <c r="BJ33" s="73">
        <v>1</v>
      </c>
      <c r="BK33" s="73">
        <v>1</v>
      </c>
      <c r="BL33" s="73">
        <v>1</v>
      </c>
      <c r="BM33" s="73">
        <v>1</v>
      </c>
      <c r="BN33" s="73">
        <v>1</v>
      </c>
      <c r="BO33" s="73">
        <v>1</v>
      </c>
      <c r="BP33" s="73">
        <v>1</v>
      </c>
      <c r="BQ33" s="73">
        <v>1</v>
      </c>
      <c r="BR33" s="73">
        <v>1</v>
      </c>
      <c r="BS33" s="73">
        <v>1</v>
      </c>
      <c r="BT33" s="73">
        <v>1</v>
      </c>
      <c r="BU33" s="73">
        <v>99</v>
      </c>
      <c r="BV33" s="73">
        <v>99</v>
      </c>
      <c r="BW33" s="73">
        <v>99</v>
      </c>
      <c r="BX33" s="73">
        <v>99</v>
      </c>
      <c r="BY33" s="73">
        <v>1</v>
      </c>
      <c r="BZ33" s="73">
        <v>1</v>
      </c>
      <c r="CA33" s="73">
        <v>99</v>
      </c>
      <c r="CB33" s="73">
        <v>99</v>
      </c>
      <c r="CC33" s="73">
        <v>1</v>
      </c>
      <c r="CD33" s="73">
        <v>1</v>
      </c>
      <c r="CE33" s="73">
        <v>1</v>
      </c>
      <c r="CF33" s="73">
        <v>1</v>
      </c>
      <c r="CG33" s="73">
        <v>1</v>
      </c>
      <c r="CH33" s="73">
        <v>1</v>
      </c>
      <c r="CI33" s="73">
        <v>1</v>
      </c>
      <c r="CJ33" s="73">
        <v>1</v>
      </c>
      <c r="CK33" s="73">
        <v>1</v>
      </c>
      <c r="CL33" s="73">
        <v>1</v>
      </c>
      <c r="CM33" s="73">
        <v>1</v>
      </c>
      <c r="CN33" s="73">
        <v>1</v>
      </c>
      <c r="CO33" s="73">
        <v>1</v>
      </c>
      <c r="CP33" s="73">
        <v>1</v>
      </c>
      <c r="CQ33" s="73">
        <v>1</v>
      </c>
      <c r="CR33" s="73">
        <v>28</v>
      </c>
      <c r="CS33" s="73" t="s">
        <v>395</v>
      </c>
      <c r="CT33" s="73">
        <v>1</v>
      </c>
      <c r="CU33" s="73">
        <v>1</v>
      </c>
      <c r="CV33" s="73">
        <v>1</v>
      </c>
      <c r="CW33" s="73">
        <v>1</v>
      </c>
      <c r="CX33" s="73">
        <v>1</v>
      </c>
      <c r="CY33" s="99">
        <v>28</v>
      </c>
      <c r="CZ33" s="99" t="s">
        <v>395</v>
      </c>
      <c r="DA33" s="99">
        <v>0</v>
      </c>
      <c r="DB33" s="99">
        <v>0</v>
      </c>
      <c r="DC33" s="99">
        <v>0</v>
      </c>
      <c r="DD33" s="99">
        <v>0</v>
      </c>
      <c r="DE33" s="99">
        <v>0</v>
      </c>
      <c r="DF33" s="99">
        <v>0</v>
      </c>
      <c r="DG33" s="99">
        <v>0</v>
      </c>
      <c r="DH33" s="99">
        <v>0</v>
      </c>
      <c r="DI33" s="99">
        <v>1</v>
      </c>
      <c r="DJ33" s="99">
        <v>1</v>
      </c>
      <c r="DK33" s="99">
        <v>1</v>
      </c>
      <c r="DL33" s="75"/>
      <c r="DM33" s="73" t="s">
        <v>367</v>
      </c>
    </row>
    <row r="34" spans="1:121" s="82" customFormat="1">
      <c r="A34" s="78" t="s">
        <v>367</v>
      </c>
      <c r="B34" s="78">
        <v>1</v>
      </c>
      <c r="C34" s="78" t="s">
        <v>396</v>
      </c>
      <c r="D34" s="78">
        <v>29</v>
      </c>
      <c r="E34" s="78">
        <v>919</v>
      </c>
      <c r="F34" s="78">
        <v>12</v>
      </c>
      <c r="G34" s="78">
        <v>242</v>
      </c>
      <c r="H34" s="78">
        <v>1</v>
      </c>
      <c r="I34" s="78">
        <v>2</v>
      </c>
      <c r="J34" s="78"/>
      <c r="K34" s="78">
        <v>1</v>
      </c>
      <c r="L34" s="78">
        <v>1</v>
      </c>
      <c r="M34" s="78">
        <v>1</v>
      </c>
      <c r="N34" s="78">
        <v>1</v>
      </c>
      <c r="O34" s="78">
        <v>1</v>
      </c>
      <c r="P34" s="78">
        <v>1</v>
      </c>
      <c r="Q34" s="78">
        <v>1</v>
      </c>
      <c r="R34" s="78">
        <v>1</v>
      </c>
      <c r="S34" s="78">
        <v>1</v>
      </c>
      <c r="T34" s="78">
        <v>1</v>
      </c>
      <c r="U34" s="78">
        <v>1</v>
      </c>
      <c r="V34" s="78">
        <v>99</v>
      </c>
      <c r="W34" s="78">
        <v>1</v>
      </c>
      <c r="X34" s="78">
        <v>1</v>
      </c>
      <c r="Y34" s="78">
        <v>1</v>
      </c>
      <c r="Z34" s="78">
        <v>1</v>
      </c>
      <c r="AA34" s="78">
        <v>1</v>
      </c>
      <c r="AB34" s="78">
        <v>1</v>
      </c>
      <c r="AC34" s="78">
        <v>1</v>
      </c>
      <c r="AD34" s="78">
        <v>1</v>
      </c>
      <c r="AE34" s="78">
        <v>1</v>
      </c>
      <c r="AF34" s="78">
        <v>1</v>
      </c>
      <c r="AG34" s="78">
        <v>1</v>
      </c>
      <c r="AH34" s="78">
        <v>1</v>
      </c>
      <c r="AI34" s="78">
        <v>99</v>
      </c>
      <c r="AJ34" s="78">
        <v>1</v>
      </c>
      <c r="AK34" s="78">
        <v>1</v>
      </c>
      <c r="AL34" s="78">
        <v>1</v>
      </c>
      <c r="AM34" s="78">
        <v>1</v>
      </c>
      <c r="AN34" s="78">
        <v>1</v>
      </c>
      <c r="AO34" s="78">
        <v>1</v>
      </c>
      <c r="AP34" s="78">
        <v>1</v>
      </c>
      <c r="AQ34" s="78">
        <v>1</v>
      </c>
      <c r="AR34" s="78">
        <v>1</v>
      </c>
      <c r="AS34" s="78">
        <v>1</v>
      </c>
      <c r="AT34" s="78">
        <v>1</v>
      </c>
      <c r="AU34" s="78">
        <v>1</v>
      </c>
      <c r="AV34" s="78">
        <v>1</v>
      </c>
      <c r="AW34" s="78">
        <v>1</v>
      </c>
      <c r="AX34" s="78">
        <v>1</v>
      </c>
      <c r="AY34" s="78">
        <v>1</v>
      </c>
      <c r="AZ34" s="78">
        <v>99</v>
      </c>
      <c r="BA34" s="78">
        <v>99</v>
      </c>
      <c r="BB34" s="78">
        <v>99</v>
      </c>
      <c r="BC34" s="78">
        <v>99</v>
      </c>
      <c r="BD34" s="78">
        <v>1</v>
      </c>
      <c r="BE34" s="78">
        <v>1</v>
      </c>
      <c r="BF34" s="78">
        <v>1</v>
      </c>
      <c r="BG34" s="78">
        <v>1</v>
      </c>
      <c r="BH34" s="78">
        <v>1</v>
      </c>
      <c r="BI34" s="78">
        <v>1</v>
      </c>
      <c r="BJ34" s="78">
        <v>1</v>
      </c>
      <c r="BK34" s="78">
        <v>1</v>
      </c>
      <c r="BL34" s="78">
        <v>1</v>
      </c>
      <c r="BM34" s="78">
        <v>1</v>
      </c>
      <c r="BN34" s="78">
        <v>1</v>
      </c>
      <c r="BO34" s="78">
        <v>1</v>
      </c>
      <c r="BP34" s="78">
        <v>1</v>
      </c>
      <c r="BQ34" s="78">
        <v>1</v>
      </c>
      <c r="BR34" s="78">
        <v>1</v>
      </c>
      <c r="BS34" s="78">
        <v>1</v>
      </c>
      <c r="BT34" s="78">
        <v>1</v>
      </c>
      <c r="BU34" s="78">
        <v>99</v>
      </c>
      <c r="BV34" s="78">
        <v>99</v>
      </c>
      <c r="BW34" s="78">
        <v>99</v>
      </c>
      <c r="BX34" s="78">
        <v>99</v>
      </c>
      <c r="BY34" s="78">
        <v>1</v>
      </c>
      <c r="BZ34" s="78">
        <v>1</v>
      </c>
      <c r="CA34" s="78">
        <v>99</v>
      </c>
      <c r="CB34" s="78">
        <v>99</v>
      </c>
      <c r="CC34" s="78">
        <v>1</v>
      </c>
      <c r="CD34" s="78">
        <v>1</v>
      </c>
      <c r="CE34" s="78">
        <v>1</v>
      </c>
      <c r="CF34" s="78">
        <v>1</v>
      </c>
      <c r="CG34" s="78">
        <v>1</v>
      </c>
      <c r="CH34" s="78">
        <v>1</v>
      </c>
      <c r="CI34" s="78">
        <v>1</v>
      </c>
      <c r="CJ34" s="78">
        <v>1</v>
      </c>
      <c r="CK34" s="78">
        <v>1</v>
      </c>
      <c r="CL34" s="78">
        <v>1</v>
      </c>
      <c r="CM34" s="78">
        <v>1</v>
      </c>
      <c r="CN34" s="78">
        <v>1</v>
      </c>
      <c r="CO34" s="78">
        <v>1</v>
      </c>
      <c r="CP34" s="78">
        <v>1</v>
      </c>
      <c r="CQ34" s="78">
        <v>1</v>
      </c>
      <c r="CR34" s="78">
        <v>29</v>
      </c>
      <c r="CS34" s="78" t="s">
        <v>396</v>
      </c>
      <c r="CT34" s="78">
        <v>1</v>
      </c>
      <c r="CU34" s="78">
        <v>1</v>
      </c>
      <c r="CV34" s="78">
        <v>1</v>
      </c>
      <c r="CW34" s="78">
        <v>1</v>
      </c>
      <c r="CX34" s="78">
        <v>1</v>
      </c>
      <c r="CY34" s="99">
        <v>29</v>
      </c>
      <c r="CZ34" s="99" t="s">
        <v>396</v>
      </c>
      <c r="DA34" s="99">
        <v>1</v>
      </c>
      <c r="DB34" s="99">
        <v>0</v>
      </c>
      <c r="DC34" s="99">
        <v>0</v>
      </c>
      <c r="DD34" s="99">
        <v>0</v>
      </c>
      <c r="DE34" s="99">
        <v>0</v>
      </c>
      <c r="DF34" s="99">
        <v>0</v>
      </c>
      <c r="DG34" s="99">
        <v>0</v>
      </c>
      <c r="DH34" s="99">
        <v>0</v>
      </c>
      <c r="DI34" s="99">
        <v>1</v>
      </c>
      <c r="DJ34" s="99">
        <v>1</v>
      </c>
      <c r="DK34" s="99">
        <v>1</v>
      </c>
      <c r="DL34" s="80"/>
      <c r="DM34" s="78" t="s">
        <v>367</v>
      </c>
    </row>
    <row r="35" spans="1:121" s="76" customFormat="1">
      <c r="A35" s="73" t="s">
        <v>367</v>
      </c>
      <c r="B35" s="73">
        <v>1</v>
      </c>
      <c r="C35" s="73" t="s">
        <v>397</v>
      </c>
      <c r="D35" s="73">
        <v>30</v>
      </c>
      <c r="E35" s="73">
        <v>851</v>
      </c>
      <c r="F35" s="73">
        <v>69</v>
      </c>
      <c r="G35" s="73">
        <v>204</v>
      </c>
      <c r="H35" s="73">
        <v>1</v>
      </c>
      <c r="I35" s="73">
        <v>2</v>
      </c>
      <c r="J35" s="73"/>
      <c r="K35" s="73">
        <v>1</v>
      </c>
      <c r="L35" s="73">
        <v>1</v>
      </c>
      <c r="M35" s="73">
        <v>1</v>
      </c>
      <c r="N35" s="73">
        <v>1</v>
      </c>
      <c r="O35" s="73">
        <v>1</v>
      </c>
      <c r="P35" s="73">
        <v>1</v>
      </c>
      <c r="Q35" s="73">
        <v>1</v>
      </c>
      <c r="R35" s="73">
        <v>1</v>
      </c>
      <c r="S35" s="73">
        <v>1</v>
      </c>
      <c r="T35" s="73">
        <v>1</v>
      </c>
      <c r="U35" s="73">
        <v>1</v>
      </c>
      <c r="V35" s="73">
        <v>99</v>
      </c>
      <c r="W35" s="73">
        <v>1</v>
      </c>
      <c r="X35" s="73">
        <v>1</v>
      </c>
      <c r="Y35" s="73">
        <v>1</v>
      </c>
      <c r="Z35" s="73">
        <v>1</v>
      </c>
      <c r="AA35" s="73">
        <v>1</v>
      </c>
      <c r="AB35" s="73">
        <v>1</v>
      </c>
      <c r="AC35" s="73">
        <v>1</v>
      </c>
      <c r="AD35" s="73">
        <v>1</v>
      </c>
      <c r="AE35" s="73">
        <v>1</v>
      </c>
      <c r="AF35" s="73">
        <v>1</v>
      </c>
      <c r="AG35" s="73">
        <v>1</v>
      </c>
      <c r="AH35" s="73">
        <v>1</v>
      </c>
      <c r="AI35" s="73">
        <v>99</v>
      </c>
      <c r="AJ35" s="73">
        <v>1</v>
      </c>
      <c r="AK35" s="73">
        <v>1</v>
      </c>
      <c r="AL35" s="73">
        <v>1</v>
      </c>
      <c r="AM35" s="73">
        <v>1</v>
      </c>
      <c r="AN35" s="73">
        <v>1</v>
      </c>
      <c r="AO35" s="73">
        <v>1</v>
      </c>
      <c r="AP35" s="73">
        <v>1</v>
      </c>
      <c r="AQ35" s="73">
        <v>99</v>
      </c>
      <c r="AR35" s="73">
        <v>1</v>
      </c>
      <c r="AS35" s="73">
        <v>1</v>
      </c>
      <c r="AT35" s="73">
        <v>1</v>
      </c>
      <c r="AU35" s="73">
        <v>1</v>
      </c>
      <c r="AV35" s="73">
        <v>1</v>
      </c>
      <c r="AW35" s="73">
        <v>1</v>
      </c>
      <c r="AX35" s="73">
        <v>1</v>
      </c>
      <c r="AY35" s="73">
        <v>1</v>
      </c>
      <c r="AZ35" s="73">
        <v>99</v>
      </c>
      <c r="BA35" s="73">
        <v>99</v>
      </c>
      <c r="BB35" s="73">
        <v>99</v>
      </c>
      <c r="BC35" s="73">
        <v>99</v>
      </c>
      <c r="BD35" s="73">
        <v>1</v>
      </c>
      <c r="BE35" s="73">
        <v>1</v>
      </c>
      <c r="BF35" s="73">
        <v>1</v>
      </c>
      <c r="BG35" s="73">
        <v>1</v>
      </c>
      <c r="BH35" s="73">
        <v>1</v>
      </c>
      <c r="BI35" s="73">
        <v>1</v>
      </c>
      <c r="BJ35" s="73">
        <v>1</v>
      </c>
      <c r="BK35" s="73">
        <v>1</v>
      </c>
      <c r="BL35" s="73">
        <v>1</v>
      </c>
      <c r="BM35" s="73">
        <v>1</v>
      </c>
      <c r="BN35" s="73">
        <v>1</v>
      </c>
      <c r="BO35" s="73">
        <v>1</v>
      </c>
      <c r="BP35" s="73">
        <v>1</v>
      </c>
      <c r="BQ35" s="73">
        <v>1</v>
      </c>
      <c r="BR35" s="73">
        <v>1</v>
      </c>
      <c r="BS35" s="73">
        <v>1</v>
      </c>
      <c r="BT35" s="73">
        <v>1</v>
      </c>
      <c r="BU35" s="73">
        <v>99</v>
      </c>
      <c r="BV35" s="73">
        <v>99</v>
      </c>
      <c r="BW35" s="73">
        <v>99</v>
      </c>
      <c r="BX35" s="73">
        <v>99</v>
      </c>
      <c r="BY35" s="73">
        <v>1</v>
      </c>
      <c r="BZ35" s="73">
        <v>99</v>
      </c>
      <c r="CA35" s="73">
        <v>99</v>
      </c>
      <c r="CB35" s="73">
        <v>99</v>
      </c>
      <c r="CC35" s="73">
        <v>1</v>
      </c>
      <c r="CD35" s="73">
        <v>1</v>
      </c>
      <c r="CE35" s="73">
        <v>1</v>
      </c>
      <c r="CF35" s="73">
        <v>1</v>
      </c>
      <c r="CG35" s="73">
        <v>1</v>
      </c>
      <c r="CH35" s="73">
        <v>99</v>
      </c>
      <c r="CI35" s="73">
        <v>1</v>
      </c>
      <c r="CJ35" s="73">
        <v>1</v>
      </c>
      <c r="CK35" s="73">
        <v>1</v>
      </c>
      <c r="CL35" s="73">
        <v>1</v>
      </c>
      <c r="CM35" s="73">
        <v>99</v>
      </c>
      <c r="CN35" s="73">
        <v>1</v>
      </c>
      <c r="CO35" s="73">
        <v>1</v>
      </c>
      <c r="CP35" s="73">
        <v>1</v>
      </c>
      <c r="CQ35" s="73">
        <v>1</v>
      </c>
      <c r="CR35" s="73">
        <v>30</v>
      </c>
      <c r="CS35" s="73" t="s">
        <v>397</v>
      </c>
      <c r="CT35" s="73">
        <v>1</v>
      </c>
      <c r="CU35" s="73">
        <v>1</v>
      </c>
      <c r="CV35" s="73">
        <v>1</v>
      </c>
      <c r="CW35" s="73">
        <v>1</v>
      </c>
      <c r="CX35" s="73">
        <v>1</v>
      </c>
      <c r="CY35" s="99">
        <v>30</v>
      </c>
      <c r="CZ35" s="99" t="s">
        <v>397</v>
      </c>
      <c r="DA35" s="99">
        <v>0</v>
      </c>
      <c r="DB35" s="99">
        <v>0</v>
      </c>
      <c r="DC35" s="99">
        <v>0</v>
      </c>
      <c r="DD35" s="99">
        <v>0</v>
      </c>
      <c r="DE35" s="99">
        <v>0</v>
      </c>
      <c r="DF35" s="99">
        <v>0</v>
      </c>
      <c r="DG35" s="99">
        <v>0</v>
      </c>
      <c r="DH35" s="99">
        <v>0</v>
      </c>
      <c r="DI35" s="99">
        <v>1</v>
      </c>
      <c r="DJ35" s="99">
        <v>1</v>
      </c>
      <c r="DK35" s="99">
        <v>1</v>
      </c>
      <c r="DL35" s="75"/>
      <c r="DM35" s="73" t="s">
        <v>367</v>
      </c>
    </row>
    <row r="36" spans="1:121" s="82" customFormat="1">
      <c r="A36" s="78" t="s">
        <v>367</v>
      </c>
      <c r="B36" s="78">
        <v>1</v>
      </c>
      <c r="C36" s="78" t="s">
        <v>398</v>
      </c>
      <c r="D36" s="78">
        <v>31</v>
      </c>
      <c r="E36" s="78">
        <v>897</v>
      </c>
      <c r="F36" s="78">
        <v>55</v>
      </c>
      <c r="G36" s="78">
        <v>281</v>
      </c>
      <c r="H36" s="78">
        <v>1</v>
      </c>
      <c r="I36" s="78">
        <v>2</v>
      </c>
      <c r="J36" s="78"/>
      <c r="K36" s="78">
        <v>1</v>
      </c>
      <c r="L36" s="78">
        <v>1</v>
      </c>
      <c r="M36" s="78">
        <v>1</v>
      </c>
      <c r="N36" s="78">
        <v>1</v>
      </c>
      <c r="O36" s="78">
        <v>1</v>
      </c>
      <c r="P36" s="78">
        <v>1</v>
      </c>
      <c r="Q36" s="78">
        <v>1</v>
      </c>
      <c r="R36" s="78">
        <v>1</v>
      </c>
      <c r="S36" s="78">
        <v>1</v>
      </c>
      <c r="T36" s="78">
        <v>1</v>
      </c>
      <c r="U36" s="78">
        <v>1</v>
      </c>
      <c r="V36" s="78">
        <v>99</v>
      </c>
      <c r="W36" s="78">
        <v>1</v>
      </c>
      <c r="X36" s="78">
        <v>1</v>
      </c>
      <c r="Y36" s="78">
        <v>1</v>
      </c>
      <c r="Z36" s="78">
        <v>1</v>
      </c>
      <c r="AA36" s="78">
        <v>1</v>
      </c>
      <c r="AB36" s="78">
        <v>1</v>
      </c>
      <c r="AC36" s="78">
        <v>1</v>
      </c>
      <c r="AD36" s="78">
        <v>1</v>
      </c>
      <c r="AE36" s="78">
        <v>1</v>
      </c>
      <c r="AF36" s="78">
        <v>1</v>
      </c>
      <c r="AG36" s="78">
        <v>1</v>
      </c>
      <c r="AH36" s="78">
        <v>1</v>
      </c>
      <c r="AI36" s="78">
        <v>1</v>
      </c>
      <c r="AJ36" s="78">
        <v>1</v>
      </c>
      <c r="AK36" s="78">
        <v>1</v>
      </c>
      <c r="AL36" s="78">
        <v>1</v>
      </c>
      <c r="AM36" s="78">
        <v>1</v>
      </c>
      <c r="AN36" s="78">
        <v>1</v>
      </c>
      <c r="AO36" s="78">
        <v>1</v>
      </c>
      <c r="AP36" s="78">
        <v>1</v>
      </c>
      <c r="AQ36" s="78">
        <v>1</v>
      </c>
      <c r="AR36" s="78">
        <v>1</v>
      </c>
      <c r="AS36" s="78">
        <v>1</v>
      </c>
      <c r="AT36" s="78">
        <v>1</v>
      </c>
      <c r="AU36" s="78">
        <v>1</v>
      </c>
      <c r="AV36" s="78">
        <v>1</v>
      </c>
      <c r="AW36" s="78">
        <v>1</v>
      </c>
      <c r="AX36" s="78">
        <v>1</v>
      </c>
      <c r="AY36" s="78">
        <v>1</v>
      </c>
      <c r="AZ36" s="78">
        <v>99</v>
      </c>
      <c r="BA36" s="78">
        <v>99</v>
      </c>
      <c r="BB36" s="78">
        <v>99</v>
      </c>
      <c r="BC36" s="78">
        <v>99</v>
      </c>
      <c r="BD36" s="78">
        <v>1</v>
      </c>
      <c r="BE36" s="78">
        <v>1</v>
      </c>
      <c r="BF36" s="78">
        <v>1</v>
      </c>
      <c r="BG36" s="78">
        <v>1</v>
      </c>
      <c r="BH36" s="78">
        <v>1</v>
      </c>
      <c r="BI36" s="78">
        <v>1</v>
      </c>
      <c r="BJ36" s="78">
        <v>1</v>
      </c>
      <c r="BK36" s="78">
        <v>1</v>
      </c>
      <c r="BL36" s="78">
        <v>1</v>
      </c>
      <c r="BM36" s="78">
        <v>1</v>
      </c>
      <c r="BN36" s="78">
        <v>1</v>
      </c>
      <c r="BO36" s="78">
        <v>1</v>
      </c>
      <c r="BP36" s="78">
        <v>1</v>
      </c>
      <c r="BQ36" s="78">
        <v>1</v>
      </c>
      <c r="BR36" s="78">
        <v>1</v>
      </c>
      <c r="BS36" s="78">
        <v>1</v>
      </c>
      <c r="BT36" s="78">
        <v>1</v>
      </c>
      <c r="BU36" s="78">
        <v>99</v>
      </c>
      <c r="BV36" s="78">
        <v>99</v>
      </c>
      <c r="BW36" s="78">
        <v>99</v>
      </c>
      <c r="BX36" s="78">
        <v>99</v>
      </c>
      <c r="BY36" s="78">
        <v>1</v>
      </c>
      <c r="BZ36" s="78">
        <v>1</v>
      </c>
      <c r="CA36" s="78">
        <v>99</v>
      </c>
      <c r="CB36" s="78">
        <v>99</v>
      </c>
      <c r="CC36" s="78">
        <v>1</v>
      </c>
      <c r="CD36" s="78">
        <v>1</v>
      </c>
      <c r="CE36" s="78">
        <v>1</v>
      </c>
      <c r="CF36" s="78">
        <v>1</v>
      </c>
      <c r="CG36" s="78">
        <v>1</v>
      </c>
      <c r="CH36" s="78">
        <v>1</v>
      </c>
      <c r="CI36" s="78">
        <v>1</v>
      </c>
      <c r="CJ36" s="78">
        <v>1</v>
      </c>
      <c r="CK36" s="78">
        <v>1</v>
      </c>
      <c r="CL36" s="78">
        <v>1</v>
      </c>
      <c r="CM36" s="78">
        <v>1</v>
      </c>
      <c r="CN36" s="78">
        <v>1</v>
      </c>
      <c r="CO36" s="78">
        <v>1</v>
      </c>
      <c r="CP36" s="78">
        <v>1</v>
      </c>
      <c r="CQ36" s="78">
        <v>1</v>
      </c>
      <c r="CR36" s="78">
        <v>31</v>
      </c>
      <c r="CS36" s="78" t="s">
        <v>398</v>
      </c>
      <c r="CT36" s="78">
        <v>1</v>
      </c>
      <c r="CU36" s="78">
        <v>1</v>
      </c>
      <c r="CV36" s="78">
        <v>1</v>
      </c>
      <c r="CW36" s="78">
        <v>1</v>
      </c>
      <c r="CX36" s="78">
        <v>1</v>
      </c>
      <c r="CY36" s="99">
        <v>31</v>
      </c>
      <c r="CZ36" s="99" t="s">
        <v>398</v>
      </c>
      <c r="DA36" s="99">
        <v>0</v>
      </c>
      <c r="DB36" s="99">
        <v>0</v>
      </c>
      <c r="DC36" s="99">
        <v>0</v>
      </c>
      <c r="DD36" s="99">
        <v>0</v>
      </c>
      <c r="DE36" s="99">
        <v>0</v>
      </c>
      <c r="DF36" s="99">
        <v>0</v>
      </c>
      <c r="DG36" s="99">
        <v>0</v>
      </c>
      <c r="DH36" s="99">
        <v>0</v>
      </c>
      <c r="DI36" s="99">
        <v>1</v>
      </c>
      <c r="DJ36" s="99">
        <v>1</v>
      </c>
      <c r="DK36" s="99">
        <v>1</v>
      </c>
      <c r="DL36" s="81"/>
      <c r="DM36" s="78" t="s">
        <v>367</v>
      </c>
      <c r="DN36" s="81"/>
      <c r="DO36" s="81"/>
      <c r="DP36" s="81"/>
      <c r="DQ36" s="81"/>
    </row>
    <row r="37" spans="1:121" s="76" customFormat="1">
      <c r="A37" s="73" t="s">
        <v>367</v>
      </c>
      <c r="B37" s="73">
        <v>1</v>
      </c>
      <c r="C37" s="73" t="s">
        <v>399</v>
      </c>
      <c r="D37" s="73">
        <v>32</v>
      </c>
      <c r="E37" s="73">
        <v>533</v>
      </c>
      <c r="F37" s="73">
        <v>58</v>
      </c>
      <c r="G37" s="73">
        <v>147</v>
      </c>
      <c r="H37" s="73">
        <v>1</v>
      </c>
      <c r="I37" s="73">
        <v>2</v>
      </c>
      <c r="J37" s="73"/>
      <c r="K37" s="73">
        <v>1</v>
      </c>
      <c r="L37" s="73">
        <v>1</v>
      </c>
      <c r="M37" s="73">
        <v>1</v>
      </c>
      <c r="N37" s="73">
        <v>1</v>
      </c>
      <c r="O37" s="73">
        <v>1</v>
      </c>
      <c r="P37" s="73">
        <v>1</v>
      </c>
      <c r="Q37" s="73">
        <v>1</v>
      </c>
      <c r="R37" s="73">
        <v>1</v>
      </c>
      <c r="S37" s="73">
        <v>1</v>
      </c>
      <c r="T37" s="73">
        <v>1</v>
      </c>
      <c r="U37" s="73">
        <v>1</v>
      </c>
      <c r="V37" s="73">
        <v>99</v>
      </c>
      <c r="W37" s="73">
        <v>1</v>
      </c>
      <c r="X37" s="73">
        <v>1</v>
      </c>
      <c r="Y37" s="73">
        <v>1</v>
      </c>
      <c r="Z37" s="73">
        <v>1</v>
      </c>
      <c r="AA37" s="73">
        <v>1</v>
      </c>
      <c r="AB37" s="73">
        <v>1</v>
      </c>
      <c r="AC37" s="73">
        <v>1</v>
      </c>
      <c r="AD37" s="73">
        <v>1</v>
      </c>
      <c r="AE37" s="73">
        <v>1</v>
      </c>
      <c r="AF37" s="73">
        <v>1</v>
      </c>
      <c r="AG37" s="73">
        <v>1</v>
      </c>
      <c r="AH37" s="73">
        <v>1</v>
      </c>
      <c r="AI37" s="73">
        <v>1</v>
      </c>
      <c r="AJ37" s="73">
        <v>1</v>
      </c>
      <c r="AK37" s="73">
        <v>1</v>
      </c>
      <c r="AL37" s="73">
        <v>1</v>
      </c>
      <c r="AM37" s="73">
        <v>1</v>
      </c>
      <c r="AN37" s="73">
        <v>1</v>
      </c>
      <c r="AO37" s="73">
        <v>1</v>
      </c>
      <c r="AP37" s="73">
        <v>1</v>
      </c>
      <c r="AQ37" s="73">
        <v>1</v>
      </c>
      <c r="AR37" s="73">
        <v>1</v>
      </c>
      <c r="AS37" s="73">
        <v>1</v>
      </c>
      <c r="AT37" s="73">
        <v>1</v>
      </c>
      <c r="AU37" s="73">
        <v>1</v>
      </c>
      <c r="AV37" s="73">
        <v>1</v>
      </c>
      <c r="AW37" s="73">
        <v>1</v>
      </c>
      <c r="AX37" s="73">
        <v>1</v>
      </c>
      <c r="AY37" s="73">
        <v>1</v>
      </c>
      <c r="AZ37" s="73">
        <v>99</v>
      </c>
      <c r="BA37" s="73">
        <v>99</v>
      </c>
      <c r="BB37" s="73">
        <v>99</v>
      </c>
      <c r="BC37" s="73">
        <v>99</v>
      </c>
      <c r="BD37" s="73">
        <v>1</v>
      </c>
      <c r="BE37" s="73">
        <v>1</v>
      </c>
      <c r="BF37" s="73">
        <v>1</v>
      </c>
      <c r="BG37" s="73">
        <v>1</v>
      </c>
      <c r="BH37" s="73">
        <v>1</v>
      </c>
      <c r="BI37" s="73">
        <v>1</v>
      </c>
      <c r="BJ37" s="73">
        <v>1</v>
      </c>
      <c r="BK37" s="73">
        <v>1</v>
      </c>
      <c r="BL37" s="73">
        <v>1</v>
      </c>
      <c r="BM37" s="73">
        <v>1</v>
      </c>
      <c r="BN37" s="73">
        <v>1</v>
      </c>
      <c r="BO37" s="73">
        <v>1</v>
      </c>
      <c r="BP37" s="73">
        <v>1</v>
      </c>
      <c r="BQ37" s="73">
        <v>1</v>
      </c>
      <c r="BR37" s="73">
        <v>1</v>
      </c>
      <c r="BS37" s="73">
        <v>1</v>
      </c>
      <c r="BT37" s="73">
        <v>1</v>
      </c>
      <c r="BU37" s="73">
        <v>99</v>
      </c>
      <c r="BV37" s="73">
        <v>99</v>
      </c>
      <c r="BW37" s="73">
        <v>99</v>
      </c>
      <c r="BX37" s="73">
        <v>99</v>
      </c>
      <c r="BY37" s="73">
        <v>1</v>
      </c>
      <c r="BZ37" s="73">
        <v>1</v>
      </c>
      <c r="CA37" s="73">
        <v>99</v>
      </c>
      <c r="CB37" s="73">
        <v>99</v>
      </c>
      <c r="CC37" s="73">
        <v>1</v>
      </c>
      <c r="CD37" s="73">
        <v>1</v>
      </c>
      <c r="CE37" s="73">
        <v>1</v>
      </c>
      <c r="CF37" s="73">
        <v>1</v>
      </c>
      <c r="CG37" s="73">
        <v>1</v>
      </c>
      <c r="CH37" s="73">
        <v>99</v>
      </c>
      <c r="CI37" s="73">
        <v>1</v>
      </c>
      <c r="CJ37" s="73">
        <v>1</v>
      </c>
      <c r="CK37" s="73">
        <v>1</v>
      </c>
      <c r="CL37" s="73">
        <v>1</v>
      </c>
      <c r="CM37" s="73">
        <v>1</v>
      </c>
      <c r="CN37" s="73">
        <v>1</v>
      </c>
      <c r="CO37" s="73">
        <v>1</v>
      </c>
      <c r="CP37" s="73">
        <v>1</v>
      </c>
      <c r="CQ37" s="73">
        <v>1</v>
      </c>
      <c r="CR37" s="73">
        <v>32</v>
      </c>
      <c r="CS37" s="73" t="s">
        <v>399</v>
      </c>
      <c r="CT37" s="73">
        <v>1</v>
      </c>
      <c r="CU37" s="73">
        <v>1</v>
      </c>
      <c r="CV37" s="73">
        <v>1</v>
      </c>
      <c r="CW37" s="73">
        <v>1</v>
      </c>
      <c r="CX37" s="73">
        <v>1</v>
      </c>
      <c r="CY37" s="99">
        <v>32</v>
      </c>
      <c r="CZ37" s="99" t="s">
        <v>399</v>
      </c>
      <c r="DA37" s="99">
        <v>0</v>
      </c>
      <c r="DB37" s="99">
        <v>0</v>
      </c>
      <c r="DC37" s="99">
        <v>0</v>
      </c>
      <c r="DD37" s="99">
        <v>0</v>
      </c>
      <c r="DE37" s="99">
        <v>0</v>
      </c>
      <c r="DF37" s="99">
        <v>0</v>
      </c>
      <c r="DG37" s="99">
        <v>0</v>
      </c>
      <c r="DH37" s="99">
        <v>0</v>
      </c>
      <c r="DI37" s="99">
        <v>1</v>
      </c>
      <c r="DJ37" s="99">
        <v>1</v>
      </c>
      <c r="DK37" s="99">
        <v>1</v>
      </c>
      <c r="DL37" s="74"/>
      <c r="DM37" s="73" t="s">
        <v>367</v>
      </c>
      <c r="DN37" s="74"/>
      <c r="DO37" s="74"/>
      <c r="DP37" s="74"/>
      <c r="DQ37" s="74"/>
    </row>
    <row r="38" spans="1:121" s="76" customFormat="1">
      <c r="A38" s="73" t="s">
        <v>367</v>
      </c>
      <c r="B38" s="73">
        <v>1</v>
      </c>
      <c r="C38" s="73" t="s">
        <v>400</v>
      </c>
      <c r="D38" s="73">
        <v>33</v>
      </c>
      <c r="E38" s="73">
        <v>404</v>
      </c>
      <c r="F38" s="73">
        <v>7</v>
      </c>
      <c r="G38" s="73">
        <v>98</v>
      </c>
      <c r="H38" s="73">
        <v>1</v>
      </c>
      <c r="I38" s="73">
        <v>2</v>
      </c>
      <c r="J38" s="73"/>
      <c r="K38" s="73">
        <v>1</v>
      </c>
      <c r="L38" s="73">
        <v>1</v>
      </c>
      <c r="M38" s="73">
        <v>1</v>
      </c>
      <c r="N38" s="73">
        <v>1</v>
      </c>
      <c r="O38" s="73">
        <v>1</v>
      </c>
      <c r="P38" s="73">
        <v>1</v>
      </c>
      <c r="Q38" s="73">
        <v>1</v>
      </c>
      <c r="R38" s="73">
        <v>1</v>
      </c>
      <c r="S38" s="73">
        <v>1</v>
      </c>
      <c r="T38" s="73">
        <v>1</v>
      </c>
      <c r="U38" s="73">
        <v>1</v>
      </c>
      <c r="V38" s="73">
        <v>99</v>
      </c>
      <c r="W38" s="73">
        <v>1</v>
      </c>
      <c r="X38" s="73">
        <v>1</v>
      </c>
      <c r="Y38" s="73">
        <v>1</v>
      </c>
      <c r="Z38" s="73">
        <v>1</v>
      </c>
      <c r="AA38" s="73">
        <v>1</v>
      </c>
      <c r="AB38" s="73">
        <v>1</v>
      </c>
      <c r="AC38" s="73">
        <v>1</v>
      </c>
      <c r="AD38" s="73">
        <v>1</v>
      </c>
      <c r="AE38" s="73">
        <v>1</v>
      </c>
      <c r="AF38" s="73">
        <v>1</v>
      </c>
      <c r="AG38" s="73">
        <v>1</v>
      </c>
      <c r="AH38" s="73">
        <v>1</v>
      </c>
      <c r="AI38" s="73">
        <v>1</v>
      </c>
      <c r="AJ38" s="73">
        <v>1</v>
      </c>
      <c r="AK38" s="73">
        <v>1</v>
      </c>
      <c r="AL38" s="73">
        <v>1</v>
      </c>
      <c r="AM38" s="73">
        <v>1</v>
      </c>
      <c r="AN38" s="73">
        <v>1</v>
      </c>
      <c r="AO38" s="73">
        <v>1</v>
      </c>
      <c r="AP38" s="73">
        <v>1</v>
      </c>
      <c r="AQ38" s="73">
        <v>1</v>
      </c>
      <c r="AR38" s="73">
        <v>1</v>
      </c>
      <c r="AS38" s="73">
        <v>1</v>
      </c>
      <c r="AT38" s="73">
        <v>1</v>
      </c>
      <c r="AU38" s="73">
        <v>1</v>
      </c>
      <c r="AV38" s="73">
        <v>1</v>
      </c>
      <c r="AW38" s="73">
        <v>1</v>
      </c>
      <c r="AX38" s="73">
        <v>1</v>
      </c>
      <c r="AY38" s="73">
        <v>1</v>
      </c>
      <c r="AZ38" s="73">
        <v>99</v>
      </c>
      <c r="BA38" s="73">
        <v>99</v>
      </c>
      <c r="BB38" s="73">
        <v>99</v>
      </c>
      <c r="BC38" s="73">
        <v>99</v>
      </c>
      <c r="BD38" s="73">
        <v>1</v>
      </c>
      <c r="BE38" s="73">
        <v>1</v>
      </c>
      <c r="BF38" s="73">
        <v>1</v>
      </c>
      <c r="BG38" s="73">
        <v>1</v>
      </c>
      <c r="BH38" s="73">
        <v>1</v>
      </c>
      <c r="BI38" s="73">
        <v>1</v>
      </c>
      <c r="BJ38" s="73">
        <v>1</v>
      </c>
      <c r="BK38" s="73">
        <v>1</v>
      </c>
      <c r="BL38" s="73">
        <v>1</v>
      </c>
      <c r="BM38" s="73">
        <v>1</v>
      </c>
      <c r="BN38" s="73">
        <v>1</v>
      </c>
      <c r="BO38" s="73">
        <v>1</v>
      </c>
      <c r="BP38" s="73">
        <v>1</v>
      </c>
      <c r="BQ38" s="73">
        <v>1</v>
      </c>
      <c r="BR38" s="73">
        <v>1</v>
      </c>
      <c r="BS38" s="73">
        <v>1</v>
      </c>
      <c r="BT38" s="73">
        <v>1</v>
      </c>
      <c r="BU38" s="73">
        <v>1</v>
      </c>
      <c r="BV38" s="73">
        <v>1</v>
      </c>
      <c r="BW38" s="73">
        <v>99</v>
      </c>
      <c r="BX38" s="73">
        <v>99</v>
      </c>
      <c r="BY38" s="73">
        <v>1</v>
      </c>
      <c r="BZ38" s="73">
        <v>1</v>
      </c>
      <c r="CA38" s="73">
        <v>99</v>
      </c>
      <c r="CB38" s="73">
        <v>99</v>
      </c>
      <c r="CC38" s="73">
        <v>1</v>
      </c>
      <c r="CD38" s="73">
        <v>1</v>
      </c>
      <c r="CE38" s="73">
        <v>1</v>
      </c>
      <c r="CF38" s="73">
        <v>1</v>
      </c>
      <c r="CG38" s="73">
        <v>1</v>
      </c>
      <c r="CH38" s="73">
        <v>1</v>
      </c>
      <c r="CI38" s="73">
        <v>1</v>
      </c>
      <c r="CJ38" s="73">
        <v>1</v>
      </c>
      <c r="CK38" s="73">
        <v>1</v>
      </c>
      <c r="CL38" s="73">
        <v>1</v>
      </c>
      <c r="CM38" s="73">
        <v>1</v>
      </c>
      <c r="CN38" s="73">
        <v>1</v>
      </c>
      <c r="CO38" s="73">
        <v>1</v>
      </c>
      <c r="CP38" s="73">
        <v>1</v>
      </c>
      <c r="CQ38" s="73">
        <v>1</v>
      </c>
      <c r="CR38" s="73">
        <v>33</v>
      </c>
      <c r="CS38" s="73" t="s">
        <v>400</v>
      </c>
      <c r="CT38" s="73">
        <v>1</v>
      </c>
      <c r="CU38" s="73">
        <v>1</v>
      </c>
      <c r="CV38" s="73">
        <v>1</v>
      </c>
      <c r="CW38" s="73">
        <v>1</v>
      </c>
      <c r="CX38" s="73">
        <v>1</v>
      </c>
      <c r="CY38" s="99">
        <v>33</v>
      </c>
      <c r="CZ38" s="99" t="s">
        <v>400</v>
      </c>
      <c r="DA38" s="99">
        <v>1</v>
      </c>
      <c r="DB38" s="99">
        <v>0</v>
      </c>
      <c r="DC38" s="99">
        <v>1</v>
      </c>
      <c r="DD38" s="99">
        <v>0</v>
      </c>
      <c r="DE38" s="99">
        <v>1</v>
      </c>
      <c r="DF38" s="99">
        <v>1</v>
      </c>
      <c r="DG38" s="99">
        <v>1</v>
      </c>
      <c r="DH38" s="99">
        <v>0</v>
      </c>
      <c r="DI38" s="99">
        <v>1</v>
      </c>
      <c r="DJ38" s="99">
        <v>1</v>
      </c>
      <c r="DK38" s="99">
        <v>1</v>
      </c>
      <c r="DL38" s="74"/>
      <c r="DM38" s="73" t="s">
        <v>367</v>
      </c>
      <c r="DN38" s="74"/>
      <c r="DO38" s="74"/>
      <c r="DP38" s="74"/>
      <c r="DQ38" s="74"/>
    </row>
    <row r="39" spans="1:121" s="76" customFormat="1">
      <c r="A39" s="73" t="s">
        <v>367</v>
      </c>
      <c r="B39" s="73">
        <v>1</v>
      </c>
      <c r="C39" s="73" t="s">
        <v>401</v>
      </c>
      <c r="D39" s="73">
        <v>34</v>
      </c>
      <c r="E39" s="73">
        <v>1472</v>
      </c>
      <c r="F39" s="73">
        <v>21</v>
      </c>
      <c r="G39" s="73">
        <v>307</v>
      </c>
      <c r="H39" s="73">
        <v>1</v>
      </c>
      <c r="I39" s="73">
        <v>2</v>
      </c>
      <c r="J39" s="73"/>
      <c r="K39" s="73">
        <v>1</v>
      </c>
      <c r="L39" s="73">
        <v>1</v>
      </c>
      <c r="M39" s="73">
        <v>1</v>
      </c>
      <c r="N39" s="73">
        <v>1</v>
      </c>
      <c r="O39" s="73">
        <v>1</v>
      </c>
      <c r="P39" s="73">
        <v>1</v>
      </c>
      <c r="Q39" s="73">
        <v>1</v>
      </c>
      <c r="R39" s="73">
        <v>1</v>
      </c>
      <c r="S39" s="73">
        <v>1</v>
      </c>
      <c r="T39" s="73">
        <v>1</v>
      </c>
      <c r="U39" s="73">
        <v>1</v>
      </c>
      <c r="V39" s="73">
        <v>99</v>
      </c>
      <c r="W39" s="73">
        <v>1</v>
      </c>
      <c r="X39" s="73">
        <v>1</v>
      </c>
      <c r="Y39" s="73">
        <v>1</v>
      </c>
      <c r="Z39" s="73">
        <v>1</v>
      </c>
      <c r="AA39" s="73">
        <v>1</v>
      </c>
      <c r="AB39" s="73">
        <v>1</v>
      </c>
      <c r="AC39" s="73">
        <v>1</v>
      </c>
      <c r="AD39" s="73">
        <v>1</v>
      </c>
      <c r="AE39" s="73">
        <v>1</v>
      </c>
      <c r="AF39" s="73">
        <v>1</v>
      </c>
      <c r="AG39" s="73">
        <v>1</v>
      </c>
      <c r="AH39" s="73">
        <v>1</v>
      </c>
      <c r="AI39" s="73">
        <v>99</v>
      </c>
      <c r="AJ39" s="73">
        <v>1</v>
      </c>
      <c r="AK39" s="73">
        <v>1</v>
      </c>
      <c r="AL39" s="73">
        <v>1</v>
      </c>
      <c r="AM39" s="73">
        <v>1</v>
      </c>
      <c r="AN39" s="73">
        <v>1</v>
      </c>
      <c r="AO39" s="73">
        <v>1</v>
      </c>
      <c r="AP39" s="73">
        <v>1</v>
      </c>
      <c r="AQ39" s="73">
        <v>99</v>
      </c>
      <c r="AR39" s="73">
        <v>1</v>
      </c>
      <c r="AS39" s="73">
        <v>1</v>
      </c>
      <c r="AT39" s="73">
        <v>1</v>
      </c>
      <c r="AU39" s="73">
        <v>1</v>
      </c>
      <c r="AV39" s="73">
        <v>1</v>
      </c>
      <c r="AW39" s="73">
        <v>1</v>
      </c>
      <c r="AX39" s="73">
        <v>1</v>
      </c>
      <c r="AY39" s="73">
        <v>1</v>
      </c>
      <c r="AZ39" s="73">
        <v>99</v>
      </c>
      <c r="BA39" s="73">
        <v>99</v>
      </c>
      <c r="BB39" s="73">
        <v>99</v>
      </c>
      <c r="BC39" s="73">
        <v>99</v>
      </c>
      <c r="BD39" s="73">
        <v>1</v>
      </c>
      <c r="BE39" s="73">
        <v>1</v>
      </c>
      <c r="BF39" s="73">
        <v>1</v>
      </c>
      <c r="BG39" s="73">
        <v>1</v>
      </c>
      <c r="BH39" s="73">
        <v>1</v>
      </c>
      <c r="BI39" s="73">
        <v>1</v>
      </c>
      <c r="BJ39" s="73">
        <v>1</v>
      </c>
      <c r="BK39" s="73">
        <v>1</v>
      </c>
      <c r="BL39" s="73">
        <v>1</v>
      </c>
      <c r="BM39" s="73">
        <v>1</v>
      </c>
      <c r="BN39" s="73">
        <v>1</v>
      </c>
      <c r="BO39" s="73">
        <v>1</v>
      </c>
      <c r="BP39" s="73">
        <v>1</v>
      </c>
      <c r="BQ39" s="73">
        <v>1</v>
      </c>
      <c r="BR39" s="73">
        <v>1</v>
      </c>
      <c r="BS39" s="73">
        <v>1</v>
      </c>
      <c r="BT39" s="73">
        <v>1</v>
      </c>
      <c r="BU39" s="73">
        <v>99</v>
      </c>
      <c r="BV39" s="73">
        <v>99</v>
      </c>
      <c r="BW39" s="73">
        <v>99</v>
      </c>
      <c r="BX39" s="73">
        <v>99</v>
      </c>
      <c r="BY39" s="73">
        <v>1</v>
      </c>
      <c r="BZ39" s="73">
        <v>1</v>
      </c>
      <c r="CA39" s="73">
        <v>99</v>
      </c>
      <c r="CB39" s="73">
        <v>99</v>
      </c>
      <c r="CC39" s="73">
        <v>1</v>
      </c>
      <c r="CD39" s="73">
        <v>1</v>
      </c>
      <c r="CE39" s="73">
        <v>1</v>
      </c>
      <c r="CF39" s="73">
        <v>1</v>
      </c>
      <c r="CG39" s="73">
        <v>1</v>
      </c>
      <c r="CH39" s="73">
        <v>1</v>
      </c>
      <c r="CI39" s="73">
        <v>1</v>
      </c>
      <c r="CJ39" s="73">
        <v>1</v>
      </c>
      <c r="CK39" s="73">
        <v>1</v>
      </c>
      <c r="CL39" s="73">
        <v>1</v>
      </c>
      <c r="CM39" s="73">
        <v>1</v>
      </c>
      <c r="CN39" s="73">
        <v>1</v>
      </c>
      <c r="CO39" s="73">
        <v>1</v>
      </c>
      <c r="CP39" s="73">
        <v>1</v>
      </c>
      <c r="CQ39" s="73">
        <v>1</v>
      </c>
      <c r="CR39" s="73">
        <v>34</v>
      </c>
      <c r="CS39" s="73" t="s">
        <v>401</v>
      </c>
      <c r="CT39" s="73">
        <v>1</v>
      </c>
      <c r="CU39" s="73">
        <v>1</v>
      </c>
      <c r="CV39" s="73">
        <v>1</v>
      </c>
      <c r="CW39" s="73">
        <v>1</v>
      </c>
      <c r="CX39" s="73">
        <v>1</v>
      </c>
      <c r="CY39" s="99">
        <v>34</v>
      </c>
      <c r="CZ39" s="99" t="s">
        <v>401</v>
      </c>
      <c r="DA39" s="99">
        <v>0</v>
      </c>
      <c r="DB39" s="99">
        <v>0</v>
      </c>
      <c r="DC39" s="99">
        <v>0</v>
      </c>
      <c r="DD39" s="99">
        <v>0</v>
      </c>
      <c r="DE39" s="99">
        <v>0</v>
      </c>
      <c r="DF39" s="99">
        <v>1</v>
      </c>
      <c r="DG39" s="99">
        <v>1</v>
      </c>
      <c r="DH39" s="99">
        <v>1</v>
      </c>
      <c r="DI39" s="99">
        <v>1</v>
      </c>
      <c r="DJ39" s="99">
        <v>1</v>
      </c>
      <c r="DK39" s="99">
        <v>1</v>
      </c>
      <c r="DL39" s="74"/>
      <c r="DM39" s="73" t="s">
        <v>367</v>
      </c>
      <c r="DN39" s="74"/>
      <c r="DO39" s="74"/>
      <c r="DP39" s="74"/>
      <c r="DQ39" s="74"/>
    </row>
    <row r="40" spans="1:121" s="76" customFormat="1">
      <c r="A40" s="73" t="s">
        <v>367</v>
      </c>
      <c r="B40" s="73">
        <v>1</v>
      </c>
      <c r="C40" s="77" t="s">
        <v>402</v>
      </c>
      <c r="D40" s="73">
        <v>35</v>
      </c>
      <c r="E40" s="73">
        <v>760</v>
      </c>
      <c r="F40" s="73">
        <v>0</v>
      </c>
      <c r="G40" s="73">
        <v>200</v>
      </c>
      <c r="H40" s="73">
        <v>1</v>
      </c>
      <c r="I40" s="73">
        <v>2</v>
      </c>
      <c r="J40" s="73"/>
      <c r="K40" s="73">
        <v>1</v>
      </c>
      <c r="L40" s="73">
        <v>1</v>
      </c>
      <c r="M40" s="73">
        <v>1</v>
      </c>
      <c r="N40" s="73">
        <v>1</v>
      </c>
      <c r="O40" s="73">
        <v>1</v>
      </c>
      <c r="P40" s="73">
        <v>1</v>
      </c>
      <c r="Q40" s="73">
        <v>1</v>
      </c>
      <c r="R40" s="73">
        <v>1</v>
      </c>
      <c r="S40" s="73">
        <v>1</v>
      </c>
      <c r="T40" s="73">
        <v>1</v>
      </c>
      <c r="U40" s="73">
        <v>99</v>
      </c>
      <c r="V40" s="73">
        <v>99</v>
      </c>
      <c r="W40" s="73">
        <v>1</v>
      </c>
      <c r="X40" s="73">
        <v>1</v>
      </c>
      <c r="Y40" s="73">
        <v>1</v>
      </c>
      <c r="Z40" s="73">
        <v>1</v>
      </c>
      <c r="AA40" s="73">
        <v>1</v>
      </c>
      <c r="AB40" s="73">
        <v>1</v>
      </c>
      <c r="AC40" s="73">
        <v>1</v>
      </c>
      <c r="AD40" s="73">
        <v>1</v>
      </c>
      <c r="AE40" s="73">
        <v>1</v>
      </c>
      <c r="AF40" s="73">
        <v>1</v>
      </c>
      <c r="AG40" s="73">
        <v>1</v>
      </c>
      <c r="AH40" s="73">
        <v>1</v>
      </c>
      <c r="AI40" s="73">
        <v>1</v>
      </c>
      <c r="AJ40" s="73">
        <v>1</v>
      </c>
      <c r="AK40" s="73">
        <v>1</v>
      </c>
      <c r="AL40" s="73">
        <v>1</v>
      </c>
      <c r="AM40" s="73">
        <v>1</v>
      </c>
      <c r="AN40" s="73">
        <v>1</v>
      </c>
      <c r="AO40" s="73">
        <v>1</v>
      </c>
      <c r="AP40" s="73">
        <v>1</v>
      </c>
      <c r="AQ40" s="73">
        <v>1</v>
      </c>
      <c r="AR40" s="73">
        <v>1</v>
      </c>
      <c r="AS40" s="73">
        <v>1</v>
      </c>
      <c r="AT40" s="73">
        <v>1</v>
      </c>
      <c r="AU40" s="73">
        <v>1</v>
      </c>
      <c r="AV40" s="73">
        <v>1</v>
      </c>
      <c r="AW40" s="73">
        <v>1</v>
      </c>
      <c r="AX40" s="73">
        <v>1</v>
      </c>
      <c r="AY40" s="73">
        <v>1</v>
      </c>
      <c r="AZ40" s="73">
        <v>99</v>
      </c>
      <c r="BA40" s="73">
        <v>99</v>
      </c>
      <c r="BB40" s="73">
        <v>99</v>
      </c>
      <c r="BC40" s="73">
        <v>99</v>
      </c>
      <c r="BD40" s="73">
        <v>1</v>
      </c>
      <c r="BE40" s="73">
        <v>1</v>
      </c>
      <c r="BF40" s="73">
        <v>1</v>
      </c>
      <c r="BG40" s="73">
        <v>1</v>
      </c>
      <c r="BH40" s="73">
        <v>1</v>
      </c>
      <c r="BI40" s="73">
        <v>1</v>
      </c>
      <c r="BJ40" s="73">
        <v>1</v>
      </c>
      <c r="BK40" s="73">
        <v>1</v>
      </c>
      <c r="BL40" s="73">
        <v>1</v>
      </c>
      <c r="BM40" s="73">
        <v>1</v>
      </c>
      <c r="BN40" s="73">
        <v>1</v>
      </c>
      <c r="BO40" s="73">
        <v>1</v>
      </c>
      <c r="BP40" s="73">
        <v>1</v>
      </c>
      <c r="BQ40" s="73">
        <v>1</v>
      </c>
      <c r="BR40" s="73">
        <v>1</v>
      </c>
      <c r="BS40" s="73">
        <v>1</v>
      </c>
      <c r="BT40" s="73">
        <v>1</v>
      </c>
      <c r="BU40" s="73">
        <v>1</v>
      </c>
      <c r="BV40" s="73">
        <v>1</v>
      </c>
      <c r="BW40" s="73">
        <v>1</v>
      </c>
      <c r="BX40" s="73">
        <v>1</v>
      </c>
      <c r="BY40" s="73">
        <v>1</v>
      </c>
      <c r="BZ40" s="73">
        <v>1</v>
      </c>
      <c r="CA40" s="73">
        <v>1</v>
      </c>
      <c r="CB40" s="73">
        <v>99</v>
      </c>
      <c r="CC40" s="73">
        <v>1</v>
      </c>
      <c r="CD40" s="73">
        <v>1</v>
      </c>
      <c r="CE40" s="73">
        <v>1</v>
      </c>
      <c r="CF40" s="73">
        <v>1</v>
      </c>
      <c r="CG40" s="73">
        <v>1</v>
      </c>
      <c r="CH40" s="73">
        <v>1</v>
      </c>
      <c r="CI40" s="73">
        <v>1</v>
      </c>
      <c r="CJ40" s="73">
        <v>1</v>
      </c>
      <c r="CK40" s="73">
        <v>1</v>
      </c>
      <c r="CL40" s="73">
        <v>1</v>
      </c>
      <c r="CM40" s="73">
        <v>1</v>
      </c>
      <c r="CN40" s="73">
        <v>1</v>
      </c>
      <c r="CO40" s="73">
        <v>1</v>
      </c>
      <c r="CP40" s="73">
        <v>1</v>
      </c>
      <c r="CQ40" s="73">
        <v>1</v>
      </c>
      <c r="CR40" s="73">
        <v>35</v>
      </c>
      <c r="CS40" s="77" t="s">
        <v>402</v>
      </c>
      <c r="CT40" s="73">
        <v>1</v>
      </c>
      <c r="CU40" s="73">
        <v>1</v>
      </c>
      <c r="CV40" s="73">
        <v>1</v>
      </c>
      <c r="CW40" s="73">
        <v>1</v>
      </c>
      <c r="CX40" s="73">
        <v>1</v>
      </c>
      <c r="CY40" s="99">
        <v>35</v>
      </c>
      <c r="CZ40" s="100" t="s">
        <v>402</v>
      </c>
      <c r="DA40" s="99">
        <v>1</v>
      </c>
      <c r="DB40" s="99">
        <v>1</v>
      </c>
      <c r="DC40" s="99">
        <v>0</v>
      </c>
      <c r="DD40" s="99">
        <v>0</v>
      </c>
      <c r="DE40" s="99">
        <v>0</v>
      </c>
      <c r="DF40" s="99">
        <v>0</v>
      </c>
      <c r="DG40" s="99">
        <v>0</v>
      </c>
      <c r="DH40" s="99">
        <v>0</v>
      </c>
      <c r="DI40" s="99">
        <v>1</v>
      </c>
      <c r="DJ40" s="99">
        <v>1</v>
      </c>
      <c r="DK40" s="99">
        <v>1</v>
      </c>
      <c r="DL40" s="74"/>
      <c r="DM40" s="73" t="s">
        <v>367</v>
      </c>
      <c r="DN40" s="74"/>
      <c r="DO40" s="74"/>
      <c r="DP40" s="74"/>
      <c r="DQ40" s="74"/>
    </row>
    <row r="41" spans="1:121" s="82" customFormat="1">
      <c r="A41" s="78" t="s">
        <v>367</v>
      </c>
      <c r="B41" s="78">
        <v>1</v>
      </c>
      <c r="C41" s="78" t="s">
        <v>403</v>
      </c>
      <c r="D41" s="78">
        <v>36</v>
      </c>
      <c r="E41" s="78">
        <v>1094</v>
      </c>
      <c r="F41" s="78">
        <v>44</v>
      </c>
      <c r="G41" s="78">
        <v>257</v>
      </c>
      <c r="H41" s="78">
        <v>1</v>
      </c>
      <c r="I41" s="78">
        <v>2</v>
      </c>
      <c r="J41" s="78"/>
      <c r="K41" s="78">
        <v>1</v>
      </c>
      <c r="L41" s="78">
        <v>1</v>
      </c>
      <c r="M41" s="78">
        <v>1</v>
      </c>
      <c r="N41" s="78">
        <v>1</v>
      </c>
      <c r="O41" s="78">
        <v>1</v>
      </c>
      <c r="P41" s="78">
        <v>1</v>
      </c>
      <c r="Q41" s="78">
        <v>1</v>
      </c>
      <c r="R41" s="78">
        <v>1</v>
      </c>
      <c r="S41" s="78">
        <v>1</v>
      </c>
      <c r="T41" s="78">
        <v>1</v>
      </c>
      <c r="U41" s="78">
        <v>1</v>
      </c>
      <c r="V41" s="78">
        <v>99</v>
      </c>
      <c r="W41" s="78">
        <v>1</v>
      </c>
      <c r="X41" s="78">
        <v>1</v>
      </c>
      <c r="Y41" s="78">
        <v>1</v>
      </c>
      <c r="Z41" s="78">
        <v>1</v>
      </c>
      <c r="AA41" s="78">
        <v>1</v>
      </c>
      <c r="AB41" s="78">
        <v>1</v>
      </c>
      <c r="AC41" s="78">
        <v>1</v>
      </c>
      <c r="AD41" s="78">
        <v>1</v>
      </c>
      <c r="AE41" s="78">
        <v>1</v>
      </c>
      <c r="AF41" s="78">
        <v>1</v>
      </c>
      <c r="AG41" s="78">
        <v>1</v>
      </c>
      <c r="AH41" s="78">
        <v>1</v>
      </c>
      <c r="AI41" s="78">
        <v>1</v>
      </c>
      <c r="AJ41" s="78">
        <v>1</v>
      </c>
      <c r="AK41" s="78">
        <v>1</v>
      </c>
      <c r="AL41" s="78">
        <v>1</v>
      </c>
      <c r="AM41" s="78">
        <v>1</v>
      </c>
      <c r="AN41" s="78">
        <v>1</v>
      </c>
      <c r="AO41" s="78">
        <v>1</v>
      </c>
      <c r="AP41" s="78">
        <v>1</v>
      </c>
      <c r="AQ41" s="78">
        <v>1</v>
      </c>
      <c r="AR41" s="78">
        <v>1</v>
      </c>
      <c r="AS41" s="78">
        <v>1</v>
      </c>
      <c r="AT41" s="78">
        <v>1</v>
      </c>
      <c r="AU41" s="78">
        <v>1</v>
      </c>
      <c r="AV41" s="78">
        <v>1</v>
      </c>
      <c r="AW41" s="78">
        <v>1</v>
      </c>
      <c r="AX41" s="78">
        <v>1</v>
      </c>
      <c r="AY41" s="78">
        <v>1</v>
      </c>
      <c r="AZ41" s="78">
        <v>99</v>
      </c>
      <c r="BA41" s="78">
        <v>99</v>
      </c>
      <c r="BB41" s="78">
        <v>99</v>
      </c>
      <c r="BC41" s="78">
        <v>99</v>
      </c>
      <c r="BD41" s="78">
        <v>1</v>
      </c>
      <c r="BE41" s="78">
        <v>1</v>
      </c>
      <c r="BF41" s="78">
        <v>1</v>
      </c>
      <c r="BG41" s="78">
        <v>1</v>
      </c>
      <c r="BH41" s="78">
        <v>1</v>
      </c>
      <c r="BI41" s="78">
        <v>1</v>
      </c>
      <c r="BJ41" s="78">
        <v>1</v>
      </c>
      <c r="BK41" s="78">
        <v>1</v>
      </c>
      <c r="BL41" s="78">
        <v>1</v>
      </c>
      <c r="BM41" s="78">
        <v>1</v>
      </c>
      <c r="BN41" s="78">
        <v>1</v>
      </c>
      <c r="BO41" s="78">
        <v>1</v>
      </c>
      <c r="BP41" s="78">
        <v>1</v>
      </c>
      <c r="BQ41" s="78">
        <v>1</v>
      </c>
      <c r="BR41" s="78">
        <v>1</v>
      </c>
      <c r="BS41" s="78">
        <v>1</v>
      </c>
      <c r="BT41" s="78">
        <v>1</v>
      </c>
      <c r="BU41" s="78">
        <v>99</v>
      </c>
      <c r="BV41" s="78">
        <v>99</v>
      </c>
      <c r="BW41" s="78">
        <v>99</v>
      </c>
      <c r="BX41" s="78">
        <v>99</v>
      </c>
      <c r="BY41" s="78">
        <v>1</v>
      </c>
      <c r="BZ41" s="78">
        <v>1</v>
      </c>
      <c r="CA41" s="78">
        <v>99</v>
      </c>
      <c r="CB41" s="78">
        <v>99</v>
      </c>
      <c r="CC41" s="78">
        <v>1</v>
      </c>
      <c r="CD41" s="78">
        <v>1</v>
      </c>
      <c r="CE41" s="78">
        <v>1</v>
      </c>
      <c r="CF41" s="78">
        <v>1</v>
      </c>
      <c r="CG41" s="78">
        <v>1</v>
      </c>
      <c r="CH41" s="78">
        <v>1</v>
      </c>
      <c r="CI41" s="78">
        <v>1</v>
      </c>
      <c r="CJ41" s="78">
        <v>1</v>
      </c>
      <c r="CK41" s="78">
        <v>1</v>
      </c>
      <c r="CL41" s="78">
        <v>1</v>
      </c>
      <c r="CM41" s="78">
        <v>1</v>
      </c>
      <c r="CN41" s="78">
        <v>1</v>
      </c>
      <c r="CO41" s="78">
        <v>1</v>
      </c>
      <c r="CP41" s="78">
        <v>1</v>
      </c>
      <c r="CQ41" s="78">
        <v>1</v>
      </c>
      <c r="CR41" s="78">
        <v>36</v>
      </c>
      <c r="CS41" s="78" t="s">
        <v>403</v>
      </c>
      <c r="CT41" s="78">
        <v>1</v>
      </c>
      <c r="CU41" s="78">
        <v>1</v>
      </c>
      <c r="CV41" s="78">
        <v>1</v>
      </c>
      <c r="CW41" s="78">
        <v>1</v>
      </c>
      <c r="CX41" s="78">
        <v>1</v>
      </c>
      <c r="CY41" s="99">
        <v>36</v>
      </c>
      <c r="CZ41" s="99" t="s">
        <v>403</v>
      </c>
      <c r="DA41" s="99">
        <v>0</v>
      </c>
      <c r="DB41" s="99">
        <v>0</v>
      </c>
      <c r="DC41" s="99">
        <v>0</v>
      </c>
      <c r="DD41" s="99">
        <v>0</v>
      </c>
      <c r="DE41" s="99">
        <v>0</v>
      </c>
      <c r="DF41" s="99">
        <v>1</v>
      </c>
      <c r="DG41" s="99">
        <v>0</v>
      </c>
      <c r="DH41" s="99">
        <v>0</v>
      </c>
      <c r="DI41" s="99">
        <v>1</v>
      </c>
      <c r="DJ41" s="99">
        <v>1</v>
      </c>
      <c r="DK41" s="99">
        <v>1</v>
      </c>
      <c r="DL41" s="81"/>
      <c r="DM41" s="78" t="s">
        <v>367</v>
      </c>
      <c r="DN41" s="81"/>
      <c r="DO41" s="81"/>
      <c r="DP41" s="81"/>
      <c r="DQ41" s="81"/>
    </row>
    <row r="42" spans="1:121" s="82" customFormat="1">
      <c r="A42" s="78" t="s">
        <v>367</v>
      </c>
      <c r="B42" s="78">
        <v>1</v>
      </c>
      <c r="C42" s="78" t="s">
        <v>404</v>
      </c>
      <c r="D42" s="78">
        <v>37</v>
      </c>
      <c r="E42" s="78">
        <v>1386</v>
      </c>
      <c r="F42" s="78">
        <v>61</v>
      </c>
      <c r="G42" s="78">
        <v>279</v>
      </c>
      <c r="H42" s="78">
        <v>1</v>
      </c>
      <c r="I42" s="78">
        <v>2</v>
      </c>
      <c r="J42" s="78"/>
      <c r="K42" s="78">
        <v>1</v>
      </c>
      <c r="L42" s="78">
        <v>1</v>
      </c>
      <c r="M42" s="78">
        <v>1</v>
      </c>
      <c r="N42" s="78">
        <v>1</v>
      </c>
      <c r="O42" s="78">
        <v>1</v>
      </c>
      <c r="P42" s="78">
        <v>1</v>
      </c>
      <c r="Q42" s="78">
        <v>1</v>
      </c>
      <c r="R42" s="78">
        <v>1</v>
      </c>
      <c r="S42" s="78">
        <v>1</v>
      </c>
      <c r="T42" s="78">
        <v>1</v>
      </c>
      <c r="U42" s="78">
        <v>1</v>
      </c>
      <c r="V42" s="78">
        <v>99</v>
      </c>
      <c r="W42" s="78">
        <v>1</v>
      </c>
      <c r="X42" s="78">
        <v>1</v>
      </c>
      <c r="Y42" s="78">
        <v>1</v>
      </c>
      <c r="Z42" s="78">
        <v>1</v>
      </c>
      <c r="AA42" s="78">
        <v>1</v>
      </c>
      <c r="AB42" s="78">
        <v>1</v>
      </c>
      <c r="AC42" s="78">
        <v>1</v>
      </c>
      <c r="AD42" s="78">
        <v>1</v>
      </c>
      <c r="AE42" s="78">
        <v>1</v>
      </c>
      <c r="AF42" s="78">
        <v>1</v>
      </c>
      <c r="AG42" s="78">
        <v>1</v>
      </c>
      <c r="AH42" s="78">
        <v>1</v>
      </c>
      <c r="AI42" s="78">
        <v>1</v>
      </c>
      <c r="AJ42" s="78">
        <v>1</v>
      </c>
      <c r="AK42" s="78">
        <v>1</v>
      </c>
      <c r="AL42" s="78">
        <v>1</v>
      </c>
      <c r="AM42" s="78">
        <v>1</v>
      </c>
      <c r="AN42" s="78">
        <v>1</v>
      </c>
      <c r="AO42" s="78">
        <v>1</v>
      </c>
      <c r="AP42" s="78">
        <v>1</v>
      </c>
      <c r="AQ42" s="78">
        <v>1</v>
      </c>
      <c r="AR42" s="78">
        <v>1</v>
      </c>
      <c r="AS42" s="78">
        <v>1</v>
      </c>
      <c r="AT42" s="78">
        <v>1</v>
      </c>
      <c r="AU42" s="78">
        <v>1</v>
      </c>
      <c r="AV42" s="78">
        <v>1</v>
      </c>
      <c r="AW42" s="78">
        <v>1</v>
      </c>
      <c r="AX42" s="78">
        <v>1</v>
      </c>
      <c r="AY42" s="78">
        <v>1</v>
      </c>
      <c r="AZ42" s="78">
        <v>99</v>
      </c>
      <c r="BA42" s="78">
        <v>99</v>
      </c>
      <c r="BB42" s="78">
        <v>99</v>
      </c>
      <c r="BC42" s="78">
        <v>99</v>
      </c>
      <c r="BD42" s="78">
        <v>1</v>
      </c>
      <c r="BE42" s="78">
        <v>1</v>
      </c>
      <c r="BF42" s="78">
        <v>1</v>
      </c>
      <c r="BG42" s="78">
        <v>1</v>
      </c>
      <c r="BH42" s="78">
        <v>1</v>
      </c>
      <c r="BI42" s="78">
        <v>1</v>
      </c>
      <c r="BJ42" s="78">
        <v>1</v>
      </c>
      <c r="BK42" s="78">
        <v>1</v>
      </c>
      <c r="BL42" s="78">
        <v>1</v>
      </c>
      <c r="BM42" s="78">
        <v>1</v>
      </c>
      <c r="BN42" s="78">
        <v>1</v>
      </c>
      <c r="BO42" s="78">
        <v>1</v>
      </c>
      <c r="BP42" s="78">
        <v>1</v>
      </c>
      <c r="BQ42" s="78">
        <v>1</v>
      </c>
      <c r="BR42" s="78">
        <v>1</v>
      </c>
      <c r="BS42" s="78">
        <v>1</v>
      </c>
      <c r="BT42" s="78">
        <v>1</v>
      </c>
      <c r="BU42" s="78">
        <v>99</v>
      </c>
      <c r="BV42" s="78">
        <v>99</v>
      </c>
      <c r="BW42" s="78">
        <v>99</v>
      </c>
      <c r="BX42" s="78">
        <v>99</v>
      </c>
      <c r="BY42" s="78">
        <v>1</v>
      </c>
      <c r="BZ42" s="78">
        <v>1</v>
      </c>
      <c r="CA42" s="78">
        <v>99</v>
      </c>
      <c r="CB42" s="78">
        <v>99</v>
      </c>
      <c r="CC42" s="78">
        <v>1</v>
      </c>
      <c r="CD42" s="78">
        <v>1</v>
      </c>
      <c r="CE42" s="78">
        <v>1</v>
      </c>
      <c r="CF42" s="78">
        <v>1</v>
      </c>
      <c r="CG42" s="78">
        <v>1</v>
      </c>
      <c r="CH42" s="78">
        <v>1</v>
      </c>
      <c r="CI42" s="78">
        <v>1</v>
      </c>
      <c r="CJ42" s="78">
        <v>1</v>
      </c>
      <c r="CK42" s="78">
        <v>1</v>
      </c>
      <c r="CL42" s="78">
        <v>1</v>
      </c>
      <c r="CM42" s="78">
        <v>1</v>
      </c>
      <c r="CN42" s="78">
        <v>1</v>
      </c>
      <c r="CO42" s="78">
        <v>1</v>
      </c>
      <c r="CP42" s="78">
        <v>1</v>
      </c>
      <c r="CQ42" s="78">
        <v>1</v>
      </c>
      <c r="CR42" s="78">
        <v>37</v>
      </c>
      <c r="CS42" s="78" t="s">
        <v>404</v>
      </c>
      <c r="CT42" s="78">
        <v>1</v>
      </c>
      <c r="CU42" s="78">
        <v>1</v>
      </c>
      <c r="CV42" s="78">
        <v>1</v>
      </c>
      <c r="CW42" s="78">
        <v>1</v>
      </c>
      <c r="CX42" s="78">
        <v>1</v>
      </c>
      <c r="CY42" s="99">
        <v>37</v>
      </c>
      <c r="CZ42" s="99" t="s">
        <v>404</v>
      </c>
      <c r="DA42" s="99">
        <v>1</v>
      </c>
      <c r="DB42" s="99">
        <v>0</v>
      </c>
      <c r="DC42" s="99">
        <v>0</v>
      </c>
      <c r="DD42" s="99">
        <v>0</v>
      </c>
      <c r="DE42" s="99">
        <v>0</v>
      </c>
      <c r="DF42" s="99">
        <v>0</v>
      </c>
      <c r="DG42" s="99">
        <v>0</v>
      </c>
      <c r="DH42" s="99">
        <v>0</v>
      </c>
      <c r="DI42" s="99">
        <v>1</v>
      </c>
      <c r="DJ42" s="99">
        <v>1</v>
      </c>
      <c r="DK42" s="99">
        <v>1</v>
      </c>
      <c r="DL42" s="81"/>
      <c r="DM42" s="78" t="s">
        <v>367</v>
      </c>
      <c r="DN42" s="81"/>
      <c r="DO42" s="81"/>
      <c r="DP42" s="81"/>
      <c r="DQ42" s="81"/>
    </row>
    <row r="43" spans="1:121" s="76" customFormat="1">
      <c r="A43" s="73" t="s">
        <v>367</v>
      </c>
      <c r="B43" s="73">
        <v>1</v>
      </c>
      <c r="C43" s="73" t="s">
        <v>405</v>
      </c>
      <c r="D43" s="73">
        <v>38</v>
      </c>
      <c r="E43" s="73">
        <v>1075</v>
      </c>
      <c r="F43" s="73">
        <v>120</v>
      </c>
      <c r="G43" s="73">
        <v>283</v>
      </c>
      <c r="H43" s="73">
        <v>1</v>
      </c>
      <c r="I43" s="73">
        <v>2</v>
      </c>
      <c r="J43" s="73"/>
      <c r="K43" s="73">
        <v>1</v>
      </c>
      <c r="L43" s="73">
        <v>1</v>
      </c>
      <c r="M43" s="73">
        <v>1</v>
      </c>
      <c r="N43" s="73">
        <v>1</v>
      </c>
      <c r="O43" s="73">
        <v>1</v>
      </c>
      <c r="P43" s="73">
        <v>1</v>
      </c>
      <c r="Q43" s="73">
        <v>1</v>
      </c>
      <c r="R43" s="73">
        <v>1</v>
      </c>
      <c r="S43" s="73">
        <v>1</v>
      </c>
      <c r="T43" s="73">
        <v>1</v>
      </c>
      <c r="U43" s="73">
        <v>1</v>
      </c>
      <c r="V43" s="73">
        <v>99</v>
      </c>
      <c r="W43" s="73">
        <v>1</v>
      </c>
      <c r="X43" s="73">
        <v>1</v>
      </c>
      <c r="Y43" s="73">
        <v>1</v>
      </c>
      <c r="Z43" s="73">
        <v>1</v>
      </c>
      <c r="AA43" s="73">
        <v>1</v>
      </c>
      <c r="AB43" s="73">
        <v>1</v>
      </c>
      <c r="AC43" s="73">
        <v>1</v>
      </c>
      <c r="AD43" s="73">
        <v>1</v>
      </c>
      <c r="AE43" s="73">
        <v>1</v>
      </c>
      <c r="AF43" s="73">
        <v>1</v>
      </c>
      <c r="AG43" s="73">
        <v>1</v>
      </c>
      <c r="AH43" s="73">
        <v>1</v>
      </c>
      <c r="AI43" s="73">
        <v>99</v>
      </c>
      <c r="AJ43" s="73">
        <v>1</v>
      </c>
      <c r="AK43" s="73">
        <v>1</v>
      </c>
      <c r="AL43" s="73">
        <v>1</v>
      </c>
      <c r="AM43" s="73">
        <v>1</v>
      </c>
      <c r="AN43" s="73">
        <v>1</v>
      </c>
      <c r="AO43" s="73">
        <v>1</v>
      </c>
      <c r="AP43" s="73">
        <v>1</v>
      </c>
      <c r="AQ43" s="73">
        <v>1</v>
      </c>
      <c r="AR43" s="73">
        <v>1</v>
      </c>
      <c r="AS43" s="73">
        <v>1</v>
      </c>
      <c r="AT43" s="73">
        <v>1</v>
      </c>
      <c r="AU43" s="73">
        <v>1</v>
      </c>
      <c r="AV43" s="73">
        <v>1</v>
      </c>
      <c r="AW43" s="73">
        <v>1</v>
      </c>
      <c r="AX43" s="73">
        <v>1</v>
      </c>
      <c r="AY43" s="73">
        <v>1</v>
      </c>
      <c r="AZ43" s="73">
        <v>99</v>
      </c>
      <c r="BA43" s="73">
        <v>99</v>
      </c>
      <c r="BB43" s="73">
        <v>99</v>
      </c>
      <c r="BC43" s="73">
        <v>99</v>
      </c>
      <c r="BD43" s="73">
        <v>1</v>
      </c>
      <c r="BE43" s="73">
        <v>1</v>
      </c>
      <c r="BF43" s="73">
        <v>1</v>
      </c>
      <c r="BG43" s="73">
        <v>1</v>
      </c>
      <c r="BH43" s="73">
        <v>1</v>
      </c>
      <c r="BI43" s="73">
        <v>1</v>
      </c>
      <c r="BJ43" s="73">
        <v>1</v>
      </c>
      <c r="BK43" s="73">
        <v>1</v>
      </c>
      <c r="BL43" s="73">
        <v>1</v>
      </c>
      <c r="BM43" s="73">
        <v>1</v>
      </c>
      <c r="BN43" s="73">
        <v>1</v>
      </c>
      <c r="BO43" s="73">
        <v>1</v>
      </c>
      <c r="BP43" s="73">
        <v>1</v>
      </c>
      <c r="BQ43" s="73">
        <v>1</v>
      </c>
      <c r="BR43" s="73">
        <v>1</v>
      </c>
      <c r="BS43" s="73">
        <v>1</v>
      </c>
      <c r="BT43" s="73">
        <v>1</v>
      </c>
      <c r="BU43" s="73">
        <v>99</v>
      </c>
      <c r="BV43" s="73">
        <v>99</v>
      </c>
      <c r="BW43" s="73">
        <v>99</v>
      </c>
      <c r="BX43" s="73">
        <v>99</v>
      </c>
      <c r="BY43" s="73">
        <v>1</v>
      </c>
      <c r="BZ43" s="73">
        <v>1</v>
      </c>
      <c r="CA43" s="73">
        <v>99</v>
      </c>
      <c r="CB43" s="73">
        <v>99</v>
      </c>
      <c r="CC43" s="73">
        <v>1</v>
      </c>
      <c r="CD43" s="73">
        <v>1</v>
      </c>
      <c r="CE43" s="73">
        <v>1</v>
      </c>
      <c r="CF43" s="73">
        <v>1</v>
      </c>
      <c r="CG43" s="73">
        <v>1</v>
      </c>
      <c r="CH43" s="73">
        <v>1</v>
      </c>
      <c r="CI43" s="73">
        <v>1</v>
      </c>
      <c r="CJ43" s="73">
        <v>1</v>
      </c>
      <c r="CK43" s="73">
        <v>1</v>
      </c>
      <c r="CL43" s="73">
        <v>1</v>
      </c>
      <c r="CM43" s="73">
        <v>1</v>
      </c>
      <c r="CN43" s="73">
        <v>1</v>
      </c>
      <c r="CO43" s="73">
        <v>1</v>
      </c>
      <c r="CP43" s="73">
        <v>1</v>
      </c>
      <c r="CQ43" s="73">
        <v>1</v>
      </c>
      <c r="CR43" s="73">
        <v>38</v>
      </c>
      <c r="CS43" s="73" t="s">
        <v>405</v>
      </c>
      <c r="CT43" s="73">
        <v>1</v>
      </c>
      <c r="CU43" s="73">
        <v>1</v>
      </c>
      <c r="CV43" s="73">
        <v>1</v>
      </c>
      <c r="CW43" s="73">
        <v>1</v>
      </c>
      <c r="CX43" s="73">
        <v>1</v>
      </c>
      <c r="CY43" s="99">
        <v>38</v>
      </c>
      <c r="CZ43" s="99" t="s">
        <v>405</v>
      </c>
      <c r="DA43" s="99">
        <v>1</v>
      </c>
      <c r="DB43" s="99">
        <v>0</v>
      </c>
      <c r="DC43" s="99">
        <v>1</v>
      </c>
      <c r="DD43" s="99">
        <v>0</v>
      </c>
      <c r="DE43" s="99">
        <v>1</v>
      </c>
      <c r="DF43" s="99">
        <v>0</v>
      </c>
      <c r="DG43" s="99">
        <v>0</v>
      </c>
      <c r="DH43" s="99">
        <v>0</v>
      </c>
      <c r="DI43" s="99">
        <v>1</v>
      </c>
      <c r="DJ43" s="99">
        <v>1</v>
      </c>
      <c r="DK43" s="99">
        <v>1</v>
      </c>
      <c r="DL43" s="74"/>
      <c r="DM43" s="73" t="s">
        <v>367</v>
      </c>
      <c r="DN43" s="74"/>
      <c r="DO43" s="74"/>
      <c r="DP43" s="74"/>
      <c r="DQ43" s="74"/>
    </row>
    <row r="44" spans="1:121" s="76" customFormat="1">
      <c r="A44" s="73" t="s">
        <v>367</v>
      </c>
      <c r="B44" s="73">
        <v>1</v>
      </c>
      <c r="C44" s="73" t="s">
        <v>406</v>
      </c>
      <c r="D44" s="73">
        <v>39</v>
      </c>
      <c r="E44" s="73">
        <v>166</v>
      </c>
      <c r="F44" s="73">
        <v>84</v>
      </c>
      <c r="G44" s="73">
        <v>156</v>
      </c>
      <c r="H44" s="73">
        <v>1</v>
      </c>
      <c r="I44" s="73">
        <v>2</v>
      </c>
      <c r="J44" s="73"/>
      <c r="K44" s="73">
        <v>1</v>
      </c>
      <c r="L44" s="73">
        <v>1</v>
      </c>
      <c r="M44" s="73">
        <v>1</v>
      </c>
      <c r="N44" s="73">
        <v>1</v>
      </c>
      <c r="O44" s="73">
        <v>1</v>
      </c>
      <c r="P44" s="73">
        <v>1</v>
      </c>
      <c r="Q44" s="73">
        <v>99</v>
      </c>
      <c r="R44" s="73">
        <v>1</v>
      </c>
      <c r="S44" s="73">
        <v>1</v>
      </c>
      <c r="T44" s="73">
        <v>1</v>
      </c>
      <c r="U44" s="73">
        <v>1</v>
      </c>
      <c r="V44" s="73">
        <v>99</v>
      </c>
      <c r="W44" s="73">
        <v>1</v>
      </c>
      <c r="X44" s="73">
        <v>1</v>
      </c>
      <c r="Y44" s="73">
        <v>1</v>
      </c>
      <c r="Z44" s="73">
        <v>1</v>
      </c>
      <c r="AA44" s="73">
        <v>1</v>
      </c>
      <c r="AB44" s="73">
        <v>1</v>
      </c>
      <c r="AC44" s="73">
        <v>1</v>
      </c>
      <c r="AD44" s="73">
        <v>1</v>
      </c>
      <c r="AE44" s="73">
        <v>1</v>
      </c>
      <c r="AF44" s="73">
        <v>1</v>
      </c>
      <c r="AG44" s="73">
        <v>1</v>
      </c>
      <c r="AH44" s="73">
        <v>1</v>
      </c>
      <c r="AI44" s="73">
        <v>99</v>
      </c>
      <c r="AJ44" s="73">
        <v>1</v>
      </c>
      <c r="AK44" s="73">
        <v>1</v>
      </c>
      <c r="AL44" s="73">
        <v>1</v>
      </c>
      <c r="AM44" s="73">
        <v>1</v>
      </c>
      <c r="AN44" s="73">
        <v>1</v>
      </c>
      <c r="AO44" s="73">
        <v>1</v>
      </c>
      <c r="AP44" s="73">
        <v>1</v>
      </c>
      <c r="AQ44" s="73">
        <v>99</v>
      </c>
      <c r="AR44" s="73">
        <v>1</v>
      </c>
      <c r="AS44" s="73">
        <v>1</v>
      </c>
      <c r="AT44" s="73">
        <v>1</v>
      </c>
      <c r="AU44" s="73">
        <v>1</v>
      </c>
      <c r="AV44" s="73">
        <v>1</v>
      </c>
      <c r="AW44" s="73">
        <v>1</v>
      </c>
      <c r="AX44" s="73">
        <v>1</v>
      </c>
      <c r="AY44" s="73">
        <v>1</v>
      </c>
      <c r="AZ44" s="73">
        <v>99</v>
      </c>
      <c r="BA44" s="73">
        <v>99</v>
      </c>
      <c r="BB44" s="73">
        <v>99</v>
      </c>
      <c r="BC44" s="73">
        <v>99</v>
      </c>
      <c r="BD44" s="73">
        <v>1</v>
      </c>
      <c r="BE44" s="73">
        <v>1</v>
      </c>
      <c r="BF44" s="73">
        <v>1</v>
      </c>
      <c r="BG44" s="73">
        <v>1</v>
      </c>
      <c r="BH44" s="73">
        <v>1</v>
      </c>
      <c r="BI44" s="73">
        <v>1</v>
      </c>
      <c r="BJ44" s="73">
        <v>1</v>
      </c>
      <c r="BK44" s="73">
        <v>1</v>
      </c>
      <c r="BL44" s="73">
        <v>1</v>
      </c>
      <c r="BM44" s="73">
        <v>1</v>
      </c>
      <c r="BN44" s="73">
        <v>1</v>
      </c>
      <c r="BO44" s="73">
        <v>1</v>
      </c>
      <c r="BP44" s="73">
        <v>1</v>
      </c>
      <c r="BQ44" s="73">
        <v>1</v>
      </c>
      <c r="BR44" s="73">
        <v>1</v>
      </c>
      <c r="BS44" s="73">
        <v>1</v>
      </c>
      <c r="BT44" s="73">
        <v>1</v>
      </c>
      <c r="BU44" s="73">
        <v>99</v>
      </c>
      <c r="BV44" s="73">
        <v>99</v>
      </c>
      <c r="BW44" s="73">
        <v>99</v>
      </c>
      <c r="BX44" s="73">
        <v>99</v>
      </c>
      <c r="BY44" s="73">
        <v>1</v>
      </c>
      <c r="BZ44" s="73">
        <v>1</v>
      </c>
      <c r="CA44" s="73">
        <v>99</v>
      </c>
      <c r="CB44" s="73">
        <v>99</v>
      </c>
      <c r="CC44" s="73">
        <v>1</v>
      </c>
      <c r="CD44" s="73">
        <v>1</v>
      </c>
      <c r="CE44" s="73">
        <v>1</v>
      </c>
      <c r="CF44" s="73">
        <v>1</v>
      </c>
      <c r="CG44" s="73">
        <v>1</v>
      </c>
      <c r="CH44" s="73">
        <v>99</v>
      </c>
      <c r="CI44" s="73">
        <v>1</v>
      </c>
      <c r="CJ44" s="73">
        <v>1</v>
      </c>
      <c r="CK44" s="73">
        <v>1</v>
      </c>
      <c r="CL44" s="73">
        <v>1</v>
      </c>
      <c r="CM44" s="73">
        <v>1</v>
      </c>
      <c r="CN44" s="73">
        <v>1</v>
      </c>
      <c r="CO44" s="73">
        <v>1</v>
      </c>
      <c r="CP44" s="73">
        <v>1</v>
      </c>
      <c r="CQ44" s="73">
        <v>1</v>
      </c>
      <c r="CR44" s="73">
        <v>39</v>
      </c>
      <c r="CS44" s="73" t="s">
        <v>406</v>
      </c>
      <c r="CT44" s="73">
        <v>1</v>
      </c>
      <c r="CU44" s="73">
        <v>1</v>
      </c>
      <c r="CV44" s="73">
        <v>1</v>
      </c>
      <c r="CW44" s="73">
        <v>1</v>
      </c>
      <c r="CX44" s="73">
        <v>1</v>
      </c>
      <c r="CY44" s="99">
        <v>39</v>
      </c>
      <c r="CZ44" s="99" t="s">
        <v>406</v>
      </c>
      <c r="DA44" s="99">
        <v>0</v>
      </c>
      <c r="DB44" s="99">
        <v>0</v>
      </c>
      <c r="DC44" s="99">
        <v>0</v>
      </c>
      <c r="DD44" s="99">
        <v>0</v>
      </c>
      <c r="DE44" s="99">
        <v>0</v>
      </c>
      <c r="DF44" s="99">
        <v>0</v>
      </c>
      <c r="DG44" s="99">
        <v>0</v>
      </c>
      <c r="DH44" s="99">
        <v>0</v>
      </c>
      <c r="DI44" s="99">
        <v>1</v>
      </c>
      <c r="DJ44" s="99">
        <v>1</v>
      </c>
      <c r="DK44" s="99">
        <v>1</v>
      </c>
      <c r="DL44" s="74"/>
      <c r="DM44" s="73" t="s">
        <v>367</v>
      </c>
      <c r="DN44" s="74"/>
      <c r="DO44" s="74"/>
      <c r="DP44" s="74"/>
      <c r="DQ44" s="74"/>
    </row>
    <row r="45" spans="1:121" s="76" customFormat="1">
      <c r="A45" s="73" t="s">
        <v>367</v>
      </c>
      <c r="B45" s="73">
        <v>1</v>
      </c>
      <c r="C45" s="73" t="s">
        <v>407</v>
      </c>
      <c r="D45" s="73">
        <v>40</v>
      </c>
      <c r="E45" s="73">
        <v>482</v>
      </c>
      <c r="F45" s="73">
        <v>74</v>
      </c>
      <c r="G45" s="73">
        <v>118</v>
      </c>
      <c r="H45" s="73">
        <v>1</v>
      </c>
      <c r="I45" s="73">
        <v>2</v>
      </c>
      <c r="J45" s="73"/>
      <c r="K45" s="73">
        <v>1</v>
      </c>
      <c r="L45" s="73">
        <v>1</v>
      </c>
      <c r="M45" s="73">
        <v>1</v>
      </c>
      <c r="N45" s="73">
        <v>1</v>
      </c>
      <c r="O45" s="73">
        <v>1</v>
      </c>
      <c r="P45" s="73">
        <v>1</v>
      </c>
      <c r="Q45" s="73">
        <v>1</v>
      </c>
      <c r="R45" s="73">
        <v>1</v>
      </c>
      <c r="S45" s="73">
        <v>1</v>
      </c>
      <c r="T45" s="73">
        <v>1</v>
      </c>
      <c r="U45" s="73">
        <v>1</v>
      </c>
      <c r="V45" s="73">
        <v>99</v>
      </c>
      <c r="W45" s="73">
        <v>1</v>
      </c>
      <c r="X45" s="73">
        <v>1</v>
      </c>
      <c r="Y45" s="73">
        <v>1</v>
      </c>
      <c r="Z45" s="73">
        <v>1</v>
      </c>
      <c r="AA45" s="73">
        <v>1</v>
      </c>
      <c r="AB45" s="73">
        <v>1</v>
      </c>
      <c r="AC45" s="73">
        <v>1</v>
      </c>
      <c r="AD45" s="73">
        <v>1</v>
      </c>
      <c r="AE45" s="73">
        <v>1</v>
      </c>
      <c r="AF45" s="73">
        <v>1</v>
      </c>
      <c r="AG45" s="73">
        <v>1</v>
      </c>
      <c r="AH45" s="73">
        <v>1</v>
      </c>
      <c r="AI45" s="73">
        <v>1</v>
      </c>
      <c r="AJ45" s="73">
        <v>1</v>
      </c>
      <c r="AK45" s="73">
        <v>1</v>
      </c>
      <c r="AL45" s="73">
        <v>1</v>
      </c>
      <c r="AM45" s="73">
        <v>1</v>
      </c>
      <c r="AN45" s="73">
        <v>1</v>
      </c>
      <c r="AO45" s="73">
        <v>1</v>
      </c>
      <c r="AP45" s="73">
        <v>1</v>
      </c>
      <c r="AQ45" s="73">
        <v>1</v>
      </c>
      <c r="AR45" s="73">
        <v>1</v>
      </c>
      <c r="AS45" s="73">
        <v>1</v>
      </c>
      <c r="AT45" s="73">
        <v>1</v>
      </c>
      <c r="AU45" s="73">
        <v>1</v>
      </c>
      <c r="AV45" s="73">
        <v>1</v>
      </c>
      <c r="AW45" s="73">
        <v>1</v>
      </c>
      <c r="AX45" s="73">
        <v>1</v>
      </c>
      <c r="AY45" s="73">
        <v>1</v>
      </c>
      <c r="AZ45" s="73">
        <v>99</v>
      </c>
      <c r="BA45" s="73">
        <v>99</v>
      </c>
      <c r="BB45" s="73">
        <v>99</v>
      </c>
      <c r="BC45" s="73">
        <v>99</v>
      </c>
      <c r="BD45" s="73">
        <v>1</v>
      </c>
      <c r="BE45" s="73">
        <v>1</v>
      </c>
      <c r="BF45" s="73">
        <v>1</v>
      </c>
      <c r="BG45" s="73">
        <v>1</v>
      </c>
      <c r="BH45" s="73">
        <v>1</v>
      </c>
      <c r="BI45" s="73">
        <v>1</v>
      </c>
      <c r="BJ45" s="73">
        <v>1</v>
      </c>
      <c r="BK45" s="73">
        <v>1</v>
      </c>
      <c r="BL45" s="73">
        <v>1</v>
      </c>
      <c r="BM45" s="73">
        <v>1</v>
      </c>
      <c r="BN45" s="73">
        <v>1</v>
      </c>
      <c r="BO45" s="73">
        <v>1</v>
      </c>
      <c r="BP45" s="73">
        <v>1</v>
      </c>
      <c r="BQ45" s="73">
        <v>1</v>
      </c>
      <c r="BR45" s="73">
        <v>1</v>
      </c>
      <c r="BS45" s="73">
        <v>1</v>
      </c>
      <c r="BT45" s="73">
        <v>1</v>
      </c>
      <c r="BU45" s="73">
        <v>99</v>
      </c>
      <c r="BV45" s="73">
        <v>99</v>
      </c>
      <c r="BW45" s="73">
        <v>99</v>
      </c>
      <c r="BX45" s="73">
        <v>99</v>
      </c>
      <c r="BY45" s="73">
        <v>1</v>
      </c>
      <c r="BZ45" s="73">
        <v>99</v>
      </c>
      <c r="CA45" s="73">
        <v>99</v>
      </c>
      <c r="CB45" s="73">
        <v>99</v>
      </c>
      <c r="CC45" s="73">
        <v>1</v>
      </c>
      <c r="CD45" s="73">
        <v>1</v>
      </c>
      <c r="CE45" s="73">
        <v>1</v>
      </c>
      <c r="CF45" s="73">
        <v>1</v>
      </c>
      <c r="CG45" s="73">
        <v>1</v>
      </c>
      <c r="CH45" s="73">
        <v>1</v>
      </c>
      <c r="CI45" s="73">
        <v>1</v>
      </c>
      <c r="CJ45" s="73">
        <v>1</v>
      </c>
      <c r="CK45" s="73">
        <v>1</v>
      </c>
      <c r="CL45" s="73">
        <v>1</v>
      </c>
      <c r="CM45" s="73">
        <v>1</v>
      </c>
      <c r="CN45" s="73">
        <v>1</v>
      </c>
      <c r="CO45" s="73">
        <v>1</v>
      </c>
      <c r="CP45" s="73">
        <v>1</v>
      </c>
      <c r="CQ45" s="73">
        <v>1</v>
      </c>
      <c r="CR45" s="73">
        <v>40</v>
      </c>
      <c r="CS45" s="73" t="s">
        <v>407</v>
      </c>
      <c r="CT45" s="73">
        <v>1</v>
      </c>
      <c r="CU45" s="73">
        <v>1</v>
      </c>
      <c r="CV45" s="73">
        <v>1</v>
      </c>
      <c r="CW45" s="73">
        <v>1</v>
      </c>
      <c r="CX45" s="73">
        <v>1</v>
      </c>
      <c r="CY45" s="99">
        <v>40</v>
      </c>
      <c r="CZ45" s="99" t="s">
        <v>407</v>
      </c>
      <c r="DA45" s="99">
        <v>0</v>
      </c>
      <c r="DB45" s="99">
        <v>0</v>
      </c>
      <c r="DC45" s="99">
        <v>0</v>
      </c>
      <c r="DD45" s="99">
        <v>0</v>
      </c>
      <c r="DE45" s="99">
        <v>0</v>
      </c>
      <c r="DF45" s="99">
        <v>1</v>
      </c>
      <c r="DG45" s="99">
        <v>0</v>
      </c>
      <c r="DH45" s="99">
        <v>0</v>
      </c>
      <c r="DI45" s="99">
        <v>1</v>
      </c>
      <c r="DJ45" s="99">
        <v>1</v>
      </c>
      <c r="DK45" s="99">
        <v>1</v>
      </c>
      <c r="DL45" s="74"/>
      <c r="DM45" s="73" t="s">
        <v>367</v>
      </c>
      <c r="DN45" s="74"/>
      <c r="DO45" s="74"/>
      <c r="DP45" s="74"/>
      <c r="DQ45" s="74"/>
    </row>
    <row r="46" spans="1:121" s="76" customFormat="1">
      <c r="A46" s="73" t="s">
        <v>367</v>
      </c>
      <c r="B46" s="73">
        <v>1</v>
      </c>
      <c r="C46" s="73" t="s">
        <v>408</v>
      </c>
      <c r="D46" s="73">
        <v>41</v>
      </c>
      <c r="E46" s="73">
        <v>1181</v>
      </c>
      <c r="F46" s="73">
        <v>26</v>
      </c>
      <c r="G46" s="73">
        <v>310</v>
      </c>
      <c r="H46" s="73">
        <v>1</v>
      </c>
      <c r="I46" s="73">
        <v>2</v>
      </c>
      <c r="J46" s="73"/>
      <c r="K46" s="73">
        <v>1</v>
      </c>
      <c r="L46" s="73">
        <v>1</v>
      </c>
      <c r="M46" s="73">
        <v>1</v>
      </c>
      <c r="N46" s="73">
        <v>1</v>
      </c>
      <c r="O46" s="73">
        <v>1</v>
      </c>
      <c r="P46" s="73">
        <v>1</v>
      </c>
      <c r="Q46" s="73">
        <v>1</v>
      </c>
      <c r="R46" s="73">
        <v>1</v>
      </c>
      <c r="S46" s="73">
        <v>1</v>
      </c>
      <c r="T46" s="73">
        <v>1</v>
      </c>
      <c r="U46" s="73">
        <v>1</v>
      </c>
      <c r="V46" s="73">
        <v>99</v>
      </c>
      <c r="W46" s="73">
        <v>1</v>
      </c>
      <c r="X46" s="73">
        <v>1</v>
      </c>
      <c r="Y46" s="73">
        <v>1</v>
      </c>
      <c r="Z46" s="73">
        <v>1</v>
      </c>
      <c r="AA46" s="73">
        <v>1</v>
      </c>
      <c r="AB46" s="73">
        <v>1</v>
      </c>
      <c r="AC46" s="73">
        <v>1</v>
      </c>
      <c r="AD46" s="73">
        <v>1</v>
      </c>
      <c r="AE46" s="73">
        <v>1</v>
      </c>
      <c r="AF46" s="73">
        <v>1</v>
      </c>
      <c r="AG46" s="73">
        <v>1</v>
      </c>
      <c r="AH46" s="73">
        <v>1</v>
      </c>
      <c r="AI46" s="73">
        <v>99</v>
      </c>
      <c r="AJ46" s="73">
        <v>1</v>
      </c>
      <c r="AK46" s="73">
        <v>1</v>
      </c>
      <c r="AL46" s="73">
        <v>1</v>
      </c>
      <c r="AM46" s="73">
        <v>1</v>
      </c>
      <c r="AN46" s="73">
        <v>1</v>
      </c>
      <c r="AO46" s="73">
        <v>1</v>
      </c>
      <c r="AP46" s="73">
        <v>1</v>
      </c>
      <c r="AQ46" s="73">
        <v>1</v>
      </c>
      <c r="AR46" s="73">
        <v>1</v>
      </c>
      <c r="AS46" s="73">
        <v>1</v>
      </c>
      <c r="AT46" s="73">
        <v>1</v>
      </c>
      <c r="AU46" s="73">
        <v>1</v>
      </c>
      <c r="AV46" s="73">
        <v>1</v>
      </c>
      <c r="AW46" s="73">
        <v>1</v>
      </c>
      <c r="AX46" s="73">
        <v>1</v>
      </c>
      <c r="AY46" s="73">
        <v>1</v>
      </c>
      <c r="AZ46" s="73">
        <v>99</v>
      </c>
      <c r="BA46" s="73">
        <v>99</v>
      </c>
      <c r="BB46" s="73">
        <v>99</v>
      </c>
      <c r="BC46" s="73">
        <v>99</v>
      </c>
      <c r="BD46" s="73">
        <v>1</v>
      </c>
      <c r="BE46" s="73">
        <v>1</v>
      </c>
      <c r="BF46" s="73">
        <v>1</v>
      </c>
      <c r="BG46" s="73">
        <v>1</v>
      </c>
      <c r="BH46" s="73">
        <v>1</v>
      </c>
      <c r="BI46" s="73">
        <v>1</v>
      </c>
      <c r="BJ46" s="73">
        <v>1</v>
      </c>
      <c r="BK46" s="73">
        <v>1</v>
      </c>
      <c r="BL46" s="73">
        <v>1</v>
      </c>
      <c r="BM46" s="73">
        <v>1</v>
      </c>
      <c r="BN46" s="73">
        <v>1</v>
      </c>
      <c r="BO46" s="73">
        <v>1</v>
      </c>
      <c r="BP46" s="73">
        <v>1</v>
      </c>
      <c r="BQ46" s="73">
        <v>1</v>
      </c>
      <c r="BR46" s="73">
        <v>1</v>
      </c>
      <c r="BS46" s="73">
        <v>1</v>
      </c>
      <c r="BT46" s="73">
        <v>1</v>
      </c>
      <c r="BU46" s="73">
        <v>99</v>
      </c>
      <c r="BV46" s="73">
        <v>99</v>
      </c>
      <c r="BW46" s="73">
        <v>99</v>
      </c>
      <c r="BX46" s="73">
        <v>99</v>
      </c>
      <c r="BY46" s="73">
        <v>1</v>
      </c>
      <c r="BZ46" s="73">
        <v>1</v>
      </c>
      <c r="CA46" s="73">
        <v>99</v>
      </c>
      <c r="CB46" s="73">
        <v>99</v>
      </c>
      <c r="CC46" s="73">
        <v>1</v>
      </c>
      <c r="CD46" s="73">
        <v>1</v>
      </c>
      <c r="CE46" s="73">
        <v>1</v>
      </c>
      <c r="CF46" s="73">
        <v>1</v>
      </c>
      <c r="CG46" s="73">
        <v>1</v>
      </c>
      <c r="CH46" s="73">
        <v>1</v>
      </c>
      <c r="CI46" s="73">
        <v>1</v>
      </c>
      <c r="CJ46" s="73">
        <v>1</v>
      </c>
      <c r="CK46" s="73">
        <v>1</v>
      </c>
      <c r="CL46" s="73">
        <v>1</v>
      </c>
      <c r="CM46" s="73">
        <v>1</v>
      </c>
      <c r="CN46" s="73">
        <v>1</v>
      </c>
      <c r="CO46" s="73">
        <v>1</v>
      </c>
      <c r="CP46" s="73">
        <v>1</v>
      </c>
      <c r="CQ46" s="73">
        <v>1</v>
      </c>
      <c r="CR46" s="73">
        <v>41</v>
      </c>
      <c r="CS46" s="73" t="s">
        <v>408</v>
      </c>
      <c r="CT46" s="73">
        <v>1</v>
      </c>
      <c r="CU46" s="73">
        <v>1</v>
      </c>
      <c r="CV46" s="73">
        <v>1</v>
      </c>
      <c r="CW46" s="73">
        <v>1</v>
      </c>
      <c r="CX46" s="73">
        <v>1</v>
      </c>
      <c r="CY46" s="99">
        <v>41</v>
      </c>
      <c r="CZ46" s="99" t="s">
        <v>408</v>
      </c>
      <c r="DA46" s="99">
        <v>1</v>
      </c>
      <c r="DB46" s="99">
        <v>1</v>
      </c>
      <c r="DC46" s="99">
        <v>0</v>
      </c>
      <c r="DD46" s="99">
        <v>0</v>
      </c>
      <c r="DE46" s="99">
        <v>0</v>
      </c>
      <c r="DF46" s="99">
        <v>0</v>
      </c>
      <c r="DG46" s="99">
        <v>0</v>
      </c>
      <c r="DH46" s="99">
        <v>0</v>
      </c>
      <c r="DI46" s="99">
        <v>1</v>
      </c>
      <c r="DJ46" s="99">
        <v>1</v>
      </c>
      <c r="DK46" s="99">
        <v>1</v>
      </c>
      <c r="DL46" s="74"/>
      <c r="DM46" s="73" t="s">
        <v>367</v>
      </c>
      <c r="DN46" s="74"/>
      <c r="DO46" s="74"/>
      <c r="DP46" s="74"/>
      <c r="DQ46" s="74"/>
    </row>
    <row r="47" spans="1:121" s="76" customFormat="1">
      <c r="A47" s="73" t="s">
        <v>367</v>
      </c>
      <c r="B47" s="73">
        <v>1</v>
      </c>
      <c r="C47" s="73" t="s">
        <v>409</v>
      </c>
      <c r="D47" s="73">
        <v>42</v>
      </c>
      <c r="E47" s="73">
        <v>1500</v>
      </c>
      <c r="F47" s="73">
        <v>10</v>
      </c>
      <c r="G47" s="73">
        <v>600</v>
      </c>
      <c r="H47" s="73">
        <v>1</v>
      </c>
      <c r="I47" s="73">
        <v>2</v>
      </c>
      <c r="J47" s="73"/>
      <c r="K47" s="73">
        <v>1</v>
      </c>
      <c r="L47" s="73">
        <v>1</v>
      </c>
      <c r="M47" s="73">
        <v>1</v>
      </c>
      <c r="N47" s="73">
        <v>1</v>
      </c>
      <c r="O47" s="73">
        <v>1</v>
      </c>
      <c r="P47" s="73">
        <v>1</v>
      </c>
      <c r="Q47" s="73">
        <v>1</v>
      </c>
      <c r="R47" s="73">
        <v>1</v>
      </c>
      <c r="S47" s="73">
        <v>1</v>
      </c>
      <c r="T47" s="73">
        <v>1</v>
      </c>
      <c r="U47" s="73">
        <v>1</v>
      </c>
      <c r="V47" s="73">
        <v>99</v>
      </c>
      <c r="W47" s="73">
        <v>1</v>
      </c>
      <c r="X47" s="73">
        <v>1</v>
      </c>
      <c r="Y47" s="73">
        <v>1</v>
      </c>
      <c r="Z47" s="73">
        <v>1</v>
      </c>
      <c r="AA47" s="73">
        <v>1</v>
      </c>
      <c r="AB47" s="73">
        <v>1</v>
      </c>
      <c r="AC47" s="73">
        <v>1</v>
      </c>
      <c r="AD47" s="73">
        <v>1</v>
      </c>
      <c r="AE47" s="73">
        <v>1</v>
      </c>
      <c r="AF47" s="73">
        <v>1</v>
      </c>
      <c r="AG47" s="73">
        <v>99</v>
      </c>
      <c r="AH47" s="73">
        <v>1</v>
      </c>
      <c r="AI47" s="73">
        <v>1</v>
      </c>
      <c r="AJ47" s="73">
        <v>1</v>
      </c>
      <c r="AK47" s="73">
        <v>1</v>
      </c>
      <c r="AL47" s="73">
        <v>1</v>
      </c>
      <c r="AM47" s="73">
        <v>1</v>
      </c>
      <c r="AN47" s="73">
        <v>1</v>
      </c>
      <c r="AO47" s="73">
        <v>1</v>
      </c>
      <c r="AP47" s="73">
        <v>1</v>
      </c>
      <c r="AQ47" s="73">
        <v>1</v>
      </c>
      <c r="AR47" s="73">
        <v>1</v>
      </c>
      <c r="AS47" s="73">
        <v>1</v>
      </c>
      <c r="AT47" s="73">
        <v>1</v>
      </c>
      <c r="AU47" s="73">
        <v>1</v>
      </c>
      <c r="AV47" s="73">
        <v>1</v>
      </c>
      <c r="AW47" s="73">
        <v>1</v>
      </c>
      <c r="AX47" s="73">
        <v>1</v>
      </c>
      <c r="AY47" s="73">
        <v>1</v>
      </c>
      <c r="AZ47" s="73">
        <v>99</v>
      </c>
      <c r="BA47" s="73">
        <v>99</v>
      </c>
      <c r="BB47" s="73">
        <v>99</v>
      </c>
      <c r="BC47" s="73">
        <v>99</v>
      </c>
      <c r="BD47" s="73">
        <v>1</v>
      </c>
      <c r="BE47" s="73">
        <v>1</v>
      </c>
      <c r="BF47" s="73">
        <v>1</v>
      </c>
      <c r="BG47" s="73">
        <v>1</v>
      </c>
      <c r="BH47" s="73">
        <v>1</v>
      </c>
      <c r="BI47" s="73">
        <v>1</v>
      </c>
      <c r="BJ47" s="73">
        <v>1</v>
      </c>
      <c r="BK47" s="73">
        <v>1</v>
      </c>
      <c r="BL47" s="73">
        <v>1</v>
      </c>
      <c r="BM47" s="73">
        <v>1</v>
      </c>
      <c r="BN47" s="73">
        <v>1</v>
      </c>
      <c r="BO47" s="73">
        <v>1</v>
      </c>
      <c r="BP47" s="73">
        <v>1</v>
      </c>
      <c r="BQ47" s="73">
        <v>1</v>
      </c>
      <c r="BR47" s="73">
        <v>1</v>
      </c>
      <c r="BS47" s="73">
        <v>1</v>
      </c>
      <c r="BT47" s="73">
        <v>1</v>
      </c>
      <c r="BU47" s="73">
        <v>1</v>
      </c>
      <c r="BV47" s="73">
        <v>1</v>
      </c>
      <c r="BW47" s="73">
        <v>1</v>
      </c>
      <c r="BX47" s="73">
        <v>1</v>
      </c>
      <c r="BY47" s="73">
        <v>1</v>
      </c>
      <c r="BZ47" s="73">
        <v>1</v>
      </c>
      <c r="CA47" s="73">
        <v>99</v>
      </c>
      <c r="CB47" s="73">
        <v>99</v>
      </c>
      <c r="CC47" s="73">
        <v>1</v>
      </c>
      <c r="CD47" s="73">
        <v>1</v>
      </c>
      <c r="CE47" s="73">
        <v>1</v>
      </c>
      <c r="CF47" s="73">
        <v>1</v>
      </c>
      <c r="CG47" s="73">
        <v>1</v>
      </c>
      <c r="CH47" s="73">
        <v>1</v>
      </c>
      <c r="CI47" s="73">
        <v>1</v>
      </c>
      <c r="CJ47" s="73">
        <v>1</v>
      </c>
      <c r="CK47" s="73">
        <v>1</v>
      </c>
      <c r="CL47" s="73">
        <v>1</v>
      </c>
      <c r="CM47" s="73">
        <v>1</v>
      </c>
      <c r="CN47" s="73">
        <v>1</v>
      </c>
      <c r="CO47" s="73">
        <v>1</v>
      </c>
      <c r="CP47" s="73">
        <v>1</v>
      </c>
      <c r="CQ47" s="73">
        <v>1</v>
      </c>
      <c r="CR47" s="73">
        <v>42</v>
      </c>
      <c r="CS47" s="73" t="s">
        <v>409</v>
      </c>
      <c r="CT47" s="73">
        <v>1</v>
      </c>
      <c r="CU47" s="73">
        <v>1</v>
      </c>
      <c r="CV47" s="73">
        <v>1</v>
      </c>
      <c r="CW47" s="73">
        <v>1</v>
      </c>
      <c r="CX47" s="73">
        <v>1</v>
      </c>
      <c r="CY47" s="99">
        <v>42</v>
      </c>
      <c r="CZ47" s="99" t="s">
        <v>409</v>
      </c>
      <c r="DA47" s="99">
        <v>1</v>
      </c>
      <c r="DB47" s="99">
        <v>0</v>
      </c>
      <c r="DC47" s="99">
        <v>1</v>
      </c>
      <c r="DD47" s="99">
        <v>0</v>
      </c>
      <c r="DE47" s="99">
        <v>1</v>
      </c>
      <c r="DF47" s="99">
        <v>0</v>
      </c>
      <c r="DG47" s="99">
        <v>0</v>
      </c>
      <c r="DH47" s="99">
        <v>0</v>
      </c>
      <c r="DI47" s="99">
        <v>1</v>
      </c>
      <c r="DJ47" s="99">
        <v>1</v>
      </c>
      <c r="DK47" s="99">
        <v>1</v>
      </c>
      <c r="DL47" s="74"/>
      <c r="DM47" s="73" t="s">
        <v>367</v>
      </c>
      <c r="DN47" s="74"/>
      <c r="DO47" s="74"/>
      <c r="DP47" s="74"/>
      <c r="DQ47" s="74"/>
    </row>
    <row r="48" spans="1:121" s="76" customFormat="1">
      <c r="A48" s="73" t="s">
        <v>367</v>
      </c>
      <c r="B48" s="73">
        <v>1</v>
      </c>
      <c r="C48" s="73" t="s">
        <v>410</v>
      </c>
      <c r="D48" s="73">
        <v>43</v>
      </c>
      <c r="E48" s="73">
        <v>450</v>
      </c>
      <c r="F48" s="73">
        <v>1</v>
      </c>
      <c r="G48" s="73">
        <v>200</v>
      </c>
      <c r="H48" s="73">
        <v>1</v>
      </c>
      <c r="I48" s="73">
        <v>2</v>
      </c>
      <c r="J48" s="73"/>
      <c r="K48" s="73">
        <v>1</v>
      </c>
      <c r="L48" s="73">
        <v>1</v>
      </c>
      <c r="M48" s="73">
        <v>1</v>
      </c>
      <c r="N48" s="73">
        <v>1</v>
      </c>
      <c r="O48" s="73">
        <v>1</v>
      </c>
      <c r="P48" s="73">
        <v>1</v>
      </c>
      <c r="Q48" s="73">
        <v>1</v>
      </c>
      <c r="R48" s="73">
        <v>1</v>
      </c>
      <c r="S48" s="73">
        <v>1</v>
      </c>
      <c r="T48" s="73">
        <v>1</v>
      </c>
      <c r="U48" s="73">
        <v>1</v>
      </c>
      <c r="V48" s="73">
        <v>99</v>
      </c>
      <c r="W48" s="73">
        <v>1</v>
      </c>
      <c r="X48" s="73">
        <v>1</v>
      </c>
      <c r="Y48" s="73">
        <v>1</v>
      </c>
      <c r="Z48" s="73">
        <v>1</v>
      </c>
      <c r="AA48" s="73">
        <v>1</v>
      </c>
      <c r="AB48" s="73">
        <v>1</v>
      </c>
      <c r="AC48" s="73">
        <v>1</v>
      </c>
      <c r="AD48" s="73">
        <v>1</v>
      </c>
      <c r="AE48" s="73">
        <v>1</v>
      </c>
      <c r="AF48" s="73">
        <v>1</v>
      </c>
      <c r="AG48" s="73">
        <v>1</v>
      </c>
      <c r="AH48" s="73">
        <v>1</v>
      </c>
      <c r="AI48" s="73">
        <v>1</v>
      </c>
      <c r="AJ48" s="73">
        <v>1</v>
      </c>
      <c r="AK48" s="73">
        <v>1</v>
      </c>
      <c r="AL48" s="73">
        <v>1</v>
      </c>
      <c r="AM48" s="73">
        <v>1</v>
      </c>
      <c r="AN48" s="73">
        <v>1</v>
      </c>
      <c r="AO48" s="73">
        <v>1</v>
      </c>
      <c r="AP48" s="73">
        <v>1</v>
      </c>
      <c r="AQ48" s="73">
        <v>1</v>
      </c>
      <c r="AR48" s="73">
        <v>1</v>
      </c>
      <c r="AS48" s="73">
        <v>1</v>
      </c>
      <c r="AT48" s="73">
        <v>1</v>
      </c>
      <c r="AU48" s="73">
        <v>1</v>
      </c>
      <c r="AV48" s="73">
        <v>1</v>
      </c>
      <c r="AW48" s="73">
        <v>1</v>
      </c>
      <c r="AX48" s="73">
        <v>1</v>
      </c>
      <c r="AY48" s="73">
        <v>1</v>
      </c>
      <c r="AZ48" s="73">
        <v>99</v>
      </c>
      <c r="BA48" s="73">
        <v>99</v>
      </c>
      <c r="BB48" s="73">
        <v>99</v>
      </c>
      <c r="BC48" s="73">
        <v>99</v>
      </c>
      <c r="BD48" s="73">
        <v>1</v>
      </c>
      <c r="BE48" s="73">
        <v>1</v>
      </c>
      <c r="BF48" s="73">
        <v>1</v>
      </c>
      <c r="BG48" s="73">
        <v>1</v>
      </c>
      <c r="BH48" s="73">
        <v>1</v>
      </c>
      <c r="BI48" s="73">
        <v>1</v>
      </c>
      <c r="BJ48" s="73">
        <v>1</v>
      </c>
      <c r="BK48" s="73">
        <v>1</v>
      </c>
      <c r="BL48" s="73">
        <v>1</v>
      </c>
      <c r="BM48" s="73">
        <v>1</v>
      </c>
      <c r="BN48" s="73">
        <v>1</v>
      </c>
      <c r="BO48" s="73">
        <v>1</v>
      </c>
      <c r="BP48" s="73">
        <v>1</v>
      </c>
      <c r="BQ48" s="73">
        <v>1</v>
      </c>
      <c r="BR48" s="73">
        <v>1</v>
      </c>
      <c r="BS48" s="73">
        <v>1</v>
      </c>
      <c r="BT48" s="73">
        <v>1</v>
      </c>
      <c r="BU48" s="73">
        <v>1</v>
      </c>
      <c r="BV48" s="73">
        <v>1</v>
      </c>
      <c r="BW48" s="73">
        <v>1</v>
      </c>
      <c r="BX48" s="73">
        <v>1</v>
      </c>
      <c r="BY48" s="73">
        <v>1</v>
      </c>
      <c r="BZ48" s="73">
        <v>1</v>
      </c>
      <c r="CA48" s="73">
        <v>99</v>
      </c>
      <c r="CB48" s="73">
        <v>99</v>
      </c>
      <c r="CC48" s="73">
        <v>1</v>
      </c>
      <c r="CD48" s="73">
        <v>1</v>
      </c>
      <c r="CE48" s="73">
        <v>1</v>
      </c>
      <c r="CF48" s="73">
        <v>1</v>
      </c>
      <c r="CG48" s="73">
        <v>1</v>
      </c>
      <c r="CH48" s="73">
        <v>1</v>
      </c>
      <c r="CI48" s="73">
        <v>1</v>
      </c>
      <c r="CJ48" s="73">
        <v>1</v>
      </c>
      <c r="CK48" s="73">
        <v>1</v>
      </c>
      <c r="CL48" s="73">
        <v>1</v>
      </c>
      <c r="CM48" s="73">
        <v>99</v>
      </c>
      <c r="CN48" s="73">
        <v>1</v>
      </c>
      <c r="CO48" s="73">
        <v>1</v>
      </c>
      <c r="CP48" s="73">
        <v>1</v>
      </c>
      <c r="CQ48" s="73">
        <v>1</v>
      </c>
      <c r="CR48" s="73">
        <v>43</v>
      </c>
      <c r="CS48" s="73" t="s">
        <v>410</v>
      </c>
      <c r="CT48" s="73">
        <v>1</v>
      </c>
      <c r="CU48" s="73">
        <v>1</v>
      </c>
      <c r="CV48" s="73">
        <v>1</v>
      </c>
      <c r="CW48" s="73">
        <v>1</v>
      </c>
      <c r="CX48" s="73">
        <v>1</v>
      </c>
      <c r="CY48" s="99">
        <v>43</v>
      </c>
      <c r="CZ48" s="99" t="s">
        <v>410</v>
      </c>
      <c r="DA48" s="99">
        <v>0</v>
      </c>
      <c r="DB48" s="99">
        <v>0</v>
      </c>
      <c r="DC48" s="99">
        <v>1</v>
      </c>
      <c r="DD48" s="99">
        <v>0</v>
      </c>
      <c r="DE48" s="99">
        <v>0</v>
      </c>
      <c r="DF48" s="99">
        <v>1</v>
      </c>
      <c r="DG48" s="99">
        <v>1</v>
      </c>
      <c r="DH48" s="99">
        <v>0</v>
      </c>
      <c r="DI48" s="99">
        <v>1</v>
      </c>
      <c r="DJ48" s="99">
        <v>1</v>
      </c>
      <c r="DK48" s="99">
        <v>1</v>
      </c>
      <c r="DL48" s="74"/>
      <c r="DM48" s="73" t="s">
        <v>367</v>
      </c>
      <c r="DN48" s="74"/>
      <c r="DO48" s="74"/>
      <c r="DP48" s="74"/>
      <c r="DQ48" s="74"/>
    </row>
    <row r="49" spans="1:121" s="64" customFormat="1">
      <c r="A49" s="62" t="s">
        <v>411</v>
      </c>
      <c r="B49" s="62">
        <v>2</v>
      </c>
      <c r="C49" s="62" t="s">
        <v>412</v>
      </c>
      <c r="D49" s="62">
        <v>44</v>
      </c>
      <c r="E49" s="62">
        <v>355</v>
      </c>
      <c r="F49" s="62">
        <v>21</v>
      </c>
      <c r="G49" s="62">
        <v>86</v>
      </c>
      <c r="H49" s="62">
        <v>1</v>
      </c>
      <c r="I49" s="62">
        <v>2</v>
      </c>
      <c r="J49" s="62"/>
      <c r="K49" s="62">
        <v>1</v>
      </c>
      <c r="L49" s="62">
        <v>1</v>
      </c>
      <c r="M49" s="62">
        <v>1</v>
      </c>
      <c r="N49" s="62">
        <v>1</v>
      </c>
      <c r="O49" s="62">
        <v>1</v>
      </c>
      <c r="P49" s="62">
        <v>1</v>
      </c>
      <c r="Q49" s="62">
        <v>1</v>
      </c>
      <c r="R49" s="62">
        <v>1</v>
      </c>
      <c r="S49" s="62">
        <v>1</v>
      </c>
      <c r="T49" s="62">
        <v>1</v>
      </c>
      <c r="U49" s="62">
        <v>1</v>
      </c>
      <c r="V49" s="62">
        <v>99</v>
      </c>
      <c r="W49" s="62">
        <v>1</v>
      </c>
      <c r="X49" s="62">
        <v>1</v>
      </c>
      <c r="Y49" s="62">
        <v>1</v>
      </c>
      <c r="Z49" s="62">
        <v>1</v>
      </c>
      <c r="AA49" s="62">
        <v>1</v>
      </c>
      <c r="AB49" s="62">
        <v>1</v>
      </c>
      <c r="AC49" s="62">
        <v>1</v>
      </c>
      <c r="AD49" s="62">
        <v>1</v>
      </c>
      <c r="AE49" s="62">
        <v>1</v>
      </c>
      <c r="AF49" s="62">
        <v>1</v>
      </c>
      <c r="AG49" s="62">
        <v>1</v>
      </c>
      <c r="AH49" s="62">
        <v>1</v>
      </c>
      <c r="AI49" s="62">
        <v>1</v>
      </c>
      <c r="AJ49" s="62">
        <v>1</v>
      </c>
      <c r="AK49" s="62">
        <v>1</v>
      </c>
      <c r="AL49" s="62">
        <v>1</v>
      </c>
      <c r="AM49" s="62">
        <v>1</v>
      </c>
      <c r="AN49" s="62">
        <v>1</v>
      </c>
      <c r="AO49" s="62">
        <v>1</v>
      </c>
      <c r="AP49" s="62">
        <v>1</v>
      </c>
      <c r="AQ49" s="62">
        <v>1</v>
      </c>
      <c r="AR49" s="62">
        <v>1</v>
      </c>
      <c r="AS49" s="62">
        <v>1</v>
      </c>
      <c r="AT49" s="62">
        <v>1</v>
      </c>
      <c r="AU49" s="62">
        <v>1</v>
      </c>
      <c r="AV49" s="62">
        <v>1</v>
      </c>
      <c r="AW49" s="62">
        <v>1</v>
      </c>
      <c r="AX49" s="62">
        <v>1</v>
      </c>
      <c r="AY49" s="62">
        <v>1</v>
      </c>
      <c r="AZ49" s="62">
        <v>99</v>
      </c>
      <c r="BA49" s="62">
        <v>99</v>
      </c>
      <c r="BB49" s="62">
        <v>99</v>
      </c>
      <c r="BC49" s="62">
        <v>99</v>
      </c>
      <c r="BD49" s="62">
        <v>1</v>
      </c>
      <c r="BE49" s="62">
        <v>1</v>
      </c>
      <c r="BF49" s="62">
        <v>1</v>
      </c>
      <c r="BG49" s="62">
        <v>1</v>
      </c>
      <c r="BH49" s="62">
        <v>1</v>
      </c>
      <c r="BI49" s="62">
        <v>1</v>
      </c>
      <c r="BJ49" s="62">
        <v>1</v>
      </c>
      <c r="BK49" s="62">
        <v>1</v>
      </c>
      <c r="BL49" s="62">
        <v>1</v>
      </c>
      <c r="BM49" s="62">
        <v>1</v>
      </c>
      <c r="BN49" s="62">
        <v>1</v>
      </c>
      <c r="BO49" s="62">
        <v>1</v>
      </c>
      <c r="BP49" s="62">
        <v>1</v>
      </c>
      <c r="BQ49" s="62">
        <v>1</v>
      </c>
      <c r="BR49" s="62">
        <v>1</v>
      </c>
      <c r="BS49" s="62">
        <v>1</v>
      </c>
      <c r="BT49" s="62">
        <v>1</v>
      </c>
      <c r="BU49" s="62">
        <v>99</v>
      </c>
      <c r="BV49" s="62">
        <v>99</v>
      </c>
      <c r="BW49" s="62">
        <v>99</v>
      </c>
      <c r="BX49" s="62">
        <v>99</v>
      </c>
      <c r="BY49" s="62">
        <v>1</v>
      </c>
      <c r="BZ49" s="62">
        <v>1</v>
      </c>
      <c r="CA49" s="62">
        <v>99</v>
      </c>
      <c r="CB49" s="62">
        <v>99</v>
      </c>
      <c r="CC49" s="62">
        <v>1</v>
      </c>
      <c r="CD49" s="62">
        <v>1</v>
      </c>
      <c r="CE49" s="62">
        <v>1</v>
      </c>
      <c r="CF49" s="62">
        <v>1</v>
      </c>
      <c r="CG49" s="62">
        <v>1</v>
      </c>
      <c r="CH49" s="62">
        <v>1</v>
      </c>
      <c r="CI49" s="62">
        <v>1</v>
      </c>
      <c r="CJ49" s="62">
        <v>1</v>
      </c>
      <c r="CK49" s="62">
        <v>1</v>
      </c>
      <c r="CL49" s="62">
        <v>1</v>
      </c>
      <c r="CM49" s="62">
        <v>1</v>
      </c>
      <c r="CN49" s="62">
        <v>1</v>
      </c>
      <c r="CO49" s="62">
        <v>1</v>
      </c>
      <c r="CP49" s="62">
        <v>1</v>
      </c>
      <c r="CQ49" s="62">
        <v>1</v>
      </c>
      <c r="CR49" s="62">
        <v>44</v>
      </c>
      <c r="CS49" s="62" t="s">
        <v>412</v>
      </c>
      <c r="CT49" s="62">
        <v>1</v>
      </c>
      <c r="CU49" s="62">
        <v>1</v>
      </c>
      <c r="CV49" s="62">
        <v>1</v>
      </c>
      <c r="CW49" s="62">
        <v>1</v>
      </c>
      <c r="CX49" s="62">
        <v>1</v>
      </c>
      <c r="CY49" s="62">
        <v>44</v>
      </c>
      <c r="CZ49" s="62" t="s">
        <v>412</v>
      </c>
      <c r="DA49" s="62">
        <v>1</v>
      </c>
      <c r="DB49" s="62">
        <v>0</v>
      </c>
      <c r="DC49" s="62">
        <v>1</v>
      </c>
      <c r="DD49" s="62">
        <v>0</v>
      </c>
      <c r="DE49" s="62">
        <v>1</v>
      </c>
      <c r="DF49" s="62">
        <v>0</v>
      </c>
      <c r="DG49" s="62">
        <v>0</v>
      </c>
      <c r="DH49" s="62">
        <v>0</v>
      </c>
      <c r="DI49" s="62">
        <v>1</v>
      </c>
      <c r="DJ49" s="62">
        <v>1</v>
      </c>
      <c r="DK49" s="62">
        <v>1</v>
      </c>
      <c r="DL49" s="63"/>
      <c r="DM49" s="62" t="s">
        <v>411</v>
      </c>
      <c r="DN49" s="63"/>
      <c r="DO49" s="63"/>
      <c r="DP49" s="63"/>
      <c r="DQ49" s="63"/>
    </row>
    <row r="50" spans="1:121" s="64" customFormat="1">
      <c r="A50" s="62" t="s">
        <v>411</v>
      </c>
      <c r="B50" s="62">
        <v>2</v>
      </c>
      <c r="C50" s="62" t="s">
        <v>413</v>
      </c>
      <c r="D50" s="62">
        <v>45</v>
      </c>
      <c r="E50" s="62">
        <v>54</v>
      </c>
      <c r="F50" s="62">
        <v>7</v>
      </c>
      <c r="G50" s="62">
        <v>14</v>
      </c>
      <c r="H50" s="62">
        <v>1</v>
      </c>
      <c r="I50" s="62">
        <v>2</v>
      </c>
      <c r="J50" s="62"/>
      <c r="K50" s="62">
        <v>1</v>
      </c>
      <c r="L50" s="62">
        <v>1</v>
      </c>
      <c r="M50" s="62">
        <v>1</v>
      </c>
      <c r="N50" s="62">
        <v>1</v>
      </c>
      <c r="O50" s="62">
        <v>1</v>
      </c>
      <c r="P50" s="62">
        <v>1</v>
      </c>
      <c r="Q50" s="62">
        <v>1</v>
      </c>
      <c r="R50" s="62">
        <v>1</v>
      </c>
      <c r="S50" s="62">
        <v>1</v>
      </c>
      <c r="T50" s="62">
        <v>1</v>
      </c>
      <c r="U50" s="62">
        <v>1</v>
      </c>
      <c r="V50" s="62">
        <v>99</v>
      </c>
      <c r="W50" s="62">
        <v>1</v>
      </c>
      <c r="X50" s="62">
        <v>1</v>
      </c>
      <c r="Y50" s="62">
        <v>1</v>
      </c>
      <c r="Z50" s="62">
        <v>1</v>
      </c>
      <c r="AA50" s="62">
        <v>1</v>
      </c>
      <c r="AB50" s="62">
        <v>1</v>
      </c>
      <c r="AC50" s="62">
        <v>1</v>
      </c>
      <c r="AD50" s="62">
        <v>1</v>
      </c>
      <c r="AE50" s="62">
        <v>1</v>
      </c>
      <c r="AF50" s="62">
        <v>1</v>
      </c>
      <c r="AG50" s="62">
        <v>1</v>
      </c>
      <c r="AH50" s="62">
        <v>1</v>
      </c>
      <c r="AI50" s="62">
        <v>99</v>
      </c>
      <c r="AJ50" s="62">
        <v>1</v>
      </c>
      <c r="AK50" s="62">
        <v>1</v>
      </c>
      <c r="AL50" s="62">
        <v>1</v>
      </c>
      <c r="AM50" s="62">
        <v>1</v>
      </c>
      <c r="AN50" s="62">
        <v>1</v>
      </c>
      <c r="AO50" s="62">
        <v>1</v>
      </c>
      <c r="AP50" s="62">
        <v>1</v>
      </c>
      <c r="AQ50" s="62">
        <v>0</v>
      </c>
      <c r="AR50" s="62">
        <v>1</v>
      </c>
      <c r="AS50" s="62">
        <v>1</v>
      </c>
      <c r="AT50" s="62">
        <v>1</v>
      </c>
      <c r="AU50" s="62">
        <v>1</v>
      </c>
      <c r="AV50" s="62">
        <v>1</v>
      </c>
      <c r="AW50" s="62">
        <v>1</v>
      </c>
      <c r="AX50" s="62">
        <v>1</v>
      </c>
      <c r="AY50" s="62">
        <v>1</v>
      </c>
      <c r="AZ50" s="62">
        <v>99</v>
      </c>
      <c r="BA50" s="62">
        <v>99</v>
      </c>
      <c r="BB50" s="62">
        <v>99</v>
      </c>
      <c r="BC50" s="62">
        <v>99</v>
      </c>
      <c r="BD50" s="62">
        <v>0.5</v>
      </c>
      <c r="BE50" s="62">
        <v>1</v>
      </c>
      <c r="BF50" s="62">
        <v>1</v>
      </c>
      <c r="BG50" s="62">
        <v>1</v>
      </c>
      <c r="BH50" s="62">
        <v>1</v>
      </c>
      <c r="BI50" s="62">
        <v>0.5</v>
      </c>
      <c r="BJ50" s="62">
        <v>0.5</v>
      </c>
      <c r="BK50" s="62">
        <v>0.5</v>
      </c>
      <c r="BL50" s="62">
        <v>0.5</v>
      </c>
      <c r="BM50" s="62">
        <v>0.5</v>
      </c>
      <c r="BN50" s="62">
        <v>0</v>
      </c>
      <c r="BO50" s="62">
        <v>0</v>
      </c>
      <c r="BP50" s="62">
        <v>1</v>
      </c>
      <c r="BQ50" s="62">
        <v>0</v>
      </c>
      <c r="BR50" s="62">
        <v>0</v>
      </c>
      <c r="BS50" s="62">
        <v>0</v>
      </c>
      <c r="BT50" s="62">
        <v>1</v>
      </c>
      <c r="BU50" s="62">
        <v>99</v>
      </c>
      <c r="BV50" s="62">
        <v>99</v>
      </c>
      <c r="BW50" s="62">
        <v>99</v>
      </c>
      <c r="BX50" s="62">
        <v>99</v>
      </c>
      <c r="BY50" s="62">
        <v>1</v>
      </c>
      <c r="BZ50" s="62">
        <v>1</v>
      </c>
      <c r="CA50" s="62">
        <v>99</v>
      </c>
      <c r="CB50" s="62">
        <v>99</v>
      </c>
      <c r="CC50" s="62">
        <v>0</v>
      </c>
      <c r="CD50" s="62">
        <v>1</v>
      </c>
      <c r="CE50" s="62">
        <v>1</v>
      </c>
      <c r="CF50" s="62">
        <v>1</v>
      </c>
      <c r="CG50" s="62">
        <v>1</v>
      </c>
      <c r="CH50" s="62">
        <v>1</v>
      </c>
      <c r="CI50" s="62">
        <v>1</v>
      </c>
      <c r="CJ50" s="62">
        <v>1</v>
      </c>
      <c r="CK50" s="62">
        <v>1</v>
      </c>
      <c r="CL50" s="62">
        <v>1</v>
      </c>
      <c r="CM50" s="62">
        <v>99</v>
      </c>
      <c r="CN50" s="62">
        <v>1</v>
      </c>
      <c r="CO50" s="62">
        <v>1</v>
      </c>
      <c r="CP50" s="62">
        <v>1</v>
      </c>
      <c r="CQ50" s="62">
        <v>0</v>
      </c>
      <c r="CR50" s="62">
        <v>45</v>
      </c>
      <c r="CS50" s="62" t="s">
        <v>413</v>
      </c>
      <c r="CT50" s="62">
        <v>1</v>
      </c>
      <c r="CU50" s="62">
        <v>1</v>
      </c>
      <c r="CV50" s="62">
        <v>1</v>
      </c>
      <c r="CW50" s="62">
        <v>1</v>
      </c>
      <c r="CX50" s="62">
        <v>1</v>
      </c>
      <c r="CY50" s="62">
        <v>45</v>
      </c>
      <c r="CZ50" s="62" t="s">
        <v>413</v>
      </c>
      <c r="DA50" s="62">
        <v>0</v>
      </c>
      <c r="DB50" s="62">
        <v>0</v>
      </c>
      <c r="DC50" s="62">
        <v>0</v>
      </c>
      <c r="DD50" s="62">
        <v>0</v>
      </c>
      <c r="DE50" s="62">
        <v>0</v>
      </c>
      <c r="DF50" s="62">
        <v>0</v>
      </c>
      <c r="DG50" s="62">
        <v>0</v>
      </c>
      <c r="DH50" s="62">
        <v>0</v>
      </c>
      <c r="DI50" s="62">
        <v>1</v>
      </c>
      <c r="DJ50" s="62">
        <v>1</v>
      </c>
      <c r="DK50" s="62">
        <v>1</v>
      </c>
      <c r="DL50" s="63"/>
      <c r="DM50" s="62" t="s">
        <v>411</v>
      </c>
      <c r="DN50" s="63"/>
      <c r="DO50" s="63"/>
      <c r="DP50" s="63"/>
      <c r="DQ50" s="63"/>
    </row>
    <row r="51" spans="1:121" s="64" customFormat="1">
      <c r="A51" s="62" t="s">
        <v>411</v>
      </c>
      <c r="B51" s="62">
        <v>2</v>
      </c>
      <c r="C51" s="62" t="s">
        <v>414</v>
      </c>
      <c r="D51" s="62">
        <v>46</v>
      </c>
      <c r="E51" s="62">
        <v>94</v>
      </c>
      <c r="F51" s="62">
        <v>6</v>
      </c>
      <c r="G51" s="62">
        <v>30</v>
      </c>
      <c r="H51" s="62">
        <v>1</v>
      </c>
      <c r="I51" s="62">
        <v>2</v>
      </c>
      <c r="J51" s="62"/>
      <c r="K51" s="62">
        <v>1</v>
      </c>
      <c r="L51" s="62">
        <v>1</v>
      </c>
      <c r="M51" s="62">
        <v>1</v>
      </c>
      <c r="N51" s="62">
        <v>1</v>
      </c>
      <c r="O51" s="62">
        <v>1</v>
      </c>
      <c r="P51" s="62">
        <v>1</v>
      </c>
      <c r="Q51" s="62">
        <v>1</v>
      </c>
      <c r="R51" s="62">
        <v>1</v>
      </c>
      <c r="S51" s="62">
        <v>1</v>
      </c>
      <c r="T51" s="62">
        <v>1</v>
      </c>
      <c r="U51" s="62">
        <v>1</v>
      </c>
      <c r="V51" s="62">
        <v>99</v>
      </c>
      <c r="W51" s="62">
        <v>1</v>
      </c>
      <c r="X51" s="62">
        <v>1</v>
      </c>
      <c r="Y51" s="62">
        <v>1</v>
      </c>
      <c r="Z51" s="62">
        <v>1</v>
      </c>
      <c r="AA51" s="62">
        <v>1</v>
      </c>
      <c r="AB51" s="62">
        <v>1</v>
      </c>
      <c r="AC51" s="62">
        <v>1</v>
      </c>
      <c r="AD51" s="62">
        <v>1</v>
      </c>
      <c r="AE51" s="62">
        <v>1</v>
      </c>
      <c r="AF51" s="62">
        <v>1</v>
      </c>
      <c r="AG51" s="62">
        <v>1</v>
      </c>
      <c r="AH51" s="62">
        <v>1</v>
      </c>
      <c r="AI51" s="62">
        <v>1</v>
      </c>
      <c r="AJ51" s="62">
        <v>1</v>
      </c>
      <c r="AK51" s="62">
        <v>1</v>
      </c>
      <c r="AL51" s="62">
        <v>1</v>
      </c>
      <c r="AM51" s="62">
        <v>1</v>
      </c>
      <c r="AN51" s="62">
        <v>1</v>
      </c>
      <c r="AO51" s="62">
        <v>1</v>
      </c>
      <c r="AP51" s="62">
        <v>1</v>
      </c>
      <c r="AQ51" s="62">
        <v>0.5</v>
      </c>
      <c r="AR51" s="62">
        <v>1</v>
      </c>
      <c r="AS51" s="62">
        <v>1</v>
      </c>
      <c r="AT51" s="62">
        <v>0.5</v>
      </c>
      <c r="AU51" s="62">
        <v>1</v>
      </c>
      <c r="AV51" s="62">
        <v>1</v>
      </c>
      <c r="AW51" s="62">
        <v>1</v>
      </c>
      <c r="AX51" s="62">
        <v>1</v>
      </c>
      <c r="AY51" s="62">
        <v>1</v>
      </c>
      <c r="AZ51" s="62">
        <v>99</v>
      </c>
      <c r="BA51" s="62">
        <v>99</v>
      </c>
      <c r="BB51" s="62">
        <v>99</v>
      </c>
      <c r="BC51" s="62">
        <v>99</v>
      </c>
      <c r="BD51" s="62">
        <v>1</v>
      </c>
      <c r="BE51" s="62">
        <v>1</v>
      </c>
      <c r="BF51" s="62">
        <v>0.5</v>
      </c>
      <c r="BG51" s="62">
        <v>1</v>
      </c>
      <c r="BH51" s="62">
        <v>1</v>
      </c>
      <c r="BI51" s="62">
        <v>0.5</v>
      </c>
      <c r="BJ51" s="62">
        <v>1</v>
      </c>
      <c r="BK51" s="62">
        <v>1</v>
      </c>
      <c r="BL51" s="62">
        <v>1</v>
      </c>
      <c r="BM51" s="62">
        <v>0.5</v>
      </c>
      <c r="BN51" s="62">
        <v>0.5</v>
      </c>
      <c r="BO51" s="62">
        <v>1</v>
      </c>
      <c r="BP51" s="62">
        <v>0</v>
      </c>
      <c r="BQ51" s="62">
        <v>1</v>
      </c>
      <c r="BR51" s="62">
        <v>1</v>
      </c>
      <c r="BS51" s="62">
        <v>1</v>
      </c>
      <c r="BT51" s="62">
        <v>0.5</v>
      </c>
      <c r="BU51" s="62">
        <v>99</v>
      </c>
      <c r="BV51" s="62">
        <v>99</v>
      </c>
      <c r="BW51" s="62">
        <v>99</v>
      </c>
      <c r="BX51" s="62">
        <v>99</v>
      </c>
      <c r="BY51" s="62">
        <v>1</v>
      </c>
      <c r="BZ51" s="62">
        <v>99</v>
      </c>
      <c r="CA51" s="62">
        <v>99</v>
      </c>
      <c r="CB51" s="62">
        <v>99</v>
      </c>
      <c r="CC51" s="62">
        <v>1</v>
      </c>
      <c r="CD51" s="62">
        <v>0</v>
      </c>
      <c r="CE51" s="62">
        <v>0</v>
      </c>
      <c r="CF51" s="62">
        <v>0</v>
      </c>
      <c r="CG51" s="62">
        <v>1</v>
      </c>
      <c r="CH51" s="62">
        <v>99</v>
      </c>
      <c r="CI51" s="62">
        <v>1</v>
      </c>
      <c r="CJ51" s="62">
        <v>1</v>
      </c>
      <c r="CK51" s="62">
        <v>1</v>
      </c>
      <c r="CL51" s="62">
        <v>1</v>
      </c>
      <c r="CM51" s="62">
        <v>99</v>
      </c>
      <c r="CN51" s="62">
        <v>1</v>
      </c>
      <c r="CO51" s="62">
        <v>1</v>
      </c>
      <c r="CP51" s="62">
        <v>1</v>
      </c>
      <c r="CQ51" s="62">
        <v>1</v>
      </c>
      <c r="CR51" s="62">
        <v>46</v>
      </c>
      <c r="CS51" s="62" t="s">
        <v>414</v>
      </c>
      <c r="CT51" s="62">
        <v>1</v>
      </c>
      <c r="CU51" s="62">
        <v>1</v>
      </c>
      <c r="CV51" s="62">
        <v>1</v>
      </c>
      <c r="CW51" s="62">
        <v>1</v>
      </c>
      <c r="CX51" s="62">
        <v>1</v>
      </c>
      <c r="CY51" s="62">
        <v>46</v>
      </c>
      <c r="CZ51" s="62" t="s">
        <v>414</v>
      </c>
      <c r="DA51" s="62">
        <v>1</v>
      </c>
      <c r="DB51" s="62">
        <v>1</v>
      </c>
      <c r="DC51" s="62">
        <v>0</v>
      </c>
      <c r="DD51" s="62">
        <v>0</v>
      </c>
      <c r="DE51" s="62">
        <v>1</v>
      </c>
      <c r="DF51" s="62">
        <v>0</v>
      </c>
      <c r="DG51" s="62">
        <v>0</v>
      </c>
      <c r="DH51" s="62">
        <v>0</v>
      </c>
      <c r="DI51" s="62">
        <v>1</v>
      </c>
      <c r="DJ51" s="62">
        <v>1</v>
      </c>
      <c r="DK51" s="62">
        <v>1</v>
      </c>
      <c r="DL51" s="63"/>
      <c r="DM51" s="62" t="s">
        <v>411</v>
      </c>
      <c r="DN51" s="63"/>
      <c r="DO51" s="63"/>
      <c r="DP51" s="63"/>
      <c r="DQ51" s="63"/>
    </row>
    <row r="52" spans="1:121" s="62" customFormat="1">
      <c r="A52" s="62" t="s">
        <v>411</v>
      </c>
      <c r="B52" s="62">
        <v>2</v>
      </c>
      <c r="C52" s="62" t="s">
        <v>415</v>
      </c>
      <c r="D52" s="62">
        <v>47</v>
      </c>
      <c r="E52" s="62">
        <v>20</v>
      </c>
      <c r="F52" s="62">
        <v>0</v>
      </c>
      <c r="G52" s="62">
        <v>5</v>
      </c>
      <c r="H52" s="62">
        <v>1</v>
      </c>
      <c r="I52" s="62">
        <v>2</v>
      </c>
      <c r="J52" s="62">
        <v>1</v>
      </c>
      <c r="K52" s="62">
        <v>1</v>
      </c>
      <c r="L52" s="62">
        <v>1</v>
      </c>
      <c r="M52" s="62">
        <v>1</v>
      </c>
      <c r="N52" s="62">
        <v>1</v>
      </c>
      <c r="O52" s="62">
        <v>1</v>
      </c>
      <c r="P52" s="62">
        <v>1</v>
      </c>
      <c r="Q52" s="62">
        <v>1</v>
      </c>
      <c r="R52" s="62">
        <v>1</v>
      </c>
      <c r="S52" s="62">
        <v>1</v>
      </c>
      <c r="T52" s="62">
        <v>1</v>
      </c>
      <c r="U52" s="62">
        <v>1</v>
      </c>
      <c r="V52" s="62">
        <v>99</v>
      </c>
      <c r="W52" s="62">
        <v>1</v>
      </c>
      <c r="X52" s="62">
        <v>1</v>
      </c>
      <c r="Y52" s="62">
        <v>1</v>
      </c>
      <c r="Z52" s="62">
        <v>1</v>
      </c>
      <c r="AA52" s="62">
        <v>1</v>
      </c>
      <c r="AB52" s="62">
        <v>1</v>
      </c>
      <c r="AC52" s="62">
        <v>1</v>
      </c>
      <c r="AD52" s="62">
        <v>1</v>
      </c>
      <c r="AE52" s="62">
        <v>1</v>
      </c>
      <c r="AF52" s="62">
        <v>1</v>
      </c>
      <c r="AG52" s="62">
        <v>1</v>
      </c>
      <c r="AH52" s="62">
        <v>1</v>
      </c>
      <c r="AI52" s="62">
        <v>1</v>
      </c>
      <c r="AJ52" s="62">
        <v>1</v>
      </c>
      <c r="AK52" s="62">
        <v>1</v>
      </c>
      <c r="AL52" s="62">
        <v>1</v>
      </c>
      <c r="AM52" s="62">
        <v>1</v>
      </c>
      <c r="AN52" s="62">
        <v>1</v>
      </c>
      <c r="AO52" s="62">
        <v>1</v>
      </c>
      <c r="AP52" s="62">
        <v>1</v>
      </c>
      <c r="AQ52" s="62">
        <v>0</v>
      </c>
      <c r="AR52" s="62">
        <v>1</v>
      </c>
      <c r="AS52" s="62">
        <v>1</v>
      </c>
      <c r="AT52" s="62">
        <v>1</v>
      </c>
      <c r="AU52" s="62">
        <v>1</v>
      </c>
      <c r="AV52" s="62">
        <v>1</v>
      </c>
      <c r="AW52" s="62">
        <v>1</v>
      </c>
      <c r="AX52" s="62">
        <v>1</v>
      </c>
      <c r="AY52" s="62">
        <v>1</v>
      </c>
      <c r="AZ52" s="62">
        <v>99</v>
      </c>
      <c r="BA52" s="62">
        <v>99</v>
      </c>
      <c r="BB52" s="62">
        <v>99</v>
      </c>
      <c r="BC52" s="62">
        <v>99</v>
      </c>
      <c r="BD52" s="62">
        <v>1</v>
      </c>
      <c r="BE52" s="62">
        <v>1</v>
      </c>
      <c r="BF52" s="62">
        <v>1</v>
      </c>
      <c r="BG52" s="62">
        <v>1</v>
      </c>
      <c r="BH52" s="62">
        <v>1</v>
      </c>
      <c r="BI52" s="62">
        <v>0.5</v>
      </c>
      <c r="BJ52" s="62">
        <v>0.5</v>
      </c>
      <c r="BK52" s="62">
        <v>0.5</v>
      </c>
      <c r="BL52" s="62">
        <v>0.5</v>
      </c>
      <c r="BM52" s="62">
        <v>0.5</v>
      </c>
      <c r="BN52" s="62">
        <v>1</v>
      </c>
      <c r="BO52" s="62">
        <v>1</v>
      </c>
      <c r="BP52" s="62">
        <v>1</v>
      </c>
      <c r="BQ52" s="62">
        <v>1</v>
      </c>
      <c r="BR52" s="62">
        <v>1</v>
      </c>
      <c r="BS52" s="62">
        <v>1</v>
      </c>
      <c r="BT52" s="62">
        <v>1</v>
      </c>
      <c r="BU52" s="62">
        <v>99</v>
      </c>
      <c r="BV52" s="62">
        <v>99</v>
      </c>
      <c r="BW52" s="62">
        <v>99</v>
      </c>
      <c r="BX52" s="62">
        <v>99</v>
      </c>
      <c r="BY52" s="62">
        <v>1</v>
      </c>
      <c r="BZ52" s="62">
        <v>1</v>
      </c>
      <c r="CA52" s="62">
        <v>99</v>
      </c>
      <c r="CB52" s="62">
        <v>99</v>
      </c>
      <c r="CC52" s="62">
        <v>1</v>
      </c>
      <c r="CD52" s="62">
        <v>1</v>
      </c>
      <c r="CE52" s="62">
        <v>1</v>
      </c>
      <c r="CF52" s="62">
        <v>1</v>
      </c>
      <c r="CG52" s="62">
        <v>1</v>
      </c>
      <c r="CH52" s="62">
        <v>1</v>
      </c>
      <c r="CI52" s="62">
        <v>1</v>
      </c>
      <c r="CJ52" s="62">
        <v>1</v>
      </c>
      <c r="CK52" s="62">
        <v>1</v>
      </c>
      <c r="CL52" s="62">
        <v>1</v>
      </c>
      <c r="CM52" s="62">
        <v>99</v>
      </c>
      <c r="CN52" s="62">
        <v>1</v>
      </c>
      <c r="CO52" s="62">
        <v>1</v>
      </c>
      <c r="CP52" s="62">
        <v>1</v>
      </c>
      <c r="CQ52" s="62">
        <v>1</v>
      </c>
      <c r="CR52" s="62">
        <v>47</v>
      </c>
      <c r="CS52" s="62" t="s">
        <v>415</v>
      </c>
      <c r="CT52" s="62">
        <v>1</v>
      </c>
      <c r="CU52" s="62">
        <v>1</v>
      </c>
      <c r="CV52" s="62">
        <v>1</v>
      </c>
      <c r="CW52" s="62">
        <v>1</v>
      </c>
      <c r="CX52" s="62">
        <v>1</v>
      </c>
      <c r="CY52" s="62">
        <v>47</v>
      </c>
      <c r="CZ52" s="62" t="s">
        <v>415</v>
      </c>
      <c r="DA52" s="62">
        <v>0</v>
      </c>
      <c r="DB52" s="62">
        <v>0</v>
      </c>
      <c r="DC52" s="62">
        <v>0</v>
      </c>
      <c r="DD52" s="62">
        <v>0</v>
      </c>
      <c r="DE52" s="62">
        <v>0</v>
      </c>
      <c r="DF52" s="62">
        <v>0</v>
      </c>
      <c r="DG52" s="62">
        <v>0</v>
      </c>
      <c r="DH52" s="62">
        <v>0</v>
      </c>
      <c r="DI52" s="62">
        <v>1</v>
      </c>
      <c r="DJ52" s="62">
        <v>1</v>
      </c>
      <c r="DK52" s="62">
        <v>1</v>
      </c>
      <c r="DL52" s="63"/>
      <c r="DM52" s="62" t="s">
        <v>411</v>
      </c>
      <c r="DN52" s="63"/>
      <c r="DO52" s="63"/>
      <c r="DP52" s="63"/>
      <c r="DQ52" s="63"/>
    </row>
    <row r="53" spans="1:121" s="62" customFormat="1">
      <c r="A53" s="62" t="s">
        <v>411</v>
      </c>
      <c r="B53" s="62">
        <v>2</v>
      </c>
      <c r="C53" s="62" t="s">
        <v>416</v>
      </c>
      <c r="D53" s="62">
        <v>48</v>
      </c>
      <c r="E53" s="62">
        <v>22</v>
      </c>
      <c r="F53" s="62">
        <v>2</v>
      </c>
      <c r="G53" s="62">
        <v>1</v>
      </c>
      <c r="H53" s="62">
        <v>1</v>
      </c>
      <c r="I53" s="62">
        <v>2</v>
      </c>
      <c r="J53" s="62">
        <v>1</v>
      </c>
      <c r="K53" s="62">
        <v>1</v>
      </c>
      <c r="L53" s="62">
        <v>1</v>
      </c>
      <c r="M53" s="62">
        <v>1</v>
      </c>
      <c r="N53" s="62">
        <v>1</v>
      </c>
      <c r="O53" s="62">
        <v>1</v>
      </c>
      <c r="P53" s="62">
        <v>1</v>
      </c>
      <c r="Q53" s="62">
        <v>1</v>
      </c>
      <c r="R53" s="62">
        <v>1</v>
      </c>
      <c r="S53" s="62">
        <v>1</v>
      </c>
      <c r="T53" s="62">
        <v>1</v>
      </c>
      <c r="U53" s="62">
        <v>1</v>
      </c>
      <c r="V53" s="62">
        <v>99</v>
      </c>
      <c r="W53" s="62">
        <v>1</v>
      </c>
      <c r="X53" s="62">
        <v>1</v>
      </c>
      <c r="Y53" s="62">
        <v>1</v>
      </c>
      <c r="Z53" s="62">
        <v>1</v>
      </c>
      <c r="AA53" s="62">
        <v>1</v>
      </c>
      <c r="AB53" s="62">
        <v>1</v>
      </c>
      <c r="AC53" s="62">
        <v>1</v>
      </c>
      <c r="AD53" s="62">
        <v>1</v>
      </c>
      <c r="AE53" s="62">
        <v>1</v>
      </c>
      <c r="AF53" s="62">
        <v>1</v>
      </c>
      <c r="AG53" s="62">
        <v>1</v>
      </c>
      <c r="AH53" s="62">
        <v>1</v>
      </c>
      <c r="AI53" s="62">
        <v>1</v>
      </c>
      <c r="AJ53" s="62">
        <v>1</v>
      </c>
      <c r="AK53" s="62">
        <v>1</v>
      </c>
      <c r="AL53" s="62">
        <v>1</v>
      </c>
      <c r="AM53" s="62">
        <v>1</v>
      </c>
      <c r="AN53" s="62">
        <v>1</v>
      </c>
      <c r="AO53" s="62">
        <v>1</v>
      </c>
      <c r="AP53" s="62">
        <v>0.5</v>
      </c>
      <c r="AQ53" s="62">
        <v>0</v>
      </c>
      <c r="AR53" s="62">
        <v>1</v>
      </c>
      <c r="AS53" s="62">
        <v>1</v>
      </c>
      <c r="AT53" s="62">
        <v>0.5</v>
      </c>
      <c r="AU53" s="62">
        <v>1</v>
      </c>
      <c r="AV53" s="62">
        <v>0.5</v>
      </c>
      <c r="AW53" s="62">
        <v>1</v>
      </c>
      <c r="AX53" s="62">
        <v>1</v>
      </c>
      <c r="AY53" s="62">
        <v>1</v>
      </c>
      <c r="AZ53" s="62">
        <v>99</v>
      </c>
      <c r="BA53" s="62">
        <v>99</v>
      </c>
      <c r="BB53" s="62">
        <v>99</v>
      </c>
      <c r="BC53" s="62">
        <v>99</v>
      </c>
      <c r="BD53" s="62">
        <v>1</v>
      </c>
      <c r="BE53" s="62">
        <v>1</v>
      </c>
      <c r="BF53" s="62">
        <v>1</v>
      </c>
      <c r="BG53" s="62">
        <v>1</v>
      </c>
      <c r="BH53" s="62">
        <v>1</v>
      </c>
      <c r="BI53" s="62">
        <v>1</v>
      </c>
      <c r="BJ53" s="62">
        <v>1</v>
      </c>
      <c r="BK53" s="62">
        <v>1</v>
      </c>
      <c r="BL53" s="62">
        <v>1</v>
      </c>
      <c r="BM53" s="62">
        <v>0</v>
      </c>
      <c r="BN53" s="62">
        <v>0</v>
      </c>
      <c r="BO53" s="62">
        <v>0</v>
      </c>
      <c r="BP53" s="62">
        <v>0</v>
      </c>
      <c r="BQ53" s="62">
        <v>0</v>
      </c>
      <c r="BR53" s="62">
        <v>0.5</v>
      </c>
      <c r="BS53" s="62">
        <v>0.5</v>
      </c>
      <c r="BT53" s="62">
        <v>0.5</v>
      </c>
      <c r="BU53" s="62">
        <v>99</v>
      </c>
      <c r="BV53" s="62">
        <v>99</v>
      </c>
      <c r="BW53" s="62">
        <v>99</v>
      </c>
      <c r="BX53" s="62">
        <v>99</v>
      </c>
      <c r="BY53" s="62">
        <v>1</v>
      </c>
      <c r="BZ53" s="62">
        <v>1</v>
      </c>
      <c r="CA53" s="62">
        <v>99</v>
      </c>
      <c r="CB53" s="62">
        <v>99</v>
      </c>
      <c r="CC53" s="62">
        <v>1</v>
      </c>
      <c r="CD53" s="62">
        <v>1</v>
      </c>
      <c r="CE53" s="62">
        <v>1</v>
      </c>
      <c r="CF53" s="62">
        <v>1</v>
      </c>
      <c r="CG53" s="62">
        <v>1</v>
      </c>
      <c r="CH53" s="62">
        <v>1</v>
      </c>
      <c r="CI53" s="62">
        <v>1</v>
      </c>
      <c r="CJ53" s="62">
        <v>1</v>
      </c>
      <c r="CK53" s="62">
        <v>1</v>
      </c>
      <c r="CL53" s="62">
        <v>1</v>
      </c>
      <c r="CM53" s="62">
        <v>1</v>
      </c>
      <c r="CN53" s="62">
        <v>1</v>
      </c>
      <c r="CO53" s="62">
        <v>1</v>
      </c>
      <c r="CP53" s="62">
        <v>1</v>
      </c>
      <c r="CQ53" s="62">
        <v>1</v>
      </c>
      <c r="CR53" s="62">
        <v>48</v>
      </c>
      <c r="CS53" s="62" t="s">
        <v>416</v>
      </c>
      <c r="CT53" s="62">
        <v>1</v>
      </c>
      <c r="CU53" s="62">
        <v>1</v>
      </c>
      <c r="CV53" s="62">
        <v>1</v>
      </c>
      <c r="CW53" s="62">
        <v>1</v>
      </c>
      <c r="CX53" s="62">
        <v>1</v>
      </c>
      <c r="CY53" s="62">
        <v>48</v>
      </c>
      <c r="CZ53" s="62" t="s">
        <v>416</v>
      </c>
      <c r="DA53" s="62">
        <v>0</v>
      </c>
      <c r="DB53" s="62">
        <v>0</v>
      </c>
      <c r="DC53" s="62">
        <v>0</v>
      </c>
      <c r="DD53" s="62">
        <v>0</v>
      </c>
      <c r="DE53" s="62">
        <v>0</v>
      </c>
      <c r="DF53" s="62">
        <v>0</v>
      </c>
      <c r="DG53" s="62">
        <v>0</v>
      </c>
      <c r="DH53" s="62">
        <v>0</v>
      </c>
      <c r="DI53" s="62">
        <v>1</v>
      </c>
      <c r="DJ53" s="62">
        <v>1</v>
      </c>
      <c r="DK53" s="62">
        <v>1</v>
      </c>
      <c r="DL53" s="63"/>
      <c r="DM53" s="62" t="s">
        <v>411</v>
      </c>
      <c r="DN53" s="63"/>
      <c r="DO53" s="63"/>
      <c r="DP53" s="63"/>
      <c r="DQ53" s="63"/>
    </row>
    <row r="54" spans="1:121" s="62" customFormat="1">
      <c r="A54" s="62" t="s">
        <v>411</v>
      </c>
      <c r="B54" s="62">
        <v>2</v>
      </c>
      <c r="C54" s="62" t="s">
        <v>417</v>
      </c>
      <c r="D54" s="62">
        <v>49</v>
      </c>
      <c r="E54" s="62">
        <v>128</v>
      </c>
      <c r="F54" s="62">
        <v>11</v>
      </c>
      <c r="G54" s="62">
        <v>37</v>
      </c>
      <c r="H54" s="62">
        <v>1</v>
      </c>
      <c r="I54" s="62">
        <v>2</v>
      </c>
      <c r="K54" s="62">
        <v>1</v>
      </c>
      <c r="L54" s="62">
        <v>1</v>
      </c>
      <c r="M54" s="62">
        <v>1</v>
      </c>
      <c r="N54" s="62">
        <v>1</v>
      </c>
      <c r="O54" s="62">
        <v>1</v>
      </c>
      <c r="P54" s="62">
        <v>1</v>
      </c>
      <c r="Q54" s="62">
        <v>99</v>
      </c>
      <c r="R54" s="62">
        <v>1</v>
      </c>
      <c r="S54" s="62">
        <v>1</v>
      </c>
      <c r="T54" s="62">
        <v>1</v>
      </c>
      <c r="U54" s="62">
        <v>1</v>
      </c>
      <c r="V54" s="62">
        <v>99</v>
      </c>
      <c r="W54" s="62">
        <v>1</v>
      </c>
      <c r="X54" s="62">
        <v>1</v>
      </c>
      <c r="Y54" s="62">
        <v>1</v>
      </c>
      <c r="Z54" s="62">
        <v>1</v>
      </c>
      <c r="AA54" s="62">
        <v>1</v>
      </c>
      <c r="AB54" s="62">
        <v>1</v>
      </c>
      <c r="AC54" s="62">
        <v>1</v>
      </c>
      <c r="AD54" s="62">
        <v>1</v>
      </c>
      <c r="AE54" s="62">
        <v>1</v>
      </c>
      <c r="AF54" s="62">
        <v>1</v>
      </c>
      <c r="AG54" s="62">
        <v>1</v>
      </c>
      <c r="AH54" s="62">
        <v>1</v>
      </c>
      <c r="AI54" s="62">
        <v>99</v>
      </c>
      <c r="AJ54" s="62">
        <v>1</v>
      </c>
      <c r="AK54" s="62">
        <v>1</v>
      </c>
      <c r="AL54" s="62">
        <v>1</v>
      </c>
      <c r="AM54" s="62">
        <v>1</v>
      </c>
      <c r="AN54" s="62">
        <v>1</v>
      </c>
      <c r="AO54" s="62">
        <v>1</v>
      </c>
      <c r="AP54" s="62">
        <v>1</v>
      </c>
      <c r="AQ54" s="62">
        <v>1</v>
      </c>
      <c r="AR54" s="62">
        <v>1</v>
      </c>
      <c r="AS54" s="62">
        <v>1</v>
      </c>
      <c r="AT54" s="62">
        <v>1</v>
      </c>
      <c r="AU54" s="62">
        <v>1</v>
      </c>
      <c r="AV54" s="62">
        <v>1</v>
      </c>
      <c r="AW54" s="62">
        <v>1</v>
      </c>
      <c r="AX54" s="62">
        <v>1</v>
      </c>
      <c r="AY54" s="62">
        <v>1</v>
      </c>
      <c r="AZ54" s="62">
        <v>99</v>
      </c>
      <c r="BA54" s="62">
        <v>99</v>
      </c>
      <c r="BB54" s="62">
        <v>99</v>
      </c>
      <c r="BC54" s="62">
        <v>99</v>
      </c>
      <c r="BD54" s="62">
        <v>1</v>
      </c>
      <c r="BE54" s="62">
        <v>1</v>
      </c>
      <c r="BF54" s="62">
        <v>1</v>
      </c>
      <c r="BG54" s="62">
        <v>1</v>
      </c>
      <c r="BH54" s="62">
        <v>1</v>
      </c>
      <c r="BI54" s="62">
        <v>1</v>
      </c>
      <c r="BJ54" s="62">
        <v>1</v>
      </c>
      <c r="BK54" s="62">
        <v>1</v>
      </c>
      <c r="BL54" s="62">
        <v>1</v>
      </c>
      <c r="BM54" s="62">
        <v>1</v>
      </c>
      <c r="BN54" s="62">
        <v>1</v>
      </c>
      <c r="BO54" s="62">
        <v>1</v>
      </c>
      <c r="BP54" s="62">
        <v>1</v>
      </c>
      <c r="BQ54" s="62">
        <v>1</v>
      </c>
      <c r="BR54" s="62">
        <v>1</v>
      </c>
      <c r="BS54" s="62">
        <v>1</v>
      </c>
      <c r="BT54" s="62">
        <v>1</v>
      </c>
      <c r="BU54" s="62">
        <v>99</v>
      </c>
      <c r="BV54" s="62">
        <v>99</v>
      </c>
      <c r="BW54" s="62">
        <v>99</v>
      </c>
      <c r="BX54" s="62">
        <v>99</v>
      </c>
      <c r="BY54" s="62">
        <v>1</v>
      </c>
      <c r="BZ54" s="62">
        <v>1</v>
      </c>
      <c r="CA54" s="62">
        <v>99</v>
      </c>
      <c r="CB54" s="62">
        <v>99</v>
      </c>
      <c r="CC54" s="62">
        <v>1</v>
      </c>
      <c r="CD54" s="62">
        <v>1</v>
      </c>
      <c r="CE54" s="62">
        <v>1</v>
      </c>
      <c r="CF54" s="62">
        <v>1</v>
      </c>
      <c r="CG54" s="62">
        <v>1</v>
      </c>
      <c r="CH54" s="62">
        <v>1</v>
      </c>
      <c r="CI54" s="62">
        <v>1</v>
      </c>
      <c r="CJ54" s="62">
        <v>1</v>
      </c>
      <c r="CK54" s="62">
        <v>1</v>
      </c>
      <c r="CL54" s="62">
        <v>1</v>
      </c>
      <c r="CM54" s="62">
        <v>1</v>
      </c>
      <c r="CN54" s="62">
        <v>1</v>
      </c>
      <c r="CO54" s="62">
        <v>1</v>
      </c>
      <c r="CP54" s="62">
        <v>1</v>
      </c>
      <c r="CQ54" s="62">
        <v>1</v>
      </c>
      <c r="CR54" s="62">
        <v>49</v>
      </c>
      <c r="CS54" s="62" t="s">
        <v>417</v>
      </c>
      <c r="CT54" s="62">
        <v>1</v>
      </c>
      <c r="CU54" s="62">
        <v>1</v>
      </c>
      <c r="CV54" s="62">
        <v>1</v>
      </c>
      <c r="CW54" s="62">
        <v>1</v>
      </c>
      <c r="CX54" s="62">
        <v>1</v>
      </c>
      <c r="CY54" s="62">
        <v>49</v>
      </c>
      <c r="CZ54" s="62" t="s">
        <v>417</v>
      </c>
      <c r="DA54" s="62">
        <v>1</v>
      </c>
      <c r="DB54" s="62">
        <v>0</v>
      </c>
      <c r="DC54" s="62">
        <v>1</v>
      </c>
      <c r="DD54" s="62">
        <v>0</v>
      </c>
      <c r="DE54" s="62">
        <v>1</v>
      </c>
      <c r="DF54" s="62">
        <v>0</v>
      </c>
      <c r="DG54" s="62">
        <v>0</v>
      </c>
      <c r="DH54" s="62">
        <v>0</v>
      </c>
      <c r="DI54" s="62">
        <v>1</v>
      </c>
      <c r="DJ54" s="62">
        <v>1</v>
      </c>
      <c r="DK54" s="62">
        <v>1</v>
      </c>
      <c r="DL54" s="63"/>
      <c r="DM54" s="62" t="s">
        <v>411</v>
      </c>
      <c r="DN54" s="63"/>
      <c r="DO54" s="63"/>
      <c r="DP54" s="63"/>
      <c r="DQ54" s="63"/>
    </row>
    <row r="55" spans="1:121" s="62" customFormat="1">
      <c r="A55" s="62" t="s">
        <v>411</v>
      </c>
      <c r="B55" s="62">
        <v>2</v>
      </c>
      <c r="C55" s="62" t="s">
        <v>418</v>
      </c>
      <c r="D55" s="62">
        <v>50</v>
      </c>
      <c r="E55" s="62">
        <v>132</v>
      </c>
      <c r="F55" s="62">
        <v>0</v>
      </c>
      <c r="G55" s="62">
        <v>34</v>
      </c>
      <c r="H55" s="62">
        <v>1</v>
      </c>
      <c r="I55" s="62">
        <v>2</v>
      </c>
      <c r="K55" s="62">
        <v>1</v>
      </c>
      <c r="L55" s="62">
        <v>1</v>
      </c>
      <c r="M55" s="62">
        <v>1</v>
      </c>
      <c r="N55" s="62">
        <v>1</v>
      </c>
      <c r="O55" s="62">
        <v>1</v>
      </c>
      <c r="P55" s="62">
        <v>1</v>
      </c>
      <c r="Q55" s="62">
        <v>99</v>
      </c>
      <c r="R55" s="62">
        <v>1</v>
      </c>
      <c r="S55" s="62">
        <v>1</v>
      </c>
      <c r="T55" s="62">
        <v>1</v>
      </c>
      <c r="U55" s="62">
        <v>1</v>
      </c>
      <c r="V55" s="62">
        <v>99</v>
      </c>
      <c r="W55" s="62">
        <v>1</v>
      </c>
      <c r="X55" s="62">
        <v>1</v>
      </c>
      <c r="Y55" s="62">
        <v>1</v>
      </c>
      <c r="Z55" s="62">
        <v>1</v>
      </c>
      <c r="AA55" s="62">
        <v>1</v>
      </c>
      <c r="AB55" s="62">
        <v>1</v>
      </c>
      <c r="AC55" s="62">
        <v>1</v>
      </c>
      <c r="AD55" s="62">
        <v>1</v>
      </c>
      <c r="AE55" s="62">
        <v>1</v>
      </c>
      <c r="AF55" s="62">
        <v>1</v>
      </c>
      <c r="AG55" s="62">
        <v>1</v>
      </c>
      <c r="AH55" s="62">
        <v>1</v>
      </c>
      <c r="AI55" s="62">
        <v>99</v>
      </c>
      <c r="AJ55" s="62">
        <v>1</v>
      </c>
      <c r="AK55" s="62">
        <v>1</v>
      </c>
      <c r="AL55" s="62">
        <v>1</v>
      </c>
      <c r="AM55" s="62">
        <v>1</v>
      </c>
      <c r="AN55" s="62">
        <v>1</v>
      </c>
      <c r="AO55" s="62">
        <v>1</v>
      </c>
      <c r="AP55" s="62">
        <v>1</v>
      </c>
      <c r="AQ55" s="62">
        <v>1</v>
      </c>
      <c r="AR55" s="62">
        <v>1</v>
      </c>
      <c r="AS55" s="62">
        <v>1</v>
      </c>
      <c r="AT55" s="62">
        <v>0.5</v>
      </c>
      <c r="AU55" s="62">
        <v>1</v>
      </c>
      <c r="AV55" s="62">
        <v>1</v>
      </c>
      <c r="AW55" s="62">
        <v>1</v>
      </c>
      <c r="AX55" s="62">
        <v>1</v>
      </c>
      <c r="AY55" s="62">
        <v>1</v>
      </c>
      <c r="AZ55" s="62">
        <v>99</v>
      </c>
      <c r="BA55" s="62">
        <v>99</v>
      </c>
      <c r="BB55" s="62">
        <v>99</v>
      </c>
      <c r="BC55" s="62">
        <v>99</v>
      </c>
      <c r="BD55" s="62">
        <v>1</v>
      </c>
      <c r="BE55" s="62">
        <v>1</v>
      </c>
      <c r="BF55" s="62">
        <v>1</v>
      </c>
      <c r="BG55" s="62">
        <v>1</v>
      </c>
      <c r="BH55" s="62">
        <v>1</v>
      </c>
      <c r="BI55" s="62">
        <v>1</v>
      </c>
      <c r="BJ55" s="62">
        <v>1</v>
      </c>
      <c r="BK55" s="62">
        <v>1</v>
      </c>
      <c r="BL55" s="62">
        <v>1</v>
      </c>
      <c r="BM55" s="62">
        <v>1</v>
      </c>
      <c r="BN55" s="62">
        <v>1</v>
      </c>
      <c r="BO55" s="62">
        <v>1</v>
      </c>
      <c r="BP55" s="62">
        <v>1</v>
      </c>
      <c r="BQ55" s="62">
        <v>0.5</v>
      </c>
      <c r="BR55" s="62">
        <v>0.5</v>
      </c>
      <c r="BS55" s="62">
        <v>1</v>
      </c>
      <c r="BT55" s="62">
        <v>1</v>
      </c>
      <c r="BU55" s="62">
        <v>99</v>
      </c>
      <c r="BV55" s="62">
        <v>99</v>
      </c>
      <c r="BW55" s="62">
        <v>99</v>
      </c>
      <c r="BX55" s="62">
        <v>99</v>
      </c>
      <c r="BY55" s="62">
        <v>1</v>
      </c>
      <c r="BZ55" s="62">
        <v>1</v>
      </c>
      <c r="CA55" s="62">
        <v>99</v>
      </c>
      <c r="CB55" s="62">
        <v>99</v>
      </c>
      <c r="CC55" s="62">
        <v>1</v>
      </c>
      <c r="CD55" s="62">
        <v>0</v>
      </c>
      <c r="CE55" s="62">
        <v>0</v>
      </c>
      <c r="CF55" s="62">
        <v>0</v>
      </c>
      <c r="CG55" s="62">
        <v>1</v>
      </c>
      <c r="CH55" s="62">
        <v>99</v>
      </c>
      <c r="CI55" s="62">
        <v>1</v>
      </c>
      <c r="CJ55" s="62">
        <v>1</v>
      </c>
      <c r="CK55" s="62">
        <v>1</v>
      </c>
      <c r="CL55" s="62">
        <v>1</v>
      </c>
      <c r="CM55" s="62">
        <v>99</v>
      </c>
      <c r="CN55" s="62">
        <v>1</v>
      </c>
      <c r="CO55" s="62">
        <v>1</v>
      </c>
      <c r="CP55" s="62">
        <v>1</v>
      </c>
      <c r="CQ55" s="62">
        <v>0</v>
      </c>
      <c r="CR55" s="62">
        <v>50</v>
      </c>
      <c r="CS55" s="62" t="s">
        <v>418</v>
      </c>
      <c r="CT55" s="62">
        <v>1</v>
      </c>
      <c r="CU55" s="62">
        <v>1</v>
      </c>
      <c r="CV55" s="62">
        <v>1</v>
      </c>
      <c r="CW55" s="62">
        <v>1</v>
      </c>
      <c r="CX55" s="62">
        <v>1</v>
      </c>
      <c r="CY55" s="62">
        <v>50</v>
      </c>
      <c r="CZ55" s="62" t="s">
        <v>418</v>
      </c>
      <c r="DA55" s="62">
        <v>1</v>
      </c>
      <c r="DB55" s="62">
        <v>0</v>
      </c>
      <c r="DC55" s="62">
        <v>1</v>
      </c>
      <c r="DD55" s="62">
        <v>0</v>
      </c>
      <c r="DE55" s="62">
        <v>1</v>
      </c>
      <c r="DF55" s="62">
        <v>0</v>
      </c>
      <c r="DG55" s="62">
        <v>0</v>
      </c>
      <c r="DH55" s="62">
        <v>0</v>
      </c>
      <c r="DI55" s="62">
        <v>1</v>
      </c>
      <c r="DJ55" s="62">
        <v>1</v>
      </c>
      <c r="DK55" s="62">
        <v>1</v>
      </c>
      <c r="DL55" s="63"/>
      <c r="DM55" s="62" t="s">
        <v>411</v>
      </c>
      <c r="DN55" s="63"/>
      <c r="DO55" s="63"/>
      <c r="DP55" s="63"/>
      <c r="DQ55" s="63"/>
    </row>
    <row r="56" spans="1:121" s="62" customFormat="1">
      <c r="A56" s="62" t="s">
        <v>411</v>
      </c>
      <c r="B56" s="62">
        <v>2</v>
      </c>
      <c r="C56" s="62" t="s">
        <v>419</v>
      </c>
      <c r="D56" s="62">
        <v>51</v>
      </c>
      <c r="E56" s="62">
        <v>32</v>
      </c>
      <c r="F56" s="62">
        <v>0</v>
      </c>
      <c r="G56" s="62">
        <v>7</v>
      </c>
      <c r="H56" s="62">
        <v>1</v>
      </c>
      <c r="I56" s="62">
        <v>2</v>
      </c>
      <c r="J56" s="62">
        <v>1</v>
      </c>
      <c r="K56" s="62">
        <v>1</v>
      </c>
      <c r="L56" s="62">
        <v>1</v>
      </c>
      <c r="M56" s="62">
        <v>1</v>
      </c>
      <c r="N56" s="62">
        <v>1</v>
      </c>
      <c r="O56" s="62">
        <v>1</v>
      </c>
      <c r="P56" s="62">
        <v>1</v>
      </c>
      <c r="Q56" s="62">
        <v>99</v>
      </c>
      <c r="R56" s="62">
        <v>1</v>
      </c>
      <c r="S56" s="62">
        <v>1</v>
      </c>
      <c r="T56" s="62">
        <v>1</v>
      </c>
      <c r="U56" s="62">
        <v>1</v>
      </c>
      <c r="V56" s="62">
        <v>99</v>
      </c>
      <c r="W56" s="62">
        <v>1</v>
      </c>
      <c r="X56" s="62">
        <v>1</v>
      </c>
      <c r="Y56" s="62">
        <v>1</v>
      </c>
      <c r="Z56" s="62">
        <v>1</v>
      </c>
      <c r="AA56" s="62">
        <v>1</v>
      </c>
      <c r="AB56" s="62">
        <v>1</v>
      </c>
      <c r="AC56" s="62">
        <v>1</v>
      </c>
      <c r="AD56" s="62">
        <v>1</v>
      </c>
      <c r="AE56" s="62">
        <v>1</v>
      </c>
      <c r="AF56" s="62">
        <v>1</v>
      </c>
      <c r="AG56" s="62">
        <v>1</v>
      </c>
      <c r="AH56" s="62">
        <v>1</v>
      </c>
      <c r="AI56" s="62">
        <v>99</v>
      </c>
      <c r="AJ56" s="62">
        <v>1</v>
      </c>
      <c r="AK56" s="62">
        <v>1</v>
      </c>
      <c r="AL56" s="62">
        <v>1</v>
      </c>
      <c r="AM56" s="62">
        <v>1</v>
      </c>
      <c r="AN56" s="62">
        <v>1</v>
      </c>
      <c r="AO56" s="62">
        <v>1</v>
      </c>
      <c r="AP56" s="62">
        <v>1</v>
      </c>
      <c r="AQ56" s="62">
        <v>1</v>
      </c>
      <c r="AR56" s="62">
        <v>1</v>
      </c>
      <c r="AS56" s="62">
        <v>1</v>
      </c>
      <c r="AT56" s="62">
        <v>1</v>
      </c>
      <c r="AU56" s="62">
        <v>1</v>
      </c>
      <c r="AV56" s="62">
        <v>1</v>
      </c>
      <c r="AW56" s="62">
        <v>1</v>
      </c>
      <c r="AX56" s="62">
        <v>1</v>
      </c>
      <c r="AY56" s="62">
        <v>1</v>
      </c>
      <c r="AZ56" s="62">
        <v>99</v>
      </c>
      <c r="BA56" s="62">
        <v>99</v>
      </c>
      <c r="BB56" s="62">
        <v>99</v>
      </c>
      <c r="BC56" s="62">
        <v>99</v>
      </c>
      <c r="BD56" s="62">
        <v>1</v>
      </c>
      <c r="BE56" s="62">
        <v>1</v>
      </c>
      <c r="BF56" s="62">
        <v>1</v>
      </c>
      <c r="BG56" s="62">
        <v>1</v>
      </c>
      <c r="BH56" s="62">
        <v>1</v>
      </c>
      <c r="BI56" s="62">
        <v>1</v>
      </c>
      <c r="BJ56" s="62">
        <v>1</v>
      </c>
      <c r="BK56" s="62">
        <v>1</v>
      </c>
      <c r="BL56" s="62">
        <v>1</v>
      </c>
      <c r="BM56" s="62">
        <v>1</v>
      </c>
      <c r="BN56" s="62">
        <v>1</v>
      </c>
      <c r="BO56" s="62">
        <v>1</v>
      </c>
      <c r="BP56" s="62">
        <v>1</v>
      </c>
      <c r="BQ56" s="62">
        <v>1</v>
      </c>
      <c r="BR56" s="62">
        <v>1</v>
      </c>
      <c r="BS56" s="62">
        <v>1</v>
      </c>
      <c r="BT56" s="62">
        <v>1</v>
      </c>
      <c r="BU56" s="62">
        <v>99</v>
      </c>
      <c r="BV56" s="62">
        <v>99</v>
      </c>
      <c r="BW56" s="62">
        <v>99</v>
      </c>
      <c r="BX56" s="62">
        <v>99</v>
      </c>
      <c r="BY56" s="62">
        <v>1</v>
      </c>
      <c r="BZ56" s="62">
        <v>1</v>
      </c>
      <c r="CA56" s="62">
        <v>99</v>
      </c>
      <c r="CB56" s="62">
        <v>99</v>
      </c>
      <c r="CC56" s="62">
        <v>1</v>
      </c>
      <c r="CD56" s="62">
        <v>1</v>
      </c>
      <c r="CE56" s="62">
        <v>1</v>
      </c>
      <c r="CF56" s="62">
        <v>1</v>
      </c>
      <c r="CG56" s="62">
        <v>1</v>
      </c>
      <c r="CH56" s="62">
        <v>1</v>
      </c>
      <c r="CI56" s="62">
        <v>1</v>
      </c>
      <c r="CJ56" s="62">
        <v>1</v>
      </c>
      <c r="CK56" s="62">
        <v>1</v>
      </c>
      <c r="CL56" s="62">
        <v>1</v>
      </c>
      <c r="CM56" s="62">
        <v>1</v>
      </c>
      <c r="CN56" s="62">
        <v>1</v>
      </c>
      <c r="CO56" s="62">
        <v>1</v>
      </c>
      <c r="CP56" s="62">
        <v>1</v>
      </c>
      <c r="CQ56" s="62">
        <v>1</v>
      </c>
      <c r="CR56" s="62">
        <v>51</v>
      </c>
      <c r="CS56" s="62" t="s">
        <v>419</v>
      </c>
      <c r="CT56" s="62">
        <v>1</v>
      </c>
      <c r="CU56" s="62">
        <v>1</v>
      </c>
      <c r="CV56" s="62">
        <v>1</v>
      </c>
      <c r="CW56" s="62">
        <v>1</v>
      </c>
      <c r="CX56" s="62">
        <v>1</v>
      </c>
      <c r="CY56" s="62">
        <v>51</v>
      </c>
      <c r="CZ56" s="62" t="s">
        <v>419</v>
      </c>
      <c r="DA56" s="62">
        <v>0</v>
      </c>
      <c r="DB56" s="62">
        <v>0</v>
      </c>
      <c r="DC56" s="62">
        <v>0</v>
      </c>
      <c r="DD56" s="62">
        <v>0</v>
      </c>
      <c r="DE56" s="62">
        <v>0</v>
      </c>
      <c r="DF56" s="62">
        <v>0</v>
      </c>
      <c r="DG56" s="62">
        <v>0</v>
      </c>
      <c r="DH56" s="62">
        <v>0</v>
      </c>
      <c r="DI56" s="62">
        <v>1</v>
      </c>
      <c r="DJ56" s="62">
        <v>1</v>
      </c>
      <c r="DK56" s="62">
        <v>0</v>
      </c>
      <c r="DL56" s="63"/>
      <c r="DM56" s="62" t="s">
        <v>411</v>
      </c>
      <c r="DN56" s="63"/>
      <c r="DO56" s="63"/>
      <c r="DP56" s="63"/>
      <c r="DQ56" s="63"/>
    </row>
    <row r="57" spans="1:121" s="62" customFormat="1">
      <c r="A57" s="62" t="s">
        <v>411</v>
      </c>
      <c r="B57" s="62">
        <v>2</v>
      </c>
      <c r="C57" s="62" t="s">
        <v>420</v>
      </c>
      <c r="D57" s="62">
        <v>52</v>
      </c>
      <c r="E57" s="62">
        <v>66</v>
      </c>
      <c r="F57" s="62">
        <v>10</v>
      </c>
      <c r="G57" s="62">
        <v>28</v>
      </c>
      <c r="H57" s="62">
        <v>1</v>
      </c>
      <c r="I57" s="62">
        <v>2</v>
      </c>
      <c r="K57" s="62">
        <v>1</v>
      </c>
      <c r="L57" s="62">
        <v>1</v>
      </c>
      <c r="M57" s="62">
        <v>1</v>
      </c>
      <c r="N57" s="62">
        <v>1</v>
      </c>
      <c r="O57" s="62">
        <v>1</v>
      </c>
      <c r="P57" s="62">
        <v>1</v>
      </c>
      <c r="Q57" s="62">
        <v>1</v>
      </c>
      <c r="R57" s="62">
        <v>1</v>
      </c>
      <c r="S57" s="62">
        <v>1</v>
      </c>
      <c r="T57" s="62">
        <v>1</v>
      </c>
      <c r="U57" s="62">
        <v>1</v>
      </c>
      <c r="V57" s="62">
        <v>99</v>
      </c>
      <c r="W57" s="62">
        <v>1</v>
      </c>
      <c r="X57" s="62">
        <v>1</v>
      </c>
      <c r="Y57" s="62">
        <v>1</v>
      </c>
      <c r="Z57" s="62">
        <v>1</v>
      </c>
      <c r="AA57" s="62">
        <v>1</v>
      </c>
      <c r="AB57" s="62">
        <v>1</v>
      </c>
      <c r="AC57" s="62">
        <v>1</v>
      </c>
      <c r="AD57" s="62">
        <v>1</v>
      </c>
      <c r="AE57" s="62">
        <v>1</v>
      </c>
      <c r="AF57" s="62">
        <v>1</v>
      </c>
      <c r="AG57" s="62">
        <v>1</v>
      </c>
      <c r="AH57" s="62">
        <v>1</v>
      </c>
      <c r="AI57" s="62">
        <v>1</v>
      </c>
      <c r="AJ57" s="62">
        <v>1</v>
      </c>
      <c r="AK57" s="62">
        <v>1</v>
      </c>
      <c r="AL57" s="62">
        <v>1</v>
      </c>
      <c r="AM57" s="62">
        <v>1</v>
      </c>
      <c r="AN57" s="62">
        <v>1</v>
      </c>
      <c r="AO57" s="62">
        <v>1</v>
      </c>
      <c r="AP57" s="62">
        <v>1</v>
      </c>
      <c r="AQ57" s="62">
        <v>1</v>
      </c>
      <c r="AR57" s="62">
        <v>1</v>
      </c>
      <c r="AS57" s="62">
        <v>1</v>
      </c>
      <c r="AT57" s="62">
        <v>1</v>
      </c>
      <c r="AU57" s="62">
        <v>1</v>
      </c>
      <c r="AV57" s="62">
        <v>1</v>
      </c>
      <c r="AW57" s="62">
        <v>1</v>
      </c>
      <c r="AX57" s="62">
        <v>1</v>
      </c>
      <c r="AY57" s="62">
        <v>1</v>
      </c>
      <c r="AZ57" s="62">
        <v>99</v>
      </c>
      <c r="BA57" s="62">
        <v>99</v>
      </c>
      <c r="BB57" s="62">
        <v>99</v>
      </c>
      <c r="BC57" s="62">
        <v>99</v>
      </c>
      <c r="BD57" s="62">
        <v>1</v>
      </c>
      <c r="BE57" s="62">
        <v>1</v>
      </c>
      <c r="BF57" s="62">
        <v>1</v>
      </c>
      <c r="BG57" s="62">
        <v>1</v>
      </c>
      <c r="BH57" s="62">
        <v>1</v>
      </c>
      <c r="BI57" s="62">
        <v>1</v>
      </c>
      <c r="BJ57" s="62">
        <v>1</v>
      </c>
      <c r="BK57" s="62">
        <v>1</v>
      </c>
      <c r="BL57" s="62">
        <v>1</v>
      </c>
      <c r="BM57" s="62">
        <v>1</v>
      </c>
      <c r="BN57" s="62">
        <v>1</v>
      </c>
      <c r="BO57" s="62">
        <v>1</v>
      </c>
      <c r="BP57" s="62">
        <v>1</v>
      </c>
      <c r="BQ57" s="62">
        <v>1</v>
      </c>
      <c r="BR57" s="62">
        <v>1</v>
      </c>
      <c r="BS57" s="62">
        <v>1</v>
      </c>
      <c r="BT57" s="62">
        <v>1</v>
      </c>
      <c r="BU57" s="62">
        <v>1</v>
      </c>
      <c r="BV57" s="62">
        <v>1</v>
      </c>
      <c r="BW57" s="62">
        <v>1</v>
      </c>
      <c r="BX57" s="62">
        <v>1</v>
      </c>
      <c r="BY57" s="62">
        <v>1</v>
      </c>
      <c r="BZ57" s="62">
        <v>1</v>
      </c>
      <c r="CA57" s="62">
        <v>1</v>
      </c>
      <c r="CB57" s="62">
        <v>99</v>
      </c>
      <c r="CC57" s="62">
        <v>1</v>
      </c>
      <c r="CD57" s="62">
        <v>1</v>
      </c>
      <c r="CE57" s="62">
        <v>1</v>
      </c>
      <c r="CF57" s="62">
        <v>1</v>
      </c>
      <c r="CG57" s="62">
        <v>1</v>
      </c>
      <c r="CH57" s="62">
        <v>1</v>
      </c>
      <c r="CI57" s="62">
        <v>1</v>
      </c>
      <c r="CJ57" s="62">
        <v>1</v>
      </c>
      <c r="CK57" s="62">
        <v>1</v>
      </c>
      <c r="CL57" s="62">
        <v>1</v>
      </c>
      <c r="CM57" s="62">
        <v>1</v>
      </c>
      <c r="CN57" s="62">
        <v>1</v>
      </c>
      <c r="CO57" s="62">
        <v>1</v>
      </c>
      <c r="CP57" s="62">
        <v>1</v>
      </c>
      <c r="CQ57" s="62">
        <v>1</v>
      </c>
      <c r="CR57" s="62">
        <v>52</v>
      </c>
      <c r="CS57" s="62" t="s">
        <v>420</v>
      </c>
      <c r="CT57" s="62">
        <v>1</v>
      </c>
      <c r="CU57" s="62">
        <v>1</v>
      </c>
      <c r="CV57" s="62">
        <v>1</v>
      </c>
      <c r="CW57" s="62">
        <v>1</v>
      </c>
      <c r="CX57" s="62">
        <v>1</v>
      </c>
      <c r="CY57" s="62">
        <v>52</v>
      </c>
      <c r="CZ57" s="62" t="s">
        <v>420</v>
      </c>
      <c r="DA57" s="62">
        <v>1</v>
      </c>
      <c r="DB57" s="62">
        <v>0</v>
      </c>
      <c r="DC57" s="62">
        <v>1</v>
      </c>
      <c r="DD57" s="62">
        <v>0</v>
      </c>
      <c r="DE57" s="62">
        <v>1</v>
      </c>
      <c r="DF57" s="62">
        <v>0</v>
      </c>
      <c r="DG57" s="62">
        <v>0</v>
      </c>
      <c r="DH57" s="62">
        <v>0</v>
      </c>
      <c r="DI57" s="62">
        <v>1</v>
      </c>
      <c r="DJ57" s="62">
        <v>1</v>
      </c>
      <c r="DK57" s="62">
        <v>1</v>
      </c>
      <c r="DL57" s="63"/>
      <c r="DM57" s="62" t="s">
        <v>411</v>
      </c>
      <c r="DN57" s="63"/>
      <c r="DO57" s="63"/>
      <c r="DP57" s="63"/>
      <c r="DQ57" s="63"/>
    </row>
    <row r="58" spans="1:121" s="62" customFormat="1">
      <c r="A58" s="62" t="s">
        <v>411</v>
      </c>
      <c r="B58" s="62">
        <v>2</v>
      </c>
      <c r="C58" s="62" t="s">
        <v>421</v>
      </c>
      <c r="D58" s="62">
        <v>53</v>
      </c>
      <c r="E58" s="62">
        <v>41</v>
      </c>
      <c r="F58" s="62">
        <v>4</v>
      </c>
      <c r="G58" s="62">
        <v>8</v>
      </c>
      <c r="H58" s="62">
        <v>1</v>
      </c>
      <c r="I58" s="62">
        <v>2</v>
      </c>
      <c r="K58" s="62">
        <v>1</v>
      </c>
      <c r="L58" s="62">
        <v>1</v>
      </c>
      <c r="M58" s="62">
        <v>1</v>
      </c>
      <c r="N58" s="62">
        <v>1</v>
      </c>
      <c r="O58" s="62">
        <v>1</v>
      </c>
      <c r="P58" s="62">
        <v>1</v>
      </c>
      <c r="Q58" s="62">
        <v>1</v>
      </c>
      <c r="R58" s="62">
        <v>1</v>
      </c>
      <c r="S58" s="62">
        <v>1</v>
      </c>
      <c r="T58" s="62">
        <v>1</v>
      </c>
      <c r="U58" s="62">
        <v>1</v>
      </c>
      <c r="V58" s="62">
        <v>99</v>
      </c>
      <c r="W58" s="62">
        <v>1</v>
      </c>
      <c r="X58" s="62">
        <v>1</v>
      </c>
      <c r="Y58" s="62">
        <v>1</v>
      </c>
      <c r="Z58" s="62">
        <v>1</v>
      </c>
      <c r="AA58" s="62">
        <v>1</v>
      </c>
      <c r="AB58" s="62">
        <v>1</v>
      </c>
      <c r="AC58" s="62">
        <v>1</v>
      </c>
      <c r="AD58" s="62">
        <v>1</v>
      </c>
      <c r="AE58" s="62">
        <v>1</v>
      </c>
      <c r="AF58" s="62">
        <v>1</v>
      </c>
      <c r="AG58" s="62">
        <v>1</v>
      </c>
      <c r="AH58" s="62">
        <v>1</v>
      </c>
      <c r="AI58" s="62">
        <v>99</v>
      </c>
      <c r="AJ58" s="62">
        <v>1</v>
      </c>
      <c r="AK58" s="62">
        <v>1</v>
      </c>
      <c r="AL58" s="62">
        <v>1</v>
      </c>
      <c r="AM58" s="62">
        <v>1</v>
      </c>
      <c r="AN58" s="62">
        <v>1</v>
      </c>
      <c r="AO58" s="62">
        <v>1</v>
      </c>
      <c r="AP58" s="62">
        <v>1</v>
      </c>
      <c r="AQ58" s="62">
        <v>1</v>
      </c>
      <c r="AR58" s="62">
        <v>1</v>
      </c>
      <c r="AS58" s="62">
        <v>1</v>
      </c>
      <c r="AT58" s="62">
        <v>0.5</v>
      </c>
      <c r="AU58" s="62">
        <v>1</v>
      </c>
      <c r="AV58" s="62">
        <v>1</v>
      </c>
      <c r="AW58" s="62">
        <v>1</v>
      </c>
      <c r="AX58" s="62">
        <v>1</v>
      </c>
      <c r="AY58" s="62">
        <v>1</v>
      </c>
      <c r="AZ58" s="62">
        <v>99</v>
      </c>
      <c r="BA58" s="62">
        <v>99</v>
      </c>
      <c r="BB58" s="62">
        <v>99</v>
      </c>
      <c r="BC58" s="62">
        <v>99</v>
      </c>
      <c r="BD58" s="62">
        <v>1</v>
      </c>
      <c r="BE58" s="62">
        <v>1</v>
      </c>
      <c r="BF58" s="62">
        <v>1</v>
      </c>
      <c r="BG58" s="62">
        <v>1</v>
      </c>
      <c r="BH58" s="62">
        <v>1</v>
      </c>
      <c r="BI58" s="62">
        <v>1</v>
      </c>
      <c r="BJ58" s="62">
        <v>1</v>
      </c>
      <c r="BK58" s="62">
        <v>1</v>
      </c>
      <c r="BL58" s="62">
        <v>1</v>
      </c>
      <c r="BM58" s="62">
        <v>1</v>
      </c>
      <c r="BN58" s="62">
        <v>1</v>
      </c>
      <c r="BO58" s="62">
        <v>1</v>
      </c>
      <c r="BP58" s="62">
        <v>1</v>
      </c>
      <c r="BQ58" s="62">
        <v>0.5</v>
      </c>
      <c r="BR58" s="62">
        <v>1</v>
      </c>
      <c r="BS58" s="62">
        <v>1</v>
      </c>
      <c r="BT58" s="62">
        <v>1</v>
      </c>
      <c r="BU58" s="62">
        <v>1</v>
      </c>
      <c r="BV58" s="62">
        <v>99</v>
      </c>
      <c r="BW58" s="62">
        <v>99</v>
      </c>
      <c r="BX58" s="62">
        <v>99</v>
      </c>
      <c r="BY58" s="62">
        <v>1</v>
      </c>
      <c r="BZ58" s="62">
        <v>1</v>
      </c>
      <c r="CA58" s="62">
        <v>1</v>
      </c>
      <c r="CB58" s="62">
        <v>99</v>
      </c>
      <c r="CC58" s="62">
        <v>1</v>
      </c>
      <c r="CD58" s="62">
        <v>0</v>
      </c>
      <c r="CE58" s="62">
        <v>0</v>
      </c>
      <c r="CF58" s="62">
        <v>1</v>
      </c>
      <c r="CG58" s="62">
        <v>1</v>
      </c>
      <c r="CH58" s="62">
        <v>1</v>
      </c>
      <c r="CI58" s="62">
        <v>1</v>
      </c>
      <c r="CJ58" s="62">
        <v>1</v>
      </c>
      <c r="CK58" s="62">
        <v>1</v>
      </c>
      <c r="CL58" s="62">
        <v>1</v>
      </c>
      <c r="CM58" s="62">
        <v>1</v>
      </c>
      <c r="CN58" s="62">
        <v>1</v>
      </c>
      <c r="CO58" s="62">
        <v>1</v>
      </c>
      <c r="CP58" s="62">
        <v>1</v>
      </c>
      <c r="CQ58" s="62">
        <v>1</v>
      </c>
      <c r="CR58" s="62">
        <v>53</v>
      </c>
      <c r="CS58" s="62" t="s">
        <v>421</v>
      </c>
      <c r="CT58" s="62">
        <v>1</v>
      </c>
      <c r="CU58" s="62">
        <v>1</v>
      </c>
      <c r="CV58" s="62">
        <v>1</v>
      </c>
      <c r="CW58" s="62">
        <v>1</v>
      </c>
      <c r="CX58" s="62">
        <v>1</v>
      </c>
      <c r="CY58" s="62">
        <v>53</v>
      </c>
      <c r="CZ58" s="62" t="s">
        <v>421</v>
      </c>
      <c r="DA58" s="62">
        <v>0</v>
      </c>
      <c r="DB58" s="62">
        <v>0</v>
      </c>
      <c r="DC58" s="62">
        <v>0</v>
      </c>
      <c r="DD58" s="62">
        <v>0</v>
      </c>
      <c r="DE58" s="62">
        <v>1</v>
      </c>
      <c r="DF58" s="62">
        <v>0</v>
      </c>
      <c r="DG58" s="62">
        <v>0</v>
      </c>
      <c r="DH58" s="62">
        <v>0</v>
      </c>
      <c r="DI58" s="62">
        <v>1</v>
      </c>
      <c r="DJ58" s="62">
        <v>1</v>
      </c>
      <c r="DK58" s="62">
        <v>1</v>
      </c>
      <c r="DL58" s="63"/>
      <c r="DM58" s="62" t="s">
        <v>411</v>
      </c>
      <c r="DN58" s="63"/>
      <c r="DO58" s="63"/>
      <c r="DP58" s="63"/>
      <c r="DQ58" s="63"/>
    </row>
    <row r="59" spans="1:121" s="62" customFormat="1">
      <c r="A59" s="62" t="s">
        <v>411</v>
      </c>
      <c r="B59" s="62">
        <v>2</v>
      </c>
      <c r="C59" s="62" t="s">
        <v>422</v>
      </c>
      <c r="D59" s="62">
        <v>54</v>
      </c>
      <c r="E59" s="62">
        <v>46</v>
      </c>
      <c r="F59" s="62">
        <v>7</v>
      </c>
      <c r="G59" s="62">
        <v>19</v>
      </c>
      <c r="H59" s="62">
        <v>1</v>
      </c>
      <c r="I59" s="62">
        <v>2</v>
      </c>
      <c r="K59" s="62">
        <v>1</v>
      </c>
      <c r="L59" s="62">
        <v>1</v>
      </c>
      <c r="M59" s="62">
        <v>1</v>
      </c>
      <c r="N59" s="62">
        <v>1</v>
      </c>
      <c r="O59" s="62">
        <v>1</v>
      </c>
      <c r="P59" s="62">
        <v>1</v>
      </c>
      <c r="Q59" s="62">
        <v>99</v>
      </c>
      <c r="R59" s="62">
        <v>1</v>
      </c>
      <c r="S59" s="62">
        <v>1</v>
      </c>
      <c r="T59" s="62">
        <v>1</v>
      </c>
      <c r="U59" s="62">
        <v>1</v>
      </c>
      <c r="V59" s="62">
        <v>99</v>
      </c>
      <c r="W59" s="62">
        <v>1</v>
      </c>
      <c r="X59" s="62">
        <v>1</v>
      </c>
      <c r="Y59" s="62">
        <v>1</v>
      </c>
      <c r="Z59" s="62">
        <v>1</v>
      </c>
      <c r="AA59" s="62">
        <v>1</v>
      </c>
      <c r="AB59" s="62">
        <v>1</v>
      </c>
      <c r="AC59" s="62">
        <v>1</v>
      </c>
      <c r="AD59" s="62">
        <v>1</v>
      </c>
      <c r="AE59" s="62">
        <v>1</v>
      </c>
      <c r="AF59" s="62">
        <v>1</v>
      </c>
      <c r="AG59" s="62">
        <v>1</v>
      </c>
      <c r="AH59" s="62">
        <v>1</v>
      </c>
      <c r="AI59" s="62">
        <v>99</v>
      </c>
      <c r="AJ59" s="62">
        <v>1</v>
      </c>
      <c r="AK59" s="62">
        <v>1</v>
      </c>
      <c r="AL59" s="62">
        <v>1</v>
      </c>
      <c r="AM59" s="62">
        <v>1</v>
      </c>
      <c r="AN59" s="62">
        <v>1</v>
      </c>
      <c r="AO59" s="62">
        <v>1</v>
      </c>
      <c r="AP59" s="62">
        <v>1</v>
      </c>
      <c r="AQ59" s="62">
        <v>0</v>
      </c>
      <c r="AR59" s="62">
        <v>1</v>
      </c>
      <c r="AS59" s="62">
        <v>1</v>
      </c>
      <c r="AT59" s="62">
        <v>1</v>
      </c>
      <c r="AU59" s="62">
        <v>1</v>
      </c>
      <c r="AV59" s="62">
        <v>1</v>
      </c>
      <c r="AW59" s="62">
        <v>1</v>
      </c>
      <c r="AX59" s="62">
        <v>0</v>
      </c>
      <c r="AY59" s="62">
        <v>1</v>
      </c>
      <c r="AZ59" s="62">
        <v>99</v>
      </c>
      <c r="BA59" s="62">
        <v>99</v>
      </c>
      <c r="BB59" s="62">
        <v>99</v>
      </c>
      <c r="BC59" s="62">
        <v>99</v>
      </c>
      <c r="BD59" s="62">
        <v>1</v>
      </c>
      <c r="BE59" s="62">
        <v>1</v>
      </c>
      <c r="BF59" s="62">
        <v>0.5</v>
      </c>
      <c r="BG59" s="62">
        <v>0.5</v>
      </c>
      <c r="BH59" s="62">
        <v>1</v>
      </c>
      <c r="BI59" s="62">
        <v>1</v>
      </c>
      <c r="BJ59" s="62">
        <v>1</v>
      </c>
      <c r="BK59" s="62">
        <v>1</v>
      </c>
      <c r="BL59" s="62">
        <v>1</v>
      </c>
      <c r="BM59" s="62">
        <v>0.5</v>
      </c>
      <c r="BN59" s="62">
        <v>0.5</v>
      </c>
      <c r="BO59" s="62">
        <v>1</v>
      </c>
      <c r="BP59" s="62">
        <v>0.5</v>
      </c>
      <c r="BQ59" s="62">
        <v>0.5</v>
      </c>
      <c r="BR59" s="62">
        <v>1</v>
      </c>
      <c r="BS59" s="62">
        <v>1</v>
      </c>
      <c r="BT59" s="62">
        <v>0.5</v>
      </c>
      <c r="BU59" s="62">
        <v>99</v>
      </c>
      <c r="BV59" s="62">
        <v>99</v>
      </c>
      <c r="BW59" s="62">
        <v>99</v>
      </c>
      <c r="BX59" s="62">
        <v>99</v>
      </c>
      <c r="BY59" s="62">
        <v>1</v>
      </c>
      <c r="BZ59" s="62">
        <v>1</v>
      </c>
      <c r="CA59" s="62">
        <v>99</v>
      </c>
      <c r="CB59" s="62">
        <v>99</v>
      </c>
      <c r="CC59" s="62">
        <v>0</v>
      </c>
      <c r="CD59" s="62">
        <v>0</v>
      </c>
      <c r="CE59" s="62">
        <v>0</v>
      </c>
      <c r="CF59" s="62">
        <v>0</v>
      </c>
      <c r="CG59" s="62">
        <v>99</v>
      </c>
      <c r="CH59" s="62">
        <v>99</v>
      </c>
      <c r="CI59" s="62">
        <v>1</v>
      </c>
      <c r="CJ59" s="62">
        <v>1</v>
      </c>
      <c r="CK59" s="62">
        <v>1</v>
      </c>
      <c r="CL59" s="62">
        <v>1</v>
      </c>
      <c r="CM59" s="62">
        <v>1</v>
      </c>
      <c r="CN59" s="62">
        <v>1</v>
      </c>
      <c r="CO59" s="62">
        <v>1</v>
      </c>
      <c r="CP59" s="62">
        <v>1</v>
      </c>
      <c r="CQ59" s="62">
        <v>1</v>
      </c>
      <c r="CR59" s="62">
        <v>54</v>
      </c>
      <c r="CS59" s="62" t="s">
        <v>422</v>
      </c>
      <c r="CT59" s="62">
        <v>1</v>
      </c>
      <c r="CU59" s="62">
        <v>1</v>
      </c>
      <c r="CV59" s="62">
        <v>1</v>
      </c>
      <c r="CW59" s="62">
        <v>1</v>
      </c>
      <c r="CX59" s="62">
        <v>1</v>
      </c>
      <c r="CY59" s="62">
        <v>54</v>
      </c>
      <c r="CZ59" s="62" t="s">
        <v>422</v>
      </c>
      <c r="DA59" s="62">
        <v>0</v>
      </c>
      <c r="DB59" s="62">
        <v>1</v>
      </c>
      <c r="DC59" s="62">
        <v>1</v>
      </c>
      <c r="DD59" s="62">
        <v>0</v>
      </c>
      <c r="DE59" s="62">
        <v>1</v>
      </c>
      <c r="DF59" s="62">
        <v>0</v>
      </c>
      <c r="DG59" s="62">
        <v>1</v>
      </c>
      <c r="DH59" s="62">
        <v>0</v>
      </c>
      <c r="DI59" s="62">
        <v>1</v>
      </c>
      <c r="DJ59" s="62">
        <v>1</v>
      </c>
      <c r="DK59" s="62">
        <v>1</v>
      </c>
      <c r="DL59" s="63"/>
      <c r="DM59" s="62" t="s">
        <v>411</v>
      </c>
      <c r="DN59" s="63"/>
      <c r="DO59" s="63"/>
      <c r="DP59" s="63"/>
      <c r="DQ59" s="63"/>
    </row>
    <row r="60" spans="1:121" s="62" customFormat="1">
      <c r="A60" s="62" t="s">
        <v>411</v>
      </c>
      <c r="B60" s="62">
        <v>2</v>
      </c>
      <c r="C60" s="62" t="s">
        <v>423</v>
      </c>
      <c r="D60" s="62">
        <v>55</v>
      </c>
      <c r="E60" s="62">
        <v>29</v>
      </c>
      <c r="F60" s="62">
        <v>0</v>
      </c>
      <c r="G60" s="62">
        <v>9</v>
      </c>
      <c r="H60" s="62">
        <v>1</v>
      </c>
      <c r="I60" s="62">
        <v>2</v>
      </c>
      <c r="J60" s="62">
        <v>1</v>
      </c>
      <c r="K60" s="62">
        <v>1</v>
      </c>
      <c r="L60" s="62">
        <v>1</v>
      </c>
      <c r="M60" s="62">
        <v>1</v>
      </c>
      <c r="N60" s="62">
        <v>1</v>
      </c>
      <c r="O60" s="62">
        <v>1</v>
      </c>
      <c r="P60" s="62">
        <v>1</v>
      </c>
      <c r="Q60" s="62">
        <v>99</v>
      </c>
      <c r="R60" s="62">
        <v>1</v>
      </c>
      <c r="S60" s="62">
        <v>1</v>
      </c>
      <c r="T60" s="62">
        <v>1</v>
      </c>
      <c r="U60" s="62">
        <v>1</v>
      </c>
      <c r="V60" s="62">
        <v>99</v>
      </c>
      <c r="W60" s="62">
        <v>1</v>
      </c>
      <c r="X60" s="62">
        <v>1</v>
      </c>
      <c r="Y60" s="62">
        <v>1</v>
      </c>
      <c r="Z60" s="62">
        <v>1</v>
      </c>
      <c r="AA60" s="62">
        <v>1</v>
      </c>
      <c r="AB60" s="62">
        <v>1</v>
      </c>
      <c r="AC60" s="62">
        <v>1</v>
      </c>
      <c r="AD60" s="62">
        <v>1</v>
      </c>
      <c r="AE60" s="62">
        <v>1</v>
      </c>
      <c r="AF60" s="62">
        <v>1</v>
      </c>
      <c r="AG60" s="62">
        <v>1</v>
      </c>
      <c r="AH60" s="62">
        <v>1</v>
      </c>
      <c r="AI60" s="62">
        <v>99</v>
      </c>
      <c r="AJ60" s="62">
        <v>1</v>
      </c>
      <c r="AK60" s="62">
        <v>1</v>
      </c>
      <c r="AL60" s="62">
        <v>1</v>
      </c>
      <c r="AM60" s="62">
        <v>1</v>
      </c>
      <c r="AN60" s="62">
        <v>1</v>
      </c>
      <c r="AO60" s="62">
        <v>1</v>
      </c>
      <c r="AP60" s="62">
        <v>1</v>
      </c>
      <c r="AQ60" s="62">
        <v>1</v>
      </c>
      <c r="AR60" s="62">
        <v>1</v>
      </c>
      <c r="AS60" s="62">
        <v>1</v>
      </c>
      <c r="AT60" s="62">
        <v>1</v>
      </c>
      <c r="AU60" s="62">
        <v>1</v>
      </c>
      <c r="AV60" s="62">
        <v>1</v>
      </c>
      <c r="AW60" s="62">
        <v>1</v>
      </c>
      <c r="AX60" s="62">
        <v>1</v>
      </c>
      <c r="AY60" s="62">
        <v>1</v>
      </c>
      <c r="AZ60" s="62">
        <v>99</v>
      </c>
      <c r="BA60" s="62">
        <v>99</v>
      </c>
      <c r="BB60" s="62">
        <v>99</v>
      </c>
      <c r="BC60" s="62">
        <v>99</v>
      </c>
      <c r="BD60" s="62">
        <v>1</v>
      </c>
      <c r="BE60" s="62">
        <v>1</v>
      </c>
      <c r="BF60" s="62">
        <v>1</v>
      </c>
      <c r="BG60" s="62">
        <v>1</v>
      </c>
      <c r="BH60" s="62">
        <v>1</v>
      </c>
      <c r="BI60" s="62">
        <v>1</v>
      </c>
      <c r="BJ60" s="62">
        <v>1</v>
      </c>
      <c r="BK60" s="62">
        <v>1</v>
      </c>
      <c r="BL60" s="62">
        <v>1</v>
      </c>
      <c r="BM60" s="62">
        <v>0</v>
      </c>
      <c r="BN60" s="62">
        <v>1</v>
      </c>
      <c r="BO60" s="62">
        <v>1</v>
      </c>
      <c r="BP60" s="62">
        <v>0</v>
      </c>
      <c r="BQ60" s="62">
        <v>0</v>
      </c>
      <c r="BR60" s="62">
        <v>0</v>
      </c>
      <c r="BS60" s="62">
        <v>1</v>
      </c>
      <c r="BT60" s="62">
        <v>0</v>
      </c>
      <c r="BU60" s="62">
        <v>99</v>
      </c>
      <c r="BV60" s="62">
        <v>99</v>
      </c>
      <c r="BW60" s="62">
        <v>99</v>
      </c>
      <c r="BX60" s="62">
        <v>99</v>
      </c>
      <c r="BY60" s="62">
        <v>1</v>
      </c>
      <c r="BZ60" s="62">
        <v>1</v>
      </c>
      <c r="CA60" s="62">
        <v>99</v>
      </c>
      <c r="CB60" s="62">
        <v>99</v>
      </c>
      <c r="CC60" s="62">
        <v>1</v>
      </c>
      <c r="CD60" s="62">
        <v>1</v>
      </c>
      <c r="CE60" s="62">
        <v>1</v>
      </c>
      <c r="CF60" s="62">
        <v>1</v>
      </c>
      <c r="CG60" s="62">
        <v>1</v>
      </c>
      <c r="CH60" s="62">
        <v>99</v>
      </c>
      <c r="CI60" s="62">
        <v>1</v>
      </c>
      <c r="CJ60" s="62">
        <v>1</v>
      </c>
      <c r="CK60" s="62">
        <v>1</v>
      </c>
      <c r="CL60" s="62">
        <v>1</v>
      </c>
      <c r="CM60" s="62">
        <v>99</v>
      </c>
      <c r="CN60" s="62">
        <v>1</v>
      </c>
      <c r="CO60" s="62">
        <v>1</v>
      </c>
      <c r="CP60" s="62">
        <v>1</v>
      </c>
      <c r="CQ60" s="62">
        <v>1</v>
      </c>
      <c r="CR60" s="62">
        <v>55</v>
      </c>
      <c r="CS60" s="62" t="s">
        <v>423</v>
      </c>
      <c r="CT60" s="62">
        <v>1</v>
      </c>
      <c r="CU60" s="62">
        <v>1</v>
      </c>
      <c r="CV60" s="62">
        <v>1</v>
      </c>
      <c r="CW60" s="62">
        <v>1</v>
      </c>
      <c r="CX60" s="62">
        <v>1</v>
      </c>
      <c r="CY60" s="62">
        <v>55</v>
      </c>
      <c r="CZ60" s="62" t="s">
        <v>423</v>
      </c>
      <c r="DA60" s="62">
        <v>0</v>
      </c>
      <c r="DB60" s="62">
        <v>0</v>
      </c>
      <c r="DC60" s="62">
        <v>0</v>
      </c>
      <c r="DD60" s="62">
        <v>0</v>
      </c>
      <c r="DE60" s="62">
        <v>0</v>
      </c>
      <c r="DF60" s="62">
        <v>0</v>
      </c>
      <c r="DG60" s="62">
        <v>0</v>
      </c>
      <c r="DH60" s="62">
        <v>0</v>
      </c>
      <c r="DI60" s="62">
        <v>1</v>
      </c>
      <c r="DJ60" s="62">
        <v>1</v>
      </c>
      <c r="DK60" s="62">
        <v>1</v>
      </c>
      <c r="DL60" s="63"/>
      <c r="DM60" s="62" t="s">
        <v>411</v>
      </c>
      <c r="DN60" s="63"/>
      <c r="DO60" s="63"/>
      <c r="DP60" s="63"/>
      <c r="DQ60" s="63"/>
    </row>
    <row r="61" spans="1:121" s="62" customFormat="1">
      <c r="A61" s="62" t="s">
        <v>411</v>
      </c>
      <c r="B61" s="62">
        <v>2</v>
      </c>
      <c r="C61" s="62" t="s">
        <v>424</v>
      </c>
      <c r="D61" s="62">
        <v>56</v>
      </c>
      <c r="E61" s="62">
        <v>34</v>
      </c>
      <c r="F61" s="62">
        <v>2</v>
      </c>
      <c r="G61" s="62">
        <v>7</v>
      </c>
      <c r="H61" s="62">
        <v>1</v>
      </c>
      <c r="I61" s="62">
        <v>2</v>
      </c>
      <c r="J61" s="62">
        <v>3</v>
      </c>
      <c r="K61" s="62">
        <v>1</v>
      </c>
      <c r="L61" s="62">
        <v>1</v>
      </c>
      <c r="M61" s="62">
        <v>1</v>
      </c>
      <c r="N61" s="62">
        <v>1</v>
      </c>
      <c r="O61" s="62">
        <v>1</v>
      </c>
      <c r="P61" s="62">
        <v>1</v>
      </c>
      <c r="Q61" s="62">
        <v>1</v>
      </c>
      <c r="R61" s="62">
        <v>1</v>
      </c>
      <c r="S61" s="62">
        <v>1</v>
      </c>
      <c r="T61" s="62">
        <v>1</v>
      </c>
      <c r="U61" s="62">
        <v>1</v>
      </c>
      <c r="V61" s="62">
        <v>99</v>
      </c>
      <c r="W61" s="62">
        <v>1</v>
      </c>
      <c r="X61" s="62">
        <v>1</v>
      </c>
      <c r="Y61" s="62">
        <v>1</v>
      </c>
      <c r="Z61" s="62">
        <v>1</v>
      </c>
      <c r="AA61" s="62">
        <v>1</v>
      </c>
      <c r="AB61" s="62">
        <v>1</v>
      </c>
      <c r="AC61" s="62">
        <v>1</v>
      </c>
      <c r="AD61" s="62">
        <v>1</v>
      </c>
      <c r="AE61" s="62">
        <v>1</v>
      </c>
      <c r="AF61" s="62">
        <v>1</v>
      </c>
      <c r="AG61" s="62">
        <v>1</v>
      </c>
      <c r="AH61" s="62">
        <v>1</v>
      </c>
      <c r="AI61" s="62">
        <v>99</v>
      </c>
      <c r="AJ61" s="62">
        <v>1</v>
      </c>
      <c r="AK61" s="62">
        <v>1</v>
      </c>
      <c r="AL61" s="62">
        <v>1</v>
      </c>
      <c r="AM61" s="62">
        <v>1</v>
      </c>
      <c r="AN61" s="62">
        <v>1</v>
      </c>
      <c r="AO61" s="62">
        <v>1</v>
      </c>
      <c r="AP61" s="62">
        <v>1</v>
      </c>
      <c r="AQ61" s="62">
        <v>1</v>
      </c>
      <c r="AR61" s="62">
        <v>1</v>
      </c>
      <c r="AS61" s="62">
        <v>1</v>
      </c>
      <c r="AT61" s="62">
        <v>1</v>
      </c>
      <c r="AU61" s="62">
        <v>1</v>
      </c>
      <c r="AV61" s="62">
        <v>1</v>
      </c>
      <c r="AW61" s="62">
        <v>1</v>
      </c>
      <c r="AX61" s="62">
        <v>1</v>
      </c>
      <c r="AY61" s="62">
        <v>1</v>
      </c>
      <c r="AZ61" s="62">
        <v>99</v>
      </c>
      <c r="BA61" s="62">
        <v>99</v>
      </c>
      <c r="BB61" s="62">
        <v>99</v>
      </c>
      <c r="BC61" s="62">
        <v>99</v>
      </c>
      <c r="BD61" s="62">
        <v>1</v>
      </c>
      <c r="BE61" s="62">
        <v>1</v>
      </c>
      <c r="BF61" s="62">
        <v>1</v>
      </c>
      <c r="BG61" s="62">
        <v>1</v>
      </c>
      <c r="BH61" s="62">
        <v>1</v>
      </c>
      <c r="BI61" s="62">
        <v>1</v>
      </c>
      <c r="BJ61" s="62">
        <v>1</v>
      </c>
      <c r="BK61" s="62">
        <v>1</v>
      </c>
      <c r="BL61" s="62">
        <v>1</v>
      </c>
      <c r="BM61" s="62">
        <v>1</v>
      </c>
      <c r="BN61" s="62">
        <v>1</v>
      </c>
      <c r="BO61" s="62">
        <v>1</v>
      </c>
      <c r="BP61" s="62">
        <v>1</v>
      </c>
      <c r="BQ61" s="62">
        <v>0.5</v>
      </c>
      <c r="BR61" s="62">
        <v>1</v>
      </c>
      <c r="BS61" s="62">
        <v>1</v>
      </c>
      <c r="BT61" s="62">
        <v>1</v>
      </c>
      <c r="BU61" s="62">
        <v>99</v>
      </c>
      <c r="BV61" s="62">
        <v>99</v>
      </c>
      <c r="BW61" s="62">
        <v>99</v>
      </c>
      <c r="BX61" s="62">
        <v>99</v>
      </c>
      <c r="BY61" s="62">
        <v>1</v>
      </c>
      <c r="BZ61" s="62">
        <v>1</v>
      </c>
      <c r="CA61" s="62">
        <v>99</v>
      </c>
      <c r="CB61" s="62">
        <v>99</v>
      </c>
      <c r="CC61" s="62">
        <v>1</v>
      </c>
      <c r="CD61" s="62">
        <v>1</v>
      </c>
      <c r="CE61" s="62">
        <v>1</v>
      </c>
      <c r="CF61" s="62">
        <v>1</v>
      </c>
      <c r="CG61" s="62">
        <v>1</v>
      </c>
      <c r="CH61" s="62">
        <v>1</v>
      </c>
      <c r="CI61" s="62">
        <v>1</v>
      </c>
      <c r="CJ61" s="62">
        <v>1</v>
      </c>
      <c r="CK61" s="62">
        <v>1</v>
      </c>
      <c r="CL61" s="62">
        <v>1</v>
      </c>
      <c r="CM61" s="62">
        <v>1</v>
      </c>
      <c r="CN61" s="62">
        <v>1</v>
      </c>
      <c r="CO61" s="62">
        <v>1</v>
      </c>
      <c r="CP61" s="62">
        <v>1</v>
      </c>
      <c r="CQ61" s="62">
        <v>1</v>
      </c>
      <c r="CR61" s="62">
        <v>56</v>
      </c>
      <c r="CS61" s="62" t="s">
        <v>424</v>
      </c>
      <c r="CT61" s="62">
        <v>1</v>
      </c>
      <c r="CU61" s="62">
        <v>1</v>
      </c>
      <c r="CV61" s="62">
        <v>1</v>
      </c>
      <c r="CW61" s="62">
        <v>1</v>
      </c>
      <c r="CX61" s="62">
        <v>1</v>
      </c>
      <c r="CY61" s="62">
        <v>56</v>
      </c>
      <c r="CZ61" s="62" t="s">
        <v>424</v>
      </c>
      <c r="DA61" s="62">
        <v>0</v>
      </c>
      <c r="DB61" s="62">
        <v>0</v>
      </c>
      <c r="DC61" s="62">
        <v>1</v>
      </c>
      <c r="DD61" s="62">
        <v>0</v>
      </c>
      <c r="DE61" s="62">
        <v>1</v>
      </c>
      <c r="DF61" s="62">
        <v>0</v>
      </c>
      <c r="DG61" s="62">
        <v>0</v>
      </c>
      <c r="DH61" s="62">
        <v>0</v>
      </c>
      <c r="DI61" s="62">
        <v>1</v>
      </c>
      <c r="DJ61" s="62">
        <v>1</v>
      </c>
      <c r="DK61" s="62">
        <v>1</v>
      </c>
      <c r="DL61" s="63"/>
      <c r="DM61" s="62" t="s">
        <v>411</v>
      </c>
      <c r="DN61" s="63"/>
      <c r="DO61" s="63"/>
      <c r="DP61" s="63"/>
      <c r="DQ61" s="63"/>
    </row>
    <row r="62" spans="1:121" s="62" customFormat="1">
      <c r="A62" s="62" t="s">
        <v>411</v>
      </c>
      <c r="B62" s="62">
        <v>2</v>
      </c>
      <c r="C62" s="62" t="s">
        <v>425</v>
      </c>
      <c r="D62" s="62">
        <v>57</v>
      </c>
      <c r="E62" s="62">
        <v>31</v>
      </c>
      <c r="F62" s="62">
        <v>1</v>
      </c>
      <c r="G62" s="62">
        <v>3</v>
      </c>
      <c r="H62" s="62">
        <v>1</v>
      </c>
      <c r="I62" s="62">
        <v>2</v>
      </c>
      <c r="J62" s="62">
        <v>1</v>
      </c>
      <c r="K62" s="62">
        <v>1</v>
      </c>
      <c r="L62" s="62">
        <v>1</v>
      </c>
      <c r="M62" s="62">
        <v>1</v>
      </c>
      <c r="N62" s="62">
        <v>1</v>
      </c>
      <c r="O62" s="62">
        <v>1</v>
      </c>
      <c r="P62" s="62">
        <v>1</v>
      </c>
      <c r="Q62" s="62">
        <v>1</v>
      </c>
      <c r="R62" s="62">
        <v>1</v>
      </c>
      <c r="S62" s="62">
        <v>1</v>
      </c>
      <c r="T62" s="62">
        <v>1</v>
      </c>
      <c r="U62" s="62">
        <v>1</v>
      </c>
      <c r="V62" s="62">
        <v>99</v>
      </c>
      <c r="W62" s="62">
        <v>1</v>
      </c>
      <c r="X62" s="62">
        <v>1</v>
      </c>
      <c r="Y62" s="62">
        <v>1</v>
      </c>
      <c r="Z62" s="62">
        <v>1</v>
      </c>
      <c r="AA62" s="62">
        <v>1</v>
      </c>
      <c r="AB62" s="62">
        <v>1</v>
      </c>
      <c r="AC62" s="62">
        <v>1</v>
      </c>
      <c r="AD62" s="62">
        <v>1</v>
      </c>
      <c r="AE62" s="62">
        <v>1</v>
      </c>
      <c r="AF62" s="62">
        <v>1</v>
      </c>
      <c r="AG62" s="62">
        <v>1</v>
      </c>
      <c r="AH62" s="62">
        <v>1</v>
      </c>
      <c r="AI62" s="62">
        <v>1</v>
      </c>
      <c r="AJ62" s="62">
        <v>1</v>
      </c>
      <c r="AK62" s="62">
        <v>1</v>
      </c>
      <c r="AL62" s="62">
        <v>1</v>
      </c>
      <c r="AM62" s="62">
        <v>1</v>
      </c>
      <c r="AN62" s="62">
        <v>1</v>
      </c>
      <c r="AO62" s="62">
        <v>1</v>
      </c>
      <c r="AP62" s="62">
        <v>1</v>
      </c>
      <c r="AQ62" s="62">
        <v>0</v>
      </c>
      <c r="AR62" s="62">
        <v>1</v>
      </c>
      <c r="AS62" s="62">
        <v>1</v>
      </c>
      <c r="AT62" s="62">
        <v>1</v>
      </c>
      <c r="AU62" s="62">
        <v>1</v>
      </c>
      <c r="AV62" s="62">
        <v>1</v>
      </c>
      <c r="AW62" s="62">
        <v>1</v>
      </c>
      <c r="AX62" s="62">
        <v>1</v>
      </c>
      <c r="AY62" s="62">
        <v>0</v>
      </c>
      <c r="AZ62" s="62">
        <v>99</v>
      </c>
      <c r="BA62" s="62">
        <v>99</v>
      </c>
      <c r="BB62" s="62">
        <v>99</v>
      </c>
      <c r="BC62" s="62">
        <v>99</v>
      </c>
      <c r="BD62" s="62">
        <v>1</v>
      </c>
      <c r="BE62" s="62">
        <v>1</v>
      </c>
      <c r="BF62" s="62">
        <v>1</v>
      </c>
      <c r="BG62" s="62">
        <v>1</v>
      </c>
      <c r="BH62" s="62">
        <v>1</v>
      </c>
      <c r="BI62" s="62">
        <v>1</v>
      </c>
      <c r="BJ62" s="62">
        <v>1</v>
      </c>
      <c r="BK62" s="62">
        <v>1</v>
      </c>
      <c r="BL62" s="62">
        <v>0.5</v>
      </c>
      <c r="BM62" s="62">
        <v>0</v>
      </c>
      <c r="BN62" s="62">
        <v>0</v>
      </c>
      <c r="BO62" s="62">
        <v>1</v>
      </c>
      <c r="BP62" s="62">
        <v>1</v>
      </c>
      <c r="BQ62" s="62">
        <v>0</v>
      </c>
      <c r="BR62" s="62">
        <v>1</v>
      </c>
      <c r="BS62" s="62">
        <v>1</v>
      </c>
      <c r="BT62" s="62">
        <v>0</v>
      </c>
      <c r="BU62" s="62">
        <v>99</v>
      </c>
      <c r="BV62" s="62">
        <v>99</v>
      </c>
      <c r="BW62" s="62">
        <v>1</v>
      </c>
      <c r="BX62" s="62">
        <v>1</v>
      </c>
      <c r="BY62" s="62">
        <v>1</v>
      </c>
      <c r="BZ62" s="62">
        <v>1</v>
      </c>
      <c r="CA62" s="62">
        <v>1</v>
      </c>
      <c r="CB62" s="62">
        <v>99</v>
      </c>
      <c r="CC62" s="62">
        <v>1</v>
      </c>
      <c r="CD62" s="62">
        <v>1</v>
      </c>
      <c r="CE62" s="62">
        <v>1</v>
      </c>
      <c r="CF62" s="62">
        <v>1</v>
      </c>
      <c r="CG62" s="62">
        <v>1</v>
      </c>
      <c r="CH62" s="62">
        <v>99</v>
      </c>
      <c r="CI62" s="62">
        <v>1</v>
      </c>
      <c r="CJ62" s="62">
        <v>1</v>
      </c>
      <c r="CK62" s="62">
        <v>1</v>
      </c>
      <c r="CL62" s="62">
        <v>1</v>
      </c>
      <c r="CM62" s="62">
        <v>99</v>
      </c>
      <c r="CN62" s="62">
        <v>1</v>
      </c>
      <c r="CO62" s="62">
        <v>1</v>
      </c>
      <c r="CP62" s="62">
        <v>1</v>
      </c>
      <c r="CQ62" s="62">
        <v>0</v>
      </c>
      <c r="CR62" s="62">
        <v>57</v>
      </c>
      <c r="CS62" s="62" t="s">
        <v>425</v>
      </c>
      <c r="CT62" s="62">
        <v>1</v>
      </c>
      <c r="CU62" s="62">
        <v>1</v>
      </c>
      <c r="CV62" s="62">
        <v>1</v>
      </c>
      <c r="CW62" s="62">
        <v>1</v>
      </c>
      <c r="CX62" s="62">
        <v>1</v>
      </c>
      <c r="CY62" s="62">
        <v>57</v>
      </c>
      <c r="CZ62" s="62" t="s">
        <v>425</v>
      </c>
      <c r="DA62" s="62">
        <v>0</v>
      </c>
      <c r="DB62" s="62">
        <v>0</v>
      </c>
      <c r="DC62" s="62">
        <v>0</v>
      </c>
      <c r="DD62" s="62">
        <v>0</v>
      </c>
      <c r="DE62" s="62">
        <v>0</v>
      </c>
      <c r="DF62" s="62">
        <v>0</v>
      </c>
      <c r="DG62" s="62">
        <v>0</v>
      </c>
      <c r="DH62" s="62">
        <v>0</v>
      </c>
      <c r="DI62" s="62">
        <v>1</v>
      </c>
      <c r="DJ62" s="62">
        <v>1</v>
      </c>
      <c r="DK62" s="62">
        <v>0</v>
      </c>
      <c r="DL62" s="63"/>
      <c r="DM62" s="62" t="s">
        <v>411</v>
      </c>
      <c r="DN62" s="63"/>
      <c r="DO62" s="63"/>
      <c r="DP62" s="63"/>
      <c r="DQ62" s="63"/>
    </row>
    <row r="63" spans="1:121" s="62" customFormat="1">
      <c r="A63" s="62" t="s">
        <v>411</v>
      </c>
      <c r="B63" s="62">
        <v>2</v>
      </c>
      <c r="C63" s="62" t="s">
        <v>426</v>
      </c>
      <c r="D63" s="62">
        <v>58</v>
      </c>
      <c r="E63" s="62">
        <v>43</v>
      </c>
      <c r="F63" s="62">
        <v>0</v>
      </c>
      <c r="G63" s="62">
        <v>17</v>
      </c>
      <c r="H63" s="62">
        <v>1</v>
      </c>
      <c r="I63" s="62">
        <v>2</v>
      </c>
      <c r="K63" s="62">
        <v>1</v>
      </c>
      <c r="L63" s="62">
        <v>1</v>
      </c>
      <c r="M63" s="62">
        <v>1</v>
      </c>
      <c r="N63" s="62">
        <v>1</v>
      </c>
      <c r="O63" s="62">
        <v>1</v>
      </c>
      <c r="P63" s="62">
        <v>1</v>
      </c>
      <c r="Q63" s="62">
        <v>1</v>
      </c>
      <c r="R63" s="62">
        <v>1</v>
      </c>
      <c r="S63" s="62">
        <v>1</v>
      </c>
      <c r="T63" s="62">
        <v>1</v>
      </c>
      <c r="U63" s="62">
        <v>1</v>
      </c>
      <c r="V63" s="62">
        <v>99</v>
      </c>
      <c r="W63" s="62">
        <v>1</v>
      </c>
      <c r="X63" s="62">
        <v>1</v>
      </c>
      <c r="Y63" s="62">
        <v>1</v>
      </c>
      <c r="Z63" s="62">
        <v>1</v>
      </c>
      <c r="AA63" s="62">
        <v>1</v>
      </c>
      <c r="AB63" s="62">
        <v>1</v>
      </c>
      <c r="AC63" s="62">
        <v>1</v>
      </c>
      <c r="AD63" s="62">
        <v>1</v>
      </c>
      <c r="AE63" s="62">
        <v>1</v>
      </c>
      <c r="AF63" s="62">
        <v>1</v>
      </c>
      <c r="AG63" s="62">
        <v>1</v>
      </c>
      <c r="AH63" s="62">
        <v>1</v>
      </c>
      <c r="AI63" s="62">
        <v>99</v>
      </c>
      <c r="AJ63" s="62">
        <v>1</v>
      </c>
      <c r="AK63" s="62">
        <v>1</v>
      </c>
      <c r="AL63" s="62">
        <v>1</v>
      </c>
      <c r="AM63" s="62">
        <v>1</v>
      </c>
      <c r="AN63" s="62">
        <v>1</v>
      </c>
      <c r="AO63" s="62">
        <v>1</v>
      </c>
      <c r="AP63" s="62">
        <v>1</v>
      </c>
      <c r="AQ63" s="62">
        <v>0</v>
      </c>
      <c r="AR63" s="62">
        <v>1</v>
      </c>
      <c r="AS63" s="62">
        <v>1</v>
      </c>
      <c r="AT63" s="62">
        <v>1</v>
      </c>
      <c r="AU63" s="62">
        <v>1</v>
      </c>
      <c r="AV63" s="62">
        <v>1</v>
      </c>
      <c r="AW63" s="62">
        <v>1</v>
      </c>
      <c r="AX63" s="62">
        <v>1</v>
      </c>
      <c r="AY63" s="62">
        <v>1</v>
      </c>
      <c r="AZ63" s="62">
        <v>99</v>
      </c>
      <c r="BA63" s="62">
        <v>99</v>
      </c>
      <c r="BB63" s="62">
        <v>99</v>
      </c>
      <c r="BC63" s="62">
        <v>99</v>
      </c>
      <c r="BD63" s="62">
        <v>1</v>
      </c>
      <c r="BE63" s="62">
        <v>1</v>
      </c>
      <c r="BF63" s="62">
        <v>1</v>
      </c>
      <c r="BG63" s="62">
        <v>1</v>
      </c>
      <c r="BH63" s="62">
        <v>1</v>
      </c>
      <c r="BI63" s="62">
        <v>1</v>
      </c>
      <c r="BJ63" s="62">
        <v>1</v>
      </c>
      <c r="BK63" s="62">
        <v>1</v>
      </c>
      <c r="BL63" s="62">
        <v>1</v>
      </c>
      <c r="BM63" s="62">
        <v>1</v>
      </c>
      <c r="BN63" s="62">
        <v>0</v>
      </c>
      <c r="BO63" s="62">
        <v>0</v>
      </c>
      <c r="BP63" s="62">
        <v>0</v>
      </c>
      <c r="BQ63" s="62">
        <v>0</v>
      </c>
      <c r="BR63" s="62">
        <v>0</v>
      </c>
      <c r="BS63" s="62">
        <v>0</v>
      </c>
      <c r="BT63" s="62">
        <v>0</v>
      </c>
      <c r="BU63" s="62">
        <v>99</v>
      </c>
      <c r="BV63" s="62">
        <v>99</v>
      </c>
      <c r="BW63" s="62">
        <v>99</v>
      </c>
      <c r="BX63" s="62">
        <v>99</v>
      </c>
      <c r="BY63" s="62">
        <v>1</v>
      </c>
      <c r="BZ63" s="62">
        <v>1</v>
      </c>
      <c r="CA63" s="62">
        <v>99</v>
      </c>
      <c r="CB63" s="62">
        <v>99</v>
      </c>
      <c r="CC63" s="62">
        <v>1</v>
      </c>
      <c r="CD63" s="62">
        <v>1</v>
      </c>
      <c r="CE63" s="62">
        <v>1</v>
      </c>
      <c r="CF63" s="62">
        <v>1</v>
      </c>
      <c r="CG63" s="62">
        <v>1</v>
      </c>
      <c r="CH63" s="62">
        <v>1</v>
      </c>
      <c r="CI63" s="62">
        <v>1</v>
      </c>
      <c r="CJ63" s="62">
        <v>1</v>
      </c>
      <c r="CK63" s="62">
        <v>1</v>
      </c>
      <c r="CL63" s="62">
        <v>1</v>
      </c>
      <c r="CM63" s="62">
        <v>1</v>
      </c>
      <c r="CN63" s="62">
        <v>1</v>
      </c>
      <c r="CO63" s="62">
        <v>1</v>
      </c>
      <c r="CP63" s="62">
        <v>1</v>
      </c>
      <c r="CQ63" s="62">
        <v>1</v>
      </c>
      <c r="CR63" s="62">
        <v>58</v>
      </c>
      <c r="CS63" s="62" t="s">
        <v>426</v>
      </c>
      <c r="CT63" s="62">
        <v>1</v>
      </c>
      <c r="CU63" s="62">
        <v>1</v>
      </c>
      <c r="CV63" s="62">
        <v>1</v>
      </c>
      <c r="CW63" s="62">
        <v>1</v>
      </c>
      <c r="CX63" s="62">
        <v>1</v>
      </c>
      <c r="CY63" s="62">
        <v>58</v>
      </c>
      <c r="CZ63" s="62" t="s">
        <v>426</v>
      </c>
      <c r="DA63" s="62">
        <v>0</v>
      </c>
      <c r="DB63" s="62">
        <v>1</v>
      </c>
      <c r="DC63" s="62">
        <v>0</v>
      </c>
      <c r="DD63" s="62">
        <v>0</v>
      </c>
      <c r="DE63" s="62">
        <v>0</v>
      </c>
      <c r="DF63" s="62">
        <v>0</v>
      </c>
      <c r="DG63" s="62">
        <v>0</v>
      </c>
      <c r="DH63" s="62">
        <v>0</v>
      </c>
      <c r="DI63" s="62">
        <v>1</v>
      </c>
      <c r="DJ63" s="62">
        <v>1</v>
      </c>
      <c r="DK63" s="62">
        <v>1</v>
      </c>
      <c r="DL63" s="63"/>
      <c r="DM63" s="62" t="s">
        <v>411</v>
      </c>
      <c r="DN63" s="63"/>
      <c r="DO63" s="63"/>
      <c r="DP63" s="63"/>
      <c r="DQ63" s="63"/>
    </row>
    <row r="64" spans="1:121" s="62" customFormat="1">
      <c r="A64" s="62" t="s">
        <v>411</v>
      </c>
      <c r="B64" s="62">
        <v>2</v>
      </c>
      <c r="C64" s="62" t="s">
        <v>427</v>
      </c>
      <c r="D64" s="62">
        <v>59</v>
      </c>
      <c r="E64" s="62">
        <v>90</v>
      </c>
      <c r="F64" s="62">
        <v>4</v>
      </c>
      <c r="G64" s="62">
        <v>21</v>
      </c>
      <c r="H64" s="62">
        <v>1</v>
      </c>
      <c r="I64" s="62">
        <v>2</v>
      </c>
      <c r="K64" s="62">
        <v>1</v>
      </c>
      <c r="L64" s="62">
        <v>1</v>
      </c>
      <c r="M64" s="62">
        <v>1</v>
      </c>
      <c r="N64" s="62">
        <v>1</v>
      </c>
      <c r="O64" s="62">
        <v>1</v>
      </c>
      <c r="P64" s="62">
        <v>1</v>
      </c>
      <c r="Q64" s="62">
        <v>1</v>
      </c>
      <c r="R64" s="62">
        <v>1</v>
      </c>
      <c r="S64" s="62">
        <v>1</v>
      </c>
      <c r="T64" s="62">
        <v>1</v>
      </c>
      <c r="U64" s="62">
        <v>1</v>
      </c>
      <c r="V64" s="62">
        <v>99</v>
      </c>
      <c r="W64" s="62">
        <v>1</v>
      </c>
      <c r="X64" s="62">
        <v>1</v>
      </c>
      <c r="Y64" s="62">
        <v>1</v>
      </c>
      <c r="Z64" s="62">
        <v>1</v>
      </c>
      <c r="AA64" s="62">
        <v>1</v>
      </c>
      <c r="AB64" s="62">
        <v>1</v>
      </c>
      <c r="AC64" s="62">
        <v>1</v>
      </c>
      <c r="AD64" s="62">
        <v>1</v>
      </c>
      <c r="AE64" s="62">
        <v>1</v>
      </c>
      <c r="AF64" s="62">
        <v>1</v>
      </c>
      <c r="AG64" s="62">
        <v>1</v>
      </c>
      <c r="AH64" s="62">
        <v>1</v>
      </c>
      <c r="AI64" s="62">
        <v>1</v>
      </c>
      <c r="AJ64" s="62">
        <v>1</v>
      </c>
      <c r="AK64" s="62">
        <v>1</v>
      </c>
      <c r="AL64" s="62">
        <v>1</v>
      </c>
      <c r="AM64" s="62">
        <v>1</v>
      </c>
      <c r="AN64" s="62">
        <v>1</v>
      </c>
      <c r="AO64" s="62">
        <v>1</v>
      </c>
      <c r="AP64" s="62">
        <v>1</v>
      </c>
      <c r="AQ64" s="62">
        <v>0</v>
      </c>
      <c r="AR64" s="62">
        <v>1</v>
      </c>
      <c r="AS64" s="62">
        <v>1</v>
      </c>
      <c r="AT64" s="62">
        <v>1</v>
      </c>
      <c r="AU64" s="62">
        <v>1</v>
      </c>
      <c r="AV64" s="62">
        <v>1</v>
      </c>
      <c r="AW64" s="62">
        <v>1</v>
      </c>
      <c r="AX64" s="62">
        <v>0</v>
      </c>
      <c r="AY64" s="62">
        <v>1</v>
      </c>
      <c r="AZ64" s="62">
        <v>99</v>
      </c>
      <c r="BA64" s="62">
        <v>99</v>
      </c>
      <c r="BB64" s="62">
        <v>99</v>
      </c>
      <c r="BC64" s="62">
        <v>99</v>
      </c>
      <c r="BD64" s="62">
        <v>1</v>
      </c>
      <c r="BE64" s="62">
        <v>1</v>
      </c>
      <c r="BF64" s="62">
        <v>1</v>
      </c>
      <c r="BG64" s="62">
        <v>1</v>
      </c>
      <c r="BH64" s="62">
        <v>1</v>
      </c>
      <c r="BI64" s="62">
        <v>1</v>
      </c>
      <c r="BJ64" s="62">
        <v>1</v>
      </c>
      <c r="BK64" s="62">
        <v>1</v>
      </c>
      <c r="BL64" s="62">
        <v>0</v>
      </c>
      <c r="BM64" s="62">
        <v>0</v>
      </c>
      <c r="BN64" s="62">
        <v>0</v>
      </c>
      <c r="BO64" s="62">
        <v>0</v>
      </c>
      <c r="BP64" s="62">
        <v>1</v>
      </c>
      <c r="BQ64" s="62">
        <v>0</v>
      </c>
      <c r="BR64" s="62">
        <v>1</v>
      </c>
      <c r="BS64" s="62">
        <v>1</v>
      </c>
      <c r="BT64" s="62">
        <v>0</v>
      </c>
      <c r="BU64" s="62">
        <v>99</v>
      </c>
      <c r="BV64" s="62">
        <v>99</v>
      </c>
      <c r="BW64" s="62">
        <v>99</v>
      </c>
      <c r="BX64" s="62">
        <v>99</v>
      </c>
      <c r="BY64" s="62">
        <v>1</v>
      </c>
      <c r="BZ64" s="62">
        <v>99</v>
      </c>
      <c r="CA64" s="62">
        <v>99</v>
      </c>
      <c r="CB64" s="62">
        <v>99</v>
      </c>
      <c r="CC64" s="62">
        <v>1</v>
      </c>
      <c r="CD64" s="62">
        <v>1</v>
      </c>
      <c r="CE64" s="62">
        <v>1</v>
      </c>
      <c r="CF64" s="62">
        <v>1</v>
      </c>
      <c r="CG64" s="62">
        <v>1</v>
      </c>
      <c r="CH64" s="62">
        <v>1</v>
      </c>
      <c r="CI64" s="62">
        <v>1</v>
      </c>
      <c r="CJ64" s="62">
        <v>1</v>
      </c>
      <c r="CK64" s="62">
        <v>1</v>
      </c>
      <c r="CL64" s="62">
        <v>1</v>
      </c>
      <c r="CM64" s="62">
        <v>1</v>
      </c>
      <c r="CN64" s="62">
        <v>1</v>
      </c>
      <c r="CO64" s="62">
        <v>1</v>
      </c>
      <c r="CP64" s="62">
        <v>1</v>
      </c>
      <c r="CQ64" s="62">
        <v>1</v>
      </c>
      <c r="CR64" s="62">
        <v>59</v>
      </c>
      <c r="CS64" s="62" t="s">
        <v>427</v>
      </c>
      <c r="CT64" s="62">
        <v>1</v>
      </c>
      <c r="CU64" s="62">
        <v>1</v>
      </c>
      <c r="CV64" s="62">
        <v>1</v>
      </c>
      <c r="CW64" s="62">
        <v>1</v>
      </c>
      <c r="CX64" s="62">
        <v>1</v>
      </c>
      <c r="CY64" s="62">
        <v>59</v>
      </c>
      <c r="CZ64" s="62" t="s">
        <v>427</v>
      </c>
      <c r="DA64" s="62">
        <v>0</v>
      </c>
      <c r="DB64" s="62">
        <v>0</v>
      </c>
      <c r="DC64" s="62">
        <v>0</v>
      </c>
      <c r="DD64" s="62">
        <v>0</v>
      </c>
      <c r="DE64" s="62">
        <v>0</v>
      </c>
      <c r="DF64" s="62">
        <v>0</v>
      </c>
      <c r="DG64" s="62">
        <v>0</v>
      </c>
      <c r="DH64" s="62">
        <v>0</v>
      </c>
      <c r="DI64" s="62">
        <v>1</v>
      </c>
      <c r="DJ64" s="62">
        <v>1</v>
      </c>
      <c r="DK64" s="62">
        <v>1</v>
      </c>
      <c r="DL64" s="63"/>
      <c r="DM64" s="62" t="s">
        <v>411</v>
      </c>
      <c r="DN64" s="63"/>
      <c r="DO64" s="63"/>
      <c r="DP64" s="63"/>
      <c r="DQ64" s="63"/>
    </row>
    <row r="65" spans="1:121" s="65" customFormat="1">
      <c r="A65" s="62" t="s">
        <v>411</v>
      </c>
      <c r="B65" s="62">
        <v>2</v>
      </c>
      <c r="C65" s="62" t="s">
        <v>428</v>
      </c>
      <c r="D65" s="62">
        <v>60</v>
      </c>
      <c r="E65" s="62">
        <v>39</v>
      </c>
      <c r="F65" s="62">
        <v>1</v>
      </c>
      <c r="G65" s="62">
        <v>7</v>
      </c>
      <c r="H65" s="62">
        <v>1</v>
      </c>
      <c r="I65" s="62">
        <v>2</v>
      </c>
      <c r="J65" s="62">
        <v>1</v>
      </c>
      <c r="K65" s="62">
        <v>1</v>
      </c>
      <c r="L65" s="62">
        <v>1</v>
      </c>
      <c r="M65" s="62">
        <v>1</v>
      </c>
      <c r="N65" s="62">
        <v>1</v>
      </c>
      <c r="O65" s="62">
        <v>1</v>
      </c>
      <c r="P65" s="62">
        <v>1</v>
      </c>
      <c r="Q65" s="62">
        <v>1</v>
      </c>
      <c r="R65" s="62">
        <v>1</v>
      </c>
      <c r="S65" s="62">
        <v>1</v>
      </c>
      <c r="T65" s="62">
        <v>1</v>
      </c>
      <c r="U65" s="62">
        <v>1</v>
      </c>
      <c r="V65" s="62">
        <v>99</v>
      </c>
      <c r="W65" s="62">
        <v>1</v>
      </c>
      <c r="X65" s="62">
        <v>1</v>
      </c>
      <c r="Y65" s="62">
        <v>1</v>
      </c>
      <c r="Z65" s="62">
        <v>1</v>
      </c>
      <c r="AA65" s="62">
        <v>1</v>
      </c>
      <c r="AB65" s="62">
        <v>1</v>
      </c>
      <c r="AC65" s="62">
        <v>1</v>
      </c>
      <c r="AD65" s="62">
        <v>1</v>
      </c>
      <c r="AE65" s="62">
        <v>1</v>
      </c>
      <c r="AF65" s="62">
        <v>1</v>
      </c>
      <c r="AG65" s="62">
        <v>1</v>
      </c>
      <c r="AH65" s="62">
        <v>1</v>
      </c>
      <c r="AI65" s="62">
        <v>99</v>
      </c>
      <c r="AJ65" s="62">
        <v>1</v>
      </c>
      <c r="AK65" s="62">
        <v>1</v>
      </c>
      <c r="AL65" s="62">
        <v>1</v>
      </c>
      <c r="AM65" s="62">
        <v>1</v>
      </c>
      <c r="AN65" s="62">
        <v>1</v>
      </c>
      <c r="AO65" s="62">
        <v>1</v>
      </c>
      <c r="AP65" s="62">
        <v>1</v>
      </c>
      <c r="AQ65" s="62">
        <v>0</v>
      </c>
      <c r="AR65" s="62">
        <v>1</v>
      </c>
      <c r="AS65" s="62">
        <v>1</v>
      </c>
      <c r="AT65" s="62">
        <v>1</v>
      </c>
      <c r="AU65" s="62">
        <v>1</v>
      </c>
      <c r="AV65" s="62">
        <v>1</v>
      </c>
      <c r="AW65" s="62">
        <v>1</v>
      </c>
      <c r="AX65" s="62">
        <v>1</v>
      </c>
      <c r="AY65" s="62">
        <v>1</v>
      </c>
      <c r="AZ65" s="62">
        <v>99</v>
      </c>
      <c r="BA65" s="62">
        <v>99</v>
      </c>
      <c r="BB65" s="62">
        <v>99</v>
      </c>
      <c r="BC65" s="62">
        <v>99</v>
      </c>
      <c r="BD65" s="62">
        <v>1</v>
      </c>
      <c r="BE65" s="62">
        <v>1</v>
      </c>
      <c r="BF65" s="62">
        <v>1</v>
      </c>
      <c r="BG65" s="62">
        <v>1</v>
      </c>
      <c r="BH65" s="62">
        <v>1</v>
      </c>
      <c r="BI65" s="62">
        <v>1</v>
      </c>
      <c r="BJ65" s="62">
        <v>1</v>
      </c>
      <c r="BK65" s="62">
        <v>1</v>
      </c>
      <c r="BL65" s="62">
        <v>1</v>
      </c>
      <c r="BM65" s="62">
        <v>1</v>
      </c>
      <c r="BN65" s="62">
        <v>1</v>
      </c>
      <c r="BO65" s="62">
        <v>1</v>
      </c>
      <c r="BP65" s="62">
        <v>1</v>
      </c>
      <c r="BQ65" s="62">
        <v>1</v>
      </c>
      <c r="BR65" s="62">
        <v>1</v>
      </c>
      <c r="BS65" s="62">
        <v>1</v>
      </c>
      <c r="BT65" s="62">
        <v>1</v>
      </c>
      <c r="BU65" s="62">
        <v>99</v>
      </c>
      <c r="BV65" s="62">
        <v>99</v>
      </c>
      <c r="BW65" s="62">
        <v>99</v>
      </c>
      <c r="BX65" s="62">
        <v>99</v>
      </c>
      <c r="BY65" s="62">
        <v>1</v>
      </c>
      <c r="BZ65" s="62">
        <v>1</v>
      </c>
      <c r="CA65" s="62">
        <v>99</v>
      </c>
      <c r="CB65" s="62">
        <v>99</v>
      </c>
      <c r="CC65" s="62">
        <v>1</v>
      </c>
      <c r="CD65" s="62">
        <v>1</v>
      </c>
      <c r="CE65" s="62">
        <v>1</v>
      </c>
      <c r="CF65" s="62">
        <v>1</v>
      </c>
      <c r="CG65" s="62">
        <v>1</v>
      </c>
      <c r="CH65" s="62">
        <v>1</v>
      </c>
      <c r="CI65" s="62">
        <v>1</v>
      </c>
      <c r="CJ65" s="62">
        <v>1</v>
      </c>
      <c r="CK65" s="62">
        <v>1</v>
      </c>
      <c r="CL65" s="62">
        <v>1</v>
      </c>
      <c r="CM65" s="62">
        <v>99</v>
      </c>
      <c r="CN65" s="62">
        <v>1</v>
      </c>
      <c r="CO65" s="62">
        <v>1</v>
      </c>
      <c r="CP65" s="62">
        <v>1</v>
      </c>
      <c r="CQ65" s="62">
        <v>1</v>
      </c>
      <c r="CR65" s="62">
        <v>60</v>
      </c>
      <c r="CS65" s="62" t="s">
        <v>428</v>
      </c>
      <c r="CT65" s="62">
        <v>1</v>
      </c>
      <c r="CU65" s="62">
        <v>1</v>
      </c>
      <c r="CV65" s="62">
        <v>1</v>
      </c>
      <c r="CW65" s="62">
        <v>1</v>
      </c>
      <c r="CX65" s="62">
        <v>1</v>
      </c>
      <c r="CY65" s="62">
        <v>60</v>
      </c>
      <c r="CZ65" s="62" t="s">
        <v>428</v>
      </c>
      <c r="DA65" s="62">
        <v>0</v>
      </c>
      <c r="DB65" s="62">
        <v>0</v>
      </c>
      <c r="DC65" s="62">
        <v>0</v>
      </c>
      <c r="DD65" s="62">
        <v>0</v>
      </c>
      <c r="DE65" s="62">
        <v>0</v>
      </c>
      <c r="DF65" s="62">
        <v>0</v>
      </c>
      <c r="DG65" s="62">
        <v>0</v>
      </c>
      <c r="DH65" s="62">
        <v>0</v>
      </c>
      <c r="DI65" s="62">
        <v>1</v>
      </c>
      <c r="DJ65" s="62">
        <v>1</v>
      </c>
      <c r="DK65" s="62">
        <v>1</v>
      </c>
      <c r="DL65" s="63"/>
      <c r="DM65" s="62" t="s">
        <v>411</v>
      </c>
      <c r="DN65" s="63"/>
      <c r="DO65" s="63"/>
      <c r="DP65" s="63"/>
      <c r="DQ65" s="63"/>
    </row>
    <row r="66" spans="1:121" s="65" customFormat="1">
      <c r="A66" s="62" t="s">
        <v>411</v>
      </c>
      <c r="B66" s="62">
        <v>2</v>
      </c>
      <c r="C66" s="62" t="s">
        <v>429</v>
      </c>
      <c r="D66" s="62">
        <v>61</v>
      </c>
      <c r="E66" s="62">
        <v>45</v>
      </c>
      <c r="F66" s="62">
        <v>0</v>
      </c>
      <c r="G66" s="62">
        <v>12</v>
      </c>
      <c r="H66" s="62">
        <v>1</v>
      </c>
      <c r="I66" s="62">
        <v>2</v>
      </c>
      <c r="J66" s="62"/>
      <c r="K66" s="62">
        <v>1</v>
      </c>
      <c r="L66" s="62">
        <v>1</v>
      </c>
      <c r="M66" s="62">
        <v>1</v>
      </c>
      <c r="N66" s="62">
        <v>1</v>
      </c>
      <c r="O66" s="62">
        <v>1</v>
      </c>
      <c r="P66" s="62">
        <v>1</v>
      </c>
      <c r="Q66" s="62">
        <v>1</v>
      </c>
      <c r="R66" s="62">
        <v>1</v>
      </c>
      <c r="S66" s="62">
        <v>1</v>
      </c>
      <c r="T66" s="62">
        <v>1</v>
      </c>
      <c r="U66" s="62">
        <v>1</v>
      </c>
      <c r="V66" s="62">
        <v>99</v>
      </c>
      <c r="W66" s="62">
        <v>1</v>
      </c>
      <c r="X66" s="62">
        <v>1</v>
      </c>
      <c r="Y66" s="62">
        <v>1</v>
      </c>
      <c r="Z66" s="62">
        <v>1</v>
      </c>
      <c r="AA66" s="62">
        <v>1</v>
      </c>
      <c r="AB66" s="62">
        <v>1</v>
      </c>
      <c r="AC66" s="62">
        <v>1</v>
      </c>
      <c r="AD66" s="62">
        <v>1</v>
      </c>
      <c r="AE66" s="62">
        <v>1</v>
      </c>
      <c r="AF66" s="62">
        <v>1</v>
      </c>
      <c r="AG66" s="62">
        <v>1</v>
      </c>
      <c r="AH66" s="62">
        <v>1</v>
      </c>
      <c r="AI66" s="62">
        <v>99</v>
      </c>
      <c r="AJ66" s="62">
        <v>1</v>
      </c>
      <c r="AK66" s="62">
        <v>1</v>
      </c>
      <c r="AL66" s="62">
        <v>1</v>
      </c>
      <c r="AM66" s="62">
        <v>1</v>
      </c>
      <c r="AN66" s="62">
        <v>1</v>
      </c>
      <c r="AO66" s="62">
        <v>1</v>
      </c>
      <c r="AP66" s="62">
        <v>1</v>
      </c>
      <c r="AQ66" s="62">
        <v>1</v>
      </c>
      <c r="AR66" s="62">
        <v>1</v>
      </c>
      <c r="AS66" s="62">
        <v>1</v>
      </c>
      <c r="AT66" s="62">
        <v>1</v>
      </c>
      <c r="AU66" s="62">
        <v>1</v>
      </c>
      <c r="AV66" s="62">
        <v>1</v>
      </c>
      <c r="AW66" s="62">
        <v>1</v>
      </c>
      <c r="AX66" s="62">
        <v>1</v>
      </c>
      <c r="AY66" s="62">
        <v>1</v>
      </c>
      <c r="AZ66" s="62">
        <v>99</v>
      </c>
      <c r="BA66" s="62">
        <v>99</v>
      </c>
      <c r="BB66" s="62">
        <v>99</v>
      </c>
      <c r="BC66" s="62">
        <v>99</v>
      </c>
      <c r="BD66" s="62">
        <v>1</v>
      </c>
      <c r="BE66" s="62">
        <v>1</v>
      </c>
      <c r="BF66" s="62">
        <v>1</v>
      </c>
      <c r="BG66" s="62">
        <v>1</v>
      </c>
      <c r="BH66" s="62">
        <v>1</v>
      </c>
      <c r="BI66" s="62">
        <v>1</v>
      </c>
      <c r="BJ66" s="62">
        <v>1</v>
      </c>
      <c r="BK66" s="62">
        <v>1</v>
      </c>
      <c r="BL66" s="62">
        <v>1</v>
      </c>
      <c r="BM66" s="62">
        <v>1</v>
      </c>
      <c r="BN66" s="62">
        <v>1</v>
      </c>
      <c r="BO66" s="62">
        <v>1</v>
      </c>
      <c r="BP66" s="62">
        <v>1</v>
      </c>
      <c r="BQ66" s="62">
        <v>1</v>
      </c>
      <c r="BR66" s="62">
        <v>1</v>
      </c>
      <c r="BS66" s="62">
        <v>1</v>
      </c>
      <c r="BT66" s="62">
        <v>1</v>
      </c>
      <c r="BU66" s="62">
        <v>99</v>
      </c>
      <c r="BV66" s="62">
        <v>99</v>
      </c>
      <c r="BW66" s="62">
        <v>99</v>
      </c>
      <c r="BX66" s="62">
        <v>99</v>
      </c>
      <c r="BY66" s="62">
        <v>1</v>
      </c>
      <c r="BZ66" s="62">
        <v>99</v>
      </c>
      <c r="CA66" s="62">
        <v>99</v>
      </c>
      <c r="CB66" s="62">
        <v>99</v>
      </c>
      <c r="CC66" s="62">
        <v>1</v>
      </c>
      <c r="CD66" s="62">
        <v>1</v>
      </c>
      <c r="CE66" s="62">
        <v>1</v>
      </c>
      <c r="CF66" s="62">
        <v>1</v>
      </c>
      <c r="CG66" s="62">
        <v>99</v>
      </c>
      <c r="CH66" s="62">
        <v>1</v>
      </c>
      <c r="CI66" s="62">
        <v>1</v>
      </c>
      <c r="CJ66" s="62">
        <v>1</v>
      </c>
      <c r="CK66" s="62">
        <v>1</v>
      </c>
      <c r="CL66" s="62">
        <v>1</v>
      </c>
      <c r="CM66" s="62">
        <v>1</v>
      </c>
      <c r="CN66" s="62">
        <v>1</v>
      </c>
      <c r="CO66" s="62">
        <v>1</v>
      </c>
      <c r="CP66" s="62">
        <v>1</v>
      </c>
      <c r="CQ66" s="62">
        <v>1</v>
      </c>
      <c r="CR66" s="62">
        <v>61</v>
      </c>
      <c r="CS66" s="62" t="s">
        <v>429</v>
      </c>
      <c r="CT66" s="62">
        <v>1</v>
      </c>
      <c r="CU66" s="62">
        <v>1</v>
      </c>
      <c r="CV66" s="62">
        <v>1</v>
      </c>
      <c r="CW66" s="62">
        <v>1</v>
      </c>
      <c r="CX66" s="62">
        <v>1</v>
      </c>
      <c r="CY66" s="62">
        <v>61</v>
      </c>
      <c r="CZ66" s="62" t="s">
        <v>429</v>
      </c>
      <c r="DA66" s="62">
        <v>0</v>
      </c>
      <c r="DB66" s="62">
        <v>0</v>
      </c>
      <c r="DC66" s="62">
        <v>0</v>
      </c>
      <c r="DD66" s="62">
        <v>0</v>
      </c>
      <c r="DE66" s="62">
        <v>0</v>
      </c>
      <c r="DF66" s="62">
        <v>0</v>
      </c>
      <c r="DG66" s="62">
        <v>0</v>
      </c>
      <c r="DH66" s="62">
        <v>0</v>
      </c>
      <c r="DI66" s="62">
        <v>1</v>
      </c>
      <c r="DJ66" s="62">
        <v>1</v>
      </c>
      <c r="DK66" s="62">
        <v>1</v>
      </c>
      <c r="DL66" s="63"/>
      <c r="DM66" s="62" t="s">
        <v>411</v>
      </c>
      <c r="DN66" s="63"/>
      <c r="DO66" s="63"/>
      <c r="DP66" s="63"/>
      <c r="DQ66" s="63"/>
    </row>
    <row r="67" spans="1:121" s="65" customFormat="1">
      <c r="A67" s="62" t="s">
        <v>411</v>
      </c>
      <c r="B67" s="62">
        <v>2</v>
      </c>
      <c r="C67" s="62" t="s">
        <v>430</v>
      </c>
      <c r="D67" s="62">
        <v>62</v>
      </c>
      <c r="E67" s="62">
        <v>29</v>
      </c>
      <c r="F67" s="62">
        <v>4</v>
      </c>
      <c r="G67" s="62">
        <v>11</v>
      </c>
      <c r="H67" s="62">
        <v>1</v>
      </c>
      <c r="I67" s="62">
        <v>2</v>
      </c>
      <c r="J67" s="62">
        <v>3</v>
      </c>
      <c r="K67" s="62">
        <v>1</v>
      </c>
      <c r="L67" s="62">
        <v>1</v>
      </c>
      <c r="M67" s="62">
        <v>1</v>
      </c>
      <c r="N67" s="62">
        <v>1</v>
      </c>
      <c r="O67" s="62">
        <v>1</v>
      </c>
      <c r="P67" s="62">
        <v>1</v>
      </c>
      <c r="Q67" s="62">
        <v>99</v>
      </c>
      <c r="R67" s="62">
        <v>1</v>
      </c>
      <c r="S67" s="62">
        <v>1</v>
      </c>
      <c r="T67" s="62">
        <v>1</v>
      </c>
      <c r="U67" s="62">
        <v>1</v>
      </c>
      <c r="V67" s="62">
        <v>99</v>
      </c>
      <c r="W67" s="62">
        <v>1</v>
      </c>
      <c r="X67" s="62">
        <v>1</v>
      </c>
      <c r="Y67" s="62">
        <v>1</v>
      </c>
      <c r="Z67" s="62">
        <v>1</v>
      </c>
      <c r="AA67" s="62">
        <v>1</v>
      </c>
      <c r="AB67" s="62">
        <v>1</v>
      </c>
      <c r="AC67" s="62">
        <v>1</v>
      </c>
      <c r="AD67" s="62">
        <v>1</v>
      </c>
      <c r="AE67" s="62">
        <v>1</v>
      </c>
      <c r="AF67" s="62">
        <v>1</v>
      </c>
      <c r="AG67" s="62">
        <v>1</v>
      </c>
      <c r="AH67" s="62">
        <v>1</v>
      </c>
      <c r="AI67" s="62">
        <v>1</v>
      </c>
      <c r="AJ67" s="62">
        <v>1</v>
      </c>
      <c r="AK67" s="62">
        <v>1</v>
      </c>
      <c r="AL67" s="62">
        <v>1</v>
      </c>
      <c r="AM67" s="62">
        <v>1</v>
      </c>
      <c r="AN67" s="62">
        <v>1</v>
      </c>
      <c r="AO67" s="62">
        <v>1</v>
      </c>
      <c r="AP67" s="62">
        <v>1</v>
      </c>
      <c r="AQ67" s="62">
        <v>0</v>
      </c>
      <c r="AR67" s="62">
        <v>1</v>
      </c>
      <c r="AS67" s="62">
        <v>1</v>
      </c>
      <c r="AT67" s="62">
        <v>1</v>
      </c>
      <c r="AU67" s="62">
        <v>1</v>
      </c>
      <c r="AV67" s="62">
        <v>1</v>
      </c>
      <c r="AW67" s="62">
        <v>1</v>
      </c>
      <c r="AX67" s="62">
        <v>1</v>
      </c>
      <c r="AY67" s="62">
        <v>1</v>
      </c>
      <c r="AZ67" s="62">
        <v>99</v>
      </c>
      <c r="BA67" s="62">
        <v>99</v>
      </c>
      <c r="BB67" s="62">
        <v>99</v>
      </c>
      <c r="BC67" s="62">
        <v>99</v>
      </c>
      <c r="BD67" s="62">
        <v>1</v>
      </c>
      <c r="BE67" s="62">
        <v>1</v>
      </c>
      <c r="BF67" s="62">
        <v>1</v>
      </c>
      <c r="BG67" s="62">
        <v>1</v>
      </c>
      <c r="BH67" s="62">
        <v>1</v>
      </c>
      <c r="BI67" s="62">
        <v>1</v>
      </c>
      <c r="BJ67" s="62">
        <v>1</v>
      </c>
      <c r="BK67" s="62">
        <v>1</v>
      </c>
      <c r="BL67" s="62">
        <v>1</v>
      </c>
      <c r="BM67" s="62">
        <v>0.5</v>
      </c>
      <c r="BN67" s="62">
        <v>0.5</v>
      </c>
      <c r="BO67" s="62">
        <v>1</v>
      </c>
      <c r="BP67" s="62">
        <v>1</v>
      </c>
      <c r="BQ67" s="62">
        <v>1</v>
      </c>
      <c r="BR67" s="62">
        <v>1</v>
      </c>
      <c r="BS67" s="62">
        <v>1</v>
      </c>
      <c r="BT67" s="62">
        <v>0</v>
      </c>
      <c r="BU67" s="62">
        <v>99</v>
      </c>
      <c r="BV67" s="62">
        <v>99</v>
      </c>
      <c r="BW67" s="62">
        <v>1</v>
      </c>
      <c r="BX67" s="62">
        <v>99</v>
      </c>
      <c r="BY67" s="62">
        <v>1</v>
      </c>
      <c r="BZ67" s="62">
        <v>1</v>
      </c>
      <c r="CA67" s="62">
        <v>1</v>
      </c>
      <c r="CB67" s="62">
        <v>99</v>
      </c>
      <c r="CC67" s="62">
        <v>1</v>
      </c>
      <c r="CD67" s="62">
        <v>1</v>
      </c>
      <c r="CE67" s="62">
        <v>1</v>
      </c>
      <c r="CF67" s="62">
        <v>1</v>
      </c>
      <c r="CG67" s="62">
        <v>1</v>
      </c>
      <c r="CH67" s="62">
        <v>99</v>
      </c>
      <c r="CI67" s="62">
        <v>1</v>
      </c>
      <c r="CJ67" s="62">
        <v>1</v>
      </c>
      <c r="CK67" s="62">
        <v>1</v>
      </c>
      <c r="CL67" s="62">
        <v>1</v>
      </c>
      <c r="CM67" s="62">
        <v>1</v>
      </c>
      <c r="CN67" s="62">
        <v>1</v>
      </c>
      <c r="CO67" s="62">
        <v>1</v>
      </c>
      <c r="CP67" s="62">
        <v>1</v>
      </c>
      <c r="CQ67" s="62">
        <v>1</v>
      </c>
      <c r="CR67" s="62">
        <v>62</v>
      </c>
      <c r="CS67" s="62" t="s">
        <v>430</v>
      </c>
      <c r="CT67" s="62">
        <v>1</v>
      </c>
      <c r="CU67" s="62">
        <v>1</v>
      </c>
      <c r="CV67" s="62">
        <v>1</v>
      </c>
      <c r="CW67" s="62">
        <v>1</v>
      </c>
      <c r="CX67" s="62">
        <v>1</v>
      </c>
      <c r="CY67" s="62">
        <v>62</v>
      </c>
      <c r="CZ67" s="62" t="s">
        <v>430</v>
      </c>
      <c r="DA67" s="62">
        <v>0</v>
      </c>
      <c r="DB67" s="62">
        <v>0</v>
      </c>
      <c r="DC67" s="62">
        <v>0</v>
      </c>
      <c r="DD67" s="62">
        <v>0</v>
      </c>
      <c r="DE67" s="62">
        <v>1</v>
      </c>
      <c r="DF67" s="62">
        <v>0</v>
      </c>
      <c r="DG67" s="62">
        <v>0</v>
      </c>
      <c r="DH67" s="62">
        <v>0</v>
      </c>
      <c r="DI67" s="62">
        <v>1</v>
      </c>
      <c r="DJ67" s="62">
        <v>1</v>
      </c>
      <c r="DK67" s="62">
        <v>1</v>
      </c>
      <c r="DL67" s="63"/>
      <c r="DM67" s="62" t="s">
        <v>411</v>
      </c>
      <c r="DN67" s="63"/>
      <c r="DO67" s="63"/>
      <c r="DP67" s="63"/>
      <c r="DQ67" s="63"/>
    </row>
    <row r="68" spans="1:121" s="65" customFormat="1">
      <c r="A68" s="62" t="s">
        <v>411</v>
      </c>
      <c r="B68" s="62">
        <v>2</v>
      </c>
      <c r="C68" s="62" t="s">
        <v>431</v>
      </c>
      <c r="D68" s="62">
        <v>63</v>
      </c>
      <c r="E68" s="62">
        <v>26</v>
      </c>
      <c r="F68" s="62">
        <v>0</v>
      </c>
      <c r="G68" s="62">
        <v>5</v>
      </c>
      <c r="H68" s="62">
        <v>1</v>
      </c>
      <c r="I68" s="62">
        <v>2</v>
      </c>
      <c r="J68" s="62">
        <v>1</v>
      </c>
      <c r="K68" s="62">
        <v>1</v>
      </c>
      <c r="L68" s="62">
        <v>1</v>
      </c>
      <c r="M68" s="62">
        <v>1</v>
      </c>
      <c r="N68" s="62">
        <v>1</v>
      </c>
      <c r="O68" s="62">
        <v>1</v>
      </c>
      <c r="P68" s="62">
        <v>1</v>
      </c>
      <c r="Q68" s="62">
        <v>99</v>
      </c>
      <c r="R68" s="62">
        <v>1</v>
      </c>
      <c r="S68" s="62">
        <v>1</v>
      </c>
      <c r="T68" s="62">
        <v>1</v>
      </c>
      <c r="U68" s="62">
        <v>1</v>
      </c>
      <c r="V68" s="62">
        <v>99</v>
      </c>
      <c r="W68" s="62">
        <v>1</v>
      </c>
      <c r="X68" s="62">
        <v>1</v>
      </c>
      <c r="Y68" s="62">
        <v>1</v>
      </c>
      <c r="Z68" s="62">
        <v>1</v>
      </c>
      <c r="AA68" s="62">
        <v>1</v>
      </c>
      <c r="AB68" s="62">
        <v>1</v>
      </c>
      <c r="AC68" s="62">
        <v>1</v>
      </c>
      <c r="AD68" s="62">
        <v>1</v>
      </c>
      <c r="AE68" s="62">
        <v>1</v>
      </c>
      <c r="AF68" s="62">
        <v>1</v>
      </c>
      <c r="AG68" s="62">
        <v>1</v>
      </c>
      <c r="AH68" s="62">
        <v>1</v>
      </c>
      <c r="AI68" s="62">
        <v>1</v>
      </c>
      <c r="AJ68" s="62">
        <v>1</v>
      </c>
      <c r="AK68" s="62">
        <v>1</v>
      </c>
      <c r="AL68" s="62">
        <v>1</v>
      </c>
      <c r="AM68" s="62">
        <v>1</v>
      </c>
      <c r="AN68" s="62">
        <v>1</v>
      </c>
      <c r="AO68" s="62">
        <v>1</v>
      </c>
      <c r="AP68" s="62">
        <v>1</v>
      </c>
      <c r="AQ68" s="62">
        <v>0.5</v>
      </c>
      <c r="AR68" s="62">
        <v>1</v>
      </c>
      <c r="AS68" s="62">
        <v>1</v>
      </c>
      <c r="AT68" s="62">
        <v>1</v>
      </c>
      <c r="AU68" s="62">
        <v>1</v>
      </c>
      <c r="AV68" s="62">
        <v>1</v>
      </c>
      <c r="AW68" s="62">
        <v>1</v>
      </c>
      <c r="AX68" s="62">
        <v>1</v>
      </c>
      <c r="AY68" s="62">
        <v>1</v>
      </c>
      <c r="AZ68" s="62">
        <v>99</v>
      </c>
      <c r="BA68" s="62">
        <v>99</v>
      </c>
      <c r="BB68" s="62">
        <v>99</v>
      </c>
      <c r="BC68" s="62">
        <v>99</v>
      </c>
      <c r="BD68" s="62">
        <v>1</v>
      </c>
      <c r="BE68" s="62">
        <v>1</v>
      </c>
      <c r="BF68" s="62">
        <v>1</v>
      </c>
      <c r="BG68" s="62">
        <v>1</v>
      </c>
      <c r="BH68" s="62">
        <v>1</v>
      </c>
      <c r="BI68" s="62">
        <v>1</v>
      </c>
      <c r="BJ68" s="62">
        <v>1</v>
      </c>
      <c r="BK68" s="62">
        <v>1</v>
      </c>
      <c r="BL68" s="62">
        <v>0.5</v>
      </c>
      <c r="BM68" s="62">
        <v>1</v>
      </c>
      <c r="BN68" s="62">
        <v>1</v>
      </c>
      <c r="BO68" s="62">
        <v>1</v>
      </c>
      <c r="BP68" s="62">
        <v>1</v>
      </c>
      <c r="BQ68" s="62">
        <v>0.5</v>
      </c>
      <c r="BR68" s="62">
        <v>1</v>
      </c>
      <c r="BS68" s="62">
        <v>1</v>
      </c>
      <c r="BT68" s="62">
        <v>1</v>
      </c>
      <c r="BU68" s="62">
        <v>99</v>
      </c>
      <c r="BV68" s="62">
        <v>99</v>
      </c>
      <c r="BW68" s="62">
        <v>99</v>
      </c>
      <c r="BX68" s="62">
        <v>99</v>
      </c>
      <c r="BY68" s="62">
        <v>0</v>
      </c>
      <c r="BZ68" s="62">
        <v>99</v>
      </c>
      <c r="CA68" s="62">
        <v>99</v>
      </c>
      <c r="CB68" s="62">
        <v>99</v>
      </c>
      <c r="CC68" s="62">
        <v>0</v>
      </c>
      <c r="CD68" s="62">
        <v>1</v>
      </c>
      <c r="CE68" s="62">
        <v>0</v>
      </c>
      <c r="CF68" s="62">
        <v>1</v>
      </c>
      <c r="CG68" s="62">
        <v>99</v>
      </c>
      <c r="CH68" s="62">
        <v>1</v>
      </c>
      <c r="CI68" s="62">
        <v>1</v>
      </c>
      <c r="CJ68" s="62">
        <v>1</v>
      </c>
      <c r="CK68" s="62">
        <v>1</v>
      </c>
      <c r="CL68" s="62">
        <v>1</v>
      </c>
      <c r="CM68" s="62">
        <v>1</v>
      </c>
      <c r="CN68" s="62">
        <v>1</v>
      </c>
      <c r="CO68" s="62">
        <v>1</v>
      </c>
      <c r="CP68" s="62">
        <v>1</v>
      </c>
      <c r="CQ68" s="62">
        <v>1</v>
      </c>
      <c r="CR68" s="62">
        <v>63</v>
      </c>
      <c r="CS68" s="62" t="s">
        <v>431</v>
      </c>
      <c r="CT68" s="62">
        <v>1</v>
      </c>
      <c r="CU68" s="62">
        <v>1</v>
      </c>
      <c r="CV68" s="62">
        <v>1</v>
      </c>
      <c r="CW68" s="62">
        <v>1</v>
      </c>
      <c r="CX68" s="62">
        <v>1</v>
      </c>
      <c r="CY68" s="62">
        <v>63</v>
      </c>
      <c r="CZ68" s="62" t="s">
        <v>431</v>
      </c>
      <c r="DA68" s="62">
        <v>0</v>
      </c>
      <c r="DB68" s="62">
        <v>0</v>
      </c>
      <c r="DC68" s="62">
        <v>0</v>
      </c>
      <c r="DD68" s="62">
        <v>0</v>
      </c>
      <c r="DE68" s="62">
        <v>0</v>
      </c>
      <c r="DF68" s="62">
        <v>0</v>
      </c>
      <c r="DG68" s="62">
        <v>0</v>
      </c>
      <c r="DH68" s="62">
        <v>0</v>
      </c>
      <c r="DI68" s="62">
        <v>1</v>
      </c>
      <c r="DJ68" s="62">
        <v>1</v>
      </c>
      <c r="DK68" s="62">
        <v>1</v>
      </c>
      <c r="DL68" s="63"/>
      <c r="DM68" s="62" t="s">
        <v>411</v>
      </c>
      <c r="DN68" s="63"/>
      <c r="DO68" s="63"/>
      <c r="DP68" s="63"/>
      <c r="DQ68" s="63"/>
    </row>
    <row r="69" spans="1:121" s="65" customFormat="1">
      <c r="A69" s="62" t="s">
        <v>411</v>
      </c>
      <c r="B69" s="62">
        <v>2</v>
      </c>
      <c r="C69" s="62" t="s">
        <v>432</v>
      </c>
      <c r="D69" s="62">
        <v>64</v>
      </c>
      <c r="E69" s="62">
        <v>51</v>
      </c>
      <c r="F69" s="62">
        <v>7</v>
      </c>
      <c r="G69" s="62">
        <v>12</v>
      </c>
      <c r="H69" s="62">
        <v>1</v>
      </c>
      <c r="I69" s="62">
        <v>2</v>
      </c>
      <c r="J69" s="62"/>
      <c r="K69" s="62">
        <v>1</v>
      </c>
      <c r="L69" s="62">
        <v>1</v>
      </c>
      <c r="M69" s="62">
        <v>1</v>
      </c>
      <c r="N69" s="62">
        <v>1</v>
      </c>
      <c r="O69" s="62">
        <v>1</v>
      </c>
      <c r="P69" s="62">
        <v>1</v>
      </c>
      <c r="Q69" s="62">
        <v>1</v>
      </c>
      <c r="R69" s="62">
        <v>1</v>
      </c>
      <c r="S69" s="62">
        <v>1</v>
      </c>
      <c r="T69" s="62">
        <v>1</v>
      </c>
      <c r="U69" s="62">
        <v>1</v>
      </c>
      <c r="V69" s="62">
        <v>99</v>
      </c>
      <c r="W69" s="62">
        <v>1</v>
      </c>
      <c r="X69" s="62">
        <v>1</v>
      </c>
      <c r="Y69" s="62">
        <v>1</v>
      </c>
      <c r="Z69" s="62">
        <v>1</v>
      </c>
      <c r="AA69" s="62">
        <v>1</v>
      </c>
      <c r="AB69" s="62">
        <v>1</v>
      </c>
      <c r="AC69" s="62">
        <v>1</v>
      </c>
      <c r="AD69" s="62">
        <v>1</v>
      </c>
      <c r="AE69" s="62">
        <v>1</v>
      </c>
      <c r="AF69" s="62">
        <v>1</v>
      </c>
      <c r="AG69" s="62">
        <v>1</v>
      </c>
      <c r="AH69" s="62">
        <v>1</v>
      </c>
      <c r="AI69" s="62">
        <v>1</v>
      </c>
      <c r="AJ69" s="62">
        <v>1</v>
      </c>
      <c r="AK69" s="62">
        <v>1</v>
      </c>
      <c r="AL69" s="62">
        <v>1</v>
      </c>
      <c r="AM69" s="62">
        <v>1</v>
      </c>
      <c r="AN69" s="62">
        <v>1</v>
      </c>
      <c r="AO69" s="62">
        <v>1</v>
      </c>
      <c r="AP69" s="62">
        <v>1</v>
      </c>
      <c r="AQ69" s="62">
        <v>1</v>
      </c>
      <c r="AR69" s="62">
        <v>1</v>
      </c>
      <c r="AS69" s="62">
        <v>1</v>
      </c>
      <c r="AT69" s="62">
        <v>1</v>
      </c>
      <c r="AU69" s="62">
        <v>1</v>
      </c>
      <c r="AV69" s="62">
        <v>1</v>
      </c>
      <c r="AW69" s="62">
        <v>1</v>
      </c>
      <c r="AX69" s="62">
        <v>1</v>
      </c>
      <c r="AY69" s="62">
        <v>1</v>
      </c>
      <c r="AZ69" s="62">
        <v>99</v>
      </c>
      <c r="BA69" s="62">
        <v>99</v>
      </c>
      <c r="BB69" s="62">
        <v>99</v>
      </c>
      <c r="BC69" s="62">
        <v>99</v>
      </c>
      <c r="BD69" s="62">
        <v>1</v>
      </c>
      <c r="BE69" s="62">
        <v>1</v>
      </c>
      <c r="BF69" s="62">
        <v>1</v>
      </c>
      <c r="BG69" s="62">
        <v>1</v>
      </c>
      <c r="BH69" s="62">
        <v>1</v>
      </c>
      <c r="BI69" s="62">
        <v>1</v>
      </c>
      <c r="BJ69" s="62">
        <v>1</v>
      </c>
      <c r="BK69" s="62">
        <v>1</v>
      </c>
      <c r="BL69" s="62">
        <v>1</v>
      </c>
      <c r="BM69" s="62">
        <v>1</v>
      </c>
      <c r="BN69" s="62">
        <v>1</v>
      </c>
      <c r="BO69" s="62">
        <v>1</v>
      </c>
      <c r="BP69" s="62">
        <v>1</v>
      </c>
      <c r="BQ69" s="62">
        <v>1</v>
      </c>
      <c r="BR69" s="62">
        <v>1</v>
      </c>
      <c r="BS69" s="62">
        <v>1</v>
      </c>
      <c r="BT69" s="62">
        <v>1</v>
      </c>
      <c r="BU69" s="62">
        <v>99</v>
      </c>
      <c r="BV69" s="62">
        <v>99</v>
      </c>
      <c r="BW69" s="62">
        <v>99</v>
      </c>
      <c r="BX69" s="62">
        <v>99</v>
      </c>
      <c r="BY69" s="62">
        <v>1</v>
      </c>
      <c r="BZ69" s="62">
        <v>1</v>
      </c>
      <c r="CA69" s="62">
        <v>99</v>
      </c>
      <c r="CB69" s="62">
        <v>99</v>
      </c>
      <c r="CC69" s="62">
        <v>1</v>
      </c>
      <c r="CD69" s="62">
        <v>1</v>
      </c>
      <c r="CE69" s="62">
        <v>1</v>
      </c>
      <c r="CF69" s="62">
        <v>1</v>
      </c>
      <c r="CG69" s="62">
        <v>1</v>
      </c>
      <c r="CH69" s="62">
        <v>1</v>
      </c>
      <c r="CI69" s="62">
        <v>1</v>
      </c>
      <c r="CJ69" s="62">
        <v>1</v>
      </c>
      <c r="CK69" s="62">
        <v>1</v>
      </c>
      <c r="CL69" s="62">
        <v>1</v>
      </c>
      <c r="CM69" s="62">
        <v>99</v>
      </c>
      <c r="CN69" s="62">
        <v>1</v>
      </c>
      <c r="CO69" s="62">
        <v>1</v>
      </c>
      <c r="CP69" s="62">
        <v>1</v>
      </c>
      <c r="CQ69" s="62">
        <v>0</v>
      </c>
      <c r="CR69" s="62">
        <v>64</v>
      </c>
      <c r="CS69" s="62" t="s">
        <v>432</v>
      </c>
      <c r="CT69" s="62">
        <v>1</v>
      </c>
      <c r="CU69" s="62">
        <v>1</v>
      </c>
      <c r="CV69" s="62">
        <v>1</v>
      </c>
      <c r="CW69" s="62">
        <v>1</v>
      </c>
      <c r="CX69" s="62">
        <v>1</v>
      </c>
      <c r="CY69" s="62">
        <v>64</v>
      </c>
      <c r="CZ69" s="62" t="s">
        <v>432</v>
      </c>
      <c r="DA69" s="62">
        <v>0</v>
      </c>
      <c r="DB69" s="62">
        <v>1</v>
      </c>
      <c r="DC69" s="62">
        <v>0</v>
      </c>
      <c r="DD69" s="62">
        <v>0</v>
      </c>
      <c r="DE69" s="62">
        <v>0</v>
      </c>
      <c r="DF69" s="62">
        <v>0</v>
      </c>
      <c r="DG69" s="62">
        <v>0</v>
      </c>
      <c r="DH69" s="62">
        <v>0</v>
      </c>
      <c r="DI69" s="62">
        <v>1</v>
      </c>
      <c r="DJ69" s="62">
        <v>1</v>
      </c>
      <c r="DK69" s="62">
        <v>1</v>
      </c>
      <c r="DL69" s="63"/>
      <c r="DM69" s="62" t="s">
        <v>411</v>
      </c>
      <c r="DN69" s="63"/>
      <c r="DO69" s="63"/>
      <c r="DP69" s="63"/>
      <c r="DQ69" s="63"/>
    </row>
    <row r="70" spans="1:121" s="65" customFormat="1">
      <c r="A70" s="62" t="s">
        <v>411</v>
      </c>
      <c r="B70" s="62">
        <v>2</v>
      </c>
      <c r="C70" s="62" t="s">
        <v>433</v>
      </c>
      <c r="D70" s="62">
        <v>65</v>
      </c>
      <c r="E70" s="62">
        <v>39</v>
      </c>
      <c r="F70" s="62">
        <v>5</v>
      </c>
      <c r="G70" s="62">
        <v>10</v>
      </c>
      <c r="H70" s="62">
        <v>1</v>
      </c>
      <c r="I70" s="62">
        <v>2</v>
      </c>
      <c r="J70" s="62">
        <v>1</v>
      </c>
      <c r="K70" s="62">
        <v>1</v>
      </c>
      <c r="L70" s="62">
        <v>1</v>
      </c>
      <c r="M70" s="62">
        <v>1</v>
      </c>
      <c r="N70" s="62">
        <v>1</v>
      </c>
      <c r="O70" s="62">
        <v>1</v>
      </c>
      <c r="P70" s="62">
        <v>1</v>
      </c>
      <c r="Q70" s="62">
        <v>1</v>
      </c>
      <c r="R70" s="62">
        <v>1</v>
      </c>
      <c r="S70" s="62">
        <v>1</v>
      </c>
      <c r="T70" s="62">
        <v>1</v>
      </c>
      <c r="U70" s="62">
        <v>1</v>
      </c>
      <c r="V70" s="62">
        <v>99</v>
      </c>
      <c r="W70" s="62">
        <v>1</v>
      </c>
      <c r="X70" s="62">
        <v>1</v>
      </c>
      <c r="Y70" s="62">
        <v>1</v>
      </c>
      <c r="Z70" s="62">
        <v>1</v>
      </c>
      <c r="AA70" s="62">
        <v>1</v>
      </c>
      <c r="AB70" s="62">
        <v>1</v>
      </c>
      <c r="AC70" s="62">
        <v>1</v>
      </c>
      <c r="AD70" s="62">
        <v>1</v>
      </c>
      <c r="AE70" s="62">
        <v>1</v>
      </c>
      <c r="AF70" s="62">
        <v>1</v>
      </c>
      <c r="AG70" s="62">
        <v>1</v>
      </c>
      <c r="AH70" s="62">
        <v>1</v>
      </c>
      <c r="AI70" s="62">
        <v>1</v>
      </c>
      <c r="AJ70" s="62">
        <v>1</v>
      </c>
      <c r="AK70" s="62">
        <v>1</v>
      </c>
      <c r="AL70" s="62">
        <v>1</v>
      </c>
      <c r="AM70" s="62">
        <v>1</v>
      </c>
      <c r="AN70" s="62">
        <v>1</v>
      </c>
      <c r="AO70" s="62">
        <v>1</v>
      </c>
      <c r="AP70" s="62">
        <v>1</v>
      </c>
      <c r="AQ70" s="62">
        <v>1</v>
      </c>
      <c r="AR70" s="62">
        <v>1</v>
      </c>
      <c r="AS70" s="62">
        <v>1</v>
      </c>
      <c r="AT70" s="62">
        <v>1</v>
      </c>
      <c r="AU70" s="62">
        <v>1</v>
      </c>
      <c r="AV70" s="62">
        <v>1</v>
      </c>
      <c r="AW70" s="62">
        <v>1</v>
      </c>
      <c r="AX70" s="62">
        <v>1</v>
      </c>
      <c r="AY70" s="62">
        <v>1</v>
      </c>
      <c r="AZ70" s="62">
        <v>99</v>
      </c>
      <c r="BA70" s="62">
        <v>99</v>
      </c>
      <c r="BB70" s="62">
        <v>99</v>
      </c>
      <c r="BC70" s="62">
        <v>99</v>
      </c>
      <c r="BD70" s="62">
        <v>1</v>
      </c>
      <c r="BE70" s="62">
        <v>1</v>
      </c>
      <c r="BF70" s="62">
        <v>1</v>
      </c>
      <c r="BG70" s="62">
        <v>1</v>
      </c>
      <c r="BH70" s="62">
        <v>1</v>
      </c>
      <c r="BI70" s="62">
        <v>1</v>
      </c>
      <c r="BJ70" s="62">
        <v>1</v>
      </c>
      <c r="BK70" s="62">
        <v>1</v>
      </c>
      <c r="BL70" s="62">
        <v>1</v>
      </c>
      <c r="BM70" s="62">
        <v>1</v>
      </c>
      <c r="BN70" s="62">
        <v>1</v>
      </c>
      <c r="BO70" s="62">
        <v>1</v>
      </c>
      <c r="BP70" s="62">
        <v>1</v>
      </c>
      <c r="BQ70" s="62">
        <v>1</v>
      </c>
      <c r="BR70" s="62">
        <v>1</v>
      </c>
      <c r="BS70" s="62">
        <v>1</v>
      </c>
      <c r="BT70" s="62">
        <v>1</v>
      </c>
      <c r="BU70" s="62">
        <v>99</v>
      </c>
      <c r="BV70" s="62">
        <v>99</v>
      </c>
      <c r="BW70" s="62">
        <v>99</v>
      </c>
      <c r="BX70" s="62">
        <v>99</v>
      </c>
      <c r="BY70" s="62">
        <v>1</v>
      </c>
      <c r="BZ70" s="62">
        <v>1</v>
      </c>
      <c r="CA70" s="62">
        <v>99</v>
      </c>
      <c r="CB70" s="62">
        <v>99</v>
      </c>
      <c r="CC70" s="62">
        <v>1</v>
      </c>
      <c r="CD70" s="62">
        <v>0</v>
      </c>
      <c r="CE70" s="62">
        <v>0</v>
      </c>
      <c r="CF70" s="62">
        <v>0</v>
      </c>
      <c r="CG70" s="62">
        <v>99</v>
      </c>
      <c r="CH70" s="62">
        <v>99</v>
      </c>
      <c r="CI70" s="62">
        <v>0</v>
      </c>
      <c r="CJ70" s="62">
        <v>1</v>
      </c>
      <c r="CK70" s="62">
        <v>1</v>
      </c>
      <c r="CL70" s="62">
        <v>1</v>
      </c>
      <c r="CM70" s="62">
        <v>1</v>
      </c>
      <c r="CN70" s="62">
        <v>1</v>
      </c>
      <c r="CO70" s="62">
        <v>1</v>
      </c>
      <c r="CP70" s="62">
        <v>1</v>
      </c>
      <c r="CQ70" s="62">
        <v>0</v>
      </c>
      <c r="CR70" s="62">
        <v>65</v>
      </c>
      <c r="CS70" s="62" t="s">
        <v>433</v>
      </c>
      <c r="CT70" s="62">
        <v>1</v>
      </c>
      <c r="CU70" s="62">
        <v>1</v>
      </c>
      <c r="CV70" s="62">
        <v>1</v>
      </c>
      <c r="CW70" s="62">
        <v>1</v>
      </c>
      <c r="CX70" s="62">
        <v>1</v>
      </c>
      <c r="CY70" s="62">
        <v>65</v>
      </c>
      <c r="CZ70" s="62" t="s">
        <v>433</v>
      </c>
      <c r="DA70" s="62">
        <v>0</v>
      </c>
      <c r="DB70" s="62">
        <v>0</v>
      </c>
      <c r="DC70" s="62">
        <v>0</v>
      </c>
      <c r="DD70" s="62">
        <v>0</v>
      </c>
      <c r="DE70" s="62">
        <v>0</v>
      </c>
      <c r="DF70" s="62">
        <v>0</v>
      </c>
      <c r="DG70" s="62">
        <v>0</v>
      </c>
      <c r="DH70" s="62">
        <v>0</v>
      </c>
      <c r="DI70" s="62">
        <v>1</v>
      </c>
      <c r="DJ70" s="62">
        <v>1</v>
      </c>
      <c r="DK70" s="62">
        <v>1</v>
      </c>
      <c r="DL70" s="63"/>
      <c r="DM70" s="62" t="s">
        <v>411</v>
      </c>
      <c r="DN70" s="63"/>
      <c r="DO70" s="63"/>
      <c r="DP70" s="63"/>
      <c r="DQ70" s="63"/>
    </row>
    <row r="71" spans="1:121" s="65" customFormat="1">
      <c r="A71" s="62" t="s">
        <v>411</v>
      </c>
      <c r="B71" s="62">
        <v>2</v>
      </c>
      <c r="C71" s="62" t="s">
        <v>434</v>
      </c>
      <c r="D71" s="62">
        <v>66</v>
      </c>
      <c r="E71" s="62">
        <v>43</v>
      </c>
      <c r="F71" s="62">
        <v>5</v>
      </c>
      <c r="G71" s="62">
        <v>11</v>
      </c>
      <c r="H71" s="62">
        <v>1</v>
      </c>
      <c r="I71" s="62">
        <v>2</v>
      </c>
      <c r="J71" s="62"/>
      <c r="K71" s="62">
        <v>1</v>
      </c>
      <c r="L71" s="62">
        <v>1</v>
      </c>
      <c r="M71" s="62">
        <v>1</v>
      </c>
      <c r="N71" s="62">
        <v>1</v>
      </c>
      <c r="O71" s="62">
        <v>1</v>
      </c>
      <c r="P71" s="62">
        <v>1</v>
      </c>
      <c r="Q71" s="62">
        <v>1</v>
      </c>
      <c r="R71" s="62">
        <v>1</v>
      </c>
      <c r="S71" s="62">
        <v>1</v>
      </c>
      <c r="T71" s="62">
        <v>1</v>
      </c>
      <c r="U71" s="62">
        <v>1</v>
      </c>
      <c r="V71" s="62">
        <v>99</v>
      </c>
      <c r="W71" s="62">
        <v>1</v>
      </c>
      <c r="X71" s="62">
        <v>1</v>
      </c>
      <c r="Y71" s="62">
        <v>1</v>
      </c>
      <c r="Z71" s="62">
        <v>1</v>
      </c>
      <c r="AA71" s="62">
        <v>1</v>
      </c>
      <c r="AB71" s="62">
        <v>1</v>
      </c>
      <c r="AC71" s="62">
        <v>1</v>
      </c>
      <c r="AD71" s="62">
        <v>1</v>
      </c>
      <c r="AE71" s="62">
        <v>1</v>
      </c>
      <c r="AF71" s="62">
        <v>1</v>
      </c>
      <c r="AG71" s="62">
        <v>1</v>
      </c>
      <c r="AH71" s="62">
        <v>1</v>
      </c>
      <c r="AI71" s="62">
        <v>1</v>
      </c>
      <c r="AJ71" s="62">
        <v>1</v>
      </c>
      <c r="AK71" s="62">
        <v>1</v>
      </c>
      <c r="AL71" s="62">
        <v>1</v>
      </c>
      <c r="AM71" s="62">
        <v>1</v>
      </c>
      <c r="AN71" s="62">
        <v>1</v>
      </c>
      <c r="AO71" s="62">
        <v>1</v>
      </c>
      <c r="AP71" s="62">
        <v>1</v>
      </c>
      <c r="AQ71" s="62">
        <v>0.5</v>
      </c>
      <c r="AR71" s="62">
        <v>0.5</v>
      </c>
      <c r="AS71" s="62">
        <v>1</v>
      </c>
      <c r="AT71" s="62">
        <v>0.5</v>
      </c>
      <c r="AU71" s="62">
        <v>1</v>
      </c>
      <c r="AV71" s="62">
        <v>0.5</v>
      </c>
      <c r="AW71" s="62">
        <v>1</v>
      </c>
      <c r="AX71" s="62">
        <v>1</v>
      </c>
      <c r="AY71" s="62">
        <v>1</v>
      </c>
      <c r="AZ71" s="62">
        <v>99</v>
      </c>
      <c r="BA71" s="62">
        <v>99</v>
      </c>
      <c r="BB71" s="62">
        <v>99</v>
      </c>
      <c r="BC71" s="62">
        <v>99</v>
      </c>
      <c r="BD71" s="62">
        <v>0.5</v>
      </c>
      <c r="BE71" s="62">
        <v>1</v>
      </c>
      <c r="BF71" s="62">
        <v>0.5</v>
      </c>
      <c r="BG71" s="62">
        <v>0.5</v>
      </c>
      <c r="BH71" s="62">
        <v>1</v>
      </c>
      <c r="BI71" s="62">
        <v>0.5</v>
      </c>
      <c r="BJ71" s="62">
        <v>0.5</v>
      </c>
      <c r="BK71" s="62">
        <v>0.5</v>
      </c>
      <c r="BL71" s="62">
        <v>0.5</v>
      </c>
      <c r="BM71" s="62">
        <v>0.5</v>
      </c>
      <c r="BN71" s="62">
        <v>0.5</v>
      </c>
      <c r="BO71" s="62">
        <v>1</v>
      </c>
      <c r="BP71" s="62">
        <v>0.5</v>
      </c>
      <c r="BQ71" s="62">
        <v>0.5</v>
      </c>
      <c r="BR71" s="62">
        <v>0.5</v>
      </c>
      <c r="BS71" s="62">
        <v>0.5</v>
      </c>
      <c r="BT71" s="62">
        <v>0.5</v>
      </c>
      <c r="BU71" s="62">
        <v>99</v>
      </c>
      <c r="BV71" s="62">
        <v>99</v>
      </c>
      <c r="BW71" s="62">
        <v>99</v>
      </c>
      <c r="BX71" s="62">
        <v>99</v>
      </c>
      <c r="BY71" s="62">
        <v>0.5</v>
      </c>
      <c r="BZ71" s="62">
        <v>99</v>
      </c>
      <c r="CA71" s="62">
        <v>0</v>
      </c>
      <c r="CB71" s="62">
        <v>99</v>
      </c>
      <c r="CC71" s="62">
        <v>0</v>
      </c>
      <c r="CD71" s="62">
        <v>0</v>
      </c>
      <c r="CE71" s="62">
        <v>0</v>
      </c>
      <c r="CF71" s="62">
        <v>1</v>
      </c>
      <c r="CG71" s="62">
        <v>99</v>
      </c>
      <c r="CH71" s="62">
        <v>1</v>
      </c>
      <c r="CI71" s="62">
        <v>1</v>
      </c>
      <c r="CJ71" s="62">
        <v>1</v>
      </c>
      <c r="CK71" s="62">
        <v>1</v>
      </c>
      <c r="CL71" s="62">
        <v>0.5</v>
      </c>
      <c r="CM71" s="62">
        <v>1</v>
      </c>
      <c r="CN71" s="62">
        <v>1</v>
      </c>
      <c r="CO71" s="62">
        <v>1</v>
      </c>
      <c r="CP71" s="62">
        <v>1</v>
      </c>
      <c r="CQ71" s="62">
        <v>1</v>
      </c>
      <c r="CR71" s="62">
        <v>66</v>
      </c>
      <c r="CS71" s="62" t="s">
        <v>434</v>
      </c>
      <c r="CT71" s="62">
        <v>1</v>
      </c>
      <c r="CU71" s="62">
        <v>1</v>
      </c>
      <c r="CV71" s="62">
        <v>1</v>
      </c>
      <c r="CW71" s="62">
        <v>1</v>
      </c>
      <c r="CX71" s="62">
        <v>1</v>
      </c>
      <c r="CY71" s="62">
        <v>66</v>
      </c>
      <c r="CZ71" s="62" t="s">
        <v>434</v>
      </c>
      <c r="DA71" s="62">
        <v>0</v>
      </c>
      <c r="DB71" s="62">
        <v>0</v>
      </c>
      <c r="DC71" s="62">
        <v>0</v>
      </c>
      <c r="DD71" s="62">
        <v>0</v>
      </c>
      <c r="DE71" s="62">
        <v>0</v>
      </c>
      <c r="DF71" s="62">
        <v>0</v>
      </c>
      <c r="DG71" s="62">
        <v>0</v>
      </c>
      <c r="DH71" s="62">
        <v>0</v>
      </c>
      <c r="DI71" s="62">
        <v>1</v>
      </c>
      <c r="DJ71" s="62">
        <v>1</v>
      </c>
      <c r="DK71" s="62">
        <v>1</v>
      </c>
      <c r="DL71" s="63"/>
      <c r="DM71" s="62" t="s">
        <v>411</v>
      </c>
      <c r="DN71" s="63"/>
      <c r="DO71" s="63"/>
      <c r="DP71" s="63"/>
      <c r="DQ71" s="63"/>
    </row>
    <row r="72" spans="1:121" s="65" customFormat="1">
      <c r="A72" s="62" t="s">
        <v>411</v>
      </c>
      <c r="B72" s="62">
        <v>2</v>
      </c>
      <c r="C72" s="62" t="s">
        <v>435</v>
      </c>
      <c r="D72" s="62">
        <v>67</v>
      </c>
      <c r="E72" s="62">
        <v>104</v>
      </c>
      <c r="F72" s="62">
        <v>16</v>
      </c>
      <c r="G72" s="62">
        <v>34</v>
      </c>
      <c r="H72" s="62">
        <v>1</v>
      </c>
      <c r="I72" s="62">
        <v>2</v>
      </c>
      <c r="J72" s="62"/>
      <c r="K72" s="62">
        <v>1</v>
      </c>
      <c r="L72" s="62">
        <v>1</v>
      </c>
      <c r="M72" s="62">
        <v>1</v>
      </c>
      <c r="N72" s="62">
        <v>1</v>
      </c>
      <c r="O72" s="62">
        <v>1</v>
      </c>
      <c r="P72" s="62">
        <v>1</v>
      </c>
      <c r="Q72" s="62">
        <v>99</v>
      </c>
      <c r="R72" s="62">
        <v>1</v>
      </c>
      <c r="S72" s="62">
        <v>1</v>
      </c>
      <c r="T72" s="62">
        <v>1</v>
      </c>
      <c r="U72" s="62">
        <v>1</v>
      </c>
      <c r="V72" s="62">
        <v>99</v>
      </c>
      <c r="W72" s="62">
        <v>1</v>
      </c>
      <c r="X72" s="62">
        <v>1</v>
      </c>
      <c r="Y72" s="62">
        <v>1</v>
      </c>
      <c r="Z72" s="62">
        <v>1</v>
      </c>
      <c r="AA72" s="62">
        <v>1</v>
      </c>
      <c r="AB72" s="62">
        <v>1</v>
      </c>
      <c r="AC72" s="62">
        <v>1</v>
      </c>
      <c r="AD72" s="62">
        <v>1</v>
      </c>
      <c r="AE72" s="62">
        <v>1</v>
      </c>
      <c r="AF72" s="62">
        <v>1</v>
      </c>
      <c r="AG72" s="62">
        <v>1</v>
      </c>
      <c r="AH72" s="62">
        <v>1</v>
      </c>
      <c r="AI72" s="62">
        <v>99</v>
      </c>
      <c r="AJ72" s="62">
        <v>1</v>
      </c>
      <c r="AK72" s="62">
        <v>1</v>
      </c>
      <c r="AL72" s="62">
        <v>1</v>
      </c>
      <c r="AM72" s="62">
        <v>1</v>
      </c>
      <c r="AN72" s="62">
        <v>1</v>
      </c>
      <c r="AO72" s="62">
        <v>1</v>
      </c>
      <c r="AP72" s="62">
        <v>1</v>
      </c>
      <c r="AQ72" s="62">
        <v>1</v>
      </c>
      <c r="AR72" s="62">
        <v>1</v>
      </c>
      <c r="AS72" s="62">
        <v>1</v>
      </c>
      <c r="AT72" s="62">
        <v>0.5</v>
      </c>
      <c r="AU72" s="62">
        <v>1</v>
      </c>
      <c r="AV72" s="62">
        <v>1</v>
      </c>
      <c r="AW72" s="62">
        <v>1</v>
      </c>
      <c r="AX72" s="62">
        <v>0</v>
      </c>
      <c r="AY72" s="62">
        <v>1</v>
      </c>
      <c r="AZ72" s="62">
        <v>99</v>
      </c>
      <c r="BA72" s="62">
        <v>99</v>
      </c>
      <c r="BB72" s="62">
        <v>99</v>
      </c>
      <c r="BC72" s="62">
        <v>99</v>
      </c>
      <c r="BD72" s="62">
        <v>1</v>
      </c>
      <c r="BE72" s="62">
        <v>1</v>
      </c>
      <c r="BF72" s="62">
        <v>1</v>
      </c>
      <c r="BG72" s="62">
        <v>0.5</v>
      </c>
      <c r="BH72" s="62">
        <v>1</v>
      </c>
      <c r="BI72" s="62">
        <v>0.5</v>
      </c>
      <c r="BJ72" s="62">
        <v>1</v>
      </c>
      <c r="BK72" s="62">
        <v>1</v>
      </c>
      <c r="BL72" s="62">
        <v>0</v>
      </c>
      <c r="BM72" s="62">
        <v>0</v>
      </c>
      <c r="BN72" s="62">
        <v>0</v>
      </c>
      <c r="BO72" s="62">
        <v>0</v>
      </c>
      <c r="BP72" s="62">
        <v>0</v>
      </c>
      <c r="BQ72" s="62">
        <v>0</v>
      </c>
      <c r="BR72" s="62">
        <v>0</v>
      </c>
      <c r="BS72" s="62">
        <v>0</v>
      </c>
      <c r="BT72" s="62">
        <v>0.5</v>
      </c>
      <c r="BU72" s="62">
        <v>99</v>
      </c>
      <c r="BV72" s="62">
        <v>99</v>
      </c>
      <c r="BW72" s="62">
        <v>99</v>
      </c>
      <c r="BX72" s="62">
        <v>99</v>
      </c>
      <c r="BY72" s="62">
        <v>0</v>
      </c>
      <c r="BZ72" s="62">
        <v>1</v>
      </c>
      <c r="CA72" s="62">
        <v>99</v>
      </c>
      <c r="CB72" s="62">
        <v>99</v>
      </c>
      <c r="CC72" s="62">
        <v>1</v>
      </c>
      <c r="CD72" s="62">
        <v>0</v>
      </c>
      <c r="CE72" s="62">
        <v>0</v>
      </c>
      <c r="CF72" s="62">
        <v>1</v>
      </c>
      <c r="CG72" s="62">
        <v>99</v>
      </c>
      <c r="CH72" s="62">
        <v>1</v>
      </c>
      <c r="CI72" s="62">
        <v>1</v>
      </c>
      <c r="CJ72" s="62">
        <v>1</v>
      </c>
      <c r="CK72" s="62">
        <v>1</v>
      </c>
      <c r="CL72" s="62">
        <v>1</v>
      </c>
      <c r="CM72" s="62">
        <v>99</v>
      </c>
      <c r="CN72" s="62">
        <v>1</v>
      </c>
      <c r="CO72" s="62">
        <v>1</v>
      </c>
      <c r="CP72" s="62">
        <v>1</v>
      </c>
      <c r="CQ72" s="62">
        <v>1</v>
      </c>
      <c r="CR72" s="62">
        <v>67</v>
      </c>
      <c r="CS72" s="62" t="s">
        <v>435</v>
      </c>
      <c r="CT72" s="62">
        <v>1</v>
      </c>
      <c r="CU72" s="62">
        <v>1</v>
      </c>
      <c r="CV72" s="62">
        <v>1</v>
      </c>
      <c r="CW72" s="62">
        <v>1</v>
      </c>
      <c r="CX72" s="62">
        <v>1</v>
      </c>
      <c r="CY72" s="62">
        <v>67</v>
      </c>
      <c r="CZ72" s="62" t="s">
        <v>435</v>
      </c>
      <c r="DA72" s="62">
        <v>0</v>
      </c>
      <c r="DB72" s="62">
        <v>0</v>
      </c>
      <c r="DC72" s="62">
        <v>0</v>
      </c>
      <c r="DD72" s="62">
        <v>0</v>
      </c>
      <c r="DE72" s="62">
        <v>0</v>
      </c>
      <c r="DF72" s="62">
        <v>0</v>
      </c>
      <c r="DG72" s="62">
        <v>0</v>
      </c>
      <c r="DH72" s="62">
        <v>0</v>
      </c>
      <c r="DI72" s="62">
        <v>1</v>
      </c>
      <c r="DJ72" s="62">
        <v>1</v>
      </c>
      <c r="DK72" s="62">
        <v>1</v>
      </c>
      <c r="DL72" s="63"/>
      <c r="DM72" s="62" t="s">
        <v>411</v>
      </c>
      <c r="DN72" s="63"/>
      <c r="DO72" s="63"/>
      <c r="DP72" s="63"/>
      <c r="DQ72" s="63"/>
    </row>
    <row r="73" spans="1:121" s="65" customFormat="1">
      <c r="A73" s="62" t="s">
        <v>411</v>
      </c>
      <c r="B73" s="62">
        <v>2</v>
      </c>
      <c r="C73" s="62" t="s">
        <v>436</v>
      </c>
      <c r="D73" s="62">
        <v>68</v>
      </c>
      <c r="E73" s="62">
        <v>158</v>
      </c>
      <c r="F73" s="62">
        <v>13</v>
      </c>
      <c r="G73" s="62">
        <v>42</v>
      </c>
      <c r="H73" s="62">
        <v>1</v>
      </c>
      <c r="I73" s="62">
        <v>2</v>
      </c>
      <c r="J73" s="62"/>
      <c r="K73" s="62">
        <v>1</v>
      </c>
      <c r="L73" s="62">
        <v>1</v>
      </c>
      <c r="M73" s="62">
        <v>1</v>
      </c>
      <c r="N73" s="62">
        <v>1</v>
      </c>
      <c r="O73" s="62">
        <v>1</v>
      </c>
      <c r="P73" s="62">
        <v>1</v>
      </c>
      <c r="Q73" s="62">
        <v>1</v>
      </c>
      <c r="R73" s="62">
        <v>1</v>
      </c>
      <c r="S73" s="62">
        <v>1</v>
      </c>
      <c r="T73" s="62">
        <v>1</v>
      </c>
      <c r="U73" s="62">
        <v>1</v>
      </c>
      <c r="V73" s="62">
        <v>99</v>
      </c>
      <c r="W73" s="62">
        <v>1</v>
      </c>
      <c r="X73" s="62">
        <v>1</v>
      </c>
      <c r="Y73" s="62">
        <v>1</v>
      </c>
      <c r="Z73" s="62">
        <v>1</v>
      </c>
      <c r="AA73" s="62">
        <v>1</v>
      </c>
      <c r="AB73" s="62">
        <v>1</v>
      </c>
      <c r="AC73" s="62">
        <v>1</v>
      </c>
      <c r="AD73" s="62">
        <v>1</v>
      </c>
      <c r="AE73" s="62">
        <v>1</v>
      </c>
      <c r="AF73" s="62">
        <v>1</v>
      </c>
      <c r="AG73" s="62">
        <v>1</v>
      </c>
      <c r="AH73" s="62">
        <v>1</v>
      </c>
      <c r="AI73" s="62">
        <v>1</v>
      </c>
      <c r="AJ73" s="62">
        <v>1</v>
      </c>
      <c r="AK73" s="62">
        <v>1</v>
      </c>
      <c r="AL73" s="62">
        <v>1</v>
      </c>
      <c r="AM73" s="62">
        <v>1</v>
      </c>
      <c r="AN73" s="62">
        <v>1</v>
      </c>
      <c r="AO73" s="62">
        <v>1</v>
      </c>
      <c r="AP73" s="62">
        <v>1</v>
      </c>
      <c r="AQ73" s="62">
        <v>1</v>
      </c>
      <c r="AR73" s="62">
        <v>1</v>
      </c>
      <c r="AS73" s="62">
        <v>1</v>
      </c>
      <c r="AT73" s="62">
        <v>1</v>
      </c>
      <c r="AU73" s="62">
        <v>1</v>
      </c>
      <c r="AV73" s="62">
        <v>1</v>
      </c>
      <c r="AW73" s="62">
        <v>1</v>
      </c>
      <c r="AX73" s="62">
        <v>1</v>
      </c>
      <c r="AY73" s="62">
        <v>1</v>
      </c>
      <c r="AZ73" s="62">
        <v>99</v>
      </c>
      <c r="BA73" s="62">
        <v>99</v>
      </c>
      <c r="BB73" s="62">
        <v>99</v>
      </c>
      <c r="BC73" s="62">
        <v>99</v>
      </c>
      <c r="BD73" s="62">
        <v>1</v>
      </c>
      <c r="BE73" s="62">
        <v>1</v>
      </c>
      <c r="BF73" s="62">
        <v>1</v>
      </c>
      <c r="BG73" s="62">
        <v>1</v>
      </c>
      <c r="BH73" s="62">
        <v>1</v>
      </c>
      <c r="BI73" s="62">
        <v>1</v>
      </c>
      <c r="BJ73" s="62">
        <v>1</v>
      </c>
      <c r="BK73" s="62">
        <v>1</v>
      </c>
      <c r="BL73" s="62">
        <v>1</v>
      </c>
      <c r="BM73" s="62">
        <v>1</v>
      </c>
      <c r="BN73" s="62">
        <v>1</v>
      </c>
      <c r="BO73" s="62">
        <v>1</v>
      </c>
      <c r="BP73" s="62">
        <v>1</v>
      </c>
      <c r="BQ73" s="62">
        <v>1</v>
      </c>
      <c r="BR73" s="62">
        <v>1</v>
      </c>
      <c r="BS73" s="62">
        <v>1</v>
      </c>
      <c r="BT73" s="62">
        <v>1</v>
      </c>
      <c r="BU73" s="62">
        <v>99</v>
      </c>
      <c r="BV73" s="62">
        <v>99</v>
      </c>
      <c r="BW73" s="62">
        <v>99</v>
      </c>
      <c r="BX73" s="62">
        <v>99</v>
      </c>
      <c r="BY73" s="62">
        <v>1</v>
      </c>
      <c r="BZ73" s="62">
        <v>1</v>
      </c>
      <c r="CA73" s="62">
        <v>99</v>
      </c>
      <c r="CB73" s="62">
        <v>99</v>
      </c>
      <c r="CC73" s="62">
        <v>1</v>
      </c>
      <c r="CD73" s="62">
        <v>1</v>
      </c>
      <c r="CE73" s="62">
        <v>1</v>
      </c>
      <c r="CF73" s="62">
        <v>1</v>
      </c>
      <c r="CG73" s="62">
        <v>1</v>
      </c>
      <c r="CH73" s="62">
        <v>1</v>
      </c>
      <c r="CI73" s="62">
        <v>1</v>
      </c>
      <c r="CJ73" s="62">
        <v>1</v>
      </c>
      <c r="CK73" s="62">
        <v>1</v>
      </c>
      <c r="CL73" s="62">
        <v>1</v>
      </c>
      <c r="CM73" s="62">
        <v>99</v>
      </c>
      <c r="CN73" s="62">
        <v>1</v>
      </c>
      <c r="CO73" s="62">
        <v>1</v>
      </c>
      <c r="CP73" s="62">
        <v>1</v>
      </c>
      <c r="CQ73" s="62">
        <v>1</v>
      </c>
      <c r="CR73" s="62">
        <v>68</v>
      </c>
      <c r="CS73" s="62" t="s">
        <v>436</v>
      </c>
      <c r="CT73" s="62">
        <v>1</v>
      </c>
      <c r="CU73" s="62">
        <v>1</v>
      </c>
      <c r="CV73" s="62">
        <v>1</v>
      </c>
      <c r="CW73" s="62">
        <v>1</v>
      </c>
      <c r="CX73" s="62">
        <v>1</v>
      </c>
      <c r="CY73" s="62">
        <v>68</v>
      </c>
      <c r="CZ73" s="62" t="s">
        <v>436</v>
      </c>
      <c r="DA73" s="62">
        <v>1</v>
      </c>
      <c r="DB73" s="62">
        <v>0</v>
      </c>
      <c r="DC73" s="62">
        <v>1</v>
      </c>
      <c r="DD73" s="62">
        <v>0</v>
      </c>
      <c r="DE73" s="62">
        <v>1</v>
      </c>
      <c r="DF73" s="62">
        <v>0</v>
      </c>
      <c r="DG73" s="62">
        <v>0</v>
      </c>
      <c r="DH73" s="62">
        <v>0</v>
      </c>
      <c r="DI73" s="62">
        <v>1</v>
      </c>
      <c r="DJ73" s="62">
        <v>1</v>
      </c>
      <c r="DK73" s="62">
        <v>1</v>
      </c>
      <c r="DL73" s="63"/>
      <c r="DM73" s="62" t="s">
        <v>411</v>
      </c>
      <c r="DN73" s="63"/>
      <c r="DO73" s="63"/>
      <c r="DP73" s="63"/>
      <c r="DQ73" s="63"/>
    </row>
    <row r="74" spans="1:121" s="65" customFormat="1">
      <c r="A74" s="62" t="s">
        <v>411</v>
      </c>
      <c r="B74" s="62">
        <v>2</v>
      </c>
      <c r="C74" s="62" t="s">
        <v>437</v>
      </c>
      <c r="D74" s="62">
        <v>69</v>
      </c>
      <c r="E74" s="62">
        <v>76</v>
      </c>
      <c r="F74" s="62">
        <v>8</v>
      </c>
      <c r="G74" s="62">
        <v>27</v>
      </c>
      <c r="H74" s="62">
        <v>1</v>
      </c>
      <c r="I74" s="62">
        <v>2</v>
      </c>
      <c r="J74" s="62"/>
      <c r="K74" s="62">
        <v>1</v>
      </c>
      <c r="L74" s="62">
        <v>1</v>
      </c>
      <c r="M74" s="62">
        <v>1</v>
      </c>
      <c r="N74" s="62">
        <v>1</v>
      </c>
      <c r="O74" s="62">
        <v>1</v>
      </c>
      <c r="P74" s="62">
        <v>1</v>
      </c>
      <c r="Q74" s="62">
        <v>1</v>
      </c>
      <c r="R74" s="62">
        <v>1</v>
      </c>
      <c r="S74" s="62">
        <v>1</v>
      </c>
      <c r="T74" s="62">
        <v>1</v>
      </c>
      <c r="U74" s="62">
        <v>1</v>
      </c>
      <c r="V74" s="62">
        <v>99</v>
      </c>
      <c r="W74" s="62">
        <v>1</v>
      </c>
      <c r="X74" s="62">
        <v>1</v>
      </c>
      <c r="Y74" s="62">
        <v>1</v>
      </c>
      <c r="Z74" s="62">
        <v>1</v>
      </c>
      <c r="AA74" s="62">
        <v>1</v>
      </c>
      <c r="AB74" s="62">
        <v>1</v>
      </c>
      <c r="AC74" s="62">
        <v>1</v>
      </c>
      <c r="AD74" s="62">
        <v>1</v>
      </c>
      <c r="AE74" s="62">
        <v>1</v>
      </c>
      <c r="AF74" s="62">
        <v>1</v>
      </c>
      <c r="AG74" s="62">
        <v>1</v>
      </c>
      <c r="AH74" s="62">
        <v>1</v>
      </c>
      <c r="AI74" s="62">
        <v>1</v>
      </c>
      <c r="AJ74" s="62">
        <v>1</v>
      </c>
      <c r="AK74" s="62">
        <v>1</v>
      </c>
      <c r="AL74" s="62">
        <v>1</v>
      </c>
      <c r="AM74" s="62">
        <v>1</v>
      </c>
      <c r="AN74" s="62">
        <v>1</v>
      </c>
      <c r="AO74" s="62">
        <v>1</v>
      </c>
      <c r="AP74" s="62">
        <v>1</v>
      </c>
      <c r="AQ74" s="62">
        <v>0</v>
      </c>
      <c r="AR74" s="62">
        <v>1</v>
      </c>
      <c r="AS74" s="62">
        <v>1</v>
      </c>
      <c r="AT74" s="62">
        <v>1</v>
      </c>
      <c r="AU74" s="62">
        <v>1</v>
      </c>
      <c r="AV74" s="62">
        <v>1</v>
      </c>
      <c r="AW74" s="62">
        <v>1</v>
      </c>
      <c r="AX74" s="62">
        <v>0</v>
      </c>
      <c r="AY74" s="62">
        <v>0</v>
      </c>
      <c r="AZ74" s="62">
        <v>99</v>
      </c>
      <c r="BA74" s="62">
        <v>99</v>
      </c>
      <c r="BB74" s="62">
        <v>99</v>
      </c>
      <c r="BC74" s="62">
        <v>99</v>
      </c>
      <c r="BD74" s="62">
        <v>1</v>
      </c>
      <c r="BE74" s="62">
        <v>1</v>
      </c>
      <c r="BF74" s="62">
        <v>0.5</v>
      </c>
      <c r="BG74" s="62">
        <v>1</v>
      </c>
      <c r="BH74" s="62">
        <v>1</v>
      </c>
      <c r="BI74" s="62">
        <v>1</v>
      </c>
      <c r="BJ74" s="62">
        <v>1</v>
      </c>
      <c r="BK74" s="62">
        <v>1</v>
      </c>
      <c r="BL74" s="62">
        <v>1</v>
      </c>
      <c r="BM74" s="62">
        <v>1</v>
      </c>
      <c r="BN74" s="62">
        <v>1</v>
      </c>
      <c r="BO74" s="62">
        <v>1</v>
      </c>
      <c r="BP74" s="62">
        <v>1</v>
      </c>
      <c r="BQ74" s="62">
        <v>1</v>
      </c>
      <c r="BR74" s="62">
        <v>1</v>
      </c>
      <c r="BS74" s="62">
        <v>1</v>
      </c>
      <c r="BT74" s="62">
        <v>1</v>
      </c>
      <c r="BU74" s="62">
        <v>99</v>
      </c>
      <c r="BV74" s="62">
        <v>99</v>
      </c>
      <c r="BW74" s="62">
        <v>99</v>
      </c>
      <c r="BX74" s="62">
        <v>99</v>
      </c>
      <c r="BY74" s="62">
        <v>1</v>
      </c>
      <c r="BZ74" s="62">
        <v>1</v>
      </c>
      <c r="CA74" s="62">
        <v>99</v>
      </c>
      <c r="CB74" s="62">
        <v>99</v>
      </c>
      <c r="CC74" s="62">
        <v>1</v>
      </c>
      <c r="CD74" s="62">
        <v>0</v>
      </c>
      <c r="CE74" s="62">
        <v>0</v>
      </c>
      <c r="CF74" s="62">
        <v>1</v>
      </c>
      <c r="CG74" s="62">
        <v>1</v>
      </c>
      <c r="CH74" s="62">
        <v>1</v>
      </c>
      <c r="CI74" s="62">
        <v>1</v>
      </c>
      <c r="CJ74" s="62">
        <v>1</v>
      </c>
      <c r="CK74" s="62">
        <v>1</v>
      </c>
      <c r="CL74" s="62">
        <v>1</v>
      </c>
      <c r="CM74" s="62">
        <v>1</v>
      </c>
      <c r="CN74" s="62">
        <v>1</v>
      </c>
      <c r="CO74" s="62">
        <v>1</v>
      </c>
      <c r="CP74" s="62">
        <v>1</v>
      </c>
      <c r="CQ74" s="62">
        <v>1</v>
      </c>
      <c r="CR74" s="62">
        <v>69</v>
      </c>
      <c r="CS74" s="62" t="s">
        <v>437</v>
      </c>
      <c r="CT74" s="62">
        <v>1</v>
      </c>
      <c r="CU74" s="62">
        <v>1</v>
      </c>
      <c r="CV74" s="62">
        <v>1</v>
      </c>
      <c r="CW74" s="62">
        <v>1</v>
      </c>
      <c r="CX74" s="62">
        <v>1</v>
      </c>
      <c r="CY74" s="62">
        <v>69</v>
      </c>
      <c r="CZ74" s="62" t="s">
        <v>437</v>
      </c>
      <c r="DA74" s="62">
        <v>1</v>
      </c>
      <c r="DB74" s="62">
        <v>0</v>
      </c>
      <c r="DC74" s="62">
        <v>0</v>
      </c>
      <c r="DD74" s="62">
        <v>0</v>
      </c>
      <c r="DE74" s="62">
        <v>0</v>
      </c>
      <c r="DF74" s="62">
        <v>0</v>
      </c>
      <c r="DG74" s="62">
        <v>0</v>
      </c>
      <c r="DH74" s="62">
        <v>0</v>
      </c>
      <c r="DI74" s="62">
        <v>1</v>
      </c>
      <c r="DJ74" s="62">
        <v>1</v>
      </c>
      <c r="DK74" s="62">
        <v>0</v>
      </c>
      <c r="DL74" s="63"/>
      <c r="DM74" s="62" t="s">
        <v>411</v>
      </c>
      <c r="DN74" s="63"/>
      <c r="DO74" s="63"/>
      <c r="DP74" s="63"/>
      <c r="DQ74" s="63"/>
    </row>
    <row r="75" spans="1:121" s="65" customFormat="1">
      <c r="A75" s="62" t="s">
        <v>411</v>
      </c>
      <c r="B75" s="62">
        <v>2</v>
      </c>
      <c r="C75" s="62" t="s">
        <v>438</v>
      </c>
      <c r="D75" s="62">
        <v>70</v>
      </c>
      <c r="E75" s="62">
        <v>163</v>
      </c>
      <c r="F75" s="62">
        <v>9</v>
      </c>
      <c r="G75" s="62">
        <v>43</v>
      </c>
      <c r="H75" s="62">
        <v>1</v>
      </c>
      <c r="I75" s="62">
        <v>2</v>
      </c>
      <c r="J75" s="62"/>
      <c r="K75" s="62">
        <v>1</v>
      </c>
      <c r="L75" s="62">
        <v>1</v>
      </c>
      <c r="M75" s="62">
        <v>1</v>
      </c>
      <c r="N75" s="62">
        <v>1</v>
      </c>
      <c r="O75" s="62">
        <v>1</v>
      </c>
      <c r="P75" s="62">
        <v>1</v>
      </c>
      <c r="Q75" s="62">
        <v>99</v>
      </c>
      <c r="R75" s="62">
        <v>1</v>
      </c>
      <c r="S75" s="62">
        <v>1</v>
      </c>
      <c r="T75" s="62">
        <v>1</v>
      </c>
      <c r="U75" s="62">
        <v>1</v>
      </c>
      <c r="V75" s="62">
        <v>99</v>
      </c>
      <c r="W75" s="62">
        <v>1</v>
      </c>
      <c r="X75" s="62">
        <v>1</v>
      </c>
      <c r="Y75" s="62">
        <v>1</v>
      </c>
      <c r="Z75" s="62">
        <v>1</v>
      </c>
      <c r="AA75" s="62">
        <v>1</v>
      </c>
      <c r="AB75" s="62">
        <v>1</v>
      </c>
      <c r="AC75" s="62">
        <v>1</v>
      </c>
      <c r="AD75" s="62">
        <v>1</v>
      </c>
      <c r="AE75" s="62">
        <v>1</v>
      </c>
      <c r="AF75" s="62">
        <v>1</v>
      </c>
      <c r="AG75" s="62">
        <v>1</v>
      </c>
      <c r="AH75" s="62">
        <v>1</v>
      </c>
      <c r="AI75" s="62">
        <v>99</v>
      </c>
      <c r="AJ75" s="62">
        <v>1</v>
      </c>
      <c r="AK75" s="62">
        <v>1</v>
      </c>
      <c r="AL75" s="62">
        <v>1</v>
      </c>
      <c r="AM75" s="62">
        <v>1</v>
      </c>
      <c r="AN75" s="62">
        <v>1</v>
      </c>
      <c r="AO75" s="62">
        <v>1</v>
      </c>
      <c r="AP75" s="62">
        <v>1</v>
      </c>
      <c r="AQ75" s="62">
        <v>1</v>
      </c>
      <c r="AR75" s="62">
        <v>1</v>
      </c>
      <c r="AS75" s="62">
        <v>1</v>
      </c>
      <c r="AT75" s="62">
        <v>1</v>
      </c>
      <c r="AU75" s="62">
        <v>1</v>
      </c>
      <c r="AV75" s="62">
        <v>1</v>
      </c>
      <c r="AW75" s="62">
        <v>1</v>
      </c>
      <c r="AX75" s="62">
        <v>1</v>
      </c>
      <c r="AY75" s="62">
        <v>1</v>
      </c>
      <c r="AZ75" s="62">
        <v>99</v>
      </c>
      <c r="BA75" s="62">
        <v>99</v>
      </c>
      <c r="BB75" s="62">
        <v>99</v>
      </c>
      <c r="BC75" s="62">
        <v>99</v>
      </c>
      <c r="BD75" s="62">
        <v>1</v>
      </c>
      <c r="BE75" s="62">
        <v>1</v>
      </c>
      <c r="BF75" s="62">
        <v>1</v>
      </c>
      <c r="BG75" s="62">
        <v>1</v>
      </c>
      <c r="BH75" s="62">
        <v>1</v>
      </c>
      <c r="BI75" s="62">
        <v>1</v>
      </c>
      <c r="BJ75" s="62">
        <v>1</v>
      </c>
      <c r="BK75" s="62">
        <v>1</v>
      </c>
      <c r="BL75" s="62">
        <v>1</v>
      </c>
      <c r="BM75" s="62">
        <v>0.5</v>
      </c>
      <c r="BN75" s="62">
        <v>1</v>
      </c>
      <c r="BO75" s="62">
        <v>1</v>
      </c>
      <c r="BP75" s="62">
        <v>1</v>
      </c>
      <c r="BQ75" s="62">
        <v>1</v>
      </c>
      <c r="BR75" s="62">
        <v>1</v>
      </c>
      <c r="BS75" s="62">
        <v>1</v>
      </c>
      <c r="BT75" s="62">
        <v>0.5</v>
      </c>
      <c r="BU75" s="62">
        <v>99</v>
      </c>
      <c r="BV75" s="62">
        <v>99</v>
      </c>
      <c r="BW75" s="62">
        <v>99</v>
      </c>
      <c r="BX75" s="62">
        <v>99</v>
      </c>
      <c r="BY75" s="62">
        <v>1</v>
      </c>
      <c r="BZ75" s="62">
        <v>1</v>
      </c>
      <c r="CA75" s="62">
        <v>99</v>
      </c>
      <c r="CB75" s="62">
        <v>99</v>
      </c>
      <c r="CC75" s="62">
        <v>1</v>
      </c>
      <c r="CD75" s="62">
        <v>1</v>
      </c>
      <c r="CE75" s="62">
        <v>1</v>
      </c>
      <c r="CF75" s="62">
        <v>1</v>
      </c>
      <c r="CG75" s="62">
        <v>1</v>
      </c>
      <c r="CH75" s="62">
        <v>1</v>
      </c>
      <c r="CI75" s="62">
        <v>1</v>
      </c>
      <c r="CJ75" s="62">
        <v>1</v>
      </c>
      <c r="CK75" s="62">
        <v>1</v>
      </c>
      <c r="CL75" s="62">
        <v>1</v>
      </c>
      <c r="CM75" s="62">
        <v>1</v>
      </c>
      <c r="CN75" s="62">
        <v>1</v>
      </c>
      <c r="CO75" s="62">
        <v>1</v>
      </c>
      <c r="CP75" s="62">
        <v>1</v>
      </c>
      <c r="CQ75" s="62">
        <v>1</v>
      </c>
      <c r="CR75" s="62">
        <v>70</v>
      </c>
      <c r="CS75" s="62" t="s">
        <v>438</v>
      </c>
      <c r="CT75" s="62">
        <v>1</v>
      </c>
      <c r="CU75" s="62">
        <v>1</v>
      </c>
      <c r="CV75" s="62">
        <v>1</v>
      </c>
      <c r="CW75" s="62">
        <v>1</v>
      </c>
      <c r="CX75" s="62">
        <v>1</v>
      </c>
      <c r="CY75" s="62">
        <v>70</v>
      </c>
      <c r="CZ75" s="62" t="s">
        <v>438</v>
      </c>
      <c r="DA75" s="62">
        <v>1</v>
      </c>
      <c r="DB75" s="62">
        <v>0</v>
      </c>
      <c r="DC75" s="62">
        <v>1</v>
      </c>
      <c r="DD75" s="62">
        <v>0</v>
      </c>
      <c r="DE75" s="62">
        <v>1</v>
      </c>
      <c r="DF75" s="62">
        <v>0</v>
      </c>
      <c r="DG75" s="62">
        <v>0</v>
      </c>
      <c r="DH75" s="62">
        <v>0</v>
      </c>
      <c r="DI75" s="62">
        <v>1</v>
      </c>
      <c r="DJ75" s="62">
        <v>1</v>
      </c>
      <c r="DK75" s="62">
        <v>1</v>
      </c>
      <c r="DL75" s="63"/>
      <c r="DM75" s="62" t="s">
        <v>411</v>
      </c>
      <c r="DN75" s="63"/>
      <c r="DO75" s="63"/>
      <c r="DP75" s="63"/>
      <c r="DQ75" s="63"/>
    </row>
    <row r="76" spans="1:121" s="65" customFormat="1">
      <c r="A76" s="62" t="s">
        <v>411</v>
      </c>
      <c r="B76" s="62">
        <v>2</v>
      </c>
      <c r="C76" s="62" t="s">
        <v>439</v>
      </c>
      <c r="D76" s="62">
        <v>71</v>
      </c>
      <c r="E76" s="62">
        <v>44</v>
      </c>
      <c r="F76" s="62">
        <v>5</v>
      </c>
      <c r="G76" s="62">
        <v>8</v>
      </c>
      <c r="H76" s="62">
        <v>1</v>
      </c>
      <c r="I76" s="62">
        <v>2</v>
      </c>
      <c r="J76" s="62"/>
      <c r="K76" s="62">
        <v>1</v>
      </c>
      <c r="L76" s="62">
        <v>1</v>
      </c>
      <c r="M76" s="62">
        <v>1</v>
      </c>
      <c r="N76" s="62">
        <v>1</v>
      </c>
      <c r="O76" s="62">
        <v>1</v>
      </c>
      <c r="P76" s="62">
        <v>1</v>
      </c>
      <c r="Q76" s="62">
        <v>1</v>
      </c>
      <c r="R76" s="62">
        <v>1</v>
      </c>
      <c r="S76" s="62">
        <v>1</v>
      </c>
      <c r="T76" s="62">
        <v>1</v>
      </c>
      <c r="U76" s="62">
        <v>1</v>
      </c>
      <c r="V76" s="62">
        <v>99</v>
      </c>
      <c r="W76" s="62">
        <v>1</v>
      </c>
      <c r="X76" s="62">
        <v>1</v>
      </c>
      <c r="Y76" s="62">
        <v>1</v>
      </c>
      <c r="Z76" s="62">
        <v>1</v>
      </c>
      <c r="AA76" s="62">
        <v>1</v>
      </c>
      <c r="AB76" s="62">
        <v>1</v>
      </c>
      <c r="AC76" s="62">
        <v>1</v>
      </c>
      <c r="AD76" s="62">
        <v>1</v>
      </c>
      <c r="AE76" s="62">
        <v>1</v>
      </c>
      <c r="AF76" s="62">
        <v>1</v>
      </c>
      <c r="AG76" s="62">
        <v>1</v>
      </c>
      <c r="AH76" s="62">
        <v>1</v>
      </c>
      <c r="AI76" s="62">
        <v>99</v>
      </c>
      <c r="AJ76" s="62">
        <v>1</v>
      </c>
      <c r="AK76" s="62">
        <v>1</v>
      </c>
      <c r="AL76" s="62">
        <v>1</v>
      </c>
      <c r="AM76" s="62">
        <v>1</v>
      </c>
      <c r="AN76" s="62">
        <v>1</v>
      </c>
      <c r="AO76" s="62">
        <v>1</v>
      </c>
      <c r="AP76" s="62">
        <v>1</v>
      </c>
      <c r="AQ76" s="62">
        <v>1</v>
      </c>
      <c r="AR76" s="62">
        <v>1</v>
      </c>
      <c r="AS76" s="62">
        <v>1</v>
      </c>
      <c r="AT76" s="62">
        <v>1</v>
      </c>
      <c r="AU76" s="62">
        <v>1</v>
      </c>
      <c r="AV76" s="62">
        <v>1</v>
      </c>
      <c r="AW76" s="62">
        <v>1</v>
      </c>
      <c r="AX76" s="62">
        <v>1</v>
      </c>
      <c r="AY76" s="62">
        <v>1</v>
      </c>
      <c r="AZ76" s="62">
        <v>99</v>
      </c>
      <c r="BA76" s="62">
        <v>99</v>
      </c>
      <c r="BB76" s="62">
        <v>99</v>
      </c>
      <c r="BC76" s="62">
        <v>99</v>
      </c>
      <c r="BD76" s="62">
        <v>1</v>
      </c>
      <c r="BE76" s="62">
        <v>1</v>
      </c>
      <c r="BF76" s="62">
        <v>1</v>
      </c>
      <c r="BG76" s="62">
        <v>1</v>
      </c>
      <c r="BH76" s="62">
        <v>1</v>
      </c>
      <c r="BI76" s="62">
        <v>1</v>
      </c>
      <c r="BJ76" s="62">
        <v>1</v>
      </c>
      <c r="BK76" s="62">
        <v>1</v>
      </c>
      <c r="BL76" s="62">
        <v>1</v>
      </c>
      <c r="BM76" s="62">
        <v>1</v>
      </c>
      <c r="BN76" s="62">
        <v>1</v>
      </c>
      <c r="BO76" s="62">
        <v>1</v>
      </c>
      <c r="BP76" s="62">
        <v>1</v>
      </c>
      <c r="BQ76" s="62">
        <v>1</v>
      </c>
      <c r="BR76" s="62">
        <v>1</v>
      </c>
      <c r="BS76" s="62">
        <v>1</v>
      </c>
      <c r="BT76" s="62">
        <v>1</v>
      </c>
      <c r="BU76" s="62">
        <v>99</v>
      </c>
      <c r="BV76" s="62">
        <v>99</v>
      </c>
      <c r="BW76" s="62">
        <v>1</v>
      </c>
      <c r="BX76" s="62">
        <v>99</v>
      </c>
      <c r="BY76" s="62">
        <v>1</v>
      </c>
      <c r="BZ76" s="62">
        <v>1</v>
      </c>
      <c r="CA76" s="62">
        <v>99</v>
      </c>
      <c r="CB76" s="62">
        <v>99</v>
      </c>
      <c r="CC76" s="62">
        <v>1</v>
      </c>
      <c r="CD76" s="62">
        <v>1</v>
      </c>
      <c r="CE76" s="62">
        <v>1</v>
      </c>
      <c r="CF76" s="62">
        <v>1</v>
      </c>
      <c r="CG76" s="62">
        <v>1</v>
      </c>
      <c r="CH76" s="62">
        <v>1</v>
      </c>
      <c r="CI76" s="62">
        <v>1</v>
      </c>
      <c r="CJ76" s="62">
        <v>1</v>
      </c>
      <c r="CK76" s="62">
        <v>1</v>
      </c>
      <c r="CL76" s="62">
        <v>1</v>
      </c>
      <c r="CM76" s="62">
        <v>1</v>
      </c>
      <c r="CN76" s="62">
        <v>1</v>
      </c>
      <c r="CO76" s="62">
        <v>1</v>
      </c>
      <c r="CP76" s="62">
        <v>1</v>
      </c>
      <c r="CQ76" s="62">
        <v>1</v>
      </c>
      <c r="CR76" s="62">
        <v>71</v>
      </c>
      <c r="CS76" s="62" t="s">
        <v>439</v>
      </c>
      <c r="CT76" s="62">
        <v>1</v>
      </c>
      <c r="CU76" s="62">
        <v>1</v>
      </c>
      <c r="CV76" s="62">
        <v>1</v>
      </c>
      <c r="CW76" s="62">
        <v>1</v>
      </c>
      <c r="CX76" s="62">
        <v>1</v>
      </c>
      <c r="CY76" s="62">
        <v>71</v>
      </c>
      <c r="CZ76" s="62" t="s">
        <v>439</v>
      </c>
      <c r="DA76" s="62">
        <v>0</v>
      </c>
      <c r="DB76" s="62">
        <v>0</v>
      </c>
      <c r="DC76" s="62">
        <v>0</v>
      </c>
      <c r="DD76" s="62">
        <v>0</v>
      </c>
      <c r="DE76" s="62">
        <v>0</v>
      </c>
      <c r="DF76" s="62">
        <v>0</v>
      </c>
      <c r="DG76" s="62">
        <v>0</v>
      </c>
      <c r="DH76" s="62">
        <v>0</v>
      </c>
      <c r="DI76" s="62">
        <v>1</v>
      </c>
      <c r="DJ76" s="62">
        <v>1</v>
      </c>
      <c r="DK76" s="62">
        <v>1</v>
      </c>
      <c r="DL76" s="63"/>
      <c r="DM76" s="62" t="s">
        <v>411</v>
      </c>
      <c r="DN76" s="63"/>
      <c r="DO76" s="63"/>
      <c r="DP76" s="63"/>
      <c r="DQ76" s="63"/>
    </row>
    <row r="77" spans="1:121" s="65" customFormat="1">
      <c r="A77" s="62" t="s">
        <v>411</v>
      </c>
      <c r="B77" s="62">
        <v>2</v>
      </c>
      <c r="C77" s="62" t="s">
        <v>440</v>
      </c>
      <c r="D77" s="62">
        <v>72</v>
      </c>
      <c r="E77" s="62">
        <v>13</v>
      </c>
      <c r="F77" s="62">
        <v>1</v>
      </c>
      <c r="G77" s="62">
        <v>4</v>
      </c>
      <c r="H77" s="62">
        <v>1</v>
      </c>
      <c r="I77" s="62">
        <v>2</v>
      </c>
      <c r="J77" s="62">
        <v>1</v>
      </c>
      <c r="K77" s="62">
        <v>1</v>
      </c>
      <c r="L77" s="62">
        <v>1</v>
      </c>
      <c r="M77" s="62">
        <v>1</v>
      </c>
      <c r="N77" s="62">
        <v>1</v>
      </c>
      <c r="O77" s="62">
        <v>1</v>
      </c>
      <c r="P77" s="62">
        <v>1</v>
      </c>
      <c r="Q77" s="62">
        <v>99</v>
      </c>
      <c r="R77" s="62">
        <v>1</v>
      </c>
      <c r="S77" s="62">
        <v>1</v>
      </c>
      <c r="T77" s="62">
        <v>1</v>
      </c>
      <c r="U77" s="62">
        <v>1</v>
      </c>
      <c r="V77" s="62">
        <v>99</v>
      </c>
      <c r="W77" s="62">
        <v>1</v>
      </c>
      <c r="X77" s="62">
        <v>1</v>
      </c>
      <c r="Y77" s="62">
        <v>1</v>
      </c>
      <c r="Z77" s="62">
        <v>1</v>
      </c>
      <c r="AA77" s="62">
        <v>1</v>
      </c>
      <c r="AB77" s="62">
        <v>1</v>
      </c>
      <c r="AC77" s="62">
        <v>1</v>
      </c>
      <c r="AD77" s="62">
        <v>1</v>
      </c>
      <c r="AE77" s="62">
        <v>1</v>
      </c>
      <c r="AF77" s="62">
        <v>1</v>
      </c>
      <c r="AG77" s="62">
        <v>1</v>
      </c>
      <c r="AH77" s="62">
        <v>1</v>
      </c>
      <c r="AI77" s="62">
        <v>99</v>
      </c>
      <c r="AJ77" s="62">
        <v>1</v>
      </c>
      <c r="AK77" s="62">
        <v>1</v>
      </c>
      <c r="AL77" s="62">
        <v>1</v>
      </c>
      <c r="AM77" s="62">
        <v>1</v>
      </c>
      <c r="AN77" s="62">
        <v>1</v>
      </c>
      <c r="AO77" s="62">
        <v>1</v>
      </c>
      <c r="AP77" s="62">
        <v>1</v>
      </c>
      <c r="AQ77" s="62">
        <v>1</v>
      </c>
      <c r="AR77" s="62">
        <v>1</v>
      </c>
      <c r="AS77" s="62">
        <v>1</v>
      </c>
      <c r="AT77" s="62">
        <v>1</v>
      </c>
      <c r="AU77" s="62">
        <v>1</v>
      </c>
      <c r="AV77" s="62">
        <v>1</v>
      </c>
      <c r="AW77" s="62">
        <v>1</v>
      </c>
      <c r="AX77" s="62">
        <v>0</v>
      </c>
      <c r="AY77" s="62">
        <v>1</v>
      </c>
      <c r="AZ77" s="62">
        <v>99</v>
      </c>
      <c r="BA77" s="62">
        <v>99</v>
      </c>
      <c r="BB77" s="62">
        <v>99</v>
      </c>
      <c r="BC77" s="62">
        <v>99</v>
      </c>
      <c r="BD77" s="62">
        <v>1</v>
      </c>
      <c r="BE77" s="62">
        <v>1</v>
      </c>
      <c r="BF77" s="62">
        <v>1</v>
      </c>
      <c r="BG77" s="62">
        <v>0.5</v>
      </c>
      <c r="BH77" s="62">
        <v>1</v>
      </c>
      <c r="BI77" s="62">
        <v>1</v>
      </c>
      <c r="BJ77" s="62">
        <v>0.5</v>
      </c>
      <c r="BK77" s="62">
        <v>0.5</v>
      </c>
      <c r="BL77" s="62">
        <v>1</v>
      </c>
      <c r="BM77" s="62">
        <v>0.5</v>
      </c>
      <c r="BN77" s="62">
        <v>0.5</v>
      </c>
      <c r="BO77" s="62">
        <v>1</v>
      </c>
      <c r="BP77" s="62">
        <v>1</v>
      </c>
      <c r="BQ77" s="62">
        <v>1</v>
      </c>
      <c r="BR77" s="62">
        <v>0.5</v>
      </c>
      <c r="BS77" s="62">
        <v>0.5</v>
      </c>
      <c r="BT77" s="62">
        <v>0.5</v>
      </c>
      <c r="BU77" s="62">
        <v>99</v>
      </c>
      <c r="BV77" s="62">
        <v>99</v>
      </c>
      <c r="BW77" s="62">
        <v>99</v>
      </c>
      <c r="BX77" s="62">
        <v>99</v>
      </c>
      <c r="BY77" s="62">
        <v>0</v>
      </c>
      <c r="BZ77" s="62">
        <v>1</v>
      </c>
      <c r="CA77" s="62">
        <v>99</v>
      </c>
      <c r="CB77" s="62">
        <v>99</v>
      </c>
      <c r="CC77" s="62">
        <v>0</v>
      </c>
      <c r="CD77" s="62">
        <v>0</v>
      </c>
      <c r="CE77" s="62">
        <v>0</v>
      </c>
      <c r="CF77" s="62">
        <v>1</v>
      </c>
      <c r="CG77" s="62">
        <v>99</v>
      </c>
      <c r="CH77" s="62">
        <v>99</v>
      </c>
      <c r="CI77" s="62">
        <v>1</v>
      </c>
      <c r="CJ77" s="62">
        <v>1</v>
      </c>
      <c r="CK77" s="62">
        <v>1</v>
      </c>
      <c r="CL77" s="62">
        <v>1</v>
      </c>
      <c r="CM77" s="62">
        <v>1</v>
      </c>
      <c r="CN77" s="62">
        <v>1</v>
      </c>
      <c r="CO77" s="62">
        <v>1</v>
      </c>
      <c r="CP77" s="62">
        <v>1</v>
      </c>
      <c r="CQ77" s="62">
        <v>1</v>
      </c>
      <c r="CR77" s="62">
        <v>72</v>
      </c>
      <c r="CS77" s="62" t="s">
        <v>440</v>
      </c>
      <c r="CT77" s="62">
        <v>1</v>
      </c>
      <c r="CU77" s="62">
        <v>1</v>
      </c>
      <c r="CV77" s="62">
        <v>1</v>
      </c>
      <c r="CW77" s="62">
        <v>1</v>
      </c>
      <c r="CX77" s="62">
        <v>1</v>
      </c>
      <c r="CY77" s="62">
        <v>72</v>
      </c>
      <c r="CZ77" s="62" t="s">
        <v>440</v>
      </c>
      <c r="DA77" s="62">
        <v>0</v>
      </c>
      <c r="DB77" s="62">
        <v>0</v>
      </c>
      <c r="DC77" s="62">
        <v>0</v>
      </c>
      <c r="DD77" s="62">
        <v>0</v>
      </c>
      <c r="DE77" s="62">
        <v>0</v>
      </c>
      <c r="DF77" s="62">
        <v>0</v>
      </c>
      <c r="DG77" s="62">
        <v>0</v>
      </c>
      <c r="DH77" s="62">
        <v>0</v>
      </c>
      <c r="DI77" s="62">
        <v>1</v>
      </c>
      <c r="DJ77" s="62">
        <v>1</v>
      </c>
      <c r="DK77" s="62">
        <v>1</v>
      </c>
      <c r="DL77" s="63"/>
      <c r="DM77" s="62" t="s">
        <v>411</v>
      </c>
      <c r="DN77" s="63"/>
      <c r="DO77" s="63"/>
      <c r="DP77" s="63"/>
      <c r="DQ77" s="63"/>
    </row>
    <row r="78" spans="1:121" s="65" customFormat="1">
      <c r="A78" s="62" t="s">
        <v>411</v>
      </c>
      <c r="B78" s="62">
        <v>2</v>
      </c>
      <c r="C78" s="62" t="s">
        <v>441</v>
      </c>
      <c r="D78" s="62">
        <v>73</v>
      </c>
      <c r="E78" s="62">
        <v>24</v>
      </c>
      <c r="F78" s="62">
        <v>0</v>
      </c>
      <c r="G78" s="62">
        <v>7</v>
      </c>
      <c r="H78" s="62">
        <v>1</v>
      </c>
      <c r="I78" s="62">
        <v>2</v>
      </c>
      <c r="J78" s="62">
        <v>1</v>
      </c>
      <c r="K78" s="62">
        <v>1</v>
      </c>
      <c r="L78" s="62">
        <v>1</v>
      </c>
      <c r="M78" s="62">
        <v>1</v>
      </c>
      <c r="N78" s="62">
        <v>1</v>
      </c>
      <c r="O78" s="62">
        <v>1</v>
      </c>
      <c r="P78" s="62">
        <v>1</v>
      </c>
      <c r="Q78" s="62">
        <v>1</v>
      </c>
      <c r="R78" s="62">
        <v>1</v>
      </c>
      <c r="S78" s="62">
        <v>1</v>
      </c>
      <c r="T78" s="62">
        <v>1</v>
      </c>
      <c r="U78" s="62">
        <v>99</v>
      </c>
      <c r="V78" s="62">
        <v>99</v>
      </c>
      <c r="W78" s="62">
        <v>1</v>
      </c>
      <c r="X78" s="62">
        <v>1</v>
      </c>
      <c r="Y78" s="62">
        <v>1</v>
      </c>
      <c r="Z78" s="62">
        <v>1</v>
      </c>
      <c r="AA78" s="62">
        <v>1</v>
      </c>
      <c r="AB78" s="62">
        <v>1</v>
      </c>
      <c r="AC78" s="62">
        <v>1</v>
      </c>
      <c r="AD78" s="62">
        <v>1</v>
      </c>
      <c r="AE78" s="62">
        <v>1</v>
      </c>
      <c r="AF78" s="62">
        <v>1</v>
      </c>
      <c r="AG78" s="62">
        <v>1</v>
      </c>
      <c r="AH78" s="62">
        <v>1</v>
      </c>
      <c r="AI78" s="62">
        <v>1</v>
      </c>
      <c r="AJ78" s="62">
        <v>1</v>
      </c>
      <c r="AK78" s="62">
        <v>1</v>
      </c>
      <c r="AL78" s="62">
        <v>1</v>
      </c>
      <c r="AM78" s="62">
        <v>1</v>
      </c>
      <c r="AN78" s="62">
        <v>0.5</v>
      </c>
      <c r="AO78" s="62">
        <v>1</v>
      </c>
      <c r="AP78" s="62">
        <v>1</v>
      </c>
      <c r="AQ78" s="62">
        <v>0.5</v>
      </c>
      <c r="AR78" s="62">
        <v>1</v>
      </c>
      <c r="AS78" s="62">
        <v>0.5</v>
      </c>
      <c r="AT78" s="62">
        <v>0.5</v>
      </c>
      <c r="AU78" s="62">
        <v>1</v>
      </c>
      <c r="AV78" s="62">
        <v>1</v>
      </c>
      <c r="AW78" s="62">
        <v>1</v>
      </c>
      <c r="AX78" s="62">
        <v>1</v>
      </c>
      <c r="AY78" s="62">
        <v>0</v>
      </c>
      <c r="AZ78" s="62">
        <v>99</v>
      </c>
      <c r="BA78" s="62">
        <v>99</v>
      </c>
      <c r="BB78" s="62">
        <v>99</v>
      </c>
      <c r="BC78" s="62">
        <v>99</v>
      </c>
      <c r="BD78" s="62">
        <v>0.5</v>
      </c>
      <c r="BE78" s="62">
        <v>0.5</v>
      </c>
      <c r="BF78" s="62">
        <v>0.5</v>
      </c>
      <c r="BG78" s="62">
        <v>0.5</v>
      </c>
      <c r="BH78" s="62">
        <v>1</v>
      </c>
      <c r="BI78" s="62">
        <v>0.5</v>
      </c>
      <c r="BJ78" s="62">
        <v>0.5</v>
      </c>
      <c r="BK78" s="62">
        <v>0.5</v>
      </c>
      <c r="BL78" s="62">
        <v>0.5</v>
      </c>
      <c r="BM78" s="62">
        <v>0</v>
      </c>
      <c r="BN78" s="62">
        <v>0</v>
      </c>
      <c r="BO78" s="62">
        <v>0.5</v>
      </c>
      <c r="BP78" s="62">
        <v>1</v>
      </c>
      <c r="BQ78" s="62">
        <v>0.5</v>
      </c>
      <c r="BR78" s="62">
        <v>0.5</v>
      </c>
      <c r="BS78" s="62">
        <v>0.5</v>
      </c>
      <c r="BT78" s="62">
        <v>0.5</v>
      </c>
      <c r="BU78" s="62">
        <v>99</v>
      </c>
      <c r="BV78" s="62">
        <v>99</v>
      </c>
      <c r="BW78" s="62">
        <v>99</v>
      </c>
      <c r="BX78" s="62">
        <v>99</v>
      </c>
      <c r="BY78" s="62">
        <v>0.5</v>
      </c>
      <c r="BZ78" s="62">
        <v>99</v>
      </c>
      <c r="CA78" s="62">
        <v>99</v>
      </c>
      <c r="CB78" s="62">
        <v>99</v>
      </c>
      <c r="CC78" s="62">
        <v>1</v>
      </c>
      <c r="CD78" s="62">
        <v>1</v>
      </c>
      <c r="CE78" s="62">
        <v>1</v>
      </c>
      <c r="CF78" s="62">
        <v>1</v>
      </c>
      <c r="CG78" s="62">
        <v>1</v>
      </c>
      <c r="CH78" s="62">
        <v>99</v>
      </c>
      <c r="CI78" s="62">
        <v>0</v>
      </c>
      <c r="CJ78" s="62">
        <v>1</v>
      </c>
      <c r="CK78" s="62">
        <v>1</v>
      </c>
      <c r="CL78" s="62">
        <v>1</v>
      </c>
      <c r="CM78" s="62">
        <v>99</v>
      </c>
      <c r="CN78" s="62">
        <v>1</v>
      </c>
      <c r="CO78" s="62">
        <v>1</v>
      </c>
      <c r="CP78" s="62">
        <v>1</v>
      </c>
      <c r="CQ78" s="62">
        <v>1</v>
      </c>
      <c r="CR78" s="62">
        <v>73</v>
      </c>
      <c r="CS78" s="62" t="s">
        <v>441</v>
      </c>
      <c r="CT78" s="62">
        <v>1</v>
      </c>
      <c r="CU78" s="62">
        <v>1</v>
      </c>
      <c r="CV78" s="62">
        <v>1</v>
      </c>
      <c r="CW78" s="62">
        <v>1</v>
      </c>
      <c r="CX78" s="62">
        <v>1</v>
      </c>
      <c r="CY78" s="62">
        <v>73</v>
      </c>
      <c r="CZ78" s="62" t="s">
        <v>441</v>
      </c>
      <c r="DA78" s="62">
        <v>0</v>
      </c>
      <c r="DB78" s="62">
        <v>0</v>
      </c>
      <c r="DC78" s="62">
        <v>0</v>
      </c>
      <c r="DD78" s="62">
        <v>0</v>
      </c>
      <c r="DE78" s="62">
        <v>0</v>
      </c>
      <c r="DF78" s="62">
        <v>0</v>
      </c>
      <c r="DG78" s="62">
        <v>0</v>
      </c>
      <c r="DH78" s="62">
        <v>0</v>
      </c>
      <c r="DI78" s="62">
        <v>1</v>
      </c>
      <c r="DJ78" s="62">
        <v>1</v>
      </c>
      <c r="DK78" s="62">
        <v>1</v>
      </c>
      <c r="DL78" s="63"/>
      <c r="DM78" s="62" t="s">
        <v>411</v>
      </c>
      <c r="DN78" s="63"/>
      <c r="DO78" s="63"/>
      <c r="DP78" s="63"/>
      <c r="DQ78" s="63"/>
    </row>
    <row r="79" spans="1:121" s="65" customFormat="1">
      <c r="A79" s="62" t="s">
        <v>442</v>
      </c>
      <c r="B79" s="62">
        <v>3</v>
      </c>
      <c r="C79" s="62" t="s">
        <v>443</v>
      </c>
      <c r="D79" s="62">
        <v>74</v>
      </c>
      <c r="E79" s="62">
        <v>305</v>
      </c>
      <c r="F79" s="62">
        <v>0</v>
      </c>
      <c r="G79" s="62">
        <v>87</v>
      </c>
      <c r="H79" s="62">
        <v>1</v>
      </c>
      <c r="I79" s="62">
        <v>2</v>
      </c>
      <c r="J79" s="62"/>
      <c r="K79" s="62">
        <v>1</v>
      </c>
      <c r="L79" s="62">
        <v>1</v>
      </c>
      <c r="M79" s="62">
        <v>1</v>
      </c>
      <c r="N79" s="62">
        <v>1</v>
      </c>
      <c r="O79" s="62">
        <v>1</v>
      </c>
      <c r="P79" s="62">
        <v>1</v>
      </c>
      <c r="Q79" s="62">
        <v>99</v>
      </c>
      <c r="R79" s="62">
        <v>1</v>
      </c>
      <c r="S79" s="62">
        <v>1</v>
      </c>
      <c r="T79" s="62">
        <v>1</v>
      </c>
      <c r="U79" s="62">
        <v>1</v>
      </c>
      <c r="V79" s="62">
        <v>99</v>
      </c>
      <c r="W79" s="62">
        <v>1</v>
      </c>
      <c r="X79" s="62">
        <v>1</v>
      </c>
      <c r="Y79" s="62">
        <v>1</v>
      </c>
      <c r="Z79" s="62">
        <v>1</v>
      </c>
      <c r="AA79" s="62">
        <v>1</v>
      </c>
      <c r="AB79" s="62">
        <v>1</v>
      </c>
      <c r="AC79" s="62">
        <v>1</v>
      </c>
      <c r="AD79" s="62">
        <v>1</v>
      </c>
      <c r="AE79" s="62">
        <v>1</v>
      </c>
      <c r="AF79" s="62">
        <v>1</v>
      </c>
      <c r="AG79" s="62">
        <v>1</v>
      </c>
      <c r="AH79" s="62">
        <v>1</v>
      </c>
      <c r="AI79" s="62">
        <v>1</v>
      </c>
      <c r="AJ79" s="62">
        <v>1</v>
      </c>
      <c r="AK79" s="62">
        <v>1</v>
      </c>
      <c r="AL79" s="62">
        <v>1</v>
      </c>
      <c r="AM79" s="62">
        <v>1</v>
      </c>
      <c r="AN79" s="62">
        <v>1</v>
      </c>
      <c r="AO79" s="62">
        <v>1</v>
      </c>
      <c r="AP79" s="62">
        <v>1</v>
      </c>
      <c r="AQ79" s="62">
        <v>1</v>
      </c>
      <c r="AR79" s="62">
        <v>1</v>
      </c>
      <c r="AS79" s="62">
        <v>1</v>
      </c>
      <c r="AT79" s="62">
        <v>1</v>
      </c>
      <c r="AU79" s="62">
        <v>1</v>
      </c>
      <c r="AV79" s="62">
        <v>1</v>
      </c>
      <c r="AW79" s="62">
        <v>1</v>
      </c>
      <c r="AX79" s="62">
        <v>1</v>
      </c>
      <c r="AY79" s="62">
        <v>1</v>
      </c>
      <c r="AZ79" s="62">
        <v>99</v>
      </c>
      <c r="BA79" s="62">
        <v>99</v>
      </c>
      <c r="BB79" s="62">
        <v>99</v>
      </c>
      <c r="BC79" s="62">
        <v>99</v>
      </c>
      <c r="BD79" s="62">
        <v>1</v>
      </c>
      <c r="BE79" s="62">
        <v>1</v>
      </c>
      <c r="BF79" s="62">
        <v>1</v>
      </c>
      <c r="BG79" s="62">
        <v>1</v>
      </c>
      <c r="BH79" s="62">
        <v>1</v>
      </c>
      <c r="BI79" s="62">
        <v>1</v>
      </c>
      <c r="BJ79" s="62">
        <v>1</v>
      </c>
      <c r="BK79" s="62">
        <v>1</v>
      </c>
      <c r="BL79" s="62">
        <v>0.5</v>
      </c>
      <c r="BM79" s="62">
        <v>1</v>
      </c>
      <c r="BN79" s="62">
        <v>0</v>
      </c>
      <c r="BO79" s="62">
        <v>1</v>
      </c>
      <c r="BP79" s="62">
        <v>1</v>
      </c>
      <c r="BQ79" s="62">
        <v>1</v>
      </c>
      <c r="BR79" s="62">
        <v>1</v>
      </c>
      <c r="BS79" s="62">
        <v>1</v>
      </c>
      <c r="BT79" s="62">
        <v>0.5</v>
      </c>
      <c r="BU79" s="62">
        <v>1</v>
      </c>
      <c r="BV79" s="62">
        <v>99</v>
      </c>
      <c r="BW79" s="62">
        <v>99</v>
      </c>
      <c r="BX79" s="62">
        <v>99</v>
      </c>
      <c r="BY79" s="62">
        <v>1</v>
      </c>
      <c r="BZ79" s="62">
        <v>1</v>
      </c>
      <c r="CA79" s="62">
        <v>99</v>
      </c>
      <c r="CB79" s="62">
        <v>99</v>
      </c>
      <c r="CC79" s="62">
        <v>1</v>
      </c>
      <c r="CD79" s="62">
        <v>1</v>
      </c>
      <c r="CE79" s="62">
        <v>1</v>
      </c>
      <c r="CF79" s="62">
        <v>1</v>
      </c>
      <c r="CG79" s="62">
        <v>1</v>
      </c>
      <c r="CH79" s="62">
        <v>1</v>
      </c>
      <c r="CI79" s="62">
        <v>1</v>
      </c>
      <c r="CJ79" s="62">
        <v>1</v>
      </c>
      <c r="CK79" s="62">
        <v>1</v>
      </c>
      <c r="CL79" s="62">
        <v>1</v>
      </c>
      <c r="CM79" s="62">
        <v>1</v>
      </c>
      <c r="CN79" s="62">
        <v>1</v>
      </c>
      <c r="CO79" s="62">
        <v>1</v>
      </c>
      <c r="CP79" s="62">
        <v>1</v>
      </c>
      <c r="CQ79" s="62">
        <v>1</v>
      </c>
      <c r="CR79" s="62">
        <v>74</v>
      </c>
      <c r="CS79" s="62" t="s">
        <v>443</v>
      </c>
      <c r="CT79" s="62">
        <v>1</v>
      </c>
      <c r="CU79" s="62">
        <v>1</v>
      </c>
      <c r="CV79" s="62">
        <v>1</v>
      </c>
      <c r="CW79" s="62">
        <v>1</v>
      </c>
      <c r="CX79" s="62">
        <v>1</v>
      </c>
      <c r="CY79" s="62">
        <v>74</v>
      </c>
      <c r="CZ79" s="62" t="s">
        <v>443</v>
      </c>
      <c r="DA79" s="62">
        <v>1</v>
      </c>
      <c r="DB79" s="62">
        <v>0</v>
      </c>
      <c r="DC79" s="62">
        <v>0</v>
      </c>
      <c r="DD79" s="62">
        <v>0</v>
      </c>
      <c r="DE79" s="62">
        <v>0</v>
      </c>
      <c r="DF79" s="62">
        <v>0</v>
      </c>
      <c r="DG79" s="62">
        <v>0</v>
      </c>
      <c r="DH79" s="62">
        <v>0</v>
      </c>
      <c r="DI79" s="62">
        <v>1</v>
      </c>
      <c r="DJ79" s="62">
        <v>1</v>
      </c>
      <c r="DK79" s="62">
        <v>1</v>
      </c>
      <c r="DL79" s="63"/>
      <c r="DM79" s="62" t="s">
        <v>442</v>
      </c>
      <c r="DN79" s="63"/>
      <c r="DO79" s="63"/>
      <c r="DP79" s="63"/>
      <c r="DQ79" s="63"/>
    </row>
    <row r="80" spans="1:121" s="65" customFormat="1">
      <c r="A80" s="62" t="s">
        <v>442</v>
      </c>
      <c r="B80" s="62">
        <v>3</v>
      </c>
      <c r="C80" s="62" t="s">
        <v>444</v>
      </c>
      <c r="D80" s="62">
        <v>75</v>
      </c>
      <c r="E80" s="62">
        <v>107</v>
      </c>
      <c r="F80" s="62">
        <v>0</v>
      </c>
      <c r="G80" s="62">
        <v>29</v>
      </c>
      <c r="H80" s="62">
        <v>1</v>
      </c>
      <c r="I80" s="62">
        <v>2</v>
      </c>
      <c r="J80" s="62"/>
      <c r="K80" s="62">
        <v>1</v>
      </c>
      <c r="L80" s="62">
        <v>1</v>
      </c>
      <c r="M80" s="62">
        <v>1</v>
      </c>
      <c r="N80" s="62">
        <v>1</v>
      </c>
      <c r="O80" s="62">
        <v>1</v>
      </c>
      <c r="P80" s="62">
        <v>1</v>
      </c>
      <c r="Q80" s="62">
        <v>1</v>
      </c>
      <c r="R80" s="62">
        <v>1</v>
      </c>
      <c r="S80" s="62">
        <v>1</v>
      </c>
      <c r="T80" s="62">
        <v>1</v>
      </c>
      <c r="U80" s="62">
        <v>1</v>
      </c>
      <c r="V80" s="62">
        <v>99</v>
      </c>
      <c r="W80" s="62">
        <v>1</v>
      </c>
      <c r="X80" s="62">
        <v>1</v>
      </c>
      <c r="Y80" s="62">
        <v>1</v>
      </c>
      <c r="Z80" s="62">
        <v>1</v>
      </c>
      <c r="AA80" s="62">
        <v>1</v>
      </c>
      <c r="AB80" s="62">
        <v>1</v>
      </c>
      <c r="AC80" s="62">
        <v>1</v>
      </c>
      <c r="AD80" s="62">
        <v>1</v>
      </c>
      <c r="AE80" s="62">
        <v>1</v>
      </c>
      <c r="AF80" s="62">
        <v>1</v>
      </c>
      <c r="AG80" s="62">
        <v>1</v>
      </c>
      <c r="AH80" s="62">
        <v>1</v>
      </c>
      <c r="AI80" s="62">
        <v>1</v>
      </c>
      <c r="AJ80" s="62">
        <v>1</v>
      </c>
      <c r="AK80" s="62">
        <v>1</v>
      </c>
      <c r="AL80" s="62">
        <v>1</v>
      </c>
      <c r="AM80" s="62">
        <v>1</v>
      </c>
      <c r="AN80" s="62">
        <v>1</v>
      </c>
      <c r="AO80" s="62">
        <v>1</v>
      </c>
      <c r="AP80" s="62">
        <v>1</v>
      </c>
      <c r="AQ80" s="62">
        <v>1</v>
      </c>
      <c r="AR80" s="62">
        <v>1</v>
      </c>
      <c r="AS80" s="62">
        <v>1</v>
      </c>
      <c r="AT80" s="62">
        <v>1</v>
      </c>
      <c r="AU80" s="62">
        <v>1</v>
      </c>
      <c r="AV80" s="62">
        <v>1</v>
      </c>
      <c r="AW80" s="62">
        <v>1</v>
      </c>
      <c r="AX80" s="62">
        <v>1</v>
      </c>
      <c r="AY80" s="62">
        <v>1</v>
      </c>
      <c r="AZ80" s="62">
        <v>99</v>
      </c>
      <c r="BA80" s="62">
        <v>99</v>
      </c>
      <c r="BB80" s="62">
        <v>99</v>
      </c>
      <c r="BC80" s="62">
        <v>99</v>
      </c>
      <c r="BD80" s="62">
        <v>1</v>
      </c>
      <c r="BE80" s="62">
        <v>1</v>
      </c>
      <c r="BF80" s="62">
        <v>1</v>
      </c>
      <c r="BG80" s="62">
        <v>1</v>
      </c>
      <c r="BH80" s="62">
        <v>1</v>
      </c>
      <c r="BI80" s="62">
        <v>1</v>
      </c>
      <c r="BJ80" s="62">
        <v>1</v>
      </c>
      <c r="BK80" s="62">
        <v>1</v>
      </c>
      <c r="BL80" s="62">
        <v>1</v>
      </c>
      <c r="BM80" s="62">
        <v>1</v>
      </c>
      <c r="BN80" s="62">
        <v>1</v>
      </c>
      <c r="BO80" s="62">
        <v>1</v>
      </c>
      <c r="BP80" s="62">
        <v>1</v>
      </c>
      <c r="BQ80" s="62">
        <v>1</v>
      </c>
      <c r="BR80" s="62">
        <v>1</v>
      </c>
      <c r="BS80" s="62">
        <v>1</v>
      </c>
      <c r="BT80" s="62">
        <v>1</v>
      </c>
      <c r="BU80" s="62">
        <v>1</v>
      </c>
      <c r="BV80" s="62">
        <v>1</v>
      </c>
      <c r="BW80" s="62">
        <v>1</v>
      </c>
      <c r="BX80" s="62">
        <v>1</v>
      </c>
      <c r="BY80" s="62">
        <v>1</v>
      </c>
      <c r="BZ80" s="62">
        <v>1</v>
      </c>
      <c r="CA80" s="62">
        <v>1</v>
      </c>
      <c r="CB80" s="62">
        <v>99</v>
      </c>
      <c r="CC80" s="62">
        <v>1</v>
      </c>
      <c r="CD80" s="62">
        <v>1</v>
      </c>
      <c r="CE80" s="62">
        <v>1</v>
      </c>
      <c r="CF80" s="62">
        <v>1</v>
      </c>
      <c r="CG80" s="62">
        <v>1</v>
      </c>
      <c r="CH80" s="62">
        <v>1</v>
      </c>
      <c r="CI80" s="62">
        <v>1</v>
      </c>
      <c r="CJ80" s="62">
        <v>1</v>
      </c>
      <c r="CK80" s="62">
        <v>1</v>
      </c>
      <c r="CL80" s="62">
        <v>1</v>
      </c>
      <c r="CM80" s="62">
        <v>1</v>
      </c>
      <c r="CN80" s="62">
        <v>1</v>
      </c>
      <c r="CO80" s="62">
        <v>1</v>
      </c>
      <c r="CP80" s="62">
        <v>1</v>
      </c>
      <c r="CQ80" s="62">
        <v>1</v>
      </c>
      <c r="CR80" s="62">
        <v>75</v>
      </c>
      <c r="CS80" s="62" t="s">
        <v>444</v>
      </c>
      <c r="CT80" s="62">
        <v>1</v>
      </c>
      <c r="CU80" s="62">
        <v>1</v>
      </c>
      <c r="CV80" s="62">
        <v>1</v>
      </c>
      <c r="CW80" s="62">
        <v>1</v>
      </c>
      <c r="CX80" s="62">
        <v>1</v>
      </c>
      <c r="CY80" s="62">
        <v>75</v>
      </c>
      <c r="CZ80" s="62" t="s">
        <v>444</v>
      </c>
      <c r="DA80" s="62">
        <v>0</v>
      </c>
      <c r="DB80" s="62">
        <v>0</v>
      </c>
      <c r="DC80" s="62">
        <v>0</v>
      </c>
      <c r="DD80" s="62">
        <v>0</v>
      </c>
      <c r="DE80" s="62">
        <v>0</v>
      </c>
      <c r="DF80" s="62">
        <v>0</v>
      </c>
      <c r="DG80" s="62">
        <v>0</v>
      </c>
      <c r="DH80" s="62">
        <v>0</v>
      </c>
      <c r="DI80" s="62">
        <v>1</v>
      </c>
      <c r="DJ80" s="62">
        <v>1</v>
      </c>
      <c r="DK80" s="62">
        <v>1</v>
      </c>
      <c r="DL80" s="63"/>
      <c r="DM80" s="62" t="s">
        <v>442</v>
      </c>
      <c r="DN80" s="63"/>
      <c r="DO80" s="63"/>
      <c r="DP80" s="63"/>
      <c r="DQ80" s="63"/>
    </row>
    <row r="81" spans="1:121" s="65" customFormat="1">
      <c r="A81" s="62" t="s">
        <v>442</v>
      </c>
      <c r="B81" s="62">
        <v>3</v>
      </c>
      <c r="C81" s="62" t="s">
        <v>445</v>
      </c>
      <c r="D81" s="62">
        <v>76</v>
      </c>
      <c r="E81" s="62">
        <v>33</v>
      </c>
      <c r="F81" s="62">
        <v>0</v>
      </c>
      <c r="G81" s="62">
        <v>10</v>
      </c>
      <c r="H81" s="62">
        <v>1</v>
      </c>
      <c r="I81" s="62">
        <v>2</v>
      </c>
      <c r="J81" s="62">
        <v>1</v>
      </c>
      <c r="K81" s="62">
        <v>1</v>
      </c>
      <c r="L81" s="62">
        <v>1</v>
      </c>
      <c r="M81" s="62">
        <v>1</v>
      </c>
      <c r="N81" s="62">
        <v>1</v>
      </c>
      <c r="O81" s="62">
        <v>1</v>
      </c>
      <c r="P81" s="62">
        <v>1</v>
      </c>
      <c r="Q81" s="62">
        <v>99</v>
      </c>
      <c r="R81" s="62">
        <v>1</v>
      </c>
      <c r="S81" s="62">
        <v>1</v>
      </c>
      <c r="T81" s="62">
        <v>1</v>
      </c>
      <c r="U81" s="62">
        <v>1</v>
      </c>
      <c r="V81" s="62">
        <v>99</v>
      </c>
      <c r="W81" s="62">
        <v>1</v>
      </c>
      <c r="X81" s="62">
        <v>1</v>
      </c>
      <c r="Y81" s="62">
        <v>1</v>
      </c>
      <c r="Z81" s="62">
        <v>1</v>
      </c>
      <c r="AA81" s="62">
        <v>1</v>
      </c>
      <c r="AB81" s="62">
        <v>1</v>
      </c>
      <c r="AC81" s="62">
        <v>1</v>
      </c>
      <c r="AD81" s="62">
        <v>1</v>
      </c>
      <c r="AE81" s="62">
        <v>1</v>
      </c>
      <c r="AF81" s="62">
        <v>1</v>
      </c>
      <c r="AG81" s="62">
        <v>1</v>
      </c>
      <c r="AH81" s="62">
        <v>1</v>
      </c>
      <c r="AI81" s="62">
        <v>99</v>
      </c>
      <c r="AJ81" s="62">
        <v>1</v>
      </c>
      <c r="AK81" s="62">
        <v>1</v>
      </c>
      <c r="AL81" s="62">
        <v>1</v>
      </c>
      <c r="AM81" s="62">
        <v>1</v>
      </c>
      <c r="AN81" s="62">
        <v>1</v>
      </c>
      <c r="AO81" s="62">
        <v>1</v>
      </c>
      <c r="AP81" s="62">
        <v>1</v>
      </c>
      <c r="AQ81" s="62">
        <v>0</v>
      </c>
      <c r="AR81" s="62">
        <v>1</v>
      </c>
      <c r="AS81" s="62">
        <v>1</v>
      </c>
      <c r="AT81" s="62">
        <v>0.5</v>
      </c>
      <c r="AU81" s="62">
        <v>1</v>
      </c>
      <c r="AV81" s="62">
        <v>1</v>
      </c>
      <c r="AW81" s="62">
        <v>1</v>
      </c>
      <c r="AX81" s="62">
        <v>1</v>
      </c>
      <c r="AY81" s="62">
        <v>1</v>
      </c>
      <c r="AZ81" s="62">
        <v>99</v>
      </c>
      <c r="BA81" s="62">
        <v>99</v>
      </c>
      <c r="BB81" s="62">
        <v>99</v>
      </c>
      <c r="BC81" s="62">
        <v>99</v>
      </c>
      <c r="BD81" s="62">
        <v>1</v>
      </c>
      <c r="BE81" s="62">
        <v>1</v>
      </c>
      <c r="BF81" s="62">
        <v>1</v>
      </c>
      <c r="BG81" s="62">
        <v>1</v>
      </c>
      <c r="BH81" s="62">
        <v>1</v>
      </c>
      <c r="BI81" s="62">
        <v>1</v>
      </c>
      <c r="BJ81" s="62">
        <v>1</v>
      </c>
      <c r="BK81" s="62">
        <v>1</v>
      </c>
      <c r="BL81" s="62">
        <v>0</v>
      </c>
      <c r="BM81" s="62">
        <v>0</v>
      </c>
      <c r="BN81" s="62">
        <v>0</v>
      </c>
      <c r="BO81" s="62">
        <v>0</v>
      </c>
      <c r="BP81" s="62">
        <v>0</v>
      </c>
      <c r="BQ81" s="62">
        <v>0</v>
      </c>
      <c r="BR81" s="62">
        <v>1</v>
      </c>
      <c r="BS81" s="62">
        <v>1</v>
      </c>
      <c r="BT81" s="62">
        <v>0</v>
      </c>
      <c r="BU81" s="62">
        <v>99</v>
      </c>
      <c r="BV81" s="62">
        <v>99</v>
      </c>
      <c r="BW81" s="62">
        <v>99</v>
      </c>
      <c r="BX81" s="62">
        <v>99</v>
      </c>
      <c r="BY81" s="62">
        <v>0.5</v>
      </c>
      <c r="BZ81" s="62">
        <v>99</v>
      </c>
      <c r="CA81" s="62">
        <v>99</v>
      </c>
      <c r="CB81" s="62">
        <v>99</v>
      </c>
      <c r="CC81" s="62">
        <v>1</v>
      </c>
      <c r="CD81" s="62">
        <v>1</v>
      </c>
      <c r="CE81" s="62">
        <v>1</v>
      </c>
      <c r="CF81" s="62">
        <v>1</v>
      </c>
      <c r="CG81" s="62">
        <v>99</v>
      </c>
      <c r="CH81" s="62">
        <v>99</v>
      </c>
      <c r="CI81" s="62">
        <v>1</v>
      </c>
      <c r="CJ81" s="62">
        <v>1</v>
      </c>
      <c r="CK81" s="62">
        <v>1</v>
      </c>
      <c r="CL81" s="62">
        <v>1</v>
      </c>
      <c r="CM81" s="62">
        <v>99</v>
      </c>
      <c r="CN81" s="62">
        <v>1</v>
      </c>
      <c r="CO81" s="62">
        <v>1</v>
      </c>
      <c r="CP81" s="62">
        <v>1</v>
      </c>
      <c r="CQ81" s="62">
        <v>1</v>
      </c>
      <c r="CR81" s="62">
        <v>76</v>
      </c>
      <c r="CS81" s="62" t="s">
        <v>445</v>
      </c>
      <c r="CT81" s="62">
        <v>1</v>
      </c>
      <c r="CU81" s="62">
        <v>1</v>
      </c>
      <c r="CV81" s="62">
        <v>1</v>
      </c>
      <c r="CW81" s="62">
        <v>1</v>
      </c>
      <c r="CX81" s="62">
        <v>1</v>
      </c>
      <c r="CY81" s="62">
        <v>76</v>
      </c>
      <c r="CZ81" s="62" t="s">
        <v>445</v>
      </c>
      <c r="DA81" s="62">
        <v>0</v>
      </c>
      <c r="DB81" s="62">
        <v>0</v>
      </c>
      <c r="DC81" s="62">
        <v>0</v>
      </c>
      <c r="DD81" s="62">
        <v>0</v>
      </c>
      <c r="DE81" s="62">
        <v>0</v>
      </c>
      <c r="DF81" s="62">
        <v>0</v>
      </c>
      <c r="DG81" s="62">
        <v>0</v>
      </c>
      <c r="DH81" s="62">
        <v>0</v>
      </c>
      <c r="DI81" s="62">
        <v>1</v>
      </c>
      <c r="DJ81" s="62">
        <v>1</v>
      </c>
      <c r="DK81" s="62">
        <v>1</v>
      </c>
      <c r="DL81" s="63"/>
      <c r="DM81" s="62" t="s">
        <v>442</v>
      </c>
      <c r="DN81" s="63"/>
      <c r="DO81" s="63"/>
      <c r="DP81" s="63"/>
      <c r="DQ81" s="63"/>
    </row>
    <row r="82" spans="1:121" s="65" customFormat="1">
      <c r="A82" s="62" t="s">
        <v>442</v>
      </c>
      <c r="B82" s="62">
        <v>3</v>
      </c>
      <c r="C82" s="62" t="s">
        <v>446</v>
      </c>
      <c r="D82" s="62">
        <v>77</v>
      </c>
      <c r="E82" s="62">
        <v>94</v>
      </c>
      <c r="F82" s="62">
        <v>8</v>
      </c>
      <c r="G82" s="62">
        <v>31</v>
      </c>
      <c r="H82" s="62">
        <v>1</v>
      </c>
      <c r="I82" s="62">
        <v>2</v>
      </c>
      <c r="J82" s="62"/>
      <c r="K82" s="62">
        <v>1</v>
      </c>
      <c r="L82" s="62">
        <v>1</v>
      </c>
      <c r="M82" s="62">
        <v>1</v>
      </c>
      <c r="N82" s="62">
        <v>1</v>
      </c>
      <c r="O82" s="62">
        <v>1</v>
      </c>
      <c r="P82" s="62">
        <v>1</v>
      </c>
      <c r="Q82" s="62">
        <v>99</v>
      </c>
      <c r="R82" s="62">
        <v>1</v>
      </c>
      <c r="S82" s="62">
        <v>1</v>
      </c>
      <c r="T82" s="62">
        <v>1</v>
      </c>
      <c r="U82" s="62">
        <v>1</v>
      </c>
      <c r="V82" s="62">
        <v>99</v>
      </c>
      <c r="W82" s="62">
        <v>1</v>
      </c>
      <c r="X82" s="62">
        <v>1</v>
      </c>
      <c r="Y82" s="62">
        <v>1</v>
      </c>
      <c r="Z82" s="62">
        <v>1</v>
      </c>
      <c r="AA82" s="62">
        <v>1</v>
      </c>
      <c r="AB82" s="62">
        <v>1</v>
      </c>
      <c r="AC82" s="62">
        <v>1</v>
      </c>
      <c r="AD82" s="62">
        <v>1</v>
      </c>
      <c r="AE82" s="62">
        <v>1</v>
      </c>
      <c r="AF82" s="62">
        <v>1</v>
      </c>
      <c r="AG82" s="62">
        <v>1</v>
      </c>
      <c r="AH82" s="62">
        <v>1</v>
      </c>
      <c r="AI82" s="62">
        <v>99</v>
      </c>
      <c r="AJ82" s="62">
        <v>1</v>
      </c>
      <c r="AK82" s="62">
        <v>1</v>
      </c>
      <c r="AL82" s="62">
        <v>1</v>
      </c>
      <c r="AM82" s="62">
        <v>1</v>
      </c>
      <c r="AN82" s="62">
        <v>1</v>
      </c>
      <c r="AO82" s="62">
        <v>1</v>
      </c>
      <c r="AP82" s="62">
        <v>1</v>
      </c>
      <c r="AQ82" s="62">
        <v>0</v>
      </c>
      <c r="AR82" s="62">
        <v>1</v>
      </c>
      <c r="AS82" s="62">
        <v>1</v>
      </c>
      <c r="AT82" s="62">
        <v>1</v>
      </c>
      <c r="AU82" s="62">
        <v>1</v>
      </c>
      <c r="AV82" s="62">
        <v>1</v>
      </c>
      <c r="AW82" s="62">
        <v>1</v>
      </c>
      <c r="AX82" s="62">
        <v>1</v>
      </c>
      <c r="AY82" s="62">
        <v>1</v>
      </c>
      <c r="AZ82" s="62">
        <v>99</v>
      </c>
      <c r="BA82" s="62">
        <v>99</v>
      </c>
      <c r="BB82" s="62">
        <v>99</v>
      </c>
      <c r="BC82" s="62">
        <v>99</v>
      </c>
      <c r="BD82" s="62">
        <v>1</v>
      </c>
      <c r="BE82" s="62">
        <v>1</v>
      </c>
      <c r="BF82" s="62">
        <v>1</v>
      </c>
      <c r="BG82" s="62">
        <v>1</v>
      </c>
      <c r="BH82" s="62">
        <v>1</v>
      </c>
      <c r="BI82" s="62">
        <v>1</v>
      </c>
      <c r="BJ82" s="62">
        <v>1</v>
      </c>
      <c r="BK82" s="62">
        <v>1</v>
      </c>
      <c r="BL82" s="62">
        <v>1</v>
      </c>
      <c r="BM82" s="62">
        <v>1</v>
      </c>
      <c r="BN82" s="62">
        <v>1</v>
      </c>
      <c r="BO82" s="62">
        <v>1</v>
      </c>
      <c r="BP82" s="62">
        <v>1</v>
      </c>
      <c r="BQ82" s="62">
        <v>1</v>
      </c>
      <c r="BR82" s="62">
        <v>1</v>
      </c>
      <c r="BS82" s="62">
        <v>1</v>
      </c>
      <c r="BT82" s="62">
        <v>1</v>
      </c>
      <c r="BU82" s="62">
        <v>99</v>
      </c>
      <c r="BV82" s="62">
        <v>99</v>
      </c>
      <c r="BW82" s="62">
        <v>99</v>
      </c>
      <c r="BX82" s="62">
        <v>99</v>
      </c>
      <c r="BY82" s="62">
        <v>1</v>
      </c>
      <c r="BZ82" s="62">
        <v>1</v>
      </c>
      <c r="CA82" s="62">
        <v>99</v>
      </c>
      <c r="CB82" s="62">
        <v>99</v>
      </c>
      <c r="CC82" s="62">
        <v>1</v>
      </c>
      <c r="CD82" s="62">
        <v>1</v>
      </c>
      <c r="CE82" s="62">
        <v>1</v>
      </c>
      <c r="CF82" s="62">
        <v>1</v>
      </c>
      <c r="CG82" s="62">
        <v>1</v>
      </c>
      <c r="CH82" s="62">
        <v>99</v>
      </c>
      <c r="CI82" s="62">
        <v>1</v>
      </c>
      <c r="CJ82" s="62">
        <v>1</v>
      </c>
      <c r="CK82" s="62">
        <v>1</v>
      </c>
      <c r="CL82" s="62">
        <v>1</v>
      </c>
      <c r="CM82" s="62">
        <v>99</v>
      </c>
      <c r="CN82" s="62">
        <v>1</v>
      </c>
      <c r="CO82" s="62">
        <v>1</v>
      </c>
      <c r="CP82" s="62">
        <v>1</v>
      </c>
      <c r="CQ82" s="62">
        <v>1</v>
      </c>
      <c r="CR82" s="62">
        <v>77</v>
      </c>
      <c r="CS82" s="62" t="s">
        <v>446</v>
      </c>
      <c r="CT82" s="62">
        <v>1</v>
      </c>
      <c r="CU82" s="62">
        <v>1</v>
      </c>
      <c r="CV82" s="62">
        <v>1</v>
      </c>
      <c r="CW82" s="62">
        <v>1</v>
      </c>
      <c r="CX82" s="62">
        <v>1</v>
      </c>
      <c r="CY82" s="62">
        <v>77</v>
      </c>
      <c r="CZ82" s="62" t="s">
        <v>446</v>
      </c>
      <c r="DA82" s="62">
        <v>1</v>
      </c>
      <c r="DB82" s="62">
        <v>0</v>
      </c>
      <c r="DC82" s="62">
        <v>0</v>
      </c>
      <c r="DD82" s="62">
        <v>0</v>
      </c>
      <c r="DE82" s="62">
        <v>1</v>
      </c>
      <c r="DF82" s="62">
        <v>1</v>
      </c>
      <c r="DG82" s="62">
        <v>1</v>
      </c>
      <c r="DH82" s="62">
        <v>0</v>
      </c>
      <c r="DI82" s="62">
        <v>1</v>
      </c>
      <c r="DJ82" s="62">
        <v>1</v>
      </c>
      <c r="DK82" s="62">
        <v>1</v>
      </c>
      <c r="DL82" s="63"/>
      <c r="DM82" s="62" t="s">
        <v>442</v>
      </c>
      <c r="DN82" s="63"/>
      <c r="DO82" s="63"/>
      <c r="DP82" s="63"/>
      <c r="DQ82" s="63"/>
    </row>
    <row r="83" spans="1:121" s="65" customFormat="1">
      <c r="A83" s="62" t="s">
        <v>442</v>
      </c>
      <c r="B83" s="62">
        <v>3</v>
      </c>
      <c r="C83" s="62" t="s">
        <v>447</v>
      </c>
      <c r="D83" s="62">
        <v>78</v>
      </c>
      <c r="E83" s="62">
        <v>88</v>
      </c>
      <c r="F83" s="62">
        <v>11</v>
      </c>
      <c r="G83" s="62">
        <v>20</v>
      </c>
      <c r="H83" s="62">
        <v>1</v>
      </c>
      <c r="I83" s="62">
        <v>2</v>
      </c>
      <c r="J83" s="62"/>
      <c r="K83" s="62">
        <v>1</v>
      </c>
      <c r="L83" s="62">
        <v>1</v>
      </c>
      <c r="M83" s="62">
        <v>1</v>
      </c>
      <c r="N83" s="62">
        <v>1</v>
      </c>
      <c r="O83" s="62">
        <v>1</v>
      </c>
      <c r="P83" s="62">
        <v>1</v>
      </c>
      <c r="Q83" s="62">
        <v>1</v>
      </c>
      <c r="R83" s="62">
        <v>1</v>
      </c>
      <c r="S83" s="62">
        <v>1</v>
      </c>
      <c r="T83" s="62">
        <v>1</v>
      </c>
      <c r="U83" s="62">
        <v>1</v>
      </c>
      <c r="V83" s="62">
        <v>99</v>
      </c>
      <c r="W83" s="62">
        <v>1</v>
      </c>
      <c r="X83" s="62">
        <v>1</v>
      </c>
      <c r="Y83" s="62">
        <v>1</v>
      </c>
      <c r="Z83" s="62">
        <v>1</v>
      </c>
      <c r="AA83" s="62">
        <v>1</v>
      </c>
      <c r="AB83" s="62">
        <v>1</v>
      </c>
      <c r="AC83" s="62">
        <v>1</v>
      </c>
      <c r="AD83" s="62">
        <v>1</v>
      </c>
      <c r="AE83" s="62">
        <v>1</v>
      </c>
      <c r="AF83" s="62">
        <v>1</v>
      </c>
      <c r="AG83" s="62">
        <v>1</v>
      </c>
      <c r="AH83" s="62">
        <v>1</v>
      </c>
      <c r="AI83" s="62">
        <v>1</v>
      </c>
      <c r="AJ83" s="62">
        <v>1</v>
      </c>
      <c r="AK83" s="62">
        <v>1</v>
      </c>
      <c r="AL83" s="62">
        <v>1</v>
      </c>
      <c r="AM83" s="62">
        <v>1</v>
      </c>
      <c r="AN83" s="62">
        <v>1</v>
      </c>
      <c r="AO83" s="62">
        <v>1</v>
      </c>
      <c r="AP83" s="62">
        <v>1</v>
      </c>
      <c r="AQ83" s="62">
        <v>1</v>
      </c>
      <c r="AR83" s="62">
        <v>1</v>
      </c>
      <c r="AS83" s="62">
        <v>1</v>
      </c>
      <c r="AT83" s="62">
        <v>0.5</v>
      </c>
      <c r="AU83" s="62">
        <v>1</v>
      </c>
      <c r="AV83" s="62">
        <v>1</v>
      </c>
      <c r="AW83" s="62">
        <v>1</v>
      </c>
      <c r="AX83" s="62">
        <v>1</v>
      </c>
      <c r="AY83" s="62">
        <v>1</v>
      </c>
      <c r="AZ83" s="62">
        <v>99</v>
      </c>
      <c r="BA83" s="62">
        <v>99</v>
      </c>
      <c r="BB83" s="62">
        <v>99</v>
      </c>
      <c r="BC83" s="62">
        <v>99</v>
      </c>
      <c r="BD83" s="62">
        <v>1</v>
      </c>
      <c r="BE83" s="62">
        <v>1</v>
      </c>
      <c r="BF83" s="62">
        <v>1</v>
      </c>
      <c r="BG83" s="62">
        <v>1</v>
      </c>
      <c r="BH83" s="62">
        <v>1</v>
      </c>
      <c r="BI83" s="62">
        <v>1</v>
      </c>
      <c r="BJ83" s="62">
        <v>0.5</v>
      </c>
      <c r="BK83" s="62">
        <v>1</v>
      </c>
      <c r="BL83" s="62">
        <v>0.5</v>
      </c>
      <c r="BM83" s="62">
        <v>0</v>
      </c>
      <c r="BN83" s="62">
        <v>0.5</v>
      </c>
      <c r="BO83" s="62">
        <v>1</v>
      </c>
      <c r="BP83" s="62">
        <v>0.5</v>
      </c>
      <c r="BQ83" s="62">
        <v>0.5</v>
      </c>
      <c r="BR83" s="62">
        <v>0.5</v>
      </c>
      <c r="BS83" s="62">
        <v>0.5</v>
      </c>
      <c r="BT83" s="62">
        <v>0</v>
      </c>
      <c r="BU83" s="62">
        <v>99</v>
      </c>
      <c r="BV83" s="62">
        <v>99</v>
      </c>
      <c r="BW83" s="62">
        <v>99</v>
      </c>
      <c r="BX83" s="62">
        <v>99</v>
      </c>
      <c r="BY83" s="62">
        <v>0</v>
      </c>
      <c r="BZ83" s="62">
        <v>99</v>
      </c>
      <c r="CA83" s="62">
        <v>99</v>
      </c>
      <c r="CB83" s="62">
        <v>99</v>
      </c>
      <c r="CC83" s="62">
        <v>0</v>
      </c>
      <c r="CD83" s="62">
        <v>1</v>
      </c>
      <c r="CE83" s="62">
        <v>1</v>
      </c>
      <c r="CF83" s="62">
        <v>1</v>
      </c>
      <c r="CG83" s="62">
        <v>1</v>
      </c>
      <c r="CH83" s="62">
        <v>1</v>
      </c>
      <c r="CI83" s="62">
        <v>1</v>
      </c>
      <c r="CJ83" s="62">
        <v>1</v>
      </c>
      <c r="CK83" s="62">
        <v>1</v>
      </c>
      <c r="CL83" s="62">
        <v>1</v>
      </c>
      <c r="CM83" s="62">
        <v>99</v>
      </c>
      <c r="CN83" s="62">
        <v>1</v>
      </c>
      <c r="CO83" s="62">
        <v>1</v>
      </c>
      <c r="CP83" s="62">
        <v>1</v>
      </c>
      <c r="CQ83" s="62">
        <v>1</v>
      </c>
      <c r="CR83" s="62">
        <v>78</v>
      </c>
      <c r="CS83" s="62" t="s">
        <v>447</v>
      </c>
      <c r="CT83" s="62">
        <v>1</v>
      </c>
      <c r="CU83" s="62">
        <v>1</v>
      </c>
      <c r="CV83" s="62">
        <v>1</v>
      </c>
      <c r="CW83" s="62">
        <v>1</v>
      </c>
      <c r="CX83" s="62">
        <v>1</v>
      </c>
      <c r="CY83" s="62">
        <v>78</v>
      </c>
      <c r="CZ83" s="62" t="s">
        <v>447</v>
      </c>
      <c r="DA83" s="62">
        <v>0</v>
      </c>
      <c r="DB83" s="62">
        <v>0</v>
      </c>
      <c r="DC83" s="62">
        <v>0</v>
      </c>
      <c r="DD83" s="62">
        <v>0</v>
      </c>
      <c r="DE83" s="62">
        <v>0</v>
      </c>
      <c r="DF83" s="62">
        <v>0</v>
      </c>
      <c r="DG83" s="62">
        <v>0</v>
      </c>
      <c r="DH83" s="62">
        <v>0</v>
      </c>
      <c r="DI83" s="62">
        <v>1</v>
      </c>
      <c r="DJ83" s="62">
        <v>1</v>
      </c>
      <c r="DK83" s="62">
        <v>1</v>
      </c>
      <c r="DL83" s="63"/>
      <c r="DM83" s="62" t="s">
        <v>442</v>
      </c>
      <c r="DN83" s="63"/>
      <c r="DO83" s="63"/>
      <c r="DP83" s="63"/>
      <c r="DQ83" s="63"/>
    </row>
    <row r="84" spans="1:121" s="65" customFormat="1">
      <c r="A84" s="62" t="s">
        <v>442</v>
      </c>
      <c r="B84" s="62">
        <v>3</v>
      </c>
      <c r="C84" s="62" t="s">
        <v>448</v>
      </c>
      <c r="D84" s="62">
        <v>79</v>
      </c>
      <c r="E84" s="62">
        <v>21</v>
      </c>
      <c r="F84" s="62">
        <v>0</v>
      </c>
      <c r="G84" s="62">
        <v>4</v>
      </c>
      <c r="H84" s="62">
        <v>1</v>
      </c>
      <c r="I84" s="62">
        <v>2</v>
      </c>
      <c r="J84" s="62">
        <v>1</v>
      </c>
      <c r="K84" s="62">
        <v>1</v>
      </c>
      <c r="L84" s="62">
        <v>1</v>
      </c>
      <c r="M84" s="62">
        <v>1</v>
      </c>
      <c r="N84" s="62">
        <v>1</v>
      </c>
      <c r="O84" s="62">
        <v>1</v>
      </c>
      <c r="P84" s="62">
        <v>1</v>
      </c>
      <c r="Q84" s="62">
        <v>1</v>
      </c>
      <c r="R84" s="62">
        <v>1</v>
      </c>
      <c r="S84" s="62">
        <v>1</v>
      </c>
      <c r="T84" s="62">
        <v>1</v>
      </c>
      <c r="U84" s="62">
        <v>1</v>
      </c>
      <c r="V84" s="62">
        <v>99</v>
      </c>
      <c r="W84" s="62">
        <v>1</v>
      </c>
      <c r="X84" s="62">
        <v>1</v>
      </c>
      <c r="Y84" s="62">
        <v>1</v>
      </c>
      <c r="Z84" s="62">
        <v>1</v>
      </c>
      <c r="AA84" s="62">
        <v>1</v>
      </c>
      <c r="AB84" s="62">
        <v>1</v>
      </c>
      <c r="AC84" s="62">
        <v>1</v>
      </c>
      <c r="AD84" s="62">
        <v>1</v>
      </c>
      <c r="AE84" s="62">
        <v>1</v>
      </c>
      <c r="AF84" s="62">
        <v>1</v>
      </c>
      <c r="AG84" s="62">
        <v>1</v>
      </c>
      <c r="AH84" s="62">
        <v>1</v>
      </c>
      <c r="AI84" s="62">
        <v>1</v>
      </c>
      <c r="AJ84" s="62">
        <v>1</v>
      </c>
      <c r="AK84" s="62">
        <v>1</v>
      </c>
      <c r="AL84" s="62">
        <v>1</v>
      </c>
      <c r="AM84" s="62">
        <v>1</v>
      </c>
      <c r="AN84" s="62">
        <v>1</v>
      </c>
      <c r="AO84" s="62">
        <v>1</v>
      </c>
      <c r="AP84" s="62">
        <v>1</v>
      </c>
      <c r="AQ84" s="62">
        <v>1</v>
      </c>
      <c r="AR84" s="62">
        <v>1</v>
      </c>
      <c r="AS84" s="62">
        <v>1</v>
      </c>
      <c r="AT84" s="62">
        <v>0.5</v>
      </c>
      <c r="AU84" s="62">
        <v>1</v>
      </c>
      <c r="AV84" s="62">
        <v>1</v>
      </c>
      <c r="AW84" s="62">
        <v>1</v>
      </c>
      <c r="AX84" s="62">
        <v>1</v>
      </c>
      <c r="AY84" s="62">
        <v>1</v>
      </c>
      <c r="AZ84" s="62">
        <v>99</v>
      </c>
      <c r="BA84" s="62">
        <v>99</v>
      </c>
      <c r="BB84" s="62">
        <v>99</v>
      </c>
      <c r="BC84" s="62">
        <v>99</v>
      </c>
      <c r="BD84" s="62">
        <v>1</v>
      </c>
      <c r="BE84" s="62">
        <v>1</v>
      </c>
      <c r="BF84" s="62">
        <v>1</v>
      </c>
      <c r="BG84" s="62">
        <v>1</v>
      </c>
      <c r="BH84" s="62">
        <v>1</v>
      </c>
      <c r="BI84" s="62">
        <v>1</v>
      </c>
      <c r="BJ84" s="62">
        <v>1</v>
      </c>
      <c r="BK84" s="62">
        <v>1</v>
      </c>
      <c r="BL84" s="62">
        <v>1</v>
      </c>
      <c r="BM84" s="62">
        <v>1</v>
      </c>
      <c r="BN84" s="62">
        <v>1</v>
      </c>
      <c r="BO84" s="62">
        <v>1</v>
      </c>
      <c r="BP84" s="62">
        <v>1</v>
      </c>
      <c r="BQ84" s="62">
        <v>1</v>
      </c>
      <c r="BR84" s="62">
        <v>1</v>
      </c>
      <c r="BS84" s="62">
        <v>1</v>
      </c>
      <c r="BT84" s="62">
        <v>1</v>
      </c>
      <c r="BU84" s="62">
        <v>1</v>
      </c>
      <c r="BV84" s="62">
        <v>1</v>
      </c>
      <c r="BW84" s="62">
        <v>1</v>
      </c>
      <c r="BX84" s="62">
        <v>1</v>
      </c>
      <c r="BY84" s="62">
        <v>1</v>
      </c>
      <c r="BZ84" s="62">
        <v>1</v>
      </c>
      <c r="CA84" s="62">
        <v>1</v>
      </c>
      <c r="CB84" s="62">
        <v>99</v>
      </c>
      <c r="CC84" s="62">
        <v>1</v>
      </c>
      <c r="CD84" s="62">
        <v>1</v>
      </c>
      <c r="CE84" s="62">
        <v>1</v>
      </c>
      <c r="CF84" s="62">
        <v>1</v>
      </c>
      <c r="CG84" s="62">
        <v>1</v>
      </c>
      <c r="CH84" s="62">
        <v>1</v>
      </c>
      <c r="CI84" s="62">
        <v>1</v>
      </c>
      <c r="CJ84" s="62">
        <v>1</v>
      </c>
      <c r="CK84" s="62">
        <v>1</v>
      </c>
      <c r="CL84" s="62">
        <v>1</v>
      </c>
      <c r="CM84" s="62">
        <v>1</v>
      </c>
      <c r="CN84" s="62">
        <v>1</v>
      </c>
      <c r="CO84" s="62">
        <v>1</v>
      </c>
      <c r="CP84" s="62">
        <v>1</v>
      </c>
      <c r="CQ84" s="62">
        <v>1</v>
      </c>
      <c r="CR84" s="62">
        <v>79</v>
      </c>
      <c r="CS84" s="62" t="s">
        <v>448</v>
      </c>
      <c r="CT84" s="62">
        <v>1</v>
      </c>
      <c r="CU84" s="62">
        <v>1</v>
      </c>
      <c r="CV84" s="62">
        <v>1</v>
      </c>
      <c r="CW84" s="62">
        <v>1</v>
      </c>
      <c r="CX84" s="62">
        <v>1</v>
      </c>
      <c r="CY84" s="62">
        <v>79</v>
      </c>
      <c r="CZ84" s="62" t="s">
        <v>448</v>
      </c>
      <c r="DA84" s="62">
        <v>1</v>
      </c>
      <c r="DB84" s="62">
        <v>1</v>
      </c>
      <c r="DC84" s="62">
        <v>1</v>
      </c>
      <c r="DD84" s="62">
        <v>1</v>
      </c>
      <c r="DE84" s="62">
        <v>1</v>
      </c>
      <c r="DF84" s="62">
        <v>0</v>
      </c>
      <c r="DG84" s="62">
        <v>0</v>
      </c>
      <c r="DH84" s="62">
        <v>0</v>
      </c>
      <c r="DI84" s="62">
        <v>1</v>
      </c>
      <c r="DJ84" s="62">
        <v>1</v>
      </c>
      <c r="DK84" s="62">
        <v>1</v>
      </c>
      <c r="DL84" s="63"/>
      <c r="DM84" s="62" t="s">
        <v>442</v>
      </c>
      <c r="DN84" s="63"/>
      <c r="DO84" s="63"/>
      <c r="DP84" s="63"/>
      <c r="DQ84" s="63"/>
    </row>
    <row r="85" spans="1:121" s="65" customFormat="1">
      <c r="A85" s="62" t="s">
        <v>442</v>
      </c>
      <c r="B85" s="62">
        <v>3</v>
      </c>
      <c r="C85" s="62" t="s">
        <v>449</v>
      </c>
      <c r="D85" s="62">
        <v>80</v>
      </c>
      <c r="E85" s="62">
        <v>85</v>
      </c>
      <c r="F85" s="62">
        <v>0</v>
      </c>
      <c r="G85" s="62">
        <v>17</v>
      </c>
      <c r="H85" s="62">
        <v>1</v>
      </c>
      <c r="I85" s="62">
        <v>2</v>
      </c>
      <c r="J85" s="62"/>
      <c r="K85" s="62">
        <v>1</v>
      </c>
      <c r="L85" s="62">
        <v>1</v>
      </c>
      <c r="M85" s="62">
        <v>1</v>
      </c>
      <c r="N85" s="62">
        <v>1</v>
      </c>
      <c r="O85" s="62">
        <v>1</v>
      </c>
      <c r="P85" s="62">
        <v>1</v>
      </c>
      <c r="Q85" s="62">
        <v>1</v>
      </c>
      <c r="R85" s="62">
        <v>1</v>
      </c>
      <c r="S85" s="62">
        <v>1</v>
      </c>
      <c r="T85" s="62">
        <v>1</v>
      </c>
      <c r="U85" s="62">
        <v>1</v>
      </c>
      <c r="V85" s="62">
        <v>99</v>
      </c>
      <c r="W85" s="62">
        <v>1</v>
      </c>
      <c r="X85" s="62">
        <v>1</v>
      </c>
      <c r="Y85" s="62">
        <v>1</v>
      </c>
      <c r="Z85" s="62">
        <v>1</v>
      </c>
      <c r="AA85" s="62">
        <v>1</v>
      </c>
      <c r="AB85" s="62">
        <v>1</v>
      </c>
      <c r="AC85" s="62">
        <v>1</v>
      </c>
      <c r="AD85" s="62">
        <v>1</v>
      </c>
      <c r="AE85" s="62">
        <v>1</v>
      </c>
      <c r="AF85" s="62">
        <v>1</v>
      </c>
      <c r="AG85" s="62">
        <v>1</v>
      </c>
      <c r="AH85" s="62">
        <v>1</v>
      </c>
      <c r="AI85" s="62">
        <v>99</v>
      </c>
      <c r="AJ85" s="62">
        <v>1</v>
      </c>
      <c r="AK85" s="62">
        <v>1</v>
      </c>
      <c r="AL85" s="62">
        <v>1</v>
      </c>
      <c r="AM85" s="62">
        <v>1</v>
      </c>
      <c r="AN85" s="62">
        <v>1</v>
      </c>
      <c r="AO85" s="62">
        <v>1</v>
      </c>
      <c r="AP85" s="62">
        <v>1</v>
      </c>
      <c r="AQ85" s="62">
        <v>0</v>
      </c>
      <c r="AR85" s="62">
        <v>1</v>
      </c>
      <c r="AS85" s="62">
        <v>1</v>
      </c>
      <c r="AT85" s="62">
        <v>0.5</v>
      </c>
      <c r="AU85" s="62">
        <v>1</v>
      </c>
      <c r="AV85" s="62">
        <v>1</v>
      </c>
      <c r="AW85" s="62">
        <v>1</v>
      </c>
      <c r="AX85" s="62">
        <v>0</v>
      </c>
      <c r="AY85" s="62">
        <v>1</v>
      </c>
      <c r="AZ85" s="62">
        <v>99</v>
      </c>
      <c r="BA85" s="62">
        <v>99</v>
      </c>
      <c r="BB85" s="62">
        <v>99</v>
      </c>
      <c r="BC85" s="62">
        <v>99</v>
      </c>
      <c r="BD85" s="62">
        <v>1</v>
      </c>
      <c r="BE85" s="62">
        <v>1</v>
      </c>
      <c r="BF85" s="62">
        <v>1</v>
      </c>
      <c r="BG85" s="62">
        <v>1</v>
      </c>
      <c r="BH85" s="62">
        <v>1</v>
      </c>
      <c r="BI85" s="62">
        <v>1</v>
      </c>
      <c r="BJ85" s="62">
        <v>1</v>
      </c>
      <c r="BK85" s="62">
        <v>1</v>
      </c>
      <c r="BL85" s="62">
        <v>1</v>
      </c>
      <c r="BM85" s="62">
        <v>1</v>
      </c>
      <c r="BN85" s="62">
        <v>1</v>
      </c>
      <c r="BO85" s="62">
        <v>1</v>
      </c>
      <c r="BP85" s="62">
        <v>1</v>
      </c>
      <c r="BQ85" s="62">
        <v>1</v>
      </c>
      <c r="BR85" s="62">
        <v>1</v>
      </c>
      <c r="BS85" s="62">
        <v>1</v>
      </c>
      <c r="BT85" s="62">
        <v>1</v>
      </c>
      <c r="BU85" s="62">
        <v>99</v>
      </c>
      <c r="BV85" s="62">
        <v>99</v>
      </c>
      <c r="BW85" s="62">
        <v>99</v>
      </c>
      <c r="BX85" s="62">
        <v>99</v>
      </c>
      <c r="BY85" s="62">
        <v>0</v>
      </c>
      <c r="BZ85" s="62">
        <v>1</v>
      </c>
      <c r="CA85" s="62">
        <v>99</v>
      </c>
      <c r="CB85" s="62">
        <v>99</v>
      </c>
      <c r="CC85" s="62">
        <v>1</v>
      </c>
      <c r="CD85" s="62">
        <v>1</v>
      </c>
      <c r="CE85" s="62">
        <v>1</v>
      </c>
      <c r="CF85" s="62">
        <v>1</v>
      </c>
      <c r="CG85" s="62">
        <v>1</v>
      </c>
      <c r="CH85" s="62">
        <v>99</v>
      </c>
      <c r="CI85" s="62">
        <v>1</v>
      </c>
      <c r="CJ85" s="62">
        <v>1</v>
      </c>
      <c r="CK85" s="62">
        <v>1</v>
      </c>
      <c r="CL85" s="62">
        <v>1</v>
      </c>
      <c r="CM85" s="62">
        <v>1</v>
      </c>
      <c r="CN85" s="62">
        <v>1</v>
      </c>
      <c r="CO85" s="62">
        <v>1</v>
      </c>
      <c r="CP85" s="62">
        <v>1</v>
      </c>
      <c r="CQ85" s="62">
        <v>1</v>
      </c>
      <c r="CR85" s="62">
        <v>80</v>
      </c>
      <c r="CS85" s="62" t="s">
        <v>449</v>
      </c>
      <c r="CT85" s="62">
        <v>1</v>
      </c>
      <c r="CU85" s="62">
        <v>1</v>
      </c>
      <c r="CV85" s="62">
        <v>1</v>
      </c>
      <c r="CW85" s="62">
        <v>1</v>
      </c>
      <c r="CX85" s="62">
        <v>1</v>
      </c>
      <c r="CY85" s="62">
        <v>80</v>
      </c>
      <c r="CZ85" s="62" t="s">
        <v>449</v>
      </c>
      <c r="DA85" s="62">
        <v>1</v>
      </c>
      <c r="DB85" s="62">
        <v>0</v>
      </c>
      <c r="DC85" s="62">
        <v>1</v>
      </c>
      <c r="DD85" s="62">
        <v>0</v>
      </c>
      <c r="DE85" s="62">
        <v>1</v>
      </c>
      <c r="DF85" s="62">
        <v>0</v>
      </c>
      <c r="DG85" s="62">
        <v>0</v>
      </c>
      <c r="DH85" s="62">
        <v>0</v>
      </c>
      <c r="DI85" s="62">
        <v>1</v>
      </c>
      <c r="DJ85" s="62">
        <v>1</v>
      </c>
      <c r="DK85" s="62">
        <v>1</v>
      </c>
      <c r="DL85" s="63"/>
      <c r="DM85" s="62" t="s">
        <v>442</v>
      </c>
      <c r="DN85" s="63"/>
      <c r="DO85" s="63"/>
      <c r="DP85" s="63"/>
      <c r="DQ85" s="63"/>
    </row>
    <row r="86" spans="1:121" s="65" customFormat="1">
      <c r="A86" s="62" t="s">
        <v>442</v>
      </c>
      <c r="B86" s="62">
        <v>3</v>
      </c>
      <c r="C86" s="62" t="s">
        <v>450</v>
      </c>
      <c r="D86" s="62">
        <v>81</v>
      </c>
      <c r="E86" s="62">
        <v>18</v>
      </c>
      <c r="F86" s="62">
        <v>1</v>
      </c>
      <c r="G86" s="62">
        <v>4</v>
      </c>
      <c r="H86" s="62">
        <v>1</v>
      </c>
      <c r="I86" s="62">
        <v>2</v>
      </c>
      <c r="J86" s="62">
        <v>1</v>
      </c>
      <c r="K86" s="62">
        <v>1</v>
      </c>
      <c r="L86" s="62">
        <v>1</v>
      </c>
      <c r="M86" s="62">
        <v>1</v>
      </c>
      <c r="N86" s="62">
        <v>1</v>
      </c>
      <c r="O86" s="62">
        <v>1</v>
      </c>
      <c r="P86" s="62">
        <v>1</v>
      </c>
      <c r="Q86" s="62">
        <v>1</v>
      </c>
      <c r="R86" s="62">
        <v>1</v>
      </c>
      <c r="S86" s="62">
        <v>1</v>
      </c>
      <c r="T86" s="62">
        <v>1</v>
      </c>
      <c r="U86" s="62">
        <v>1</v>
      </c>
      <c r="V86" s="62">
        <v>99</v>
      </c>
      <c r="W86" s="62">
        <v>1</v>
      </c>
      <c r="X86" s="62">
        <v>1</v>
      </c>
      <c r="Y86" s="62">
        <v>1</v>
      </c>
      <c r="Z86" s="62">
        <v>1</v>
      </c>
      <c r="AA86" s="62">
        <v>1</v>
      </c>
      <c r="AB86" s="62">
        <v>1</v>
      </c>
      <c r="AC86" s="62">
        <v>1</v>
      </c>
      <c r="AD86" s="62">
        <v>1</v>
      </c>
      <c r="AE86" s="62">
        <v>1</v>
      </c>
      <c r="AF86" s="62">
        <v>1</v>
      </c>
      <c r="AG86" s="62">
        <v>1</v>
      </c>
      <c r="AH86" s="62">
        <v>1</v>
      </c>
      <c r="AI86" s="62">
        <v>1</v>
      </c>
      <c r="AJ86" s="62">
        <v>1</v>
      </c>
      <c r="AK86" s="62">
        <v>1</v>
      </c>
      <c r="AL86" s="62">
        <v>1</v>
      </c>
      <c r="AM86" s="62">
        <v>1</v>
      </c>
      <c r="AN86" s="62">
        <v>1</v>
      </c>
      <c r="AO86" s="62">
        <v>1</v>
      </c>
      <c r="AP86" s="62">
        <v>1</v>
      </c>
      <c r="AQ86" s="62">
        <v>0</v>
      </c>
      <c r="AR86" s="62">
        <v>0.5</v>
      </c>
      <c r="AS86" s="62">
        <v>1</v>
      </c>
      <c r="AT86" s="62">
        <v>1</v>
      </c>
      <c r="AU86" s="62">
        <v>1</v>
      </c>
      <c r="AV86" s="62">
        <v>1</v>
      </c>
      <c r="AW86" s="62">
        <v>1</v>
      </c>
      <c r="AX86" s="62">
        <v>0</v>
      </c>
      <c r="AY86" s="62">
        <v>1</v>
      </c>
      <c r="AZ86" s="62">
        <v>99</v>
      </c>
      <c r="BA86" s="62">
        <v>99</v>
      </c>
      <c r="BB86" s="62">
        <v>99</v>
      </c>
      <c r="BC86" s="62">
        <v>99</v>
      </c>
      <c r="BD86" s="62">
        <v>1</v>
      </c>
      <c r="BE86" s="62">
        <v>1</v>
      </c>
      <c r="BF86" s="62">
        <v>1</v>
      </c>
      <c r="BG86" s="62">
        <v>1</v>
      </c>
      <c r="BH86" s="62">
        <v>1</v>
      </c>
      <c r="BI86" s="62">
        <v>0.5</v>
      </c>
      <c r="BJ86" s="62">
        <v>1</v>
      </c>
      <c r="BK86" s="62">
        <v>1</v>
      </c>
      <c r="BL86" s="62">
        <v>0.5</v>
      </c>
      <c r="BM86" s="62">
        <v>1</v>
      </c>
      <c r="BN86" s="62">
        <v>0</v>
      </c>
      <c r="BO86" s="62">
        <v>0.5</v>
      </c>
      <c r="BP86" s="62">
        <v>0</v>
      </c>
      <c r="BQ86" s="62">
        <v>0.5</v>
      </c>
      <c r="BR86" s="62">
        <v>1</v>
      </c>
      <c r="BS86" s="62">
        <v>1</v>
      </c>
      <c r="BT86" s="62">
        <v>0.5</v>
      </c>
      <c r="BU86" s="62">
        <v>99</v>
      </c>
      <c r="BV86" s="62">
        <v>99</v>
      </c>
      <c r="BW86" s="62">
        <v>99</v>
      </c>
      <c r="BX86" s="62">
        <v>99</v>
      </c>
      <c r="BY86" s="62">
        <v>1</v>
      </c>
      <c r="BZ86" s="62">
        <v>99</v>
      </c>
      <c r="CA86" s="62">
        <v>99</v>
      </c>
      <c r="CB86" s="62">
        <v>99</v>
      </c>
      <c r="CC86" s="62">
        <v>1</v>
      </c>
      <c r="CD86" s="62">
        <v>1</v>
      </c>
      <c r="CE86" s="62">
        <v>1</v>
      </c>
      <c r="CF86" s="62">
        <v>1</v>
      </c>
      <c r="CG86" s="62">
        <v>99</v>
      </c>
      <c r="CH86" s="62">
        <v>99</v>
      </c>
      <c r="CI86" s="62">
        <v>1</v>
      </c>
      <c r="CJ86" s="62">
        <v>1</v>
      </c>
      <c r="CK86" s="62">
        <v>1</v>
      </c>
      <c r="CL86" s="62">
        <v>1</v>
      </c>
      <c r="CM86" s="62">
        <v>1</v>
      </c>
      <c r="CN86" s="62">
        <v>1</v>
      </c>
      <c r="CO86" s="62">
        <v>1</v>
      </c>
      <c r="CP86" s="62">
        <v>1</v>
      </c>
      <c r="CQ86" s="62">
        <v>1</v>
      </c>
      <c r="CR86" s="62">
        <v>81</v>
      </c>
      <c r="CS86" s="62" t="s">
        <v>450</v>
      </c>
      <c r="CT86" s="62">
        <v>1</v>
      </c>
      <c r="CU86" s="62">
        <v>1</v>
      </c>
      <c r="CV86" s="62">
        <v>1</v>
      </c>
      <c r="CW86" s="62">
        <v>1</v>
      </c>
      <c r="CX86" s="62">
        <v>1</v>
      </c>
      <c r="CY86" s="62">
        <v>81</v>
      </c>
      <c r="CZ86" s="62" t="s">
        <v>450</v>
      </c>
      <c r="DA86" s="62">
        <v>0</v>
      </c>
      <c r="DB86" s="62">
        <v>0</v>
      </c>
      <c r="DC86" s="62">
        <v>0</v>
      </c>
      <c r="DD86" s="62">
        <v>0</v>
      </c>
      <c r="DE86" s="62">
        <v>0</v>
      </c>
      <c r="DF86" s="62">
        <v>0</v>
      </c>
      <c r="DG86" s="62">
        <v>0</v>
      </c>
      <c r="DH86" s="62">
        <v>0</v>
      </c>
      <c r="DI86" s="62">
        <v>1</v>
      </c>
      <c r="DJ86" s="62">
        <v>1</v>
      </c>
      <c r="DK86" s="62">
        <v>1</v>
      </c>
      <c r="DL86" s="63"/>
      <c r="DM86" s="62" t="s">
        <v>442</v>
      </c>
      <c r="DN86" s="63"/>
      <c r="DO86" s="63"/>
      <c r="DP86" s="63"/>
      <c r="DQ86" s="63"/>
    </row>
    <row r="87" spans="1:121" s="65" customFormat="1">
      <c r="A87" s="62" t="s">
        <v>442</v>
      </c>
      <c r="B87" s="62">
        <v>3</v>
      </c>
      <c r="C87" s="62" t="s">
        <v>451</v>
      </c>
      <c r="D87" s="62">
        <v>82</v>
      </c>
      <c r="E87" s="62">
        <v>4</v>
      </c>
      <c r="F87" s="62">
        <v>0</v>
      </c>
      <c r="G87" s="62">
        <v>1</v>
      </c>
      <c r="H87" s="62">
        <v>1</v>
      </c>
      <c r="I87" s="62">
        <v>2</v>
      </c>
      <c r="J87" s="62">
        <v>1</v>
      </c>
      <c r="K87" s="62">
        <v>1</v>
      </c>
      <c r="L87" s="62">
        <v>1</v>
      </c>
      <c r="M87" s="62">
        <v>1</v>
      </c>
      <c r="N87" s="62">
        <v>1</v>
      </c>
      <c r="O87" s="62">
        <v>1</v>
      </c>
      <c r="P87" s="62">
        <v>1</v>
      </c>
      <c r="Q87" s="62">
        <v>99</v>
      </c>
      <c r="R87" s="62">
        <v>1</v>
      </c>
      <c r="S87" s="62">
        <v>1</v>
      </c>
      <c r="T87" s="62">
        <v>1</v>
      </c>
      <c r="U87" s="62">
        <v>1</v>
      </c>
      <c r="V87" s="62">
        <v>99</v>
      </c>
      <c r="W87" s="62">
        <v>1</v>
      </c>
      <c r="X87" s="62">
        <v>1</v>
      </c>
      <c r="Y87" s="62">
        <v>1</v>
      </c>
      <c r="Z87" s="62">
        <v>1</v>
      </c>
      <c r="AA87" s="62">
        <v>1</v>
      </c>
      <c r="AB87" s="62">
        <v>1</v>
      </c>
      <c r="AC87" s="62">
        <v>1</v>
      </c>
      <c r="AD87" s="62">
        <v>1</v>
      </c>
      <c r="AE87" s="62">
        <v>1</v>
      </c>
      <c r="AF87" s="62">
        <v>1</v>
      </c>
      <c r="AG87" s="62">
        <v>1</v>
      </c>
      <c r="AH87" s="62">
        <v>1</v>
      </c>
      <c r="AI87" s="62">
        <v>1</v>
      </c>
      <c r="AJ87" s="62">
        <v>1</v>
      </c>
      <c r="AK87" s="62">
        <v>1</v>
      </c>
      <c r="AL87" s="62">
        <v>1</v>
      </c>
      <c r="AM87" s="62">
        <v>1</v>
      </c>
      <c r="AN87" s="62">
        <v>1</v>
      </c>
      <c r="AO87" s="62">
        <v>1</v>
      </c>
      <c r="AP87" s="62">
        <v>1</v>
      </c>
      <c r="AQ87" s="62">
        <v>0.5</v>
      </c>
      <c r="AR87" s="62">
        <v>0.5</v>
      </c>
      <c r="AS87" s="62">
        <v>0.5</v>
      </c>
      <c r="AT87" s="62">
        <v>0.5</v>
      </c>
      <c r="AU87" s="62">
        <v>0.5</v>
      </c>
      <c r="AV87" s="62">
        <v>0.5</v>
      </c>
      <c r="AW87" s="62">
        <v>1</v>
      </c>
      <c r="AX87" s="62">
        <v>1</v>
      </c>
      <c r="AY87" s="62">
        <v>1</v>
      </c>
      <c r="AZ87" s="62">
        <v>99</v>
      </c>
      <c r="BA87" s="62">
        <v>99</v>
      </c>
      <c r="BB87" s="62">
        <v>99</v>
      </c>
      <c r="BC87" s="62">
        <v>99</v>
      </c>
      <c r="BD87" s="62">
        <v>0.5</v>
      </c>
      <c r="BE87" s="62">
        <v>1</v>
      </c>
      <c r="BF87" s="62">
        <v>1</v>
      </c>
      <c r="BG87" s="62">
        <v>0.5</v>
      </c>
      <c r="BH87" s="62">
        <v>1</v>
      </c>
      <c r="BI87" s="62">
        <v>0</v>
      </c>
      <c r="BJ87" s="62">
        <v>0</v>
      </c>
      <c r="BK87" s="62">
        <v>0</v>
      </c>
      <c r="BL87" s="62">
        <v>0</v>
      </c>
      <c r="BM87" s="62">
        <v>0</v>
      </c>
      <c r="BN87" s="62">
        <v>0</v>
      </c>
      <c r="BO87" s="62">
        <v>0.5</v>
      </c>
      <c r="BP87" s="62">
        <v>1</v>
      </c>
      <c r="BQ87" s="62">
        <v>0.5</v>
      </c>
      <c r="BR87" s="62">
        <v>0</v>
      </c>
      <c r="BS87" s="62">
        <v>0</v>
      </c>
      <c r="BT87" s="62">
        <v>0.5</v>
      </c>
      <c r="BU87" s="62">
        <v>99</v>
      </c>
      <c r="BV87" s="62">
        <v>99</v>
      </c>
      <c r="BW87" s="62">
        <v>99</v>
      </c>
      <c r="BX87" s="62">
        <v>99</v>
      </c>
      <c r="BY87" s="62">
        <v>0.5</v>
      </c>
      <c r="BZ87" s="62">
        <v>99</v>
      </c>
      <c r="CA87" s="62">
        <v>0</v>
      </c>
      <c r="CB87" s="62">
        <v>99</v>
      </c>
      <c r="CC87" s="62">
        <v>0</v>
      </c>
      <c r="CD87" s="62">
        <v>0</v>
      </c>
      <c r="CE87" s="62">
        <v>0</v>
      </c>
      <c r="CF87" s="62">
        <v>1</v>
      </c>
      <c r="CG87" s="62">
        <v>99</v>
      </c>
      <c r="CH87" s="62">
        <v>99</v>
      </c>
      <c r="CI87" s="62">
        <v>1</v>
      </c>
      <c r="CJ87" s="62">
        <v>1</v>
      </c>
      <c r="CK87" s="62">
        <v>1</v>
      </c>
      <c r="CL87" s="62">
        <v>0.5</v>
      </c>
      <c r="CM87" s="62">
        <v>99</v>
      </c>
      <c r="CN87" s="62">
        <v>1</v>
      </c>
      <c r="CO87" s="62">
        <v>1</v>
      </c>
      <c r="CP87" s="62">
        <v>1</v>
      </c>
      <c r="CQ87" s="62">
        <v>0</v>
      </c>
      <c r="CR87" s="62">
        <v>82</v>
      </c>
      <c r="CS87" s="62" t="s">
        <v>451</v>
      </c>
      <c r="CT87" s="62">
        <v>1</v>
      </c>
      <c r="CU87" s="62">
        <v>1</v>
      </c>
      <c r="CV87" s="62">
        <v>1</v>
      </c>
      <c r="CW87" s="62">
        <v>1</v>
      </c>
      <c r="CX87" s="62">
        <v>1</v>
      </c>
      <c r="CY87" s="62">
        <v>82</v>
      </c>
      <c r="CZ87" s="62" t="s">
        <v>451</v>
      </c>
      <c r="DA87" s="62">
        <v>0</v>
      </c>
      <c r="DB87" s="62">
        <v>0</v>
      </c>
      <c r="DC87" s="62">
        <v>0</v>
      </c>
      <c r="DD87" s="62">
        <v>0</v>
      </c>
      <c r="DE87" s="62">
        <v>0</v>
      </c>
      <c r="DF87" s="62">
        <v>0</v>
      </c>
      <c r="DG87" s="62">
        <v>0</v>
      </c>
      <c r="DH87" s="62">
        <v>0</v>
      </c>
      <c r="DI87" s="62">
        <v>1</v>
      </c>
      <c r="DJ87" s="62">
        <v>1</v>
      </c>
      <c r="DK87" s="62">
        <v>0</v>
      </c>
      <c r="DL87" s="63"/>
      <c r="DM87" s="62" t="s">
        <v>442</v>
      </c>
      <c r="DN87" s="63"/>
      <c r="DO87" s="63"/>
      <c r="DP87" s="63"/>
      <c r="DQ87" s="63"/>
    </row>
    <row r="88" spans="1:121" s="65" customFormat="1">
      <c r="A88" s="62" t="s">
        <v>442</v>
      </c>
      <c r="B88" s="62">
        <v>3</v>
      </c>
      <c r="C88" s="62" t="s">
        <v>452</v>
      </c>
      <c r="D88" s="62">
        <v>83</v>
      </c>
      <c r="E88" s="62">
        <v>19</v>
      </c>
      <c r="F88" s="62">
        <v>0</v>
      </c>
      <c r="G88" s="62">
        <v>6</v>
      </c>
      <c r="H88" s="62">
        <v>1</v>
      </c>
      <c r="I88" s="62">
        <v>2</v>
      </c>
      <c r="J88" s="62">
        <v>1</v>
      </c>
      <c r="K88" s="62">
        <v>1</v>
      </c>
      <c r="L88" s="62">
        <v>1</v>
      </c>
      <c r="M88" s="62">
        <v>1</v>
      </c>
      <c r="N88" s="62">
        <v>1</v>
      </c>
      <c r="O88" s="62">
        <v>1</v>
      </c>
      <c r="P88" s="62">
        <v>1</v>
      </c>
      <c r="Q88" s="62">
        <v>99</v>
      </c>
      <c r="R88" s="62">
        <v>1</v>
      </c>
      <c r="S88" s="62">
        <v>1</v>
      </c>
      <c r="T88" s="62">
        <v>1</v>
      </c>
      <c r="U88" s="62">
        <v>99</v>
      </c>
      <c r="V88" s="62">
        <v>99</v>
      </c>
      <c r="W88" s="62">
        <v>1</v>
      </c>
      <c r="X88" s="62">
        <v>1</v>
      </c>
      <c r="Y88" s="62">
        <v>1</v>
      </c>
      <c r="Z88" s="62">
        <v>1</v>
      </c>
      <c r="AA88" s="62">
        <v>1</v>
      </c>
      <c r="AB88" s="62">
        <v>1</v>
      </c>
      <c r="AC88" s="62">
        <v>1</v>
      </c>
      <c r="AD88" s="62">
        <v>1</v>
      </c>
      <c r="AE88" s="62">
        <v>1</v>
      </c>
      <c r="AF88" s="62">
        <v>1</v>
      </c>
      <c r="AG88" s="62">
        <v>0.5</v>
      </c>
      <c r="AH88" s="62">
        <v>1</v>
      </c>
      <c r="AI88" s="62">
        <v>99</v>
      </c>
      <c r="AJ88" s="62">
        <v>1</v>
      </c>
      <c r="AK88" s="62">
        <v>0.5</v>
      </c>
      <c r="AL88" s="62">
        <v>0.5</v>
      </c>
      <c r="AM88" s="62">
        <v>0.5</v>
      </c>
      <c r="AN88" s="62">
        <v>1</v>
      </c>
      <c r="AO88" s="62">
        <v>1</v>
      </c>
      <c r="AP88" s="62">
        <v>0.5</v>
      </c>
      <c r="AQ88" s="62">
        <v>0.5</v>
      </c>
      <c r="AR88" s="62">
        <v>1</v>
      </c>
      <c r="AS88" s="62">
        <v>0.5</v>
      </c>
      <c r="AT88" s="62">
        <v>0.5</v>
      </c>
      <c r="AU88" s="62">
        <v>0.5</v>
      </c>
      <c r="AV88" s="62">
        <v>0.5</v>
      </c>
      <c r="AW88" s="62">
        <v>1</v>
      </c>
      <c r="AX88" s="62">
        <v>0</v>
      </c>
      <c r="AY88" s="62">
        <v>1</v>
      </c>
      <c r="AZ88" s="62">
        <v>99</v>
      </c>
      <c r="BA88" s="62">
        <v>99</v>
      </c>
      <c r="BB88" s="62">
        <v>99</v>
      </c>
      <c r="BC88" s="62">
        <v>99</v>
      </c>
      <c r="BD88" s="62">
        <v>1</v>
      </c>
      <c r="BE88" s="62">
        <v>1</v>
      </c>
      <c r="BF88" s="62">
        <v>0.5</v>
      </c>
      <c r="BG88" s="62">
        <v>0.5</v>
      </c>
      <c r="BH88" s="62">
        <v>0.5</v>
      </c>
      <c r="BI88" s="62">
        <v>0.5</v>
      </c>
      <c r="BJ88" s="62">
        <v>0.5</v>
      </c>
      <c r="BK88" s="62">
        <v>0.5</v>
      </c>
      <c r="BL88" s="62">
        <v>0</v>
      </c>
      <c r="BM88" s="62">
        <v>0</v>
      </c>
      <c r="BN88" s="62">
        <v>0</v>
      </c>
      <c r="BO88" s="62">
        <v>0.5</v>
      </c>
      <c r="BP88" s="62">
        <v>0</v>
      </c>
      <c r="BQ88" s="62">
        <v>0</v>
      </c>
      <c r="BR88" s="62">
        <v>0</v>
      </c>
      <c r="BS88" s="62">
        <v>0</v>
      </c>
      <c r="BT88" s="62">
        <v>0.5</v>
      </c>
      <c r="BU88" s="62">
        <v>99</v>
      </c>
      <c r="BV88" s="62">
        <v>99</v>
      </c>
      <c r="BW88" s="62">
        <v>99</v>
      </c>
      <c r="BX88" s="62">
        <v>99</v>
      </c>
      <c r="BY88" s="62">
        <v>0.5</v>
      </c>
      <c r="BZ88" s="62">
        <v>1</v>
      </c>
      <c r="CA88" s="62">
        <v>99</v>
      </c>
      <c r="CB88" s="62">
        <v>99</v>
      </c>
      <c r="CC88" s="62">
        <v>1</v>
      </c>
      <c r="CD88" s="62">
        <v>1</v>
      </c>
      <c r="CE88" s="62">
        <v>1</v>
      </c>
      <c r="CF88" s="62">
        <v>1</v>
      </c>
      <c r="CG88" s="62">
        <v>99</v>
      </c>
      <c r="CH88" s="62">
        <v>99</v>
      </c>
      <c r="CI88" s="62">
        <v>1</v>
      </c>
      <c r="CJ88" s="62">
        <v>1</v>
      </c>
      <c r="CK88" s="62">
        <v>1</v>
      </c>
      <c r="CL88" s="62">
        <v>1</v>
      </c>
      <c r="CM88" s="62">
        <v>1</v>
      </c>
      <c r="CN88" s="62">
        <v>1</v>
      </c>
      <c r="CO88" s="62">
        <v>1</v>
      </c>
      <c r="CP88" s="62">
        <v>1</v>
      </c>
      <c r="CQ88" s="62">
        <v>0</v>
      </c>
      <c r="CR88" s="62">
        <v>83</v>
      </c>
      <c r="CS88" s="62" t="s">
        <v>452</v>
      </c>
      <c r="CT88" s="62">
        <v>1</v>
      </c>
      <c r="CU88" s="62">
        <v>1</v>
      </c>
      <c r="CV88" s="62">
        <v>1</v>
      </c>
      <c r="CW88" s="62">
        <v>1</v>
      </c>
      <c r="CX88" s="62">
        <v>1</v>
      </c>
      <c r="CY88" s="62">
        <v>83</v>
      </c>
      <c r="CZ88" s="62" t="s">
        <v>452</v>
      </c>
      <c r="DA88" s="62">
        <v>0</v>
      </c>
      <c r="DB88" s="62">
        <v>0</v>
      </c>
      <c r="DC88" s="62">
        <v>0</v>
      </c>
      <c r="DD88" s="62">
        <v>0</v>
      </c>
      <c r="DE88" s="62">
        <v>0</v>
      </c>
      <c r="DF88" s="62">
        <v>0</v>
      </c>
      <c r="DG88" s="62">
        <v>0</v>
      </c>
      <c r="DH88" s="62">
        <v>0</v>
      </c>
      <c r="DI88" s="62">
        <v>1</v>
      </c>
      <c r="DJ88" s="62">
        <v>1</v>
      </c>
      <c r="DK88" s="62">
        <v>1</v>
      </c>
      <c r="DL88" s="63"/>
      <c r="DM88" s="62" t="s">
        <v>442</v>
      </c>
      <c r="DN88" s="63"/>
      <c r="DO88" s="63"/>
      <c r="DP88" s="63"/>
      <c r="DQ88" s="63"/>
    </row>
    <row r="89" spans="1:121" s="65" customFormat="1">
      <c r="A89" s="62" t="s">
        <v>442</v>
      </c>
      <c r="B89" s="62">
        <v>3</v>
      </c>
      <c r="C89" s="62" t="s">
        <v>453</v>
      </c>
      <c r="D89" s="62">
        <v>84</v>
      </c>
      <c r="E89" s="62">
        <v>30</v>
      </c>
      <c r="F89" s="62">
        <v>3</v>
      </c>
      <c r="G89" s="62">
        <v>7</v>
      </c>
      <c r="H89" s="62">
        <v>1</v>
      </c>
      <c r="I89" s="62">
        <v>2</v>
      </c>
      <c r="J89" s="62">
        <v>1</v>
      </c>
      <c r="K89" s="62">
        <v>1</v>
      </c>
      <c r="L89" s="62">
        <v>1</v>
      </c>
      <c r="M89" s="62">
        <v>1</v>
      </c>
      <c r="N89" s="62">
        <v>1</v>
      </c>
      <c r="O89" s="62">
        <v>1</v>
      </c>
      <c r="P89" s="62">
        <v>1</v>
      </c>
      <c r="Q89" s="62">
        <v>1</v>
      </c>
      <c r="R89" s="62">
        <v>1</v>
      </c>
      <c r="S89" s="62">
        <v>1</v>
      </c>
      <c r="T89" s="62">
        <v>1</v>
      </c>
      <c r="U89" s="62">
        <v>1</v>
      </c>
      <c r="V89" s="62">
        <v>99</v>
      </c>
      <c r="W89" s="62">
        <v>1</v>
      </c>
      <c r="X89" s="62">
        <v>1</v>
      </c>
      <c r="Y89" s="62">
        <v>1</v>
      </c>
      <c r="Z89" s="62">
        <v>1</v>
      </c>
      <c r="AA89" s="62">
        <v>1</v>
      </c>
      <c r="AB89" s="62">
        <v>1</v>
      </c>
      <c r="AC89" s="62">
        <v>1</v>
      </c>
      <c r="AD89" s="62">
        <v>1</v>
      </c>
      <c r="AE89" s="62">
        <v>1</v>
      </c>
      <c r="AF89" s="62">
        <v>1</v>
      </c>
      <c r="AG89" s="62">
        <v>1</v>
      </c>
      <c r="AH89" s="62">
        <v>1</v>
      </c>
      <c r="AI89" s="62">
        <v>99</v>
      </c>
      <c r="AJ89" s="62">
        <v>1</v>
      </c>
      <c r="AK89" s="62">
        <v>1</v>
      </c>
      <c r="AL89" s="62">
        <v>1</v>
      </c>
      <c r="AM89" s="62">
        <v>1</v>
      </c>
      <c r="AN89" s="62">
        <v>1</v>
      </c>
      <c r="AO89" s="62">
        <v>1</v>
      </c>
      <c r="AP89" s="62">
        <v>1</v>
      </c>
      <c r="AQ89" s="62">
        <v>0</v>
      </c>
      <c r="AR89" s="62">
        <v>1</v>
      </c>
      <c r="AS89" s="62">
        <v>1</v>
      </c>
      <c r="AT89" s="62">
        <v>0.5</v>
      </c>
      <c r="AU89" s="62">
        <v>1</v>
      </c>
      <c r="AV89" s="62">
        <v>1</v>
      </c>
      <c r="AW89" s="62">
        <v>1</v>
      </c>
      <c r="AX89" s="62">
        <v>1</v>
      </c>
      <c r="AY89" s="62">
        <v>1</v>
      </c>
      <c r="AZ89" s="62">
        <v>99</v>
      </c>
      <c r="BA89" s="62">
        <v>99</v>
      </c>
      <c r="BB89" s="62">
        <v>99</v>
      </c>
      <c r="BC89" s="62">
        <v>99</v>
      </c>
      <c r="BD89" s="62">
        <v>0.5</v>
      </c>
      <c r="BE89" s="62">
        <v>1</v>
      </c>
      <c r="BF89" s="62">
        <v>0.5</v>
      </c>
      <c r="BG89" s="62">
        <v>1</v>
      </c>
      <c r="BH89" s="62">
        <v>1</v>
      </c>
      <c r="BI89" s="62">
        <v>1</v>
      </c>
      <c r="BJ89" s="62">
        <v>0.5</v>
      </c>
      <c r="BK89" s="62">
        <v>0.5</v>
      </c>
      <c r="BL89" s="62">
        <v>0</v>
      </c>
      <c r="BM89" s="62">
        <v>0</v>
      </c>
      <c r="BN89" s="62">
        <v>0</v>
      </c>
      <c r="BO89" s="62">
        <v>0</v>
      </c>
      <c r="BP89" s="62">
        <v>1</v>
      </c>
      <c r="BQ89" s="62">
        <v>0</v>
      </c>
      <c r="BR89" s="62">
        <v>0.5</v>
      </c>
      <c r="BS89" s="62">
        <v>0.5</v>
      </c>
      <c r="BT89" s="62">
        <v>0</v>
      </c>
      <c r="BU89" s="62">
        <v>99</v>
      </c>
      <c r="BV89" s="62">
        <v>99</v>
      </c>
      <c r="BW89" s="62">
        <v>99</v>
      </c>
      <c r="BX89" s="62">
        <v>99</v>
      </c>
      <c r="BY89" s="62">
        <v>0.5</v>
      </c>
      <c r="BZ89" s="62">
        <v>99</v>
      </c>
      <c r="CA89" s="62">
        <v>99</v>
      </c>
      <c r="CB89" s="62">
        <v>99</v>
      </c>
      <c r="CC89" s="62">
        <v>1</v>
      </c>
      <c r="CD89" s="62">
        <v>1</v>
      </c>
      <c r="CE89" s="62">
        <v>1</v>
      </c>
      <c r="CF89" s="62">
        <v>1</v>
      </c>
      <c r="CG89" s="62">
        <v>1</v>
      </c>
      <c r="CH89" s="62">
        <v>1</v>
      </c>
      <c r="CI89" s="62">
        <v>1</v>
      </c>
      <c r="CJ89" s="62">
        <v>1</v>
      </c>
      <c r="CK89" s="62">
        <v>1</v>
      </c>
      <c r="CL89" s="62">
        <v>1</v>
      </c>
      <c r="CM89" s="62">
        <v>1</v>
      </c>
      <c r="CN89" s="62">
        <v>1</v>
      </c>
      <c r="CO89" s="62">
        <v>1</v>
      </c>
      <c r="CP89" s="62">
        <v>1</v>
      </c>
      <c r="CQ89" s="62">
        <v>1</v>
      </c>
      <c r="CR89" s="62">
        <v>84</v>
      </c>
      <c r="CS89" s="62" t="s">
        <v>453</v>
      </c>
      <c r="CT89" s="62">
        <v>1</v>
      </c>
      <c r="CU89" s="62">
        <v>1</v>
      </c>
      <c r="CV89" s="62">
        <v>1</v>
      </c>
      <c r="CW89" s="62">
        <v>1</v>
      </c>
      <c r="CX89" s="62">
        <v>1</v>
      </c>
      <c r="CY89" s="62">
        <v>84</v>
      </c>
      <c r="CZ89" s="62" t="s">
        <v>453</v>
      </c>
      <c r="DA89" s="62">
        <v>0</v>
      </c>
      <c r="DB89" s="62">
        <v>0</v>
      </c>
      <c r="DC89" s="62">
        <v>0</v>
      </c>
      <c r="DD89" s="62">
        <v>0</v>
      </c>
      <c r="DE89" s="62">
        <v>0</v>
      </c>
      <c r="DF89" s="62">
        <v>0</v>
      </c>
      <c r="DG89" s="62">
        <v>0</v>
      </c>
      <c r="DH89" s="62">
        <v>0</v>
      </c>
      <c r="DI89" s="62">
        <v>1</v>
      </c>
      <c r="DJ89" s="62">
        <v>1</v>
      </c>
      <c r="DK89" s="62">
        <v>1</v>
      </c>
      <c r="DL89" s="63"/>
      <c r="DM89" s="62" t="s">
        <v>442</v>
      </c>
      <c r="DN89" s="63"/>
      <c r="DO89" s="63"/>
      <c r="DP89" s="63"/>
      <c r="DQ89" s="63"/>
    </row>
    <row r="90" spans="1:121" s="65" customFormat="1">
      <c r="A90" s="62" t="s">
        <v>442</v>
      </c>
      <c r="B90" s="62">
        <v>3</v>
      </c>
      <c r="C90" s="62" t="s">
        <v>454</v>
      </c>
      <c r="D90" s="62">
        <v>85</v>
      </c>
      <c r="E90" s="62">
        <v>38</v>
      </c>
      <c r="F90" s="62">
        <v>22</v>
      </c>
      <c r="G90" s="62">
        <v>10</v>
      </c>
      <c r="H90" s="62">
        <v>1</v>
      </c>
      <c r="I90" s="62">
        <v>2</v>
      </c>
      <c r="J90" s="62">
        <v>1</v>
      </c>
      <c r="K90" s="62">
        <v>1</v>
      </c>
      <c r="L90" s="62">
        <v>1</v>
      </c>
      <c r="M90" s="62">
        <v>1</v>
      </c>
      <c r="N90" s="62">
        <v>1</v>
      </c>
      <c r="O90" s="62">
        <v>1</v>
      </c>
      <c r="P90" s="62">
        <v>1</v>
      </c>
      <c r="Q90" s="62">
        <v>99</v>
      </c>
      <c r="R90" s="62">
        <v>1</v>
      </c>
      <c r="S90" s="62">
        <v>1</v>
      </c>
      <c r="T90" s="62">
        <v>1</v>
      </c>
      <c r="U90" s="62">
        <v>1</v>
      </c>
      <c r="V90" s="62">
        <v>99</v>
      </c>
      <c r="W90" s="62">
        <v>1</v>
      </c>
      <c r="X90" s="62">
        <v>1</v>
      </c>
      <c r="Y90" s="62">
        <v>1</v>
      </c>
      <c r="Z90" s="62">
        <v>1</v>
      </c>
      <c r="AA90" s="62">
        <v>1</v>
      </c>
      <c r="AB90" s="62">
        <v>1</v>
      </c>
      <c r="AC90" s="62">
        <v>1</v>
      </c>
      <c r="AD90" s="62">
        <v>1</v>
      </c>
      <c r="AE90" s="62">
        <v>1</v>
      </c>
      <c r="AF90" s="62">
        <v>1</v>
      </c>
      <c r="AG90" s="62">
        <v>1</v>
      </c>
      <c r="AH90" s="62">
        <v>1</v>
      </c>
      <c r="AI90" s="62">
        <v>99</v>
      </c>
      <c r="AJ90" s="62">
        <v>1</v>
      </c>
      <c r="AK90" s="62">
        <v>1</v>
      </c>
      <c r="AL90" s="62">
        <v>1</v>
      </c>
      <c r="AM90" s="62">
        <v>1</v>
      </c>
      <c r="AN90" s="62">
        <v>1</v>
      </c>
      <c r="AO90" s="62">
        <v>1</v>
      </c>
      <c r="AP90" s="62">
        <v>0.5</v>
      </c>
      <c r="AQ90" s="62">
        <v>0</v>
      </c>
      <c r="AR90" s="62">
        <v>1</v>
      </c>
      <c r="AS90" s="62">
        <v>0.5</v>
      </c>
      <c r="AT90" s="62">
        <v>0.5</v>
      </c>
      <c r="AU90" s="62">
        <v>1</v>
      </c>
      <c r="AV90" s="62">
        <v>0.5</v>
      </c>
      <c r="AW90" s="62">
        <v>1</v>
      </c>
      <c r="AX90" s="62">
        <v>0</v>
      </c>
      <c r="AY90" s="62">
        <v>1</v>
      </c>
      <c r="AZ90" s="62">
        <v>99</v>
      </c>
      <c r="BA90" s="62">
        <v>99</v>
      </c>
      <c r="BB90" s="62">
        <v>99</v>
      </c>
      <c r="BC90" s="62">
        <v>99</v>
      </c>
      <c r="BD90" s="62">
        <v>0.5</v>
      </c>
      <c r="BE90" s="62">
        <v>1</v>
      </c>
      <c r="BF90" s="62">
        <v>1</v>
      </c>
      <c r="BG90" s="62">
        <v>0.5</v>
      </c>
      <c r="BH90" s="62">
        <v>0.5</v>
      </c>
      <c r="BI90" s="62">
        <v>0</v>
      </c>
      <c r="BJ90" s="62">
        <v>0</v>
      </c>
      <c r="BK90" s="62">
        <v>0.5</v>
      </c>
      <c r="BL90" s="62">
        <v>0</v>
      </c>
      <c r="BM90" s="62">
        <v>0</v>
      </c>
      <c r="BN90" s="62">
        <v>0</v>
      </c>
      <c r="BO90" s="62">
        <v>0</v>
      </c>
      <c r="BP90" s="62">
        <v>0.5</v>
      </c>
      <c r="BQ90" s="62">
        <v>0</v>
      </c>
      <c r="BR90" s="62">
        <v>0</v>
      </c>
      <c r="BS90" s="62">
        <v>0</v>
      </c>
      <c r="BT90" s="62">
        <v>0</v>
      </c>
      <c r="BU90" s="62">
        <v>99</v>
      </c>
      <c r="BV90" s="62">
        <v>99</v>
      </c>
      <c r="BW90" s="62">
        <v>99</v>
      </c>
      <c r="BX90" s="62">
        <v>99</v>
      </c>
      <c r="BY90" s="62">
        <v>0.5</v>
      </c>
      <c r="BZ90" s="62">
        <v>1</v>
      </c>
      <c r="CA90" s="62">
        <v>99</v>
      </c>
      <c r="CB90" s="62">
        <v>99</v>
      </c>
      <c r="CC90" s="62">
        <v>0</v>
      </c>
      <c r="CD90" s="62">
        <v>1</v>
      </c>
      <c r="CE90" s="62">
        <v>1</v>
      </c>
      <c r="CF90" s="62">
        <v>1</v>
      </c>
      <c r="CG90" s="62">
        <v>1</v>
      </c>
      <c r="CH90" s="62">
        <v>99</v>
      </c>
      <c r="CI90" s="62">
        <v>1</v>
      </c>
      <c r="CJ90" s="62">
        <v>1</v>
      </c>
      <c r="CK90" s="62">
        <v>1</v>
      </c>
      <c r="CL90" s="62">
        <v>0.5</v>
      </c>
      <c r="CM90" s="62">
        <v>1</v>
      </c>
      <c r="CN90" s="62">
        <v>1</v>
      </c>
      <c r="CO90" s="62">
        <v>1</v>
      </c>
      <c r="CP90" s="62">
        <v>1</v>
      </c>
      <c r="CQ90" s="62">
        <v>1</v>
      </c>
      <c r="CR90" s="62">
        <v>85</v>
      </c>
      <c r="CS90" s="62" t="s">
        <v>454</v>
      </c>
      <c r="CT90" s="62">
        <v>1</v>
      </c>
      <c r="CU90" s="62">
        <v>1</v>
      </c>
      <c r="CV90" s="62">
        <v>1</v>
      </c>
      <c r="CW90" s="62">
        <v>1</v>
      </c>
      <c r="CX90" s="62">
        <v>1</v>
      </c>
      <c r="CY90" s="62">
        <v>85</v>
      </c>
      <c r="CZ90" s="62" t="s">
        <v>454</v>
      </c>
      <c r="DA90" s="62">
        <v>0</v>
      </c>
      <c r="DB90" s="62">
        <v>0</v>
      </c>
      <c r="DC90" s="62">
        <v>0</v>
      </c>
      <c r="DD90" s="62">
        <v>0</v>
      </c>
      <c r="DE90" s="62">
        <v>0</v>
      </c>
      <c r="DF90" s="62">
        <v>0</v>
      </c>
      <c r="DG90" s="62">
        <v>0</v>
      </c>
      <c r="DH90" s="62">
        <v>0</v>
      </c>
      <c r="DI90" s="62">
        <v>1</v>
      </c>
      <c r="DJ90" s="62">
        <v>1</v>
      </c>
      <c r="DK90" s="62">
        <v>0</v>
      </c>
      <c r="DL90" s="63"/>
      <c r="DM90" s="62" t="s">
        <v>442</v>
      </c>
      <c r="DN90" s="63"/>
      <c r="DO90" s="63"/>
      <c r="DP90" s="63"/>
      <c r="DQ90" s="63"/>
    </row>
    <row r="91" spans="1:121" s="65" customFormat="1">
      <c r="A91" s="62" t="s">
        <v>442</v>
      </c>
      <c r="B91" s="62">
        <v>3</v>
      </c>
      <c r="C91" s="62" t="s">
        <v>455</v>
      </c>
      <c r="D91" s="62">
        <v>86</v>
      </c>
      <c r="E91" s="62">
        <v>458</v>
      </c>
      <c r="F91" s="62">
        <v>6</v>
      </c>
      <c r="G91" s="62">
        <v>126</v>
      </c>
      <c r="H91" s="62">
        <v>1</v>
      </c>
      <c r="I91" s="62">
        <v>2</v>
      </c>
      <c r="J91" s="62"/>
      <c r="K91" s="62">
        <v>1</v>
      </c>
      <c r="L91" s="62">
        <v>1</v>
      </c>
      <c r="M91" s="62">
        <v>1</v>
      </c>
      <c r="N91" s="62">
        <v>1</v>
      </c>
      <c r="O91" s="62">
        <v>1</v>
      </c>
      <c r="P91" s="62">
        <v>1</v>
      </c>
      <c r="Q91" s="62">
        <v>99</v>
      </c>
      <c r="R91" s="62">
        <v>1</v>
      </c>
      <c r="S91" s="62">
        <v>1</v>
      </c>
      <c r="T91" s="62">
        <v>1</v>
      </c>
      <c r="U91" s="62">
        <v>1</v>
      </c>
      <c r="V91" s="62">
        <v>99</v>
      </c>
      <c r="W91" s="62">
        <v>1</v>
      </c>
      <c r="X91" s="62">
        <v>1</v>
      </c>
      <c r="Y91" s="62">
        <v>1</v>
      </c>
      <c r="Z91" s="62">
        <v>1</v>
      </c>
      <c r="AA91" s="62">
        <v>1</v>
      </c>
      <c r="AB91" s="62">
        <v>1</v>
      </c>
      <c r="AC91" s="62">
        <v>1</v>
      </c>
      <c r="AD91" s="62">
        <v>1</v>
      </c>
      <c r="AE91" s="62">
        <v>1</v>
      </c>
      <c r="AF91" s="62">
        <v>1</v>
      </c>
      <c r="AG91" s="62">
        <v>1</v>
      </c>
      <c r="AH91" s="62">
        <v>1</v>
      </c>
      <c r="AI91" s="62">
        <v>99</v>
      </c>
      <c r="AJ91" s="62">
        <v>1</v>
      </c>
      <c r="AK91" s="62">
        <v>1</v>
      </c>
      <c r="AL91" s="62">
        <v>1</v>
      </c>
      <c r="AM91" s="62">
        <v>1</v>
      </c>
      <c r="AN91" s="62">
        <v>1</v>
      </c>
      <c r="AO91" s="62">
        <v>1</v>
      </c>
      <c r="AP91" s="62">
        <v>1</v>
      </c>
      <c r="AQ91" s="62">
        <v>1</v>
      </c>
      <c r="AR91" s="62">
        <v>1</v>
      </c>
      <c r="AS91" s="62">
        <v>1</v>
      </c>
      <c r="AT91" s="62">
        <v>1</v>
      </c>
      <c r="AU91" s="62">
        <v>1</v>
      </c>
      <c r="AV91" s="62">
        <v>1</v>
      </c>
      <c r="AW91" s="62">
        <v>1</v>
      </c>
      <c r="AX91" s="62">
        <v>1</v>
      </c>
      <c r="AY91" s="62">
        <v>1</v>
      </c>
      <c r="AZ91" s="62">
        <v>99</v>
      </c>
      <c r="BA91" s="62">
        <v>99</v>
      </c>
      <c r="BB91" s="62">
        <v>99</v>
      </c>
      <c r="BC91" s="62">
        <v>99</v>
      </c>
      <c r="BD91" s="62">
        <v>1</v>
      </c>
      <c r="BE91" s="62">
        <v>1</v>
      </c>
      <c r="BF91" s="62">
        <v>1</v>
      </c>
      <c r="BG91" s="62">
        <v>1</v>
      </c>
      <c r="BH91" s="62">
        <v>1</v>
      </c>
      <c r="BI91" s="62">
        <v>1</v>
      </c>
      <c r="BJ91" s="62">
        <v>1</v>
      </c>
      <c r="BK91" s="62">
        <v>1</v>
      </c>
      <c r="BL91" s="62">
        <v>1</v>
      </c>
      <c r="BM91" s="62">
        <v>1</v>
      </c>
      <c r="BN91" s="62">
        <v>1</v>
      </c>
      <c r="BO91" s="62">
        <v>1</v>
      </c>
      <c r="BP91" s="62">
        <v>1</v>
      </c>
      <c r="BQ91" s="62">
        <v>1</v>
      </c>
      <c r="BR91" s="62">
        <v>1</v>
      </c>
      <c r="BS91" s="62">
        <v>1</v>
      </c>
      <c r="BT91" s="62">
        <v>1</v>
      </c>
      <c r="BU91" s="62">
        <v>99</v>
      </c>
      <c r="BV91" s="62">
        <v>99</v>
      </c>
      <c r="BW91" s="62">
        <v>99</v>
      </c>
      <c r="BX91" s="62">
        <v>99</v>
      </c>
      <c r="BY91" s="62">
        <v>1</v>
      </c>
      <c r="BZ91" s="62">
        <v>1</v>
      </c>
      <c r="CA91" s="62">
        <v>99</v>
      </c>
      <c r="CB91" s="62">
        <v>99</v>
      </c>
      <c r="CC91" s="62">
        <v>1</v>
      </c>
      <c r="CD91" s="62">
        <v>1</v>
      </c>
      <c r="CE91" s="62">
        <v>1</v>
      </c>
      <c r="CF91" s="62">
        <v>1</v>
      </c>
      <c r="CG91" s="62">
        <v>99</v>
      </c>
      <c r="CH91" s="62">
        <v>99</v>
      </c>
      <c r="CI91" s="62">
        <v>1</v>
      </c>
      <c r="CJ91" s="62">
        <v>1</v>
      </c>
      <c r="CK91" s="62">
        <v>1</v>
      </c>
      <c r="CL91" s="62">
        <v>1</v>
      </c>
      <c r="CM91" s="62">
        <v>1</v>
      </c>
      <c r="CN91" s="62">
        <v>1</v>
      </c>
      <c r="CO91" s="62">
        <v>1</v>
      </c>
      <c r="CP91" s="62">
        <v>1</v>
      </c>
      <c r="CQ91" s="62">
        <v>1</v>
      </c>
      <c r="CR91" s="62">
        <v>86</v>
      </c>
      <c r="CS91" s="62" t="s">
        <v>455</v>
      </c>
      <c r="CT91" s="62">
        <v>1</v>
      </c>
      <c r="CU91" s="62">
        <v>1</v>
      </c>
      <c r="CV91" s="62">
        <v>1</v>
      </c>
      <c r="CW91" s="62">
        <v>1</v>
      </c>
      <c r="CX91" s="62">
        <v>1</v>
      </c>
      <c r="CY91" s="62">
        <v>86</v>
      </c>
      <c r="CZ91" s="62" t="s">
        <v>455</v>
      </c>
      <c r="DA91" s="62">
        <v>1</v>
      </c>
      <c r="DB91" s="62">
        <v>1</v>
      </c>
      <c r="DC91" s="62">
        <v>1</v>
      </c>
      <c r="DD91" s="62">
        <v>0</v>
      </c>
      <c r="DE91" s="62">
        <v>1</v>
      </c>
      <c r="DF91" s="62">
        <v>1</v>
      </c>
      <c r="DG91" s="62">
        <v>1</v>
      </c>
      <c r="DH91" s="62">
        <v>0</v>
      </c>
      <c r="DI91" s="62">
        <v>1</v>
      </c>
      <c r="DJ91" s="62">
        <v>1</v>
      </c>
      <c r="DK91" s="62">
        <v>1</v>
      </c>
      <c r="DL91" s="63"/>
      <c r="DM91" s="62" t="s">
        <v>442</v>
      </c>
      <c r="DN91" s="63"/>
      <c r="DO91" s="63"/>
      <c r="DP91" s="63"/>
      <c r="DQ91" s="63"/>
    </row>
    <row r="92" spans="1:121" s="65" customFormat="1">
      <c r="A92" s="62" t="s">
        <v>442</v>
      </c>
      <c r="B92" s="62">
        <v>3</v>
      </c>
      <c r="C92" s="62" t="s">
        <v>456</v>
      </c>
      <c r="D92" s="62">
        <v>87</v>
      </c>
      <c r="E92" s="62">
        <v>20</v>
      </c>
      <c r="F92" s="62">
        <v>8</v>
      </c>
      <c r="G92" s="62">
        <v>6</v>
      </c>
      <c r="H92" s="62">
        <v>1</v>
      </c>
      <c r="I92" s="62">
        <v>2</v>
      </c>
      <c r="J92" s="62">
        <v>1</v>
      </c>
      <c r="K92" s="62">
        <v>1</v>
      </c>
      <c r="L92" s="62">
        <v>1</v>
      </c>
      <c r="M92" s="62">
        <v>1</v>
      </c>
      <c r="N92" s="62">
        <v>1</v>
      </c>
      <c r="O92" s="62">
        <v>1</v>
      </c>
      <c r="P92" s="62">
        <v>1</v>
      </c>
      <c r="Q92" s="62">
        <v>99</v>
      </c>
      <c r="R92" s="62">
        <v>1</v>
      </c>
      <c r="S92" s="62">
        <v>1</v>
      </c>
      <c r="T92" s="62">
        <v>1</v>
      </c>
      <c r="U92" s="62">
        <v>1</v>
      </c>
      <c r="V92" s="62">
        <v>99</v>
      </c>
      <c r="W92" s="62">
        <v>1</v>
      </c>
      <c r="X92" s="62">
        <v>1</v>
      </c>
      <c r="Y92" s="62">
        <v>1</v>
      </c>
      <c r="Z92" s="62">
        <v>1</v>
      </c>
      <c r="AA92" s="62">
        <v>1</v>
      </c>
      <c r="AB92" s="62">
        <v>1</v>
      </c>
      <c r="AC92" s="62">
        <v>1</v>
      </c>
      <c r="AD92" s="62">
        <v>1</v>
      </c>
      <c r="AE92" s="62">
        <v>1</v>
      </c>
      <c r="AF92" s="62">
        <v>1</v>
      </c>
      <c r="AG92" s="62">
        <v>1</v>
      </c>
      <c r="AH92" s="62">
        <v>1</v>
      </c>
      <c r="AI92" s="62">
        <v>99</v>
      </c>
      <c r="AJ92" s="62">
        <v>1</v>
      </c>
      <c r="AK92" s="62">
        <v>1</v>
      </c>
      <c r="AL92" s="62">
        <v>1</v>
      </c>
      <c r="AM92" s="62">
        <v>1</v>
      </c>
      <c r="AN92" s="62">
        <v>1</v>
      </c>
      <c r="AO92" s="62">
        <v>1</v>
      </c>
      <c r="AP92" s="62">
        <v>0.5</v>
      </c>
      <c r="AQ92" s="62">
        <v>0</v>
      </c>
      <c r="AR92" s="62">
        <v>1</v>
      </c>
      <c r="AS92" s="62">
        <v>1</v>
      </c>
      <c r="AT92" s="62">
        <v>0</v>
      </c>
      <c r="AU92" s="62">
        <v>1</v>
      </c>
      <c r="AV92" s="62">
        <v>0.5</v>
      </c>
      <c r="AW92" s="62">
        <v>1</v>
      </c>
      <c r="AX92" s="62">
        <v>0</v>
      </c>
      <c r="AY92" s="62">
        <v>1</v>
      </c>
      <c r="AZ92" s="62">
        <v>99</v>
      </c>
      <c r="BA92" s="62">
        <v>99</v>
      </c>
      <c r="BB92" s="62">
        <v>99</v>
      </c>
      <c r="BC92" s="62">
        <v>99</v>
      </c>
      <c r="BD92" s="62">
        <v>0.5</v>
      </c>
      <c r="BE92" s="62">
        <v>1</v>
      </c>
      <c r="BF92" s="62">
        <v>0.5</v>
      </c>
      <c r="BG92" s="62">
        <v>0.5</v>
      </c>
      <c r="BH92" s="62">
        <v>1</v>
      </c>
      <c r="BI92" s="62">
        <v>0.5</v>
      </c>
      <c r="BJ92" s="62">
        <v>0.5</v>
      </c>
      <c r="BK92" s="62">
        <v>1</v>
      </c>
      <c r="BL92" s="62">
        <v>0.5</v>
      </c>
      <c r="BM92" s="62">
        <v>0</v>
      </c>
      <c r="BN92" s="62">
        <v>0</v>
      </c>
      <c r="BO92" s="62">
        <v>0.5</v>
      </c>
      <c r="BP92" s="62">
        <v>0</v>
      </c>
      <c r="BQ92" s="62">
        <v>0.5</v>
      </c>
      <c r="BR92" s="62">
        <v>0</v>
      </c>
      <c r="BS92" s="62">
        <v>0.5</v>
      </c>
      <c r="BT92" s="62">
        <v>0</v>
      </c>
      <c r="BU92" s="62">
        <v>99</v>
      </c>
      <c r="BV92" s="62">
        <v>99</v>
      </c>
      <c r="BW92" s="62">
        <v>99</v>
      </c>
      <c r="BX92" s="62">
        <v>99</v>
      </c>
      <c r="BY92" s="62">
        <v>1</v>
      </c>
      <c r="BZ92" s="62">
        <v>99</v>
      </c>
      <c r="CA92" s="62">
        <v>99</v>
      </c>
      <c r="CB92" s="62">
        <v>99</v>
      </c>
      <c r="CC92" s="62">
        <v>0</v>
      </c>
      <c r="CD92" s="62">
        <v>1</v>
      </c>
      <c r="CE92" s="62">
        <v>1</v>
      </c>
      <c r="CF92" s="62">
        <v>1</v>
      </c>
      <c r="CG92" s="62">
        <v>99</v>
      </c>
      <c r="CH92" s="62">
        <v>99</v>
      </c>
      <c r="CI92" s="62">
        <v>1</v>
      </c>
      <c r="CJ92" s="62">
        <v>1</v>
      </c>
      <c r="CK92" s="62">
        <v>1</v>
      </c>
      <c r="CL92" s="62">
        <v>1</v>
      </c>
      <c r="CM92" s="62">
        <v>99</v>
      </c>
      <c r="CN92" s="62">
        <v>1</v>
      </c>
      <c r="CO92" s="62">
        <v>1</v>
      </c>
      <c r="CP92" s="62">
        <v>1</v>
      </c>
      <c r="CQ92" s="62">
        <v>1</v>
      </c>
      <c r="CR92" s="62">
        <v>87</v>
      </c>
      <c r="CS92" s="62" t="s">
        <v>456</v>
      </c>
      <c r="CT92" s="62">
        <v>1</v>
      </c>
      <c r="CU92" s="62">
        <v>1</v>
      </c>
      <c r="CV92" s="62">
        <v>1</v>
      </c>
      <c r="CW92" s="62">
        <v>1</v>
      </c>
      <c r="CX92" s="62">
        <v>1</v>
      </c>
      <c r="CY92" s="62">
        <v>87</v>
      </c>
      <c r="CZ92" s="62" t="s">
        <v>456</v>
      </c>
      <c r="DA92" s="62">
        <v>0</v>
      </c>
      <c r="DB92" s="62">
        <v>0</v>
      </c>
      <c r="DC92" s="62">
        <v>0</v>
      </c>
      <c r="DD92" s="62">
        <v>0</v>
      </c>
      <c r="DE92" s="62">
        <v>0</v>
      </c>
      <c r="DF92" s="62">
        <v>0</v>
      </c>
      <c r="DG92" s="62">
        <v>0</v>
      </c>
      <c r="DH92" s="62">
        <v>0</v>
      </c>
      <c r="DI92" s="62">
        <v>1</v>
      </c>
      <c r="DJ92" s="62">
        <v>1</v>
      </c>
      <c r="DK92" s="62">
        <v>1</v>
      </c>
      <c r="DL92" s="63"/>
      <c r="DM92" s="62" t="s">
        <v>442</v>
      </c>
      <c r="DN92" s="63"/>
      <c r="DO92" s="63"/>
      <c r="DP92" s="63"/>
      <c r="DQ92" s="63"/>
    </row>
    <row r="93" spans="1:121" s="65" customFormat="1">
      <c r="A93" s="62" t="s">
        <v>442</v>
      </c>
      <c r="B93" s="62">
        <v>3</v>
      </c>
      <c r="C93" s="62" t="s">
        <v>457</v>
      </c>
      <c r="D93" s="62">
        <v>88</v>
      </c>
      <c r="E93" s="62">
        <v>35</v>
      </c>
      <c r="F93" s="62">
        <v>0</v>
      </c>
      <c r="G93" s="62">
        <v>5</v>
      </c>
      <c r="H93" s="62">
        <v>1</v>
      </c>
      <c r="I93" s="62">
        <v>2</v>
      </c>
      <c r="J93" s="62">
        <v>1</v>
      </c>
      <c r="K93" s="62">
        <v>1</v>
      </c>
      <c r="L93" s="62">
        <v>1</v>
      </c>
      <c r="M93" s="62">
        <v>1</v>
      </c>
      <c r="N93" s="62">
        <v>1</v>
      </c>
      <c r="O93" s="62">
        <v>1</v>
      </c>
      <c r="P93" s="62">
        <v>1</v>
      </c>
      <c r="Q93" s="62">
        <v>99</v>
      </c>
      <c r="R93" s="62">
        <v>1</v>
      </c>
      <c r="S93" s="62">
        <v>1</v>
      </c>
      <c r="T93" s="62">
        <v>1</v>
      </c>
      <c r="U93" s="62">
        <v>1</v>
      </c>
      <c r="V93" s="62">
        <v>99</v>
      </c>
      <c r="W93" s="62">
        <v>1</v>
      </c>
      <c r="X93" s="62">
        <v>1</v>
      </c>
      <c r="Y93" s="62">
        <v>1</v>
      </c>
      <c r="Z93" s="62">
        <v>1</v>
      </c>
      <c r="AA93" s="62">
        <v>1</v>
      </c>
      <c r="AB93" s="62">
        <v>1</v>
      </c>
      <c r="AC93" s="62">
        <v>1</v>
      </c>
      <c r="AD93" s="62">
        <v>1</v>
      </c>
      <c r="AE93" s="62">
        <v>1</v>
      </c>
      <c r="AF93" s="62">
        <v>1</v>
      </c>
      <c r="AG93" s="62">
        <v>1</v>
      </c>
      <c r="AH93" s="62">
        <v>1</v>
      </c>
      <c r="AI93" s="62">
        <v>99</v>
      </c>
      <c r="AJ93" s="62">
        <v>1</v>
      </c>
      <c r="AK93" s="62">
        <v>1</v>
      </c>
      <c r="AL93" s="62">
        <v>1</v>
      </c>
      <c r="AM93" s="62">
        <v>1</v>
      </c>
      <c r="AN93" s="62">
        <v>1</v>
      </c>
      <c r="AO93" s="62">
        <v>1</v>
      </c>
      <c r="AP93" s="62">
        <v>1</v>
      </c>
      <c r="AQ93" s="62">
        <v>0.5</v>
      </c>
      <c r="AR93" s="62">
        <v>1</v>
      </c>
      <c r="AS93" s="62">
        <v>1</v>
      </c>
      <c r="AT93" s="62">
        <v>0</v>
      </c>
      <c r="AU93" s="62">
        <v>1</v>
      </c>
      <c r="AV93" s="62">
        <v>0.5</v>
      </c>
      <c r="AW93" s="62">
        <v>1</v>
      </c>
      <c r="AX93" s="62">
        <v>1</v>
      </c>
      <c r="AY93" s="62">
        <v>1</v>
      </c>
      <c r="AZ93" s="62">
        <v>99</v>
      </c>
      <c r="BA93" s="62">
        <v>99</v>
      </c>
      <c r="BB93" s="62">
        <v>99</v>
      </c>
      <c r="BC93" s="62">
        <v>99</v>
      </c>
      <c r="BD93" s="62">
        <v>1</v>
      </c>
      <c r="BE93" s="62">
        <v>1</v>
      </c>
      <c r="BF93" s="62">
        <v>1</v>
      </c>
      <c r="BG93" s="62">
        <v>0.5</v>
      </c>
      <c r="BH93" s="62">
        <v>1</v>
      </c>
      <c r="BI93" s="62">
        <v>0.5</v>
      </c>
      <c r="BJ93" s="62">
        <v>1</v>
      </c>
      <c r="BK93" s="62">
        <v>1</v>
      </c>
      <c r="BL93" s="62">
        <v>1</v>
      </c>
      <c r="BM93" s="62">
        <v>1</v>
      </c>
      <c r="BN93" s="62">
        <v>0.5</v>
      </c>
      <c r="BO93" s="62">
        <v>1</v>
      </c>
      <c r="BP93" s="62">
        <v>1</v>
      </c>
      <c r="BQ93" s="62">
        <v>1</v>
      </c>
      <c r="BR93" s="62">
        <v>0.5</v>
      </c>
      <c r="BS93" s="62">
        <v>0.5</v>
      </c>
      <c r="BT93" s="62">
        <v>1</v>
      </c>
      <c r="BU93" s="62">
        <v>99</v>
      </c>
      <c r="BV93" s="62">
        <v>99</v>
      </c>
      <c r="BW93" s="62">
        <v>99</v>
      </c>
      <c r="BX93" s="62">
        <v>99</v>
      </c>
      <c r="BY93" s="62">
        <v>1</v>
      </c>
      <c r="BZ93" s="62">
        <v>99</v>
      </c>
      <c r="CA93" s="62">
        <v>99</v>
      </c>
      <c r="CB93" s="62">
        <v>99</v>
      </c>
      <c r="CC93" s="62">
        <v>1</v>
      </c>
      <c r="CD93" s="62">
        <v>1</v>
      </c>
      <c r="CE93" s="62">
        <v>1</v>
      </c>
      <c r="CF93" s="62">
        <v>1</v>
      </c>
      <c r="CG93" s="62">
        <v>1</v>
      </c>
      <c r="CH93" s="62">
        <v>99</v>
      </c>
      <c r="CI93" s="62">
        <v>1</v>
      </c>
      <c r="CJ93" s="62">
        <v>1</v>
      </c>
      <c r="CK93" s="62">
        <v>1</v>
      </c>
      <c r="CL93" s="62">
        <v>1</v>
      </c>
      <c r="CM93" s="62">
        <v>1</v>
      </c>
      <c r="CN93" s="62">
        <v>1</v>
      </c>
      <c r="CO93" s="62">
        <v>1</v>
      </c>
      <c r="CP93" s="62">
        <v>1</v>
      </c>
      <c r="CQ93" s="62">
        <v>1</v>
      </c>
      <c r="CR93" s="62">
        <v>88</v>
      </c>
      <c r="CS93" s="62" t="s">
        <v>457</v>
      </c>
      <c r="CT93" s="62">
        <v>1</v>
      </c>
      <c r="CU93" s="62">
        <v>1</v>
      </c>
      <c r="CV93" s="62">
        <v>1</v>
      </c>
      <c r="CW93" s="62">
        <v>1</v>
      </c>
      <c r="CX93" s="62">
        <v>1</v>
      </c>
      <c r="CY93" s="62">
        <v>88</v>
      </c>
      <c r="CZ93" s="62" t="s">
        <v>457</v>
      </c>
      <c r="DA93" s="62">
        <v>0</v>
      </c>
      <c r="DB93" s="62">
        <v>1</v>
      </c>
      <c r="DC93" s="62">
        <v>0</v>
      </c>
      <c r="DD93" s="62">
        <v>0</v>
      </c>
      <c r="DE93" s="62">
        <v>0</v>
      </c>
      <c r="DF93" s="62">
        <v>0</v>
      </c>
      <c r="DG93" s="62">
        <v>0</v>
      </c>
      <c r="DH93" s="62">
        <v>0</v>
      </c>
      <c r="DI93" s="62">
        <v>1</v>
      </c>
      <c r="DJ93" s="62">
        <v>1</v>
      </c>
      <c r="DK93" s="62">
        <v>1</v>
      </c>
      <c r="DL93" s="63"/>
      <c r="DM93" s="62" t="s">
        <v>442</v>
      </c>
      <c r="DN93" s="63"/>
      <c r="DO93" s="63"/>
      <c r="DP93" s="63"/>
      <c r="DQ93" s="63"/>
    </row>
    <row r="94" spans="1:121" s="65" customFormat="1">
      <c r="A94" s="62" t="s">
        <v>442</v>
      </c>
      <c r="B94" s="62">
        <v>3</v>
      </c>
      <c r="C94" s="62" t="s">
        <v>458</v>
      </c>
      <c r="D94" s="62">
        <v>89</v>
      </c>
      <c r="E94" s="62">
        <v>27</v>
      </c>
      <c r="F94" s="62">
        <v>2</v>
      </c>
      <c r="G94" s="62">
        <v>10</v>
      </c>
      <c r="H94" s="62">
        <v>1</v>
      </c>
      <c r="I94" s="62">
        <v>2</v>
      </c>
      <c r="J94" s="62">
        <v>1</v>
      </c>
      <c r="K94" s="62">
        <v>1</v>
      </c>
      <c r="L94" s="62">
        <v>1</v>
      </c>
      <c r="M94" s="62">
        <v>1</v>
      </c>
      <c r="N94" s="62">
        <v>1</v>
      </c>
      <c r="O94" s="62">
        <v>1</v>
      </c>
      <c r="P94" s="62">
        <v>1</v>
      </c>
      <c r="Q94" s="62">
        <v>99</v>
      </c>
      <c r="R94" s="62">
        <v>1</v>
      </c>
      <c r="S94" s="62">
        <v>1</v>
      </c>
      <c r="T94" s="62">
        <v>1</v>
      </c>
      <c r="U94" s="62">
        <v>1</v>
      </c>
      <c r="V94" s="62">
        <v>99</v>
      </c>
      <c r="W94" s="62">
        <v>1</v>
      </c>
      <c r="X94" s="62">
        <v>1</v>
      </c>
      <c r="Y94" s="62">
        <v>1</v>
      </c>
      <c r="Z94" s="62">
        <v>1</v>
      </c>
      <c r="AA94" s="62">
        <v>1</v>
      </c>
      <c r="AB94" s="62">
        <v>1</v>
      </c>
      <c r="AC94" s="62">
        <v>1</v>
      </c>
      <c r="AD94" s="62">
        <v>1</v>
      </c>
      <c r="AE94" s="62">
        <v>1</v>
      </c>
      <c r="AF94" s="62">
        <v>1</v>
      </c>
      <c r="AG94" s="62">
        <v>1</v>
      </c>
      <c r="AH94" s="62">
        <v>1</v>
      </c>
      <c r="AI94" s="62">
        <v>99</v>
      </c>
      <c r="AJ94" s="62">
        <v>1</v>
      </c>
      <c r="AK94" s="62">
        <v>1</v>
      </c>
      <c r="AL94" s="62">
        <v>1</v>
      </c>
      <c r="AM94" s="62">
        <v>1</v>
      </c>
      <c r="AN94" s="62">
        <v>1</v>
      </c>
      <c r="AO94" s="62">
        <v>1</v>
      </c>
      <c r="AP94" s="62">
        <v>1</v>
      </c>
      <c r="AQ94" s="62">
        <v>0</v>
      </c>
      <c r="AR94" s="62">
        <v>0.5</v>
      </c>
      <c r="AS94" s="62">
        <v>1</v>
      </c>
      <c r="AT94" s="62">
        <v>0.5</v>
      </c>
      <c r="AU94" s="62">
        <v>1</v>
      </c>
      <c r="AV94" s="62">
        <v>1</v>
      </c>
      <c r="AW94" s="62">
        <v>1</v>
      </c>
      <c r="AX94" s="62">
        <v>0</v>
      </c>
      <c r="AY94" s="62">
        <v>1</v>
      </c>
      <c r="AZ94" s="62">
        <v>99</v>
      </c>
      <c r="BA94" s="62">
        <v>99</v>
      </c>
      <c r="BB94" s="62">
        <v>99</v>
      </c>
      <c r="BC94" s="62">
        <v>99</v>
      </c>
      <c r="BD94" s="62">
        <v>1</v>
      </c>
      <c r="BE94" s="62">
        <v>1</v>
      </c>
      <c r="BF94" s="62">
        <v>1</v>
      </c>
      <c r="BG94" s="62">
        <v>1</v>
      </c>
      <c r="BH94" s="62">
        <v>1</v>
      </c>
      <c r="BI94" s="62">
        <v>1</v>
      </c>
      <c r="BJ94" s="62">
        <v>1</v>
      </c>
      <c r="BK94" s="62">
        <v>1</v>
      </c>
      <c r="BL94" s="62">
        <v>0</v>
      </c>
      <c r="BM94" s="62">
        <v>0</v>
      </c>
      <c r="BN94" s="62">
        <v>1</v>
      </c>
      <c r="BO94" s="62">
        <v>0.5</v>
      </c>
      <c r="BP94" s="62">
        <v>0.5</v>
      </c>
      <c r="BQ94" s="62">
        <v>1</v>
      </c>
      <c r="BR94" s="62">
        <v>1</v>
      </c>
      <c r="BS94" s="62">
        <v>1</v>
      </c>
      <c r="BT94" s="62">
        <v>1</v>
      </c>
      <c r="BU94" s="62">
        <v>99</v>
      </c>
      <c r="BV94" s="62">
        <v>99</v>
      </c>
      <c r="BW94" s="62">
        <v>99</v>
      </c>
      <c r="BX94" s="62">
        <v>99</v>
      </c>
      <c r="BY94" s="62">
        <v>1</v>
      </c>
      <c r="BZ94" s="62">
        <v>1</v>
      </c>
      <c r="CA94" s="62">
        <v>99</v>
      </c>
      <c r="CB94" s="62">
        <v>99</v>
      </c>
      <c r="CC94" s="62">
        <v>1</v>
      </c>
      <c r="CD94" s="62">
        <v>1</v>
      </c>
      <c r="CE94" s="62">
        <v>1</v>
      </c>
      <c r="CF94" s="62">
        <v>1</v>
      </c>
      <c r="CG94" s="62">
        <v>99</v>
      </c>
      <c r="CH94" s="62">
        <v>99</v>
      </c>
      <c r="CI94" s="62">
        <v>1</v>
      </c>
      <c r="CJ94" s="62">
        <v>1</v>
      </c>
      <c r="CK94" s="62">
        <v>1</v>
      </c>
      <c r="CL94" s="62">
        <v>1</v>
      </c>
      <c r="CM94" s="62">
        <v>1</v>
      </c>
      <c r="CN94" s="62">
        <v>1</v>
      </c>
      <c r="CO94" s="62">
        <v>1</v>
      </c>
      <c r="CP94" s="62">
        <v>1</v>
      </c>
      <c r="CQ94" s="62">
        <v>1</v>
      </c>
      <c r="CR94" s="62">
        <v>89</v>
      </c>
      <c r="CS94" s="62" t="s">
        <v>458</v>
      </c>
      <c r="CT94" s="62">
        <v>1</v>
      </c>
      <c r="CU94" s="62">
        <v>1</v>
      </c>
      <c r="CV94" s="62">
        <v>1</v>
      </c>
      <c r="CW94" s="62">
        <v>1</v>
      </c>
      <c r="CX94" s="62">
        <v>1</v>
      </c>
      <c r="CY94" s="62">
        <v>89</v>
      </c>
      <c r="CZ94" s="62" t="s">
        <v>458</v>
      </c>
      <c r="DA94" s="62">
        <v>0</v>
      </c>
      <c r="DB94" s="62">
        <v>0</v>
      </c>
      <c r="DC94" s="62">
        <v>0</v>
      </c>
      <c r="DD94" s="62">
        <v>0</v>
      </c>
      <c r="DE94" s="62">
        <v>0</v>
      </c>
      <c r="DF94" s="62">
        <v>0</v>
      </c>
      <c r="DG94" s="62">
        <v>0</v>
      </c>
      <c r="DH94" s="62">
        <v>0</v>
      </c>
      <c r="DI94" s="62">
        <v>1</v>
      </c>
      <c r="DJ94" s="62">
        <v>1</v>
      </c>
      <c r="DK94" s="62">
        <v>1</v>
      </c>
      <c r="DL94" s="63"/>
      <c r="DM94" s="62" t="s">
        <v>442</v>
      </c>
      <c r="DN94" s="63"/>
      <c r="DO94" s="63"/>
      <c r="DP94" s="63"/>
      <c r="DQ94" s="63"/>
    </row>
    <row r="95" spans="1:121" s="65" customFormat="1">
      <c r="A95" s="62" t="s">
        <v>459</v>
      </c>
      <c r="B95" s="62">
        <v>4</v>
      </c>
      <c r="C95" s="62" t="s">
        <v>460</v>
      </c>
      <c r="D95" s="62">
        <v>90</v>
      </c>
      <c r="E95" s="62">
        <v>292</v>
      </c>
      <c r="F95" s="62">
        <v>108</v>
      </c>
      <c r="G95" s="62">
        <v>91</v>
      </c>
      <c r="H95" s="62">
        <v>1</v>
      </c>
      <c r="I95" s="62">
        <v>2</v>
      </c>
      <c r="J95" s="62"/>
      <c r="K95" s="62">
        <v>1</v>
      </c>
      <c r="L95" s="62">
        <v>1</v>
      </c>
      <c r="M95" s="62">
        <v>1</v>
      </c>
      <c r="N95" s="62">
        <v>1</v>
      </c>
      <c r="O95" s="62">
        <v>1</v>
      </c>
      <c r="P95" s="62">
        <v>1</v>
      </c>
      <c r="Q95" s="62">
        <v>1</v>
      </c>
      <c r="R95" s="62">
        <v>1</v>
      </c>
      <c r="S95" s="62">
        <v>1</v>
      </c>
      <c r="T95" s="62">
        <v>1</v>
      </c>
      <c r="U95" s="62">
        <v>1</v>
      </c>
      <c r="V95" s="62">
        <v>99</v>
      </c>
      <c r="W95" s="62">
        <v>1</v>
      </c>
      <c r="X95" s="62">
        <v>1</v>
      </c>
      <c r="Y95" s="62">
        <v>1</v>
      </c>
      <c r="Z95" s="62">
        <v>1</v>
      </c>
      <c r="AA95" s="62">
        <v>1</v>
      </c>
      <c r="AB95" s="62">
        <v>1</v>
      </c>
      <c r="AC95" s="62">
        <v>1</v>
      </c>
      <c r="AD95" s="62">
        <v>1</v>
      </c>
      <c r="AE95" s="62">
        <v>1</v>
      </c>
      <c r="AF95" s="62">
        <v>1</v>
      </c>
      <c r="AG95" s="62">
        <v>1</v>
      </c>
      <c r="AH95" s="62">
        <v>1</v>
      </c>
      <c r="AI95" s="62">
        <v>99</v>
      </c>
      <c r="AJ95" s="62">
        <v>1</v>
      </c>
      <c r="AK95" s="62">
        <v>1</v>
      </c>
      <c r="AL95" s="62">
        <v>1</v>
      </c>
      <c r="AM95" s="62">
        <v>1</v>
      </c>
      <c r="AN95" s="62">
        <v>1</v>
      </c>
      <c r="AO95" s="62">
        <v>1</v>
      </c>
      <c r="AP95" s="62">
        <v>1</v>
      </c>
      <c r="AQ95" s="62">
        <v>0.5</v>
      </c>
      <c r="AR95" s="62">
        <v>1</v>
      </c>
      <c r="AS95" s="62">
        <v>1</v>
      </c>
      <c r="AT95" s="62">
        <v>1</v>
      </c>
      <c r="AU95" s="62">
        <v>1</v>
      </c>
      <c r="AV95" s="62">
        <v>1</v>
      </c>
      <c r="AW95" s="62">
        <v>1</v>
      </c>
      <c r="AX95" s="62">
        <v>1</v>
      </c>
      <c r="AY95" s="62">
        <v>1</v>
      </c>
      <c r="AZ95" s="62">
        <v>99</v>
      </c>
      <c r="BA95" s="62">
        <v>99</v>
      </c>
      <c r="BB95" s="62">
        <v>99</v>
      </c>
      <c r="BC95" s="62">
        <v>99</v>
      </c>
      <c r="BD95" s="62">
        <v>1</v>
      </c>
      <c r="BE95" s="62">
        <v>1</v>
      </c>
      <c r="BF95" s="62">
        <v>1</v>
      </c>
      <c r="BG95" s="62">
        <v>1</v>
      </c>
      <c r="BH95" s="62">
        <v>1</v>
      </c>
      <c r="BI95" s="62">
        <v>1</v>
      </c>
      <c r="BJ95" s="62">
        <v>1</v>
      </c>
      <c r="BK95" s="62">
        <v>1</v>
      </c>
      <c r="BL95" s="62">
        <v>0.5</v>
      </c>
      <c r="BM95" s="62">
        <v>1</v>
      </c>
      <c r="BN95" s="62">
        <v>1</v>
      </c>
      <c r="BO95" s="62">
        <v>0.5</v>
      </c>
      <c r="BP95" s="62">
        <v>1</v>
      </c>
      <c r="BQ95" s="62">
        <v>1</v>
      </c>
      <c r="BR95" s="62">
        <v>1</v>
      </c>
      <c r="BS95" s="62">
        <v>1</v>
      </c>
      <c r="BT95" s="62">
        <v>1</v>
      </c>
      <c r="BU95" s="62">
        <v>99</v>
      </c>
      <c r="BV95" s="62">
        <v>99</v>
      </c>
      <c r="BW95" s="62">
        <v>99</v>
      </c>
      <c r="BX95" s="62">
        <v>99</v>
      </c>
      <c r="BY95" s="62">
        <v>1</v>
      </c>
      <c r="BZ95" s="62">
        <v>1</v>
      </c>
      <c r="CA95" s="62">
        <v>99</v>
      </c>
      <c r="CB95" s="62">
        <v>99</v>
      </c>
      <c r="CC95" s="62">
        <v>1</v>
      </c>
      <c r="CD95" s="62">
        <v>1</v>
      </c>
      <c r="CE95" s="62">
        <v>1</v>
      </c>
      <c r="CF95" s="62">
        <v>1</v>
      </c>
      <c r="CG95" s="62">
        <v>1</v>
      </c>
      <c r="CH95" s="62">
        <v>1</v>
      </c>
      <c r="CI95" s="62">
        <v>1</v>
      </c>
      <c r="CJ95" s="62">
        <v>1</v>
      </c>
      <c r="CK95" s="62">
        <v>1</v>
      </c>
      <c r="CL95" s="62">
        <v>1</v>
      </c>
      <c r="CM95" s="62">
        <v>1</v>
      </c>
      <c r="CN95" s="62">
        <v>1</v>
      </c>
      <c r="CO95" s="62">
        <v>1</v>
      </c>
      <c r="CP95" s="62">
        <v>1</v>
      </c>
      <c r="CQ95" s="62">
        <v>1</v>
      </c>
      <c r="CR95" s="62">
        <v>90</v>
      </c>
      <c r="CS95" s="62" t="s">
        <v>460</v>
      </c>
      <c r="CT95" s="62">
        <v>1</v>
      </c>
      <c r="CU95" s="62">
        <v>1</v>
      </c>
      <c r="CV95" s="62">
        <v>1</v>
      </c>
      <c r="CW95" s="62">
        <v>1</v>
      </c>
      <c r="CX95" s="62">
        <v>1</v>
      </c>
      <c r="CY95" s="62">
        <v>90</v>
      </c>
      <c r="CZ95" s="62" t="s">
        <v>460</v>
      </c>
      <c r="DA95" s="62">
        <v>0</v>
      </c>
      <c r="DB95" s="62">
        <v>0</v>
      </c>
      <c r="DC95" s="62">
        <v>1</v>
      </c>
      <c r="DD95" s="62">
        <v>0</v>
      </c>
      <c r="DE95" s="62">
        <v>0</v>
      </c>
      <c r="DF95" s="62">
        <v>0</v>
      </c>
      <c r="DG95" s="62">
        <v>0</v>
      </c>
      <c r="DH95" s="62">
        <v>0</v>
      </c>
      <c r="DI95" s="62">
        <v>1</v>
      </c>
      <c r="DJ95" s="62">
        <v>1</v>
      </c>
      <c r="DK95" s="62">
        <v>1</v>
      </c>
      <c r="DL95" s="63"/>
      <c r="DM95" s="62" t="s">
        <v>459</v>
      </c>
      <c r="DN95" s="63"/>
      <c r="DO95" s="63"/>
      <c r="DP95" s="63"/>
      <c r="DQ95" s="63"/>
    </row>
    <row r="96" spans="1:121" s="65" customFormat="1">
      <c r="A96" s="62" t="s">
        <v>459</v>
      </c>
      <c r="B96" s="62">
        <v>4</v>
      </c>
      <c r="C96" s="62" t="s">
        <v>461</v>
      </c>
      <c r="D96" s="62">
        <v>91</v>
      </c>
      <c r="E96" s="62">
        <v>1130</v>
      </c>
      <c r="F96" s="62">
        <v>78</v>
      </c>
      <c r="G96" s="62">
        <v>301</v>
      </c>
      <c r="H96" s="62">
        <v>1</v>
      </c>
      <c r="I96" s="62">
        <v>2</v>
      </c>
      <c r="J96" s="62"/>
      <c r="K96" s="62">
        <v>1</v>
      </c>
      <c r="L96" s="62">
        <v>1</v>
      </c>
      <c r="M96" s="62">
        <v>1</v>
      </c>
      <c r="N96" s="62">
        <v>1</v>
      </c>
      <c r="O96" s="62">
        <v>1</v>
      </c>
      <c r="P96" s="62">
        <v>1</v>
      </c>
      <c r="Q96" s="62">
        <v>1</v>
      </c>
      <c r="R96" s="62">
        <v>1</v>
      </c>
      <c r="S96" s="62">
        <v>1</v>
      </c>
      <c r="T96" s="62">
        <v>1</v>
      </c>
      <c r="U96" s="62">
        <v>1</v>
      </c>
      <c r="V96" s="62">
        <v>99</v>
      </c>
      <c r="W96" s="62">
        <v>1</v>
      </c>
      <c r="X96" s="62">
        <v>1</v>
      </c>
      <c r="Y96" s="62">
        <v>1</v>
      </c>
      <c r="Z96" s="62">
        <v>1</v>
      </c>
      <c r="AA96" s="62">
        <v>1</v>
      </c>
      <c r="AB96" s="62">
        <v>1</v>
      </c>
      <c r="AC96" s="62">
        <v>1</v>
      </c>
      <c r="AD96" s="62">
        <v>1</v>
      </c>
      <c r="AE96" s="62">
        <v>1</v>
      </c>
      <c r="AF96" s="62">
        <v>1</v>
      </c>
      <c r="AG96" s="62">
        <v>1</v>
      </c>
      <c r="AH96" s="62">
        <v>1</v>
      </c>
      <c r="AI96" s="62">
        <v>99</v>
      </c>
      <c r="AJ96" s="62">
        <v>1</v>
      </c>
      <c r="AK96" s="62">
        <v>1</v>
      </c>
      <c r="AL96" s="62">
        <v>1</v>
      </c>
      <c r="AM96" s="62">
        <v>1</v>
      </c>
      <c r="AN96" s="62">
        <v>1</v>
      </c>
      <c r="AO96" s="62">
        <v>1</v>
      </c>
      <c r="AP96" s="62">
        <v>1</v>
      </c>
      <c r="AQ96" s="62">
        <v>0</v>
      </c>
      <c r="AR96" s="62">
        <v>0</v>
      </c>
      <c r="AS96" s="62">
        <v>1</v>
      </c>
      <c r="AT96" s="62">
        <v>1</v>
      </c>
      <c r="AU96" s="62">
        <v>1</v>
      </c>
      <c r="AV96" s="62">
        <v>1</v>
      </c>
      <c r="AW96" s="62">
        <v>1</v>
      </c>
      <c r="AX96" s="62">
        <v>1</v>
      </c>
      <c r="AY96" s="62">
        <v>1</v>
      </c>
      <c r="AZ96" s="62">
        <v>99</v>
      </c>
      <c r="BA96" s="62">
        <v>99</v>
      </c>
      <c r="BB96" s="62">
        <v>99</v>
      </c>
      <c r="BC96" s="62">
        <v>99</v>
      </c>
      <c r="BD96" s="62">
        <v>1</v>
      </c>
      <c r="BE96" s="62">
        <v>1</v>
      </c>
      <c r="BF96" s="62">
        <v>1</v>
      </c>
      <c r="BG96" s="62">
        <v>1</v>
      </c>
      <c r="BH96" s="62">
        <v>1</v>
      </c>
      <c r="BI96" s="62">
        <v>1</v>
      </c>
      <c r="BJ96" s="62">
        <v>1</v>
      </c>
      <c r="BK96" s="62">
        <v>1</v>
      </c>
      <c r="BL96" s="62">
        <v>1</v>
      </c>
      <c r="BM96" s="62">
        <v>1</v>
      </c>
      <c r="BN96" s="62">
        <v>1</v>
      </c>
      <c r="BO96" s="62">
        <v>1</v>
      </c>
      <c r="BP96" s="62">
        <v>1</v>
      </c>
      <c r="BQ96" s="62">
        <v>1</v>
      </c>
      <c r="BR96" s="62">
        <v>1</v>
      </c>
      <c r="BS96" s="62">
        <v>1</v>
      </c>
      <c r="BT96" s="62">
        <v>1</v>
      </c>
      <c r="BU96" s="62">
        <v>99</v>
      </c>
      <c r="BV96" s="62">
        <v>99</v>
      </c>
      <c r="BW96" s="62">
        <v>99</v>
      </c>
      <c r="BX96" s="62">
        <v>99</v>
      </c>
      <c r="BY96" s="62">
        <v>1</v>
      </c>
      <c r="BZ96" s="62">
        <v>1</v>
      </c>
      <c r="CA96" s="62">
        <v>99</v>
      </c>
      <c r="CB96" s="62">
        <v>99</v>
      </c>
      <c r="CC96" s="62">
        <v>1</v>
      </c>
      <c r="CD96" s="62">
        <v>1</v>
      </c>
      <c r="CE96" s="62">
        <v>1</v>
      </c>
      <c r="CF96" s="62">
        <v>1</v>
      </c>
      <c r="CG96" s="62">
        <v>99</v>
      </c>
      <c r="CH96" s="62">
        <v>99</v>
      </c>
      <c r="CI96" s="62">
        <v>1</v>
      </c>
      <c r="CJ96" s="62">
        <v>1</v>
      </c>
      <c r="CK96" s="62">
        <v>1</v>
      </c>
      <c r="CL96" s="62">
        <v>1</v>
      </c>
      <c r="CM96" s="62">
        <v>1</v>
      </c>
      <c r="CN96" s="62">
        <v>1</v>
      </c>
      <c r="CO96" s="62">
        <v>1</v>
      </c>
      <c r="CP96" s="62">
        <v>1</v>
      </c>
      <c r="CQ96" s="62">
        <v>1</v>
      </c>
      <c r="CR96" s="62">
        <v>91</v>
      </c>
      <c r="CS96" s="62" t="s">
        <v>461</v>
      </c>
      <c r="CT96" s="62">
        <v>1</v>
      </c>
      <c r="CU96" s="62">
        <v>1</v>
      </c>
      <c r="CV96" s="62">
        <v>1</v>
      </c>
      <c r="CW96" s="62">
        <v>1</v>
      </c>
      <c r="CX96" s="62">
        <v>1</v>
      </c>
      <c r="CY96" s="62">
        <v>91</v>
      </c>
      <c r="CZ96" s="62" t="s">
        <v>461</v>
      </c>
      <c r="DA96" s="62">
        <v>1</v>
      </c>
      <c r="DB96" s="62">
        <v>1</v>
      </c>
      <c r="DC96" s="62">
        <v>1</v>
      </c>
      <c r="DD96" s="62">
        <v>0</v>
      </c>
      <c r="DE96" s="62">
        <v>1</v>
      </c>
      <c r="DF96" s="62">
        <v>1</v>
      </c>
      <c r="DG96" s="62">
        <v>0</v>
      </c>
      <c r="DH96" s="62">
        <v>1</v>
      </c>
      <c r="DI96" s="62">
        <v>1</v>
      </c>
      <c r="DJ96" s="62">
        <v>1</v>
      </c>
      <c r="DK96" s="62">
        <v>1</v>
      </c>
      <c r="DL96" s="63"/>
      <c r="DM96" s="62" t="s">
        <v>459</v>
      </c>
      <c r="DN96" s="63"/>
      <c r="DO96" s="63"/>
      <c r="DP96" s="63"/>
      <c r="DQ96" s="63"/>
    </row>
    <row r="97" spans="1:121" s="65" customFormat="1">
      <c r="A97" s="62" t="s">
        <v>459</v>
      </c>
      <c r="B97" s="62">
        <v>4</v>
      </c>
      <c r="C97" s="62" t="s">
        <v>462</v>
      </c>
      <c r="D97" s="62">
        <v>92</v>
      </c>
      <c r="E97" s="62">
        <v>635</v>
      </c>
      <c r="F97" s="62">
        <v>5</v>
      </c>
      <c r="G97" s="62">
        <v>164</v>
      </c>
      <c r="H97" s="62">
        <v>1</v>
      </c>
      <c r="I97" s="62">
        <v>2</v>
      </c>
      <c r="J97" s="62"/>
      <c r="K97" s="62">
        <v>1</v>
      </c>
      <c r="L97" s="62">
        <v>1</v>
      </c>
      <c r="M97" s="62">
        <v>1</v>
      </c>
      <c r="N97" s="62">
        <v>1</v>
      </c>
      <c r="O97" s="62">
        <v>1</v>
      </c>
      <c r="P97" s="62">
        <v>1</v>
      </c>
      <c r="Q97" s="62">
        <v>99</v>
      </c>
      <c r="R97" s="62">
        <v>1</v>
      </c>
      <c r="S97" s="62">
        <v>1</v>
      </c>
      <c r="T97" s="62">
        <v>1</v>
      </c>
      <c r="U97" s="62">
        <v>1</v>
      </c>
      <c r="V97" s="62">
        <v>99</v>
      </c>
      <c r="W97" s="62">
        <v>1</v>
      </c>
      <c r="X97" s="62">
        <v>1</v>
      </c>
      <c r="Y97" s="62">
        <v>1</v>
      </c>
      <c r="Z97" s="62">
        <v>1</v>
      </c>
      <c r="AA97" s="62">
        <v>1</v>
      </c>
      <c r="AB97" s="62">
        <v>1</v>
      </c>
      <c r="AC97" s="62">
        <v>1</v>
      </c>
      <c r="AD97" s="62">
        <v>1</v>
      </c>
      <c r="AE97" s="62">
        <v>1</v>
      </c>
      <c r="AF97" s="62">
        <v>1</v>
      </c>
      <c r="AG97" s="62">
        <v>1</v>
      </c>
      <c r="AH97" s="62">
        <v>1</v>
      </c>
      <c r="AI97" s="62">
        <v>1</v>
      </c>
      <c r="AJ97" s="62">
        <v>1</v>
      </c>
      <c r="AK97" s="62">
        <v>1</v>
      </c>
      <c r="AL97" s="62">
        <v>1</v>
      </c>
      <c r="AM97" s="62">
        <v>1</v>
      </c>
      <c r="AN97" s="62">
        <v>1</v>
      </c>
      <c r="AO97" s="62">
        <v>1</v>
      </c>
      <c r="AP97" s="62">
        <v>1</v>
      </c>
      <c r="AQ97" s="62">
        <v>1</v>
      </c>
      <c r="AR97" s="62">
        <v>1</v>
      </c>
      <c r="AS97" s="62">
        <v>1</v>
      </c>
      <c r="AT97" s="62">
        <v>1</v>
      </c>
      <c r="AU97" s="62">
        <v>1</v>
      </c>
      <c r="AV97" s="62">
        <v>1</v>
      </c>
      <c r="AW97" s="62">
        <v>1</v>
      </c>
      <c r="AX97" s="62">
        <v>1</v>
      </c>
      <c r="AY97" s="62">
        <v>1</v>
      </c>
      <c r="AZ97" s="62">
        <v>99</v>
      </c>
      <c r="BA97" s="62">
        <v>99</v>
      </c>
      <c r="BB97" s="62">
        <v>99</v>
      </c>
      <c r="BC97" s="62">
        <v>99</v>
      </c>
      <c r="BD97" s="62">
        <v>1</v>
      </c>
      <c r="BE97" s="62">
        <v>1</v>
      </c>
      <c r="BF97" s="62">
        <v>1</v>
      </c>
      <c r="BG97" s="62">
        <v>1</v>
      </c>
      <c r="BH97" s="62">
        <v>1</v>
      </c>
      <c r="BI97" s="62">
        <v>1</v>
      </c>
      <c r="BJ97" s="62">
        <v>1</v>
      </c>
      <c r="BK97" s="62">
        <v>1</v>
      </c>
      <c r="BL97" s="62">
        <v>1</v>
      </c>
      <c r="BM97" s="62">
        <v>1</v>
      </c>
      <c r="BN97" s="62">
        <v>1</v>
      </c>
      <c r="BO97" s="62">
        <v>1</v>
      </c>
      <c r="BP97" s="62">
        <v>1</v>
      </c>
      <c r="BQ97" s="62">
        <v>1</v>
      </c>
      <c r="BR97" s="62">
        <v>1</v>
      </c>
      <c r="BS97" s="62">
        <v>1</v>
      </c>
      <c r="BT97" s="62">
        <v>1</v>
      </c>
      <c r="BU97" s="62">
        <v>99</v>
      </c>
      <c r="BV97" s="62">
        <v>99</v>
      </c>
      <c r="BW97" s="62">
        <v>99</v>
      </c>
      <c r="BX97" s="62">
        <v>99</v>
      </c>
      <c r="BY97" s="62">
        <v>1</v>
      </c>
      <c r="BZ97" s="62">
        <v>1</v>
      </c>
      <c r="CA97" s="62">
        <v>99</v>
      </c>
      <c r="CB97" s="62">
        <v>99</v>
      </c>
      <c r="CC97" s="62">
        <v>1</v>
      </c>
      <c r="CD97" s="62">
        <v>1</v>
      </c>
      <c r="CE97" s="62">
        <v>1</v>
      </c>
      <c r="CF97" s="62">
        <v>1</v>
      </c>
      <c r="CG97" s="62">
        <v>1</v>
      </c>
      <c r="CH97" s="62">
        <v>1</v>
      </c>
      <c r="CI97" s="62">
        <v>1</v>
      </c>
      <c r="CJ97" s="62">
        <v>1</v>
      </c>
      <c r="CK97" s="62">
        <v>1</v>
      </c>
      <c r="CL97" s="62">
        <v>1</v>
      </c>
      <c r="CM97" s="62">
        <v>1</v>
      </c>
      <c r="CN97" s="62">
        <v>1</v>
      </c>
      <c r="CO97" s="62">
        <v>1</v>
      </c>
      <c r="CP97" s="62">
        <v>1</v>
      </c>
      <c r="CQ97" s="62">
        <v>1</v>
      </c>
      <c r="CR97" s="62">
        <v>92</v>
      </c>
      <c r="CS97" s="62" t="s">
        <v>462</v>
      </c>
      <c r="CT97" s="62">
        <v>1</v>
      </c>
      <c r="CU97" s="62">
        <v>1</v>
      </c>
      <c r="CV97" s="62">
        <v>1</v>
      </c>
      <c r="CW97" s="62">
        <v>1</v>
      </c>
      <c r="CX97" s="62">
        <v>1</v>
      </c>
      <c r="CY97" s="62">
        <v>92</v>
      </c>
      <c r="CZ97" s="62" t="s">
        <v>462</v>
      </c>
      <c r="DA97" s="62">
        <v>0</v>
      </c>
      <c r="DB97" s="62">
        <v>0</v>
      </c>
      <c r="DC97" s="62">
        <v>0</v>
      </c>
      <c r="DD97" s="62">
        <v>0</v>
      </c>
      <c r="DE97" s="62">
        <v>0</v>
      </c>
      <c r="DF97" s="62">
        <v>0</v>
      </c>
      <c r="DG97" s="62">
        <v>0</v>
      </c>
      <c r="DH97" s="62">
        <v>0</v>
      </c>
      <c r="DI97" s="62">
        <v>1</v>
      </c>
      <c r="DJ97" s="62">
        <v>1</v>
      </c>
      <c r="DK97" s="62">
        <v>1</v>
      </c>
      <c r="DL97" s="63"/>
      <c r="DM97" s="62" t="s">
        <v>459</v>
      </c>
      <c r="DN97" s="63"/>
      <c r="DO97" s="63"/>
      <c r="DP97" s="63"/>
      <c r="DQ97" s="63"/>
    </row>
    <row r="98" spans="1:121" s="65" customFormat="1">
      <c r="A98" s="62" t="s">
        <v>459</v>
      </c>
      <c r="B98" s="62">
        <v>4</v>
      </c>
      <c r="C98" s="62" t="s">
        <v>463</v>
      </c>
      <c r="D98" s="62">
        <v>93</v>
      </c>
      <c r="E98" s="62">
        <v>984</v>
      </c>
      <c r="F98" s="62">
        <v>57</v>
      </c>
      <c r="G98" s="62">
        <v>139</v>
      </c>
      <c r="H98" s="62">
        <v>1</v>
      </c>
      <c r="I98" s="62">
        <v>2</v>
      </c>
      <c r="J98" s="62"/>
      <c r="K98" s="62">
        <v>1</v>
      </c>
      <c r="L98" s="62">
        <v>1</v>
      </c>
      <c r="M98" s="62">
        <v>1</v>
      </c>
      <c r="N98" s="62">
        <v>1</v>
      </c>
      <c r="O98" s="62">
        <v>1</v>
      </c>
      <c r="P98" s="62">
        <v>1</v>
      </c>
      <c r="Q98" s="62">
        <v>99</v>
      </c>
      <c r="R98" s="62">
        <v>1</v>
      </c>
      <c r="S98" s="62">
        <v>1</v>
      </c>
      <c r="T98" s="62">
        <v>1</v>
      </c>
      <c r="U98" s="62">
        <v>1</v>
      </c>
      <c r="V98" s="62">
        <v>99</v>
      </c>
      <c r="W98" s="62">
        <v>1</v>
      </c>
      <c r="X98" s="62">
        <v>1</v>
      </c>
      <c r="Y98" s="62">
        <v>1</v>
      </c>
      <c r="Z98" s="62">
        <v>1</v>
      </c>
      <c r="AA98" s="62">
        <v>1</v>
      </c>
      <c r="AB98" s="62">
        <v>1</v>
      </c>
      <c r="AC98" s="62">
        <v>1</v>
      </c>
      <c r="AD98" s="62">
        <v>1</v>
      </c>
      <c r="AE98" s="62">
        <v>1</v>
      </c>
      <c r="AF98" s="62">
        <v>1</v>
      </c>
      <c r="AG98" s="62">
        <v>1</v>
      </c>
      <c r="AH98" s="62">
        <v>1</v>
      </c>
      <c r="AI98" s="62">
        <v>99</v>
      </c>
      <c r="AJ98" s="62">
        <v>1</v>
      </c>
      <c r="AK98" s="62">
        <v>1</v>
      </c>
      <c r="AL98" s="62">
        <v>1</v>
      </c>
      <c r="AM98" s="62">
        <v>1</v>
      </c>
      <c r="AN98" s="62">
        <v>1</v>
      </c>
      <c r="AO98" s="62">
        <v>1</v>
      </c>
      <c r="AP98" s="62">
        <v>1</v>
      </c>
      <c r="AQ98" s="62">
        <v>1</v>
      </c>
      <c r="AR98" s="62">
        <v>1</v>
      </c>
      <c r="AS98" s="62">
        <v>1</v>
      </c>
      <c r="AT98" s="62">
        <v>1</v>
      </c>
      <c r="AU98" s="62">
        <v>1</v>
      </c>
      <c r="AV98" s="62">
        <v>1</v>
      </c>
      <c r="AW98" s="62">
        <v>1</v>
      </c>
      <c r="AX98" s="62">
        <v>0</v>
      </c>
      <c r="AY98" s="62">
        <v>1</v>
      </c>
      <c r="AZ98" s="62">
        <v>99</v>
      </c>
      <c r="BA98" s="62">
        <v>99</v>
      </c>
      <c r="BB98" s="62">
        <v>99</v>
      </c>
      <c r="BC98" s="62">
        <v>99</v>
      </c>
      <c r="BD98" s="62">
        <v>1</v>
      </c>
      <c r="BE98" s="62">
        <v>1</v>
      </c>
      <c r="BF98" s="62">
        <v>1</v>
      </c>
      <c r="BG98" s="62">
        <v>1</v>
      </c>
      <c r="BH98" s="62">
        <v>1</v>
      </c>
      <c r="BI98" s="62">
        <v>1</v>
      </c>
      <c r="BJ98" s="62">
        <v>1</v>
      </c>
      <c r="BK98" s="62">
        <v>1</v>
      </c>
      <c r="BL98" s="62">
        <v>1</v>
      </c>
      <c r="BM98" s="62">
        <v>1</v>
      </c>
      <c r="BN98" s="62">
        <v>0.5</v>
      </c>
      <c r="BO98" s="62">
        <v>1</v>
      </c>
      <c r="BP98" s="62">
        <v>0.5</v>
      </c>
      <c r="BQ98" s="62">
        <v>0.5</v>
      </c>
      <c r="BR98" s="62">
        <v>1</v>
      </c>
      <c r="BS98" s="62">
        <v>1</v>
      </c>
      <c r="BT98" s="62">
        <v>1</v>
      </c>
      <c r="BU98" s="62">
        <v>99</v>
      </c>
      <c r="BV98" s="62">
        <v>99</v>
      </c>
      <c r="BW98" s="62">
        <v>99</v>
      </c>
      <c r="BX98" s="62">
        <v>99</v>
      </c>
      <c r="BY98" s="62">
        <v>1</v>
      </c>
      <c r="BZ98" s="62">
        <v>1</v>
      </c>
      <c r="CA98" s="62">
        <v>99</v>
      </c>
      <c r="CB98" s="62">
        <v>99</v>
      </c>
      <c r="CC98" s="62">
        <v>1</v>
      </c>
      <c r="CD98" s="62">
        <v>1</v>
      </c>
      <c r="CE98" s="62">
        <v>1</v>
      </c>
      <c r="CF98" s="62">
        <v>1</v>
      </c>
      <c r="CG98" s="62">
        <v>99</v>
      </c>
      <c r="CH98" s="62">
        <v>99</v>
      </c>
      <c r="CI98" s="62">
        <v>1</v>
      </c>
      <c r="CJ98" s="62">
        <v>1</v>
      </c>
      <c r="CK98" s="62">
        <v>1</v>
      </c>
      <c r="CL98" s="62">
        <v>1</v>
      </c>
      <c r="CM98" s="62">
        <v>1</v>
      </c>
      <c r="CN98" s="62">
        <v>1</v>
      </c>
      <c r="CO98" s="62">
        <v>1</v>
      </c>
      <c r="CP98" s="62">
        <v>1</v>
      </c>
      <c r="CQ98" s="62">
        <v>1</v>
      </c>
      <c r="CR98" s="62">
        <v>93</v>
      </c>
      <c r="CS98" s="62" t="s">
        <v>463</v>
      </c>
      <c r="CT98" s="62">
        <v>1</v>
      </c>
      <c r="CU98" s="62">
        <v>1</v>
      </c>
      <c r="CV98" s="62">
        <v>1</v>
      </c>
      <c r="CW98" s="62">
        <v>1</v>
      </c>
      <c r="CX98" s="62">
        <v>1</v>
      </c>
      <c r="CY98" s="62">
        <v>93</v>
      </c>
      <c r="CZ98" s="62" t="s">
        <v>463</v>
      </c>
      <c r="DA98" s="62">
        <v>1</v>
      </c>
      <c r="DB98" s="62">
        <v>0</v>
      </c>
      <c r="DC98" s="62">
        <v>0</v>
      </c>
      <c r="DD98" s="62">
        <v>0</v>
      </c>
      <c r="DE98" s="62">
        <v>1</v>
      </c>
      <c r="DF98" s="62">
        <v>0</v>
      </c>
      <c r="DG98" s="62">
        <v>0</v>
      </c>
      <c r="DH98" s="62">
        <v>0</v>
      </c>
      <c r="DI98" s="62">
        <v>1</v>
      </c>
      <c r="DJ98" s="62">
        <v>1</v>
      </c>
      <c r="DK98" s="62">
        <v>1</v>
      </c>
      <c r="DL98" s="63"/>
      <c r="DM98" s="62" t="s">
        <v>459</v>
      </c>
      <c r="DN98" s="63"/>
      <c r="DO98" s="63"/>
      <c r="DP98" s="63"/>
      <c r="DQ98" s="63"/>
    </row>
    <row r="99" spans="1:121" s="65" customFormat="1">
      <c r="A99" s="62" t="s">
        <v>459</v>
      </c>
      <c r="B99" s="62">
        <v>4</v>
      </c>
      <c r="C99" s="62" t="s">
        <v>464</v>
      </c>
      <c r="D99" s="62">
        <v>94</v>
      </c>
      <c r="E99" s="62">
        <v>552</v>
      </c>
      <c r="F99" s="62">
        <v>18</v>
      </c>
      <c r="G99" s="62">
        <v>142</v>
      </c>
      <c r="H99" s="62">
        <v>1</v>
      </c>
      <c r="I99" s="62">
        <v>2</v>
      </c>
      <c r="J99" s="62"/>
      <c r="K99" s="62">
        <v>1</v>
      </c>
      <c r="L99" s="62">
        <v>1</v>
      </c>
      <c r="M99" s="62">
        <v>1</v>
      </c>
      <c r="N99" s="62">
        <v>1</v>
      </c>
      <c r="O99" s="62">
        <v>1</v>
      </c>
      <c r="P99" s="62">
        <v>1</v>
      </c>
      <c r="Q99" s="62">
        <v>99</v>
      </c>
      <c r="R99" s="62">
        <v>1</v>
      </c>
      <c r="S99" s="62">
        <v>1</v>
      </c>
      <c r="T99" s="62">
        <v>1</v>
      </c>
      <c r="U99" s="62">
        <v>1</v>
      </c>
      <c r="V99" s="62">
        <v>99</v>
      </c>
      <c r="W99" s="62">
        <v>1</v>
      </c>
      <c r="X99" s="62">
        <v>1</v>
      </c>
      <c r="Y99" s="62">
        <v>1</v>
      </c>
      <c r="Z99" s="62">
        <v>1</v>
      </c>
      <c r="AA99" s="62">
        <v>1</v>
      </c>
      <c r="AB99" s="62">
        <v>1</v>
      </c>
      <c r="AC99" s="62">
        <v>1</v>
      </c>
      <c r="AD99" s="62">
        <v>1</v>
      </c>
      <c r="AE99" s="62">
        <v>1</v>
      </c>
      <c r="AF99" s="62">
        <v>1</v>
      </c>
      <c r="AG99" s="62">
        <v>1</v>
      </c>
      <c r="AH99" s="62">
        <v>1</v>
      </c>
      <c r="AI99" s="62">
        <v>99</v>
      </c>
      <c r="AJ99" s="62">
        <v>1</v>
      </c>
      <c r="AK99" s="62">
        <v>1</v>
      </c>
      <c r="AL99" s="62">
        <v>1</v>
      </c>
      <c r="AM99" s="62">
        <v>1</v>
      </c>
      <c r="AN99" s="62">
        <v>1</v>
      </c>
      <c r="AO99" s="62">
        <v>1</v>
      </c>
      <c r="AP99" s="62">
        <v>1</v>
      </c>
      <c r="AQ99" s="62">
        <v>0</v>
      </c>
      <c r="AR99" s="62">
        <v>1</v>
      </c>
      <c r="AS99" s="62">
        <v>1</v>
      </c>
      <c r="AT99" s="62">
        <v>1</v>
      </c>
      <c r="AU99" s="62">
        <v>1</v>
      </c>
      <c r="AV99" s="62">
        <v>1</v>
      </c>
      <c r="AW99" s="62">
        <v>1</v>
      </c>
      <c r="AX99" s="62">
        <v>1</v>
      </c>
      <c r="AY99" s="62">
        <v>1</v>
      </c>
      <c r="AZ99" s="62">
        <v>99</v>
      </c>
      <c r="BA99" s="62">
        <v>99</v>
      </c>
      <c r="BB99" s="62">
        <v>99</v>
      </c>
      <c r="BC99" s="62">
        <v>99</v>
      </c>
      <c r="BD99" s="62">
        <v>1</v>
      </c>
      <c r="BE99" s="62">
        <v>1</v>
      </c>
      <c r="BF99" s="62">
        <v>1</v>
      </c>
      <c r="BG99" s="62">
        <v>1</v>
      </c>
      <c r="BH99" s="62">
        <v>1</v>
      </c>
      <c r="BI99" s="62">
        <v>1</v>
      </c>
      <c r="BJ99" s="62">
        <v>1</v>
      </c>
      <c r="BK99" s="62">
        <v>1</v>
      </c>
      <c r="BL99" s="62">
        <v>1</v>
      </c>
      <c r="BM99" s="62">
        <v>1</v>
      </c>
      <c r="BN99" s="62">
        <v>1</v>
      </c>
      <c r="BO99" s="62">
        <v>1</v>
      </c>
      <c r="BP99" s="62">
        <v>1</v>
      </c>
      <c r="BQ99" s="62">
        <v>1</v>
      </c>
      <c r="BR99" s="62">
        <v>1</v>
      </c>
      <c r="BS99" s="62">
        <v>1</v>
      </c>
      <c r="BT99" s="62">
        <v>1</v>
      </c>
      <c r="BU99" s="62">
        <v>99</v>
      </c>
      <c r="BV99" s="62">
        <v>99</v>
      </c>
      <c r="BW99" s="62">
        <v>99</v>
      </c>
      <c r="BX99" s="62">
        <v>99</v>
      </c>
      <c r="BY99" s="62">
        <v>1</v>
      </c>
      <c r="BZ99" s="62">
        <v>1</v>
      </c>
      <c r="CA99" s="62">
        <v>99</v>
      </c>
      <c r="CB99" s="62">
        <v>99</v>
      </c>
      <c r="CC99" s="62">
        <v>1</v>
      </c>
      <c r="CD99" s="62">
        <v>1</v>
      </c>
      <c r="CE99" s="62">
        <v>1</v>
      </c>
      <c r="CF99" s="62">
        <v>1</v>
      </c>
      <c r="CG99" s="62">
        <v>1</v>
      </c>
      <c r="CH99" s="62">
        <v>99</v>
      </c>
      <c r="CI99" s="62">
        <v>1</v>
      </c>
      <c r="CJ99" s="62">
        <v>1</v>
      </c>
      <c r="CK99" s="62">
        <v>1</v>
      </c>
      <c r="CL99" s="62">
        <v>1</v>
      </c>
      <c r="CM99" s="62">
        <v>1</v>
      </c>
      <c r="CN99" s="62">
        <v>1</v>
      </c>
      <c r="CO99" s="62">
        <v>1</v>
      </c>
      <c r="CP99" s="62">
        <v>1</v>
      </c>
      <c r="CQ99" s="62">
        <v>1</v>
      </c>
      <c r="CR99" s="62">
        <v>94</v>
      </c>
      <c r="CS99" s="62" t="s">
        <v>464</v>
      </c>
      <c r="CT99" s="62">
        <v>1</v>
      </c>
      <c r="CU99" s="62">
        <v>1</v>
      </c>
      <c r="CV99" s="62">
        <v>1</v>
      </c>
      <c r="CW99" s="62">
        <v>1</v>
      </c>
      <c r="CX99" s="62">
        <v>1</v>
      </c>
      <c r="CY99" s="62">
        <v>94</v>
      </c>
      <c r="CZ99" s="62" t="s">
        <v>464</v>
      </c>
      <c r="DA99" s="62">
        <v>0</v>
      </c>
      <c r="DB99" s="62">
        <v>0</v>
      </c>
      <c r="DC99" s="62">
        <v>0</v>
      </c>
      <c r="DD99" s="62">
        <v>0</v>
      </c>
      <c r="DE99" s="62">
        <v>0</v>
      </c>
      <c r="DF99" s="62">
        <v>0</v>
      </c>
      <c r="DG99" s="62">
        <v>0</v>
      </c>
      <c r="DH99" s="62">
        <v>0</v>
      </c>
      <c r="DI99" s="62">
        <v>1</v>
      </c>
      <c r="DJ99" s="62">
        <v>1</v>
      </c>
      <c r="DK99" s="62">
        <v>1</v>
      </c>
      <c r="DL99" s="63"/>
      <c r="DM99" s="62" t="s">
        <v>459</v>
      </c>
      <c r="DN99" s="63"/>
      <c r="DO99" s="63"/>
      <c r="DP99" s="63"/>
      <c r="DQ99" s="63"/>
    </row>
    <row r="100" spans="1:121" s="65" customFormat="1">
      <c r="A100" s="62" t="s">
        <v>459</v>
      </c>
      <c r="B100" s="62">
        <v>4</v>
      </c>
      <c r="C100" s="62" t="s">
        <v>465</v>
      </c>
      <c r="D100" s="62">
        <v>95</v>
      </c>
      <c r="E100" s="62">
        <v>251</v>
      </c>
      <c r="F100" s="62">
        <v>35</v>
      </c>
      <c r="G100" s="62">
        <v>102</v>
      </c>
      <c r="H100" s="62">
        <v>1</v>
      </c>
      <c r="I100" s="62">
        <v>2</v>
      </c>
      <c r="J100" s="62"/>
      <c r="K100" s="62">
        <v>1</v>
      </c>
      <c r="L100" s="62">
        <v>1</v>
      </c>
      <c r="M100" s="62">
        <v>1</v>
      </c>
      <c r="N100" s="62">
        <v>1</v>
      </c>
      <c r="O100" s="62">
        <v>1</v>
      </c>
      <c r="P100" s="62">
        <v>1</v>
      </c>
      <c r="Q100" s="62">
        <v>99</v>
      </c>
      <c r="R100" s="62">
        <v>1</v>
      </c>
      <c r="S100" s="62">
        <v>1</v>
      </c>
      <c r="T100" s="62">
        <v>1</v>
      </c>
      <c r="U100" s="62">
        <v>1</v>
      </c>
      <c r="V100" s="62">
        <v>99</v>
      </c>
      <c r="W100" s="62">
        <v>1</v>
      </c>
      <c r="X100" s="62">
        <v>1</v>
      </c>
      <c r="Y100" s="62">
        <v>1</v>
      </c>
      <c r="Z100" s="62">
        <v>1</v>
      </c>
      <c r="AA100" s="62">
        <v>1</v>
      </c>
      <c r="AB100" s="62">
        <v>1</v>
      </c>
      <c r="AC100" s="62">
        <v>1</v>
      </c>
      <c r="AD100" s="62">
        <v>1</v>
      </c>
      <c r="AE100" s="62">
        <v>1</v>
      </c>
      <c r="AF100" s="62">
        <v>1</v>
      </c>
      <c r="AG100" s="62">
        <v>1</v>
      </c>
      <c r="AH100" s="62">
        <v>1</v>
      </c>
      <c r="AI100" s="62">
        <v>1</v>
      </c>
      <c r="AJ100" s="62">
        <v>1</v>
      </c>
      <c r="AK100" s="62">
        <v>1</v>
      </c>
      <c r="AL100" s="62">
        <v>1</v>
      </c>
      <c r="AM100" s="62">
        <v>1</v>
      </c>
      <c r="AN100" s="62">
        <v>1</v>
      </c>
      <c r="AO100" s="62">
        <v>1</v>
      </c>
      <c r="AP100" s="62">
        <v>1</v>
      </c>
      <c r="AQ100" s="62">
        <v>1</v>
      </c>
      <c r="AR100" s="62">
        <v>1</v>
      </c>
      <c r="AS100" s="62">
        <v>1</v>
      </c>
      <c r="AT100" s="62">
        <v>1</v>
      </c>
      <c r="AU100" s="62">
        <v>1</v>
      </c>
      <c r="AV100" s="62">
        <v>0.5</v>
      </c>
      <c r="AW100" s="62">
        <v>1</v>
      </c>
      <c r="AX100" s="62">
        <v>1</v>
      </c>
      <c r="AY100" s="62">
        <v>1</v>
      </c>
      <c r="AZ100" s="62">
        <v>99</v>
      </c>
      <c r="BA100" s="62">
        <v>99</v>
      </c>
      <c r="BB100" s="62">
        <v>99</v>
      </c>
      <c r="BC100" s="62">
        <v>99</v>
      </c>
      <c r="BD100" s="62">
        <v>1</v>
      </c>
      <c r="BE100" s="62">
        <v>1</v>
      </c>
      <c r="BF100" s="62">
        <v>1</v>
      </c>
      <c r="BG100" s="62">
        <v>1</v>
      </c>
      <c r="BH100" s="62">
        <v>1</v>
      </c>
      <c r="BI100" s="62">
        <v>1</v>
      </c>
      <c r="BJ100" s="62">
        <v>1</v>
      </c>
      <c r="BK100" s="62">
        <v>1</v>
      </c>
      <c r="BL100" s="62">
        <v>1</v>
      </c>
      <c r="BM100" s="62">
        <v>1</v>
      </c>
      <c r="BN100" s="62">
        <v>1</v>
      </c>
      <c r="BO100" s="62">
        <v>1</v>
      </c>
      <c r="BP100" s="62">
        <v>1</v>
      </c>
      <c r="BQ100" s="62">
        <v>1</v>
      </c>
      <c r="BR100" s="62">
        <v>1</v>
      </c>
      <c r="BS100" s="62">
        <v>0.5</v>
      </c>
      <c r="BT100" s="62">
        <v>1</v>
      </c>
      <c r="BU100" s="62">
        <v>99</v>
      </c>
      <c r="BV100" s="62">
        <v>99</v>
      </c>
      <c r="BW100" s="62">
        <v>99</v>
      </c>
      <c r="BX100" s="62">
        <v>99</v>
      </c>
      <c r="BY100" s="62">
        <v>1</v>
      </c>
      <c r="BZ100" s="62">
        <v>1</v>
      </c>
      <c r="CA100" s="62">
        <v>99</v>
      </c>
      <c r="CB100" s="62">
        <v>99</v>
      </c>
      <c r="CC100" s="62">
        <v>1</v>
      </c>
      <c r="CD100" s="62">
        <v>1</v>
      </c>
      <c r="CE100" s="62">
        <v>1</v>
      </c>
      <c r="CF100" s="62">
        <v>1</v>
      </c>
      <c r="CG100" s="62">
        <v>1</v>
      </c>
      <c r="CH100" s="62">
        <v>1</v>
      </c>
      <c r="CI100" s="62">
        <v>1</v>
      </c>
      <c r="CJ100" s="62">
        <v>1</v>
      </c>
      <c r="CK100" s="62">
        <v>1</v>
      </c>
      <c r="CL100" s="62">
        <v>1</v>
      </c>
      <c r="CM100" s="62">
        <v>1</v>
      </c>
      <c r="CN100" s="62">
        <v>1</v>
      </c>
      <c r="CO100" s="62">
        <v>1</v>
      </c>
      <c r="CP100" s="62">
        <v>1</v>
      </c>
      <c r="CQ100" s="62">
        <v>1</v>
      </c>
      <c r="CR100" s="62">
        <v>95</v>
      </c>
      <c r="CS100" s="62" t="s">
        <v>465</v>
      </c>
      <c r="CT100" s="62">
        <v>1</v>
      </c>
      <c r="CU100" s="62">
        <v>1</v>
      </c>
      <c r="CV100" s="62">
        <v>1</v>
      </c>
      <c r="CW100" s="62">
        <v>1</v>
      </c>
      <c r="CX100" s="62">
        <v>1</v>
      </c>
      <c r="CY100" s="62">
        <v>95</v>
      </c>
      <c r="CZ100" s="62" t="s">
        <v>465</v>
      </c>
      <c r="DA100" s="62">
        <v>0</v>
      </c>
      <c r="DB100" s="62">
        <v>0</v>
      </c>
      <c r="DC100" s="62">
        <v>0</v>
      </c>
      <c r="DD100" s="62">
        <v>0</v>
      </c>
      <c r="DE100" s="62">
        <v>0</v>
      </c>
      <c r="DF100" s="62">
        <v>0</v>
      </c>
      <c r="DG100" s="62">
        <v>0</v>
      </c>
      <c r="DH100" s="62">
        <v>0</v>
      </c>
      <c r="DI100" s="62">
        <v>1</v>
      </c>
      <c r="DJ100" s="62">
        <v>1</v>
      </c>
      <c r="DK100" s="62">
        <v>1</v>
      </c>
      <c r="DL100" s="63"/>
      <c r="DM100" s="62" t="s">
        <v>459</v>
      </c>
      <c r="DN100" s="63"/>
      <c r="DO100" s="63"/>
      <c r="DP100" s="63"/>
      <c r="DQ100" s="63"/>
    </row>
    <row r="101" spans="1:121" s="65" customFormat="1">
      <c r="A101" s="62" t="s">
        <v>459</v>
      </c>
      <c r="B101" s="62">
        <v>4</v>
      </c>
      <c r="C101" s="62" t="s">
        <v>466</v>
      </c>
      <c r="D101" s="62">
        <v>96</v>
      </c>
      <c r="E101" s="62">
        <v>345</v>
      </c>
      <c r="F101" s="62">
        <v>57</v>
      </c>
      <c r="G101" s="62">
        <v>77</v>
      </c>
      <c r="H101" s="62">
        <v>1</v>
      </c>
      <c r="I101" s="62">
        <v>2</v>
      </c>
      <c r="J101" s="62"/>
      <c r="K101" s="62">
        <v>1</v>
      </c>
      <c r="L101" s="62">
        <v>1</v>
      </c>
      <c r="M101" s="62">
        <v>1</v>
      </c>
      <c r="N101" s="62">
        <v>1</v>
      </c>
      <c r="O101" s="62">
        <v>1</v>
      </c>
      <c r="P101" s="62">
        <v>1</v>
      </c>
      <c r="Q101" s="62">
        <v>1</v>
      </c>
      <c r="R101" s="62">
        <v>1</v>
      </c>
      <c r="S101" s="62">
        <v>1</v>
      </c>
      <c r="T101" s="62">
        <v>1</v>
      </c>
      <c r="U101" s="62">
        <v>1</v>
      </c>
      <c r="V101" s="62">
        <v>99</v>
      </c>
      <c r="W101" s="62">
        <v>1</v>
      </c>
      <c r="X101" s="62">
        <v>1</v>
      </c>
      <c r="Y101" s="62">
        <v>1</v>
      </c>
      <c r="Z101" s="62">
        <v>1</v>
      </c>
      <c r="AA101" s="62">
        <v>1</v>
      </c>
      <c r="AB101" s="62">
        <v>1</v>
      </c>
      <c r="AC101" s="62">
        <v>1</v>
      </c>
      <c r="AD101" s="62">
        <v>1</v>
      </c>
      <c r="AE101" s="62">
        <v>1</v>
      </c>
      <c r="AF101" s="62">
        <v>1</v>
      </c>
      <c r="AG101" s="62">
        <v>1</v>
      </c>
      <c r="AH101" s="62">
        <v>1</v>
      </c>
      <c r="AI101" s="62">
        <v>99</v>
      </c>
      <c r="AJ101" s="62">
        <v>1</v>
      </c>
      <c r="AK101" s="62">
        <v>1</v>
      </c>
      <c r="AL101" s="62">
        <v>1</v>
      </c>
      <c r="AM101" s="62">
        <v>1</v>
      </c>
      <c r="AN101" s="62">
        <v>1</v>
      </c>
      <c r="AO101" s="62">
        <v>1</v>
      </c>
      <c r="AP101" s="62">
        <v>1</v>
      </c>
      <c r="AQ101" s="62">
        <v>0</v>
      </c>
      <c r="AR101" s="62">
        <v>1</v>
      </c>
      <c r="AS101" s="62">
        <v>1</v>
      </c>
      <c r="AT101" s="62">
        <v>1</v>
      </c>
      <c r="AU101" s="62">
        <v>1</v>
      </c>
      <c r="AV101" s="62">
        <v>1</v>
      </c>
      <c r="AW101" s="62">
        <v>1</v>
      </c>
      <c r="AX101" s="62">
        <v>1</v>
      </c>
      <c r="AY101" s="62">
        <v>1</v>
      </c>
      <c r="AZ101" s="62">
        <v>99</v>
      </c>
      <c r="BA101" s="62">
        <v>99</v>
      </c>
      <c r="BB101" s="62">
        <v>99</v>
      </c>
      <c r="BC101" s="62">
        <v>99</v>
      </c>
      <c r="BD101" s="62">
        <v>1</v>
      </c>
      <c r="BE101" s="62">
        <v>1</v>
      </c>
      <c r="BF101" s="62">
        <v>1</v>
      </c>
      <c r="BG101" s="62">
        <v>1</v>
      </c>
      <c r="BH101" s="62">
        <v>1</v>
      </c>
      <c r="BI101" s="62">
        <v>0</v>
      </c>
      <c r="BJ101" s="62">
        <v>1</v>
      </c>
      <c r="BK101" s="62">
        <v>0</v>
      </c>
      <c r="BL101" s="62">
        <v>1</v>
      </c>
      <c r="BM101" s="62">
        <v>0</v>
      </c>
      <c r="BN101" s="62">
        <v>0</v>
      </c>
      <c r="BO101" s="62">
        <v>0</v>
      </c>
      <c r="BP101" s="62">
        <v>0</v>
      </c>
      <c r="BQ101" s="62">
        <v>0</v>
      </c>
      <c r="BR101" s="62">
        <v>0</v>
      </c>
      <c r="BS101" s="62">
        <v>0</v>
      </c>
      <c r="BT101" s="62">
        <v>0</v>
      </c>
      <c r="BU101" s="62">
        <v>99</v>
      </c>
      <c r="BV101" s="62">
        <v>99</v>
      </c>
      <c r="BW101" s="62">
        <v>1</v>
      </c>
      <c r="BX101" s="62">
        <v>99</v>
      </c>
      <c r="BY101" s="62">
        <v>1</v>
      </c>
      <c r="BZ101" s="62">
        <v>1</v>
      </c>
      <c r="CA101" s="62">
        <v>99</v>
      </c>
      <c r="CB101" s="62">
        <v>99</v>
      </c>
      <c r="CC101" s="62">
        <v>1</v>
      </c>
      <c r="CD101" s="62">
        <v>1</v>
      </c>
      <c r="CE101" s="62">
        <v>1</v>
      </c>
      <c r="CF101" s="62">
        <v>1</v>
      </c>
      <c r="CG101" s="62">
        <v>1</v>
      </c>
      <c r="CH101" s="62">
        <v>99</v>
      </c>
      <c r="CI101" s="62">
        <v>1</v>
      </c>
      <c r="CJ101" s="62">
        <v>1</v>
      </c>
      <c r="CK101" s="62">
        <v>1</v>
      </c>
      <c r="CL101" s="62">
        <v>1</v>
      </c>
      <c r="CM101" s="62">
        <v>1</v>
      </c>
      <c r="CN101" s="62">
        <v>1</v>
      </c>
      <c r="CO101" s="62">
        <v>1</v>
      </c>
      <c r="CP101" s="62">
        <v>1</v>
      </c>
      <c r="CQ101" s="62">
        <v>1</v>
      </c>
      <c r="CR101" s="62">
        <v>96</v>
      </c>
      <c r="CS101" s="62" t="s">
        <v>466</v>
      </c>
      <c r="CT101" s="62">
        <v>1</v>
      </c>
      <c r="CU101" s="62">
        <v>1</v>
      </c>
      <c r="CV101" s="62">
        <v>1</v>
      </c>
      <c r="CW101" s="62">
        <v>1</v>
      </c>
      <c r="CX101" s="62">
        <v>1</v>
      </c>
      <c r="CY101" s="62">
        <v>96</v>
      </c>
      <c r="CZ101" s="62" t="s">
        <v>466</v>
      </c>
      <c r="DA101" s="62">
        <v>0</v>
      </c>
      <c r="DB101" s="62">
        <v>0</v>
      </c>
      <c r="DC101" s="62">
        <v>0</v>
      </c>
      <c r="DD101" s="62">
        <v>0</v>
      </c>
      <c r="DE101" s="62">
        <v>0</v>
      </c>
      <c r="DF101" s="62">
        <v>0</v>
      </c>
      <c r="DG101" s="62">
        <v>0</v>
      </c>
      <c r="DH101" s="62">
        <v>1</v>
      </c>
      <c r="DI101" s="62">
        <v>1</v>
      </c>
      <c r="DJ101" s="62">
        <v>1</v>
      </c>
      <c r="DK101" s="62">
        <v>1</v>
      </c>
      <c r="DL101" s="63"/>
      <c r="DM101" s="62" t="s">
        <v>459</v>
      </c>
      <c r="DN101" s="63"/>
      <c r="DO101" s="63"/>
      <c r="DP101" s="63"/>
      <c r="DQ101" s="63"/>
    </row>
    <row r="102" spans="1:121" s="65" customFormat="1">
      <c r="A102" s="62" t="s">
        <v>459</v>
      </c>
      <c r="B102" s="62">
        <v>4</v>
      </c>
      <c r="C102" s="62" t="s">
        <v>467</v>
      </c>
      <c r="D102" s="62">
        <v>97</v>
      </c>
      <c r="E102" s="62">
        <v>510</v>
      </c>
      <c r="F102" s="62">
        <v>39</v>
      </c>
      <c r="G102" s="62">
        <v>132</v>
      </c>
      <c r="H102" s="62">
        <v>1</v>
      </c>
      <c r="I102" s="62">
        <v>2</v>
      </c>
      <c r="J102" s="62"/>
      <c r="K102" s="62">
        <v>1</v>
      </c>
      <c r="L102" s="62">
        <v>1</v>
      </c>
      <c r="M102" s="62">
        <v>1</v>
      </c>
      <c r="N102" s="62">
        <v>1</v>
      </c>
      <c r="O102" s="62">
        <v>1</v>
      </c>
      <c r="P102" s="62">
        <v>1</v>
      </c>
      <c r="Q102" s="62">
        <v>1</v>
      </c>
      <c r="R102" s="62">
        <v>1</v>
      </c>
      <c r="S102" s="62">
        <v>1</v>
      </c>
      <c r="T102" s="62">
        <v>1</v>
      </c>
      <c r="U102" s="62">
        <v>1</v>
      </c>
      <c r="V102" s="62">
        <v>99</v>
      </c>
      <c r="W102" s="62">
        <v>1</v>
      </c>
      <c r="X102" s="62">
        <v>1</v>
      </c>
      <c r="Y102" s="62">
        <v>1</v>
      </c>
      <c r="Z102" s="62">
        <v>1</v>
      </c>
      <c r="AA102" s="62">
        <v>1</v>
      </c>
      <c r="AB102" s="62">
        <v>1</v>
      </c>
      <c r="AC102" s="62">
        <v>1</v>
      </c>
      <c r="AD102" s="62">
        <v>1</v>
      </c>
      <c r="AE102" s="62">
        <v>1</v>
      </c>
      <c r="AF102" s="62">
        <v>1</v>
      </c>
      <c r="AG102" s="62">
        <v>1</v>
      </c>
      <c r="AH102" s="62">
        <v>1</v>
      </c>
      <c r="AI102" s="62">
        <v>1</v>
      </c>
      <c r="AJ102" s="62">
        <v>1</v>
      </c>
      <c r="AK102" s="62">
        <v>1</v>
      </c>
      <c r="AL102" s="62">
        <v>1</v>
      </c>
      <c r="AM102" s="62">
        <v>1</v>
      </c>
      <c r="AN102" s="62">
        <v>1</v>
      </c>
      <c r="AO102" s="62">
        <v>1</v>
      </c>
      <c r="AP102" s="62">
        <v>1</v>
      </c>
      <c r="AQ102" s="62">
        <v>1</v>
      </c>
      <c r="AR102" s="62">
        <v>1</v>
      </c>
      <c r="AS102" s="62">
        <v>1</v>
      </c>
      <c r="AT102" s="62">
        <v>1</v>
      </c>
      <c r="AU102" s="62">
        <v>1</v>
      </c>
      <c r="AV102" s="62">
        <v>1</v>
      </c>
      <c r="AW102" s="62">
        <v>1</v>
      </c>
      <c r="AX102" s="62">
        <v>1</v>
      </c>
      <c r="AY102" s="62">
        <v>1</v>
      </c>
      <c r="AZ102" s="62">
        <v>99</v>
      </c>
      <c r="BA102" s="62">
        <v>99</v>
      </c>
      <c r="BB102" s="62">
        <v>99</v>
      </c>
      <c r="BC102" s="62">
        <v>99</v>
      </c>
      <c r="BD102" s="62">
        <v>1</v>
      </c>
      <c r="BE102" s="62">
        <v>1</v>
      </c>
      <c r="BF102" s="62">
        <v>1</v>
      </c>
      <c r="BG102" s="62">
        <v>1</v>
      </c>
      <c r="BH102" s="62">
        <v>1</v>
      </c>
      <c r="BI102" s="62">
        <v>1</v>
      </c>
      <c r="BJ102" s="62">
        <v>1</v>
      </c>
      <c r="BK102" s="62">
        <v>1</v>
      </c>
      <c r="BL102" s="62">
        <v>1</v>
      </c>
      <c r="BM102" s="62">
        <v>0.5</v>
      </c>
      <c r="BN102" s="62">
        <v>0.5</v>
      </c>
      <c r="BO102" s="62">
        <v>1</v>
      </c>
      <c r="BP102" s="62">
        <v>1</v>
      </c>
      <c r="BQ102" s="62">
        <v>1</v>
      </c>
      <c r="BR102" s="62">
        <v>1</v>
      </c>
      <c r="BS102" s="62">
        <v>0.5</v>
      </c>
      <c r="BT102" s="62">
        <v>1</v>
      </c>
      <c r="BU102" s="62">
        <v>99</v>
      </c>
      <c r="BV102" s="62">
        <v>99</v>
      </c>
      <c r="BW102" s="62">
        <v>99</v>
      </c>
      <c r="BX102" s="62">
        <v>99</v>
      </c>
      <c r="BY102" s="62">
        <v>1</v>
      </c>
      <c r="BZ102" s="62">
        <v>1</v>
      </c>
      <c r="CA102" s="62">
        <v>99</v>
      </c>
      <c r="CB102" s="62">
        <v>99</v>
      </c>
      <c r="CC102" s="62">
        <v>1</v>
      </c>
      <c r="CD102" s="62">
        <v>1</v>
      </c>
      <c r="CE102" s="62">
        <v>1</v>
      </c>
      <c r="CF102" s="62">
        <v>1</v>
      </c>
      <c r="CG102" s="62">
        <v>99</v>
      </c>
      <c r="CH102" s="62">
        <v>1</v>
      </c>
      <c r="CI102" s="62">
        <v>1</v>
      </c>
      <c r="CJ102" s="62">
        <v>1</v>
      </c>
      <c r="CK102" s="62">
        <v>1</v>
      </c>
      <c r="CL102" s="62">
        <v>1</v>
      </c>
      <c r="CM102" s="62">
        <v>1</v>
      </c>
      <c r="CN102" s="62">
        <v>1</v>
      </c>
      <c r="CO102" s="62">
        <v>1</v>
      </c>
      <c r="CP102" s="62">
        <v>1</v>
      </c>
      <c r="CQ102" s="62">
        <v>1</v>
      </c>
      <c r="CR102" s="62">
        <v>97</v>
      </c>
      <c r="CS102" s="62" t="s">
        <v>467</v>
      </c>
      <c r="CT102" s="62">
        <v>1</v>
      </c>
      <c r="CU102" s="62">
        <v>1</v>
      </c>
      <c r="CV102" s="62">
        <v>1</v>
      </c>
      <c r="CW102" s="62">
        <v>1</v>
      </c>
      <c r="CX102" s="62">
        <v>1</v>
      </c>
      <c r="CY102" s="62">
        <v>97</v>
      </c>
      <c r="CZ102" s="62" t="s">
        <v>467</v>
      </c>
      <c r="DA102" s="62">
        <v>1</v>
      </c>
      <c r="DB102" s="62">
        <v>1</v>
      </c>
      <c r="DC102" s="62">
        <v>1</v>
      </c>
      <c r="DD102" s="62">
        <v>0</v>
      </c>
      <c r="DE102" s="62">
        <v>1</v>
      </c>
      <c r="DF102" s="62">
        <v>1</v>
      </c>
      <c r="DG102" s="62">
        <v>0</v>
      </c>
      <c r="DH102" s="62">
        <v>0</v>
      </c>
      <c r="DI102" s="62">
        <v>1</v>
      </c>
      <c r="DJ102" s="62">
        <v>1</v>
      </c>
      <c r="DK102" s="62">
        <v>1</v>
      </c>
      <c r="DL102" s="63"/>
      <c r="DM102" s="62" t="s">
        <v>459</v>
      </c>
      <c r="DN102" s="63"/>
      <c r="DO102" s="63"/>
      <c r="DP102" s="63"/>
      <c r="DQ102" s="63"/>
    </row>
    <row r="103" spans="1:121" s="65" customFormat="1">
      <c r="A103" s="62" t="s">
        <v>468</v>
      </c>
      <c r="B103" s="62">
        <v>5</v>
      </c>
      <c r="C103" s="62" t="s">
        <v>469</v>
      </c>
      <c r="D103" s="62">
        <v>98</v>
      </c>
      <c r="E103" s="62">
        <v>517</v>
      </c>
      <c r="F103" s="62">
        <v>22</v>
      </c>
      <c r="G103" s="62">
        <v>394</v>
      </c>
      <c r="H103" s="62">
        <v>1</v>
      </c>
      <c r="I103" s="62">
        <v>2</v>
      </c>
      <c r="J103" s="62"/>
      <c r="K103" s="62">
        <v>1</v>
      </c>
      <c r="L103" s="62">
        <v>1</v>
      </c>
      <c r="M103" s="62">
        <v>1</v>
      </c>
      <c r="N103" s="62">
        <v>1</v>
      </c>
      <c r="O103" s="62">
        <v>1</v>
      </c>
      <c r="P103" s="62">
        <v>1</v>
      </c>
      <c r="Q103" s="62">
        <v>1</v>
      </c>
      <c r="R103" s="62">
        <v>1</v>
      </c>
      <c r="S103" s="62">
        <v>1</v>
      </c>
      <c r="T103" s="62">
        <v>1</v>
      </c>
      <c r="U103" s="62">
        <v>1</v>
      </c>
      <c r="V103" s="62">
        <v>99</v>
      </c>
      <c r="W103" s="62">
        <v>1</v>
      </c>
      <c r="X103" s="62">
        <v>1</v>
      </c>
      <c r="Y103" s="62">
        <v>1</v>
      </c>
      <c r="Z103" s="62">
        <v>1</v>
      </c>
      <c r="AA103" s="62">
        <v>1</v>
      </c>
      <c r="AB103" s="62">
        <v>1</v>
      </c>
      <c r="AC103" s="62">
        <v>1</v>
      </c>
      <c r="AD103" s="62">
        <v>1</v>
      </c>
      <c r="AE103" s="62">
        <v>1</v>
      </c>
      <c r="AF103" s="62">
        <v>1</v>
      </c>
      <c r="AG103" s="62">
        <v>1</v>
      </c>
      <c r="AH103" s="62">
        <v>1</v>
      </c>
      <c r="AI103" s="62">
        <v>1</v>
      </c>
      <c r="AJ103" s="62">
        <v>1</v>
      </c>
      <c r="AK103" s="62">
        <v>1</v>
      </c>
      <c r="AL103" s="62">
        <v>1</v>
      </c>
      <c r="AM103" s="62">
        <v>1</v>
      </c>
      <c r="AN103" s="62">
        <v>1</v>
      </c>
      <c r="AO103" s="62">
        <v>1</v>
      </c>
      <c r="AP103" s="62">
        <v>1</v>
      </c>
      <c r="AQ103" s="62">
        <v>1</v>
      </c>
      <c r="AR103" s="62">
        <v>1</v>
      </c>
      <c r="AS103" s="62">
        <v>1</v>
      </c>
      <c r="AT103" s="62">
        <v>1</v>
      </c>
      <c r="AU103" s="62">
        <v>1</v>
      </c>
      <c r="AV103" s="62">
        <v>1</v>
      </c>
      <c r="AW103" s="62">
        <v>1</v>
      </c>
      <c r="AX103" s="62">
        <v>1</v>
      </c>
      <c r="AY103" s="62">
        <v>1</v>
      </c>
      <c r="AZ103" s="62">
        <v>99</v>
      </c>
      <c r="BA103" s="62">
        <v>99</v>
      </c>
      <c r="BB103" s="62">
        <v>99</v>
      </c>
      <c r="BC103" s="62">
        <v>99</v>
      </c>
      <c r="BD103" s="62">
        <v>1</v>
      </c>
      <c r="BE103" s="62">
        <v>1</v>
      </c>
      <c r="BF103" s="62">
        <v>1</v>
      </c>
      <c r="BG103" s="62">
        <v>1</v>
      </c>
      <c r="BH103" s="62">
        <v>1</v>
      </c>
      <c r="BI103" s="62">
        <v>1</v>
      </c>
      <c r="BJ103" s="62">
        <v>1</v>
      </c>
      <c r="BK103" s="62">
        <v>1</v>
      </c>
      <c r="BL103" s="62">
        <v>1</v>
      </c>
      <c r="BM103" s="62">
        <v>1</v>
      </c>
      <c r="BN103" s="62">
        <v>1</v>
      </c>
      <c r="BO103" s="62">
        <v>1</v>
      </c>
      <c r="BP103" s="62">
        <v>1</v>
      </c>
      <c r="BQ103" s="62">
        <v>1</v>
      </c>
      <c r="BR103" s="62">
        <v>1</v>
      </c>
      <c r="BS103" s="62">
        <v>1</v>
      </c>
      <c r="BT103" s="62">
        <v>1</v>
      </c>
      <c r="BU103" s="62">
        <v>99</v>
      </c>
      <c r="BV103" s="62">
        <v>99</v>
      </c>
      <c r="BW103" s="62">
        <v>99</v>
      </c>
      <c r="BX103" s="62">
        <v>99</v>
      </c>
      <c r="BY103" s="62">
        <v>1</v>
      </c>
      <c r="BZ103" s="62">
        <v>1</v>
      </c>
      <c r="CA103" s="62">
        <v>99</v>
      </c>
      <c r="CB103" s="62">
        <v>99</v>
      </c>
      <c r="CC103" s="62">
        <v>1</v>
      </c>
      <c r="CD103" s="62">
        <v>1</v>
      </c>
      <c r="CE103" s="62">
        <v>1</v>
      </c>
      <c r="CF103" s="62">
        <v>1</v>
      </c>
      <c r="CG103" s="62">
        <v>1</v>
      </c>
      <c r="CH103" s="62">
        <v>1</v>
      </c>
      <c r="CI103" s="62">
        <v>1</v>
      </c>
      <c r="CJ103" s="62">
        <v>1</v>
      </c>
      <c r="CK103" s="62">
        <v>1</v>
      </c>
      <c r="CL103" s="62">
        <v>1</v>
      </c>
      <c r="CM103" s="62">
        <v>1</v>
      </c>
      <c r="CN103" s="62">
        <v>1</v>
      </c>
      <c r="CO103" s="62">
        <v>1</v>
      </c>
      <c r="CP103" s="62">
        <v>1</v>
      </c>
      <c r="CQ103" s="62">
        <v>1</v>
      </c>
      <c r="CR103" s="62">
        <v>98</v>
      </c>
      <c r="CS103" s="62" t="s">
        <v>469</v>
      </c>
      <c r="CT103" s="62">
        <v>1</v>
      </c>
      <c r="CU103" s="62">
        <v>1</v>
      </c>
      <c r="CV103" s="62">
        <v>1</v>
      </c>
      <c r="CW103" s="62">
        <v>1</v>
      </c>
      <c r="CX103" s="62">
        <v>1</v>
      </c>
      <c r="CY103" s="62">
        <v>98</v>
      </c>
      <c r="CZ103" s="62" t="s">
        <v>469</v>
      </c>
      <c r="DA103" s="62">
        <v>1</v>
      </c>
      <c r="DB103" s="62">
        <v>0</v>
      </c>
      <c r="DC103" s="62">
        <v>1</v>
      </c>
      <c r="DD103" s="62">
        <v>0</v>
      </c>
      <c r="DE103" s="62">
        <v>1</v>
      </c>
      <c r="DF103" s="62">
        <v>1</v>
      </c>
      <c r="DG103" s="62">
        <v>1</v>
      </c>
      <c r="DH103" s="62">
        <v>0</v>
      </c>
      <c r="DI103" s="62">
        <v>1</v>
      </c>
      <c r="DJ103" s="62">
        <v>1</v>
      </c>
      <c r="DK103" s="62">
        <v>1</v>
      </c>
      <c r="DL103" s="63"/>
      <c r="DM103" s="62" t="s">
        <v>468</v>
      </c>
      <c r="DN103" s="63"/>
      <c r="DO103" s="63"/>
      <c r="DP103" s="63"/>
      <c r="DQ103" s="63"/>
    </row>
    <row r="104" spans="1:121" s="65" customFormat="1">
      <c r="A104" s="62" t="s">
        <v>468</v>
      </c>
      <c r="B104" s="62">
        <v>5</v>
      </c>
      <c r="C104" s="62" t="s">
        <v>470</v>
      </c>
      <c r="D104" s="62">
        <v>99</v>
      </c>
      <c r="E104" s="62">
        <v>81</v>
      </c>
      <c r="F104" s="62">
        <v>7</v>
      </c>
      <c r="G104" s="62">
        <v>20</v>
      </c>
      <c r="H104" s="62">
        <v>1</v>
      </c>
      <c r="I104" s="62">
        <v>2</v>
      </c>
      <c r="J104" s="62"/>
      <c r="K104" s="62">
        <v>1</v>
      </c>
      <c r="L104" s="62">
        <v>1</v>
      </c>
      <c r="M104" s="62">
        <v>1</v>
      </c>
      <c r="N104" s="62">
        <v>1</v>
      </c>
      <c r="O104" s="62">
        <v>1</v>
      </c>
      <c r="P104" s="62">
        <v>1</v>
      </c>
      <c r="Q104" s="62">
        <v>99</v>
      </c>
      <c r="R104" s="62">
        <v>1</v>
      </c>
      <c r="S104" s="62">
        <v>1</v>
      </c>
      <c r="T104" s="62">
        <v>1</v>
      </c>
      <c r="U104" s="62">
        <v>1</v>
      </c>
      <c r="V104" s="62">
        <v>99</v>
      </c>
      <c r="W104" s="62">
        <v>1</v>
      </c>
      <c r="X104" s="62">
        <v>1</v>
      </c>
      <c r="Y104" s="62">
        <v>1</v>
      </c>
      <c r="Z104" s="62">
        <v>1</v>
      </c>
      <c r="AA104" s="62">
        <v>1</v>
      </c>
      <c r="AB104" s="62">
        <v>1</v>
      </c>
      <c r="AC104" s="62">
        <v>1</v>
      </c>
      <c r="AD104" s="62">
        <v>1</v>
      </c>
      <c r="AE104" s="62">
        <v>1</v>
      </c>
      <c r="AF104" s="62">
        <v>1</v>
      </c>
      <c r="AG104" s="62">
        <v>1</v>
      </c>
      <c r="AH104" s="62">
        <v>1</v>
      </c>
      <c r="AI104" s="62">
        <v>1</v>
      </c>
      <c r="AJ104" s="62">
        <v>1</v>
      </c>
      <c r="AK104" s="62">
        <v>1</v>
      </c>
      <c r="AL104" s="62">
        <v>1</v>
      </c>
      <c r="AM104" s="62">
        <v>1</v>
      </c>
      <c r="AN104" s="62">
        <v>1</v>
      </c>
      <c r="AO104" s="62">
        <v>1</v>
      </c>
      <c r="AP104" s="62">
        <v>1</v>
      </c>
      <c r="AQ104" s="62">
        <v>1</v>
      </c>
      <c r="AR104" s="62">
        <v>1</v>
      </c>
      <c r="AS104" s="62">
        <v>1</v>
      </c>
      <c r="AT104" s="62">
        <v>1</v>
      </c>
      <c r="AU104" s="62">
        <v>1</v>
      </c>
      <c r="AV104" s="62">
        <v>1</v>
      </c>
      <c r="AW104" s="62">
        <v>1</v>
      </c>
      <c r="AX104" s="62">
        <v>1</v>
      </c>
      <c r="AY104" s="62">
        <v>1</v>
      </c>
      <c r="AZ104" s="62">
        <v>99</v>
      </c>
      <c r="BA104" s="62">
        <v>99</v>
      </c>
      <c r="BB104" s="62">
        <v>99</v>
      </c>
      <c r="BC104" s="62">
        <v>99</v>
      </c>
      <c r="BD104" s="62">
        <v>1</v>
      </c>
      <c r="BE104" s="62">
        <v>1</v>
      </c>
      <c r="BF104" s="62">
        <v>1</v>
      </c>
      <c r="BG104" s="62">
        <v>1</v>
      </c>
      <c r="BH104" s="62">
        <v>1</v>
      </c>
      <c r="BI104" s="62">
        <v>1</v>
      </c>
      <c r="BJ104" s="62">
        <v>1</v>
      </c>
      <c r="BK104" s="62">
        <v>1</v>
      </c>
      <c r="BL104" s="62">
        <v>1</v>
      </c>
      <c r="BM104" s="62">
        <v>1</v>
      </c>
      <c r="BN104" s="62">
        <v>1</v>
      </c>
      <c r="BO104" s="62">
        <v>1</v>
      </c>
      <c r="BP104" s="62">
        <v>1</v>
      </c>
      <c r="BQ104" s="62">
        <v>1</v>
      </c>
      <c r="BR104" s="62">
        <v>1</v>
      </c>
      <c r="BS104" s="62">
        <v>1</v>
      </c>
      <c r="BT104" s="62">
        <v>1</v>
      </c>
      <c r="BU104" s="62">
        <v>99</v>
      </c>
      <c r="BV104" s="62">
        <v>99</v>
      </c>
      <c r="BW104" s="62">
        <v>99</v>
      </c>
      <c r="BX104" s="62">
        <v>99</v>
      </c>
      <c r="BY104" s="62">
        <v>1</v>
      </c>
      <c r="BZ104" s="62">
        <v>1</v>
      </c>
      <c r="CA104" s="62">
        <v>99</v>
      </c>
      <c r="CB104" s="62">
        <v>99</v>
      </c>
      <c r="CC104" s="62">
        <v>1</v>
      </c>
      <c r="CD104" s="62">
        <v>1</v>
      </c>
      <c r="CE104" s="62">
        <v>1</v>
      </c>
      <c r="CF104" s="62">
        <v>1</v>
      </c>
      <c r="CG104" s="62">
        <v>1</v>
      </c>
      <c r="CH104" s="62">
        <v>1</v>
      </c>
      <c r="CI104" s="62">
        <v>1</v>
      </c>
      <c r="CJ104" s="62">
        <v>1</v>
      </c>
      <c r="CK104" s="62">
        <v>1</v>
      </c>
      <c r="CL104" s="62">
        <v>1</v>
      </c>
      <c r="CM104" s="62">
        <v>1</v>
      </c>
      <c r="CN104" s="62">
        <v>1</v>
      </c>
      <c r="CO104" s="62">
        <v>1</v>
      </c>
      <c r="CP104" s="62">
        <v>1</v>
      </c>
      <c r="CQ104" s="62">
        <v>0</v>
      </c>
      <c r="CR104" s="62">
        <v>99</v>
      </c>
      <c r="CS104" s="62" t="s">
        <v>470</v>
      </c>
      <c r="CT104" s="62">
        <v>1</v>
      </c>
      <c r="CU104" s="62">
        <v>1</v>
      </c>
      <c r="CV104" s="62">
        <v>1</v>
      </c>
      <c r="CW104" s="62">
        <v>1</v>
      </c>
      <c r="CX104" s="62">
        <v>1</v>
      </c>
      <c r="CY104" s="62">
        <v>99</v>
      </c>
      <c r="CZ104" s="62" t="s">
        <v>470</v>
      </c>
      <c r="DA104" s="62">
        <v>1</v>
      </c>
      <c r="DB104" s="62">
        <v>0</v>
      </c>
      <c r="DC104" s="62">
        <v>0</v>
      </c>
      <c r="DD104" s="62">
        <v>0</v>
      </c>
      <c r="DE104" s="62">
        <v>1</v>
      </c>
      <c r="DF104" s="62">
        <v>0</v>
      </c>
      <c r="DG104" s="62">
        <v>1</v>
      </c>
      <c r="DH104" s="62">
        <v>0</v>
      </c>
      <c r="DI104" s="62">
        <v>1</v>
      </c>
      <c r="DJ104" s="62">
        <v>1</v>
      </c>
      <c r="DK104" s="62">
        <v>1</v>
      </c>
      <c r="DL104" s="63"/>
      <c r="DM104" s="62" t="s">
        <v>468</v>
      </c>
      <c r="DN104" s="63"/>
      <c r="DO104" s="63"/>
      <c r="DP104" s="63"/>
      <c r="DQ104" s="63"/>
    </row>
    <row r="105" spans="1:121" s="65" customFormat="1">
      <c r="A105" s="62" t="s">
        <v>468</v>
      </c>
      <c r="B105" s="62">
        <v>5</v>
      </c>
      <c r="C105" s="62" t="s">
        <v>471</v>
      </c>
      <c r="D105" s="62">
        <v>100</v>
      </c>
      <c r="E105" s="62">
        <v>26</v>
      </c>
      <c r="F105" s="62">
        <v>0</v>
      </c>
      <c r="G105" s="62">
        <v>4</v>
      </c>
      <c r="H105" s="62">
        <v>1</v>
      </c>
      <c r="I105" s="62">
        <v>2</v>
      </c>
      <c r="J105" s="62">
        <v>1</v>
      </c>
      <c r="K105" s="62">
        <v>1</v>
      </c>
      <c r="L105" s="62">
        <v>1</v>
      </c>
      <c r="M105" s="62">
        <v>1</v>
      </c>
      <c r="N105" s="62">
        <v>1</v>
      </c>
      <c r="O105" s="62">
        <v>1</v>
      </c>
      <c r="P105" s="62">
        <v>1</v>
      </c>
      <c r="Q105" s="62">
        <v>99</v>
      </c>
      <c r="R105" s="62">
        <v>1</v>
      </c>
      <c r="S105" s="62">
        <v>1</v>
      </c>
      <c r="T105" s="62">
        <v>1</v>
      </c>
      <c r="U105" s="62">
        <v>1</v>
      </c>
      <c r="V105" s="62">
        <v>99</v>
      </c>
      <c r="W105" s="62">
        <v>1</v>
      </c>
      <c r="X105" s="62">
        <v>1</v>
      </c>
      <c r="Y105" s="62">
        <v>1</v>
      </c>
      <c r="Z105" s="62">
        <v>1</v>
      </c>
      <c r="AA105" s="62">
        <v>1</v>
      </c>
      <c r="AB105" s="62">
        <v>1</v>
      </c>
      <c r="AC105" s="62">
        <v>1</v>
      </c>
      <c r="AD105" s="62">
        <v>1</v>
      </c>
      <c r="AE105" s="62">
        <v>1</v>
      </c>
      <c r="AF105" s="62">
        <v>1</v>
      </c>
      <c r="AG105" s="62">
        <v>1</v>
      </c>
      <c r="AH105" s="62">
        <v>1</v>
      </c>
      <c r="AI105" s="62">
        <v>1</v>
      </c>
      <c r="AJ105" s="62">
        <v>1</v>
      </c>
      <c r="AK105" s="62">
        <v>1</v>
      </c>
      <c r="AL105" s="62">
        <v>1</v>
      </c>
      <c r="AM105" s="62">
        <v>1</v>
      </c>
      <c r="AN105" s="62">
        <v>1</v>
      </c>
      <c r="AO105" s="62">
        <v>1</v>
      </c>
      <c r="AP105" s="62">
        <v>1</v>
      </c>
      <c r="AQ105" s="62">
        <v>1</v>
      </c>
      <c r="AR105" s="62">
        <v>1</v>
      </c>
      <c r="AS105" s="62">
        <v>1</v>
      </c>
      <c r="AT105" s="62">
        <v>1</v>
      </c>
      <c r="AU105" s="62">
        <v>1</v>
      </c>
      <c r="AV105" s="62">
        <v>1</v>
      </c>
      <c r="AW105" s="62">
        <v>1</v>
      </c>
      <c r="AX105" s="62">
        <v>1</v>
      </c>
      <c r="AY105" s="62">
        <v>1</v>
      </c>
      <c r="AZ105" s="62">
        <v>99</v>
      </c>
      <c r="BA105" s="62">
        <v>99</v>
      </c>
      <c r="BB105" s="62">
        <v>99</v>
      </c>
      <c r="BC105" s="62">
        <v>99</v>
      </c>
      <c r="BD105" s="62">
        <v>1</v>
      </c>
      <c r="BE105" s="62">
        <v>1</v>
      </c>
      <c r="BF105" s="62">
        <v>1</v>
      </c>
      <c r="BG105" s="62">
        <v>1</v>
      </c>
      <c r="BH105" s="62">
        <v>1</v>
      </c>
      <c r="BI105" s="62">
        <v>1</v>
      </c>
      <c r="BJ105" s="62">
        <v>1</v>
      </c>
      <c r="BK105" s="62">
        <v>1</v>
      </c>
      <c r="BL105" s="62">
        <v>1</v>
      </c>
      <c r="BM105" s="62">
        <v>1</v>
      </c>
      <c r="BN105" s="62">
        <v>1</v>
      </c>
      <c r="BO105" s="62">
        <v>1</v>
      </c>
      <c r="BP105" s="62">
        <v>1</v>
      </c>
      <c r="BQ105" s="62">
        <v>1</v>
      </c>
      <c r="BR105" s="62">
        <v>1</v>
      </c>
      <c r="BS105" s="62">
        <v>1</v>
      </c>
      <c r="BT105" s="62">
        <v>1</v>
      </c>
      <c r="BU105" s="62">
        <v>99</v>
      </c>
      <c r="BV105" s="62">
        <v>99</v>
      </c>
      <c r="BW105" s="62">
        <v>99</v>
      </c>
      <c r="BX105" s="62">
        <v>99</v>
      </c>
      <c r="BY105" s="62">
        <v>1</v>
      </c>
      <c r="BZ105" s="62">
        <v>1</v>
      </c>
      <c r="CA105" s="62">
        <v>99</v>
      </c>
      <c r="CB105" s="62">
        <v>99</v>
      </c>
      <c r="CC105" s="62">
        <v>1</v>
      </c>
      <c r="CD105" s="62">
        <v>1</v>
      </c>
      <c r="CE105" s="62">
        <v>1</v>
      </c>
      <c r="CF105" s="62">
        <v>1</v>
      </c>
      <c r="CG105" s="62">
        <v>99</v>
      </c>
      <c r="CH105" s="62">
        <v>99</v>
      </c>
      <c r="CI105" s="62">
        <v>1</v>
      </c>
      <c r="CJ105" s="62">
        <v>1</v>
      </c>
      <c r="CK105" s="62">
        <v>1</v>
      </c>
      <c r="CL105" s="62">
        <v>1</v>
      </c>
      <c r="CM105" s="62">
        <v>1</v>
      </c>
      <c r="CN105" s="62">
        <v>1</v>
      </c>
      <c r="CO105" s="62">
        <v>1</v>
      </c>
      <c r="CP105" s="62">
        <v>1</v>
      </c>
      <c r="CQ105" s="62">
        <v>1</v>
      </c>
      <c r="CR105" s="62">
        <v>100</v>
      </c>
      <c r="CS105" s="62" t="s">
        <v>471</v>
      </c>
      <c r="CT105" s="62">
        <v>1</v>
      </c>
      <c r="CU105" s="62">
        <v>1</v>
      </c>
      <c r="CV105" s="62">
        <v>1</v>
      </c>
      <c r="CW105" s="62">
        <v>1</v>
      </c>
      <c r="CX105" s="62">
        <v>1</v>
      </c>
      <c r="CY105" s="62">
        <v>100</v>
      </c>
      <c r="CZ105" s="62" t="s">
        <v>471</v>
      </c>
      <c r="DA105" s="62">
        <v>0</v>
      </c>
      <c r="DB105" s="62">
        <v>0</v>
      </c>
      <c r="DC105" s="62">
        <v>0</v>
      </c>
      <c r="DD105" s="62">
        <v>0</v>
      </c>
      <c r="DE105" s="62">
        <v>0</v>
      </c>
      <c r="DF105" s="62">
        <v>0</v>
      </c>
      <c r="DG105" s="62">
        <v>1</v>
      </c>
      <c r="DH105" s="62">
        <v>0</v>
      </c>
      <c r="DI105" s="62">
        <v>1</v>
      </c>
      <c r="DJ105" s="62">
        <v>1</v>
      </c>
      <c r="DK105" s="62">
        <v>1</v>
      </c>
      <c r="DL105" s="63"/>
      <c r="DM105" s="62" t="s">
        <v>468</v>
      </c>
      <c r="DN105" s="63"/>
      <c r="DO105" s="63"/>
      <c r="DP105" s="63"/>
      <c r="DQ105" s="63"/>
    </row>
    <row r="106" spans="1:121" s="65" customFormat="1">
      <c r="A106" s="62" t="s">
        <v>468</v>
      </c>
      <c r="B106" s="62">
        <v>5</v>
      </c>
      <c r="C106" s="62" t="s">
        <v>472</v>
      </c>
      <c r="D106" s="62">
        <v>101</v>
      </c>
      <c r="E106" s="62">
        <v>68</v>
      </c>
      <c r="F106" s="62">
        <v>1</v>
      </c>
      <c r="G106" s="62">
        <v>19</v>
      </c>
      <c r="H106" s="62">
        <v>1</v>
      </c>
      <c r="I106" s="62">
        <v>2</v>
      </c>
      <c r="J106" s="62"/>
      <c r="K106" s="62">
        <v>1</v>
      </c>
      <c r="L106" s="62">
        <v>1</v>
      </c>
      <c r="M106" s="62">
        <v>1</v>
      </c>
      <c r="N106" s="62">
        <v>1</v>
      </c>
      <c r="O106" s="62">
        <v>1</v>
      </c>
      <c r="P106" s="62">
        <v>1</v>
      </c>
      <c r="Q106" s="62">
        <v>99</v>
      </c>
      <c r="R106" s="62">
        <v>1</v>
      </c>
      <c r="S106" s="62">
        <v>1</v>
      </c>
      <c r="T106" s="62">
        <v>1</v>
      </c>
      <c r="U106" s="62">
        <v>1</v>
      </c>
      <c r="V106" s="62">
        <v>99</v>
      </c>
      <c r="W106" s="62">
        <v>1</v>
      </c>
      <c r="X106" s="62">
        <v>1</v>
      </c>
      <c r="Y106" s="62">
        <v>1</v>
      </c>
      <c r="Z106" s="62">
        <v>1</v>
      </c>
      <c r="AA106" s="62">
        <v>1</v>
      </c>
      <c r="AB106" s="62">
        <v>1</v>
      </c>
      <c r="AC106" s="62">
        <v>1</v>
      </c>
      <c r="AD106" s="62">
        <v>1</v>
      </c>
      <c r="AE106" s="62">
        <v>1</v>
      </c>
      <c r="AF106" s="62">
        <v>1</v>
      </c>
      <c r="AG106" s="62">
        <v>1</v>
      </c>
      <c r="AH106" s="62">
        <v>1</v>
      </c>
      <c r="AI106" s="62">
        <v>99</v>
      </c>
      <c r="AJ106" s="62">
        <v>1</v>
      </c>
      <c r="AK106" s="62">
        <v>1</v>
      </c>
      <c r="AL106" s="62">
        <v>1</v>
      </c>
      <c r="AM106" s="62">
        <v>1</v>
      </c>
      <c r="AN106" s="62">
        <v>1</v>
      </c>
      <c r="AO106" s="62">
        <v>1</v>
      </c>
      <c r="AP106" s="62">
        <v>1</v>
      </c>
      <c r="AQ106" s="62">
        <v>0.5</v>
      </c>
      <c r="AR106" s="62">
        <v>0.5</v>
      </c>
      <c r="AS106" s="62">
        <v>1</v>
      </c>
      <c r="AT106" s="62">
        <v>1</v>
      </c>
      <c r="AU106" s="62">
        <v>1</v>
      </c>
      <c r="AV106" s="62">
        <v>0.5</v>
      </c>
      <c r="AW106" s="62">
        <v>1</v>
      </c>
      <c r="AX106" s="62">
        <v>1</v>
      </c>
      <c r="AY106" s="62">
        <v>1</v>
      </c>
      <c r="AZ106" s="62">
        <v>99</v>
      </c>
      <c r="BA106" s="62">
        <v>99</v>
      </c>
      <c r="BB106" s="62">
        <v>99</v>
      </c>
      <c r="BC106" s="62">
        <v>99</v>
      </c>
      <c r="BD106" s="62">
        <v>1</v>
      </c>
      <c r="BE106" s="62">
        <v>1</v>
      </c>
      <c r="BF106" s="62">
        <v>1</v>
      </c>
      <c r="BG106" s="62">
        <v>0.5</v>
      </c>
      <c r="BH106" s="62">
        <v>1</v>
      </c>
      <c r="BI106" s="62">
        <v>0</v>
      </c>
      <c r="BJ106" s="62">
        <v>1</v>
      </c>
      <c r="BK106" s="62">
        <v>0.5</v>
      </c>
      <c r="BL106" s="62">
        <v>0.5</v>
      </c>
      <c r="BM106" s="62">
        <v>0</v>
      </c>
      <c r="BN106" s="62">
        <v>0.5</v>
      </c>
      <c r="BO106" s="62">
        <v>0</v>
      </c>
      <c r="BP106" s="62">
        <v>0</v>
      </c>
      <c r="BQ106" s="62">
        <v>0.5</v>
      </c>
      <c r="BR106" s="62">
        <v>0.5</v>
      </c>
      <c r="BS106" s="62">
        <v>0.5</v>
      </c>
      <c r="BT106" s="62">
        <v>0.5</v>
      </c>
      <c r="BU106" s="62">
        <v>99</v>
      </c>
      <c r="BV106" s="62">
        <v>99</v>
      </c>
      <c r="BW106" s="62">
        <v>99</v>
      </c>
      <c r="BX106" s="62">
        <v>99</v>
      </c>
      <c r="BY106" s="62">
        <v>1</v>
      </c>
      <c r="BZ106" s="62">
        <v>1</v>
      </c>
      <c r="CA106" s="62">
        <v>99</v>
      </c>
      <c r="CB106" s="62">
        <v>99</v>
      </c>
      <c r="CC106" s="62">
        <v>1</v>
      </c>
      <c r="CD106" s="62">
        <v>1</v>
      </c>
      <c r="CE106" s="62">
        <v>1</v>
      </c>
      <c r="CF106" s="62">
        <v>1</v>
      </c>
      <c r="CG106" s="62">
        <v>1</v>
      </c>
      <c r="CH106" s="62">
        <v>1</v>
      </c>
      <c r="CI106" s="62">
        <v>1</v>
      </c>
      <c r="CJ106" s="62">
        <v>1</v>
      </c>
      <c r="CK106" s="62">
        <v>1</v>
      </c>
      <c r="CL106" s="62">
        <v>1</v>
      </c>
      <c r="CM106" s="62">
        <v>99</v>
      </c>
      <c r="CN106" s="62">
        <v>1</v>
      </c>
      <c r="CO106" s="62">
        <v>1</v>
      </c>
      <c r="CP106" s="62">
        <v>1</v>
      </c>
      <c r="CQ106" s="62">
        <v>1</v>
      </c>
      <c r="CR106" s="62">
        <v>101</v>
      </c>
      <c r="CS106" s="62" t="s">
        <v>472</v>
      </c>
      <c r="CT106" s="62">
        <v>1</v>
      </c>
      <c r="CU106" s="62">
        <v>1</v>
      </c>
      <c r="CV106" s="62">
        <v>1</v>
      </c>
      <c r="CW106" s="62">
        <v>1</v>
      </c>
      <c r="CX106" s="62">
        <v>1</v>
      </c>
      <c r="CY106" s="62">
        <v>101</v>
      </c>
      <c r="CZ106" s="62" t="s">
        <v>472</v>
      </c>
      <c r="DA106" s="62">
        <v>1</v>
      </c>
      <c r="DB106" s="62">
        <v>0</v>
      </c>
      <c r="DC106" s="62">
        <v>0</v>
      </c>
      <c r="DD106" s="62">
        <v>0</v>
      </c>
      <c r="DE106" s="62">
        <v>0</v>
      </c>
      <c r="DF106" s="62">
        <v>0</v>
      </c>
      <c r="DG106" s="62">
        <v>1</v>
      </c>
      <c r="DH106" s="62">
        <v>0</v>
      </c>
      <c r="DI106" s="62">
        <v>1</v>
      </c>
      <c r="DJ106" s="62">
        <v>1</v>
      </c>
      <c r="DK106" s="62">
        <v>1</v>
      </c>
      <c r="DL106" s="63"/>
      <c r="DM106" s="62" t="s">
        <v>468</v>
      </c>
      <c r="DN106" s="63"/>
      <c r="DO106" s="63"/>
      <c r="DP106" s="63"/>
      <c r="DQ106" s="63"/>
    </row>
    <row r="107" spans="1:121" s="65" customFormat="1">
      <c r="A107" s="62" t="s">
        <v>468</v>
      </c>
      <c r="B107" s="62">
        <v>5</v>
      </c>
      <c r="C107" s="62" t="s">
        <v>473</v>
      </c>
      <c r="D107" s="62">
        <v>102</v>
      </c>
      <c r="E107" s="62">
        <v>72</v>
      </c>
      <c r="F107" s="62">
        <v>1</v>
      </c>
      <c r="G107" s="62">
        <v>29</v>
      </c>
      <c r="H107" s="62">
        <v>1</v>
      </c>
      <c r="I107" s="62">
        <v>2</v>
      </c>
      <c r="J107" s="62"/>
      <c r="K107" s="62">
        <v>1</v>
      </c>
      <c r="L107" s="62">
        <v>1</v>
      </c>
      <c r="M107" s="62">
        <v>1</v>
      </c>
      <c r="N107" s="62">
        <v>1</v>
      </c>
      <c r="O107" s="62">
        <v>1</v>
      </c>
      <c r="P107" s="62">
        <v>1</v>
      </c>
      <c r="Q107" s="62">
        <v>99</v>
      </c>
      <c r="R107" s="62">
        <v>1</v>
      </c>
      <c r="S107" s="62">
        <v>1</v>
      </c>
      <c r="T107" s="62">
        <v>1</v>
      </c>
      <c r="U107" s="62">
        <v>1</v>
      </c>
      <c r="V107" s="62">
        <v>99</v>
      </c>
      <c r="W107" s="62">
        <v>1</v>
      </c>
      <c r="X107" s="62">
        <v>1</v>
      </c>
      <c r="Y107" s="62">
        <v>1</v>
      </c>
      <c r="Z107" s="62">
        <v>1</v>
      </c>
      <c r="AA107" s="62">
        <v>1</v>
      </c>
      <c r="AB107" s="62">
        <v>1</v>
      </c>
      <c r="AC107" s="62">
        <v>1</v>
      </c>
      <c r="AD107" s="62">
        <v>1</v>
      </c>
      <c r="AE107" s="62">
        <v>1</v>
      </c>
      <c r="AF107" s="62">
        <v>1</v>
      </c>
      <c r="AG107" s="62">
        <v>1</v>
      </c>
      <c r="AH107" s="62">
        <v>1</v>
      </c>
      <c r="AI107" s="62">
        <v>1</v>
      </c>
      <c r="AJ107" s="62">
        <v>1</v>
      </c>
      <c r="AK107" s="62">
        <v>1</v>
      </c>
      <c r="AL107" s="62">
        <v>1</v>
      </c>
      <c r="AM107" s="62">
        <v>1</v>
      </c>
      <c r="AN107" s="62">
        <v>1</v>
      </c>
      <c r="AO107" s="62">
        <v>1</v>
      </c>
      <c r="AP107" s="62">
        <v>1</v>
      </c>
      <c r="AQ107" s="62">
        <v>1</v>
      </c>
      <c r="AR107" s="62">
        <v>1</v>
      </c>
      <c r="AS107" s="62">
        <v>1</v>
      </c>
      <c r="AT107" s="62">
        <v>1</v>
      </c>
      <c r="AU107" s="62">
        <v>1</v>
      </c>
      <c r="AV107" s="62">
        <v>0.5</v>
      </c>
      <c r="AW107" s="62">
        <v>1</v>
      </c>
      <c r="AX107" s="62">
        <v>1</v>
      </c>
      <c r="AY107" s="62">
        <v>1</v>
      </c>
      <c r="AZ107" s="62">
        <v>99</v>
      </c>
      <c r="BA107" s="62">
        <v>99</v>
      </c>
      <c r="BB107" s="62">
        <v>99</v>
      </c>
      <c r="BC107" s="62">
        <v>99</v>
      </c>
      <c r="BD107" s="62">
        <v>1</v>
      </c>
      <c r="BE107" s="62">
        <v>1</v>
      </c>
      <c r="BF107" s="62">
        <v>1</v>
      </c>
      <c r="BG107" s="62">
        <v>1</v>
      </c>
      <c r="BH107" s="62">
        <v>1</v>
      </c>
      <c r="BI107" s="62">
        <v>1</v>
      </c>
      <c r="BJ107" s="62">
        <v>1</v>
      </c>
      <c r="BK107" s="62">
        <v>1</v>
      </c>
      <c r="BL107" s="62">
        <v>1</v>
      </c>
      <c r="BM107" s="62">
        <v>0.5</v>
      </c>
      <c r="BN107" s="62">
        <v>0.5</v>
      </c>
      <c r="BO107" s="62">
        <v>1</v>
      </c>
      <c r="BP107" s="62">
        <v>1</v>
      </c>
      <c r="BQ107" s="62">
        <v>1</v>
      </c>
      <c r="BR107" s="62">
        <v>0.5</v>
      </c>
      <c r="BS107" s="62">
        <v>1</v>
      </c>
      <c r="BT107" s="62">
        <v>1</v>
      </c>
      <c r="BU107" s="62">
        <v>99</v>
      </c>
      <c r="BV107" s="62">
        <v>99</v>
      </c>
      <c r="BW107" s="62">
        <v>99</v>
      </c>
      <c r="BX107" s="62">
        <v>99</v>
      </c>
      <c r="BY107" s="62">
        <v>1</v>
      </c>
      <c r="BZ107" s="62">
        <v>1</v>
      </c>
      <c r="CA107" s="62">
        <v>99</v>
      </c>
      <c r="CB107" s="62">
        <v>99</v>
      </c>
      <c r="CC107" s="62">
        <v>1</v>
      </c>
      <c r="CD107" s="62">
        <v>1</v>
      </c>
      <c r="CE107" s="62">
        <v>1</v>
      </c>
      <c r="CF107" s="62">
        <v>1</v>
      </c>
      <c r="CG107" s="62">
        <v>99</v>
      </c>
      <c r="CH107" s="62">
        <v>99</v>
      </c>
      <c r="CI107" s="62">
        <v>1</v>
      </c>
      <c r="CJ107" s="62">
        <v>1</v>
      </c>
      <c r="CK107" s="62">
        <v>1</v>
      </c>
      <c r="CL107" s="62">
        <v>1</v>
      </c>
      <c r="CM107" s="62">
        <v>99</v>
      </c>
      <c r="CN107" s="62">
        <v>1</v>
      </c>
      <c r="CO107" s="62">
        <v>1</v>
      </c>
      <c r="CP107" s="62">
        <v>1</v>
      </c>
      <c r="CQ107" s="62">
        <v>1</v>
      </c>
      <c r="CR107" s="62">
        <v>102</v>
      </c>
      <c r="CS107" s="62" t="s">
        <v>473</v>
      </c>
      <c r="CT107" s="62">
        <v>1</v>
      </c>
      <c r="CU107" s="62">
        <v>1</v>
      </c>
      <c r="CV107" s="62">
        <v>1</v>
      </c>
      <c r="CW107" s="62">
        <v>1</v>
      </c>
      <c r="CX107" s="62">
        <v>1</v>
      </c>
      <c r="CY107" s="62">
        <v>102</v>
      </c>
      <c r="CZ107" s="62" t="s">
        <v>473</v>
      </c>
      <c r="DA107" s="62">
        <v>1</v>
      </c>
      <c r="DB107" s="62">
        <v>0</v>
      </c>
      <c r="DC107" s="62">
        <v>1</v>
      </c>
      <c r="DD107" s="62">
        <v>0</v>
      </c>
      <c r="DE107" s="62">
        <v>1</v>
      </c>
      <c r="DF107" s="62">
        <v>0</v>
      </c>
      <c r="DG107" s="62">
        <v>1</v>
      </c>
      <c r="DH107" s="62">
        <v>0</v>
      </c>
      <c r="DI107" s="62">
        <v>1</v>
      </c>
      <c r="DJ107" s="62">
        <v>1</v>
      </c>
      <c r="DK107" s="62">
        <v>1</v>
      </c>
      <c r="DL107" s="63"/>
      <c r="DM107" s="62" t="s">
        <v>468</v>
      </c>
      <c r="DN107" s="63"/>
      <c r="DO107" s="63"/>
      <c r="DP107" s="63"/>
      <c r="DQ107" s="63"/>
    </row>
    <row r="108" spans="1:121" s="65" customFormat="1">
      <c r="A108" s="62" t="s">
        <v>468</v>
      </c>
      <c r="B108" s="62">
        <v>5</v>
      </c>
      <c r="C108" s="62" t="s">
        <v>474</v>
      </c>
      <c r="D108" s="62">
        <v>103</v>
      </c>
      <c r="E108" s="62">
        <v>20</v>
      </c>
      <c r="F108" s="62">
        <v>5</v>
      </c>
      <c r="G108" s="62">
        <v>8</v>
      </c>
      <c r="H108" s="62">
        <v>1</v>
      </c>
      <c r="I108" s="62">
        <v>2</v>
      </c>
      <c r="J108" s="62">
        <v>1</v>
      </c>
      <c r="K108" s="62">
        <v>1</v>
      </c>
      <c r="L108" s="62">
        <v>1</v>
      </c>
      <c r="M108" s="62">
        <v>1</v>
      </c>
      <c r="N108" s="62">
        <v>1</v>
      </c>
      <c r="O108" s="62">
        <v>1</v>
      </c>
      <c r="P108" s="62">
        <v>1</v>
      </c>
      <c r="Q108" s="62">
        <v>1</v>
      </c>
      <c r="R108" s="62">
        <v>1</v>
      </c>
      <c r="S108" s="62">
        <v>1</v>
      </c>
      <c r="T108" s="62">
        <v>1</v>
      </c>
      <c r="U108" s="62">
        <v>1</v>
      </c>
      <c r="V108" s="62">
        <v>99</v>
      </c>
      <c r="W108" s="62">
        <v>1</v>
      </c>
      <c r="X108" s="62">
        <v>1</v>
      </c>
      <c r="Y108" s="62">
        <v>1</v>
      </c>
      <c r="Z108" s="62">
        <v>1</v>
      </c>
      <c r="AA108" s="62">
        <v>1</v>
      </c>
      <c r="AB108" s="62">
        <v>1</v>
      </c>
      <c r="AC108" s="62">
        <v>1</v>
      </c>
      <c r="AD108" s="62">
        <v>1</v>
      </c>
      <c r="AE108" s="62">
        <v>1</v>
      </c>
      <c r="AF108" s="62">
        <v>1</v>
      </c>
      <c r="AG108" s="62">
        <v>1</v>
      </c>
      <c r="AH108" s="62">
        <v>1</v>
      </c>
      <c r="AI108" s="62">
        <v>1</v>
      </c>
      <c r="AJ108" s="62">
        <v>1</v>
      </c>
      <c r="AK108" s="62">
        <v>1</v>
      </c>
      <c r="AL108" s="62">
        <v>1</v>
      </c>
      <c r="AM108" s="62">
        <v>1</v>
      </c>
      <c r="AN108" s="62">
        <v>1</v>
      </c>
      <c r="AO108" s="62">
        <v>1</v>
      </c>
      <c r="AP108" s="62">
        <v>1</v>
      </c>
      <c r="AQ108" s="62">
        <v>1</v>
      </c>
      <c r="AR108" s="62">
        <v>1</v>
      </c>
      <c r="AS108" s="62">
        <v>1</v>
      </c>
      <c r="AT108" s="62">
        <v>1</v>
      </c>
      <c r="AU108" s="62">
        <v>1</v>
      </c>
      <c r="AV108" s="62">
        <v>1</v>
      </c>
      <c r="AW108" s="62">
        <v>1</v>
      </c>
      <c r="AX108" s="62">
        <v>1</v>
      </c>
      <c r="AY108" s="62">
        <v>1</v>
      </c>
      <c r="AZ108" s="62">
        <v>99</v>
      </c>
      <c r="BA108" s="62">
        <v>99</v>
      </c>
      <c r="BB108" s="62">
        <v>99</v>
      </c>
      <c r="BC108" s="62">
        <v>99</v>
      </c>
      <c r="BD108" s="62">
        <v>1</v>
      </c>
      <c r="BE108" s="62">
        <v>1</v>
      </c>
      <c r="BF108" s="62">
        <v>1</v>
      </c>
      <c r="BG108" s="62">
        <v>1</v>
      </c>
      <c r="BH108" s="62">
        <v>1</v>
      </c>
      <c r="BI108" s="62">
        <v>1</v>
      </c>
      <c r="BJ108" s="62">
        <v>1</v>
      </c>
      <c r="BK108" s="62">
        <v>1</v>
      </c>
      <c r="BL108" s="62">
        <v>1</v>
      </c>
      <c r="BM108" s="62">
        <v>1</v>
      </c>
      <c r="BN108" s="62">
        <v>1</v>
      </c>
      <c r="BO108" s="62">
        <v>1</v>
      </c>
      <c r="BP108" s="62">
        <v>1</v>
      </c>
      <c r="BQ108" s="62">
        <v>1</v>
      </c>
      <c r="BR108" s="62">
        <v>1</v>
      </c>
      <c r="BS108" s="62">
        <v>1</v>
      </c>
      <c r="BT108" s="62">
        <v>1</v>
      </c>
      <c r="BU108" s="62">
        <v>1</v>
      </c>
      <c r="BV108" s="62">
        <v>1</v>
      </c>
      <c r="BW108" s="62">
        <v>1</v>
      </c>
      <c r="BX108" s="62">
        <v>1</v>
      </c>
      <c r="BY108" s="62">
        <v>1</v>
      </c>
      <c r="BZ108" s="62">
        <v>1</v>
      </c>
      <c r="CA108" s="62">
        <v>1</v>
      </c>
      <c r="CB108" s="62">
        <v>99</v>
      </c>
      <c r="CC108" s="62">
        <v>1</v>
      </c>
      <c r="CD108" s="62">
        <v>1</v>
      </c>
      <c r="CE108" s="62">
        <v>1</v>
      </c>
      <c r="CF108" s="62">
        <v>1</v>
      </c>
      <c r="CG108" s="62">
        <v>1</v>
      </c>
      <c r="CH108" s="62">
        <v>1</v>
      </c>
      <c r="CI108" s="62">
        <v>1</v>
      </c>
      <c r="CJ108" s="62">
        <v>1</v>
      </c>
      <c r="CK108" s="62">
        <v>1</v>
      </c>
      <c r="CL108" s="62">
        <v>1</v>
      </c>
      <c r="CM108" s="62">
        <v>1</v>
      </c>
      <c r="CN108" s="62">
        <v>1</v>
      </c>
      <c r="CO108" s="62">
        <v>1</v>
      </c>
      <c r="CP108" s="62">
        <v>1</v>
      </c>
      <c r="CQ108" s="62">
        <v>1</v>
      </c>
      <c r="CR108" s="62">
        <v>103</v>
      </c>
      <c r="CS108" s="62" t="s">
        <v>474</v>
      </c>
      <c r="CT108" s="62">
        <v>1</v>
      </c>
      <c r="CU108" s="62">
        <v>1</v>
      </c>
      <c r="CV108" s="62">
        <v>1</v>
      </c>
      <c r="CW108" s="62">
        <v>1</v>
      </c>
      <c r="CX108" s="62">
        <v>1</v>
      </c>
      <c r="CY108" s="62">
        <v>103</v>
      </c>
      <c r="CZ108" s="62" t="s">
        <v>474</v>
      </c>
      <c r="DA108" s="62">
        <v>1</v>
      </c>
      <c r="DB108" s="62">
        <v>1</v>
      </c>
      <c r="DC108" s="62">
        <v>1</v>
      </c>
      <c r="DD108" s="62">
        <v>1</v>
      </c>
      <c r="DE108" s="62">
        <v>1</v>
      </c>
      <c r="DF108" s="62">
        <v>1</v>
      </c>
      <c r="DG108" s="62">
        <v>1</v>
      </c>
      <c r="DH108" s="62">
        <v>1</v>
      </c>
      <c r="DI108" s="62">
        <v>1</v>
      </c>
      <c r="DJ108" s="62">
        <v>1</v>
      </c>
      <c r="DK108" s="62">
        <v>1</v>
      </c>
      <c r="DL108" s="63"/>
      <c r="DM108" s="62" t="s">
        <v>468</v>
      </c>
      <c r="DN108" s="63"/>
      <c r="DO108" s="63"/>
      <c r="DP108" s="63"/>
      <c r="DQ108" s="63"/>
    </row>
    <row r="109" spans="1:121" s="65" customFormat="1">
      <c r="A109" s="62" t="s">
        <v>468</v>
      </c>
      <c r="B109" s="62">
        <v>5</v>
      </c>
      <c r="C109" s="62" t="s">
        <v>475</v>
      </c>
      <c r="D109" s="62">
        <v>104</v>
      </c>
      <c r="E109" s="62">
        <v>119</v>
      </c>
      <c r="F109" s="62">
        <v>9</v>
      </c>
      <c r="G109" s="62">
        <v>39</v>
      </c>
      <c r="H109" s="62">
        <v>1</v>
      </c>
      <c r="I109" s="62">
        <v>2</v>
      </c>
      <c r="J109" s="62"/>
      <c r="K109" s="62">
        <v>1</v>
      </c>
      <c r="L109" s="62">
        <v>1</v>
      </c>
      <c r="M109" s="62">
        <v>1</v>
      </c>
      <c r="N109" s="62">
        <v>1</v>
      </c>
      <c r="O109" s="62">
        <v>1</v>
      </c>
      <c r="P109" s="62">
        <v>1</v>
      </c>
      <c r="Q109" s="62">
        <v>1</v>
      </c>
      <c r="R109" s="62">
        <v>1</v>
      </c>
      <c r="S109" s="62">
        <v>1</v>
      </c>
      <c r="T109" s="62">
        <v>1</v>
      </c>
      <c r="U109" s="62">
        <v>1</v>
      </c>
      <c r="V109" s="62">
        <v>99</v>
      </c>
      <c r="W109" s="62">
        <v>1</v>
      </c>
      <c r="X109" s="62">
        <v>1</v>
      </c>
      <c r="Y109" s="62">
        <v>1</v>
      </c>
      <c r="Z109" s="62">
        <v>1</v>
      </c>
      <c r="AA109" s="62">
        <v>1</v>
      </c>
      <c r="AB109" s="62">
        <v>1</v>
      </c>
      <c r="AC109" s="62">
        <v>1</v>
      </c>
      <c r="AD109" s="62">
        <v>1</v>
      </c>
      <c r="AE109" s="62">
        <v>1</v>
      </c>
      <c r="AF109" s="62">
        <v>1</v>
      </c>
      <c r="AG109" s="62">
        <v>1</v>
      </c>
      <c r="AH109" s="62">
        <v>1</v>
      </c>
      <c r="AI109" s="62">
        <v>1</v>
      </c>
      <c r="AJ109" s="62">
        <v>1</v>
      </c>
      <c r="AK109" s="62">
        <v>1</v>
      </c>
      <c r="AL109" s="62">
        <v>1</v>
      </c>
      <c r="AM109" s="62">
        <v>1</v>
      </c>
      <c r="AN109" s="62">
        <v>1</v>
      </c>
      <c r="AO109" s="62">
        <v>1</v>
      </c>
      <c r="AP109" s="62">
        <v>1</v>
      </c>
      <c r="AQ109" s="62">
        <v>1</v>
      </c>
      <c r="AR109" s="62">
        <v>1</v>
      </c>
      <c r="AS109" s="62">
        <v>1</v>
      </c>
      <c r="AT109" s="62">
        <v>1</v>
      </c>
      <c r="AU109" s="62">
        <v>1</v>
      </c>
      <c r="AV109" s="62">
        <v>1</v>
      </c>
      <c r="AW109" s="62">
        <v>1</v>
      </c>
      <c r="AX109" s="62">
        <v>1</v>
      </c>
      <c r="AY109" s="62">
        <v>1</v>
      </c>
      <c r="AZ109" s="62">
        <v>99</v>
      </c>
      <c r="BA109" s="62">
        <v>99</v>
      </c>
      <c r="BB109" s="62">
        <v>99</v>
      </c>
      <c r="BC109" s="62">
        <v>99</v>
      </c>
      <c r="BD109" s="62">
        <v>1</v>
      </c>
      <c r="BE109" s="62">
        <v>1</v>
      </c>
      <c r="BF109" s="62">
        <v>1</v>
      </c>
      <c r="BG109" s="62">
        <v>1</v>
      </c>
      <c r="BH109" s="62">
        <v>1</v>
      </c>
      <c r="BI109" s="62">
        <v>1</v>
      </c>
      <c r="BJ109" s="62">
        <v>1</v>
      </c>
      <c r="BK109" s="62">
        <v>1</v>
      </c>
      <c r="BL109" s="62">
        <v>1</v>
      </c>
      <c r="BM109" s="62">
        <v>0</v>
      </c>
      <c r="BN109" s="62">
        <v>0</v>
      </c>
      <c r="BO109" s="62">
        <v>1</v>
      </c>
      <c r="BP109" s="62">
        <v>1</v>
      </c>
      <c r="BQ109" s="62">
        <v>1</v>
      </c>
      <c r="BR109" s="62">
        <v>1</v>
      </c>
      <c r="BS109" s="62">
        <v>1</v>
      </c>
      <c r="BT109" s="62">
        <v>1</v>
      </c>
      <c r="BU109" s="62">
        <v>99</v>
      </c>
      <c r="BV109" s="62">
        <v>99</v>
      </c>
      <c r="BW109" s="62">
        <v>99</v>
      </c>
      <c r="BX109" s="62">
        <v>99</v>
      </c>
      <c r="BY109" s="62">
        <v>1</v>
      </c>
      <c r="BZ109" s="62">
        <v>1</v>
      </c>
      <c r="CA109" s="62">
        <v>99</v>
      </c>
      <c r="CB109" s="62">
        <v>99</v>
      </c>
      <c r="CC109" s="62">
        <v>1</v>
      </c>
      <c r="CD109" s="62">
        <v>1</v>
      </c>
      <c r="CE109" s="62">
        <v>1</v>
      </c>
      <c r="CF109" s="62">
        <v>1</v>
      </c>
      <c r="CG109" s="62">
        <v>1</v>
      </c>
      <c r="CH109" s="62">
        <v>1</v>
      </c>
      <c r="CI109" s="62">
        <v>1</v>
      </c>
      <c r="CJ109" s="62">
        <v>1</v>
      </c>
      <c r="CK109" s="62">
        <v>1</v>
      </c>
      <c r="CL109" s="62">
        <v>1</v>
      </c>
      <c r="CM109" s="62">
        <v>1</v>
      </c>
      <c r="CN109" s="62">
        <v>1</v>
      </c>
      <c r="CO109" s="62">
        <v>1</v>
      </c>
      <c r="CP109" s="62">
        <v>1</v>
      </c>
      <c r="CQ109" s="62">
        <v>1</v>
      </c>
      <c r="CR109" s="62">
        <v>104</v>
      </c>
      <c r="CS109" s="62" t="s">
        <v>475</v>
      </c>
      <c r="CT109" s="62">
        <v>1</v>
      </c>
      <c r="CU109" s="62">
        <v>1</v>
      </c>
      <c r="CV109" s="62">
        <v>1</v>
      </c>
      <c r="CW109" s="62">
        <v>1</v>
      </c>
      <c r="CX109" s="62">
        <v>1</v>
      </c>
      <c r="CY109" s="62">
        <v>104</v>
      </c>
      <c r="CZ109" s="62" t="s">
        <v>475</v>
      </c>
      <c r="DA109" s="62">
        <v>0</v>
      </c>
      <c r="DB109" s="62">
        <v>1</v>
      </c>
      <c r="DC109" s="62">
        <v>0</v>
      </c>
      <c r="DD109" s="62">
        <v>0</v>
      </c>
      <c r="DE109" s="62">
        <v>1</v>
      </c>
      <c r="DF109" s="62">
        <v>0</v>
      </c>
      <c r="DG109" s="62">
        <v>1</v>
      </c>
      <c r="DH109" s="62">
        <v>0</v>
      </c>
      <c r="DI109" s="62">
        <v>1</v>
      </c>
      <c r="DJ109" s="62">
        <v>1</v>
      </c>
      <c r="DK109" s="62">
        <v>1</v>
      </c>
      <c r="DL109" s="63"/>
      <c r="DM109" s="62" t="s">
        <v>468</v>
      </c>
      <c r="DN109" s="63"/>
      <c r="DO109" s="63"/>
      <c r="DP109" s="63"/>
      <c r="DQ109" s="63"/>
    </row>
    <row r="110" spans="1:121" s="65" customFormat="1">
      <c r="A110" s="62" t="s">
        <v>468</v>
      </c>
      <c r="B110" s="62">
        <v>5</v>
      </c>
      <c r="C110" s="62" t="s">
        <v>476</v>
      </c>
      <c r="D110" s="62">
        <v>105</v>
      </c>
      <c r="E110" s="62">
        <v>20</v>
      </c>
      <c r="F110" s="62">
        <v>0</v>
      </c>
      <c r="G110" s="62">
        <v>9</v>
      </c>
      <c r="H110" s="62">
        <v>1</v>
      </c>
      <c r="I110" s="62">
        <v>2</v>
      </c>
      <c r="J110" s="62">
        <v>3</v>
      </c>
      <c r="K110" s="62">
        <v>1</v>
      </c>
      <c r="L110" s="62">
        <v>1</v>
      </c>
      <c r="M110" s="62">
        <v>1</v>
      </c>
      <c r="N110" s="62">
        <v>1</v>
      </c>
      <c r="O110" s="62">
        <v>1</v>
      </c>
      <c r="P110" s="62">
        <v>1</v>
      </c>
      <c r="Q110" s="62">
        <v>1</v>
      </c>
      <c r="R110" s="62">
        <v>1</v>
      </c>
      <c r="S110" s="62">
        <v>1</v>
      </c>
      <c r="T110" s="62">
        <v>1</v>
      </c>
      <c r="U110" s="62">
        <v>1</v>
      </c>
      <c r="V110" s="62">
        <v>99</v>
      </c>
      <c r="W110" s="62">
        <v>1</v>
      </c>
      <c r="X110" s="62">
        <v>1</v>
      </c>
      <c r="Y110" s="62">
        <v>1</v>
      </c>
      <c r="Z110" s="62">
        <v>1</v>
      </c>
      <c r="AA110" s="62">
        <v>1</v>
      </c>
      <c r="AB110" s="62">
        <v>1</v>
      </c>
      <c r="AC110" s="62">
        <v>1</v>
      </c>
      <c r="AD110" s="62">
        <v>1</v>
      </c>
      <c r="AE110" s="62">
        <v>1</v>
      </c>
      <c r="AF110" s="62">
        <v>1</v>
      </c>
      <c r="AG110" s="62">
        <v>1</v>
      </c>
      <c r="AH110" s="62">
        <v>1</v>
      </c>
      <c r="AI110" s="62">
        <v>99</v>
      </c>
      <c r="AJ110" s="62">
        <v>1</v>
      </c>
      <c r="AK110" s="62">
        <v>1</v>
      </c>
      <c r="AL110" s="62">
        <v>1</v>
      </c>
      <c r="AM110" s="62">
        <v>1</v>
      </c>
      <c r="AN110" s="62">
        <v>1</v>
      </c>
      <c r="AO110" s="62">
        <v>1</v>
      </c>
      <c r="AP110" s="62">
        <v>1</v>
      </c>
      <c r="AQ110" s="62">
        <v>0</v>
      </c>
      <c r="AR110" s="62">
        <v>1</v>
      </c>
      <c r="AS110" s="62">
        <v>1</v>
      </c>
      <c r="AT110" s="62">
        <v>1</v>
      </c>
      <c r="AU110" s="62">
        <v>1</v>
      </c>
      <c r="AV110" s="62">
        <v>1</v>
      </c>
      <c r="AW110" s="62">
        <v>1</v>
      </c>
      <c r="AX110" s="62">
        <v>1</v>
      </c>
      <c r="AY110" s="62">
        <v>1</v>
      </c>
      <c r="AZ110" s="62">
        <v>99</v>
      </c>
      <c r="BA110" s="62">
        <v>99</v>
      </c>
      <c r="BB110" s="62">
        <v>99</v>
      </c>
      <c r="BC110" s="62">
        <v>99</v>
      </c>
      <c r="BD110" s="62">
        <v>1</v>
      </c>
      <c r="BE110" s="62">
        <v>1</v>
      </c>
      <c r="BF110" s="62">
        <v>1</v>
      </c>
      <c r="BG110" s="62">
        <v>1</v>
      </c>
      <c r="BH110" s="62">
        <v>1</v>
      </c>
      <c r="BI110" s="62">
        <v>1</v>
      </c>
      <c r="BJ110" s="62">
        <v>1</v>
      </c>
      <c r="BK110" s="62">
        <v>1</v>
      </c>
      <c r="BL110" s="62">
        <v>1</v>
      </c>
      <c r="BM110" s="62">
        <v>1</v>
      </c>
      <c r="BN110" s="62">
        <v>0</v>
      </c>
      <c r="BO110" s="62">
        <v>1</v>
      </c>
      <c r="BP110" s="62">
        <v>1</v>
      </c>
      <c r="BQ110" s="62">
        <v>1</v>
      </c>
      <c r="BR110" s="62">
        <v>1</v>
      </c>
      <c r="BS110" s="62">
        <v>1</v>
      </c>
      <c r="BT110" s="62">
        <v>1</v>
      </c>
      <c r="BU110" s="62">
        <v>99</v>
      </c>
      <c r="BV110" s="62">
        <v>99</v>
      </c>
      <c r="BW110" s="62">
        <v>99</v>
      </c>
      <c r="BX110" s="62">
        <v>99</v>
      </c>
      <c r="BY110" s="62">
        <v>1</v>
      </c>
      <c r="BZ110" s="62">
        <v>1</v>
      </c>
      <c r="CA110" s="62">
        <v>99</v>
      </c>
      <c r="CB110" s="62">
        <v>99</v>
      </c>
      <c r="CC110" s="62">
        <v>1</v>
      </c>
      <c r="CD110" s="62">
        <v>1</v>
      </c>
      <c r="CE110" s="62">
        <v>1</v>
      </c>
      <c r="CF110" s="62">
        <v>1</v>
      </c>
      <c r="CG110" s="62">
        <v>1</v>
      </c>
      <c r="CH110" s="62">
        <v>1</v>
      </c>
      <c r="CI110" s="62">
        <v>1</v>
      </c>
      <c r="CJ110" s="62">
        <v>1</v>
      </c>
      <c r="CK110" s="62">
        <v>1</v>
      </c>
      <c r="CL110" s="62">
        <v>1</v>
      </c>
      <c r="CM110" s="62">
        <v>1</v>
      </c>
      <c r="CN110" s="62">
        <v>1</v>
      </c>
      <c r="CO110" s="62">
        <v>1</v>
      </c>
      <c r="CP110" s="62">
        <v>1</v>
      </c>
      <c r="CQ110" s="62">
        <v>1</v>
      </c>
      <c r="CR110" s="62">
        <v>105</v>
      </c>
      <c r="CS110" s="62" t="s">
        <v>476</v>
      </c>
      <c r="CT110" s="62">
        <v>1</v>
      </c>
      <c r="CU110" s="62">
        <v>1</v>
      </c>
      <c r="CV110" s="62">
        <v>1</v>
      </c>
      <c r="CW110" s="62">
        <v>1</v>
      </c>
      <c r="CX110" s="62">
        <v>1</v>
      </c>
      <c r="CY110" s="62">
        <v>105</v>
      </c>
      <c r="CZ110" s="62" t="s">
        <v>476</v>
      </c>
      <c r="DA110" s="62">
        <v>1</v>
      </c>
      <c r="DB110" s="62">
        <v>0</v>
      </c>
      <c r="DC110" s="62">
        <v>1</v>
      </c>
      <c r="DD110" s="62">
        <v>0</v>
      </c>
      <c r="DE110" s="62">
        <v>1</v>
      </c>
      <c r="DF110" s="62">
        <v>1</v>
      </c>
      <c r="DG110" s="62">
        <v>1</v>
      </c>
      <c r="DH110" s="62">
        <v>0</v>
      </c>
      <c r="DI110" s="62">
        <v>1</v>
      </c>
      <c r="DJ110" s="62">
        <v>1</v>
      </c>
      <c r="DK110" s="62">
        <v>1</v>
      </c>
      <c r="DL110" s="63"/>
      <c r="DM110" s="62" t="s">
        <v>468</v>
      </c>
      <c r="DN110" s="63"/>
      <c r="DO110" s="63"/>
      <c r="DP110" s="63"/>
      <c r="DQ110" s="63"/>
    </row>
    <row r="111" spans="1:121" s="65" customFormat="1">
      <c r="A111" s="62" t="s">
        <v>468</v>
      </c>
      <c r="B111" s="62">
        <v>5</v>
      </c>
      <c r="C111" s="62" t="s">
        <v>477</v>
      </c>
      <c r="D111" s="62">
        <v>106</v>
      </c>
      <c r="E111" s="62">
        <v>44</v>
      </c>
      <c r="F111" s="62">
        <v>3</v>
      </c>
      <c r="G111" s="62">
        <v>10</v>
      </c>
      <c r="H111" s="62">
        <v>1</v>
      </c>
      <c r="I111" s="62">
        <v>2</v>
      </c>
      <c r="J111" s="62"/>
      <c r="K111" s="62">
        <v>1</v>
      </c>
      <c r="L111" s="62">
        <v>1</v>
      </c>
      <c r="M111" s="62">
        <v>1</v>
      </c>
      <c r="N111" s="62">
        <v>1</v>
      </c>
      <c r="O111" s="62">
        <v>1</v>
      </c>
      <c r="P111" s="62">
        <v>1</v>
      </c>
      <c r="Q111" s="62">
        <v>99</v>
      </c>
      <c r="R111" s="62">
        <v>1</v>
      </c>
      <c r="S111" s="62">
        <v>1</v>
      </c>
      <c r="T111" s="62">
        <v>1</v>
      </c>
      <c r="U111" s="62">
        <v>1</v>
      </c>
      <c r="V111" s="62">
        <v>99</v>
      </c>
      <c r="W111" s="62">
        <v>1</v>
      </c>
      <c r="X111" s="62">
        <v>1</v>
      </c>
      <c r="Y111" s="62">
        <v>1</v>
      </c>
      <c r="Z111" s="62">
        <v>1</v>
      </c>
      <c r="AA111" s="62">
        <v>1</v>
      </c>
      <c r="AB111" s="62">
        <v>1</v>
      </c>
      <c r="AC111" s="62">
        <v>1</v>
      </c>
      <c r="AD111" s="62">
        <v>1</v>
      </c>
      <c r="AE111" s="62">
        <v>1</v>
      </c>
      <c r="AF111" s="62">
        <v>1</v>
      </c>
      <c r="AG111" s="62">
        <v>1</v>
      </c>
      <c r="AH111" s="62">
        <v>1</v>
      </c>
      <c r="AI111" s="62">
        <v>99</v>
      </c>
      <c r="AJ111" s="62">
        <v>1</v>
      </c>
      <c r="AK111" s="62">
        <v>1</v>
      </c>
      <c r="AL111" s="62">
        <v>1</v>
      </c>
      <c r="AM111" s="62">
        <v>1</v>
      </c>
      <c r="AN111" s="62">
        <v>1</v>
      </c>
      <c r="AO111" s="62">
        <v>1</v>
      </c>
      <c r="AP111" s="62">
        <v>0.5</v>
      </c>
      <c r="AQ111" s="62">
        <v>0</v>
      </c>
      <c r="AR111" s="62">
        <v>1</v>
      </c>
      <c r="AS111" s="62">
        <v>1</v>
      </c>
      <c r="AT111" s="62">
        <v>0.5</v>
      </c>
      <c r="AU111" s="62">
        <v>1</v>
      </c>
      <c r="AV111" s="62">
        <v>0.5</v>
      </c>
      <c r="AW111" s="62">
        <v>1</v>
      </c>
      <c r="AX111" s="62">
        <v>1</v>
      </c>
      <c r="AY111" s="62">
        <v>0</v>
      </c>
      <c r="AZ111" s="62">
        <v>99</v>
      </c>
      <c r="BA111" s="62">
        <v>99</v>
      </c>
      <c r="BB111" s="62">
        <v>99</v>
      </c>
      <c r="BC111" s="62">
        <v>99</v>
      </c>
      <c r="BD111" s="62">
        <v>0.5</v>
      </c>
      <c r="BE111" s="62">
        <v>1</v>
      </c>
      <c r="BF111" s="62">
        <v>0.5</v>
      </c>
      <c r="BG111" s="62">
        <v>0.5</v>
      </c>
      <c r="BH111" s="62">
        <v>0.5</v>
      </c>
      <c r="BI111" s="62">
        <v>0.5</v>
      </c>
      <c r="BJ111" s="62">
        <v>0.5</v>
      </c>
      <c r="BK111" s="62">
        <v>0.5</v>
      </c>
      <c r="BL111" s="62">
        <v>0.5</v>
      </c>
      <c r="BM111" s="62">
        <v>1</v>
      </c>
      <c r="BN111" s="62">
        <v>0.5</v>
      </c>
      <c r="BO111" s="62">
        <v>0.5</v>
      </c>
      <c r="BP111" s="62">
        <v>0.5</v>
      </c>
      <c r="BQ111" s="62">
        <v>1</v>
      </c>
      <c r="BR111" s="62">
        <v>0.5</v>
      </c>
      <c r="BS111" s="62">
        <v>0</v>
      </c>
      <c r="BT111" s="62">
        <v>1</v>
      </c>
      <c r="BU111" s="62">
        <v>99</v>
      </c>
      <c r="BV111" s="62">
        <v>99</v>
      </c>
      <c r="BW111" s="62">
        <v>99</v>
      </c>
      <c r="BX111" s="62">
        <v>99</v>
      </c>
      <c r="BY111" s="62">
        <v>1</v>
      </c>
      <c r="BZ111" s="62">
        <v>1</v>
      </c>
      <c r="CA111" s="62">
        <v>99</v>
      </c>
      <c r="CB111" s="62">
        <v>99</v>
      </c>
      <c r="CC111" s="62">
        <v>1</v>
      </c>
      <c r="CD111" s="62">
        <v>1</v>
      </c>
      <c r="CE111" s="62">
        <v>1</v>
      </c>
      <c r="CF111" s="62">
        <v>1</v>
      </c>
      <c r="CG111" s="62">
        <v>1</v>
      </c>
      <c r="CH111" s="62">
        <v>1</v>
      </c>
      <c r="CI111" s="62">
        <v>1</v>
      </c>
      <c r="CJ111" s="62">
        <v>1</v>
      </c>
      <c r="CK111" s="62">
        <v>1</v>
      </c>
      <c r="CL111" s="62">
        <v>1</v>
      </c>
      <c r="CM111" s="62">
        <v>99</v>
      </c>
      <c r="CN111" s="62">
        <v>1</v>
      </c>
      <c r="CO111" s="62">
        <v>1</v>
      </c>
      <c r="CP111" s="62">
        <v>1</v>
      </c>
      <c r="CQ111" s="62">
        <v>0</v>
      </c>
      <c r="CR111" s="62">
        <v>106</v>
      </c>
      <c r="CS111" s="62" t="s">
        <v>477</v>
      </c>
      <c r="CT111" s="62">
        <v>1</v>
      </c>
      <c r="CU111" s="62">
        <v>1</v>
      </c>
      <c r="CV111" s="62">
        <v>1</v>
      </c>
      <c r="CW111" s="62">
        <v>1</v>
      </c>
      <c r="CX111" s="62">
        <v>1</v>
      </c>
      <c r="CY111" s="62">
        <v>106</v>
      </c>
      <c r="CZ111" s="62" t="s">
        <v>477</v>
      </c>
      <c r="DA111" s="62">
        <v>1</v>
      </c>
      <c r="DB111" s="62">
        <v>0</v>
      </c>
      <c r="DC111" s="62">
        <v>1</v>
      </c>
      <c r="DD111" s="62">
        <v>0</v>
      </c>
      <c r="DE111" s="62">
        <v>1</v>
      </c>
      <c r="DF111" s="62">
        <v>0</v>
      </c>
      <c r="DG111" s="62">
        <v>1</v>
      </c>
      <c r="DH111" s="62">
        <v>0</v>
      </c>
      <c r="DI111" s="62">
        <v>1</v>
      </c>
      <c r="DJ111" s="62">
        <v>1</v>
      </c>
      <c r="DK111" s="62">
        <v>1</v>
      </c>
      <c r="DL111" s="63"/>
      <c r="DM111" s="62" t="s">
        <v>468</v>
      </c>
      <c r="DN111" s="63"/>
      <c r="DO111" s="63"/>
      <c r="DP111" s="63"/>
      <c r="DQ111" s="63"/>
    </row>
    <row r="112" spans="1:121" s="65" customFormat="1">
      <c r="A112" s="62" t="s">
        <v>468</v>
      </c>
      <c r="B112" s="62">
        <v>5</v>
      </c>
      <c r="C112" s="62" t="s">
        <v>478</v>
      </c>
      <c r="D112" s="62">
        <v>107</v>
      </c>
      <c r="E112" s="62">
        <v>33</v>
      </c>
      <c r="F112" s="62">
        <v>2</v>
      </c>
      <c r="G112" s="62">
        <v>5</v>
      </c>
      <c r="H112" s="62">
        <v>1</v>
      </c>
      <c r="I112" s="62">
        <v>2</v>
      </c>
      <c r="J112" s="62">
        <v>3</v>
      </c>
      <c r="K112" s="62">
        <v>1</v>
      </c>
      <c r="L112" s="62">
        <v>1</v>
      </c>
      <c r="M112" s="62">
        <v>1</v>
      </c>
      <c r="N112" s="62">
        <v>1</v>
      </c>
      <c r="O112" s="62">
        <v>1</v>
      </c>
      <c r="P112" s="62">
        <v>1</v>
      </c>
      <c r="Q112" s="62">
        <v>99</v>
      </c>
      <c r="R112" s="62">
        <v>1</v>
      </c>
      <c r="S112" s="62">
        <v>1</v>
      </c>
      <c r="T112" s="62">
        <v>1</v>
      </c>
      <c r="U112" s="62">
        <v>1</v>
      </c>
      <c r="V112" s="62">
        <v>99</v>
      </c>
      <c r="W112" s="62">
        <v>1</v>
      </c>
      <c r="X112" s="62">
        <v>1</v>
      </c>
      <c r="Y112" s="62">
        <v>1</v>
      </c>
      <c r="Z112" s="62">
        <v>1</v>
      </c>
      <c r="AA112" s="62">
        <v>1</v>
      </c>
      <c r="AB112" s="62">
        <v>1</v>
      </c>
      <c r="AC112" s="62">
        <v>1</v>
      </c>
      <c r="AD112" s="62">
        <v>1</v>
      </c>
      <c r="AE112" s="62">
        <v>1</v>
      </c>
      <c r="AF112" s="62">
        <v>1</v>
      </c>
      <c r="AG112" s="62">
        <v>1</v>
      </c>
      <c r="AH112" s="62">
        <v>1</v>
      </c>
      <c r="AI112" s="62">
        <v>1</v>
      </c>
      <c r="AJ112" s="62">
        <v>1</v>
      </c>
      <c r="AK112" s="62">
        <v>1</v>
      </c>
      <c r="AL112" s="62">
        <v>1</v>
      </c>
      <c r="AM112" s="62">
        <v>1</v>
      </c>
      <c r="AN112" s="62">
        <v>1</v>
      </c>
      <c r="AO112" s="62">
        <v>1</v>
      </c>
      <c r="AP112" s="62">
        <v>1</v>
      </c>
      <c r="AQ112" s="62">
        <v>1</v>
      </c>
      <c r="AR112" s="62">
        <v>1</v>
      </c>
      <c r="AS112" s="62">
        <v>1</v>
      </c>
      <c r="AT112" s="62">
        <v>1</v>
      </c>
      <c r="AU112" s="62">
        <v>1</v>
      </c>
      <c r="AV112" s="62">
        <v>1</v>
      </c>
      <c r="AW112" s="62">
        <v>1</v>
      </c>
      <c r="AX112" s="62">
        <v>1</v>
      </c>
      <c r="AY112" s="62">
        <v>1</v>
      </c>
      <c r="AZ112" s="62">
        <v>99</v>
      </c>
      <c r="BA112" s="62">
        <v>99</v>
      </c>
      <c r="BB112" s="62">
        <v>99</v>
      </c>
      <c r="BC112" s="62">
        <v>99</v>
      </c>
      <c r="BD112" s="62">
        <v>1</v>
      </c>
      <c r="BE112" s="62">
        <v>1</v>
      </c>
      <c r="BF112" s="62">
        <v>1</v>
      </c>
      <c r="BG112" s="62">
        <v>1</v>
      </c>
      <c r="BH112" s="62">
        <v>0.5</v>
      </c>
      <c r="BI112" s="62">
        <v>1</v>
      </c>
      <c r="BJ112" s="62">
        <v>1</v>
      </c>
      <c r="BK112" s="62">
        <v>0.5</v>
      </c>
      <c r="BL112" s="62">
        <v>1</v>
      </c>
      <c r="BM112" s="62">
        <v>1</v>
      </c>
      <c r="BN112" s="62">
        <v>0.5</v>
      </c>
      <c r="BO112" s="62">
        <v>1</v>
      </c>
      <c r="BP112" s="62">
        <v>0.5</v>
      </c>
      <c r="BQ112" s="62">
        <v>1</v>
      </c>
      <c r="BR112" s="62">
        <v>1</v>
      </c>
      <c r="BS112" s="62">
        <v>1</v>
      </c>
      <c r="BT112" s="62">
        <v>0.5</v>
      </c>
      <c r="BU112" s="62">
        <v>99</v>
      </c>
      <c r="BV112" s="62">
        <v>99</v>
      </c>
      <c r="BW112" s="62">
        <v>99</v>
      </c>
      <c r="BX112" s="62">
        <v>99</v>
      </c>
      <c r="BY112" s="62">
        <v>1</v>
      </c>
      <c r="BZ112" s="62">
        <v>1</v>
      </c>
      <c r="CA112" s="62">
        <v>0</v>
      </c>
      <c r="CB112" s="62">
        <v>99</v>
      </c>
      <c r="CC112" s="62">
        <v>1</v>
      </c>
      <c r="CD112" s="62">
        <v>1</v>
      </c>
      <c r="CE112" s="62">
        <v>1</v>
      </c>
      <c r="CF112" s="62">
        <v>1</v>
      </c>
      <c r="CG112" s="62">
        <v>99</v>
      </c>
      <c r="CH112" s="62">
        <v>99</v>
      </c>
      <c r="CI112" s="62">
        <v>1</v>
      </c>
      <c r="CJ112" s="62">
        <v>1</v>
      </c>
      <c r="CK112" s="62">
        <v>1</v>
      </c>
      <c r="CL112" s="62">
        <v>1</v>
      </c>
      <c r="CM112" s="62">
        <v>1</v>
      </c>
      <c r="CN112" s="62">
        <v>1</v>
      </c>
      <c r="CO112" s="62">
        <v>1</v>
      </c>
      <c r="CP112" s="62">
        <v>1</v>
      </c>
      <c r="CQ112" s="62">
        <v>1</v>
      </c>
      <c r="CR112" s="62">
        <v>107</v>
      </c>
      <c r="CS112" s="62" t="s">
        <v>478</v>
      </c>
      <c r="CT112" s="62">
        <v>1</v>
      </c>
      <c r="CU112" s="62">
        <v>1</v>
      </c>
      <c r="CV112" s="62">
        <v>1</v>
      </c>
      <c r="CW112" s="62">
        <v>1</v>
      </c>
      <c r="CX112" s="62">
        <v>1</v>
      </c>
      <c r="CY112" s="62">
        <v>107</v>
      </c>
      <c r="CZ112" s="62" t="s">
        <v>478</v>
      </c>
      <c r="DA112" s="62">
        <v>1</v>
      </c>
      <c r="DB112" s="62">
        <v>0</v>
      </c>
      <c r="DC112" s="62">
        <v>1</v>
      </c>
      <c r="DD112" s="62">
        <v>0</v>
      </c>
      <c r="DE112" s="62">
        <v>1</v>
      </c>
      <c r="DF112" s="62">
        <v>0</v>
      </c>
      <c r="DG112" s="62">
        <v>1</v>
      </c>
      <c r="DH112" s="62">
        <v>0</v>
      </c>
      <c r="DI112" s="62">
        <v>1</v>
      </c>
      <c r="DJ112" s="62">
        <v>1</v>
      </c>
      <c r="DK112" s="62">
        <v>1</v>
      </c>
      <c r="DL112" s="63"/>
      <c r="DM112" s="62" t="s">
        <v>468</v>
      </c>
      <c r="DN112" s="63"/>
      <c r="DO112" s="63"/>
      <c r="DP112" s="63"/>
      <c r="DQ112" s="63"/>
    </row>
    <row r="113" spans="1:121" s="65" customFormat="1">
      <c r="A113" s="62" t="s">
        <v>479</v>
      </c>
      <c r="B113" s="62">
        <v>6</v>
      </c>
      <c r="C113" s="62" t="s">
        <v>480</v>
      </c>
      <c r="D113" s="62">
        <v>108</v>
      </c>
      <c r="E113" s="62">
        <v>342</v>
      </c>
      <c r="F113" s="62">
        <v>20</v>
      </c>
      <c r="G113" s="62">
        <v>132</v>
      </c>
      <c r="H113" s="62">
        <v>1</v>
      </c>
      <c r="I113" s="62">
        <v>2</v>
      </c>
      <c r="J113" s="62"/>
      <c r="K113" s="62">
        <v>1</v>
      </c>
      <c r="L113" s="62">
        <v>1</v>
      </c>
      <c r="M113" s="62">
        <v>1</v>
      </c>
      <c r="N113" s="62">
        <v>1</v>
      </c>
      <c r="O113" s="62">
        <v>1</v>
      </c>
      <c r="P113" s="62">
        <v>1</v>
      </c>
      <c r="Q113" s="62">
        <v>99</v>
      </c>
      <c r="R113" s="62">
        <v>1</v>
      </c>
      <c r="S113" s="62">
        <v>1</v>
      </c>
      <c r="T113" s="62">
        <v>1</v>
      </c>
      <c r="U113" s="62">
        <v>1</v>
      </c>
      <c r="V113" s="62">
        <v>99</v>
      </c>
      <c r="W113" s="62">
        <v>1</v>
      </c>
      <c r="X113" s="62">
        <v>1</v>
      </c>
      <c r="Y113" s="62">
        <v>1</v>
      </c>
      <c r="Z113" s="62">
        <v>1</v>
      </c>
      <c r="AA113" s="62">
        <v>1</v>
      </c>
      <c r="AB113" s="62">
        <v>1</v>
      </c>
      <c r="AC113" s="62">
        <v>1</v>
      </c>
      <c r="AD113" s="62">
        <v>1</v>
      </c>
      <c r="AE113" s="62">
        <v>1</v>
      </c>
      <c r="AF113" s="62">
        <v>1</v>
      </c>
      <c r="AG113" s="62">
        <v>1</v>
      </c>
      <c r="AH113" s="62">
        <v>1</v>
      </c>
      <c r="AI113" s="62">
        <v>99</v>
      </c>
      <c r="AJ113" s="62">
        <v>1</v>
      </c>
      <c r="AK113" s="62">
        <v>1</v>
      </c>
      <c r="AL113" s="62">
        <v>1</v>
      </c>
      <c r="AM113" s="62">
        <v>1</v>
      </c>
      <c r="AN113" s="62">
        <v>1</v>
      </c>
      <c r="AO113" s="62">
        <v>1</v>
      </c>
      <c r="AP113" s="62">
        <v>1</v>
      </c>
      <c r="AQ113" s="62">
        <v>1</v>
      </c>
      <c r="AR113" s="62">
        <v>1</v>
      </c>
      <c r="AS113" s="62">
        <v>1</v>
      </c>
      <c r="AT113" s="62">
        <v>1</v>
      </c>
      <c r="AU113" s="62">
        <v>1</v>
      </c>
      <c r="AV113" s="62">
        <v>1</v>
      </c>
      <c r="AW113" s="62">
        <v>1</v>
      </c>
      <c r="AX113" s="62">
        <v>1</v>
      </c>
      <c r="AY113" s="62">
        <v>1</v>
      </c>
      <c r="AZ113" s="62">
        <v>99</v>
      </c>
      <c r="BA113" s="62">
        <v>99</v>
      </c>
      <c r="BB113" s="62">
        <v>99</v>
      </c>
      <c r="BC113" s="62">
        <v>99</v>
      </c>
      <c r="BD113" s="62">
        <v>1</v>
      </c>
      <c r="BE113" s="62">
        <v>1</v>
      </c>
      <c r="BF113" s="62">
        <v>1</v>
      </c>
      <c r="BG113" s="62">
        <v>1</v>
      </c>
      <c r="BH113" s="62">
        <v>1</v>
      </c>
      <c r="BI113" s="62">
        <v>1</v>
      </c>
      <c r="BJ113" s="62">
        <v>1</v>
      </c>
      <c r="BK113" s="62">
        <v>1</v>
      </c>
      <c r="BL113" s="62">
        <v>1</v>
      </c>
      <c r="BM113" s="62">
        <v>1</v>
      </c>
      <c r="BN113" s="62">
        <v>1</v>
      </c>
      <c r="BO113" s="62">
        <v>0</v>
      </c>
      <c r="BP113" s="62">
        <v>1</v>
      </c>
      <c r="BQ113" s="62">
        <v>1</v>
      </c>
      <c r="BR113" s="62">
        <v>1</v>
      </c>
      <c r="BS113" s="62">
        <v>1</v>
      </c>
      <c r="BT113" s="62">
        <v>1</v>
      </c>
      <c r="BU113" s="62">
        <v>99</v>
      </c>
      <c r="BV113" s="62">
        <v>99</v>
      </c>
      <c r="BW113" s="62">
        <v>99</v>
      </c>
      <c r="BX113" s="62">
        <v>99</v>
      </c>
      <c r="BY113" s="62">
        <v>1</v>
      </c>
      <c r="BZ113" s="62">
        <v>1</v>
      </c>
      <c r="CA113" s="62">
        <v>99</v>
      </c>
      <c r="CB113" s="62">
        <v>99</v>
      </c>
      <c r="CC113" s="62">
        <v>1</v>
      </c>
      <c r="CD113" s="62">
        <v>1</v>
      </c>
      <c r="CE113" s="62">
        <v>1</v>
      </c>
      <c r="CF113" s="62">
        <v>1</v>
      </c>
      <c r="CG113" s="62">
        <v>99</v>
      </c>
      <c r="CH113" s="62">
        <v>1</v>
      </c>
      <c r="CI113" s="62">
        <v>1</v>
      </c>
      <c r="CJ113" s="62">
        <v>1</v>
      </c>
      <c r="CK113" s="62">
        <v>1</v>
      </c>
      <c r="CL113" s="62">
        <v>1</v>
      </c>
      <c r="CM113" s="62">
        <v>1</v>
      </c>
      <c r="CN113" s="62">
        <v>1</v>
      </c>
      <c r="CO113" s="62">
        <v>1</v>
      </c>
      <c r="CP113" s="62">
        <v>1</v>
      </c>
      <c r="CQ113" s="62">
        <v>1</v>
      </c>
      <c r="CR113" s="62">
        <v>108</v>
      </c>
      <c r="CS113" s="62" t="s">
        <v>480</v>
      </c>
      <c r="CT113" s="62">
        <v>1</v>
      </c>
      <c r="CU113" s="62">
        <v>1</v>
      </c>
      <c r="CV113" s="62">
        <v>1</v>
      </c>
      <c r="CW113" s="62">
        <v>1</v>
      </c>
      <c r="CX113" s="62">
        <v>1</v>
      </c>
      <c r="CY113" s="62">
        <v>108</v>
      </c>
      <c r="CZ113" s="62" t="s">
        <v>480</v>
      </c>
      <c r="DA113" s="62">
        <v>1</v>
      </c>
      <c r="DB113" s="62">
        <v>0</v>
      </c>
      <c r="DC113" s="62">
        <v>1</v>
      </c>
      <c r="DD113" s="62">
        <v>0</v>
      </c>
      <c r="DE113" s="62">
        <v>1</v>
      </c>
      <c r="DF113" s="62">
        <v>1</v>
      </c>
      <c r="DG113" s="62">
        <v>1</v>
      </c>
      <c r="DH113" s="62">
        <v>0</v>
      </c>
      <c r="DI113" s="62">
        <v>1</v>
      </c>
      <c r="DJ113" s="62">
        <v>1</v>
      </c>
      <c r="DK113" s="62">
        <v>1</v>
      </c>
      <c r="DL113" s="63"/>
      <c r="DM113" s="62" t="s">
        <v>479</v>
      </c>
      <c r="DN113" s="63"/>
      <c r="DO113" s="63"/>
      <c r="DP113" s="63"/>
      <c r="DQ113" s="63"/>
    </row>
    <row r="114" spans="1:121" s="65" customFormat="1">
      <c r="A114" s="62" t="s">
        <v>479</v>
      </c>
      <c r="B114" s="62">
        <v>6</v>
      </c>
      <c r="C114" s="62" t="s">
        <v>481</v>
      </c>
      <c r="D114" s="62">
        <v>109</v>
      </c>
      <c r="E114" s="62">
        <v>15</v>
      </c>
      <c r="F114" s="62">
        <v>0</v>
      </c>
      <c r="G114" s="62">
        <v>5</v>
      </c>
      <c r="H114" s="62">
        <v>1</v>
      </c>
      <c r="I114" s="62">
        <v>2</v>
      </c>
      <c r="J114" s="62">
        <v>1</v>
      </c>
      <c r="K114" s="62">
        <v>1</v>
      </c>
      <c r="L114" s="62">
        <v>1</v>
      </c>
      <c r="M114" s="62">
        <v>1</v>
      </c>
      <c r="N114" s="62">
        <v>1</v>
      </c>
      <c r="O114" s="62">
        <v>1</v>
      </c>
      <c r="P114" s="62">
        <v>1</v>
      </c>
      <c r="Q114" s="62">
        <v>99</v>
      </c>
      <c r="R114" s="62">
        <v>1</v>
      </c>
      <c r="S114" s="62">
        <v>1</v>
      </c>
      <c r="T114" s="62">
        <v>1</v>
      </c>
      <c r="U114" s="62">
        <v>1</v>
      </c>
      <c r="V114" s="62">
        <v>99</v>
      </c>
      <c r="W114" s="62">
        <v>1</v>
      </c>
      <c r="X114" s="62">
        <v>1</v>
      </c>
      <c r="Y114" s="62">
        <v>1</v>
      </c>
      <c r="Z114" s="62">
        <v>1</v>
      </c>
      <c r="AA114" s="62">
        <v>1</v>
      </c>
      <c r="AB114" s="62">
        <v>1</v>
      </c>
      <c r="AC114" s="62">
        <v>1</v>
      </c>
      <c r="AD114" s="62">
        <v>1</v>
      </c>
      <c r="AE114" s="62">
        <v>1</v>
      </c>
      <c r="AF114" s="62">
        <v>1</v>
      </c>
      <c r="AG114" s="62">
        <v>1</v>
      </c>
      <c r="AH114" s="62">
        <v>1</v>
      </c>
      <c r="AI114" s="62">
        <v>99</v>
      </c>
      <c r="AJ114" s="62">
        <v>1</v>
      </c>
      <c r="AK114" s="62">
        <v>1</v>
      </c>
      <c r="AL114" s="62">
        <v>1</v>
      </c>
      <c r="AM114" s="62">
        <v>1</v>
      </c>
      <c r="AN114" s="62">
        <v>1</v>
      </c>
      <c r="AO114" s="62">
        <v>1</v>
      </c>
      <c r="AP114" s="62">
        <v>1</v>
      </c>
      <c r="AQ114" s="62">
        <v>0</v>
      </c>
      <c r="AR114" s="62">
        <v>1</v>
      </c>
      <c r="AS114" s="62">
        <v>1</v>
      </c>
      <c r="AT114" s="62">
        <v>0</v>
      </c>
      <c r="AU114" s="62">
        <v>1</v>
      </c>
      <c r="AV114" s="62">
        <v>1</v>
      </c>
      <c r="AW114" s="62">
        <v>1</v>
      </c>
      <c r="AX114" s="62">
        <v>0</v>
      </c>
      <c r="AY114" s="62">
        <v>1</v>
      </c>
      <c r="AZ114" s="62">
        <v>99</v>
      </c>
      <c r="BA114" s="62">
        <v>99</v>
      </c>
      <c r="BB114" s="62">
        <v>99</v>
      </c>
      <c r="BC114" s="62">
        <v>99</v>
      </c>
      <c r="BD114" s="62">
        <v>1</v>
      </c>
      <c r="BE114" s="62">
        <v>1</v>
      </c>
      <c r="BF114" s="62">
        <v>1</v>
      </c>
      <c r="BG114" s="62">
        <v>0</v>
      </c>
      <c r="BH114" s="62">
        <v>1</v>
      </c>
      <c r="BI114" s="62">
        <v>0</v>
      </c>
      <c r="BJ114" s="62">
        <v>0</v>
      </c>
      <c r="BK114" s="62">
        <v>0</v>
      </c>
      <c r="BL114" s="62">
        <v>0</v>
      </c>
      <c r="BM114" s="62">
        <v>0</v>
      </c>
      <c r="BN114" s="62">
        <v>0</v>
      </c>
      <c r="BO114" s="62">
        <v>0</v>
      </c>
      <c r="BP114" s="62">
        <v>0</v>
      </c>
      <c r="BQ114" s="62">
        <v>0</v>
      </c>
      <c r="BR114" s="62">
        <v>0</v>
      </c>
      <c r="BS114" s="62">
        <v>0</v>
      </c>
      <c r="BT114" s="62">
        <v>0</v>
      </c>
      <c r="BU114" s="62">
        <v>99</v>
      </c>
      <c r="BV114" s="62">
        <v>99</v>
      </c>
      <c r="BW114" s="62">
        <v>99</v>
      </c>
      <c r="BX114" s="62">
        <v>99</v>
      </c>
      <c r="BY114" s="62">
        <v>1</v>
      </c>
      <c r="BZ114" s="62">
        <v>99</v>
      </c>
      <c r="CA114" s="62">
        <v>99</v>
      </c>
      <c r="CB114" s="62">
        <v>99</v>
      </c>
      <c r="CC114" s="62">
        <v>0</v>
      </c>
      <c r="CD114" s="62">
        <v>0</v>
      </c>
      <c r="CE114" s="62">
        <v>0</v>
      </c>
      <c r="CF114" s="62">
        <v>0</v>
      </c>
      <c r="CG114" s="62">
        <v>99</v>
      </c>
      <c r="CH114" s="62">
        <v>99</v>
      </c>
      <c r="CI114" s="62">
        <v>0</v>
      </c>
      <c r="CJ114" s="62">
        <v>1</v>
      </c>
      <c r="CK114" s="62">
        <v>1</v>
      </c>
      <c r="CL114" s="62">
        <v>1</v>
      </c>
      <c r="CM114" s="62">
        <v>99</v>
      </c>
      <c r="CN114" s="62">
        <v>1</v>
      </c>
      <c r="CO114" s="62">
        <v>1</v>
      </c>
      <c r="CP114" s="62">
        <v>1</v>
      </c>
      <c r="CQ114" s="62">
        <v>1</v>
      </c>
      <c r="CR114" s="62">
        <v>109</v>
      </c>
      <c r="CS114" s="62" t="s">
        <v>481</v>
      </c>
      <c r="CT114" s="62">
        <v>1</v>
      </c>
      <c r="CU114" s="62">
        <v>1</v>
      </c>
      <c r="CV114" s="62">
        <v>1</v>
      </c>
      <c r="CW114" s="62">
        <v>1</v>
      </c>
      <c r="CX114" s="62">
        <v>1</v>
      </c>
      <c r="CY114" s="62">
        <v>109</v>
      </c>
      <c r="CZ114" s="62" t="s">
        <v>481</v>
      </c>
      <c r="DA114" s="62">
        <v>0</v>
      </c>
      <c r="DB114" s="62">
        <v>0</v>
      </c>
      <c r="DC114" s="62">
        <v>0</v>
      </c>
      <c r="DD114" s="62">
        <v>0</v>
      </c>
      <c r="DE114" s="62">
        <v>0</v>
      </c>
      <c r="DF114" s="62">
        <v>0</v>
      </c>
      <c r="DG114" s="62">
        <v>1</v>
      </c>
      <c r="DH114" s="62">
        <v>0</v>
      </c>
      <c r="DI114" s="62">
        <v>1</v>
      </c>
      <c r="DJ114" s="62">
        <v>1</v>
      </c>
      <c r="DK114" s="62">
        <v>1</v>
      </c>
      <c r="DL114" s="63"/>
      <c r="DM114" s="62" t="s">
        <v>479</v>
      </c>
      <c r="DN114" s="63"/>
      <c r="DO114" s="63"/>
      <c r="DP114" s="63"/>
      <c r="DQ114" s="63"/>
    </row>
    <row r="115" spans="1:121" s="65" customFormat="1">
      <c r="A115" s="62" t="s">
        <v>479</v>
      </c>
      <c r="B115" s="62">
        <v>6</v>
      </c>
      <c r="C115" s="62" t="s">
        <v>482</v>
      </c>
      <c r="D115" s="62">
        <v>110</v>
      </c>
      <c r="E115" s="62">
        <v>55</v>
      </c>
      <c r="F115" s="62">
        <v>2</v>
      </c>
      <c r="G115" s="62">
        <v>13</v>
      </c>
      <c r="H115" s="62">
        <v>1</v>
      </c>
      <c r="I115" s="62">
        <v>2</v>
      </c>
      <c r="J115" s="62"/>
      <c r="K115" s="62">
        <v>1</v>
      </c>
      <c r="L115" s="62">
        <v>1</v>
      </c>
      <c r="M115" s="62">
        <v>1</v>
      </c>
      <c r="N115" s="62">
        <v>1</v>
      </c>
      <c r="O115" s="62">
        <v>1</v>
      </c>
      <c r="P115" s="62">
        <v>1</v>
      </c>
      <c r="Q115" s="62">
        <v>99</v>
      </c>
      <c r="R115" s="62">
        <v>1</v>
      </c>
      <c r="S115" s="62">
        <v>1</v>
      </c>
      <c r="T115" s="62">
        <v>1</v>
      </c>
      <c r="U115" s="62">
        <v>1</v>
      </c>
      <c r="V115" s="62">
        <v>99</v>
      </c>
      <c r="W115" s="62">
        <v>1</v>
      </c>
      <c r="X115" s="62">
        <v>1</v>
      </c>
      <c r="Y115" s="62">
        <v>1</v>
      </c>
      <c r="Z115" s="62">
        <v>1</v>
      </c>
      <c r="AA115" s="62">
        <v>1</v>
      </c>
      <c r="AB115" s="62">
        <v>1</v>
      </c>
      <c r="AC115" s="62">
        <v>1</v>
      </c>
      <c r="AD115" s="62">
        <v>1</v>
      </c>
      <c r="AE115" s="62">
        <v>1</v>
      </c>
      <c r="AF115" s="62">
        <v>1</v>
      </c>
      <c r="AG115" s="62">
        <v>1</v>
      </c>
      <c r="AH115" s="62">
        <v>1</v>
      </c>
      <c r="AI115" s="62">
        <v>99</v>
      </c>
      <c r="AJ115" s="62">
        <v>1</v>
      </c>
      <c r="AK115" s="62">
        <v>1</v>
      </c>
      <c r="AL115" s="62">
        <v>1</v>
      </c>
      <c r="AM115" s="62">
        <v>1</v>
      </c>
      <c r="AN115" s="62">
        <v>1</v>
      </c>
      <c r="AO115" s="62">
        <v>1</v>
      </c>
      <c r="AP115" s="62">
        <v>1</v>
      </c>
      <c r="AQ115" s="62">
        <v>0</v>
      </c>
      <c r="AR115" s="62">
        <v>1</v>
      </c>
      <c r="AS115" s="62">
        <v>1</v>
      </c>
      <c r="AT115" s="62">
        <v>1</v>
      </c>
      <c r="AU115" s="62">
        <v>1</v>
      </c>
      <c r="AV115" s="62">
        <v>1</v>
      </c>
      <c r="AW115" s="62">
        <v>1</v>
      </c>
      <c r="AX115" s="62">
        <v>0</v>
      </c>
      <c r="AY115" s="62">
        <v>1</v>
      </c>
      <c r="AZ115" s="62">
        <v>99</v>
      </c>
      <c r="BA115" s="62">
        <v>99</v>
      </c>
      <c r="BB115" s="62">
        <v>99</v>
      </c>
      <c r="BC115" s="62">
        <v>99</v>
      </c>
      <c r="BD115" s="62">
        <v>1</v>
      </c>
      <c r="BE115" s="62">
        <v>1</v>
      </c>
      <c r="BF115" s="62">
        <v>1</v>
      </c>
      <c r="BG115" s="62">
        <v>1</v>
      </c>
      <c r="BH115" s="62">
        <v>1</v>
      </c>
      <c r="BI115" s="62">
        <v>1</v>
      </c>
      <c r="BJ115" s="62">
        <v>1</v>
      </c>
      <c r="BK115" s="62">
        <v>1</v>
      </c>
      <c r="BL115" s="62">
        <v>1</v>
      </c>
      <c r="BM115" s="62">
        <v>1</v>
      </c>
      <c r="BN115" s="62">
        <v>1</v>
      </c>
      <c r="BO115" s="62">
        <v>1</v>
      </c>
      <c r="BP115" s="62">
        <v>1</v>
      </c>
      <c r="BQ115" s="62">
        <v>1</v>
      </c>
      <c r="BR115" s="62">
        <v>1</v>
      </c>
      <c r="BS115" s="62">
        <v>1</v>
      </c>
      <c r="BT115" s="62">
        <v>1</v>
      </c>
      <c r="BU115" s="62">
        <v>99</v>
      </c>
      <c r="BV115" s="62">
        <v>99</v>
      </c>
      <c r="BW115" s="62">
        <v>99</v>
      </c>
      <c r="BX115" s="62">
        <v>99</v>
      </c>
      <c r="BY115" s="62">
        <v>1</v>
      </c>
      <c r="BZ115" s="62">
        <v>1</v>
      </c>
      <c r="CA115" s="62">
        <v>99</v>
      </c>
      <c r="CB115" s="62">
        <v>99</v>
      </c>
      <c r="CC115" s="62">
        <v>1</v>
      </c>
      <c r="CD115" s="62">
        <v>1</v>
      </c>
      <c r="CE115" s="62">
        <v>0</v>
      </c>
      <c r="CF115" s="62">
        <v>1</v>
      </c>
      <c r="CG115" s="62">
        <v>1</v>
      </c>
      <c r="CH115" s="62">
        <v>99</v>
      </c>
      <c r="CI115" s="62">
        <v>1</v>
      </c>
      <c r="CJ115" s="62">
        <v>1</v>
      </c>
      <c r="CK115" s="62">
        <v>1</v>
      </c>
      <c r="CL115" s="62">
        <v>1</v>
      </c>
      <c r="CM115" s="62">
        <v>1</v>
      </c>
      <c r="CN115" s="62">
        <v>1</v>
      </c>
      <c r="CO115" s="62">
        <v>1</v>
      </c>
      <c r="CP115" s="62">
        <v>1</v>
      </c>
      <c r="CQ115" s="62">
        <v>1</v>
      </c>
      <c r="CR115" s="62">
        <v>110</v>
      </c>
      <c r="CS115" s="62" t="s">
        <v>482</v>
      </c>
      <c r="CT115" s="62">
        <v>1</v>
      </c>
      <c r="CU115" s="62">
        <v>1</v>
      </c>
      <c r="CV115" s="62">
        <v>1</v>
      </c>
      <c r="CW115" s="62">
        <v>1</v>
      </c>
      <c r="CX115" s="62">
        <v>1</v>
      </c>
      <c r="CY115" s="62">
        <v>110</v>
      </c>
      <c r="CZ115" s="62" t="s">
        <v>482</v>
      </c>
      <c r="DA115" s="62">
        <v>1</v>
      </c>
      <c r="DB115" s="62">
        <v>1</v>
      </c>
      <c r="DC115" s="62">
        <v>1</v>
      </c>
      <c r="DD115" s="62">
        <v>0</v>
      </c>
      <c r="DE115" s="62">
        <v>1</v>
      </c>
      <c r="DF115" s="62">
        <v>0</v>
      </c>
      <c r="DG115" s="62">
        <v>1</v>
      </c>
      <c r="DH115" s="62">
        <v>0</v>
      </c>
      <c r="DI115" s="62">
        <v>1</v>
      </c>
      <c r="DJ115" s="62">
        <v>1</v>
      </c>
      <c r="DK115" s="62">
        <v>1</v>
      </c>
      <c r="DL115" s="63"/>
      <c r="DM115" s="62" t="s">
        <v>479</v>
      </c>
      <c r="DN115" s="63"/>
      <c r="DO115" s="63"/>
      <c r="DP115" s="63"/>
      <c r="DQ115" s="63"/>
    </row>
    <row r="116" spans="1:121" s="65" customFormat="1">
      <c r="A116" s="62" t="s">
        <v>479</v>
      </c>
      <c r="B116" s="62">
        <v>6</v>
      </c>
      <c r="C116" s="62" t="s">
        <v>483</v>
      </c>
      <c r="D116" s="62">
        <v>111</v>
      </c>
      <c r="E116" s="62">
        <v>27</v>
      </c>
      <c r="F116" s="62">
        <v>1</v>
      </c>
      <c r="G116" s="62">
        <v>7</v>
      </c>
      <c r="H116" s="62">
        <v>1</v>
      </c>
      <c r="I116" s="62">
        <v>2</v>
      </c>
      <c r="J116" s="62">
        <v>1</v>
      </c>
      <c r="K116" s="62">
        <v>1</v>
      </c>
      <c r="L116" s="62">
        <v>1</v>
      </c>
      <c r="M116" s="62">
        <v>1</v>
      </c>
      <c r="N116" s="62">
        <v>1</v>
      </c>
      <c r="O116" s="62">
        <v>1</v>
      </c>
      <c r="P116" s="62">
        <v>1</v>
      </c>
      <c r="Q116" s="62">
        <v>1</v>
      </c>
      <c r="R116" s="62">
        <v>1</v>
      </c>
      <c r="S116" s="62">
        <v>1</v>
      </c>
      <c r="T116" s="62">
        <v>1</v>
      </c>
      <c r="U116" s="62">
        <v>1</v>
      </c>
      <c r="V116" s="62">
        <v>99</v>
      </c>
      <c r="W116" s="62">
        <v>1</v>
      </c>
      <c r="X116" s="62">
        <v>1</v>
      </c>
      <c r="Y116" s="62">
        <v>1</v>
      </c>
      <c r="Z116" s="62">
        <v>1</v>
      </c>
      <c r="AA116" s="62">
        <v>1</v>
      </c>
      <c r="AB116" s="62">
        <v>1</v>
      </c>
      <c r="AC116" s="62">
        <v>1</v>
      </c>
      <c r="AD116" s="62">
        <v>1</v>
      </c>
      <c r="AE116" s="62">
        <v>1</v>
      </c>
      <c r="AF116" s="62">
        <v>1</v>
      </c>
      <c r="AG116" s="62">
        <v>1</v>
      </c>
      <c r="AH116" s="62">
        <v>1</v>
      </c>
      <c r="AI116" s="62">
        <v>1</v>
      </c>
      <c r="AJ116" s="62">
        <v>1</v>
      </c>
      <c r="AK116" s="62">
        <v>1</v>
      </c>
      <c r="AL116" s="62">
        <v>1</v>
      </c>
      <c r="AM116" s="62">
        <v>1</v>
      </c>
      <c r="AN116" s="62">
        <v>1</v>
      </c>
      <c r="AO116" s="62">
        <v>1</v>
      </c>
      <c r="AP116" s="62">
        <v>1</v>
      </c>
      <c r="AQ116" s="62">
        <v>1</v>
      </c>
      <c r="AR116" s="62">
        <v>1</v>
      </c>
      <c r="AS116" s="62">
        <v>1</v>
      </c>
      <c r="AT116" s="62">
        <v>1</v>
      </c>
      <c r="AU116" s="62">
        <v>1</v>
      </c>
      <c r="AV116" s="62">
        <v>1</v>
      </c>
      <c r="AW116" s="62">
        <v>1</v>
      </c>
      <c r="AX116" s="62">
        <v>1</v>
      </c>
      <c r="AY116" s="62">
        <v>1</v>
      </c>
      <c r="AZ116" s="62">
        <v>99</v>
      </c>
      <c r="BA116" s="62">
        <v>99</v>
      </c>
      <c r="BB116" s="62">
        <v>99</v>
      </c>
      <c r="BC116" s="62">
        <v>99</v>
      </c>
      <c r="BD116" s="62">
        <v>1</v>
      </c>
      <c r="BE116" s="62">
        <v>1</v>
      </c>
      <c r="BF116" s="62">
        <v>1</v>
      </c>
      <c r="BG116" s="62">
        <v>1</v>
      </c>
      <c r="BH116" s="62">
        <v>1</v>
      </c>
      <c r="BI116" s="62">
        <v>1</v>
      </c>
      <c r="BJ116" s="62">
        <v>1</v>
      </c>
      <c r="BK116" s="62">
        <v>1</v>
      </c>
      <c r="BL116" s="62">
        <v>1</v>
      </c>
      <c r="BM116" s="62">
        <v>1</v>
      </c>
      <c r="BN116" s="62">
        <v>1</v>
      </c>
      <c r="BO116" s="62">
        <v>1</v>
      </c>
      <c r="BP116" s="62">
        <v>1</v>
      </c>
      <c r="BQ116" s="62">
        <v>1</v>
      </c>
      <c r="BR116" s="62">
        <v>1</v>
      </c>
      <c r="BS116" s="62">
        <v>1</v>
      </c>
      <c r="BT116" s="62">
        <v>1</v>
      </c>
      <c r="BU116" s="62">
        <v>99</v>
      </c>
      <c r="BV116" s="62">
        <v>99</v>
      </c>
      <c r="BW116" s="62">
        <v>99</v>
      </c>
      <c r="BX116" s="62">
        <v>99</v>
      </c>
      <c r="BY116" s="62">
        <v>1</v>
      </c>
      <c r="BZ116" s="62">
        <v>99</v>
      </c>
      <c r="CA116" s="62">
        <v>99</v>
      </c>
      <c r="CB116" s="62">
        <v>99</v>
      </c>
      <c r="CC116" s="62">
        <v>1</v>
      </c>
      <c r="CD116" s="62">
        <v>1</v>
      </c>
      <c r="CE116" s="62">
        <v>1</v>
      </c>
      <c r="CF116" s="62">
        <v>1</v>
      </c>
      <c r="CG116" s="62">
        <v>1</v>
      </c>
      <c r="CH116" s="62">
        <v>1</v>
      </c>
      <c r="CI116" s="62">
        <v>1</v>
      </c>
      <c r="CJ116" s="62">
        <v>1</v>
      </c>
      <c r="CK116" s="62">
        <v>1</v>
      </c>
      <c r="CL116" s="62">
        <v>1</v>
      </c>
      <c r="CM116" s="62">
        <v>1</v>
      </c>
      <c r="CN116" s="62">
        <v>1</v>
      </c>
      <c r="CO116" s="62">
        <v>1</v>
      </c>
      <c r="CP116" s="62">
        <v>1</v>
      </c>
      <c r="CQ116" s="62">
        <v>1</v>
      </c>
      <c r="CR116" s="62">
        <v>111</v>
      </c>
      <c r="CS116" s="62" t="s">
        <v>483</v>
      </c>
      <c r="CT116" s="62">
        <v>1</v>
      </c>
      <c r="CU116" s="62">
        <v>1</v>
      </c>
      <c r="CV116" s="62">
        <v>1</v>
      </c>
      <c r="CW116" s="62">
        <v>1</v>
      </c>
      <c r="CX116" s="62">
        <v>1</v>
      </c>
      <c r="CY116" s="62">
        <v>111</v>
      </c>
      <c r="CZ116" s="62" t="s">
        <v>483</v>
      </c>
      <c r="DA116" s="62">
        <v>0</v>
      </c>
      <c r="DB116" s="62">
        <v>0</v>
      </c>
      <c r="DC116" s="62">
        <v>0</v>
      </c>
      <c r="DD116" s="62">
        <v>0</v>
      </c>
      <c r="DE116" s="62">
        <v>0</v>
      </c>
      <c r="DF116" s="62">
        <v>0</v>
      </c>
      <c r="DG116" s="62">
        <v>1</v>
      </c>
      <c r="DH116" s="62">
        <v>0</v>
      </c>
      <c r="DI116" s="62">
        <v>1</v>
      </c>
      <c r="DJ116" s="62">
        <v>1</v>
      </c>
      <c r="DK116" s="62">
        <v>1</v>
      </c>
      <c r="DL116" s="63"/>
      <c r="DM116" s="62" t="s">
        <v>479</v>
      </c>
      <c r="DN116" s="63"/>
      <c r="DO116" s="63"/>
      <c r="DP116" s="63"/>
      <c r="DQ116" s="63"/>
    </row>
    <row r="117" spans="1:121" s="65" customFormat="1">
      <c r="A117" s="62" t="s">
        <v>479</v>
      </c>
      <c r="B117" s="62">
        <v>6</v>
      </c>
      <c r="C117" s="62" t="s">
        <v>484</v>
      </c>
      <c r="D117" s="62">
        <v>112</v>
      </c>
      <c r="E117" s="62">
        <v>55</v>
      </c>
      <c r="F117" s="62">
        <v>0</v>
      </c>
      <c r="G117" s="62">
        <v>14</v>
      </c>
      <c r="H117" s="62">
        <v>1</v>
      </c>
      <c r="I117" s="62">
        <v>2</v>
      </c>
      <c r="J117" s="62"/>
      <c r="K117" s="62">
        <v>1</v>
      </c>
      <c r="L117" s="62">
        <v>1</v>
      </c>
      <c r="M117" s="62">
        <v>1</v>
      </c>
      <c r="N117" s="62">
        <v>1</v>
      </c>
      <c r="O117" s="62">
        <v>1</v>
      </c>
      <c r="P117" s="62">
        <v>1</v>
      </c>
      <c r="Q117" s="62">
        <v>99</v>
      </c>
      <c r="R117" s="62">
        <v>1</v>
      </c>
      <c r="S117" s="62">
        <v>1</v>
      </c>
      <c r="T117" s="62">
        <v>1</v>
      </c>
      <c r="U117" s="62">
        <v>1</v>
      </c>
      <c r="V117" s="62">
        <v>99</v>
      </c>
      <c r="W117" s="62">
        <v>1</v>
      </c>
      <c r="X117" s="62">
        <v>1</v>
      </c>
      <c r="Y117" s="62">
        <v>1</v>
      </c>
      <c r="Z117" s="62">
        <v>1</v>
      </c>
      <c r="AA117" s="62">
        <v>1</v>
      </c>
      <c r="AB117" s="62">
        <v>1</v>
      </c>
      <c r="AC117" s="62">
        <v>1</v>
      </c>
      <c r="AD117" s="62">
        <v>1</v>
      </c>
      <c r="AE117" s="62">
        <v>1</v>
      </c>
      <c r="AF117" s="62">
        <v>1</v>
      </c>
      <c r="AG117" s="62">
        <v>1</v>
      </c>
      <c r="AH117" s="62">
        <v>1</v>
      </c>
      <c r="AI117" s="62">
        <v>1</v>
      </c>
      <c r="AJ117" s="62">
        <v>1</v>
      </c>
      <c r="AK117" s="62">
        <v>1</v>
      </c>
      <c r="AL117" s="62">
        <v>1</v>
      </c>
      <c r="AM117" s="62">
        <v>1</v>
      </c>
      <c r="AN117" s="62">
        <v>1</v>
      </c>
      <c r="AO117" s="62">
        <v>1</v>
      </c>
      <c r="AP117" s="62">
        <v>1</v>
      </c>
      <c r="AQ117" s="62">
        <v>1</v>
      </c>
      <c r="AR117" s="62">
        <v>1</v>
      </c>
      <c r="AS117" s="62">
        <v>1</v>
      </c>
      <c r="AT117" s="62">
        <v>1</v>
      </c>
      <c r="AU117" s="62">
        <v>1</v>
      </c>
      <c r="AV117" s="62">
        <v>1</v>
      </c>
      <c r="AW117" s="62">
        <v>0</v>
      </c>
      <c r="AX117" s="62">
        <v>0</v>
      </c>
      <c r="AY117" s="62">
        <v>1</v>
      </c>
      <c r="AZ117" s="62">
        <v>99</v>
      </c>
      <c r="BA117" s="62">
        <v>99</v>
      </c>
      <c r="BB117" s="62">
        <v>99</v>
      </c>
      <c r="BC117" s="62">
        <v>99</v>
      </c>
      <c r="BD117" s="62">
        <v>1</v>
      </c>
      <c r="BE117" s="62">
        <v>0.5</v>
      </c>
      <c r="BF117" s="62">
        <v>0.5</v>
      </c>
      <c r="BG117" s="62">
        <v>0.5</v>
      </c>
      <c r="BH117" s="62">
        <v>1</v>
      </c>
      <c r="BI117" s="62">
        <v>1</v>
      </c>
      <c r="BJ117" s="62">
        <v>1</v>
      </c>
      <c r="BK117" s="62">
        <v>1</v>
      </c>
      <c r="BL117" s="62">
        <v>1</v>
      </c>
      <c r="BM117" s="62">
        <v>0.5</v>
      </c>
      <c r="BN117" s="62">
        <v>0</v>
      </c>
      <c r="BO117" s="62">
        <v>0</v>
      </c>
      <c r="BP117" s="62">
        <v>0</v>
      </c>
      <c r="BQ117" s="62">
        <v>0</v>
      </c>
      <c r="BR117" s="62">
        <v>0.5</v>
      </c>
      <c r="BS117" s="62">
        <v>0</v>
      </c>
      <c r="BT117" s="62">
        <v>0.5</v>
      </c>
      <c r="BU117" s="62">
        <v>99</v>
      </c>
      <c r="BV117" s="62">
        <v>99</v>
      </c>
      <c r="BW117" s="62">
        <v>99</v>
      </c>
      <c r="BX117" s="62">
        <v>99</v>
      </c>
      <c r="BY117" s="62">
        <v>1</v>
      </c>
      <c r="BZ117" s="62">
        <v>99</v>
      </c>
      <c r="CA117" s="62">
        <v>99</v>
      </c>
      <c r="CB117" s="62">
        <v>99</v>
      </c>
      <c r="CC117" s="62">
        <v>0</v>
      </c>
      <c r="CD117" s="62">
        <v>0</v>
      </c>
      <c r="CE117" s="62">
        <v>0</v>
      </c>
      <c r="CF117" s="62">
        <v>1</v>
      </c>
      <c r="CG117" s="62">
        <v>99</v>
      </c>
      <c r="CH117" s="62">
        <v>1</v>
      </c>
      <c r="CI117" s="62">
        <v>1</v>
      </c>
      <c r="CJ117" s="62">
        <v>1</v>
      </c>
      <c r="CK117" s="62">
        <v>1</v>
      </c>
      <c r="CL117" s="62">
        <v>1</v>
      </c>
      <c r="CM117" s="62">
        <v>99</v>
      </c>
      <c r="CN117" s="62">
        <v>1</v>
      </c>
      <c r="CO117" s="62">
        <v>1</v>
      </c>
      <c r="CP117" s="62">
        <v>1</v>
      </c>
      <c r="CQ117" s="62">
        <v>1</v>
      </c>
      <c r="CR117" s="62">
        <v>112</v>
      </c>
      <c r="CS117" s="62" t="s">
        <v>484</v>
      </c>
      <c r="CT117" s="62">
        <v>1</v>
      </c>
      <c r="CU117" s="62">
        <v>1</v>
      </c>
      <c r="CV117" s="62">
        <v>1</v>
      </c>
      <c r="CW117" s="62">
        <v>1</v>
      </c>
      <c r="CX117" s="62">
        <v>1</v>
      </c>
      <c r="CY117" s="62">
        <v>112</v>
      </c>
      <c r="CZ117" s="62" t="s">
        <v>484</v>
      </c>
      <c r="DA117" s="62">
        <v>1</v>
      </c>
      <c r="DB117" s="62">
        <v>0</v>
      </c>
      <c r="DC117" s="62">
        <v>0</v>
      </c>
      <c r="DD117" s="62">
        <v>0</v>
      </c>
      <c r="DE117" s="62">
        <v>0</v>
      </c>
      <c r="DF117" s="62">
        <v>0</v>
      </c>
      <c r="DG117" s="62">
        <v>1</v>
      </c>
      <c r="DH117" s="62">
        <v>0</v>
      </c>
      <c r="DI117" s="62">
        <v>1</v>
      </c>
      <c r="DJ117" s="62">
        <v>1</v>
      </c>
      <c r="DK117" s="62">
        <v>1</v>
      </c>
      <c r="DL117" s="63"/>
      <c r="DM117" s="62" t="s">
        <v>479</v>
      </c>
      <c r="DN117" s="63"/>
      <c r="DO117" s="63"/>
      <c r="DP117" s="63"/>
      <c r="DQ117" s="63"/>
    </row>
    <row r="118" spans="1:121" s="65" customFormat="1">
      <c r="A118" s="62" t="s">
        <v>479</v>
      </c>
      <c r="B118" s="62">
        <v>6</v>
      </c>
      <c r="C118" s="62" t="s">
        <v>485</v>
      </c>
      <c r="D118" s="62">
        <v>113</v>
      </c>
      <c r="E118" s="62">
        <v>25</v>
      </c>
      <c r="F118" s="62">
        <v>0</v>
      </c>
      <c r="G118" s="62">
        <v>6</v>
      </c>
      <c r="H118" s="62">
        <v>1</v>
      </c>
      <c r="I118" s="62">
        <v>2</v>
      </c>
      <c r="J118" s="62">
        <v>1</v>
      </c>
      <c r="K118" s="62">
        <v>1</v>
      </c>
      <c r="L118" s="62">
        <v>1</v>
      </c>
      <c r="M118" s="62">
        <v>1</v>
      </c>
      <c r="N118" s="62">
        <v>1</v>
      </c>
      <c r="O118" s="62">
        <v>1</v>
      </c>
      <c r="P118" s="62">
        <v>1</v>
      </c>
      <c r="Q118" s="62">
        <v>99</v>
      </c>
      <c r="R118" s="62">
        <v>1</v>
      </c>
      <c r="S118" s="62">
        <v>1</v>
      </c>
      <c r="T118" s="62">
        <v>1</v>
      </c>
      <c r="U118" s="62">
        <v>1</v>
      </c>
      <c r="V118" s="62">
        <v>99</v>
      </c>
      <c r="W118" s="62">
        <v>1</v>
      </c>
      <c r="X118" s="62">
        <v>1</v>
      </c>
      <c r="Y118" s="62">
        <v>1</v>
      </c>
      <c r="Z118" s="62">
        <v>1</v>
      </c>
      <c r="AA118" s="62">
        <v>1</v>
      </c>
      <c r="AB118" s="62">
        <v>1</v>
      </c>
      <c r="AC118" s="62">
        <v>1</v>
      </c>
      <c r="AD118" s="62">
        <v>1</v>
      </c>
      <c r="AE118" s="62">
        <v>1</v>
      </c>
      <c r="AF118" s="62">
        <v>1</v>
      </c>
      <c r="AG118" s="62">
        <v>1</v>
      </c>
      <c r="AH118" s="62">
        <v>1</v>
      </c>
      <c r="AI118" s="62">
        <v>99</v>
      </c>
      <c r="AJ118" s="62">
        <v>1</v>
      </c>
      <c r="AK118" s="62">
        <v>1</v>
      </c>
      <c r="AL118" s="62">
        <v>1</v>
      </c>
      <c r="AM118" s="62">
        <v>1</v>
      </c>
      <c r="AN118" s="62">
        <v>1</v>
      </c>
      <c r="AO118" s="62">
        <v>1</v>
      </c>
      <c r="AP118" s="62">
        <v>1</v>
      </c>
      <c r="AQ118" s="62">
        <v>1</v>
      </c>
      <c r="AR118" s="62">
        <v>0.5</v>
      </c>
      <c r="AS118" s="62">
        <v>1</v>
      </c>
      <c r="AT118" s="62">
        <v>1</v>
      </c>
      <c r="AU118" s="62">
        <v>1</v>
      </c>
      <c r="AV118" s="62">
        <v>1</v>
      </c>
      <c r="AW118" s="62">
        <v>1</v>
      </c>
      <c r="AX118" s="62">
        <v>1</v>
      </c>
      <c r="AY118" s="62">
        <v>1</v>
      </c>
      <c r="AZ118" s="62">
        <v>99</v>
      </c>
      <c r="BA118" s="62">
        <v>99</v>
      </c>
      <c r="BB118" s="62">
        <v>99</v>
      </c>
      <c r="BC118" s="62">
        <v>99</v>
      </c>
      <c r="BD118" s="62">
        <v>1</v>
      </c>
      <c r="BE118" s="62">
        <v>1</v>
      </c>
      <c r="BF118" s="62">
        <v>1</v>
      </c>
      <c r="BG118" s="62">
        <v>1</v>
      </c>
      <c r="BH118" s="62">
        <v>1</v>
      </c>
      <c r="BI118" s="62">
        <v>0.5</v>
      </c>
      <c r="BJ118" s="62">
        <v>0.5</v>
      </c>
      <c r="BK118" s="62">
        <v>0.5</v>
      </c>
      <c r="BL118" s="62">
        <v>0.5</v>
      </c>
      <c r="BM118" s="62">
        <v>0</v>
      </c>
      <c r="BN118" s="62">
        <v>0</v>
      </c>
      <c r="BO118" s="62">
        <v>1</v>
      </c>
      <c r="BP118" s="62">
        <v>0.5</v>
      </c>
      <c r="BQ118" s="62">
        <v>0.5</v>
      </c>
      <c r="BR118" s="62">
        <v>0</v>
      </c>
      <c r="BS118" s="62">
        <v>0</v>
      </c>
      <c r="BT118" s="62">
        <v>1</v>
      </c>
      <c r="BU118" s="62">
        <v>99</v>
      </c>
      <c r="BV118" s="62">
        <v>99</v>
      </c>
      <c r="BW118" s="62">
        <v>99</v>
      </c>
      <c r="BX118" s="62">
        <v>99</v>
      </c>
      <c r="BY118" s="62">
        <v>1</v>
      </c>
      <c r="BZ118" s="62">
        <v>99</v>
      </c>
      <c r="CA118" s="62">
        <v>99</v>
      </c>
      <c r="CB118" s="62">
        <v>99</v>
      </c>
      <c r="CC118" s="62">
        <v>1</v>
      </c>
      <c r="CD118" s="62">
        <v>1</v>
      </c>
      <c r="CE118" s="62">
        <v>1</v>
      </c>
      <c r="CF118" s="62">
        <v>1</v>
      </c>
      <c r="CG118" s="62">
        <v>99</v>
      </c>
      <c r="CH118" s="62">
        <v>1</v>
      </c>
      <c r="CI118" s="62">
        <v>1</v>
      </c>
      <c r="CJ118" s="62">
        <v>1</v>
      </c>
      <c r="CK118" s="62">
        <v>1</v>
      </c>
      <c r="CL118" s="62">
        <v>1</v>
      </c>
      <c r="CM118" s="62">
        <v>1</v>
      </c>
      <c r="CN118" s="62">
        <v>1</v>
      </c>
      <c r="CO118" s="62">
        <v>1</v>
      </c>
      <c r="CP118" s="62">
        <v>1</v>
      </c>
      <c r="CQ118" s="62">
        <v>1</v>
      </c>
      <c r="CR118" s="62">
        <v>113</v>
      </c>
      <c r="CS118" s="62" t="s">
        <v>485</v>
      </c>
      <c r="CT118" s="62">
        <v>1</v>
      </c>
      <c r="CU118" s="62">
        <v>1</v>
      </c>
      <c r="CV118" s="62">
        <v>1</v>
      </c>
      <c r="CW118" s="62">
        <v>1</v>
      </c>
      <c r="CX118" s="62">
        <v>1</v>
      </c>
      <c r="CY118" s="62">
        <v>113</v>
      </c>
      <c r="CZ118" s="62" t="s">
        <v>485</v>
      </c>
      <c r="DA118" s="62">
        <v>0</v>
      </c>
      <c r="DB118" s="62">
        <v>0</v>
      </c>
      <c r="DC118" s="62">
        <v>0</v>
      </c>
      <c r="DD118" s="62">
        <v>0</v>
      </c>
      <c r="DE118" s="62">
        <v>0</v>
      </c>
      <c r="DF118" s="62">
        <v>0</v>
      </c>
      <c r="DG118" s="62">
        <v>1</v>
      </c>
      <c r="DH118" s="62">
        <v>0</v>
      </c>
      <c r="DI118" s="62">
        <v>1</v>
      </c>
      <c r="DJ118" s="62">
        <v>1</v>
      </c>
      <c r="DK118" s="62">
        <v>1</v>
      </c>
      <c r="DL118" s="63"/>
      <c r="DM118" s="62" t="s">
        <v>479</v>
      </c>
      <c r="DN118" s="63"/>
      <c r="DO118" s="63"/>
      <c r="DP118" s="63"/>
      <c r="DQ118" s="63"/>
    </row>
    <row r="119" spans="1:121" s="65" customFormat="1">
      <c r="A119" s="62" t="s">
        <v>479</v>
      </c>
      <c r="B119" s="62">
        <v>6</v>
      </c>
      <c r="C119" s="62" t="s">
        <v>486</v>
      </c>
      <c r="D119" s="62">
        <v>114</v>
      </c>
      <c r="E119" s="62">
        <v>21</v>
      </c>
      <c r="F119" s="62">
        <v>3</v>
      </c>
      <c r="G119" s="62">
        <v>2</v>
      </c>
      <c r="H119" s="62">
        <v>1</v>
      </c>
      <c r="I119" s="62">
        <v>2</v>
      </c>
      <c r="J119" s="62">
        <v>3</v>
      </c>
      <c r="K119" s="62">
        <v>1</v>
      </c>
      <c r="L119" s="62">
        <v>1</v>
      </c>
      <c r="M119" s="62">
        <v>1</v>
      </c>
      <c r="N119" s="62">
        <v>1</v>
      </c>
      <c r="O119" s="62">
        <v>1</v>
      </c>
      <c r="P119" s="62">
        <v>1</v>
      </c>
      <c r="Q119" s="62">
        <v>1</v>
      </c>
      <c r="R119" s="62">
        <v>1</v>
      </c>
      <c r="S119" s="62">
        <v>1</v>
      </c>
      <c r="T119" s="62">
        <v>1</v>
      </c>
      <c r="U119" s="62">
        <v>1</v>
      </c>
      <c r="V119" s="62">
        <v>99</v>
      </c>
      <c r="W119" s="62">
        <v>1</v>
      </c>
      <c r="X119" s="62">
        <v>1</v>
      </c>
      <c r="Y119" s="62">
        <v>1</v>
      </c>
      <c r="Z119" s="62">
        <v>1</v>
      </c>
      <c r="AA119" s="62">
        <v>1</v>
      </c>
      <c r="AB119" s="62">
        <v>1</v>
      </c>
      <c r="AC119" s="62">
        <v>1</v>
      </c>
      <c r="AD119" s="62">
        <v>1</v>
      </c>
      <c r="AE119" s="62">
        <v>1</v>
      </c>
      <c r="AF119" s="62">
        <v>1</v>
      </c>
      <c r="AG119" s="62">
        <v>1</v>
      </c>
      <c r="AH119" s="62">
        <v>1</v>
      </c>
      <c r="AI119" s="62">
        <v>1</v>
      </c>
      <c r="AJ119" s="62">
        <v>1</v>
      </c>
      <c r="AK119" s="62">
        <v>1</v>
      </c>
      <c r="AL119" s="62">
        <v>1</v>
      </c>
      <c r="AM119" s="62">
        <v>1</v>
      </c>
      <c r="AN119" s="62">
        <v>1</v>
      </c>
      <c r="AO119" s="62">
        <v>1</v>
      </c>
      <c r="AP119" s="62">
        <v>1</v>
      </c>
      <c r="AQ119" s="62">
        <v>0.5</v>
      </c>
      <c r="AR119" s="62">
        <v>1</v>
      </c>
      <c r="AS119" s="62">
        <v>0.5</v>
      </c>
      <c r="AT119" s="62">
        <v>0.5</v>
      </c>
      <c r="AU119" s="62">
        <v>0</v>
      </c>
      <c r="AV119" s="62">
        <v>1</v>
      </c>
      <c r="AW119" s="62">
        <v>1</v>
      </c>
      <c r="AX119" s="62">
        <v>0</v>
      </c>
      <c r="AY119" s="62">
        <v>1</v>
      </c>
      <c r="AZ119" s="62">
        <v>99</v>
      </c>
      <c r="BA119" s="62">
        <v>99</v>
      </c>
      <c r="BB119" s="62">
        <v>99</v>
      </c>
      <c r="BC119" s="62">
        <v>99</v>
      </c>
      <c r="BD119" s="62">
        <v>0.5</v>
      </c>
      <c r="BE119" s="62">
        <v>0</v>
      </c>
      <c r="BF119" s="62">
        <v>1</v>
      </c>
      <c r="BG119" s="62">
        <v>0.5</v>
      </c>
      <c r="BH119" s="62">
        <v>1</v>
      </c>
      <c r="BI119" s="62">
        <v>0.5</v>
      </c>
      <c r="BJ119" s="62">
        <v>0.5</v>
      </c>
      <c r="BK119" s="62">
        <v>0.5</v>
      </c>
      <c r="BL119" s="62">
        <v>1</v>
      </c>
      <c r="BM119" s="62">
        <v>0.5</v>
      </c>
      <c r="BN119" s="62">
        <v>0.5</v>
      </c>
      <c r="BO119" s="62">
        <v>1</v>
      </c>
      <c r="BP119" s="62">
        <v>1</v>
      </c>
      <c r="BQ119" s="62">
        <v>1</v>
      </c>
      <c r="BR119" s="62">
        <v>0.5</v>
      </c>
      <c r="BS119" s="62">
        <v>0.5</v>
      </c>
      <c r="BT119" s="62">
        <v>1</v>
      </c>
      <c r="BU119" s="62">
        <v>99</v>
      </c>
      <c r="BV119" s="62">
        <v>99</v>
      </c>
      <c r="BW119" s="62">
        <v>99</v>
      </c>
      <c r="BX119" s="62">
        <v>99</v>
      </c>
      <c r="BY119" s="62">
        <v>1</v>
      </c>
      <c r="BZ119" s="62">
        <v>99</v>
      </c>
      <c r="CA119" s="62">
        <v>0</v>
      </c>
      <c r="CB119" s="62">
        <v>99</v>
      </c>
      <c r="CC119" s="62">
        <v>0</v>
      </c>
      <c r="CD119" s="62">
        <v>0</v>
      </c>
      <c r="CE119" s="62">
        <v>0</v>
      </c>
      <c r="CF119" s="62">
        <v>1</v>
      </c>
      <c r="CG119" s="62">
        <v>1</v>
      </c>
      <c r="CH119" s="62">
        <v>1</v>
      </c>
      <c r="CI119" s="62">
        <v>1</v>
      </c>
      <c r="CJ119" s="62">
        <v>1</v>
      </c>
      <c r="CK119" s="62">
        <v>1</v>
      </c>
      <c r="CL119" s="62">
        <v>1</v>
      </c>
      <c r="CM119" s="62">
        <v>1</v>
      </c>
      <c r="CN119" s="62">
        <v>1</v>
      </c>
      <c r="CO119" s="62">
        <v>1</v>
      </c>
      <c r="CP119" s="62">
        <v>1</v>
      </c>
      <c r="CQ119" s="62">
        <v>1</v>
      </c>
      <c r="CR119" s="62">
        <v>114</v>
      </c>
      <c r="CS119" s="62" t="s">
        <v>486</v>
      </c>
      <c r="CT119" s="62">
        <v>1</v>
      </c>
      <c r="CU119" s="62">
        <v>1</v>
      </c>
      <c r="CV119" s="62">
        <v>1</v>
      </c>
      <c r="CW119" s="62">
        <v>1</v>
      </c>
      <c r="CX119" s="62">
        <v>1</v>
      </c>
      <c r="CY119" s="62">
        <v>114</v>
      </c>
      <c r="CZ119" s="62" t="s">
        <v>486</v>
      </c>
      <c r="DA119" s="62">
        <v>1</v>
      </c>
      <c r="DB119" s="62">
        <v>0</v>
      </c>
      <c r="DC119" s="62">
        <v>1</v>
      </c>
      <c r="DD119" s="62">
        <v>0</v>
      </c>
      <c r="DE119" s="62">
        <v>1</v>
      </c>
      <c r="DF119" s="62">
        <v>0</v>
      </c>
      <c r="DG119" s="62">
        <v>1</v>
      </c>
      <c r="DH119" s="62">
        <v>0</v>
      </c>
      <c r="DI119" s="62">
        <v>1</v>
      </c>
      <c r="DJ119" s="62">
        <v>1</v>
      </c>
      <c r="DK119" s="62">
        <v>1</v>
      </c>
      <c r="DL119" s="63"/>
      <c r="DM119" s="62" t="s">
        <v>479</v>
      </c>
      <c r="DN119" s="63"/>
      <c r="DO119" s="63"/>
      <c r="DP119" s="63"/>
      <c r="DQ119" s="63"/>
    </row>
    <row r="120" spans="1:121" s="65" customFormat="1">
      <c r="A120" s="62" t="s">
        <v>479</v>
      </c>
      <c r="B120" s="62">
        <v>6</v>
      </c>
      <c r="C120" s="62" t="s">
        <v>487</v>
      </c>
      <c r="D120" s="62">
        <v>115</v>
      </c>
      <c r="E120" s="62">
        <v>52</v>
      </c>
      <c r="F120" s="62">
        <v>2</v>
      </c>
      <c r="G120" s="62">
        <v>20</v>
      </c>
      <c r="H120" s="62">
        <v>1</v>
      </c>
      <c r="I120" s="62">
        <v>2</v>
      </c>
      <c r="J120" s="62"/>
      <c r="K120" s="62">
        <v>1</v>
      </c>
      <c r="L120" s="62">
        <v>1</v>
      </c>
      <c r="M120" s="62">
        <v>1</v>
      </c>
      <c r="N120" s="62">
        <v>1</v>
      </c>
      <c r="O120" s="62">
        <v>1</v>
      </c>
      <c r="P120" s="62">
        <v>1</v>
      </c>
      <c r="Q120" s="62">
        <v>1</v>
      </c>
      <c r="R120" s="62">
        <v>1</v>
      </c>
      <c r="S120" s="62">
        <v>1</v>
      </c>
      <c r="T120" s="62">
        <v>1</v>
      </c>
      <c r="U120" s="62">
        <v>1</v>
      </c>
      <c r="V120" s="62">
        <v>99</v>
      </c>
      <c r="W120" s="62">
        <v>1</v>
      </c>
      <c r="X120" s="62">
        <v>1</v>
      </c>
      <c r="Y120" s="62">
        <v>1</v>
      </c>
      <c r="Z120" s="62">
        <v>1</v>
      </c>
      <c r="AA120" s="62">
        <v>1</v>
      </c>
      <c r="AB120" s="62">
        <v>1</v>
      </c>
      <c r="AC120" s="62">
        <v>1</v>
      </c>
      <c r="AD120" s="62">
        <v>1</v>
      </c>
      <c r="AE120" s="62">
        <v>1</v>
      </c>
      <c r="AF120" s="62">
        <v>1</v>
      </c>
      <c r="AG120" s="62">
        <v>1</v>
      </c>
      <c r="AH120" s="62">
        <v>1</v>
      </c>
      <c r="AI120" s="62">
        <v>1</v>
      </c>
      <c r="AJ120" s="62">
        <v>1</v>
      </c>
      <c r="AK120" s="62">
        <v>1</v>
      </c>
      <c r="AL120" s="62">
        <v>1</v>
      </c>
      <c r="AM120" s="62">
        <v>1</v>
      </c>
      <c r="AN120" s="62">
        <v>1</v>
      </c>
      <c r="AO120" s="62">
        <v>1</v>
      </c>
      <c r="AP120" s="62">
        <v>1</v>
      </c>
      <c r="AQ120" s="62">
        <v>1</v>
      </c>
      <c r="AR120" s="62">
        <v>1</v>
      </c>
      <c r="AS120" s="62">
        <v>1</v>
      </c>
      <c r="AT120" s="62">
        <v>1</v>
      </c>
      <c r="AU120" s="62">
        <v>1</v>
      </c>
      <c r="AV120" s="62">
        <v>1</v>
      </c>
      <c r="AW120" s="62">
        <v>1</v>
      </c>
      <c r="AX120" s="62">
        <v>0</v>
      </c>
      <c r="AY120" s="62">
        <v>1</v>
      </c>
      <c r="AZ120" s="62">
        <v>99</v>
      </c>
      <c r="BA120" s="62">
        <v>99</v>
      </c>
      <c r="BB120" s="62">
        <v>99</v>
      </c>
      <c r="BC120" s="62">
        <v>99</v>
      </c>
      <c r="BD120" s="62">
        <v>1</v>
      </c>
      <c r="BE120" s="62">
        <v>1</v>
      </c>
      <c r="BF120" s="62">
        <v>1</v>
      </c>
      <c r="BG120" s="62">
        <v>1</v>
      </c>
      <c r="BH120" s="62">
        <v>1</v>
      </c>
      <c r="BI120" s="62">
        <v>1</v>
      </c>
      <c r="BJ120" s="62">
        <v>1</v>
      </c>
      <c r="BK120" s="62">
        <v>1</v>
      </c>
      <c r="BL120" s="62">
        <v>1</v>
      </c>
      <c r="BM120" s="62">
        <v>1</v>
      </c>
      <c r="BN120" s="62">
        <v>1</v>
      </c>
      <c r="BO120" s="62">
        <v>1</v>
      </c>
      <c r="BP120" s="62">
        <v>1</v>
      </c>
      <c r="BQ120" s="62">
        <v>1</v>
      </c>
      <c r="BR120" s="62">
        <v>1</v>
      </c>
      <c r="BS120" s="62">
        <v>1</v>
      </c>
      <c r="BT120" s="62">
        <v>1</v>
      </c>
      <c r="BU120" s="62">
        <v>99</v>
      </c>
      <c r="BV120" s="62">
        <v>99</v>
      </c>
      <c r="BW120" s="62">
        <v>99</v>
      </c>
      <c r="BX120" s="62">
        <v>99</v>
      </c>
      <c r="BY120" s="62">
        <v>1</v>
      </c>
      <c r="BZ120" s="62">
        <v>1</v>
      </c>
      <c r="CA120" s="62">
        <v>99</v>
      </c>
      <c r="CB120" s="62">
        <v>99</v>
      </c>
      <c r="CC120" s="62">
        <v>1</v>
      </c>
      <c r="CD120" s="62">
        <v>1</v>
      </c>
      <c r="CE120" s="62">
        <v>1</v>
      </c>
      <c r="CF120" s="62">
        <v>1</v>
      </c>
      <c r="CG120" s="62">
        <v>1</v>
      </c>
      <c r="CH120" s="62">
        <v>1</v>
      </c>
      <c r="CI120" s="62">
        <v>1</v>
      </c>
      <c r="CJ120" s="62">
        <v>1</v>
      </c>
      <c r="CK120" s="62">
        <v>1</v>
      </c>
      <c r="CL120" s="62">
        <v>1</v>
      </c>
      <c r="CM120" s="62">
        <v>1</v>
      </c>
      <c r="CN120" s="62">
        <v>1</v>
      </c>
      <c r="CO120" s="62">
        <v>1</v>
      </c>
      <c r="CP120" s="62">
        <v>1</v>
      </c>
      <c r="CQ120" s="62">
        <v>1</v>
      </c>
      <c r="CR120" s="62">
        <v>115</v>
      </c>
      <c r="CS120" s="62" t="s">
        <v>487</v>
      </c>
      <c r="CT120" s="62">
        <v>1</v>
      </c>
      <c r="CU120" s="62">
        <v>1</v>
      </c>
      <c r="CV120" s="62">
        <v>1</v>
      </c>
      <c r="CW120" s="62">
        <v>1</v>
      </c>
      <c r="CX120" s="62">
        <v>1</v>
      </c>
      <c r="CY120" s="62">
        <v>115</v>
      </c>
      <c r="CZ120" s="62" t="s">
        <v>487</v>
      </c>
      <c r="DA120" s="62">
        <v>1</v>
      </c>
      <c r="DB120" s="62">
        <v>1</v>
      </c>
      <c r="DC120" s="62">
        <v>1</v>
      </c>
      <c r="DD120" s="62">
        <v>0</v>
      </c>
      <c r="DE120" s="62">
        <v>0</v>
      </c>
      <c r="DF120" s="62">
        <v>1</v>
      </c>
      <c r="DG120" s="62">
        <v>1</v>
      </c>
      <c r="DH120" s="62">
        <v>0</v>
      </c>
      <c r="DI120" s="62">
        <v>1</v>
      </c>
      <c r="DJ120" s="62">
        <v>1</v>
      </c>
      <c r="DK120" s="62">
        <v>1</v>
      </c>
      <c r="DL120" s="63"/>
      <c r="DM120" s="62" t="s">
        <v>479</v>
      </c>
      <c r="DN120" s="63"/>
      <c r="DO120" s="63"/>
      <c r="DP120" s="63"/>
      <c r="DQ120" s="63"/>
    </row>
    <row r="121" spans="1:121" s="65" customFormat="1">
      <c r="A121" s="62" t="s">
        <v>479</v>
      </c>
      <c r="B121" s="62">
        <v>6</v>
      </c>
      <c r="C121" s="62" t="s">
        <v>488</v>
      </c>
      <c r="D121" s="62">
        <v>116</v>
      </c>
      <c r="E121" s="62">
        <v>69</v>
      </c>
      <c r="F121" s="62">
        <v>7</v>
      </c>
      <c r="G121" s="62">
        <v>22</v>
      </c>
      <c r="H121" s="62">
        <v>1</v>
      </c>
      <c r="I121" s="62">
        <v>2</v>
      </c>
      <c r="J121" s="62"/>
      <c r="K121" s="62">
        <v>1</v>
      </c>
      <c r="L121" s="62">
        <v>1</v>
      </c>
      <c r="M121" s="62">
        <v>1</v>
      </c>
      <c r="N121" s="62">
        <v>1</v>
      </c>
      <c r="O121" s="62">
        <v>1</v>
      </c>
      <c r="P121" s="62">
        <v>1</v>
      </c>
      <c r="Q121" s="62">
        <v>99</v>
      </c>
      <c r="R121" s="62">
        <v>1</v>
      </c>
      <c r="S121" s="62">
        <v>1</v>
      </c>
      <c r="T121" s="62">
        <v>1</v>
      </c>
      <c r="U121" s="62">
        <v>1</v>
      </c>
      <c r="V121" s="62">
        <v>99</v>
      </c>
      <c r="W121" s="62">
        <v>1</v>
      </c>
      <c r="X121" s="62">
        <v>1</v>
      </c>
      <c r="Y121" s="62">
        <v>1</v>
      </c>
      <c r="Z121" s="62">
        <v>1</v>
      </c>
      <c r="AA121" s="62">
        <v>1</v>
      </c>
      <c r="AB121" s="62">
        <v>1</v>
      </c>
      <c r="AC121" s="62">
        <v>1</v>
      </c>
      <c r="AD121" s="62">
        <v>1</v>
      </c>
      <c r="AE121" s="62">
        <v>1</v>
      </c>
      <c r="AF121" s="62">
        <v>1</v>
      </c>
      <c r="AG121" s="62">
        <v>1</v>
      </c>
      <c r="AH121" s="62">
        <v>1</v>
      </c>
      <c r="AI121" s="62">
        <v>1</v>
      </c>
      <c r="AJ121" s="62">
        <v>1</v>
      </c>
      <c r="AK121" s="62">
        <v>1</v>
      </c>
      <c r="AL121" s="62">
        <v>1</v>
      </c>
      <c r="AM121" s="62">
        <v>1</v>
      </c>
      <c r="AN121" s="62">
        <v>1</v>
      </c>
      <c r="AO121" s="62">
        <v>1</v>
      </c>
      <c r="AP121" s="62">
        <v>1</v>
      </c>
      <c r="AQ121" s="62">
        <v>1</v>
      </c>
      <c r="AR121" s="62">
        <v>1</v>
      </c>
      <c r="AS121" s="62">
        <v>1</v>
      </c>
      <c r="AT121" s="62">
        <v>1</v>
      </c>
      <c r="AU121" s="62">
        <v>1</v>
      </c>
      <c r="AV121" s="62">
        <v>1</v>
      </c>
      <c r="AW121" s="62">
        <v>1</v>
      </c>
      <c r="AX121" s="62">
        <v>1</v>
      </c>
      <c r="AY121" s="62">
        <v>1</v>
      </c>
      <c r="AZ121" s="62">
        <v>99</v>
      </c>
      <c r="BA121" s="62">
        <v>99</v>
      </c>
      <c r="BB121" s="62">
        <v>99</v>
      </c>
      <c r="BC121" s="62">
        <v>99</v>
      </c>
      <c r="BD121" s="62">
        <v>1</v>
      </c>
      <c r="BE121" s="62">
        <v>1</v>
      </c>
      <c r="BF121" s="62">
        <v>0.5</v>
      </c>
      <c r="BG121" s="62">
        <v>0.5</v>
      </c>
      <c r="BH121" s="62">
        <v>1</v>
      </c>
      <c r="BI121" s="62">
        <v>1</v>
      </c>
      <c r="BJ121" s="62">
        <v>1</v>
      </c>
      <c r="BK121" s="62">
        <v>0.5</v>
      </c>
      <c r="BL121" s="62">
        <v>0.5</v>
      </c>
      <c r="BM121" s="62">
        <v>0.5</v>
      </c>
      <c r="BN121" s="62">
        <v>0.5</v>
      </c>
      <c r="BO121" s="62">
        <v>1</v>
      </c>
      <c r="BP121" s="62">
        <v>1</v>
      </c>
      <c r="BQ121" s="62">
        <v>0.5</v>
      </c>
      <c r="BR121" s="62">
        <v>1</v>
      </c>
      <c r="BS121" s="62">
        <v>1</v>
      </c>
      <c r="BT121" s="62">
        <v>1</v>
      </c>
      <c r="BU121" s="62">
        <v>99</v>
      </c>
      <c r="BV121" s="62">
        <v>99</v>
      </c>
      <c r="BW121" s="62">
        <v>99</v>
      </c>
      <c r="BX121" s="62">
        <v>99</v>
      </c>
      <c r="BY121" s="62">
        <v>0.5</v>
      </c>
      <c r="BZ121" s="62">
        <v>1</v>
      </c>
      <c r="CA121" s="62">
        <v>99</v>
      </c>
      <c r="CB121" s="62">
        <v>99</v>
      </c>
      <c r="CC121" s="62">
        <v>1</v>
      </c>
      <c r="CD121" s="62">
        <v>1</v>
      </c>
      <c r="CE121" s="62">
        <v>1</v>
      </c>
      <c r="CF121" s="62">
        <v>1</v>
      </c>
      <c r="CG121" s="62">
        <v>99</v>
      </c>
      <c r="CH121" s="62">
        <v>1</v>
      </c>
      <c r="CI121" s="62">
        <v>1</v>
      </c>
      <c r="CJ121" s="62">
        <v>1</v>
      </c>
      <c r="CK121" s="62">
        <v>1</v>
      </c>
      <c r="CL121" s="62">
        <v>1</v>
      </c>
      <c r="CM121" s="62">
        <v>99</v>
      </c>
      <c r="CN121" s="62">
        <v>1</v>
      </c>
      <c r="CO121" s="62">
        <v>1</v>
      </c>
      <c r="CP121" s="62">
        <v>0</v>
      </c>
      <c r="CQ121" s="62">
        <v>1</v>
      </c>
      <c r="CR121" s="62">
        <v>116</v>
      </c>
      <c r="CS121" s="62" t="s">
        <v>488</v>
      </c>
      <c r="CT121" s="62">
        <v>1</v>
      </c>
      <c r="CU121" s="62">
        <v>1</v>
      </c>
      <c r="CV121" s="62">
        <v>1</v>
      </c>
      <c r="CW121" s="62">
        <v>1</v>
      </c>
      <c r="CX121" s="62">
        <v>1</v>
      </c>
      <c r="CY121" s="62">
        <v>116</v>
      </c>
      <c r="CZ121" s="62" t="s">
        <v>488</v>
      </c>
      <c r="DA121" s="62">
        <v>1</v>
      </c>
      <c r="DB121" s="62">
        <v>0</v>
      </c>
      <c r="DC121" s="62">
        <v>0</v>
      </c>
      <c r="DD121" s="62">
        <v>0</v>
      </c>
      <c r="DE121" s="62">
        <v>0</v>
      </c>
      <c r="DF121" s="62">
        <v>1</v>
      </c>
      <c r="DG121" s="62">
        <v>1</v>
      </c>
      <c r="DH121" s="62">
        <v>0</v>
      </c>
      <c r="DI121" s="62">
        <v>1</v>
      </c>
      <c r="DJ121" s="62">
        <v>1</v>
      </c>
      <c r="DK121" s="62">
        <v>1</v>
      </c>
      <c r="DL121" s="63"/>
      <c r="DM121" s="62" t="s">
        <v>479</v>
      </c>
      <c r="DN121" s="63"/>
      <c r="DO121" s="63"/>
      <c r="DP121" s="63"/>
      <c r="DQ121" s="63"/>
    </row>
    <row r="122" spans="1:121" s="65" customFormat="1">
      <c r="A122" s="62" t="s">
        <v>489</v>
      </c>
      <c r="B122" s="62">
        <v>7</v>
      </c>
      <c r="C122" s="62" t="s">
        <v>490</v>
      </c>
      <c r="D122" s="62">
        <v>117</v>
      </c>
      <c r="E122" s="62">
        <v>31</v>
      </c>
      <c r="F122" s="62">
        <v>5</v>
      </c>
      <c r="G122" s="62">
        <v>14</v>
      </c>
      <c r="H122" s="62">
        <v>1</v>
      </c>
      <c r="I122" s="62">
        <v>2</v>
      </c>
      <c r="J122" s="62">
        <v>1</v>
      </c>
      <c r="K122" s="62">
        <v>1</v>
      </c>
      <c r="L122" s="62">
        <v>1</v>
      </c>
      <c r="M122" s="62">
        <v>1</v>
      </c>
      <c r="N122" s="62">
        <v>1</v>
      </c>
      <c r="O122" s="62">
        <v>1</v>
      </c>
      <c r="P122" s="62">
        <v>1</v>
      </c>
      <c r="Q122" s="62">
        <v>1</v>
      </c>
      <c r="R122" s="62">
        <v>1</v>
      </c>
      <c r="S122" s="62">
        <v>1</v>
      </c>
      <c r="T122" s="62">
        <v>1</v>
      </c>
      <c r="U122" s="62">
        <v>1</v>
      </c>
      <c r="V122" s="62">
        <v>99</v>
      </c>
      <c r="W122" s="62">
        <v>1</v>
      </c>
      <c r="X122" s="62">
        <v>1</v>
      </c>
      <c r="Y122" s="62">
        <v>1</v>
      </c>
      <c r="Z122" s="62">
        <v>1</v>
      </c>
      <c r="AA122" s="62">
        <v>1</v>
      </c>
      <c r="AB122" s="62">
        <v>1</v>
      </c>
      <c r="AC122" s="62">
        <v>1</v>
      </c>
      <c r="AD122" s="62">
        <v>1</v>
      </c>
      <c r="AE122" s="62">
        <v>1</v>
      </c>
      <c r="AF122" s="62">
        <v>1</v>
      </c>
      <c r="AG122" s="62">
        <v>1</v>
      </c>
      <c r="AH122" s="62">
        <v>1</v>
      </c>
      <c r="AI122" s="62">
        <v>1</v>
      </c>
      <c r="AJ122" s="62">
        <v>1</v>
      </c>
      <c r="AK122" s="62">
        <v>1</v>
      </c>
      <c r="AL122" s="62">
        <v>1</v>
      </c>
      <c r="AM122" s="62">
        <v>1</v>
      </c>
      <c r="AN122" s="62">
        <v>1</v>
      </c>
      <c r="AO122" s="62">
        <v>1</v>
      </c>
      <c r="AP122" s="62">
        <v>1</v>
      </c>
      <c r="AQ122" s="62">
        <v>0</v>
      </c>
      <c r="AR122" s="62">
        <v>1</v>
      </c>
      <c r="AS122" s="62">
        <v>1</v>
      </c>
      <c r="AT122" s="62">
        <v>1</v>
      </c>
      <c r="AU122" s="62">
        <v>1</v>
      </c>
      <c r="AV122" s="62">
        <v>1</v>
      </c>
      <c r="AW122" s="62">
        <v>1</v>
      </c>
      <c r="AX122" s="62">
        <v>1</v>
      </c>
      <c r="AY122" s="62">
        <v>1</v>
      </c>
      <c r="AZ122" s="62">
        <v>99</v>
      </c>
      <c r="BA122" s="62">
        <v>99</v>
      </c>
      <c r="BB122" s="62">
        <v>99</v>
      </c>
      <c r="BC122" s="62">
        <v>99</v>
      </c>
      <c r="BD122" s="62">
        <v>1</v>
      </c>
      <c r="BE122" s="62">
        <v>1</v>
      </c>
      <c r="BF122" s="62">
        <v>1</v>
      </c>
      <c r="BG122" s="62">
        <v>1</v>
      </c>
      <c r="BH122" s="62">
        <v>1</v>
      </c>
      <c r="BI122" s="62">
        <v>0.5</v>
      </c>
      <c r="BJ122" s="62">
        <v>1</v>
      </c>
      <c r="BK122" s="62">
        <v>1</v>
      </c>
      <c r="BL122" s="62">
        <v>0.5</v>
      </c>
      <c r="BM122" s="62">
        <v>0.5</v>
      </c>
      <c r="BN122" s="62">
        <v>1</v>
      </c>
      <c r="BO122" s="62">
        <v>0.5</v>
      </c>
      <c r="BP122" s="62">
        <v>1</v>
      </c>
      <c r="BQ122" s="62">
        <v>0.5</v>
      </c>
      <c r="BR122" s="62">
        <v>1</v>
      </c>
      <c r="BS122" s="62">
        <v>1</v>
      </c>
      <c r="BT122" s="62">
        <v>1</v>
      </c>
      <c r="BU122" s="62">
        <v>99</v>
      </c>
      <c r="BV122" s="62">
        <v>99</v>
      </c>
      <c r="BW122" s="62">
        <v>99</v>
      </c>
      <c r="BX122" s="62">
        <v>99</v>
      </c>
      <c r="BY122" s="62">
        <v>1</v>
      </c>
      <c r="BZ122" s="62">
        <v>1</v>
      </c>
      <c r="CA122" s="62">
        <v>99</v>
      </c>
      <c r="CB122" s="62">
        <v>99</v>
      </c>
      <c r="CC122" s="62">
        <v>1</v>
      </c>
      <c r="CD122" s="62">
        <v>1</v>
      </c>
      <c r="CE122" s="62">
        <v>1</v>
      </c>
      <c r="CF122" s="62">
        <v>1</v>
      </c>
      <c r="CG122" s="62">
        <v>1</v>
      </c>
      <c r="CH122" s="62">
        <v>1</v>
      </c>
      <c r="CI122" s="62">
        <v>1</v>
      </c>
      <c r="CJ122" s="62">
        <v>1</v>
      </c>
      <c r="CK122" s="62">
        <v>1</v>
      </c>
      <c r="CL122" s="62">
        <v>1</v>
      </c>
      <c r="CM122" s="62">
        <v>1</v>
      </c>
      <c r="CN122" s="62">
        <v>1</v>
      </c>
      <c r="CO122" s="62">
        <v>1</v>
      </c>
      <c r="CP122" s="62">
        <v>1</v>
      </c>
      <c r="CQ122" s="62">
        <v>1</v>
      </c>
      <c r="CR122" s="62">
        <v>117</v>
      </c>
      <c r="CS122" s="62" t="s">
        <v>490</v>
      </c>
      <c r="CT122" s="62">
        <v>1</v>
      </c>
      <c r="CU122" s="62">
        <v>1</v>
      </c>
      <c r="CV122" s="62">
        <v>1</v>
      </c>
      <c r="CW122" s="62">
        <v>1</v>
      </c>
      <c r="CX122" s="62">
        <v>1</v>
      </c>
      <c r="CY122" s="62">
        <v>117</v>
      </c>
      <c r="CZ122" s="62" t="s">
        <v>490</v>
      </c>
      <c r="DA122" s="62">
        <v>0</v>
      </c>
      <c r="DB122" s="62">
        <v>0</v>
      </c>
      <c r="DC122" s="62">
        <v>0</v>
      </c>
      <c r="DD122" s="62">
        <v>0</v>
      </c>
      <c r="DE122" s="62">
        <v>0</v>
      </c>
      <c r="DF122" s="62">
        <v>0</v>
      </c>
      <c r="DG122" s="62">
        <v>0</v>
      </c>
      <c r="DH122" s="62">
        <v>0</v>
      </c>
      <c r="DI122" s="62">
        <v>1</v>
      </c>
      <c r="DJ122" s="62">
        <v>1</v>
      </c>
      <c r="DK122" s="62">
        <v>1</v>
      </c>
      <c r="DL122" s="63"/>
      <c r="DM122" s="62" t="s">
        <v>489</v>
      </c>
      <c r="DN122" s="63"/>
      <c r="DO122" s="63"/>
      <c r="DP122" s="63"/>
      <c r="DQ122" s="63"/>
    </row>
    <row r="123" spans="1:121" s="65" customFormat="1">
      <c r="A123" s="62" t="s">
        <v>489</v>
      </c>
      <c r="B123" s="62">
        <v>7</v>
      </c>
      <c r="C123" s="62" t="s">
        <v>491</v>
      </c>
      <c r="D123" s="62">
        <v>118</v>
      </c>
      <c r="E123" s="62">
        <v>298</v>
      </c>
      <c r="F123" s="62">
        <v>21</v>
      </c>
      <c r="G123" s="62">
        <v>93</v>
      </c>
      <c r="H123" s="62">
        <v>1</v>
      </c>
      <c r="I123" s="62">
        <v>2</v>
      </c>
      <c r="J123" s="62"/>
      <c r="K123" s="62">
        <v>1</v>
      </c>
      <c r="L123" s="62">
        <v>1</v>
      </c>
      <c r="M123" s="62">
        <v>1</v>
      </c>
      <c r="N123" s="62">
        <v>1</v>
      </c>
      <c r="O123" s="62">
        <v>1</v>
      </c>
      <c r="P123" s="62">
        <v>1</v>
      </c>
      <c r="Q123" s="62">
        <v>1</v>
      </c>
      <c r="R123" s="62">
        <v>1</v>
      </c>
      <c r="S123" s="62">
        <v>1</v>
      </c>
      <c r="T123" s="62">
        <v>1</v>
      </c>
      <c r="U123" s="62">
        <v>1</v>
      </c>
      <c r="V123" s="62">
        <v>99</v>
      </c>
      <c r="W123" s="62">
        <v>1</v>
      </c>
      <c r="X123" s="62">
        <v>1</v>
      </c>
      <c r="Y123" s="62">
        <v>1</v>
      </c>
      <c r="Z123" s="62">
        <v>1</v>
      </c>
      <c r="AA123" s="62">
        <v>1</v>
      </c>
      <c r="AB123" s="62">
        <v>1</v>
      </c>
      <c r="AC123" s="62">
        <v>1</v>
      </c>
      <c r="AD123" s="62">
        <v>1</v>
      </c>
      <c r="AE123" s="62">
        <v>1</v>
      </c>
      <c r="AF123" s="62">
        <v>1</v>
      </c>
      <c r="AG123" s="62">
        <v>1</v>
      </c>
      <c r="AH123" s="62">
        <v>1</v>
      </c>
      <c r="AI123" s="62">
        <v>1</v>
      </c>
      <c r="AJ123" s="62">
        <v>1</v>
      </c>
      <c r="AK123" s="62">
        <v>1</v>
      </c>
      <c r="AL123" s="62">
        <v>1</v>
      </c>
      <c r="AM123" s="62">
        <v>1</v>
      </c>
      <c r="AN123" s="62">
        <v>1</v>
      </c>
      <c r="AO123" s="62">
        <v>1</v>
      </c>
      <c r="AP123" s="62">
        <v>1</v>
      </c>
      <c r="AQ123" s="62">
        <v>0.5</v>
      </c>
      <c r="AR123" s="62">
        <v>1</v>
      </c>
      <c r="AS123" s="62">
        <v>1</v>
      </c>
      <c r="AT123" s="62">
        <v>1</v>
      </c>
      <c r="AU123" s="62">
        <v>1</v>
      </c>
      <c r="AV123" s="62">
        <v>0.5</v>
      </c>
      <c r="AW123" s="62">
        <v>1</v>
      </c>
      <c r="AX123" s="62">
        <v>1</v>
      </c>
      <c r="AY123" s="62">
        <v>1</v>
      </c>
      <c r="AZ123" s="62">
        <v>99</v>
      </c>
      <c r="BA123" s="62">
        <v>99</v>
      </c>
      <c r="BB123" s="62">
        <v>99</v>
      </c>
      <c r="BC123" s="62">
        <v>99</v>
      </c>
      <c r="BD123" s="62">
        <v>1</v>
      </c>
      <c r="BE123" s="62">
        <v>1</v>
      </c>
      <c r="BF123" s="62">
        <v>1</v>
      </c>
      <c r="BG123" s="62">
        <v>1</v>
      </c>
      <c r="BH123" s="62">
        <v>1</v>
      </c>
      <c r="BI123" s="62">
        <v>0.5</v>
      </c>
      <c r="BJ123" s="62">
        <v>1</v>
      </c>
      <c r="BK123" s="62">
        <v>0.5</v>
      </c>
      <c r="BL123" s="62">
        <v>1</v>
      </c>
      <c r="BM123" s="62">
        <v>1</v>
      </c>
      <c r="BN123" s="62">
        <v>0.5</v>
      </c>
      <c r="BO123" s="62">
        <v>1</v>
      </c>
      <c r="BP123" s="62">
        <v>1</v>
      </c>
      <c r="BQ123" s="62">
        <v>0.5</v>
      </c>
      <c r="BR123" s="62">
        <v>0.5</v>
      </c>
      <c r="BS123" s="62">
        <v>0.5</v>
      </c>
      <c r="BT123" s="62">
        <v>1</v>
      </c>
      <c r="BU123" s="62">
        <v>99</v>
      </c>
      <c r="BV123" s="62">
        <v>99</v>
      </c>
      <c r="BW123" s="62">
        <v>99</v>
      </c>
      <c r="BX123" s="62">
        <v>99</v>
      </c>
      <c r="BY123" s="62">
        <v>1</v>
      </c>
      <c r="BZ123" s="62">
        <v>1</v>
      </c>
      <c r="CA123" s="62">
        <v>99</v>
      </c>
      <c r="CB123" s="62">
        <v>99</v>
      </c>
      <c r="CC123" s="62">
        <v>1</v>
      </c>
      <c r="CD123" s="62">
        <v>1</v>
      </c>
      <c r="CE123" s="62">
        <v>1</v>
      </c>
      <c r="CF123" s="62">
        <v>1</v>
      </c>
      <c r="CG123" s="62">
        <v>1</v>
      </c>
      <c r="CH123" s="62">
        <v>1</v>
      </c>
      <c r="CI123" s="62">
        <v>1</v>
      </c>
      <c r="CJ123" s="62">
        <v>1</v>
      </c>
      <c r="CK123" s="62">
        <v>1</v>
      </c>
      <c r="CL123" s="62">
        <v>1</v>
      </c>
      <c r="CM123" s="62">
        <v>1</v>
      </c>
      <c r="CN123" s="62">
        <v>1</v>
      </c>
      <c r="CO123" s="62">
        <v>1</v>
      </c>
      <c r="CP123" s="62">
        <v>1</v>
      </c>
      <c r="CQ123" s="62">
        <v>1</v>
      </c>
      <c r="CR123" s="62">
        <v>118</v>
      </c>
      <c r="CS123" s="62" t="s">
        <v>491</v>
      </c>
      <c r="CT123" s="62">
        <v>1</v>
      </c>
      <c r="CU123" s="62">
        <v>1</v>
      </c>
      <c r="CV123" s="62">
        <v>1</v>
      </c>
      <c r="CW123" s="62">
        <v>1</v>
      </c>
      <c r="CX123" s="62">
        <v>1</v>
      </c>
      <c r="CY123" s="62">
        <v>118</v>
      </c>
      <c r="CZ123" s="62" t="s">
        <v>491</v>
      </c>
      <c r="DA123" s="62">
        <v>1</v>
      </c>
      <c r="DB123" s="62">
        <v>1</v>
      </c>
      <c r="DC123" s="62">
        <v>1</v>
      </c>
      <c r="DD123" s="62">
        <v>0</v>
      </c>
      <c r="DE123" s="62">
        <v>1</v>
      </c>
      <c r="DF123" s="62">
        <v>1</v>
      </c>
      <c r="DG123" s="62">
        <v>1</v>
      </c>
      <c r="DH123" s="62">
        <v>0</v>
      </c>
      <c r="DI123" s="62">
        <v>1</v>
      </c>
      <c r="DJ123" s="62">
        <v>1</v>
      </c>
      <c r="DK123" s="62">
        <v>1</v>
      </c>
      <c r="DL123" s="63"/>
      <c r="DM123" s="62" t="s">
        <v>489</v>
      </c>
      <c r="DN123" s="63"/>
      <c r="DO123" s="63"/>
      <c r="DP123" s="63"/>
      <c r="DQ123" s="63"/>
    </row>
    <row r="124" spans="1:121" s="65" customFormat="1">
      <c r="A124" s="62" t="s">
        <v>489</v>
      </c>
      <c r="B124" s="62">
        <v>7</v>
      </c>
      <c r="C124" s="62" t="s">
        <v>492</v>
      </c>
      <c r="D124" s="62">
        <v>119</v>
      </c>
      <c r="E124" s="62">
        <v>117</v>
      </c>
      <c r="F124" s="62">
        <v>20</v>
      </c>
      <c r="G124" s="62">
        <v>28</v>
      </c>
      <c r="H124" s="62">
        <v>1</v>
      </c>
      <c r="I124" s="62">
        <v>2</v>
      </c>
      <c r="J124" s="62"/>
      <c r="K124" s="62">
        <v>1</v>
      </c>
      <c r="L124" s="62">
        <v>1</v>
      </c>
      <c r="M124" s="62">
        <v>1</v>
      </c>
      <c r="N124" s="62">
        <v>1</v>
      </c>
      <c r="O124" s="62">
        <v>1</v>
      </c>
      <c r="P124" s="62">
        <v>1</v>
      </c>
      <c r="Q124" s="62">
        <v>1</v>
      </c>
      <c r="R124" s="62">
        <v>1</v>
      </c>
      <c r="S124" s="62">
        <v>1</v>
      </c>
      <c r="T124" s="62">
        <v>1</v>
      </c>
      <c r="U124" s="62">
        <v>1</v>
      </c>
      <c r="V124" s="62">
        <v>99</v>
      </c>
      <c r="W124" s="62">
        <v>1</v>
      </c>
      <c r="X124" s="62">
        <v>1</v>
      </c>
      <c r="Y124" s="62">
        <v>1</v>
      </c>
      <c r="Z124" s="62">
        <v>1</v>
      </c>
      <c r="AA124" s="62">
        <v>1</v>
      </c>
      <c r="AB124" s="62">
        <v>1</v>
      </c>
      <c r="AC124" s="62">
        <v>1</v>
      </c>
      <c r="AD124" s="62">
        <v>1</v>
      </c>
      <c r="AE124" s="62">
        <v>1</v>
      </c>
      <c r="AF124" s="62">
        <v>1</v>
      </c>
      <c r="AG124" s="62">
        <v>1</v>
      </c>
      <c r="AH124" s="62">
        <v>1</v>
      </c>
      <c r="AI124" s="62">
        <v>1</v>
      </c>
      <c r="AJ124" s="62">
        <v>1</v>
      </c>
      <c r="AK124" s="62">
        <v>1</v>
      </c>
      <c r="AL124" s="62">
        <v>1</v>
      </c>
      <c r="AM124" s="62">
        <v>1</v>
      </c>
      <c r="AN124" s="62">
        <v>1</v>
      </c>
      <c r="AO124" s="62">
        <v>1</v>
      </c>
      <c r="AP124" s="62">
        <v>1</v>
      </c>
      <c r="AQ124" s="62">
        <v>0</v>
      </c>
      <c r="AR124" s="62">
        <v>1</v>
      </c>
      <c r="AS124" s="62">
        <v>1</v>
      </c>
      <c r="AT124" s="62">
        <v>1</v>
      </c>
      <c r="AU124" s="62">
        <v>1</v>
      </c>
      <c r="AV124" s="62">
        <v>1</v>
      </c>
      <c r="AW124" s="62">
        <v>1</v>
      </c>
      <c r="AX124" s="62">
        <v>1</v>
      </c>
      <c r="AY124" s="62">
        <v>1</v>
      </c>
      <c r="AZ124" s="62">
        <v>99</v>
      </c>
      <c r="BA124" s="62">
        <v>99</v>
      </c>
      <c r="BB124" s="62">
        <v>99</v>
      </c>
      <c r="BC124" s="62">
        <v>99</v>
      </c>
      <c r="BD124" s="62">
        <v>0.5</v>
      </c>
      <c r="BE124" s="62">
        <v>1</v>
      </c>
      <c r="BF124" s="62">
        <v>1</v>
      </c>
      <c r="BG124" s="62">
        <v>1</v>
      </c>
      <c r="BH124" s="62">
        <v>1</v>
      </c>
      <c r="BI124" s="62">
        <v>1</v>
      </c>
      <c r="BJ124" s="62">
        <v>1</v>
      </c>
      <c r="BK124" s="62">
        <v>1</v>
      </c>
      <c r="BL124" s="62">
        <v>1</v>
      </c>
      <c r="BM124" s="62">
        <v>1</v>
      </c>
      <c r="BN124" s="62">
        <v>1</v>
      </c>
      <c r="BO124" s="62">
        <v>0</v>
      </c>
      <c r="BP124" s="62">
        <v>1</v>
      </c>
      <c r="BQ124" s="62">
        <v>1</v>
      </c>
      <c r="BR124" s="62">
        <v>0</v>
      </c>
      <c r="BS124" s="62">
        <v>0</v>
      </c>
      <c r="BT124" s="62">
        <v>1</v>
      </c>
      <c r="BU124" s="62">
        <v>99</v>
      </c>
      <c r="BV124" s="62">
        <v>99</v>
      </c>
      <c r="BW124" s="62">
        <v>99</v>
      </c>
      <c r="BX124" s="62">
        <v>99</v>
      </c>
      <c r="BY124" s="62">
        <v>1</v>
      </c>
      <c r="BZ124" s="62">
        <v>1</v>
      </c>
      <c r="CA124" s="62">
        <v>99</v>
      </c>
      <c r="CB124" s="62">
        <v>99</v>
      </c>
      <c r="CC124" s="62">
        <v>1</v>
      </c>
      <c r="CD124" s="62">
        <v>1</v>
      </c>
      <c r="CE124" s="62">
        <v>1</v>
      </c>
      <c r="CF124" s="62">
        <v>1</v>
      </c>
      <c r="CG124" s="62">
        <v>1</v>
      </c>
      <c r="CH124" s="62">
        <v>1</v>
      </c>
      <c r="CI124" s="62">
        <v>1</v>
      </c>
      <c r="CJ124" s="62">
        <v>1</v>
      </c>
      <c r="CK124" s="62">
        <v>1</v>
      </c>
      <c r="CL124" s="62">
        <v>1</v>
      </c>
      <c r="CM124" s="62">
        <v>99</v>
      </c>
      <c r="CN124" s="62">
        <v>1</v>
      </c>
      <c r="CO124" s="62">
        <v>1</v>
      </c>
      <c r="CP124" s="62">
        <v>1</v>
      </c>
      <c r="CQ124" s="62">
        <v>1</v>
      </c>
      <c r="CR124" s="62">
        <v>119</v>
      </c>
      <c r="CS124" s="62" t="s">
        <v>492</v>
      </c>
      <c r="CT124" s="62">
        <v>1</v>
      </c>
      <c r="CU124" s="62">
        <v>1</v>
      </c>
      <c r="CV124" s="62">
        <v>1</v>
      </c>
      <c r="CW124" s="62">
        <v>1</v>
      </c>
      <c r="CX124" s="62">
        <v>1</v>
      </c>
      <c r="CY124" s="62">
        <v>119</v>
      </c>
      <c r="CZ124" s="62" t="s">
        <v>492</v>
      </c>
      <c r="DA124" s="62">
        <v>0</v>
      </c>
      <c r="DB124" s="62">
        <v>0</v>
      </c>
      <c r="DC124" s="62">
        <v>0</v>
      </c>
      <c r="DD124" s="62">
        <v>0</v>
      </c>
      <c r="DE124" s="62">
        <v>0</v>
      </c>
      <c r="DF124" s="62">
        <v>0</v>
      </c>
      <c r="DG124" s="62">
        <v>0</v>
      </c>
      <c r="DH124" s="62">
        <v>0</v>
      </c>
      <c r="DI124" s="62">
        <v>1</v>
      </c>
      <c r="DJ124" s="62">
        <v>1</v>
      </c>
      <c r="DK124" s="62">
        <v>1</v>
      </c>
      <c r="DL124" s="63"/>
      <c r="DM124" s="62" t="s">
        <v>489</v>
      </c>
      <c r="DN124" s="63"/>
      <c r="DO124" s="63"/>
      <c r="DP124" s="63"/>
      <c r="DQ124" s="63"/>
    </row>
    <row r="125" spans="1:121" s="65" customFormat="1">
      <c r="A125" s="62" t="s">
        <v>489</v>
      </c>
      <c r="B125" s="62">
        <v>7</v>
      </c>
      <c r="C125" s="62" t="s">
        <v>493</v>
      </c>
      <c r="D125" s="62">
        <v>120</v>
      </c>
      <c r="E125" s="62">
        <v>55</v>
      </c>
      <c r="F125" s="62">
        <v>1</v>
      </c>
      <c r="G125" s="62">
        <v>15</v>
      </c>
      <c r="H125" s="62">
        <v>1</v>
      </c>
      <c r="I125" s="62">
        <v>2</v>
      </c>
      <c r="J125" s="62"/>
      <c r="K125" s="62">
        <v>1</v>
      </c>
      <c r="L125" s="62">
        <v>1</v>
      </c>
      <c r="M125" s="62">
        <v>1</v>
      </c>
      <c r="N125" s="62">
        <v>1</v>
      </c>
      <c r="O125" s="62">
        <v>1</v>
      </c>
      <c r="P125" s="62">
        <v>1</v>
      </c>
      <c r="Q125" s="62">
        <v>1</v>
      </c>
      <c r="R125" s="62">
        <v>1</v>
      </c>
      <c r="S125" s="62">
        <v>1</v>
      </c>
      <c r="T125" s="62">
        <v>1</v>
      </c>
      <c r="U125" s="62">
        <v>1</v>
      </c>
      <c r="V125" s="62">
        <v>99</v>
      </c>
      <c r="W125" s="62">
        <v>1</v>
      </c>
      <c r="X125" s="62">
        <v>1</v>
      </c>
      <c r="Y125" s="62">
        <v>1</v>
      </c>
      <c r="Z125" s="62">
        <v>1</v>
      </c>
      <c r="AA125" s="62">
        <v>1</v>
      </c>
      <c r="AB125" s="62">
        <v>1</v>
      </c>
      <c r="AC125" s="62">
        <v>1</v>
      </c>
      <c r="AD125" s="62">
        <v>1</v>
      </c>
      <c r="AE125" s="62">
        <v>1</v>
      </c>
      <c r="AF125" s="62">
        <v>1</v>
      </c>
      <c r="AG125" s="62">
        <v>1</v>
      </c>
      <c r="AH125" s="62">
        <v>1</v>
      </c>
      <c r="AI125" s="62">
        <v>1</v>
      </c>
      <c r="AJ125" s="62">
        <v>1</v>
      </c>
      <c r="AK125" s="62">
        <v>1</v>
      </c>
      <c r="AL125" s="62">
        <v>1</v>
      </c>
      <c r="AM125" s="62">
        <v>1</v>
      </c>
      <c r="AN125" s="62">
        <v>1</v>
      </c>
      <c r="AO125" s="62">
        <v>1</v>
      </c>
      <c r="AP125" s="62">
        <v>1</v>
      </c>
      <c r="AQ125" s="62">
        <v>0</v>
      </c>
      <c r="AR125" s="62">
        <v>1</v>
      </c>
      <c r="AS125" s="62">
        <v>1</v>
      </c>
      <c r="AT125" s="62">
        <v>1</v>
      </c>
      <c r="AU125" s="62">
        <v>1</v>
      </c>
      <c r="AV125" s="62">
        <v>1</v>
      </c>
      <c r="AW125" s="62">
        <v>1</v>
      </c>
      <c r="AX125" s="62">
        <v>1</v>
      </c>
      <c r="AY125" s="62">
        <v>1</v>
      </c>
      <c r="AZ125" s="62">
        <v>99</v>
      </c>
      <c r="BA125" s="62">
        <v>99</v>
      </c>
      <c r="BB125" s="62">
        <v>99</v>
      </c>
      <c r="BC125" s="62">
        <v>99</v>
      </c>
      <c r="BD125" s="62">
        <v>1</v>
      </c>
      <c r="BE125" s="62">
        <v>1</v>
      </c>
      <c r="BF125" s="62">
        <v>1</v>
      </c>
      <c r="BG125" s="62">
        <v>1</v>
      </c>
      <c r="BH125" s="62">
        <v>1</v>
      </c>
      <c r="BI125" s="62">
        <v>1</v>
      </c>
      <c r="BJ125" s="62">
        <v>0</v>
      </c>
      <c r="BK125" s="62">
        <v>1</v>
      </c>
      <c r="BL125" s="62">
        <v>1</v>
      </c>
      <c r="BM125" s="62">
        <v>1</v>
      </c>
      <c r="BN125" s="62">
        <v>1</v>
      </c>
      <c r="BO125" s="62">
        <v>1</v>
      </c>
      <c r="BP125" s="62">
        <v>1</v>
      </c>
      <c r="BQ125" s="62">
        <v>1</v>
      </c>
      <c r="BR125" s="62">
        <v>0</v>
      </c>
      <c r="BS125" s="62">
        <v>1</v>
      </c>
      <c r="BT125" s="62">
        <v>1</v>
      </c>
      <c r="BU125" s="62">
        <v>99</v>
      </c>
      <c r="BV125" s="62">
        <v>99</v>
      </c>
      <c r="BW125" s="62">
        <v>99</v>
      </c>
      <c r="BX125" s="62">
        <v>99</v>
      </c>
      <c r="BY125" s="62">
        <v>1</v>
      </c>
      <c r="BZ125" s="62">
        <v>1</v>
      </c>
      <c r="CA125" s="62">
        <v>99</v>
      </c>
      <c r="CB125" s="62">
        <v>99</v>
      </c>
      <c r="CC125" s="62">
        <v>1</v>
      </c>
      <c r="CD125" s="62">
        <v>1</v>
      </c>
      <c r="CE125" s="62">
        <v>1</v>
      </c>
      <c r="CF125" s="62">
        <v>1</v>
      </c>
      <c r="CG125" s="62">
        <v>1</v>
      </c>
      <c r="CH125" s="62">
        <v>1</v>
      </c>
      <c r="CI125" s="62">
        <v>1</v>
      </c>
      <c r="CJ125" s="62">
        <v>1</v>
      </c>
      <c r="CK125" s="62">
        <v>1</v>
      </c>
      <c r="CL125" s="62">
        <v>1</v>
      </c>
      <c r="CM125" s="62">
        <v>1</v>
      </c>
      <c r="CN125" s="62">
        <v>1</v>
      </c>
      <c r="CO125" s="62">
        <v>1</v>
      </c>
      <c r="CP125" s="62">
        <v>1</v>
      </c>
      <c r="CQ125" s="62">
        <v>1</v>
      </c>
      <c r="CR125" s="62">
        <v>120</v>
      </c>
      <c r="CS125" s="62" t="s">
        <v>493</v>
      </c>
      <c r="CT125" s="62">
        <v>1</v>
      </c>
      <c r="CU125" s="62">
        <v>1</v>
      </c>
      <c r="CV125" s="62">
        <v>1</v>
      </c>
      <c r="CW125" s="62">
        <v>1</v>
      </c>
      <c r="CX125" s="62">
        <v>1</v>
      </c>
      <c r="CY125" s="62">
        <v>120</v>
      </c>
      <c r="CZ125" s="62" t="s">
        <v>493</v>
      </c>
      <c r="DA125" s="62">
        <v>1</v>
      </c>
      <c r="DB125" s="62">
        <v>0</v>
      </c>
      <c r="DC125" s="62">
        <v>1</v>
      </c>
      <c r="DD125" s="62">
        <v>0</v>
      </c>
      <c r="DE125" s="62">
        <v>1</v>
      </c>
      <c r="DF125" s="62">
        <v>1</v>
      </c>
      <c r="DG125" s="62">
        <v>1</v>
      </c>
      <c r="DH125" s="62">
        <v>0</v>
      </c>
      <c r="DI125" s="62">
        <v>1</v>
      </c>
      <c r="DJ125" s="62">
        <v>1</v>
      </c>
      <c r="DK125" s="62">
        <v>1</v>
      </c>
      <c r="DL125" s="63"/>
      <c r="DM125" s="62" t="s">
        <v>489</v>
      </c>
      <c r="DN125" s="63"/>
      <c r="DO125" s="63"/>
      <c r="DP125" s="63"/>
      <c r="DQ125" s="63"/>
    </row>
    <row r="126" spans="1:121" s="65" customFormat="1">
      <c r="A126" s="62" t="s">
        <v>489</v>
      </c>
      <c r="B126" s="62">
        <v>7</v>
      </c>
      <c r="C126" s="62" t="s">
        <v>494</v>
      </c>
      <c r="D126" s="62">
        <v>121</v>
      </c>
      <c r="E126" s="62">
        <v>33</v>
      </c>
      <c r="F126" s="62">
        <v>2</v>
      </c>
      <c r="G126" s="62">
        <v>10</v>
      </c>
      <c r="H126" s="62">
        <v>1</v>
      </c>
      <c r="I126" s="62">
        <v>2</v>
      </c>
      <c r="J126" s="62">
        <v>1</v>
      </c>
      <c r="K126" s="62">
        <v>1</v>
      </c>
      <c r="L126" s="62">
        <v>1</v>
      </c>
      <c r="M126" s="62">
        <v>1</v>
      </c>
      <c r="N126" s="62">
        <v>1</v>
      </c>
      <c r="O126" s="62">
        <v>1</v>
      </c>
      <c r="P126" s="62">
        <v>1</v>
      </c>
      <c r="Q126" s="62">
        <v>1</v>
      </c>
      <c r="R126" s="62">
        <v>1</v>
      </c>
      <c r="S126" s="62">
        <v>1</v>
      </c>
      <c r="T126" s="62">
        <v>1</v>
      </c>
      <c r="U126" s="62">
        <v>1</v>
      </c>
      <c r="V126" s="62">
        <v>99</v>
      </c>
      <c r="W126" s="62">
        <v>1</v>
      </c>
      <c r="X126" s="62">
        <v>1</v>
      </c>
      <c r="Y126" s="62">
        <v>1</v>
      </c>
      <c r="Z126" s="62">
        <v>1</v>
      </c>
      <c r="AA126" s="62">
        <v>1</v>
      </c>
      <c r="AB126" s="62">
        <v>1</v>
      </c>
      <c r="AC126" s="62">
        <v>1</v>
      </c>
      <c r="AD126" s="62">
        <v>1</v>
      </c>
      <c r="AE126" s="62">
        <v>1</v>
      </c>
      <c r="AF126" s="62">
        <v>1</v>
      </c>
      <c r="AG126" s="62">
        <v>1</v>
      </c>
      <c r="AH126" s="62">
        <v>1</v>
      </c>
      <c r="AI126" s="62">
        <v>99</v>
      </c>
      <c r="AJ126" s="62">
        <v>1</v>
      </c>
      <c r="AK126" s="62">
        <v>1</v>
      </c>
      <c r="AL126" s="62">
        <v>1</v>
      </c>
      <c r="AM126" s="62">
        <v>1</v>
      </c>
      <c r="AN126" s="62">
        <v>1</v>
      </c>
      <c r="AO126" s="62">
        <v>1</v>
      </c>
      <c r="AP126" s="62">
        <v>1</v>
      </c>
      <c r="AQ126" s="62">
        <v>0.5</v>
      </c>
      <c r="AR126" s="62">
        <v>1</v>
      </c>
      <c r="AS126" s="62">
        <v>1</v>
      </c>
      <c r="AT126" s="62">
        <v>0.5</v>
      </c>
      <c r="AU126" s="62">
        <v>1</v>
      </c>
      <c r="AV126" s="62">
        <v>1</v>
      </c>
      <c r="AW126" s="62">
        <v>1</v>
      </c>
      <c r="AX126" s="62">
        <v>0</v>
      </c>
      <c r="AY126" s="62">
        <v>1</v>
      </c>
      <c r="AZ126" s="62">
        <v>99</v>
      </c>
      <c r="BA126" s="62">
        <v>99</v>
      </c>
      <c r="BB126" s="62">
        <v>99</v>
      </c>
      <c r="BC126" s="62">
        <v>99</v>
      </c>
      <c r="BD126" s="62">
        <v>0.5</v>
      </c>
      <c r="BE126" s="62">
        <v>1</v>
      </c>
      <c r="BF126" s="62">
        <v>1</v>
      </c>
      <c r="BG126" s="62">
        <v>0.5</v>
      </c>
      <c r="BH126" s="62">
        <v>1</v>
      </c>
      <c r="BI126" s="62">
        <v>0.5</v>
      </c>
      <c r="BJ126" s="62">
        <v>0.5</v>
      </c>
      <c r="BK126" s="62">
        <v>0</v>
      </c>
      <c r="BL126" s="62">
        <v>0</v>
      </c>
      <c r="BM126" s="62">
        <v>0</v>
      </c>
      <c r="BN126" s="62">
        <v>0</v>
      </c>
      <c r="BO126" s="62">
        <v>0</v>
      </c>
      <c r="BP126" s="62">
        <v>1</v>
      </c>
      <c r="BQ126" s="62">
        <v>0.5</v>
      </c>
      <c r="BR126" s="62">
        <v>0</v>
      </c>
      <c r="BS126" s="62">
        <v>0</v>
      </c>
      <c r="BT126" s="62">
        <v>0</v>
      </c>
      <c r="BU126" s="62">
        <v>99</v>
      </c>
      <c r="BV126" s="62">
        <v>99</v>
      </c>
      <c r="BW126" s="62">
        <v>99</v>
      </c>
      <c r="BX126" s="62">
        <v>99</v>
      </c>
      <c r="BY126" s="62">
        <v>1</v>
      </c>
      <c r="BZ126" s="62">
        <v>1</v>
      </c>
      <c r="CA126" s="62">
        <v>99</v>
      </c>
      <c r="CB126" s="62">
        <v>99</v>
      </c>
      <c r="CC126" s="62">
        <v>1</v>
      </c>
      <c r="CD126" s="62">
        <v>1</v>
      </c>
      <c r="CE126" s="62">
        <v>1</v>
      </c>
      <c r="CF126" s="62">
        <v>1</v>
      </c>
      <c r="CG126" s="62">
        <v>1</v>
      </c>
      <c r="CH126" s="62">
        <v>99</v>
      </c>
      <c r="CI126" s="62">
        <v>1</v>
      </c>
      <c r="CJ126" s="62">
        <v>1</v>
      </c>
      <c r="CK126" s="62">
        <v>1</v>
      </c>
      <c r="CL126" s="62">
        <v>1</v>
      </c>
      <c r="CM126" s="62">
        <v>1</v>
      </c>
      <c r="CN126" s="62">
        <v>1</v>
      </c>
      <c r="CO126" s="62">
        <v>1</v>
      </c>
      <c r="CP126" s="62">
        <v>1</v>
      </c>
      <c r="CQ126" s="62">
        <v>1</v>
      </c>
      <c r="CR126" s="62">
        <v>121</v>
      </c>
      <c r="CS126" s="62" t="s">
        <v>494</v>
      </c>
      <c r="CT126" s="62">
        <v>1</v>
      </c>
      <c r="CU126" s="62">
        <v>1</v>
      </c>
      <c r="CV126" s="62">
        <v>1</v>
      </c>
      <c r="CW126" s="62">
        <v>1</v>
      </c>
      <c r="CX126" s="62">
        <v>1</v>
      </c>
      <c r="CY126" s="62">
        <v>121</v>
      </c>
      <c r="CZ126" s="62" t="s">
        <v>494</v>
      </c>
      <c r="DA126" s="62">
        <v>0</v>
      </c>
      <c r="DB126" s="62">
        <v>0</v>
      </c>
      <c r="DC126" s="62">
        <v>0</v>
      </c>
      <c r="DD126" s="62">
        <v>0</v>
      </c>
      <c r="DE126" s="62">
        <v>0</v>
      </c>
      <c r="DF126" s="62">
        <v>0</v>
      </c>
      <c r="DG126" s="62">
        <v>0</v>
      </c>
      <c r="DH126" s="62">
        <v>0</v>
      </c>
      <c r="DI126" s="62">
        <v>1</v>
      </c>
      <c r="DJ126" s="62">
        <v>1</v>
      </c>
      <c r="DK126" s="62">
        <v>1</v>
      </c>
      <c r="DL126" s="63"/>
      <c r="DM126" s="62" t="s">
        <v>489</v>
      </c>
      <c r="DN126" s="63"/>
      <c r="DO126" s="63"/>
      <c r="DP126" s="63"/>
      <c r="DQ126" s="63"/>
    </row>
    <row r="127" spans="1:121" s="65" customFormat="1">
      <c r="A127" s="62" t="s">
        <v>489</v>
      </c>
      <c r="B127" s="62">
        <v>7</v>
      </c>
      <c r="C127" s="62" t="s">
        <v>495</v>
      </c>
      <c r="D127" s="62">
        <v>122</v>
      </c>
      <c r="E127" s="62">
        <v>42</v>
      </c>
      <c r="F127" s="62">
        <v>8</v>
      </c>
      <c r="G127" s="62">
        <v>9</v>
      </c>
      <c r="H127" s="62">
        <v>1</v>
      </c>
      <c r="I127" s="62">
        <v>2</v>
      </c>
      <c r="J127" s="62"/>
      <c r="K127" s="62">
        <v>1</v>
      </c>
      <c r="L127" s="62">
        <v>1</v>
      </c>
      <c r="M127" s="62">
        <v>1</v>
      </c>
      <c r="N127" s="62">
        <v>1</v>
      </c>
      <c r="O127" s="62">
        <v>1</v>
      </c>
      <c r="P127" s="62">
        <v>1</v>
      </c>
      <c r="Q127" s="62">
        <v>1</v>
      </c>
      <c r="R127" s="62">
        <v>1</v>
      </c>
      <c r="S127" s="62">
        <v>1</v>
      </c>
      <c r="T127" s="62">
        <v>1</v>
      </c>
      <c r="U127" s="62">
        <v>1</v>
      </c>
      <c r="V127" s="62">
        <v>99</v>
      </c>
      <c r="W127" s="62">
        <v>1</v>
      </c>
      <c r="X127" s="62">
        <v>1</v>
      </c>
      <c r="Y127" s="62">
        <v>1</v>
      </c>
      <c r="Z127" s="62">
        <v>1</v>
      </c>
      <c r="AA127" s="62">
        <v>1</v>
      </c>
      <c r="AB127" s="62">
        <v>1</v>
      </c>
      <c r="AC127" s="62">
        <v>1</v>
      </c>
      <c r="AD127" s="62">
        <v>1</v>
      </c>
      <c r="AE127" s="62">
        <v>1</v>
      </c>
      <c r="AF127" s="62">
        <v>1</v>
      </c>
      <c r="AG127" s="62">
        <v>1</v>
      </c>
      <c r="AH127" s="62">
        <v>1</v>
      </c>
      <c r="AI127" s="62">
        <v>1</v>
      </c>
      <c r="AJ127" s="62">
        <v>1</v>
      </c>
      <c r="AK127" s="62">
        <v>1</v>
      </c>
      <c r="AL127" s="62">
        <v>1</v>
      </c>
      <c r="AM127" s="62">
        <v>1</v>
      </c>
      <c r="AN127" s="62">
        <v>1</v>
      </c>
      <c r="AO127" s="62">
        <v>1</v>
      </c>
      <c r="AP127" s="62">
        <v>1</v>
      </c>
      <c r="AQ127" s="62">
        <v>1</v>
      </c>
      <c r="AR127" s="62">
        <v>1</v>
      </c>
      <c r="AS127" s="62">
        <v>1</v>
      </c>
      <c r="AT127" s="62">
        <v>1</v>
      </c>
      <c r="AU127" s="62">
        <v>1</v>
      </c>
      <c r="AV127" s="62">
        <v>1</v>
      </c>
      <c r="AW127" s="62">
        <v>1</v>
      </c>
      <c r="AX127" s="62">
        <v>1</v>
      </c>
      <c r="AY127" s="62">
        <v>1</v>
      </c>
      <c r="AZ127" s="62">
        <v>99</v>
      </c>
      <c r="BA127" s="62">
        <v>99</v>
      </c>
      <c r="BB127" s="62">
        <v>99</v>
      </c>
      <c r="BC127" s="62">
        <v>99</v>
      </c>
      <c r="BD127" s="62">
        <v>1</v>
      </c>
      <c r="BE127" s="62">
        <v>1</v>
      </c>
      <c r="BF127" s="62">
        <v>1</v>
      </c>
      <c r="BG127" s="62">
        <v>1</v>
      </c>
      <c r="BH127" s="62">
        <v>1</v>
      </c>
      <c r="BI127" s="62">
        <v>1</v>
      </c>
      <c r="BJ127" s="62">
        <v>1</v>
      </c>
      <c r="BK127" s="62">
        <v>1</v>
      </c>
      <c r="BL127" s="62">
        <v>0</v>
      </c>
      <c r="BM127" s="62">
        <v>0</v>
      </c>
      <c r="BN127" s="62">
        <v>0</v>
      </c>
      <c r="BO127" s="62">
        <v>0</v>
      </c>
      <c r="BP127" s="62">
        <v>1</v>
      </c>
      <c r="BQ127" s="62">
        <v>1</v>
      </c>
      <c r="BR127" s="62">
        <v>1</v>
      </c>
      <c r="BS127" s="62">
        <v>1</v>
      </c>
      <c r="BT127" s="62">
        <v>0</v>
      </c>
      <c r="BU127" s="62">
        <v>99</v>
      </c>
      <c r="BV127" s="62">
        <v>99</v>
      </c>
      <c r="BW127" s="62">
        <v>99</v>
      </c>
      <c r="BX127" s="62">
        <v>99</v>
      </c>
      <c r="BY127" s="62">
        <v>1</v>
      </c>
      <c r="BZ127" s="62">
        <v>99</v>
      </c>
      <c r="CA127" s="62">
        <v>0</v>
      </c>
      <c r="CB127" s="62">
        <v>99</v>
      </c>
      <c r="CC127" s="62">
        <v>1</v>
      </c>
      <c r="CD127" s="62">
        <v>1</v>
      </c>
      <c r="CE127" s="62">
        <v>1</v>
      </c>
      <c r="CF127" s="62">
        <v>1</v>
      </c>
      <c r="CG127" s="62">
        <v>1</v>
      </c>
      <c r="CH127" s="62">
        <v>99</v>
      </c>
      <c r="CI127" s="62">
        <v>1</v>
      </c>
      <c r="CJ127" s="62">
        <v>1</v>
      </c>
      <c r="CK127" s="62">
        <v>1</v>
      </c>
      <c r="CL127" s="62">
        <v>1</v>
      </c>
      <c r="CM127" s="62">
        <v>1</v>
      </c>
      <c r="CN127" s="62">
        <v>1</v>
      </c>
      <c r="CO127" s="62">
        <v>1</v>
      </c>
      <c r="CP127" s="62">
        <v>1</v>
      </c>
      <c r="CQ127" s="62">
        <v>1</v>
      </c>
      <c r="CR127" s="62">
        <v>122</v>
      </c>
      <c r="CS127" s="62" t="s">
        <v>495</v>
      </c>
      <c r="CT127" s="62">
        <v>1</v>
      </c>
      <c r="CU127" s="62">
        <v>1</v>
      </c>
      <c r="CV127" s="62">
        <v>1</v>
      </c>
      <c r="CW127" s="62">
        <v>1</v>
      </c>
      <c r="CX127" s="62">
        <v>1</v>
      </c>
      <c r="CY127" s="62">
        <v>122</v>
      </c>
      <c r="CZ127" s="62" t="s">
        <v>495</v>
      </c>
      <c r="DA127" s="62">
        <v>0</v>
      </c>
      <c r="DB127" s="62">
        <v>0</v>
      </c>
      <c r="DC127" s="62">
        <v>0</v>
      </c>
      <c r="DD127" s="62">
        <v>0</v>
      </c>
      <c r="DE127" s="62">
        <v>0</v>
      </c>
      <c r="DF127" s="62">
        <v>0</v>
      </c>
      <c r="DG127" s="62">
        <v>0</v>
      </c>
      <c r="DH127" s="62">
        <v>0</v>
      </c>
      <c r="DI127" s="62">
        <v>1</v>
      </c>
      <c r="DJ127" s="62">
        <v>1</v>
      </c>
      <c r="DK127" s="62">
        <v>0</v>
      </c>
      <c r="DL127" s="63"/>
      <c r="DM127" s="62" t="s">
        <v>489</v>
      </c>
      <c r="DN127" s="63"/>
      <c r="DO127" s="63"/>
      <c r="DP127" s="63"/>
      <c r="DQ127" s="63"/>
    </row>
    <row r="128" spans="1:121" s="65" customFormat="1">
      <c r="A128" s="62" t="s">
        <v>489</v>
      </c>
      <c r="B128" s="62">
        <v>7</v>
      </c>
      <c r="C128" s="62" t="s">
        <v>496</v>
      </c>
      <c r="D128" s="62">
        <v>123</v>
      </c>
      <c r="E128" s="62">
        <v>34</v>
      </c>
      <c r="F128" s="62">
        <v>1</v>
      </c>
      <c r="G128" s="62">
        <v>12</v>
      </c>
      <c r="H128" s="62">
        <v>1</v>
      </c>
      <c r="I128" s="62">
        <v>2</v>
      </c>
      <c r="J128" s="62">
        <v>3</v>
      </c>
      <c r="K128" s="62">
        <v>1</v>
      </c>
      <c r="L128" s="62">
        <v>1</v>
      </c>
      <c r="M128" s="62">
        <v>1</v>
      </c>
      <c r="N128" s="62">
        <v>1</v>
      </c>
      <c r="O128" s="62">
        <v>1</v>
      </c>
      <c r="P128" s="62">
        <v>1</v>
      </c>
      <c r="Q128" s="62">
        <v>1</v>
      </c>
      <c r="R128" s="62">
        <v>1</v>
      </c>
      <c r="S128" s="62">
        <v>1</v>
      </c>
      <c r="T128" s="62">
        <v>1</v>
      </c>
      <c r="U128" s="62">
        <v>1</v>
      </c>
      <c r="V128" s="62">
        <v>99</v>
      </c>
      <c r="W128" s="62">
        <v>1</v>
      </c>
      <c r="X128" s="62">
        <v>1</v>
      </c>
      <c r="Y128" s="62">
        <v>1</v>
      </c>
      <c r="Z128" s="62">
        <v>1</v>
      </c>
      <c r="AA128" s="62">
        <v>1</v>
      </c>
      <c r="AB128" s="62">
        <v>1</v>
      </c>
      <c r="AC128" s="62">
        <v>1</v>
      </c>
      <c r="AD128" s="62">
        <v>1</v>
      </c>
      <c r="AE128" s="62">
        <v>1</v>
      </c>
      <c r="AF128" s="62">
        <v>1</v>
      </c>
      <c r="AG128" s="62">
        <v>1</v>
      </c>
      <c r="AH128" s="62">
        <v>1</v>
      </c>
      <c r="AI128" s="62">
        <v>1</v>
      </c>
      <c r="AJ128" s="62">
        <v>1</v>
      </c>
      <c r="AK128" s="62">
        <v>1</v>
      </c>
      <c r="AL128" s="62">
        <v>1</v>
      </c>
      <c r="AM128" s="62">
        <v>1</v>
      </c>
      <c r="AN128" s="62">
        <v>1</v>
      </c>
      <c r="AO128" s="62">
        <v>1</v>
      </c>
      <c r="AP128" s="62">
        <v>1</v>
      </c>
      <c r="AQ128" s="62">
        <v>0</v>
      </c>
      <c r="AR128" s="62">
        <v>1</v>
      </c>
      <c r="AS128" s="62">
        <v>1</v>
      </c>
      <c r="AT128" s="62">
        <v>1</v>
      </c>
      <c r="AU128" s="62">
        <v>1</v>
      </c>
      <c r="AV128" s="62">
        <v>1</v>
      </c>
      <c r="AW128" s="62">
        <v>1</v>
      </c>
      <c r="AX128" s="62">
        <v>1</v>
      </c>
      <c r="AY128" s="62">
        <v>1</v>
      </c>
      <c r="AZ128" s="62">
        <v>99</v>
      </c>
      <c r="BA128" s="62">
        <v>99</v>
      </c>
      <c r="BB128" s="62">
        <v>99</v>
      </c>
      <c r="BC128" s="62">
        <v>99</v>
      </c>
      <c r="BD128" s="62">
        <v>1</v>
      </c>
      <c r="BE128" s="62">
        <v>1</v>
      </c>
      <c r="BF128" s="62">
        <v>0.5</v>
      </c>
      <c r="BG128" s="62">
        <v>0.5</v>
      </c>
      <c r="BH128" s="62">
        <v>1</v>
      </c>
      <c r="BI128" s="62">
        <v>0.5</v>
      </c>
      <c r="BJ128" s="62">
        <v>0</v>
      </c>
      <c r="BK128" s="62">
        <v>0.5</v>
      </c>
      <c r="BL128" s="62">
        <v>0</v>
      </c>
      <c r="BM128" s="62">
        <v>0</v>
      </c>
      <c r="BN128" s="62">
        <v>0</v>
      </c>
      <c r="BO128" s="62">
        <v>0.5</v>
      </c>
      <c r="BP128" s="62">
        <v>1</v>
      </c>
      <c r="BQ128" s="62">
        <v>0.5</v>
      </c>
      <c r="BR128" s="62">
        <v>0</v>
      </c>
      <c r="BS128" s="62">
        <v>0.5</v>
      </c>
      <c r="BT128" s="62">
        <v>0</v>
      </c>
      <c r="BU128" s="62">
        <v>99</v>
      </c>
      <c r="BV128" s="62">
        <v>99</v>
      </c>
      <c r="BW128" s="62">
        <v>99</v>
      </c>
      <c r="BX128" s="62">
        <v>99</v>
      </c>
      <c r="BY128" s="62">
        <v>0</v>
      </c>
      <c r="BZ128" s="62">
        <v>99</v>
      </c>
      <c r="CA128" s="62">
        <v>99</v>
      </c>
      <c r="CB128" s="62">
        <v>99</v>
      </c>
      <c r="CC128" s="62">
        <v>1</v>
      </c>
      <c r="CD128" s="62">
        <v>1</v>
      </c>
      <c r="CE128" s="62">
        <v>1</v>
      </c>
      <c r="CF128" s="62">
        <v>1</v>
      </c>
      <c r="CG128" s="62">
        <v>1</v>
      </c>
      <c r="CH128" s="62">
        <v>99</v>
      </c>
      <c r="CI128" s="62">
        <v>1</v>
      </c>
      <c r="CJ128" s="62">
        <v>1</v>
      </c>
      <c r="CK128" s="62">
        <v>1</v>
      </c>
      <c r="CL128" s="62">
        <v>1</v>
      </c>
      <c r="CM128" s="62">
        <v>99</v>
      </c>
      <c r="CN128" s="62">
        <v>1</v>
      </c>
      <c r="CO128" s="62">
        <v>1</v>
      </c>
      <c r="CP128" s="62">
        <v>1</v>
      </c>
      <c r="CQ128" s="62">
        <v>1</v>
      </c>
      <c r="CR128" s="62">
        <v>123</v>
      </c>
      <c r="CS128" s="62" t="s">
        <v>496</v>
      </c>
      <c r="CT128" s="62">
        <v>1</v>
      </c>
      <c r="CU128" s="62">
        <v>1</v>
      </c>
      <c r="CV128" s="62">
        <v>1</v>
      </c>
      <c r="CW128" s="62">
        <v>1</v>
      </c>
      <c r="CX128" s="62">
        <v>1</v>
      </c>
      <c r="CY128" s="62">
        <v>123</v>
      </c>
      <c r="CZ128" s="62" t="s">
        <v>496</v>
      </c>
      <c r="DA128" s="62">
        <v>0</v>
      </c>
      <c r="DB128" s="62">
        <v>0</v>
      </c>
      <c r="DC128" s="62">
        <v>0</v>
      </c>
      <c r="DD128" s="62">
        <v>0</v>
      </c>
      <c r="DE128" s="62">
        <v>1</v>
      </c>
      <c r="DF128" s="62">
        <v>0</v>
      </c>
      <c r="DG128" s="62">
        <v>0</v>
      </c>
      <c r="DH128" s="62">
        <v>0</v>
      </c>
      <c r="DI128" s="62">
        <v>1</v>
      </c>
      <c r="DJ128" s="62">
        <v>1</v>
      </c>
      <c r="DK128" s="62">
        <v>1</v>
      </c>
      <c r="DL128" s="63"/>
      <c r="DM128" s="62" t="s">
        <v>489</v>
      </c>
      <c r="DN128" s="63"/>
      <c r="DO128" s="63"/>
      <c r="DP128" s="63"/>
      <c r="DQ128" s="63"/>
    </row>
    <row r="129" spans="1:121" s="65" customFormat="1">
      <c r="A129" s="62" t="s">
        <v>489</v>
      </c>
      <c r="B129" s="62">
        <v>7</v>
      </c>
      <c r="C129" s="62" t="s">
        <v>497</v>
      </c>
      <c r="D129" s="62">
        <v>124</v>
      </c>
      <c r="E129" s="62">
        <v>29</v>
      </c>
      <c r="F129" s="62">
        <v>5</v>
      </c>
      <c r="G129" s="62">
        <v>14</v>
      </c>
      <c r="H129" s="62">
        <v>1</v>
      </c>
      <c r="I129" s="62">
        <v>2</v>
      </c>
      <c r="J129" s="62">
        <v>3</v>
      </c>
      <c r="K129" s="62">
        <v>1</v>
      </c>
      <c r="L129" s="62">
        <v>1</v>
      </c>
      <c r="M129" s="62">
        <v>1</v>
      </c>
      <c r="N129" s="62">
        <v>1</v>
      </c>
      <c r="O129" s="62">
        <v>1</v>
      </c>
      <c r="P129" s="62">
        <v>1</v>
      </c>
      <c r="Q129" s="62">
        <v>1</v>
      </c>
      <c r="R129" s="62">
        <v>1</v>
      </c>
      <c r="S129" s="62">
        <v>1</v>
      </c>
      <c r="T129" s="62">
        <v>1</v>
      </c>
      <c r="U129" s="62">
        <v>1</v>
      </c>
      <c r="V129" s="62">
        <v>99</v>
      </c>
      <c r="W129" s="62">
        <v>1</v>
      </c>
      <c r="X129" s="62">
        <v>1</v>
      </c>
      <c r="Y129" s="62">
        <v>1</v>
      </c>
      <c r="Z129" s="62">
        <v>1</v>
      </c>
      <c r="AA129" s="62">
        <v>1</v>
      </c>
      <c r="AB129" s="62">
        <v>1</v>
      </c>
      <c r="AC129" s="62">
        <v>1</v>
      </c>
      <c r="AD129" s="62">
        <v>1</v>
      </c>
      <c r="AE129" s="62">
        <v>1</v>
      </c>
      <c r="AF129" s="62">
        <v>1</v>
      </c>
      <c r="AG129" s="62">
        <v>1</v>
      </c>
      <c r="AH129" s="62">
        <v>1</v>
      </c>
      <c r="AI129" s="62">
        <v>1</v>
      </c>
      <c r="AJ129" s="62">
        <v>1</v>
      </c>
      <c r="AK129" s="62">
        <v>1</v>
      </c>
      <c r="AL129" s="62">
        <v>1</v>
      </c>
      <c r="AM129" s="62">
        <v>1</v>
      </c>
      <c r="AN129" s="62">
        <v>1</v>
      </c>
      <c r="AO129" s="62">
        <v>1</v>
      </c>
      <c r="AP129" s="62">
        <v>1</v>
      </c>
      <c r="AQ129" s="62">
        <v>1</v>
      </c>
      <c r="AR129" s="62">
        <v>1</v>
      </c>
      <c r="AS129" s="62">
        <v>1</v>
      </c>
      <c r="AT129" s="62">
        <v>1</v>
      </c>
      <c r="AU129" s="62">
        <v>1</v>
      </c>
      <c r="AV129" s="62">
        <v>1</v>
      </c>
      <c r="AW129" s="62">
        <v>1</v>
      </c>
      <c r="AX129" s="62">
        <v>1</v>
      </c>
      <c r="AY129" s="62">
        <v>1</v>
      </c>
      <c r="AZ129" s="62">
        <v>99</v>
      </c>
      <c r="BA129" s="62">
        <v>99</v>
      </c>
      <c r="BB129" s="62">
        <v>99</v>
      </c>
      <c r="BC129" s="62">
        <v>99</v>
      </c>
      <c r="BD129" s="62">
        <v>1</v>
      </c>
      <c r="BE129" s="62">
        <v>1</v>
      </c>
      <c r="BF129" s="62">
        <v>1</v>
      </c>
      <c r="BG129" s="62">
        <v>1</v>
      </c>
      <c r="BH129" s="62">
        <v>1</v>
      </c>
      <c r="BI129" s="62">
        <v>1</v>
      </c>
      <c r="BJ129" s="62">
        <v>1</v>
      </c>
      <c r="BK129" s="62">
        <v>1</v>
      </c>
      <c r="BL129" s="62">
        <v>0</v>
      </c>
      <c r="BM129" s="62">
        <v>0</v>
      </c>
      <c r="BN129" s="62">
        <v>0</v>
      </c>
      <c r="BO129" s="62">
        <v>0</v>
      </c>
      <c r="BP129" s="62">
        <v>1</v>
      </c>
      <c r="BQ129" s="62">
        <v>0</v>
      </c>
      <c r="BR129" s="62">
        <v>0.5</v>
      </c>
      <c r="BS129" s="62">
        <v>0.5</v>
      </c>
      <c r="BT129" s="62">
        <v>0.5</v>
      </c>
      <c r="BU129" s="62">
        <v>99</v>
      </c>
      <c r="BV129" s="62">
        <v>99</v>
      </c>
      <c r="BW129" s="62">
        <v>99</v>
      </c>
      <c r="BX129" s="62">
        <v>99</v>
      </c>
      <c r="BY129" s="62">
        <v>1</v>
      </c>
      <c r="BZ129" s="62">
        <v>1</v>
      </c>
      <c r="CA129" s="62">
        <v>99</v>
      </c>
      <c r="CB129" s="62">
        <v>99</v>
      </c>
      <c r="CC129" s="62">
        <v>1</v>
      </c>
      <c r="CD129" s="62">
        <v>1</v>
      </c>
      <c r="CE129" s="62">
        <v>1</v>
      </c>
      <c r="CF129" s="62">
        <v>1</v>
      </c>
      <c r="CG129" s="62">
        <v>1</v>
      </c>
      <c r="CH129" s="62">
        <v>99</v>
      </c>
      <c r="CI129" s="62">
        <v>1</v>
      </c>
      <c r="CJ129" s="62">
        <v>1</v>
      </c>
      <c r="CK129" s="62">
        <v>1</v>
      </c>
      <c r="CL129" s="62">
        <v>1</v>
      </c>
      <c r="CM129" s="62">
        <v>1</v>
      </c>
      <c r="CN129" s="62">
        <v>1</v>
      </c>
      <c r="CO129" s="62">
        <v>1</v>
      </c>
      <c r="CP129" s="62">
        <v>1</v>
      </c>
      <c r="CQ129" s="62">
        <v>1</v>
      </c>
      <c r="CR129" s="62">
        <v>124</v>
      </c>
      <c r="CS129" s="62" t="s">
        <v>497</v>
      </c>
      <c r="CT129" s="62">
        <v>1</v>
      </c>
      <c r="CU129" s="62">
        <v>1</v>
      </c>
      <c r="CV129" s="62">
        <v>1</v>
      </c>
      <c r="CW129" s="62">
        <v>1</v>
      </c>
      <c r="CX129" s="62">
        <v>1</v>
      </c>
      <c r="CY129" s="62">
        <v>124</v>
      </c>
      <c r="CZ129" s="62" t="s">
        <v>497</v>
      </c>
      <c r="DA129" s="62">
        <v>0</v>
      </c>
      <c r="DB129" s="62">
        <v>0</v>
      </c>
      <c r="DC129" s="62">
        <v>1</v>
      </c>
      <c r="DD129" s="62">
        <v>0</v>
      </c>
      <c r="DE129" s="62">
        <v>0</v>
      </c>
      <c r="DF129" s="62">
        <v>0</v>
      </c>
      <c r="DG129" s="62">
        <v>0</v>
      </c>
      <c r="DH129" s="62">
        <v>0</v>
      </c>
      <c r="DI129" s="62">
        <v>1</v>
      </c>
      <c r="DJ129" s="62">
        <v>1</v>
      </c>
      <c r="DK129" s="62">
        <v>1</v>
      </c>
      <c r="DL129" s="63"/>
      <c r="DM129" s="62" t="s">
        <v>489</v>
      </c>
      <c r="DN129" s="63"/>
      <c r="DO129" s="63"/>
      <c r="DP129" s="63"/>
      <c r="DQ129" s="63"/>
    </row>
    <row r="130" spans="1:121" s="65" customFormat="1">
      <c r="A130" s="62" t="s">
        <v>489</v>
      </c>
      <c r="B130" s="62">
        <v>7</v>
      </c>
      <c r="C130" s="62" t="s">
        <v>498</v>
      </c>
      <c r="D130" s="62">
        <v>125</v>
      </c>
      <c r="E130" s="62">
        <v>25</v>
      </c>
      <c r="F130" s="62">
        <v>5</v>
      </c>
      <c r="G130" s="62">
        <v>0</v>
      </c>
      <c r="H130" s="62">
        <v>1</v>
      </c>
      <c r="I130" s="62">
        <v>2</v>
      </c>
      <c r="J130" s="62">
        <v>1</v>
      </c>
      <c r="K130" s="62">
        <v>1</v>
      </c>
      <c r="L130" s="62">
        <v>1</v>
      </c>
      <c r="M130" s="62">
        <v>1</v>
      </c>
      <c r="N130" s="62">
        <v>1</v>
      </c>
      <c r="O130" s="62">
        <v>1</v>
      </c>
      <c r="P130" s="62">
        <v>1</v>
      </c>
      <c r="Q130" s="62">
        <v>99</v>
      </c>
      <c r="R130" s="62">
        <v>1</v>
      </c>
      <c r="S130" s="62">
        <v>1</v>
      </c>
      <c r="T130" s="62">
        <v>1</v>
      </c>
      <c r="U130" s="62">
        <v>1</v>
      </c>
      <c r="V130" s="62">
        <v>99</v>
      </c>
      <c r="W130" s="62">
        <v>1</v>
      </c>
      <c r="X130" s="62">
        <v>1</v>
      </c>
      <c r="Y130" s="62">
        <v>1</v>
      </c>
      <c r="Z130" s="62">
        <v>1</v>
      </c>
      <c r="AA130" s="62">
        <v>1</v>
      </c>
      <c r="AB130" s="62">
        <v>1</v>
      </c>
      <c r="AC130" s="62">
        <v>1</v>
      </c>
      <c r="AD130" s="62">
        <v>1</v>
      </c>
      <c r="AE130" s="62">
        <v>1</v>
      </c>
      <c r="AF130" s="62">
        <v>1</v>
      </c>
      <c r="AG130" s="62">
        <v>1</v>
      </c>
      <c r="AH130" s="62">
        <v>1</v>
      </c>
      <c r="AI130" s="62">
        <v>1</v>
      </c>
      <c r="AJ130" s="62">
        <v>1</v>
      </c>
      <c r="AK130" s="62">
        <v>1</v>
      </c>
      <c r="AL130" s="62">
        <v>1</v>
      </c>
      <c r="AM130" s="62">
        <v>1</v>
      </c>
      <c r="AN130" s="62">
        <v>1</v>
      </c>
      <c r="AO130" s="62">
        <v>1</v>
      </c>
      <c r="AP130" s="62">
        <v>1</v>
      </c>
      <c r="AQ130" s="62">
        <v>0</v>
      </c>
      <c r="AR130" s="62">
        <v>0.5</v>
      </c>
      <c r="AS130" s="62">
        <v>1</v>
      </c>
      <c r="AT130" s="62">
        <v>1</v>
      </c>
      <c r="AU130" s="62">
        <v>1</v>
      </c>
      <c r="AV130" s="62">
        <v>1</v>
      </c>
      <c r="AW130" s="62">
        <v>1</v>
      </c>
      <c r="AX130" s="62">
        <v>1</v>
      </c>
      <c r="AY130" s="62">
        <v>1</v>
      </c>
      <c r="AZ130" s="62">
        <v>99</v>
      </c>
      <c r="BA130" s="62">
        <v>99</v>
      </c>
      <c r="BB130" s="62">
        <v>99</v>
      </c>
      <c r="BC130" s="62">
        <v>99</v>
      </c>
      <c r="BD130" s="62">
        <v>1</v>
      </c>
      <c r="BE130" s="62">
        <v>1</v>
      </c>
      <c r="BF130" s="62">
        <v>1</v>
      </c>
      <c r="BG130" s="62">
        <v>1</v>
      </c>
      <c r="BH130" s="62">
        <v>1</v>
      </c>
      <c r="BI130" s="62">
        <v>1</v>
      </c>
      <c r="BJ130" s="62">
        <v>0</v>
      </c>
      <c r="BK130" s="62">
        <v>0.5</v>
      </c>
      <c r="BL130" s="62">
        <v>0.5</v>
      </c>
      <c r="BM130" s="62">
        <v>0</v>
      </c>
      <c r="BN130" s="62">
        <v>0</v>
      </c>
      <c r="BO130" s="62">
        <v>0</v>
      </c>
      <c r="BP130" s="62">
        <v>0</v>
      </c>
      <c r="BQ130" s="62">
        <v>0</v>
      </c>
      <c r="BR130" s="62">
        <v>0</v>
      </c>
      <c r="BS130" s="62">
        <v>0.5</v>
      </c>
      <c r="BT130" s="62">
        <v>0</v>
      </c>
      <c r="BU130" s="62">
        <v>99</v>
      </c>
      <c r="BV130" s="62">
        <v>99</v>
      </c>
      <c r="BW130" s="62">
        <v>99</v>
      </c>
      <c r="BX130" s="62">
        <v>99</v>
      </c>
      <c r="BY130" s="62">
        <v>0</v>
      </c>
      <c r="BZ130" s="62">
        <v>99</v>
      </c>
      <c r="CA130" s="62">
        <v>99</v>
      </c>
      <c r="CB130" s="62">
        <v>99</v>
      </c>
      <c r="CC130" s="62">
        <v>1</v>
      </c>
      <c r="CD130" s="62">
        <v>1</v>
      </c>
      <c r="CE130" s="62">
        <v>1</v>
      </c>
      <c r="CF130" s="62">
        <v>1</v>
      </c>
      <c r="CG130" s="62">
        <v>1</v>
      </c>
      <c r="CH130" s="62">
        <v>99</v>
      </c>
      <c r="CI130" s="62">
        <v>1</v>
      </c>
      <c r="CJ130" s="62">
        <v>1</v>
      </c>
      <c r="CK130" s="62">
        <v>1</v>
      </c>
      <c r="CL130" s="62">
        <v>1</v>
      </c>
      <c r="CM130" s="62">
        <v>1</v>
      </c>
      <c r="CN130" s="62">
        <v>1</v>
      </c>
      <c r="CO130" s="62">
        <v>1</v>
      </c>
      <c r="CP130" s="62">
        <v>1</v>
      </c>
      <c r="CQ130" s="62">
        <v>0</v>
      </c>
      <c r="CR130" s="62">
        <v>125</v>
      </c>
      <c r="CS130" s="62" t="s">
        <v>498</v>
      </c>
      <c r="CT130" s="62">
        <v>1</v>
      </c>
      <c r="CU130" s="62">
        <v>1</v>
      </c>
      <c r="CV130" s="62">
        <v>1</v>
      </c>
      <c r="CW130" s="62">
        <v>1</v>
      </c>
      <c r="CX130" s="62">
        <v>1</v>
      </c>
      <c r="CY130" s="62">
        <v>125</v>
      </c>
      <c r="CZ130" s="62" t="s">
        <v>498</v>
      </c>
      <c r="DA130" s="62">
        <v>0</v>
      </c>
      <c r="DB130" s="62">
        <v>0</v>
      </c>
      <c r="DC130" s="62">
        <v>0</v>
      </c>
      <c r="DD130" s="62">
        <v>0</v>
      </c>
      <c r="DE130" s="62">
        <v>0</v>
      </c>
      <c r="DF130" s="62">
        <v>0</v>
      </c>
      <c r="DG130" s="62">
        <v>1</v>
      </c>
      <c r="DH130" s="62">
        <v>0</v>
      </c>
      <c r="DI130" s="62">
        <v>1</v>
      </c>
      <c r="DJ130" s="62">
        <v>1</v>
      </c>
      <c r="DK130" s="62">
        <v>1</v>
      </c>
      <c r="DL130" s="63"/>
      <c r="DM130" s="62" t="s">
        <v>489</v>
      </c>
      <c r="DN130" s="63"/>
      <c r="DO130" s="63"/>
      <c r="DP130" s="63"/>
      <c r="DQ130" s="63"/>
    </row>
    <row r="131" spans="1:121" s="65" customFormat="1">
      <c r="A131" s="62" t="s">
        <v>499</v>
      </c>
      <c r="B131" s="62">
        <v>8</v>
      </c>
      <c r="C131" s="62" t="s">
        <v>500</v>
      </c>
      <c r="D131" s="62">
        <v>126</v>
      </c>
      <c r="E131" s="62">
        <v>614</v>
      </c>
      <c r="F131" s="62">
        <v>31</v>
      </c>
      <c r="G131" s="62">
        <v>161</v>
      </c>
      <c r="H131" s="62">
        <v>1</v>
      </c>
      <c r="I131" s="62">
        <v>2</v>
      </c>
      <c r="J131" s="62"/>
      <c r="K131" s="62">
        <v>1</v>
      </c>
      <c r="L131" s="62">
        <v>1</v>
      </c>
      <c r="M131" s="62">
        <v>1</v>
      </c>
      <c r="N131" s="62">
        <v>1</v>
      </c>
      <c r="O131" s="62">
        <v>1</v>
      </c>
      <c r="P131" s="62">
        <v>1</v>
      </c>
      <c r="Q131" s="62">
        <v>1</v>
      </c>
      <c r="R131" s="62">
        <v>1</v>
      </c>
      <c r="S131" s="62">
        <v>1</v>
      </c>
      <c r="T131" s="62">
        <v>1</v>
      </c>
      <c r="U131" s="62">
        <v>1</v>
      </c>
      <c r="V131" s="62">
        <v>99</v>
      </c>
      <c r="W131" s="62">
        <v>1</v>
      </c>
      <c r="X131" s="62">
        <v>1</v>
      </c>
      <c r="Y131" s="62">
        <v>1</v>
      </c>
      <c r="Z131" s="62">
        <v>1</v>
      </c>
      <c r="AA131" s="62">
        <v>1</v>
      </c>
      <c r="AB131" s="62">
        <v>1</v>
      </c>
      <c r="AC131" s="62">
        <v>1</v>
      </c>
      <c r="AD131" s="62">
        <v>1</v>
      </c>
      <c r="AE131" s="62">
        <v>1</v>
      </c>
      <c r="AF131" s="62">
        <v>1</v>
      </c>
      <c r="AG131" s="62">
        <v>1</v>
      </c>
      <c r="AH131" s="62">
        <v>1</v>
      </c>
      <c r="AI131" s="62">
        <v>1</v>
      </c>
      <c r="AJ131" s="62">
        <v>1</v>
      </c>
      <c r="AK131" s="62">
        <v>1</v>
      </c>
      <c r="AL131" s="62">
        <v>1</v>
      </c>
      <c r="AM131" s="62">
        <v>1</v>
      </c>
      <c r="AN131" s="62">
        <v>1</v>
      </c>
      <c r="AO131" s="62">
        <v>1</v>
      </c>
      <c r="AP131" s="62">
        <v>1</v>
      </c>
      <c r="AQ131" s="62">
        <v>0</v>
      </c>
      <c r="AR131" s="62">
        <v>1</v>
      </c>
      <c r="AS131" s="62">
        <v>1</v>
      </c>
      <c r="AT131" s="62">
        <v>1</v>
      </c>
      <c r="AU131" s="62">
        <v>1</v>
      </c>
      <c r="AV131" s="62">
        <v>1</v>
      </c>
      <c r="AW131" s="62">
        <v>1</v>
      </c>
      <c r="AX131" s="62">
        <v>1</v>
      </c>
      <c r="AY131" s="62">
        <v>1</v>
      </c>
      <c r="AZ131" s="62">
        <v>99</v>
      </c>
      <c r="BA131" s="62">
        <v>99</v>
      </c>
      <c r="BB131" s="62">
        <v>99</v>
      </c>
      <c r="BC131" s="62">
        <v>99</v>
      </c>
      <c r="BD131" s="62">
        <v>1</v>
      </c>
      <c r="BE131" s="62">
        <v>1</v>
      </c>
      <c r="BF131" s="62">
        <v>1</v>
      </c>
      <c r="BG131" s="62">
        <v>1</v>
      </c>
      <c r="BH131" s="62">
        <v>1</v>
      </c>
      <c r="BI131" s="62">
        <v>1</v>
      </c>
      <c r="BJ131" s="62">
        <v>1</v>
      </c>
      <c r="BK131" s="62">
        <v>1</v>
      </c>
      <c r="BL131" s="62">
        <v>1</v>
      </c>
      <c r="BM131" s="62">
        <v>1</v>
      </c>
      <c r="BN131" s="62">
        <v>1</v>
      </c>
      <c r="BO131" s="62">
        <v>1</v>
      </c>
      <c r="BP131" s="62">
        <v>1</v>
      </c>
      <c r="BQ131" s="62">
        <v>1</v>
      </c>
      <c r="BR131" s="62">
        <v>1</v>
      </c>
      <c r="BS131" s="62">
        <v>1</v>
      </c>
      <c r="BT131" s="62">
        <v>1</v>
      </c>
      <c r="BU131" s="62">
        <v>99</v>
      </c>
      <c r="BV131" s="62">
        <v>99</v>
      </c>
      <c r="BW131" s="62">
        <v>99</v>
      </c>
      <c r="BX131" s="62">
        <v>99</v>
      </c>
      <c r="BY131" s="62">
        <v>1</v>
      </c>
      <c r="BZ131" s="62">
        <v>1</v>
      </c>
      <c r="CA131" s="62">
        <v>99</v>
      </c>
      <c r="CB131" s="62">
        <v>99</v>
      </c>
      <c r="CC131" s="62">
        <v>1</v>
      </c>
      <c r="CD131" s="62">
        <v>0</v>
      </c>
      <c r="CE131" s="62">
        <v>0</v>
      </c>
      <c r="CF131" s="62">
        <v>1</v>
      </c>
      <c r="CG131" s="62">
        <v>1</v>
      </c>
      <c r="CH131" s="62">
        <v>1</v>
      </c>
      <c r="CI131" s="62">
        <v>1</v>
      </c>
      <c r="CJ131" s="62">
        <v>1</v>
      </c>
      <c r="CK131" s="62">
        <v>1</v>
      </c>
      <c r="CL131" s="62">
        <v>1</v>
      </c>
      <c r="CM131" s="62">
        <v>99</v>
      </c>
      <c r="CN131" s="62">
        <v>1</v>
      </c>
      <c r="CO131" s="62">
        <v>1</v>
      </c>
      <c r="CP131" s="62">
        <v>0</v>
      </c>
      <c r="CQ131" s="62">
        <v>1</v>
      </c>
      <c r="CR131" s="62">
        <v>126</v>
      </c>
      <c r="CS131" s="62" t="s">
        <v>500</v>
      </c>
      <c r="CT131" s="62">
        <v>1</v>
      </c>
      <c r="CU131" s="62">
        <v>1</v>
      </c>
      <c r="CV131" s="62">
        <v>1</v>
      </c>
      <c r="CW131" s="62">
        <v>1</v>
      </c>
      <c r="CX131" s="62">
        <v>1</v>
      </c>
      <c r="CY131" s="62">
        <v>126</v>
      </c>
      <c r="CZ131" s="62" t="s">
        <v>500</v>
      </c>
      <c r="DA131" s="62">
        <v>1</v>
      </c>
      <c r="DB131" s="62">
        <v>0</v>
      </c>
      <c r="DC131" s="62">
        <v>1</v>
      </c>
      <c r="DD131" s="62">
        <v>0</v>
      </c>
      <c r="DE131" s="62">
        <v>1</v>
      </c>
      <c r="DF131" s="62">
        <v>0</v>
      </c>
      <c r="DG131" s="62">
        <v>0</v>
      </c>
      <c r="DH131" s="62">
        <v>0</v>
      </c>
      <c r="DI131" s="62">
        <v>1</v>
      </c>
      <c r="DJ131" s="62">
        <v>1</v>
      </c>
      <c r="DK131" s="62">
        <v>1</v>
      </c>
      <c r="DL131" s="63"/>
      <c r="DM131" s="62" t="s">
        <v>499</v>
      </c>
      <c r="DN131" s="63"/>
      <c r="DO131" s="63"/>
      <c r="DP131" s="63"/>
      <c r="DQ131" s="63"/>
    </row>
    <row r="132" spans="1:121" s="65" customFormat="1">
      <c r="A132" s="62" t="s">
        <v>499</v>
      </c>
      <c r="B132" s="62">
        <v>8</v>
      </c>
      <c r="C132" s="62" t="s">
        <v>501</v>
      </c>
      <c r="D132" s="62">
        <v>127</v>
      </c>
      <c r="E132" s="62">
        <v>611</v>
      </c>
      <c r="F132" s="62">
        <v>23</v>
      </c>
      <c r="G132" s="62">
        <v>162</v>
      </c>
      <c r="H132" s="62">
        <v>1</v>
      </c>
      <c r="I132" s="62">
        <v>2</v>
      </c>
      <c r="J132" s="62"/>
      <c r="K132" s="62">
        <v>1</v>
      </c>
      <c r="L132" s="62">
        <v>1</v>
      </c>
      <c r="M132" s="62">
        <v>1</v>
      </c>
      <c r="N132" s="62">
        <v>1</v>
      </c>
      <c r="O132" s="62">
        <v>1</v>
      </c>
      <c r="P132" s="62">
        <v>1</v>
      </c>
      <c r="Q132" s="62">
        <v>1</v>
      </c>
      <c r="R132" s="62">
        <v>1</v>
      </c>
      <c r="S132" s="62">
        <v>1</v>
      </c>
      <c r="T132" s="62">
        <v>1</v>
      </c>
      <c r="U132" s="62">
        <v>1</v>
      </c>
      <c r="V132" s="62">
        <v>99</v>
      </c>
      <c r="W132" s="62">
        <v>1</v>
      </c>
      <c r="X132" s="62">
        <v>1</v>
      </c>
      <c r="Y132" s="62">
        <v>1</v>
      </c>
      <c r="Z132" s="62">
        <v>1</v>
      </c>
      <c r="AA132" s="62">
        <v>1</v>
      </c>
      <c r="AB132" s="62">
        <v>1</v>
      </c>
      <c r="AC132" s="62">
        <v>1</v>
      </c>
      <c r="AD132" s="62">
        <v>1</v>
      </c>
      <c r="AE132" s="62">
        <v>1</v>
      </c>
      <c r="AF132" s="62">
        <v>1</v>
      </c>
      <c r="AG132" s="62">
        <v>1</v>
      </c>
      <c r="AH132" s="62">
        <v>1</v>
      </c>
      <c r="AI132" s="62">
        <v>99</v>
      </c>
      <c r="AJ132" s="62">
        <v>1</v>
      </c>
      <c r="AK132" s="62">
        <v>1</v>
      </c>
      <c r="AL132" s="62">
        <v>1</v>
      </c>
      <c r="AM132" s="62">
        <v>1</v>
      </c>
      <c r="AN132" s="62">
        <v>1</v>
      </c>
      <c r="AO132" s="62">
        <v>1</v>
      </c>
      <c r="AP132" s="62">
        <v>1</v>
      </c>
      <c r="AQ132" s="62">
        <v>0</v>
      </c>
      <c r="AR132" s="62">
        <v>1</v>
      </c>
      <c r="AS132" s="62">
        <v>1</v>
      </c>
      <c r="AT132" s="62">
        <v>0.5</v>
      </c>
      <c r="AU132" s="62">
        <v>1</v>
      </c>
      <c r="AV132" s="62">
        <v>0.5</v>
      </c>
      <c r="AW132" s="62">
        <v>1</v>
      </c>
      <c r="AX132" s="62">
        <v>1</v>
      </c>
      <c r="AY132" s="62">
        <v>0</v>
      </c>
      <c r="AZ132" s="62">
        <v>99</v>
      </c>
      <c r="BA132" s="62">
        <v>99</v>
      </c>
      <c r="BB132" s="62">
        <v>99</v>
      </c>
      <c r="BC132" s="62">
        <v>99</v>
      </c>
      <c r="BD132" s="62">
        <v>1</v>
      </c>
      <c r="BE132" s="62">
        <v>1</v>
      </c>
      <c r="BF132" s="62">
        <v>1</v>
      </c>
      <c r="BG132" s="62">
        <v>1</v>
      </c>
      <c r="BH132" s="62">
        <v>1</v>
      </c>
      <c r="BI132" s="62">
        <v>0.5</v>
      </c>
      <c r="BJ132" s="62">
        <v>1</v>
      </c>
      <c r="BK132" s="62">
        <v>1</v>
      </c>
      <c r="BL132" s="62">
        <v>1</v>
      </c>
      <c r="BM132" s="62">
        <v>1</v>
      </c>
      <c r="BN132" s="62">
        <v>1</v>
      </c>
      <c r="BO132" s="62">
        <v>1</v>
      </c>
      <c r="BP132" s="62">
        <v>1</v>
      </c>
      <c r="BQ132" s="62">
        <v>0.5</v>
      </c>
      <c r="BR132" s="62">
        <v>1</v>
      </c>
      <c r="BS132" s="62">
        <v>1</v>
      </c>
      <c r="BT132" s="62">
        <v>1</v>
      </c>
      <c r="BU132" s="62">
        <v>99</v>
      </c>
      <c r="BV132" s="62">
        <v>99</v>
      </c>
      <c r="BW132" s="62">
        <v>99</v>
      </c>
      <c r="BX132" s="62">
        <v>99</v>
      </c>
      <c r="BY132" s="62">
        <v>1</v>
      </c>
      <c r="BZ132" s="62">
        <v>1</v>
      </c>
      <c r="CA132" s="62">
        <v>99</v>
      </c>
      <c r="CB132" s="62">
        <v>99</v>
      </c>
      <c r="CC132" s="62">
        <v>1</v>
      </c>
      <c r="CD132" s="62">
        <v>1</v>
      </c>
      <c r="CE132" s="62">
        <v>1</v>
      </c>
      <c r="CF132" s="62">
        <v>1</v>
      </c>
      <c r="CG132" s="62">
        <v>1</v>
      </c>
      <c r="CH132" s="62">
        <v>1</v>
      </c>
      <c r="CI132" s="62">
        <v>1</v>
      </c>
      <c r="CJ132" s="62">
        <v>1</v>
      </c>
      <c r="CK132" s="62">
        <v>1</v>
      </c>
      <c r="CL132" s="62">
        <v>1</v>
      </c>
      <c r="CM132" s="62">
        <v>1</v>
      </c>
      <c r="CN132" s="62">
        <v>1</v>
      </c>
      <c r="CO132" s="62">
        <v>1</v>
      </c>
      <c r="CP132" s="62">
        <v>1</v>
      </c>
      <c r="CQ132" s="62">
        <v>1</v>
      </c>
      <c r="CR132" s="62">
        <v>127</v>
      </c>
      <c r="CS132" s="62" t="s">
        <v>501</v>
      </c>
      <c r="CT132" s="62">
        <v>1</v>
      </c>
      <c r="CU132" s="62">
        <v>1</v>
      </c>
      <c r="CV132" s="62">
        <v>1</v>
      </c>
      <c r="CW132" s="62">
        <v>1</v>
      </c>
      <c r="CX132" s="62">
        <v>1</v>
      </c>
      <c r="CY132" s="62">
        <v>127</v>
      </c>
      <c r="CZ132" s="62" t="s">
        <v>501</v>
      </c>
      <c r="DA132" s="62">
        <v>1</v>
      </c>
      <c r="DB132" s="62">
        <v>0</v>
      </c>
      <c r="DC132" s="62">
        <v>1</v>
      </c>
      <c r="DD132" s="62">
        <v>0</v>
      </c>
      <c r="DE132" s="62">
        <v>1</v>
      </c>
      <c r="DF132" s="62">
        <v>0</v>
      </c>
      <c r="DG132" s="62">
        <v>1</v>
      </c>
      <c r="DH132" s="62">
        <v>1</v>
      </c>
      <c r="DI132" s="62">
        <v>1</v>
      </c>
      <c r="DJ132" s="62">
        <v>1</v>
      </c>
      <c r="DK132" s="62">
        <v>1</v>
      </c>
      <c r="DL132" s="63"/>
      <c r="DM132" s="62" t="s">
        <v>499</v>
      </c>
      <c r="DN132" s="63"/>
      <c r="DO132" s="63"/>
      <c r="DP132" s="63"/>
      <c r="DQ132" s="63"/>
    </row>
    <row r="133" spans="1:121" s="65" customFormat="1">
      <c r="A133" s="62" t="s">
        <v>499</v>
      </c>
      <c r="B133" s="62">
        <v>8</v>
      </c>
      <c r="C133" s="62" t="s">
        <v>502</v>
      </c>
      <c r="D133" s="62">
        <v>128</v>
      </c>
      <c r="E133" s="62">
        <v>45</v>
      </c>
      <c r="F133" s="62">
        <v>3</v>
      </c>
      <c r="G133" s="62">
        <v>14</v>
      </c>
      <c r="H133" s="62">
        <v>1</v>
      </c>
      <c r="I133" s="62">
        <v>2</v>
      </c>
      <c r="J133" s="62"/>
      <c r="K133" s="62">
        <v>1</v>
      </c>
      <c r="L133" s="62">
        <v>1</v>
      </c>
      <c r="M133" s="62">
        <v>1</v>
      </c>
      <c r="N133" s="62">
        <v>1</v>
      </c>
      <c r="O133" s="62">
        <v>1</v>
      </c>
      <c r="P133" s="62">
        <v>1</v>
      </c>
      <c r="Q133" s="62">
        <v>99</v>
      </c>
      <c r="R133" s="62">
        <v>1</v>
      </c>
      <c r="S133" s="62">
        <v>1</v>
      </c>
      <c r="T133" s="62">
        <v>1</v>
      </c>
      <c r="U133" s="62">
        <v>1</v>
      </c>
      <c r="V133" s="62">
        <v>99</v>
      </c>
      <c r="W133" s="62">
        <v>1</v>
      </c>
      <c r="X133" s="62">
        <v>1</v>
      </c>
      <c r="Y133" s="62">
        <v>1</v>
      </c>
      <c r="Z133" s="62">
        <v>1</v>
      </c>
      <c r="AA133" s="62">
        <v>1</v>
      </c>
      <c r="AB133" s="62">
        <v>1</v>
      </c>
      <c r="AC133" s="62">
        <v>1</v>
      </c>
      <c r="AD133" s="62">
        <v>1</v>
      </c>
      <c r="AE133" s="62">
        <v>1</v>
      </c>
      <c r="AF133" s="62">
        <v>1</v>
      </c>
      <c r="AG133" s="62">
        <v>1</v>
      </c>
      <c r="AH133" s="62">
        <v>1</v>
      </c>
      <c r="AI133" s="62">
        <v>1</v>
      </c>
      <c r="AJ133" s="62">
        <v>1</v>
      </c>
      <c r="AK133" s="62">
        <v>1</v>
      </c>
      <c r="AL133" s="62">
        <v>1</v>
      </c>
      <c r="AM133" s="62">
        <v>1</v>
      </c>
      <c r="AN133" s="62">
        <v>1</v>
      </c>
      <c r="AO133" s="62">
        <v>1</v>
      </c>
      <c r="AP133" s="62">
        <v>1</v>
      </c>
      <c r="AQ133" s="62">
        <v>0.5</v>
      </c>
      <c r="AR133" s="62">
        <v>1</v>
      </c>
      <c r="AS133" s="62">
        <v>1</v>
      </c>
      <c r="AT133" s="62">
        <v>1</v>
      </c>
      <c r="AU133" s="62">
        <v>1</v>
      </c>
      <c r="AV133" s="62">
        <v>1</v>
      </c>
      <c r="AW133" s="62">
        <v>1</v>
      </c>
      <c r="AX133" s="62">
        <v>1</v>
      </c>
      <c r="AY133" s="62">
        <v>1</v>
      </c>
      <c r="AZ133" s="62">
        <v>99</v>
      </c>
      <c r="BA133" s="62">
        <v>99</v>
      </c>
      <c r="BB133" s="62">
        <v>99</v>
      </c>
      <c r="BC133" s="62">
        <v>99</v>
      </c>
      <c r="BD133" s="62">
        <v>1</v>
      </c>
      <c r="BE133" s="62">
        <v>1</v>
      </c>
      <c r="BF133" s="62">
        <v>1</v>
      </c>
      <c r="BG133" s="62">
        <v>1</v>
      </c>
      <c r="BH133" s="62">
        <v>1</v>
      </c>
      <c r="BI133" s="62">
        <v>1</v>
      </c>
      <c r="BJ133" s="62">
        <v>0.5</v>
      </c>
      <c r="BK133" s="62">
        <v>0.5</v>
      </c>
      <c r="BL133" s="62">
        <v>1</v>
      </c>
      <c r="BM133" s="62">
        <v>0.5</v>
      </c>
      <c r="BN133" s="62">
        <v>1</v>
      </c>
      <c r="BO133" s="62">
        <v>1</v>
      </c>
      <c r="BP133" s="62">
        <v>1</v>
      </c>
      <c r="BQ133" s="62">
        <v>1</v>
      </c>
      <c r="BR133" s="62">
        <v>0.5</v>
      </c>
      <c r="BS133" s="62">
        <v>0.5</v>
      </c>
      <c r="BT133" s="62">
        <v>0.5</v>
      </c>
      <c r="BU133" s="62">
        <v>99</v>
      </c>
      <c r="BV133" s="62">
        <v>99</v>
      </c>
      <c r="BW133" s="62">
        <v>99</v>
      </c>
      <c r="BX133" s="62">
        <v>99</v>
      </c>
      <c r="BY133" s="62">
        <v>1</v>
      </c>
      <c r="BZ133" s="62">
        <v>1</v>
      </c>
      <c r="CA133" s="62">
        <v>99</v>
      </c>
      <c r="CB133" s="62">
        <v>99</v>
      </c>
      <c r="CC133" s="62">
        <v>1</v>
      </c>
      <c r="CD133" s="62">
        <v>1</v>
      </c>
      <c r="CE133" s="62">
        <v>1</v>
      </c>
      <c r="CF133" s="62">
        <v>1</v>
      </c>
      <c r="CG133" s="62">
        <v>1</v>
      </c>
      <c r="CH133" s="62">
        <v>1</v>
      </c>
      <c r="CI133" s="62">
        <v>1</v>
      </c>
      <c r="CJ133" s="62">
        <v>1</v>
      </c>
      <c r="CK133" s="62">
        <v>1</v>
      </c>
      <c r="CL133" s="62">
        <v>1</v>
      </c>
      <c r="CM133" s="62">
        <v>1</v>
      </c>
      <c r="CN133" s="62">
        <v>1</v>
      </c>
      <c r="CO133" s="62">
        <v>1</v>
      </c>
      <c r="CP133" s="62">
        <v>1</v>
      </c>
      <c r="CQ133" s="62">
        <v>1</v>
      </c>
      <c r="CR133" s="62">
        <v>128</v>
      </c>
      <c r="CS133" s="62" t="s">
        <v>502</v>
      </c>
      <c r="CT133" s="62">
        <v>1</v>
      </c>
      <c r="CU133" s="62">
        <v>1</v>
      </c>
      <c r="CV133" s="62">
        <v>1</v>
      </c>
      <c r="CW133" s="62">
        <v>1</v>
      </c>
      <c r="CX133" s="62">
        <v>1</v>
      </c>
      <c r="CY133" s="62">
        <v>128</v>
      </c>
      <c r="CZ133" s="62" t="s">
        <v>502</v>
      </c>
      <c r="DA133" s="62">
        <v>1</v>
      </c>
      <c r="DB133" s="62">
        <v>1</v>
      </c>
      <c r="DC133" s="62">
        <v>0</v>
      </c>
      <c r="DD133" s="62">
        <v>0</v>
      </c>
      <c r="DE133" s="62">
        <v>0</v>
      </c>
      <c r="DF133" s="62">
        <v>0</v>
      </c>
      <c r="DG133" s="62">
        <v>0</v>
      </c>
      <c r="DH133" s="62">
        <v>0</v>
      </c>
      <c r="DI133" s="62">
        <v>1</v>
      </c>
      <c r="DJ133" s="62">
        <v>1</v>
      </c>
      <c r="DK133" s="62">
        <v>1</v>
      </c>
      <c r="DL133" s="63"/>
      <c r="DM133" s="62" t="s">
        <v>499</v>
      </c>
      <c r="DN133" s="63"/>
      <c r="DO133" s="63"/>
      <c r="DP133" s="63"/>
      <c r="DQ133" s="63"/>
    </row>
    <row r="134" spans="1:121" s="65" customFormat="1">
      <c r="A134" s="62" t="s">
        <v>499</v>
      </c>
      <c r="B134" s="62">
        <v>8</v>
      </c>
      <c r="C134" s="62" t="s">
        <v>503</v>
      </c>
      <c r="D134" s="62">
        <v>129</v>
      </c>
      <c r="E134" s="62">
        <v>57</v>
      </c>
      <c r="F134" s="62">
        <v>1</v>
      </c>
      <c r="G134" s="62">
        <v>15</v>
      </c>
      <c r="H134" s="62">
        <v>1</v>
      </c>
      <c r="I134" s="62">
        <v>2</v>
      </c>
      <c r="J134" s="62"/>
      <c r="K134" s="62">
        <v>1</v>
      </c>
      <c r="L134" s="62">
        <v>1</v>
      </c>
      <c r="M134" s="62">
        <v>1</v>
      </c>
      <c r="N134" s="62">
        <v>1</v>
      </c>
      <c r="O134" s="62">
        <v>1</v>
      </c>
      <c r="P134" s="62">
        <v>1</v>
      </c>
      <c r="Q134" s="62">
        <v>1</v>
      </c>
      <c r="R134" s="62">
        <v>1</v>
      </c>
      <c r="S134" s="62">
        <v>1</v>
      </c>
      <c r="T134" s="62">
        <v>1</v>
      </c>
      <c r="U134" s="62">
        <v>1</v>
      </c>
      <c r="V134" s="62">
        <v>99</v>
      </c>
      <c r="W134" s="62">
        <v>1</v>
      </c>
      <c r="X134" s="62">
        <v>1</v>
      </c>
      <c r="Y134" s="62">
        <v>1</v>
      </c>
      <c r="Z134" s="62">
        <v>1</v>
      </c>
      <c r="AA134" s="62">
        <v>1</v>
      </c>
      <c r="AB134" s="62">
        <v>1</v>
      </c>
      <c r="AC134" s="62">
        <v>1</v>
      </c>
      <c r="AD134" s="62">
        <v>1</v>
      </c>
      <c r="AE134" s="62">
        <v>1</v>
      </c>
      <c r="AF134" s="62">
        <v>1</v>
      </c>
      <c r="AG134" s="62">
        <v>1</v>
      </c>
      <c r="AH134" s="62">
        <v>1</v>
      </c>
      <c r="AI134" s="62">
        <v>99</v>
      </c>
      <c r="AJ134" s="62">
        <v>1</v>
      </c>
      <c r="AK134" s="62">
        <v>1</v>
      </c>
      <c r="AL134" s="62">
        <v>1</v>
      </c>
      <c r="AM134" s="62">
        <v>1</v>
      </c>
      <c r="AN134" s="62">
        <v>1</v>
      </c>
      <c r="AO134" s="62">
        <v>1</v>
      </c>
      <c r="AP134" s="62">
        <v>0.5</v>
      </c>
      <c r="AQ134" s="62">
        <v>0</v>
      </c>
      <c r="AR134" s="62">
        <v>0</v>
      </c>
      <c r="AS134" s="62">
        <v>1</v>
      </c>
      <c r="AT134" s="62">
        <v>0</v>
      </c>
      <c r="AU134" s="62">
        <v>1</v>
      </c>
      <c r="AV134" s="62">
        <v>0.5</v>
      </c>
      <c r="AW134" s="62">
        <v>1</v>
      </c>
      <c r="AX134" s="62">
        <v>0</v>
      </c>
      <c r="AY134" s="62">
        <v>0</v>
      </c>
      <c r="AZ134" s="62">
        <v>99</v>
      </c>
      <c r="BA134" s="62">
        <v>99</v>
      </c>
      <c r="BB134" s="62">
        <v>99</v>
      </c>
      <c r="BC134" s="62">
        <v>99</v>
      </c>
      <c r="BD134" s="62">
        <v>1</v>
      </c>
      <c r="BE134" s="62">
        <v>1</v>
      </c>
      <c r="BF134" s="62">
        <v>1</v>
      </c>
      <c r="BG134" s="62">
        <v>0</v>
      </c>
      <c r="BH134" s="62">
        <v>1</v>
      </c>
      <c r="BI134" s="62">
        <v>0</v>
      </c>
      <c r="BJ134" s="62">
        <v>0</v>
      </c>
      <c r="BK134" s="62">
        <v>0</v>
      </c>
      <c r="BL134" s="62">
        <v>0</v>
      </c>
      <c r="BM134" s="62">
        <v>0</v>
      </c>
      <c r="BN134" s="62">
        <v>0</v>
      </c>
      <c r="BO134" s="62">
        <v>0</v>
      </c>
      <c r="BP134" s="62">
        <v>0</v>
      </c>
      <c r="BQ134" s="62">
        <v>0</v>
      </c>
      <c r="BR134" s="62">
        <v>0</v>
      </c>
      <c r="BS134" s="62">
        <v>0</v>
      </c>
      <c r="BT134" s="62">
        <v>0</v>
      </c>
      <c r="BU134" s="62">
        <v>99</v>
      </c>
      <c r="BV134" s="62">
        <v>99</v>
      </c>
      <c r="BW134" s="62">
        <v>99</v>
      </c>
      <c r="BX134" s="62">
        <v>99</v>
      </c>
      <c r="BY134" s="62">
        <v>1</v>
      </c>
      <c r="BZ134" s="62">
        <v>1</v>
      </c>
      <c r="CA134" s="62">
        <v>99</v>
      </c>
      <c r="CB134" s="62">
        <v>99</v>
      </c>
      <c r="CC134" s="62">
        <v>1</v>
      </c>
      <c r="CD134" s="62">
        <v>1</v>
      </c>
      <c r="CE134" s="62">
        <v>1</v>
      </c>
      <c r="CF134" s="62">
        <v>1</v>
      </c>
      <c r="CG134" s="62">
        <v>99</v>
      </c>
      <c r="CH134" s="62">
        <v>99</v>
      </c>
      <c r="CI134" s="62">
        <v>1</v>
      </c>
      <c r="CJ134" s="62">
        <v>1</v>
      </c>
      <c r="CK134" s="62">
        <v>1</v>
      </c>
      <c r="CL134" s="62">
        <v>1</v>
      </c>
      <c r="CM134" s="62">
        <v>99</v>
      </c>
      <c r="CN134" s="62">
        <v>1</v>
      </c>
      <c r="CO134" s="62">
        <v>1</v>
      </c>
      <c r="CP134" s="62">
        <v>1</v>
      </c>
      <c r="CQ134" s="62">
        <v>1</v>
      </c>
      <c r="CR134" s="62">
        <v>129</v>
      </c>
      <c r="CS134" s="62" t="s">
        <v>503</v>
      </c>
      <c r="CT134" s="62">
        <v>1</v>
      </c>
      <c r="CU134" s="62">
        <v>1</v>
      </c>
      <c r="CV134" s="62">
        <v>1</v>
      </c>
      <c r="CW134" s="62">
        <v>1</v>
      </c>
      <c r="CX134" s="62">
        <v>1</v>
      </c>
      <c r="CY134" s="62">
        <v>129</v>
      </c>
      <c r="CZ134" s="62" t="s">
        <v>503</v>
      </c>
      <c r="DA134" s="62">
        <v>0</v>
      </c>
      <c r="DB134" s="62">
        <v>0</v>
      </c>
      <c r="DC134" s="62">
        <v>0</v>
      </c>
      <c r="DD134" s="62">
        <v>0</v>
      </c>
      <c r="DE134" s="62">
        <v>0</v>
      </c>
      <c r="DF134" s="62">
        <v>0</v>
      </c>
      <c r="DG134" s="62">
        <v>0</v>
      </c>
      <c r="DH134" s="62">
        <v>0</v>
      </c>
      <c r="DI134" s="62">
        <v>1</v>
      </c>
      <c r="DJ134" s="62">
        <v>1</v>
      </c>
      <c r="DK134" s="62">
        <v>0</v>
      </c>
      <c r="DL134" s="63"/>
      <c r="DM134" s="62" t="s">
        <v>499</v>
      </c>
      <c r="DN134" s="63"/>
      <c r="DO134" s="63"/>
      <c r="DP134" s="63"/>
      <c r="DQ134" s="63"/>
    </row>
    <row r="135" spans="1:121" s="65" customFormat="1">
      <c r="A135" s="62" t="s">
        <v>499</v>
      </c>
      <c r="B135" s="62">
        <v>8</v>
      </c>
      <c r="C135" s="62" t="s">
        <v>504</v>
      </c>
      <c r="D135" s="62">
        <v>130</v>
      </c>
      <c r="E135" s="62">
        <v>44</v>
      </c>
      <c r="F135" s="62">
        <v>3</v>
      </c>
      <c r="G135" s="62">
        <v>11</v>
      </c>
      <c r="H135" s="62">
        <v>1</v>
      </c>
      <c r="I135" s="62">
        <v>2</v>
      </c>
      <c r="J135" s="62"/>
      <c r="K135" s="62">
        <v>1</v>
      </c>
      <c r="L135" s="62">
        <v>1</v>
      </c>
      <c r="M135" s="62">
        <v>1</v>
      </c>
      <c r="N135" s="62">
        <v>1</v>
      </c>
      <c r="O135" s="62">
        <v>1</v>
      </c>
      <c r="P135" s="62">
        <v>1</v>
      </c>
      <c r="Q135" s="62">
        <v>99</v>
      </c>
      <c r="R135" s="62">
        <v>1</v>
      </c>
      <c r="S135" s="62">
        <v>1</v>
      </c>
      <c r="T135" s="62">
        <v>1</v>
      </c>
      <c r="U135" s="62">
        <v>1</v>
      </c>
      <c r="V135" s="62">
        <v>99</v>
      </c>
      <c r="W135" s="62">
        <v>1</v>
      </c>
      <c r="X135" s="62">
        <v>1</v>
      </c>
      <c r="Y135" s="62">
        <v>1</v>
      </c>
      <c r="Z135" s="62">
        <v>1</v>
      </c>
      <c r="AA135" s="62">
        <v>1</v>
      </c>
      <c r="AB135" s="62">
        <v>1</v>
      </c>
      <c r="AC135" s="62">
        <v>1</v>
      </c>
      <c r="AD135" s="62">
        <v>1</v>
      </c>
      <c r="AE135" s="62">
        <v>1</v>
      </c>
      <c r="AF135" s="62">
        <v>1</v>
      </c>
      <c r="AG135" s="62">
        <v>1</v>
      </c>
      <c r="AH135" s="62">
        <v>1</v>
      </c>
      <c r="AI135" s="62">
        <v>99</v>
      </c>
      <c r="AJ135" s="62">
        <v>1</v>
      </c>
      <c r="AK135" s="62">
        <v>1</v>
      </c>
      <c r="AL135" s="62">
        <v>1</v>
      </c>
      <c r="AM135" s="62">
        <v>1</v>
      </c>
      <c r="AN135" s="62">
        <v>1</v>
      </c>
      <c r="AO135" s="62">
        <v>1</v>
      </c>
      <c r="AP135" s="62">
        <v>1</v>
      </c>
      <c r="AQ135" s="62">
        <v>1</v>
      </c>
      <c r="AR135" s="62">
        <v>1</v>
      </c>
      <c r="AS135" s="62">
        <v>1</v>
      </c>
      <c r="AT135" s="62">
        <v>1</v>
      </c>
      <c r="AU135" s="62">
        <v>1</v>
      </c>
      <c r="AV135" s="62">
        <v>1</v>
      </c>
      <c r="AW135" s="62">
        <v>1</v>
      </c>
      <c r="AX135" s="62">
        <v>0</v>
      </c>
      <c r="AY135" s="62">
        <v>1</v>
      </c>
      <c r="AZ135" s="62">
        <v>99</v>
      </c>
      <c r="BA135" s="62">
        <v>99</v>
      </c>
      <c r="BB135" s="62">
        <v>99</v>
      </c>
      <c r="BC135" s="62">
        <v>99</v>
      </c>
      <c r="BD135" s="62">
        <v>1</v>
      </c>
      <c r="BE135" s="62">
        <v>1</v>
      </c>
      <c r="BF135" s="62">
        <v>1</v>
      </c>
      <c r="BG135" s="62">
        <v>1</v>
      </c>
      <c r="BH135" s="62">
        <v>1</v>
      </c>
      <c r="BI135" s="62">
        <v>1</v>
      </c>
      <c r="BJ135" s="62">
        <v>0.5</v>
      </c>
      <c r="BK135" s="62">
        <v>1</v>
      </c>
      <c r="BL135" s="62">
        <v>1</v>
      </c>
      <c r="BM135" s="62">
        <v>0</v>
      </c>
      <c r="BN135" s="62">
        <v>1</v>
      </c>
      <c r="BO135" s="62">
        <v>0</v>
      </c>
      <c r="BP135" s="62">
        <v>1</v>
      </c>
      <c r="BQ135" s="62">
        <v>1</v>
      </c>
      <c r="BR135" s="62">
        <v>1</v>
      </c>
      <c r="BS135" s="62">
        <v>0.5</v>
      </c>
      <c r="BT135" s="62">
        <v>1</v>
      </c>
      <c r="BU135" s="62">
        <v>99</v>
      </c>
      <c r="BV135" s="62">
        <v>99</v>
      </c>
      <c r="BW135" s="62">
        <v>99</v>
      </c>
      <c r="BX135" s="62">
        <v>99</v>
      </c>
      <c r="BY135" s="62">
        <v>0</v>
      </c>
      <c r="BZ135" s="62">
        <v>99</v>
      </c>
      <c r="CA135" s="62">
        <v>99</v>
      </c>
      <c r="CB135" s="62">
        <v>99</v>
      </c>
      <c r="CC135" s="62">
        <v>0</v>
      </c>
      <c r="CD135" s="62">
        <v>1</v>
      </c>
      <c r="CE135" s="62">
        <v>1</v>
      </c>
      <c r="CF135" s="62">
        <v>1</v>
      </c>
      <c r="CG135" s="62">
        <v>99</v>
      </c>
      <c r="CH135" s="62">
        <v>1</v>
      </c>
      <c r="CI135" s="62">
        <v>1</v>
      </c>
      <c r="CJ135" s="62">
        <v>1</v>
      </c>
      <c r="CK135" s="62">
        <v>1</v>
      </c>
      <c r="CL135" s="62">
        <v>1</v>
      </c>
      <c r="CM135" s="62">
        <v>99</v>
      </c>
      <c r="CN135" s="62">
        <v>1</v>
      </c>
      <c r="CO135" s="62">
        <v>1</v>
      </c>
      <c r="CP135" s="62">
        <v>1</v>
      </c>
      <c r="CQ135" s="62">
        <v>1</v>
      </c>
      <c r="CR135" s="62">
        <v>130</v>
      </c>
      <c r="CS135" s="62" t="s">
        <v>504</v>
      </c>
      <c r="CT135" s="62">
        <v>1</v>
      </c>
      <c r="CU135" s="62">
        <v>1</v>
      </c>
      <c r="CV135" s="62">
        <v>1</v>
      </c>
      <c r="CW135" s="62">
        <v>1</v>
      </c>
      <c r="CX135" s="62">
        <v>1</v>
      </c>
      <c r="CY135" s="62">
        <v>130</v>
      </c>
      <c r="CZ135" s="62" t="s">
        <v>504</v>
      </c>
      <c r="DA135" s="62">
        <v>1</v>
      </c>
      <c r="DB135" s="62">
        <v>0</v>
      </c>
      <c r="DC135" s="62">
        <v>1</v>
      </c>
      <c r="DD135" s="62">
        <v>0</v>
      </c>
      <c r="DE135" s="62">
        <v>0</v>
      </c>
      <c r="DF135" s="62">
        <v>0</v>
      </c>
      <c r="DG135" s="62">
        <v>0</v>
      </c>
      <c r="DH135" s="62">
        <v>0</v>
      </c>
      <c r="DI135" s="62">
        <v>1</v>
      </c>
      <c r="DJ135" s="62">
        <v>1</v>
      </c>
      <c r="DK135" s="62">
        <v>1</v>
      </c>
      <c r="DL135" s="63"/>
      <c r="DM135" s="62" t="s">
        <v>499</v>
      </c>
      <c r="DN135" s="63"/>
      <c r="DO135" s="63"/>
      <c r="DP135" s="63"/>
      <c r="DQ135" s="63"/>
    </row>
    <row r="136" spans="1:121" s="65" customFormat="1">
      <c r="A136" s="62" t="s">
        <v>499</v>
      </c>
      <c r="B136" s="62">
        <v>8</v>
      </c>
      <c r="C136" s="62" t="s">
        <v>505</v>
      </c>
      <c r="D136" s="62">
        <v>131</v>
      </c>
      <c r="E136" s="62">
        <v>18</v>
      </c>
      <c r="F136" s="62">
        <v>0</v>
      </c>
      <c r="G136" s="62">
        <v>6</v>
      </c>
      <c r="H136" s="62">
        <v>1</v>
      </c>
      <c r="I136" s="62">
        <v>2</v>
      </c>
      <c r="J136" s="62">
        <v>1</v>
      </c>
      <c r="K136" s="62">
        <v>1</v>
      </c>
      <c r="L136" s="62">
        <v>1</v>
      </c>
      <c r="M136" s="62">
        <v>1</v>
      </c>
      <c r="N136" s="62">
        <v>1</v>
      </c>
      <c r="O136" s="62">
        <v>1</v>
      </c>
      <c r="P136" s="62">
        <v>1</v>
      </c>
      <c r="Q136" s="62">
        <v>99</v>
      </c>
      <c r="R136" s="62">
        <v>1</v>
      </c>
      <c r="S136" s="62">
        <v>1</v>
      </c>
      <c r="T136" s="62">
        <v>1</v>
      </c>
      <c r="U136" s="62">
        <v>1</v>
      </c>
      <c r="V136" s="62">
        <v>99</v>
      </c>
      <c r="W136" s="62">
        <v>1</v>
      </c>
      <c r="X136" s="62">
        <v>1</v>
      </c>
      <c r="Y136" s="62">
        <v>1</v>
      </c>
      <c r="Z136" s="62">
        <v>1</v>
      </c>
      <c r="AA136" s="62">
        <v>1</v>
      </c>
      <c r="AB136" s="62">
        <v>1</v>
      </c>
      <c r="AC136" s="62">
        <v>1</v>
      </c>
      <c r="AD136" s="62">
        <v>1</v>
      </c>
      <c r="AE136" s="62">
        <v>1</v>
      </c>
      <c r="AF136" s="62">
        <v>1</v>
      </c>
      <c r="AG136" s="62">
        <v>1</v>
      </c>
      <c r="AH136" s="62">
        <v>1</v>
      </c>
      <c r="AI136" s="62">
        <v>99</v>
      </c>
      <c r="AJ136" s="62">
        <v>1</v>
      </c>
      <c r="AK136" s="62">
        <v>1</v>
      </c>
      <c r="AL136" s="62">
        <v>1</v>
      </c>
      <c r="AM136" s="62">
        <v>1</v>
      </c>
      <c r="AN136" s="62">
        <v>1</v>
      </c>
      <c r="AO136" s="62">
        <v>1</v>
      </c>
      <c r="AP136" s="62">
        <v>1</v>
      </c>
      <c r="AQ136" s="62">
        <v>1</v>
      </c>
      <c r="AR136" s="62">
        <v>1</v>
      </c>
      <c r="AS136" s="62">
        <v>1</v>
      </c>
      <c r="AT136" s="62">
        <v>1</v>
      </c>
      <c r="AU136" s="62">
        <v>1</v>
      </c>
      <c r="AV136" s="62">
        <v>1</v>
      </c>
      <c r="AW136" s="62">
        <v>1</v>
      </c>
      <c r="AX136" s="62">
        <v>1</v>
      </c>
      <c r="AY136" s="62">
        <v>1</v>
      </c>
      <c r="AZ136" s="62">
        <v>99</v>
      </c>
      <c r="BA136" s="62">
        <v>99</v>
      </c>
      <c r="BB136" s="62">
        <v>99</v>
      </c>
      <c r="BC136" s="62">
        <v>99</v>
      </c>
      <c r="BD136" s="62">
        <v>1</v>
      </c>
      <c r="BE136" s="62">
        <v>1</v>
      </c>
      <c r="BF136" s="62">
        <v>1</v>
      </c>
      <c r="BG136" s="62">
        <v>1</v>
      </c>
      <c r="BH136" s="62">
        <v>1</v>
      </c>
      <c r="BI136" s="62">
        <v>1</v>
      </c>
      <c r="BJ136" s="62">
        <v>1</v>
      </c>
      <c r="BK136" s="62">
        <v>1</v>
      </c>
      <c r="BL136" s="62">
        <v>1</v>
      </c>
      <c r="BM136" s="62">
        <v>0</v>
      </c>
      <c r="BN136" s="62">
        <v>0</v>
      </c>
      <c r="BO136" s="62">
        <v>0</v>
      </c>
      <c r="BP136" s="62">
        <v>1</v>
      </c>
      <c r="BQ136" s="62">
        <v>1</v>
      </c>
      <c r="BR136" s="62">
        <v>1</v>
      </c>
      <c r="BS136" s="62">
        <v>1</v>
      </c>
      <c r="BT136" s="62">
        <v>0</v>
      </c>
      <c r="BU136" s="62">
        <v>99</v>
      </c>
      <c r="BV136" s="62">
        <v>99</v>
      </c>
      <c r="BW136" s="62">
        <v>99</v>
      </c>
      <c r="BX136" s="62">
        <v>99</v>
      </c>
      <c r="BY136" s="62">
        <v>1</v>
      </c>
      <c r="BZ136" s="62">
        <v>1</v>
      </c>
      <c r="CA136" s="62">
        <v>99</v>
      </c>
      <c r="CB136" s="62">
        <v>99</v>
      </c>
      <c r="CC136" s="62">
        <v>1</v>
      </c>
      <c r="CD136" s="62">
        <v>1</v>
      </c>
      <c r="CE136" s="62">
        <v>1</v>
      </c>
      <c r="CF136" s="62">
        <v>1</v>
      </c>
      <c r="CG136" s="62">
        <v>99</v>
      </c>
      <c r="CH136" s="62">
        <v>99</v>
      </c>
      <c r="CI136" s="62">
        <v>1</v>
      </c>
      <c r="CJ136" s="62">
        <v>1</v>
      </c>
      <c r="CK136" s="62">
        <v>1</v>
      </c>
      <c r="CL136" s="62">
        <v>1</v>
      </c>
      <c r="CM136" s="62">
        <v>99</v>
      </c>
      <c r="CN136" s="62">
        <v>1</v>
      </c>
      <c r="CO136" s="62">
        <v>1</v>
      </c>
      <c r="CP136" s="62">
        <v>1</v>
      </c>
      <c r="CQ136" s="62">
        <v>1</v>
      </c>
      <c r="CR136" s="62">
        <v>131</v>
      </c>
      <c r="CS136" s="62" t="s">
        <v>505</v>
      </c>
      <c r="CT136" s="62">
        <v>1</v>
      </c>
      <c r="CU136" s="62">
        <v>1</v>
      </c>
      <c r="CV136" s="62">
        <v>1</v>
      </c>
      <c r="CW136" s="62">
        <v>1</v>
      </c>
      <c r="CX136" s="62">
        <v>1</v>
      </c>
      <c r="CY136" s="62">
        <v>131</v>
      </c>
      <c r="CZ136" s="62" t="s">
        <v>505</v>
      </c>
      <c r="DA136" s="62">
        <v>0</v>
      </c>
      <c r="DB136" s="62">
        <v>0</v>
      </c>
      <c r="DC136" s="62">
        <v>0</v>
      </c>
      <c r="DD136" s="62">
        <v>0</v>
      </c>
      <c r="DE136" s="62">
        <v>0</v>
      </c>
      <c r="DF136" s="62">
        <v>0</v>
      </c>
      <c r="DG136" s="62">
        <v>0</v>
      </c>
      <c r="DH136" s="62">
        <v>0</v>
      </c>
      <c r="DI136" s="62">
        <v>1</v>
      </c>
      <c r="DJ136" s="62">
        <v>1</v>
      </c>
      <c r="DK136" s="62">
        <v>1</v>
      </c>
      <c r="DL136" s="63"/>
      <c r="DM136" s="62" t="s">
        <v>499</v>
      </c>
      <c r="DN136" s="63"/>
      <c r="DO136" s="63"/>
      <c r="DP136" s="63"/>
      <c r="DQ136" s="63"/>
    </row>
    <row r="137" spans="1:121" s="65" customFormat="1">
      <c r="A137" s="62" t="s">
        <v>499</v>
      </c>
      <c r="B137" s="62">
        <v>8</v>
      </c>
      <c r="C137" s="62" t="s">
        <v>506</v>
      </c>
      <c r="D137" s="62">
        <v>132</v>
      </c>
      <c r="E137" s="62">
        <v>71</v>
      </c>
      <c r="F137" s="62">
        <v>1</v>
      </c>
      <c r="G137" s="62">
        <v>16</v>
      </c>
      <c r="H137" s="62">
        <v>1</v>
      </c>
      <c r="I137" s="62">
        <v>2</v>
      </c>
      <c r="J137" s="62"/>
      <c r="K137" s="62">
        <v>1</v>
      </c>
      <c r="L137" s="62">
        <v>1</v>
      </c>
      <c r="M137" s="62">
        <v>1</v>
      </c>
      <c r="N137" s="62">
        <v>1</v>
      </c>
      <c r="O137" s="62">
        <v>1</v>
      </c>
      <c r="P137" s="62">
        <v>1</v>
      </c>
      <c r="Q137" s="62">
        <v>1</v>
      </c>
      <c r="R137" s="62">
        <v>1</v>
      </c>
      <c r="S137" s="62">
        <v>1</v>
      </c>
      <c r="T137" s="62">
        <v>1</v>
      </c>
      <c r="U137" s="62">
        <v>1</v>
      </c>
      <c r="V137" s="62">
        <v>99</v>
      </c>
      <c r="W137" s="62">
        <v>1</v>
      </c>
      <c r="X137" s="62">
        <v>1</v>
      </c>
      <c r="Y137" s="62">
        <v>1</v>
      </c>
      <c r="Z137" s="62">
        <v>1</v>
      </c>
      <c r="AA137" s="62">
        <v>1</v>
      </c>
      <c r="AB137" s="62">
        <v>1</v>
      </c>
      <c r="AC137" s="62">
        <v>1</v>
      </c>
      <c r="AD137" s="62">
        <v>1</v>
      </c>
      <c r="AE137" s="62">
        <v>1</v>
      </c>
      <c r="AF137" s="62">
        <v>1</v>
      </c>
      <c r="AG137" s="62">
        <v>1</v>
      </c>
      <c r="AH137" s="62">
        <v>1</v>
      </c>
      <c r="AI137" s="62">
        <v>1</v>
      </c>
      <c r="AJ137" s="62">
        <v>1</v>
      </c>
      <c r="AK137" s="62">
        <v>1</v>
      </c>
      <c r="AL137" s="62">
        <v>1</v>
      </c>
      <c r="AM137" s="62">
        <v>1</v>
      </c>
      <c r="AN137" s="62">
        <v>1</v>
      </c>
      <c r="AO137" s="62">
        <v>1</v>
      </c>
      <c r="AP137" s="62">
        <v>1</v>
      </c>
      <c r="AQ137" s="62">
        <v>1</v>
      </c>
      <c r="AR137" s="62">
        <v>1</v>
      </c>
      <c r="AS137" s="62">
        <v>1</v>
      </c>
      <c r="AT137" s="62">
        <v>1</v>
      </c>
      <c r="AU137" s="62">
        <v>1</v>
      </c>
      <c r="AV137" s="62">
        <v>1</v>
      </c>
      <c r="AW137" s="62">
        <v>1</v>
      </c>
      <c r="AX137" s="62">
        <v>1</v>
      </c>
      <c r="AY137" s="62">
        <v>1</v>
      </c>
      <c r="AZ137" s="62">
        <v>99</v>
      </c>
      <c r="BA137" s="62">
        <v>99</v>
      </c>
      <c r="BB137" s="62">
        <v>99</v>
      </c>
      <c r="BC137" s="62">
        <v>99</v>
      </c>
      <c r="BD137" s="62">
        <v>1</v>
      </c>
      <c r="BE137" s="62">
        <v>1</v>
      </c>
      <c r="BF137" s="62">
        <v>1</v>
      </c>
      <c r="BG137" s="62">
        <v>1</v>
      </c>
      <c r="BH137" s="62">
        <v>1</v>
      </c>
      <c r="BI137" s="62">
        <v>1</v>
      </c>
      <c r="BJ137" s="62">
        <v>1</v>
      </c>
      <c r="BK137" s="62">
        <v>1</v>
      </c>
      <c r="BL137" s="62">
        <v>1</v>
      </c>
      <c r="BM137" s="62">
        <v>0.5</v>
      </c>
      <c r="BN137" s="62">
        <v>0</v>
      </c>
      <c r="BO137" s="62">
        <v>1</v>
      </c>
      <c r="BP137" s="62">
        <v>1</v>
      </c>
      <c r="BQ137" s="62">
        <v>1</v>
      </c>
      <c r="BR137" s="62">
        <v>1</v>
      </c>
      <c r="BS137" s="62">
        <v>0.5</v>
      </c>
      <c r="BT137" s="62">
        <v>1</v>
      </c>
      <c r="BU137" s="62">
        <v>99</v>
      </c>
      <c r="BV137" s="62">
        <v>99</v>
      </c>
      <c r="BW137" s="62">
        <v>99</v>
      </c>
      <c r="BX137" s="62">
        <v>99</v>
      </c>
      <c r="BY137" s="62">
        <v>1</v>
      </c>
      <c r="BZ137" s="62">
        <v>1</v>
      </c>
      <c r="CA137" s="62">
        <v>99</v>
      </c>
      <c r="CB137" s="62">
        <v>99</v>
      </c>
      <c r="CC137" s="62">
        <v>1</v>
      </c>
      <c r="CD137" s="62">
        <v>1</v>
      </c>
      <c r="CE137" s="62">
        <v>1</v>
      </c>
      <c r="CF137" s="62">
        <v>1</v>
      </c>
      <c r="CG137" s="62">
        <v>1</v>
      </c>
      <c r="CH137" s="62">
        <v>99</v>
      </c>
      <c r="CI137" s="62">
        <v>1</v>
      </c>
      <c r="CJ137" s="62">
        <v>1</v>
      </c>
      <c r="CK137" s="62">
        <v>1</v>
      </c>
      <c r="CL137" s="62">
        <v>1</v>
      </c>
      <c r="CM137" s="62">
        <v>1</v>
      </c>
      <c r="CN137" s="62">
        <v>1</v>
      </c>
      <c r="CO137" s="62">
        <v>1</v>
      </c>
      <c r="CP137" s="62">
        <v>1</v>
      </c>
      <c r="CQ137" s="62">
        <v>1</v>
      </c>
      <c r="CR137" s="62">
        <v>132</v>
      </c>
      <c r="CS137" s="62" t="s">
        <v>506</v>
      </c>
      <c r="CT137" s="62">
        <v>1</v>
      </c>
      <c r="CU137" s="62">
        <v>1</v>
      </c>
      <c r="CV137" s="62">
        <v>1</v>
      </c>
      <c r="CW137" s="62">
        <v>1</v>
      </c>
      <c r="CX137" s="62">
        <v>1</v>
      </c>
      <c r="CY137" s="62">
        <v>132</v>
      </c>
      <c r="CZ137" s="62" t="s">
        <v>506</v>
      </c>
      <c r="DA137" s="62">
        <v>1</v>
      </c>
      <c r="DB137" s="62">
        <v>0</v>
      </c>
      <c r="DC137" s="62">
        <v>0</v>
      </c>
      <c r="DD137" s="62">
        <v>0</v>
      </c>
      <c r="DE137" s="62">
        <v>0</v>
      </c>
      <c r="DF137" s="62">
        <v>0</v>
      </c>
      <c r="DG137" s="62">
        <v>0</v>
      </c>
      <c r="DH137" s="62">
        <v>0</v>
      </c>
      <c r="DI137" s="62">
        <v>1</v>
      </c>
      <c r="DJ137" s="62">
        <v>1</v>
      </c>
      <c r="DK137" s="62">
        <v>1</v>
      </c>
      <c r="DL137" s="63"/>
      <c r="DM137" s="62" t="s">
        <v>499</v>
      </c>
      <c r="DN137" s="63"/>
      <c r="DO137" s="63"/>
      <c r="DP137" s="63"/>
      <c r="DQ137" s="63"/>
    </row>
    <row r="138" spans="1:121" s="65" customFormat="1">
      <c r="A138" s="62" t="s">
        <v>499</v>
      </c>
      <c r="B138" s="62">
        <v>8</v>
      </c>
      <c r="C138" s="62" t="s">
        <v>507</v>
      </c>
      <c r="D138" s="62">
        <v>133</v>
      </c>
      <c r="E138" s="62">
        <v>28</v>
      </c>
      <c r="F138" s="62">
        <v>1</v>
      </c>
      <c r="G138" s="62">
        <v>4</v>
      </c>
      <c r="H138" s="62">
        <v>1</v>
      </c>
      <c r="I138" s="62">
        <v>2</v>
      </c>
      <c r="J138" s="62">
        <v>1</v>
      </c>
      <c r="K138" s="62">
        <v>1</v>
      </c>
      <c r="L138" s="62">
        <v>1</v>
      </c>
      <c r="M138" s="62">
        <v>1</v>
      </c>
      <c r="N138" s="62">
        <v>1</v>
      </c>
      <c r="O138" s="62">
        <v>1</v>
      </c>
      <c r="P138" s="62">
        <v>1</v>
      </c>
      <c r="Q138" s="62">
        <v>1</v>
      </c>
      <c r="R138" s="62">
        <v>1</v>
      </c>
      <c r="S138" s="62">
        <v>1</v>
      </c>
      <c r="T138" s="62">
        <v>1</v>
      </c>
      <c r="U138" s="62">
        <v>1</v>
      </c>
      <c r="V138" s="62">
        <v>99</v>
      </c>
      <c r="W138" s="62">
        <v>1</v>
      </c>
      <c r="X138" s="62">
        <v>1</v>
      </c>
      <c r="Y138" s="62">
        <v>1</v>
      </c>
      <c r="Z138" s="62">
        <v>1</v>
      </c>
      <c r="AA138" s="62">
        <v>1</v>
      </c>
      <c r="AB138" s="62">
        <v>1</v>
      </c>
      <c r="AC138" s="62">
        <v>1</v>
      </c>
      <c r="AD138" s="62">
        <v>1</v>
      </c>
      <c r="AE138" s="62">
        <v>1</v>
      </c>
      <c r="AF138" s="62">
        <v>1</v>
      </c>
      <c r="AG138" s="62">
        <v>1</v>
      </c>
      <c r="AH138" s="62">
        <v>1</v>
      </c>
      <c r="AI138" s="62">
        <v>99</v>
      </c>
      <c r="AJ138" s="62">
        <v>1</v>
      </c>
      <c r="AK138" s="62">
        <v>1</v>
      </c>
      <c r="AL138" s="62">
        <v>1</v>
      </c>
      <c r="AM138" s="62">
        <v>1</v>
      </c>
      <c r="AN138" s="62">
        <v>1</v>
      </c>
      <c r="AO138" s="62">
        <v>1</v>
      </c>
      <c r="AP138" s="62">
        <v>1</v>
      </c>
      <c r="AQ138" s="62">
        <v>1</v>
      </c>
      <c r="AR138" s="62">
        <v>1</v>
      </c>
      <c r="AS138" s="62">
        <v>1</v>
      </c>
      <c r="AT138" s="62">
        <v>1</v>
      </c>
      <c r="AU138" s="62">
        <v>1</v>
      </c>
      <c r="AV138" s="62">
        <v>1</v>
      </c>
      <c r="AW138" s="62">
        <v>1</v>
      </c>
      <c r="AX138" s="62">
        <v>1</v>
      </c>
      <c r="AY138" s="62">
        <v>1</v>
      </c>
      <c r="AZ138" s="62">
        <v>99</v>
      </c>
      <c r="BA138" s="62">
        <v>99</v>
      </c>
      <c r="BB138" s="62">
        <v>99</v>
      </c>
      <c r="BC138" s="62">
        <v>99</v>
      </c>
      <c r="BD138" s="62">
        <v>1</v>
      </c>
      <c r="BE138" s="62">
        <v>1</v>
      </c>
      <c r="BF138" s="62">
        <v>1</v>
      </c>
      <c r="BG138" s="62">
        <v>1</v>
      </c>
      <c r="BH138" s="62">
        <v>1</v>
      </c>
      <c r="BI138" s="62">
        <v>1</v>
      </c>
      <c r="BJ138" s="62">
        <v>1</v>
      </c>
      <c r="BK138" s="62">
        <v>1</v>
      </c>
      <c r="BL138" s="62">
        <v>0.5</v>
      </c>
      <c r="BM138" s="62">
        <v>0.5</v>
      </c>
      <c r="BN138" s="62">
        <v>0.5</v>
      </c>
      <c r="BO138" s="62">
        <v>0.5</v>
      </c>
      <c r="BP138" s="62">
        <v>1</v>
      </c>
      <c r="BQ138" s="62">
        <v>0.5</v>
      </c>
      <c r="BR138" s="62">
        <v>0.5</v>
      </c>
      <c r="BS138" s="62">
        <v>1</v>
      </c>
      <c r="BT138" s="62">
        <v>0.5</v>
      </c>
      <c r="BU138" s="62">
        <v>99</v>
      </c>
      <c r="BV138" s="62">
        <v>99</v>
      </c>
      <c r="BW138" s="62">
        <v>99</v>
      </c>
      <c r="BX138" s="62">
        <v>99</v>
      </c>
      <c r="BY138" s="62">
        <v>1</v>
      </c>
      <c r="BZ138" s="62">
        <v>1</v>
      </c>
      <c r="CA138" s="62">
        <v>99</v>
      </c>
      <c r="CB138" s="62">
        <v>99</v>
      </c>
      <c r="CC138" s="62">
        <v>1</v>
      </c>
      <c r="CD138" s="62">
        <v>1</v>
      </c>
      <c r="CE138" s="62">
        <v>1</v>
      </c>
      <c r="CF138" s="62">
        <v>1</v>
      </c>
      <c r="CG138" s="62">
        <v>99</v>
      </c>
      <c r="CH138" s="62">
        <v>99</v>
      </c>
      <c r="CI138" s="62">
        <v>1</v>
      </c>
      <c r="CJ138" s="62">
        <v>1</v>
      </c>
      <c r="CK138" s="62">
        <v>1</v>
      </c>
      <c r="CL138" s="62">
        <v>1</v>
      </c>
      <c r="CM138" s="62">
        <v>1</v>
      </c>
      <c r="CN138" s="62">
        <v>1</v>
      </c>
      <c r="CO138" s="62">
        <v>1</v>
      </c>
      <c r="CP138" s="62">
        <v>1</v>
      </c>
      <c r="CQ138" s="62">
        <v>0</v>
      </c>
      <c r="CR138" s="62">
        <v>133</v>
      </c>
      <c r="CS138" s="62" t="s">
        <v>507</v>
      </c>
      <c r="CT138" s="62">
        <v>1</v>
      </c>
      <c r="CU138" s="62">
        <v>1</v>
      </c>
      <c r="CV138" s="62">
        <v>1</v>
      </c>
      <c r="CW138" s="62">
        <v>1</v>
      </c>
      <c r="CX138" s="62">
        <v>1</v>
      </c>
      <c r="CY138" s="62">
        <v>133</v>
      </c>
      <c r="CZ138" s="62" t="s">
        <v>507</v>
      </c>
      <c r="DA138" s="62">
        <v>0</v>
      </c>
      <c r="DB138" s="62">
        <v>0</v>
      </c>
      <c r="DC138" s="62">
        <v>0</v>
      </c>
      <c r="DD138" s="62">
        <v>0</v>
      </c>
      <c r="DE138" s="62">
        <v>0</v>
      </c>
      <c r="DF138" s="62">
        <v>0</v>
      </c>
      <c r="DG138" s="62">
        <v>0</v>
      </c>
      <c r="DH138" s="62">
        <v>0</v>
      </c>
      <c r="DI138" s="62">
        <v>1</v>
      </c>
      <c r="DJ138" s="62">
        <v>1</v>
      </c>
      <c r="DK138" s="62">
        <v>1</v>
      </c>
      <c r="DL138" s="63"/>
      <c r="DM138" s="62" t="s">
        <v>499</v>
      </c>
      <c r="DN138" s="63"/>
      <c r="DO138" s="63"/>
      <c r="DP138" s="63"/>
      <c r="DQ138" s="63"/>
    </row>
    <row r="139" spans="1:121" s="65" customFormat="1">
      <c r="A139" s="62" t="s">
        <v>499</v>
      </c>
      <c r="B139" s="62">
        <v>8</v>
      </c>
      <c r="C139" s="62" t="s">
        <v>508</v>
      </c>
      <c r="D139" s="62">
        <v>134</v>
      </c>
      <c r="E139" s="62">
        <v>65</v>
      </c>
      <c r="F139" s="62">
        <v>1</v>
      </c>
      <c r="G139" s="62">
        <v>21</v>
      </c>
      <c r="H139" s="62">
        <v>1</v>
      </c>
      <c r="I139" s="62">
        <v>2</v>
      </c>
      <c r="J139" s="62"/>
      <c r="K139" s="62">
        <v>1</v>
      </c>
      <c r="L139" s="62">
        <v>1</v>
      </c>
      <c r="M139" s="62">
        <v>1</v>
      </c>
      <c r="N139" s="62">
        <v>1</v>
      </c>
      <c r="O139" s="62">
        <v>1</v>
      </c>
      <c r="P139" s="62">
        <v>1</v>
      </c>
      <c r="Q139" s="62">
        <v>99</v>
      </c>
      <c r="R139" s="62">
        <v>1</v>
      </c>
      <c r="S139" s="62">
        <v>1</v>
      </c>
      <c r="T139" s="62">
        <v>1</v>
      </c>
      <c r="U139" s="62">
        <v>1</v>
      </c>
      <c r="V139" s="62">
        <v>99</v>
      </c>
      <c r="W139" s="62">
        <v>1</v>
      </c>
      <c r="X139" s="62">
        <v>1</v>
      </c>
      <c r="Y139" s="62">
        <v>1</v>
      </c>
      <c r="Z139" s="62">
        <v>1</v>
      </c>
      <c r="AA139" s="62">
        <v>1</v>
      </c>
      <c r="AB139" s="62">
        <v>1</v>
      </c>
      <c r="AC139" s="62">
        <v>1</v>
      </c>
      <c r="AD139" s="62">
        <v>1</v>
      </c>
      <c r="AE139" s="62">
        <v>1</v>
      </c>
      <c r="AF139" s="62">
        <v>1</v>
      </c>
      <c r="AG139" s="62">
        <v>1</v>
      </c>
      <c r="AH139" s="62">
        <v>1</v>
      </c>
      <c r="AI139" s="62">
        <v>99</v>
      </c>
      <c r="AJ139" s="62">
        <v>1</v>
      </c>
      <c r="AK139" s="62">
        <v>1</v>
      </c>
      <c r="AL139" s="62">
        <v>1</v>
      </c>
      <c r="AM139" s="62">
        <v>1</v>
      </c>
      <c r="AN139" s="62">
        <v>1</v>
      </c>
      <c r="AO139" s="62">
        <v>1</v>
      </c>
      <c r="AP139" s="62">
        <v>1</v>
      </c>
      <c r="AQ139" s="62">
        <v>0</v>
      </c>
      <c r="AR139" s="62">
        <v>1</v>
      </c>
      <c r="AS139" s="62">
        <v>1</v>
      </c>
      <c r="AT139" s="62">
        <v>1</v>
      </c>
      <c r="AU139" s="62">
        <v>1</v>
      </c>
      <c r="AV139" s="62">
        <v>1</v>
      </c>
      <c r="AW139" s="62">
        <v>1</v>
      </c>
      <c r="AX139" s="62">
        <v>1</v>
      </c>
      <c r="AY139" s="62">
        <v>1</v>
      </c>
      <c r="AZ139" s="62">
        <v>99</v>
      </c>
      <c r="BA139" s="62">
        <v>99</v>
      </c>
      <c r="BB139" s="62">
        <v>99</v>
      </c>
      <c r="BC139" s="62">
        <v>99</v>
      </c>
      <c r="BD139" s="62">
        <v>1</v>
      </c>
      <c r="BE139" s="62">
        <v>1</v>
      </c>
      <c r="BF139" s="62">
        <v>1</v>
      </c>
      <c r="BG139" s="62">
        <v>1</v>
      </c>
      <c r="BH139" s="62">
        <v>1</v>
      </c>
      <c r="BI139" s="62">
        <v>1</v>
      </c>
      <c r="BJ139" s="62">
        <v>1</v>
      </c>
      <c r="BK139" s="62">
        <v>1</v>
      </c>
      <c r="BL139" s="62">
        <v>1</v>
      </c>
      <c r="BM139" s="62">
        <v>1</v>
      </c>
      <c r="BN139" s="62">
        <v>1</v>
      </c>
      <c r="BO139" s="62">
        <v>1</v>
      </c>
      <c r="BP139" s="62">
        <v>1</v>
      </c>
      <c r="BQ139" s="62">
        <v>1</v>
      </c>
      <c r="BR139" s="62">
        <v>1</v>
      </c>
      <c r="BS139" s="62">
        <v>1</v>
      </c>
      <c r="BT139" s="62">
        <v>1</v>
      </c>
      <c r="BU139" s="62">
        <v>99</v>
      </c>
      <c r="BV139" s="62">
        <v>99</v>
      </c>
      <c r="BW139" s="62">
        <v>99</v>
      </c>
      <c r="BX139" s="62">
        <v>99</v>
      </c>
      <c r="BY139" s="62">
        <v>1</v>
      </c>
      <c r="BZ139" s="62">
        <v>1</v>
      </c>
      <c r="CA139" s="62">
        <v>99</v>
      </c>
      <c r="CB139" s="62">
        <v>99</v>
      </c>
      <c r="CC139" s="62">
        <v>1</v>
      </c>
      <c r="CD139" s="62">
        <v>1</v>
      </c>
      <c r="CE139" s="62">
        <v>1</v>
      </c>
      <c r="CF139" s="62">
        <v>1</v>
      </c>
      <c r="CG139" s="62">
        <v>1</v>
      </c>
      <c r="CH139" s="62">
        <v>99</v>
      </c>
      <c r="CI139" s="62">
        <v>1</v>
      </c>
      <c r="CJ139" s="62">
        <v>1</v>
      </c>
      <c r="CK139" s="62">
        <v>1</v>
      </c>
      <c r="CL139" s="62">
        <v>1</v>
      </c>
      <c r="CM139" s="62">
        <v>1</v>
      </c>
      <c r="CN139" s="62">
        <v>1</v>
      </c>
      <c r="CO139" s="62">
        <v>1</v>
      </c>
      <c r="CP139" s="62">
        <v>1</v>
      </c>
      <c r="CQ139" s="62">
        <v>1</v>
      </c>
      <c r="CR139" s="62">
        <v>134</v>
      </c>
      <c r="CS139" s="62" t="s">
        <v>508</v>
      </c>
      <c r="CT139" s="62">
        <v>1</v>
      </c>
      <c r="CU139" s="62">
        <v>1</v>
      </c>
      <c r="CV139" s="62">
        <v>1</v>
      </c>
      <c r="CW139" s="62">
        <v>1</v>
      </c>
      <c r="CX139" s="62">
        <v>1</v>
      </c>
      <c r="CY139" s="62">
        <v>134</v>
      </c>
      <c r="CZ139" s="62" t="s">
        <v>508</v>
      </c>
      <c r="DA139" s="62">
        <v>0</v>
      </c>
      <c r="DB139" s="62">
        <v>0</v>
      </c>
      <c r="DC139" s="62">
        <v>0</v>
      </c>
      <c r="DD139" s="62">
        <v>0</v>
      </c>
      <c r="DE139" s="62">
        <v>0</v>
      </c>
      <c r="DF139" s="62">
        <v>0</v>
      </c>
      <c r="DG139" s="62">
        <v>0</v>
      </c>
      <c r="DH139" s="62">
        <v>0</v>
      </c>
      <c r="DI139" s="62">
        <v>1</v>
      </c>
      <c r="DJ139" s="62">
        <v>1</v>
      </c>
      <c r="DK139" s="62">
        <v>1</v>
      </c>
      <c r="DL139" s="63"/>
      <c r="DM139" s="62" t="s">
        <v>499</v>
      </c>
      <c r="DN139" s="63"/>
      <c r="DO139" s="63"/>
      <c r="DP139" s="63"/>
      <c r="DQ139" s="63"/>
    </row>
    <row r="140" spans="1:121" s="65" customFormat="1">
      <c r="A140" s="62" t="s">
        <v>499</v>
      </c>
      <c r="B140" s="62">
        <v>8</v>
      </c>
      <c r="C140" s="62" t="s">
        <v>509</v>
      </c>
      <c r="D140" s="62">
        <v>135</v>
      </c>
      <c r="E140" s="62">
        <v>33</v>
      </c>
      <c r="F140" s="62">
        <v>3</v>
      </c>
      <c r="G140" s="62">
        <v>4</v>
      </c>
      <c r="H140" s="62">
        <v>1</v>
      </c>
      <c r="I140" s="62">
        <v>2</v>
      </c>
      <c r="J140" s="62">
        <v>1</v>
      </c>
      <c r="K140" s="62">
        <v>1</v>
      </c>
      <c r="L140" s="62">
        <v>1</v>
      </c>
      <c r="M140" s="62">
        <v>1</v>
      </c>
      <c r="N140" s="62">
        <v>1</v>
      </c>
      <c r="O140" s="62">
        <v>1</v>
      </c>
      <c r="P140" s="62">
        <v>1</v>
      </c>
      <c r="Q140" s="62">
        <v>99</v>
      </c>
      <c r="R140" s="62">
        <v>1</v>
      </c>
      <c r="S140" s="62">
        <v>1</v>
      </c>
      <c r="T140" s="62">
        <v>1</v>
      </c>
      <c r="U140" s="62">
        <v>1</v>
      </c>
      <c r="V140" s="62">
        <v>99</v>
      </c>
      <c r="W140" s="62">
        <v>1</v>
      </c>
      <c r="X140" s="62">
        <v>1</v>
      </c>
      <c r="Y140" s="62">
        <v>1</v>
      </c>
      <c r="Z140" s="62">
        <v>1</v>
      </c>
      <c r="AA140" s="62">
        <v>1</v>
      </c>
      <c r="AB140" s="62">
        <v>1</v>
      </c>
      <c r="AC140" s="62">
        <v>1</v>
      </c>
      <c r="AD140" s="62">
        <v>1</v>
      </c>
      <c r="AE140" s="62">
        <v>1</v>
      </c>
      <c r="AF140" s="62">
        <v>1</v>
      </c>
      <c r="AG140" s="62">
        <v>1</v>
      </c>
      <c r="AH140" s="62">
        <v>1</v>
      </c>
      <c r="AI140" s="62">
        <v>99</v>
      </c>
      <c r="AJ140" s="62">
        <v>1</v>
      </c>
      <c r="AK140" s="62">
        <v>1</v>
      </c>
      <c r="AL140" s="62">
        <v>1</v>
      </c>
      <c r="AM140" s="62">
        <v>1</v>
      </c>
      <c r="AN140" s="62">
        <v>1</v>
      </c>
      <c r="AO140" s="62">
        <v>1</v>
      </c>
      <c r="AP140" s="62">
        <v>1</v>
      </c>
      <c r="AQ140" s="62">
        <v>0</v>
      </c>
      <c r="AR140" s="62">
        <v>1</v>
      </c>
      <c r="AS140" s="62">
        <v>1</v>
      </c>
      <c r="AT140" s="62">
        <v>1</v>
      </c>
      <c r="AU140" s="62">
        <v>1</v>
      </c>
      <c r="AV140" s="62">
        <v>1</v>
      </c>
      <c r="AW140" s="62">
        <v>1</v>
      </c>
      <c r="AX140" s="62">
        <v>1</v>
      </c>
      <c r="AY140" s="62">
        <v>1</v>
      </c>
      <c r="AZ140" s="62">
        <v>99</v>
      </c>
      <c r="BA140" s="62">
        <v>99</v>
      </c>
      <c r="BB140" s="62">
        <v>99</v>
      </c>
      <c r="BC140" s="62">
        <v>99</v>
      </c>
      <c r="BD140" s="62">
        <v>1</v>
      </c>
      <c r="BE140" s="62">
        <v>1</v>
      </c>
      <c r="BF140" s="62">
        <v>1</v>
      </c>
      <c r="BG140" s="62">
        <v>1</v>
      </c>
      <c r="BH140" s="62">
        <v>1</v>
      </c>
      <c r="BI140" s="62">
        <v>0.5</v>
      </c>
      <c r="BJ140" s="62">
        <v>0.5</v>
      </c>
      <c r="BK140" s="62">
        <v>1</v>
      </c>
      <c r="BL140" s="62">
        <v>1</v>
      </c>
      <c r="BM140" s="62">
        <v>0</v>
      </c>
      <c r="BN140" s="62">
        <v>0</v>
      </c>
      <c r="BO140" s="62">
        <v>0.5</v>
      </c>
      <c r="BP140" s="62">
        <v>1</v>
      </c>
      <c r="BQ140" s="62">
        <v>0.5</v>
      </c>
      <c r="BR140" s="62">
        <v>0</v>
      </c>
      <c r="BS140" s="62">
        <v>0</v>
      </c>
      <c r="BT140" s="62">
        <v>0</v>
      </c>
      <c r="BU140" s="62">
        <v>99</v>
      </c>
      <c r="BV140" s="62">
        <v>99</v>
      </c>
      <c r="BW140" s="62">
        <v>1</v>
      </c>
      <c r="BX140" s="62">
        <v>1</v>
      </c>
      <c r="BY140" s="62">
        <v>1</v>
      </c>
      <c r="BZ140" s="62">
        <v>1</v>
      </c>
      <c r="CA140" s="62">
        <v>99</v>
      </c>
      <c r="CB140" s="62">
        <v>99</v>
      </c>
      <c r="CC140" s="62">
        <v>1</v>
      </c>
      <c r="CD140" s="62">
        <v>1</v>
      </c>
      <c r="CE140" s="62">
        <v>1</v>
      </c>
      <c r="CF140" s="62">
        <v>1</v>
      </c>
      <c r="CG140" s="62">
        <v>1</v>
      </c>
      <c r="CH140" s="62">
        <v>1</v>
      </c>
      <c r="CI140" s="62">
        <v>1</v>
      </c>
      <c r="CJ140" s="62">
        <v>1</v>
      </c>
      <c r="CK140" s="62">
        <v>1</v>
      </c>
      <c r="CL140" s="62">
        <v>1</v>
      </c>
      <c r="CM140" s="62">
        <v>1</v>
      </c>
      <c r="CN140" s="62">
        <v>1</v>
      </c>
      <c r="CO140" s="62">
        <v>1</v>
      </c>
      <c r="CP140" s="62">
        <v>1</v>
      </c>
      <c r="CQ140" s="62">
        <v>1</v>
      </c>
      <c r="CR140" s="62">
        <v>135</v>
      </c>
      <c r="CS140" s="62" t="s">
        <v>509</v>
      </c>
      <c r="CT140" s="62">
        <v>1</v>
      </c>
      <c r="CU140" s="62">
        <v>1</v>
      </c>
      <c r="CV140" s="62">
        <v>1</v>
      </c>
      <c r="CW140" s="62">
        <v>1</v>
      </c>
      <c r="CX140" s="62">
        <v>1</v>
      </c>
      <c r="CY140" s="62">
        <v>135</v>
      </c>
      <c r="CZ140" s="62" t="s">
        <v>509</v>
      </c>
      <c r="DA140" s="62">
        <v>0</v>
      </c>
      <c r="DB140" s="62">
        <v>1</v>
      </c>
      <c r="DC140" s="62">
        <v>0</v>
      </c>
      <c r="DD140" s="62">
        <v>0</v>
      </c>
      <c r="DE140" s="62">
        <v>0</v>
      </c>
      <c r="DF140" s="62">
        <v>0</v>
      </c>
      <c r="DG140" s="62">
        <v>0</v>
      </c>
      <c r="DH140" s="62">
        <v>0</v>
      </c>
      <c r="DI140" s="62">
        <v>1</v>
      </c>
      <c r="DJ140" s="62">
        <v>1</v>
      </c>
      <c r="DK140" s="62">
        <v>1</v>
      </c>
      <c r="DL140" s="63"/>
      <c r="DM140" s="62" t="s">
        <v>499</v>
      </c>
      <c r="DN140" s="63"/>
      <c r="DO140" s="63"/>
      <c r="DP140" s="63"/>
      <c r="DQ140" s="63"/>
    </row>
    <row r="141" spans="1:121" s="65" customFormat="1">
      <c r="A141" s="62" t="s">
        <v>499</v>
      </c>
      <c r="B141" s="62">
        <v>8</v>
      </c>
      <c r="C141" s="62" t="s">
        <v>510</v>
      </c>
      <c r="D141" s="62">
        <v>136</v>
      </c>
      <c r="E141" s="62">
        <v>17</v>
      </c>
      <c r="F141" s="62">
        <v>0</v>
      </c>
      <c r="G141" s="62">
        <v>1</v>
      </c>
      <c r="H141" s="62">
        <v>1</v>
      </c>
      <c r="I141" s="62">
        <v>2</v>
      </c>
      <c r="J141" s="62">
        <v>1</v>
      </c>
      <c r="K141" s="62">
        <v>1</v>
      </c>
      <c r="L141" s="62">
        <v>1</v>
      </c>
      <c r="M141" s="62">
        <v>1</v>
      </c>
      <c r="N141" s="62">
        <v>1</v>
      </c>
      <c r="O141" s="62">
        <v>1</v>
      </c>
      <c r="P141" s="62">
        <v>1</v>
      </c>
      <c r="Q141" s="62">
        <v>99</v>
      </c>
      <c r="R141" s="62">
        <v>1</v>
      </c>
      <c r="S141" s="62">
        <v>1</v>
      </c>
      <c r="T141" s="62">
        <v>1</v>
      </c>
      <c r="U141" s="62">
        <v>1</v>
      </c>
      <c r="V141" s="62">
        <v>99</v>
      </c>
      <c r="W141" s="62">
        <v>1</v>
      </c>
      <c r="X141" s="62">
        <v>1</v>
      </c>
      <c r="Y141" s="62">
        <v>1</v>
      </c>
      <c r="Z141" s="62">
        <v>1</v>
      </c>
      <c r="AA141" s="62">
        <v>1</v>
      </c>
      <c r="AB141" s="62">
        <v>1</v>
      </c>
      <c r="AC141" s="62">
        <v>1</v>
      </c>
      <c r="AD141" s="62">
        <v>1</v>
      </c>
      <c r="AE141" s="62">
        <v>1</v>
      </c>
      <c r="AF141" s="62">
        <v>1</v>
      </c>
      <c r="AG141" s="62">
        <v>1</v>
      </c>
      <c r="AH141" s="62">
        <v>1</v>
      </c>
      <c r="AI141" s="62">
        <v>99</v>
      </c>
      <c r="AJ141" s="62">
        <v>1</v>
      </c>
      <c r="AK141" s="62">
        <v>1</v>
      </c>
      <c r="AL141" s="62">
        <v>1</v>
      </c>
      <c r="AM141" s="62">
        <v>1</v>
      </c>
      <c r="AN141" s="62">
        <v>1</v>
      </c>
      <c r="AO141" s="62">
        <v>1</v>
      </c>
      <c r="AP141" s="62">
        <v>1</v>
      </c>
      <c r="AQ141" s="62">
        <v>0</v>
      </c>
      <c r="AR141" s="62">
        <v>0.5</v>
      </c>
      <c r="AS141" s="62">
        <v>1</v>
      </c>
      <c r="AT141" s="62">
        <v>1</v>
      </c>
      <c r="AU141" s="62">
        <v>1</v>
      </c>
      <c r="AV141" s="62">
        <v>1</v>
      </c>
      <c r="AW141" s="62">
        <v>1</v>
      </c>
      <c r="AX141" s="62">
        <v>1</v>
      </c>
      <c r="AY141" s="62">
        <v>1</v>
      </c>
      <c r="AZ141" s="62">
        <v>99</v>
      </c>
      <c r="BA141" s="62">
        <v>99</v>
      </c>
      <c r="BB141" s="62">
        <v>99</v>
      </c>
      <c r="BC141" s="62">
        <v>99</v>
      </c>
      <c r="BD141" s="62">
        <v>1</v>
      </c>
      <c r="BE141" s="62">
        <v>1</v>
      </c>
      <c r="BF141" s="62">
        <v>0.5</v>
      </c>
      <c r="BG141" s="62">
        <v>1</v>
      </c>
      <c r="BH141" s="62">
        <v>1</v>
      </c>
      <c r="BI141" s="62">
        <v>0.5</v>
      </c>
      <c r="BJ141" s="62">
        <v>0.5</v>
      </c>
      <c r="BK141" s="62">
        <v>0.5</v>
      </c>
      <c r="BL141" s="62">
        <v>0.5</v>
      </c>
      <c r="BM141" s="62">
        <v>0</v>
      </c>
      <c r="BN141" s="62">
        <v>0</v>
      </c>
      <c r="BO141" s="62">
        <v>0.5</v>
      </c>
      <c r="BP141" s="62">
        <v>1</v>
      </c>
      <c r="BQ141" s="62">
        <v>1</v>
      </c>
      <c r="BR141" s="62">
        <v>0</v>
      </c>
      <c r="BS141" s="62">
        <v>1</v>
      </c>
      <c r="BT141" s="62">
        <v>0.5</v>
      </c>
      <c r="BU141" s="62">
        <v>99</v>
      </c>
      <c r="BV141" s="62">
        <v>99</v>
      </c>
      <c r="BW141" s="62">
        <v>99</v>
      </c>
      <c r="BX141" s="62">
        <v>99</v>
      </c>
      <c r="BY141" s="62">
        <v>1</v>
      </c>
      <c r="BZ141" s="62">
        <v>1</v>
      </c>
      <c r="CA141" s="62">
        <v>99</v>
      </c>
      <c r="CB141" s="62">
        <v>99</v>
      </c>
      <c r="CC141" s="62">
        <v>1</v>
      </c>
      <c r="CD141" s="62">
        <v>1</v>
      </c>
      <c r="CE141" s="62">
        <v>1</v>
      </c>
      <c r="CF141" s="62">
        <v>1</v>
      </c>
      <c r="CG141" s="62">
        <v>1</v>
      </c>
      <c r="CH141" s="62">
        <v>99</v>
      </c>
      <c r="CI141" s="62">
        <v>1</v>
      </c>
      <c r="CJ141" s="62">
        <v>1</v>
      </c>
      <c r="CK141" s="62">
        <v>1</v>
      </c>
      <c r="CL141" s="62">
        <v>1</v>
      </c>
      <c r="CM141" s="62">
        <v>99</v>
      </c>
      <c r="CN141" s="62">
        <v>1</v>
      </c>
      <c r="CO141" s="62">
        <v>1</v>
      </c>
      <c r="CP141" s="62">
        <v>1</v>
      </c>
      <c r="CQ141" s="62">
        <v>1</v>
      </c>
      <c r="CR141" s="62">
        <v>136</v>
      </c>
      <c r="CS141" s="62" t="s">
        <v>510</v>
      </c>
      <c r="CT141" s="62">
        <v>1</v>
      </c>
      <c r="CU141" s="62">
        <v>1</v>
      </c>
      <c r="CV141" s="62">
        <v>1</v>
      </c>
      <c r="CW141" s="62">
        <v>1</v>
      </c>
      <c r="CX141" s="62">
        <v>1</v>
      </c>
      <c r="CY141" s="62">
        <v>136</v>
      </c>
      <c r="CZ141" s="62" t="s">
        <v>510</v>
      </c>
      <c r="DA141" s="62">
        <v>0</v>
      </c>
      <c r="DB141" s="62">
        <v>0</v>
      </c>
      <c r="DC141" s="62">
        <v>0</v>
      </c>
      <c r="DD141" s="62">
        <v>0</v>
      </c>
      <c r="DE141" s="62">
        <v>0</v>
      </c>
      <c r="DF141" s="62">
        <v>0</v>
      </c>
      <c r="DG141" s="62">
        <v>0</v>
      </c>
      <c r="DH141" s="62">
        <v>0</v>
      </c>
      <c r="DI141" s="62">
        <v>1</v>
      </c>
      <c r="DJ141" s="62">
        <v>1</v>
      </c>
      <c r="DK141" s="62">
        <v>0</v>
      </c>
      <c r="DL141" s="63"/>
      <c r="DM141" s="62" t="s">
        <v>499</v>
      </c>
      <c r="DN141" s="63"/>
      <c r="DO141" s="63"/>
      <c r="DP141" s="63"/>
      <c r="DQ141" s="63"/>
    </row>
    <row r="142" spans="1:121" s="65" customFormat="1">
      <c r="A142" s="62" t="s">
        <v>499</v>
      </c>
      <c r="B142" s="62">
        <v>8</v>
      </c>
      <c r="C142" s="62" t="s">
        <v>511</v>
      </c>
      <c r="D142" s="62">
        <v>137</v>
      </c>
      <c r="E142" s="62">
        <v>32</v>
      </c>
      <c r="F142" s="62">
        <v>0</v>
      </c>
      <c r="G142" s="62">
        <v>15</v>
      </c>
      <c r="H142" s="62">
        <v>1</v>
      </c>
      <c r="I142" s="62">
        <v>2</v>
      </c>
      <c r="J142" s="62">
        <v>1</v>
      </c>
      <c r="K142" s="62">
        <v>1</v>
      </c>
      <c r="L142" s="62">
        <v>1</v>
      </c>
      <c r="M142" s="62">
        <v>1</v>
      </c>
      <c r="N142" s="62">
        <v>1</v>
      </c>
      <c r="O142" s="62">
        <v>1</v>
      </c>
      <c r="P142" s="62">
        <v>1</v>
      </c>
      <c r="Q142" s="62">
        <v>1</v>
      </c>
      <c r="R142" s="62">
        <v>1</v>
      </c>
      <c r="S142" s="62">
        <v>1</v>
      </c>
      <c r="T142" s="62">
        <v>1</v>
      </c>
      <c r="U142" s="62">
        <v>1</v>
      </c>
      <c r="V142" s="62">
        <v>99</v>
      </c>
      <c r="W142" s="62">
        <v>1</v>
      </c>
      <c r="X142" s="62">
        <v>1</v>
      </c>
      <c r="Y142" s="62">
        <v>1</v>
      </c>
      <c r="Z142" s="62">
        <v>1</v>
      </c>
      <c r="AA142" s="62">
        <v>1</v>
      </c>
      <c r="AB142" s="62">
        <v>1</v>
      </c>
      <c r="AC142" s="62">
        <v>1</v>
      </c>
      <c r="AD142" s="62">
        <v>1</v>
      </c>
      <c r="AE142" s="62">
        <v>1</v>
      </c>
      <c r="AF142" s="62">
        <v>1</v>
      </c>
      <c r="AG142" s="62">
        <v>1</v>
      </c>
      <c r="AH142" s="62">
        <v>1</v>
      </c>
      <c r="AI142" s="62">
        <v>99</v>
      </c>
      <c r="AJ142" s="62">
        <v>1</v>
      </c>
      <c r="AK142" s="62">
        <v>1</v>
      </c>
      <c r="AL142" s="62">
        <v>1</v>
      </c>
      <c r="AM142" s="62">
        <v>1</v>
      </c>
      <c r="AN142" s="62">
        <v>1</v>
      </c>
      <c r="AO142" s="62">
        <v>1</v>
      </c>
      <c r="AP142" s="62">
        <v>1</v>
      </c>
      <c r="AQ142" s="62">
        <v>1</v>
      </c>
      <c r="AR142" s="62">
        <v>1</v>
      </c>
      <c r="AS142" s="62">
        <v>1</v>
      </c>
      <c r="AT142" s="62">
        <v>1</v>
      </c>
      <c r="AU142" s="62">
        <v>1</v>
      </c>
      <c r="AV142" s="62">
        <v>1</v>
      </c>
      <c r="AW142" s="62">
        <v>1</v>
      </c>
      <c r="AX142" s="62">
        <v>1</v>
      </c>
      <c r="AY142" s="62">
        <v>1</v>
      </c>
      <c r="AZ142" s="62">
        <v>99</v>
      </c>
      <c r="BA142" s="62">
        <v>99</v>
      </c>
      <c r="BB142" s="62">
        <v>99</v>
      </c>
      <c r="BC142" s="62">
        <v>99</v>
      </c>
      <c r="BD142" s="62">
        <v>1</v>
      </c>
      <c r="BE142" s="62">
        <v>1</v>
      </c>
      <c r="BF142" s="62">
        <v>1</v>
      </c>
      <c r="BG142" s="62">
        <v>1</v>
      </c>
      <c r="BH142" s="62">
        <v>1</v>
      </c>
      <c r="BI142" s="62">
        <v>1</v>
      </c>
      <c r="BJ142" s="62">
        <v>1</v>
      </c>
      <c r="BK142" s="62">
        <v>1</v>
      </c>
      <c r="BL142" s="62">
        <v>1</v>
      </c>
      <c r="BM142" s="62">
        <v>1</v>
      </c>
      <c r="BN142" s="62">
        <v>1</v>
      </c>
      <c r="BO142" s="62">
        <v>1</v>
      </c>
      <c r="BP142" s="62">
        <v>0</v>
      </c>
      <c r="BQ142" s="62">
        <v>1</v>
      </c>
      <c r="BR142" s="62">
        <v>1</v>
      </c>
      <c r="BS142" s="62">
        <v>1</v>
      </c>
      <c r="BT142" s="62">
        <v>1</v>
      </c>
      <c r="BU142" s="62">
        <v>99</v>
      </c>
      <c r="BV142" s="62">
        <v>99</v>
      </c>
      <c r="BW142" s="62">
        <v>99</v>
      </c>
      <c r="BX142" s="62">
        <v>99</v>
      </c>
      <c r="BY142" s="62">
        <v>1</v>
      </c>
      <c r="BZ142" s="62">
        <v>1</v>
      </c>
      <c r="CA142" s="62">
        <v>99</v>
      </c>
      <c r="CB142" s="62">
        <v>99</v>
      </c>
      <c r="CC142" s="62">
        <v>1</v>
      </c>
      <c r="CD142" s="62">
        <v>1</v>
      </c>
      <c r="CE142" s="62">
        <v>1</v>
      </c>
      <c r="CF142" s="62">
        <v>1</v>
      </c>
      <c r="CG142" s="62">
        <v>99</v>
      </c>
      <c r="CH142" s="62">
        <v>99</v>
      </c>
      <c r="CI142" s="62">
        <v>1</v>
      </c>
      <c r="CJ142" s="62">
        <v>1</v>
      </c>
      <c r="CK142" s="62">
        <v>1</v>
      </c>
      <c r="CL142" s="62">
        <v>1</v>
      </c>
      <c r="CM142" s="62">
        <v>99</v>
      </c>
      <c r="CN142" s="62">
        <v>1</v>
      </c>
      <c r="CO142" s="62">
        <v>1</v>
      </c>
      <c r="CP142" s="62">
        <v>1</v>
      </c>
      <c r="CQ142" s="62">
        <v>0</v>
      </c>
      <c r="CR142" s="62">
        <v>137</v>
      </c>
      <c r="CS142" s="62" t="s">
        <v>511</v>
      </c>
      <c r="CT142" s="62">
        <v>1</v>
      </c>
      <c r="CU142" s="62">
        <v>1</v>
      </c>
      <c r="CV142" s="62">
        <v>1</v>
      </c>
      <c r="CW142" s="62">
        <v>1</v>
      </c>
      <c r="CX142" s="62">
        <v>1</v>
      </c>
      <c r="CY142" s="62">
        <v>137</v>
      </c>
      <c r="CZ142" s="62" t="s">
        <v>511</v>
      </c>
      <c r="DA142" s="62">
        <v>0</v>
      </c>
      <c r="DB142" s="62">
        <v>0</v>
      </c>
      <c r="DC142" s="62">
        <v>0</v>
      </c>
      <c r="DD142" s="62">
        <v>0</v>
      </c>
      <c r="DE142" s="62">
        <v>0</v>
      </c>
      <c r="DF142" s="62">
        <v>0</v>
      </c>
      <c r="DG142" s="62">
        <v>0</v>
      </c>
      <c r="DH142" s="62">
        <v>0</v>
      </c>
      <c r="DI142" s="62">
        <v>1</v>
      </c>
      <c r="DJ142" s="62">
        <v>1</v>
      </c>
      <c r="DK142" s="62">
        <v>1</v>
      </c>
      <c r="DL142" s="63"/>
      <c r="DM142" s="62" t="s">
        <v>499</v>
      </c>
      <c r="DN142" s="63"/>
      <c r="DO142" s="63"/>
      <c r="DP142" s="63"/>
      <c r="DQ142" s="63"/>
    </row>
    <row r="143" spans="1:121" s="65" customFormat="1">
      <c r="A143" s="62" t="s">
        <v>499</v>
      </c>
      <c r="B143" s="62">
        <v>8</v>
      </c>
      <c r="C143" s="62" t="s">
        <v>512</v>
      </c>
      <c r="D143" s="62">
        <v>138</v>
      </c>
      <c r="E143" s="62">
        <v>35</v>
      </c>
      <c r="F143" s="62">
        <v>2</v>
      </c>
      <c r="G143" s="62">
        <v>7</v>
      </c>
      <c r="H143" s="62">
        <v>1</v>
      </c>
      <c r="I143" s="62">
        <v>2</v>
      </c>
      <c r="J143" s="62">
        <v>1</v>
      </c>
      <c r="K143" s="62">
        <v>1</v>
      </c>
      <c r="L143" s="62">
        <v>1</v>
      </c>
      <c r="M143" s="62">
        <v>1</v>
      </c>
      <c r="N143" s="62">
        <v>1</v>
      </c>
      <c r="O143" s="62">
        <v>1</v>
      </c>
      <c r="P143" s="62">
        <v>1</v>
      </c>
      <c r="Q143" s="62">
        <v>99</v>
      </c>
      <c r="R143" s="62">
        <v>1</v>
      </c>
      <c r="S143" s="62">
        <v>1</v>
      </c>
      <c r="T143" s="62">
        <v>1</v>
      </c>
      <c r="U143" s="62">
        <v>1</v>
      </c>
      <c r="V143" s="62">
        <v>99</v>
      </c>
      <c r="W143" s="62">
        <v>1</v>
      </c>
      <c r="X143" s="62">
        <v>1</v>
      </c>
      <c r="Y143" s="62">
        <v>1</v>
      </c>
      <c r="Z143" s="62">
        <v>1</v>
      </c>
      <c r="AA143" s="62">
        <v>1</v>
      </c>
      <c r="AB143" s="62">
        <v>1</v>
      </c>
      <c r="AC143" s="62">
        <v>1</v>
      </c>
      <c r="AD143" s="62">
        <v>1</v>
      </c>
      <c r="AE143" s="62">
        <v>1</v>
      </c>
      <c r="AF143" s="62">
        <v>1</v>
      </c>
      <c r="AG143" s="62">
        <v>1</v>
      </c>
      <c r="AH143" s="62">
        <v>1</v>
      </c>
      <c r="AI143" s="62">
        <v>99</v>
      </c>
      <c r="AJ143" s="62">
        <v>1</v>
      </c>
      <c r="AK143" s="62">
        <v>1</v>
      </c>
      <c r="AL143" s="62">
        <v>1</v>
      </c>
      <c r="AM143" s="62">
        <v>1</v>
      </c>
      <c r="AN143" s="62">
        <v>0.5</v>
      </c>
      <c r="AO143" s="62">
        <v>1</v>
      </c>
      <c r="AP143" s="62">
        <v>1</v>
      </c>
      <c r="AQ143" s="62">
        <v>0</v>
      </c>
      <c r="AR143" s="62">
        <v>0.5</v>
      </c>
      <c r="AS143" s="62">
        <v>1</v>
      </c>
      <c r="AT143" s="62">
        <v>0.5</v>
      </c>
      <c r="AU143" s="62">
        <v>1</v>
      </c>
      <c r="AV143" s="62">
        <v>0.5</v>
      </c>
      <c r="AW143" s="62">
        <v>1</v>
      </c>
      <c r="AX143" s="62">
        <v>0</v>
      </c>
      <c r="AY143" s="62">
        <v>0</v>
      </c>
      <c r="AZ143" s="62">
        <v>99</v>
      </c>
      <c r="BA143" s="62">
        <v>99</v>
      </c>
      <c r="BB143" s="62">
        <v>99</v>
      </c>
      <c r="BC143" s="62">
        <v>99</v>
      </c>
      <c r="BD143" s="62">
        <v>0.5</v>
      </c>
      <c r="BE143" s="62">
        <v>1</v>
      </c>
      <c r="BF143" s="62">
        <v>1</v>
      </c>
      <c r="BG143" s="62">
        <v>1</v>
      </c>
      <c r="BH143" s="62">
        <v>0.5</v>
      </c>
      <c r="BI143" s="62">
        <v>0.5</v>
      </c>
      <c r="BJ143" s="62">
        <v>0</v>
      </c>
      <c r="BK143" s="62">
        <v>0</v>
      </c>
      <c r="BL143" s="62">
        <v>0</v>
      </c>
      <c r="BM143" s="62">
        <v>0</v>
      </c>
      <c r="BN143" s="62">
        <v>0</v>
      </c>
      <c r="BO143" s="62">
        <v>0</v>
      </c>
      <c r="BP143" s="62">
        <v>0</v>
      </c>
      <c r="BQ143" s="62">
        <v>0</v>
      </c>
      <c r="BR143" s="62">
        <v>0</v>
      </c>
      <c r="BS143" s="62">
        <v>0</v>
      </c>
      <c r="BT143" s="62">
        <v>0</v>
      </c>
      <c r="BU143" s="62">
        <v>99</v>
      </c>
      <c r="BV143" s="62">
        <v>99</v>
      </c>
      <c r="BW143" s="62">
        <v>99</v>
      </c>
      <c r="BX143" s="62">
        <v>99</v>
      </c>
      <c r="BY143" s="62">
        <v>1</v>
      </c>
      <c r="BZ143" s="62">
        <v>99</v>
      </c>
      <c r="CA143" s="62">
        <v>99</v>
      </c>
      <c r="CB143" s="62">
        <v>99</v>
      </c>
      <c r="CC143" s="62">
        <v>0</v>
      </c>
      <c r="CD143" s="62">
        <v>0</v>
      </c>
      <c r="CE143" s="62">
        <v>0</v>
      </c>
      <c r="CF143" s="62">
        <v>1</v>
      </c>
      <c r="CG143" s="62">
        <v>1</v>
      </c>
      <c r="CH143" s="62">
        <v>1</v>
      </c>
      <c r="CI143" s="62">
        <v>1</v>
      </c>
      <c r="CJ143" s="62">
        <v>1</v>
      </c>
      <c r="CK143" s="62">
        <v>1</v>
      </c>
      <c r="CL143" s="62">
        <v>1</v>
      </c>
      <c r="CM143" s="62">
        <v>99</v>
      </c>
      <c r="CN143" s="62">
        <v>1</v>
      </c>
      <c r="CO143" s="62">
        <v>1</v>
      </c>
      <c r="CP143" s="62">
        <v>1</v>
      </c>
      <c r="CQ143" s="62">
        <v>0</v>
      </c>
      <c r="CR143" s="62">
        <v>138</v>
      </c>
      <c r="CS143" s="62" t="s">
        <v>512</v>
      </c>
      <c r="CT143" s="62">
        <v>1</v>
      </c>
      <c r="CU143" s="62">
        <v>1</v>
      </c>
      <c r="CV143" s="62">
        <v>1</v>
      </c>
      <c r="CW143" s="62">
        <v>1</v>
      </c>
      <c r="CX143" s="62">
        <v>1</v>
      </c>
      <c r="CY143" s="62">
        <v>138</v>
      </c>
      <c r="CZ143" s="62" t="s">
        <v>512</v>
      </c>
      <c r="DA143" s="62">
        <v>0</v>
      </c>
      <c r="DB143" s="62">
        <v>0</v>
      </c>
      <c r="DC143" s="62">
        <v>0</v>
      </c>
      <c r="DD143" s="62">
        <v>0</v>
      </c>
      <c r="DE143" s="62">
        <v>0</v>
      </c>
      <c r="DF143" s="62">
        <v>0</v>
      </c>
      <c r="DG143" s="62">
        <v>0</v>
      </c>
      <c r="DH143" s="62">
        <v>0</v>
      </c>
      <c r="DI143" s="62">
        <v>1</v>
      </c>
      <c r="DJ143" s="62">
        <v>1</v>
      </c>
      <c r="DK143" s="62">
        <v>1</v>
      </c>
      <c r="DL143" s="63"/>
      <c r="DM143" s="62" t="s">
        <v>499</v>
      </c>
      <c r="DN143" s="63"/>
      <c r="DO143" s="63"/>
      <c r="DP143" s="63"/>
      <c r="DQ143" s="63"/>
    </row>
    <row r="144" spans="1:121" s="65" customFormat="1">
      <c r="A144" s="62" t="s">
        <v>513</v>
      </c>
      <c r="B144" s="62">
        <v>9</v>
      </c>
      <c r="C144" s="62" t="s">
        <v>514</v>
      </c>
      <c r="D144" s="62">
        <v>139</v>
      </c>
      <c r="E144" s="62">
        <v>65</v>
      </c>
      <c r="F144" s="62">
        <v>0</v>
      </c>
      <c r="G144" s="62">
        <v>17</v>
      </c>
      <c r="H144" s="62">
        <v>1</v>
      </c>
      <c r="I144" s="62">
        <v>2</v>
      </c>
      <c r="J144" s="62"/>
      <c r="K144" s="62">
        <v>1</v>
      </c>
      <c r="L144" s="62">
        <v>1</v>
      </c>
      <c r="M144" s="62">
        <v>1</v>
      </c>
      <c r="N144" s="62">
        <v>1</v>
      </c>
      <c r="O144" s="62">
        <v>1</v>
      </c>
      <c r="P144" s="62">
        <v>1</v>
      </c>
      <c r="Q144" s="62">
        <v>1</v>
      </c>
      <c r="R144" s="62">
        <v>1</v>
      </c>
      <c r="S144" s="62">
        <v>1</v>
      </c>
      <c r="T144" s="62">
        <v>1</v>
      </c>
      <c r="U144" s="62">
        <v>1</v>
      </c>
      <c r="V144" s="62">
        <v>99</v>
      </c>
      <c r="W144" s="62">
        <v>1</v>
      </c>
      <c r="X144" s="62">
        <v>1</v>
      </c>
      <c r="Y144" s="62">
        <v>1</v>
      </c>
      <c r="Z144" s="62">
        <v>1</v>
      </c>
      <c r="AA144" s="62">
        <v>1</v>
      </c>
      <c r="AB144" s="62">
        <v>1</v>
      </c>
      <c r="AC144" s="62">
        <v>1</v>
      </c>
      <c r="AD144" s="62">
        <v>1</v>
      </c>
      <c r="AE144" s="62">
        <v>1</v>
      </c>
      <c r="AF144" s="62">
        <v>1</v>
      </c>
      <c r="AG144" s="62">
        <v>1</v>
      </c>
      <c r="AH144" s="62">
        <v>1</v>
      </c>
      <c r="AI144" s="62">
        <v>1</v>
      </c>
      <c r="AJ144" s="62">
        <v>1</v>
      </c>
      <c r="AK144" s="62">
        <v>1</v>
      </c>
      <c r="AL144" s="62">
        <v>1</v>
      </c>
      <c r="AM144" s="62">
        <v>1</v>
      </c>
      <c r="AN144" s="62">
        <v>1</v>
      </c>
      <c r="AO144" s="62">
        <v>1</v>
      </c>
      <c r="AP144" s="62">
        <v>1</v>
      </c>
      <c r="AQ144" s="62">
        <v>1</v>
      </c>
      <c r="AR144" s="62">
        <v>1</v>
      </c>
      <c r="AS144" s="62">
        <v>1</v>
      </c>
      <c r="AT144" s="62">
        <v>1</v>
      </c>
      <c r="AU144" s="62">
        <v>1</v>
      </c>
      <c r="AV144" s="62">
        <v>1</v>
      </c>
      <c r="AW144" s="62">
        <v>1</v>
      </c>
      <c r="AX144" s="62">
        <v>1</v>
      </c>
      <c r="AY144" s="62">
        <v>1</v>
      </c>
      <c r="AZ144" s="62">
        <v>99</v>
      </c>
      <c r="BA144" s="62">
        <v>99</v>
      </c>
      <c r="BB144" s="62">
        <v>99</v>
      </c>
      <c r="BC144" s="62">
        <v>99</v>
      </c>
      <c r="BD144" s="62">
        <v>1</v>
      </c>
      <c r="BE144" s="62">
        <v>1</v>
      </c>
      <c r="BF144" s="62">
        <v>1</v>
      </c>
      <c r="BG144" s="62">
        <v>1</v>
      </c>
      <c r="BH144" s="62">
        <v>1</v>
      </c>
      <c r="BI144" s="62">
        <v>1</v>
      </c>
      <c r="BJ144" s="62">
        <v>1</v>
      </c>
      <c r="BK144" s="62">
        <v>1</v>
      </c>
      <c r="BL144" s="62">
        <v>1</v>
      </c>
      <c r="BM144" s="62">
        <v>1</v>
      </c>
      <c r="BN144" s="62">
        <v>1</v>
      </c>
      <c r="BO144" s="62">
        <v>1</v>
      </c>
      <c r="BP144" s="62">
        <v>1</v>
      </c>
      <c r="BQ144" s="62">
        <v>1</v>
      </c>
      <c r="BR144" s="62">
        <v>1</v>
      </c>
      <c r="BS144" s="62">
        <v>1</v>
      </c>
      <c r="BT144" s="62">
        <v>1</v>
      </c>
      <c r="BU144" s="62">
        <v>1</v>
      </c>
      <c r="BV144" s="62">
        <v>1</v>
      </c>
      <c r="BW144" s="62">
        <v>1</v>
      </c>
      <c r="BX144" s="62">
        <v>1</v>
      </c>
      <c r="BY144" s="62">
        <v>1</v>
      </c>
      <c r="BZ144" s="62">
        <v>1</v>
      </c>
      <c r="CA144" s="62">
        <v>1</v>
      </c>
      <c r="CB144" s="62">
        <v>99</v>
      </c>
      <c r="CC144" s="62">
        <v>1</v>
      </c>
      <c r="CD144" s="62">
        <v>1</v>
      </c>
      <c r="CE144" s="62">
        <v>1</v>
      </c>
      <c r="CF144" s="62">
        <v>1</v>
      </c>
      <c r="CG144" s="62">
        <v>1</v>
      </c>
      <c r="CH144" s="62">
        <v>1</v>
      </c>
      <c r="CI144" s="62">
        <v>1</v>
      </c>
      <c r="CJ144" s="62">
        <v>1</v>
      </c>
      <c r="CK144" s="62">
        <v>1</v>
      </c>
      <c r="CL144" s="62">
        <v>1</v>
      </c>
      <c r="CM144" s="62">
        <v>1</v>
      </c>
      <c r="CN144" s="62">
        <v>1</v>
      </c>
      <c r="CO144" s="62">
        <v>1</v>
      </c>
      <c r="CP144" s="62">
        <v>1</v>
      </c>
      <c r="CQ144" s="62">
        <v>1</v>
      </c>
      <c r="CR144" s="62">
        <v>139</v>
      </c>
      <c r="CS144" s="62" t="s">
        <v>514</v>
      </c>
      <c r="CT144" s="62">
        <v>1</v>
      </c>
      <c r="CU144" s="62">
        <v>1</v>
      </c>
      <c r="CV144" s="62">
        <v>1</v>
      </c>
      <c r="CW144" s="62">
        <v>1</v>
      </c>
      <c r="CX144" s="62">
        <v>1</v>
      </c>
      <c r="CY144" s="62">
        <v>139</v>
      </c>
      <c r="CZ144" s="62" t="s">
        <v>514</v>
      </c>
      <c r="DA144" s="62">
        <v>0</v>
      </c>
      <c r="DB144" s="62">
        <v>1</v>
      </c>
      <c r="DC144" s="62">
        <v>0</v>
      </c>
      <c r="DD144" s="62">
        <v>0</v>
      </c>
      <c r="DE144" s="62">
        <v>0</v>
      </c>
      <c r="DF144" s="62">
        <v>0</v>
      </c>
      <c r="DG144" s="62">
        <v>0</v>
      </c>
      <c r="DH144" s="62">
        <v>0</v>
      </c>
      <c r="DI144" s="62">
        <v>1</v>
      </c>
      <c r="DJ144" s="62">
        <v>1</v>
      </c>
      <c r="DK144" s="62">
        <v>1</v>
      </c>
      <c r="DL144" s="63"/>
      <c r="DM144" s="62" t="s">
        <v>513</v>
      </c>
      <c r="DN144" s="63"/>
      <c r="DO144" s="63"/>
      <c r="DP144" s="63"/>
      <c r="DQ144" s="63"/>
    </row>
    <row r="145" spans="1:121" s="65" customFormat="1">
      <c r="A145" s="62" t="s">
        <v>513</v>
      </c>
      <c r="B145" s="62">
        <v>9</v>
      </c>
      <c r="C145" s="62" t="s">
        <v>515</v>
      </c>
      <c r="D145" s="62">
        <v>140</v>
      </c>
      <c r="E145" s="62">
        <v>302</v>
      </c>
      <c r="F145" s="62">
        <v>2</v>
      </c>
      <c r="G145" s="62">
        <v>71</v>
      </c>
      <c r="H145" s="62">
        <v>1</v>
      </c>
      <c r="I145" s="62">
        <v>2</v>
      </c>
      <c r="J145" s="62"/>
      <c r="K145" s="62">
        <v>1</v>
      </c>
      <c r="L145" s="62">
        <v>1</v>
      </c>
      <c r="M145" s="62">
        <v>1</v>
      </c>
      <c r="N145" s="62">
        <v>1</v>
      </c>
      <c r="O145" s="62">
        <v>1</v>
      </c>
      <c r="P145" s="62">
        <v>1</v>
      </c>
      <c r="Q145" s="62">
        <v>99</v>
      </c>
      <c r="R145" s="62">
        <v>1</v>
      </c>
      <c r="S145" s="62">
        <v>1</v>
      </c>
      <c r="T145" s="62">
        <v>1</v>
      </c>
      <c r="U145" s="62">
        <v>1</v>
      </c>
      <c r="V145" s="62">
        <v>99</v>
      </c>
      <c r="W145" s="62">
        <v>1</v>
      </c>
      <c r="X145" s="62">
        <v>1</v>
      </c>
      <c r="Y145" s="62">
        <v>1</v>
      </c>
      <c r="Z145" s="62">
        <v>1</v>
      </c>
      <c r="AA145" s="62">
        <v>1</v>
      </c>
      <c r="AB145" s="62">
        <v>1</v>
      </c>
      <c r="AC145" s="62">
        <v>1</v>
      </c>
      <c r="AD145" s="62">
        <v>1</v>
      </c>
      <c r="AE145" s="62">
        <v>1</v>
      </c>
      <c r="AF145" s="62">
        <v>1</v>
      </c>
      <c r="AG145" s="62">
        <v>1</v>
      </c>
      <c r="AH145" s="62">
        <v>1</v>
      </c>
      <c r="AI145" s="62">
        <v>99</v>
      </c>
      <c r="AJ145" s="62">
        <v>1</v>
      </c>
      <c r="AK145" s="62">
        <v>1</v>
      </c>
      <c r="AL145" s="62">
        <v>1</v>
      </c>
      <c r="AM145" s="62">
        <v>1</v>
      </c>
      <c r="AN145" s="62">
        <v>1</v>
      </c>
      <c r="AO145" s="62">
        <v>1</v>
      </c>
      <c r="AP145" s="62">
        <v>1</v>
      </c>
      <c r="AQ145" s="62">
        <v>0</v>
      </c>
      <c r="AR145" s="62">
        <v>1</v>
      </c>
      <c r="AS145" s="62">
        <v>1</v>
      </c>
      <c r="AT145" s="62">
        <v>0.5</v>
      </c>
      <c r="AU145" s="62">
        <v>1</v>
      </c>
      <c r="AV145" s="62">
        <v>0.5</v>
      </c>
      <c r="AW145" s="62">
        <v>1</v>
      </c>
      <c r="AX145" s="62">
        <v>0</v>
      </c>
      <c r="AY145" s="62">
        <v>1</v>
      </c>
      <c r="AZ145" s="62">
        <v>99</v>
      </c>
      <c r="BA145" s="62">
        <v>99</v>
      </c>
      <c r="BB145" s="62">
        <v>99</v>
      </c>
      <c r="BC145" s="62">
        <v>99</v>
      </c>
      <c r="BD145" s="62">
        <v>0.5</v>
      </c>
      <c r="BE145" s="62">
        <v>1</v>
      </c>
      <c r="BF145" s="62">
        <v>0.5</v>
      </c>
      <c r="BG145" s="62">
        <v>1</v>
      </c>
      <c r="BH145" s="62">
        <v>1</v>
      </c>
      <c r="BI145" s="62">
        <v>1</v>
      </c>
      <c r="BJ145" s="62">
        <v>0.5</v>
      </c>
      <c r="BK145" s="62">
        <v>1</v>
      </c>
      <c r="BL145" s="62">
        <v>1</v>
      </c>
      <c r="BM145" s="62">
        <v>0</v>
      </c>
      <c r="BN145" s="62">
        <v>0</v>
      </c>
      <c r="BO145" s="62">
        <v>0.5</v>
      </c>
      <c r="BP145" s="62">
        <v>0</v>
      </c>
      <c r="BQ145" s="62">
        <v>0</v>
      </c>
      <c r="BR145" s="62">
        <v>0.5</v>
      </c>
      <c r="BS145" s="62">
        <v>0.5</v>
      </c>
      <c r="BT145" s="62">
        <v>1</v>
      </c>
      <c r="BU145" s="62">
        <v>99</v>
      </c>
      <c r="BV145" s="62">
        <v>99</v>
      </c>
      <c r="BW145" s="62">
        <v>99</v>
      </c>
      <c r="BX145" s="62">
        <v>99</v>
      </c>
      <c r="BY145" s="62">
        <v>0</v>
      </c>
      <c r="BZ145" s="62">
        <v>1</v>
      </c>
      <c r="CA145" s="62">
        <v>99</v>
      </c>
      <c r="CB145" s="62">
        <v>99</v>
      </c>
      <c r="CC145" s="62">
        <v>0</v>
      </c>
      <c r="CD145" s="62">
        <v>0</v>
      </c>
      <c r="CE145" s="62">
        <v>0</v>
      </c>
      <c r="CF145" s="62">
        <v>1</v>
      </c>
      <c r="CG145" s="62">
        <v>99</v>
      </c>
      <c r="CH145" s="62">
        <v>99</v>
      </c>
      <c r="CI145" s="62">
        <v>1</v>
      </c>
      <c r="CJ145" s="62">
        <v>1</v>
      </c>
      <c r="CK145" s="62">
        <v>1</v>
      </c>
      <c r="CL145" s="62">
        <v>1</v>
      </c>
      <c r="CM145" s="62">
        <v>1</v>
      </c>
      <c r="CN145" s="62">
        <v>1</v>
      </c>
      <c r="CO145" s="62">
        <v>1</v>
      </c>
      <c r="CP145" s="62">
        <v>1</v>
      </c>
      <c r="CQ145" s="62">
        <v>1</v>
      </c>
      <c r="CR145" s="62">
        <v>140</v>
      </c>
      <c r="CS145" s="62" t="s">
        <v>515</v>
      </c>
      <c r="CT145" s="62">
        <v>1</v>
      </c>
      <c r="CU145" s="62">
        <v>1</v>
      </c>
      <c r="CV145" s="62">
        <v>1</v>
      </c>
      <c r="CW145" s="62">
        <v>1</v>
      </c>
      <c r="CX145" s="62">
        <v>1</v>
      </c>
      <c r="CY145" s="62">
        <v>140</v>
      </c>
      <c r="CZ145" s="62" t="s">
        <v>515</v>
      </c>
      <c r="DA145" s="62">
        <v>1</v>
      </c>
      <c r="DB145" s="62">
        <v>0</v>
      </c>
      <c r="DC145" s="62">
        <v>1</v>
      </c>
      <c r="DD145" s="62">
        <v>0</v>
      </c>
      <c r="DE145" s="62">
        <v>1</v>
      </c>
      <c r="DF145" s="62">
        <v>0</v>
      </c>
      <c r="DG145" s="62">
        <v>0</v>
      </c>
      <c r="DH145" s="62">
        <v>0</v>
      </c>
      <c r="DI145" s="62">
        <v>1</v>
      </c>
      <c r="DJ145" s="62">
        <v>1</v>
      </c>
      <c r="DK145" s="62">
        <v>1</v>
      </c>
      <c r="DL145" s="63"/>
      <c r="DM145" s="62" t="s">
        <v>513</v>
      </c>
      <c r="DN145" s="63"/>
      <c r="DO145" s="63"/>
      <c r="DP145" s="63"/>
      <c r="DQ145" s="63"/>
    </row>
    <row r="146" spans="1:121" s="65" customFormat="1">
      <c r="A146" s="62" t="s">
        <v>513</v>
      </c>
      <c r="B146" s="62">
        <v>9</v>
      </c>
      <c r="C146" s="62" t="s">
        <v>516</v>
      </c>
      <c r="D146" s="62">
        <v>141</v>
      </c>
      <c r="E146" s="62">
        <v>6</v>
      </c>
      <c r="F146" s="62">
        <v>0</v>
      </c>
      <c r="G146" s="62">
        <v>1</v>
      </c>
      <c r="H146" s="62">
        <v>1</v>
      </c>
      <c r="I146" s="62">
        <v>2</v>
      </c>
      <c r="J146" s="62">
        <v>1</v>
      </c>
      <c r="K146" s="62">
        <v>1</v>
      </c>
      <c r="L146" s="62">
        <v>1</v>
      </c>
      <c r="M146" s="62">
        <v>1</v>
      </c>
      <c r="N146" s="62">
        <v>1</v>
      </c>
      <c r="O146" s="62">
        <v>1</v>
      </c>
      <c r="P146" s="62">
        <v>1</v>
      </c>
      <c r="Q146" s="62">
        <v>1</v>
      </c>
      <c r="R146" s="62">
        <v>1</v>
      </c>
      <c r="S146" s="62">
        <v>1</v>
      </c>
      <c r="T146" s="62">
        <v>1</v>
      </c>
      <c r="U146" s="62">
        <v>1</v>
      </c>
      <c r="V146" s="62">
        <v>99</v>
      </c>
      <c r="W146" s="62">
        <v>1</v>
      </c>
      <c r="X146" s="62">
        <v>1</v>
      </c>
      <c r="Y146" s="62">
        <v>1</v>
      </c>
      <c r="Z146" s="62">
        <v>1</v>
      </c>
      <c r="AA146" s="62">
        <v>1</v>
      </c>
      <c r="AB146" s="62">
        <v>1</v>
      </c>
      <c r="AC146" s="62">
        <v>1</v>
      </c>
      <c r="AD146" s="62">
        <v>1</v>
      </c>
      <c r="AE146" s="62">
        <v>1</v>
      </c>
      <c r="AF146" s="62">
        <v>1</v>
      </c>
      <c r="AG146" s="62">
        <v>1</v>
      </c>
      <c r="AH146" s="62">
        <v>1</v>
      </c>
      <c r="AI146" s="62">
        <v>99</v>
      </c>
      <c r="AJ146" s="62">
        <v>1</v>
      </c>
      <c r="AK146" s="62">
        <v>1</v>
      </c>
      <c r="AL146" s="62">
        <v>1</v>
      </c>
      <c r="AM146" s="62">
        <v>1</v>
      </c>
      <c r="AN146" s="62">
        <v>1</v>
      </c>
      <c r="AO146" s="62">
        <v>1</v>
      </c>
      <c r="AP146" s="62">
        <v>1</v>
      </c>
      <c r="AQ146" s="62">
        <v>1</v>
      </c>
      <c r="AR146" s="62">
        <v>0.5</v>
      </c>
      <c r="AS146" s="62">
        <v>1</v>
      </c>
      <c r="AT146" s="62">
        <v>0.5</v>
      </c>
      <c r="AU146" s="62">
        <v>1</v>
      </c>
      <c r="AV146" s="62">
        <v>1</v>
      </c>
      <c r="AW146" s="62">
        <v>1</v>
      </c>
      <c r="AX146" s="62">
        <v>1</v>
      </c>
      <c r="AY146" s="62">
        <v>1</v>
      </c>
      <c r="AZ146" s="62">
        <v>99</v>
      </c>
      <c r="BA146" s="62">
        <v>99</v>
      </c>
      <c r="BB146" s="62">
        <v>99</v>
      </c>
      <c r="BC146" s="62">
        <v>99</v>
      </c>
      <c r="BD146" s="62">
        <v>1</v>
      </c>
      <c r="BE146" s="62">
        <v>1</v>
      </c>
      <c r="BF146" s="62">
        <v>1</v>
      </c>
      <c r="BG146" s="62">
        <v>1</v>
      </c>
      <c r="BH146" s="62">
        <v>1</v>
      </c>
      <c r="BI146" s="62">
        <v>1</v>
      </c>
      <c r="BJ146" s="62">
        <v>0.5</v>
      </c>
      <c r="BK146" s="62">
        <v>1</v>
      </c>
      <c r="BL146" s="62">
        <v>0.5</v>
      </c>
      <c r="BM146" s="62">
        <v>0</v>
      </c>
      <c r="BN146" s="62">
        <v>0</v>
      </c>
      <c r="BO146" s="62">
        <v>0</v>
      </c>
      <c r="BP146" s="62">
        <v>1</v>
      </c>
      <c r="BQ146" s="62">
        <v>0.5</v>
      </c>
      <c r="BR146" s="62">
        <v>0</v>
      </c>
      <c r="BS146" s="62">
        <v>1</v>
      </c>
      <c r="BT146" s="62">
        <v>0.5</v>
      </c>
      <c r="BU146" s="62">
        <v>99</v>
      </c>
      <c r="BV146" s="62">
        <v>99</v>
      </c>
      <c r="BW146" s="62">
        <v>99</v>
      </c>
      <c r="BX146" s="62">
        <v>99</v>
      </c>
      <c r="BY146" s="62">
        <v>1</v>
      </c>
      <c r="BZ146" s="62">
        <v>1</v>
      </c>
      <c r="CA146" s="62">
        <v>99</v>
      </c>
      <c r="CB146" s="62">
        <v>99</v>
      </c>
      <c r="CC146" s="62">
        <v>1</v>
      </c>
      <c r="CD146" s="62">
        <v>1</v>
      </c>
      <c r="CE146" s="62">
        <v>1</v>
      </c>
      <c r="CF146" s="62">
        <v>1</v>
      </c>
      <c r="CG146" s="62">
        <v>99</v>
      </c>
      <c r="CH146" s="62">
        <v>1</v>
      </c>
      <c r="CI146" s="62">
        <v>1</v>
      </c>
      <c r="CJ146" s="62">
        <v>1</v>
      </c>
      <c r="CK146" s="62">
        <v>1</v>
      </c>
      <c r="CL146" s="62">
        <v>1</v>
      </c>
      <c r="CM146" s="62">
        <v>1</v>
      </c>
      <c r="CN146" s="62">
        <v>1</v>
      </c>
      <c r="CO146" s="62">
        <v>1</v>
      </c>
      <c r="CP146" s="62">
        <v>1</v>
      </c>
      <c r="CQ146" s="62">
        <v>1</v>
      </c>
      <c r="CR146" s="62">
        <v>141</v>
      </c>
      <c r="CS146" s="62" t="s">
        <v>516</v>
      </c>
      <c r="CT146" s="62">
        <v>1</v>
      </c>
      <c r="CU146" s="62">
        <v>1</v>
      </c>
      <c r="CV146" s="62">
        <v>1</v>
      </c>
      <c r="CW146" s="62">
        <v>1</v>
      </c>
      <c r="CX146" s="62">
        <v>1</v>
      </c>
      <c r="CY146" s="62">
        <v>141</v>
      </c>
      <c r="CZ146" s="62" t="s">
        <v>516</v>
      </c>
      <c r="DA146" s="62">
        <v>0</v>
      </c>
      <c r="DB146" s="62">
        <v>0</v>
      </c>
      <c r="DC146" s="62">
        <v>0</v>
      </c>
      <c r="DD146" s="62">
        <v>0</v>
      </c>
      <c r="DE146" s="62">
        <v>0</v>
      </c>
      <c r="DF146" s="62">
        <v>0</v>
      </c>
      <c r="DG146" s="62">
        <v>0</v>
      </c>
      <c r="DH146" s="62">
        <v>0</v>
      </c>
      <c r="DI146" s="62">
        <v>1</v>
      </c>
      <c r="DJ146" s="62">
        <v>1</v>
      </c>
      <c r="DK146" s="62">
        <v>1</v>
      </c>
      <c r="DL146" s="63"/>
      <c r="DM146" s="62" t="s">
        <v>513</v>
      </c>
      <c r="DN146" s="63"/>
      <c r="DO146" s="63"/>
      <c r="DP146" s="63"/>
      <c r="DQ146" s="63"/>
    </row>
    <row r="147" spans="1:121" s="65" customFormat="1">
      <c r="A147" s="62" t="s">
        <v>513</v>
      </c>
      <c r="B147" s="62">
        <v>9</v>
      </c>
      <c r="C147" s="62" t="s">
        <v>517</v>
      </c>
      <c r="D147" s="62">
        <v>142</v>
      </c>
      <c r="E147" s="62">
        <v>425</v>
      </c>
      <c r="F147" s="62">
        <v>0</v>
      </c>
      <c r="G147" s="62">
        <v>96</v>
      </c>
      <c r="H147" s="62">
        <v>1</v>
      </c>
      <c r="I147" s="62">
        <v>2</v>
      </c>
      <c r="J147" s="62"/>
      <c r="K147" s="62">
        <v>1</v>
      </c>
      <c r="L147" s="62">
        <v>1</v>
      </c>
      <c r="M147" s="62">
        <v>1</v>
      </c>
      <c r="N147" s="62">
        <v>1</v>
      </c>
      <c r="O147" s="62">
        <v>1</v>
      </c>
      <c r="P147" s="62">
        <v>1</v>
      </c>
      <c r="Q147" s="62">
        <v>99</v>
      </c>
      <c r="R147" s="62">
        <v>1</v>
      </c>
      <c r="S147" s="62">
        <v>1</v>
      </c>
      <c r="T147" s="62">
        <v>1</v>
      </c>
      <c r="U147" s="62">
        <v>1</v>
      </c>
      <c r="V147" s="62">
        <v>99</v>
      </c>
      <c r="W147" s="62">
        <v>1</v>
      </c>
      <c r="X147" s="62">
        <v>1</v>
      </c>
      <c r="Y147" s="62">
        <v>1</v>
      </c>
      <c r="Z147" s="62">
        <v>1</v>
      </c>
      <c r="AA147" s="62">
        <v>1</v>
      </c>
      <c r="AB147" s="62">
        <v>1</v>
      </c>
      <c r="AC147" s="62">
        <v>1</v>
      </c>
      <c r="AD147" s="62">
        <v>1</v>
      </c>
      <c r="AE147" s="62">
        <v>1</v>
      </c>
      <c r="AF147" s="62">
        <v>1</v>
      </c>
      <c r="AG147" s="62">
        <v>1</v>
      </c>
      <c r="AH147" s="62">
        <v>1</v>
      </c>
      <c r="AI147" s="62">
        <v>99</v>
      </c>
      <c r="AJ147" s="62">
        <v>1</v>
      </c>
      <c r="AK147" s="62">
        <v>1</v>
      </c>
      <c r="AL147" s="62">
        <v>1</v>
      </c>
      <c r="AM147" s="62">
        <v>1</v>
      </c>
      <c r="AN147" s="62">
        <v>1</v>
      </c>
      <c r="AO147" s="62">
        <v>1</v>
      </c>
      <c r="AP147" s="62">
        <v>1</v>
      </c>
      <c r="AQ147" s="62">
        <v>0</v>
      </c>
      <c r="AR147" s="62">
        <v>1</v>
      </c>
      <c r="AS147" s="62">
        <v>1</v>
      </c>
      <c r="AT147" s="62">
        <v>1</v>
      </c>
      <c r="AU147" s="62">
        <v>1</v>
      </c>
      <c r="AV147" s="62">
        <v>1</v>
      </c>
      <c r="AW147" s="62">
        <v>1</v>
      </c>
      <c r="AX147" s="62">
        <v>1</v>
      </c>
      <c r="AY147" s="62">
        <v>1</v>
      </c>
      <c r="AZ147" s="62">
        <v>99</v>
      </c>
      <c r="BA147" s="62">
        <v>99</v>
      </c>
      <c r="BB147" s="62">
        <v>99</v>
      </c>
      <c r="BC147" s="62">
        <v>99</v>
      </c>
      <c r="BD147" s="62">
        <v>1</v>
      </c>
      <c r="BE147" s="62">
        <v>1</v>
      </c>
      <c r="BF147" s="62">
        <v>1</v>
      </c>
      <c r="BG147" s="62">
        <v>1</v>
      </c>
      <c r="BH147" s="62">
        <v>1</v>
      </c>
      <c r="BI147" s="62">
        <v>1</v>
      </c>
      <c r="BJ147" s="62">
        <v>1</v>
      </c>
      <c r="BK147" s="62">
        <v>1</v>
      </c>
      <c r="BL147" s="62">
        <v>1</v>
      </c>
      <c r="BM147" s="62">
        <v>0.5</v>
      </c>
      <c r="BN147" s="62">
        <v>1</v>
      </c>
      <c r="BO147" s="62">
        <v>1</v>
      </c>
      <c r="BP147" s="62">
        <v>0.5</v>
      </c>
      <c r="BQ147" s="62">
        <v>1</v>
      </c>
      <c r="BR147" s="62">
        <v>1</v>
      </c>
      <c r="BS147" s="62">
        <v>1</v>
      </c>
      <c r="BT147" s="62">
        <v>1</v>
      </c>
      <c r="BU147" s="62">
        <v>99</v>
      </c>
      <c r="BV147" s="62">
        <v>99</v>
      </c>
      <c r="BW147" s="62">
        <v>99</v>
      </c>
      <c r="BX147" s="62">
        <v>99</v>
      </c>
      <c r="BY147" s="62">
        <v>1</v>
      </c>
      <c r="BZ147" s="62">
        <v>1</v>
      </c>
      <c r="CA147" s="62">
        <v>99</v>
      </c>
      <c r="CB147" s="62">
        <v>99</v>
      </c>
      <c r="CC147" s="62">
        <v>1</v>
      </c>
      <c r="CD147" s="62">
        <v>1</v>
      </c>
      <c r="CE147" s="62">
        <v>1</v>
      </c>
      <c r="CF147" s="62">
        <v>1</v>
      </c>
      <c r="CG147" s="62">
        <v>99</v>
      </c>
      <c r="CH147" s="62">
        <v>99</v>
      </c>
      <c r="CI147" s="62">
        <v>1</v>
      </c>
      <c r="CJ147" s="62">
        <v>1</v>
      </c>
      <c r="CK147" s="62">
        <v>1</v>
      </c>
      <c r="CL147" s="62">
        <v>1</v>
      </c>
      <c r="CM147" s="62">
        <v>1</v>
      </c>
      <c r="CN147" s="62">
        <v>1</v>
      </c>
      <c r="CO147" s="62">
        <v>1</v>
      </c>
      <c r="CP147" s="62">
        <v>1</v>
      </c>
      <c r="CQ147" s="62">
        <v>1</v>
      </c>
      <c r="CR147" s="62">
        <v>142</v>
      </c>
      <c r="CS147" s="62" t="s">
        <v>517</v>
      </c>
      <c r="CT147" s="62">
        <v>1</v>
      </c>
      <c r="CU147" s="62">
        <v>1</v>
      </c>
      <c r="CV147" s="62">
        <v>1</v>
      </c>
      <c r="CW147" s="62">
        <v>1</v>
      </c>
      <c r="CX147" s="62">
        <v>1</v>
      </c>
      <c r="CY147" s="62">
        <v>142</v>
      </c>
      <c r="CZ147" s="62" t="s">
        <v>517</v>
      </c>
      <c r="DA147" s="62">
        <v>1</v>
      </c>
      <c r="DB147" s="62">
        <v>0</v>
      </c>
      <c r="DC147" s="62">
        <v>1</v>
      </c>
      <c r="DD147" s="62">
        <v>0</v>
      </c>
      <c r="DE147" s="62">
        <v>1</v>
      </c>
      <c r="DF147" s="62">
        <v>0</v>
      </c>
      <c r="DG147" s="62">
        <v>0</v>
      </c>
      <c r="DH147" s="62">
        <v>0</v>
      </c>
      <c r="DI147" s="62">
        <v>1</v>
      </c>
      <c r="DJ147" s="62">
        <v>1</v>
      </c>
      <c r="DK147" s="62">
        <v>1</v>
      </c>
      <c r="DL147" s="63"/>
      <c r="DM147" s="62" t="s">
        <v>513</v>
      </c>
      <c r="DN147" s="63"/>
      <c r="DO147" s="63"/>
      <c r="DP147" s="63"/>
      <c r="DQ147" s="63"/>
    </row>
    <row r="148" spans="1:121" s="65" customFormat="1">
      <c r="A148" s="62" t="s">
        <v>513</v>
      </c>
      <c r="B148" s="62">
        <v>9</v>
      </c>
      <c r="C148" s="62" t="s">
        <v>518</v>
      </c>
      <c r="D148" s="62">
        <v>144</v>
      </c>
      <c r="E148" s="62">
        <v>43</v>
      </c>
      <c r="F148" s="62">
        <v>1</v>
      </c>
      <c r="G148" s="62">
        <v>12</v>
      </c>
      <c r="H148" s="62">
        <v>1</v>
      </c>
      <c r="I148" s="62">
        <v>2</v>
      </c>
      <c r="J148" s="62"/>
      <c r="K148" s="62">
        <v>1</v>
      </c>
      <c r="L148" s="62">
        <v>1</v>
      </c>
      <c r="M148" s="62">
        <v>1</v>
      </c>
      <c r="N148" s="62">
        <v>1</v>
      </c>
      <c r="O148" s="62">
        <v>1</v>
      </c>
      <c r="P148" s="62">
        <v>1</v>
      </c>
      <c r="Q148" s="62">
        <v>1</v>
      </c>
      <c r="R148" s="62">
        <v>1</v>
      </c>
      <c r="S148" s="62">
        <v>1</v>
      </c>
      <c r="T148" s="62">
        <v>1</v>
      </c>
      <c r="U148" s="62">
        <v>1</v>
      </c>
      <c r="V148" s="62">
        <v>99</v>
      </c>
      <c r="W148" s="62">
        <v>1</v>
      </c>
      <c r="X148" s="62">
        <v>1</v>
      </c>
      <c r="Y148" s="62">
        <v>1</v>
      </c>
      <c r="Z148" s="62">
        <v>1</v>
      </c>
      <c r="AA148" s="62">
        <v>1</v>
      </c>
      <c r="AB148" s="62">
        <v>1</v>
      </c>
      <c r="AC148" s="62">
        <v>1</v>
      </c>
      <c r="AD148" s="62">
        <v>1</v>
      </c>
      <c r="AE148" s="62">
        <v>1</v>
      </c>
      <c r="AF148" s="62">
        <v>1</v>
      </c>
      <c r="AG148" s="62">
        <v>1</v>
      </c>
      <c r="AH148" s="62">
        <v>1</v>
      </c>
      <c r="AI148" s="62">
        <v>1</v>
      </c>
      <c r="AJ148" s="62">
        <v>1</v>
      </c>
      <c r="AK148" s="62">
        <v>1</v>
      </c>
      <c r="AL148" s="62">
        <v>1</v>
      </c>
      <c r="AM148" s="62">
        <v>1</v>
      </c>
      <c r="AN148" s="62">
        <v>1</v>
      </c>
      <c r="AO148" s="62">
        <v>1</v>
      </c>
      <c r="AP148" s="62">
        <v>1</v>
      </c>
      <c r="AQ148" s="62">
        <v>0</v>
      </c>
      <c r="AR148" s="62">
        <v>1</v>
      </c>
      <c r="AS148" s="62">
        <v>1</v>
      </c>
      <c r="AT148" s="62">
        <v>1</v>
      </c>
      <c r="AU148" s="62">
        <v>1</v>
      </c>
      <c r="AV148" s="62">
        <v>1</v>
      </c>
      <c r="AW148" s="62">
        <v>1</v>
      </c>
      <c r="AX148" s="62">
        <v>1</v>
      </c>
      <c r="AY148" s="62">
        <v>1</v>
      </c>
      <c r="AZ148" s="62">
        <v>99</v>
      </c>
      <c r="BA148" s="62">
        <v>99</v>
      </c>
      <c r="BB148" s="62">
        <v>99</v>
      </c>
      <c r="BC148" s="62">
        <v>99</v>
      </c>
      <c r="BD148" s="62">
        <v>1</v>
      </c>
      <c r="BE148" s="62">
        <v>1</v>
      </c>
      <c r="BF148" s="62">
        <v>1</v>
      </c>
      <c r="BG148" s="62">
        <v>1</v>
      </c>
      <c r="BH148" s="62">
        <v>1</v>
      </c>
      <c r="BI148" s="62">
        <v>1</v>
      </c>
      <c r="BJ148" s="62">
        <v>1</v>
      </c>
      <c r="BK148" s="62">
        <v>1</v>
      </c>
      <c r="BL148" s="62">
        <v>1</v>
      </c>
      <c r="BM148" s="62">
        <v>1</v>
      </c>
      <c r="BN148" s="62">
        <v>0.5</v>
      </c>
      <c r="BO148" s="62">
        <v>0.5</v>
      </c>
      <c r="BP148" s="62">
        <v>0.5</v>
      </c>
      <c r="BQ148" s="62">
        <v>0.5</v>
      </c>
      <c r="BR148" s="62">
        <v>1</v>
      </c>
      <c r="BS148" s="62">
        <v>1</v>
      </c>
      <c r="BT148" s="62">
        <v>1</v>
      </c>
      <c r="BU148" s="62">
        <v>99</v>
      </c>
      <c r="BV148" s="62">
        <v>99</v>
      </c>
      <c r="BW148" s="62">
        <v>99</v>
      </c>
      <c r="BX148" s="62">
        <v>99</v>
      </c>
      <c r="BY148" s="62">
        <v>1</v>
      </c>
      <c r="BZ148" s="62">
        <v>1</v>
      </c>
      <c r="CA148" s="62">
        <v>99</v>
      </c>
      <c r="CB148" s="62">
        <v>99</v>
      </c>
      <c r="CC148" s="62">
        <v>1</v>
      </c>
      <c r="CD148" s="62">
        <v>1</v>
      </c>
      <c r="CE148" s="62">
        <v>1</v>
      </c>
      <c r="CF148" s="62">
        <v>1</v>
      </c>
      <c r="CG148" s="62">
        <v>1</v>
      </c>
      <c r="CH148" s="62">
        <v>1</v>
      </c>
      <c r="CI148" s="62">
        <v>1</v>
      </c>
      <c r="CJ148" s="62">
        <v>1</v>
      </c>
      <c r="CK148" s="62">
        <v>1</v>
      </c>
      <c r="CL148" s="62">
        <v>1</v>
      </c>
      <c r="CM148" s="62">
        <v>1</v>
      </c>
      <c r="CN148" s="62">
        <v>1</v>
      </c>
      <c r="CO148" s="62">
        <v>1</v>
      </c>
      <c r="CP148" s="62">
        <v>1</v>
      </c>
      <c r="CQ148" s="62">
        <v>1</v>
      </c>
      <c r="CR148" s="62">
        <v>144</v>
      </c>
      <c r="CS148" s="62" t="s">
        <v>518</v>
      </c>
      <c r="CT148" s="62">
        <v>1</v>
      </c>
      <c r="CU148" s="62">
        <v>1</v>
      </c>
      <c r="CV148" s="62">
        <v>1</v>
      </c>
      <c r="CW148" s="62">
        <v>1</v>
      </c>
      <c r="CX148" s="62">
        <v>1</v>
      </c>
      <c r="CY148" s="62">
        <v>144</v>
      </c>
      <c r="CZ148" s="62" t="s">
        <v>518</v>
      </c>
      <c r="DA148" s="62">
        <v>1</v>
      </c>
      <c r="DB148" s="62">
        <v>1</v>
      </c>
      <c r="DC148" s="62">
        <v>1</v>
      </c>
      <c r="DD148" s="62">
        <v>0</v>
      </c>
      <c r="DE148" s="62">
        <v>0</v>
      </c>
      <c r="DF148" s="62">
        <v>0</v>
      </c>
      <c r="DG148" s="62">
        <v>0</v>
      </c>
      <c r="DH148" s="62">
        <v>0</v>
      </c>
      <c r="DI148" s="62">
        <v>1</v>
      </c>
      <c r="DJ148" s="62">
        <v>1</v>
      </c>
      <c r="DK148" s="62">
        <v>1</v>
      </c>
      <c r="DL148" s="63"/>
      <c r="DM148" s="62" t="s">
        <v>513</v>
      </c>
      <c r="DN148" s="63"/>
      <c r="DO148" s="63"/>
      <c r="DP148" s="63"/>
      <c r="DQ148" s="63"/>
    </row>
    <row r="149" spans="1:121" s="65" customFormat="1">
      <c r="A149" s="62" t="s">
        <v>513</v>
      </c>
      <c r="B149" s="62">
        <v>9</v>
      </c>
      <c r="C149" s="62" t="s">
        <v>519</v>
      </c>
      <c r="D149" s="62">
        <v>145</v>
      </c>
      <c r="E149" s="62">
        <v>5</v>
      </c>
      <c r="F149" s="62">
        <v>0</v>
      </c>
      <c r="G149" s="62">
        <v>1</v>
      </c>
      <c r="H149" s="62">
        <v>1</v>
      </c>
      <c r="I149" s="62">
        <v>2</v>
      </c>
      <c r="J149" s="62">
        <v>1</v>
      </c>
      <c r="K149" s="62">
        <v>1</v>
      </c>
      <c r="L149" s="62">
        <v>1</v>
      </c>
      <c r="M149" s="62">
        <v>1</v>
      </c>
      <c r="N149" s="62">
        <v>1</v>
      </c>
      <c r="O149" s="62">
        <v>1</v>
      </c>
      <c r="P149" s="62">
        <v>1</v>
      </c>
      <c r="Q149" s="62">
        <v>99</v>
      </c>
      <c r="R149" s="62">
        <v>1</v>
      </c>
      <c r="S149" s="62">
        <v>1</v>
      </c>
      <c r="T149" s="62">
        <v>1</v>
      </c>
      <c r="U149" s="62">
        <v>1</v>
      </c>
      <c r="V149" s="62">
        <v>99</v>
      </c>
      <c r="W149" s="62">
        <v>1</v>
      </c>
      <c r="X149" s="62">
        <v>1</v>
      </c>
      <c r="Y149" s="62">
        <v>1</v>
      </c>
      <c r="Z149" s="62">
        <v>1</v>
      </c>
      <c r="AA149" s="62">
        <v>1</v>
      </c>
      <c r="AB149" s="62">
        <v>1</v>
      </c>
      <c r="AC149" s="62">
        <v>1</v>
      </c>
      <c r="AD149" s="62">
        <v>1</v>
      </c>
      <c r="AE149" s="62">
        <v>1</v>
      </c>
      <c r="AF149" s="62">
        <v>1</v>
      </c>
      <c r="AG149" s="62">
        <v>1</v>
      </c>
      <c r="AH149" s="62">
        <v>1</v>
      </c>
      <c r="AI149" s="62">
        <v>1</v>
      </c>
      <c r="AJ149" s="62">
        <v>1</v>
      </c>
      <c r="AK149" s="62">
        <v>1</v>
      </c>
      <c r="AL149" s="62">
        <v>1</v>
      </c>
      <c r="AM149" s="62">
        <v>1</v>
      </c>
      <c r="AN149" s="62">
        <v>1</v>
      </c>
      <c r="AO149" s="62">
        <v>1</v>
      </c>
      <c r="AP149" s="62">
        <v>1</v>
      </c>
      <c r="AQ149" s="62">
        <v>0</v>
      </c>
      <c r="AR149" s="62">
        <v>1</v>
      </c>
      <c r="AS149" s="62">
        <v>0.5</v>
      </c>
      <c r="AT149" s="62">
        <v>0.5</v>
      </c>
      <c r="AU149" s="62">
        <v>1</v>
      </c>
      <c r="AV149" s="62">
        <v>0</v>
      </c>
      <c r="AW149" s="62">
        <v>0</v>
      </c>
      <c r="AX149" s="62">
        <v>0</v>
      </c>
      <c r="AY149" s="62">
        <v>0</v>
      </c>
      <c r="AZ149" s="62">
        <v>99</v>
      </c>
      <c r="BA149" s="62">
        <v>99</v>
      </c>
      <c r="BB149" s="62">
        <v>99</v>
      </c>
      <c r="BC149" s="62">
        <v>99</v>
      </c>
      <c r="BD149" s="62">
        <v>1</v>
      </c>
      <c r="BE149" s="62">
        <v>1</v>
      </c>
      <c r="BF149" s="62">
        <v>1</v>
      </c>
      <c r="BG149" s="62">
        <v>0</v>
      </c>
      <c r="BH149" s="62">
        <v>1</v>
      </c>
      <c r="BI149" s="62">
        <v>0</v>
      </c>
      <c r="BJ149" s="62">
        <v>0</v>
      </c>
      <c r="BK149" s="62">
        <v>0</v>
      </c>
      <c r="BL149" s="62">
        <v>0</v>
      </c>
      <c r="BM149" s="62">
        <v>0</v>
      </c>
      <c r="BN149" s="62">
        <v>0</v>
      </c>
      <c r="BO149" s="62">
        <v>0</v>
      </c>
      <c r="BP149" s="62">
        <v>0</v>
      </c>
      <c r="BQ149" s="62">
        <v>0</v>
      </c>
      <c r="BR149" s="62">
        <v>0</v>
      </c>
      <c r="BS149" s="62">
        <v>0</v>
      </c>
      <c r="BT149" s="62">
        <v>0</v>
      </c>
      <c r="BU149" s="62">
        <v>99</v>
      </c>
      <c r="BV149" s="62">
        <v>99</v>
      </c>
      <c r="BW149" s="62">
        <v>99</v>
      </c>
      <c r="BX149" s="62">
        <v>99</v>
      </c>
      <c r="BY149" s="62">
        <v>0</v>
      </c>
      <c r="BZ149" s="62">
        <v>99</v>
      </c>
      <c r="CA149" s="62">
        <v>99</v>
      </c>
      <c r="CB149" s="62">
        <v>99</v>
      </c>
      <c r="CC149" s="62">
        <v>0</v>
      </c>
      <c r="CD149" s="62">
        <v>0</v>
      </c>
      <c r="CE149" s="62">
        <v>0</v>
      </c>
      <c r="CF149" s="62">
        <v>0</v>
      </c>
      <c r="CG149" s="62">
        <v>99</v>
      </c>
      <c r="CH149" s="62">
        <v>99</v>
      </c>
      <c r="CI149" s="62">
        <v>1</v>
      </c>
      <c r="CJ149" s="62">
        <v>1</v>
      </c>
      <c r="CK149" s="62">
        <v>1</v>
      </c>
      <c r="CL149" s="62">
        <v>1</v>
      </c>
      <c r="CM149" s="62">
        <v>99</v>
      </c>
      <c r="CN149" s="62">
        <v>1</v>
      </c>
      <c r="CO149" s="62">
        <v>1</v>
      </c>
      <c r="CP149" s="62">
        <v>1</v>
      </c>
      <c r="CQ149" s="62">
        <v>0</v>
      </c>
      <c r="CR149" s="62">
        <v>145</v>
      </c>
      <c r="CS149" s="62" t="s">
        <v>519</v>
      </c>
      <c r="CT149" s="62">
        <v>1</v>
      </c>
      <c r="CU149" s="62">
        <v>1</v>
      </c>
      <c r="CV149" s="62">
        <v>1</v>
      </c>
      <c r="CW149" s="62">
        <v>1</v>
      </c>
      <c r="CX149" s="62">
        <v>1</v>
      </c>
      <c r="CY149" s="62">
        <v>145</v>
      </c>
      <c r="CZ149" s="62" t="s">
        <v>519</v>
      </c>
      <c r="DA149" s="62">
        <v>0</v>
      </c>
      <c r="DB149" s="62">
        <v>0</v>
      </c>
      <c r="DC149" s="62">
        <v>0</v>
      </c>
      <c r="DD149" s="62">
        <v>0</v>
      </c>
      <c r="DE149" s="62">
        <v>0</v>
      </c>
      <c r="DF149" s="62">
        <v>0</v>
      </c>
      <c r="DG149" s="62">
        <v>0</v>
      </c>
      <c r="DH149" s="62">
        <v>0</v>
      </c>
      <c r="DI149" s="62">
        <v>1</v>
      </c>
      <c r="DJ149" s="62">
        <v>1</v>
      </c>
      <c r="DK149" s="62">
        <v>1</v>
      </c>
      <c r="DL149" s="63"/>
      <c r="DM149" s="62" t="s">
        <v>513</v>
      </c>
      <c r="DN149" s="63"/>
      <c r="DO149" s="63"/>
      <c r="DP149" s="63"/>
      <c r="DQ149" s="63"/>
    </row>
    <row r="150" spans="1:121" s="65" customFormat="1">
      <c r="A150" s="62" t="s">
        <v>513</v>
      </c>
      <c r="B150" s="62">
        <v>9</v>
      </c>
      <c r="C150" s="62" t="s">
        <v>520</v>
      </c>
      <c r="D150" s="62">
        <v>146</v>
      </c>
      <c r="E150" s="62">
        <v>24</v>
      </c>
      <c r="F150" s="62">
        <v>1</v>
      </c>
      <c r="G150" s="62">
        <v>5</v>
      </c>
      <c r="H150" s="62">
        <v>1</v>
      </c>
      <c r="I150" s="62">
        <v>2</v>
      </c>
      <c r="J150" s="62">
        <v>1</v>
      </c>
      <c r="K150" s="62">
        <v>1</v>
      </c>
      <c r="L150" s="62">
        <v>1</v>
      </c>
      <c r="M150" s="62">
        <v>1</v>
      </c>
      <c r="N150" s="62">
        <v>1</v>
      </c>
      <c r="O150" s="62">
        <v>1</v>
      </c>
      <c r="P150" s="62">
        <v>1</v>
      </c>
      <c r="Q150" s="62">
        <v>99</v>
      </c>
      <c r="R150" s="62">
        <v>1</v>
      </c>
      <c r="S150" s="62">
        <v>1</v>
      </c>
      <c r="T150" s="62">
        <v>1</v>
      </c>
      <c r="U150" s="62">
        <v>1</v>
      </c>
      <c r="V150" s="62">
        <v>99</v>
      </c>
      <c r="W150" s="62">
        <v>1</v>
      </c>
      <c r="X150" s="62">
        <v>1</v>
      </c>
      <c r="Y150" s="62">
        <v>1</v>
      </c>
      <c r="Z150" s="62">
        <v>1</v>
      </c>
      <c r="AA150" s="62">
        <v>1</v>
      </c>
      <c r="AB150" s="62">
        <v>1</v>
      </c>
      <c r="AC150" s="62">
        <v>1</v>
      </c>
      <c r="AD150" s="62">
        <v>1</v>
      </c>
      <c r="AE150" s="62">
        <v>1</v>
      </c>
      <c r="AF150" s="62">
        <v>1</v>
      </c>
      <c r="AG150" s="62">
        <v>1</v>
      </c>
      <c r="AH150" s="62">
        <v>1</v>
      </c>
      <c r="AI150" s="62">
        <v>99</v>
      </c>
      <c r="AJ150" s="62">
        <v>1</v>
      </c>
      <c r="AK150" s="62">
        <v>1</v>
      </c>
      <c r="AL150" s="62">
        <v>1</v>
      </c>
      <c r="AM150" s="62">
        <v>1</v>
      </c>
      <c r="AN150" s="62">
        <v>1</v>
      </c>
      <c r="AO150" s="62">
        <v>1</v>
      </c>
      <c r="AP150" s="62">
        <v>1</v>
      </c>
      <c r="AQ150" s="62">
        <v>0</v>
      </c>
      <c r="AR150" s="62">
        <v>1</v>
      </c>
      <c r="AS150" s="62">
        <v>1</v>
      </c>
      <c r="AT150" s="62">
        <v>0</v>
      </c>
      <c r="AU150" s="62">
        <v>1</v>
      </c>
      <c r="AV150" s="62">
        <v>1</v>
      </c>
      <c r="AW150" s="62">
        <v>1</v>
      </c>
      <c r="AX150" s="62">
        <v>1</v>
      </c>
      <c r="AY150" s="62">
        <v>1</v>
      </c>
      <c r="AZ150" s="62">
        <v>99</v>
      </c>
      <c r="BA150" s="62">
        <v>99</v>
      </c>
      <c r="BB150" s="62">
        <v>99</v>
      </c>
      <c r="BC150" s="62">
        <v>99</v>
      </c>
      <c r="BD150" s="62">
        <v>1</v>
      </c>
      <c r="BE150" s="62">
        <v>1</v>
      </c>
      <c r="BF150" s="62">
        <v>1</v>
      </c>
      <c r="BG150" s="62">
        <v>0.5</v>
      </c>
      <c r="BH150" s="62">
        <v>1</v>
      </c>
      <c r="BI150" s="62">
        <v>0.5</v>
      </c>
      <c r="BJ150" s="62">
        <v>1</v>
      </c>
      <c r="BK150" s="62">
        <v>1</v>
      </c>
      <c r="BL150" s="62">
        <v>0</v>
      </c>
      <c r="BM150" s="62">
        <v>0</v>
      </c>
      <c r="BN150" s="62">
        <v>0</v>
      </c>
      <c r="BO150" s="62">
        <v>0</v>
      </c>
      <c r="BP150" s="62">
        <v>1</v>
      </c>
      <c r="BQ150" s="62">
        <v>1</v>
      </c>
      <c r="BR150" s="62">
        <v>0</v>
      </c>
      <c r="BS150" s="62">
        <v>0</v>
      </c>
      <c r="BT150" s="62">
        <v>0</v>
      </c>
      <c r="BU150" s="62">
        <v>99</v>
      </c>
      <c r="BV150" s="62">
        <v>99</v>
      </c>
      <c r="BW150" s="62">
        <v>99</v>
      </c>
      <c r="BX150" s="62">
        <v>99</v>
      </c>
      <c r="BY150" s="62">
        <v>1</v>
      </c>
      <c r="BZ150" s="62">
        <v>1</v>
      </c>
      <c r="CA150" s="62">
        <v>99</v>
      </c>
      <c r="CB150" s="62">
        <v>99</v>
      </c>
      <c r="CC150" s="62">
        <v>1</v>
      </c>
      <c r="CD150" s="62">
        <v>1</v>
      </c>
      <c r="CE150" s="62">
        <v>1</v>
      </c>
      <c r="CF150" s="62">
        <v>1</v>
      </c>
      <c r="CG150" s="62">
        <v>1</v>
      </c>
      <c r="CH150" s="62">
        <v>99</v>
      </c>
      <c r="CI150" s="62">
        <v>1</v>
      </c>
      <c r="CJ150" s="62">
        <v>1</v>
      </c>
      <c r="CK150" s="62">
        <v>1</v>
      </c>
      <c r="CL150" s="62">
        <v>1</v>
      </c>
      <c r="CM150" s="62">
        <v>99</v>
      </c>
      <c r="CN150" s="62">
        <v>1</v>
      </c>
      <c r="CO150" s="62">
        <v>1</v>
      </c>
      <c r="CP150" s="62">
        <v>1</v>
      </c>
      <c r="CQ150" s="62">
        <v>0</v>
      </c>
      <c r="CR150" s="62">
        <v>146</v>
      </c>
      <c r="CS150" s="62" t="s">
        <v>520</v>
      </c>
      <c r="CT150" s="62">
        <v>1</v>
      </c>
      <c r="CU150" s="62">
        <v>1</v>
      </c>
      <c r="CV150" s="62">
        <v>1</v>
      </c>
      <c r="CW150" s="62">
        <v>1</v>
      </c>
      <c r="CX150" s="62">
        <v>1</v>
      </c>
      <c r="CY150" s="62">
        <v>146</v>
      </c>
      <c r="CZ150" s="62" t="s">
        <v>520</v>
      </c>
      <c r="DA150" s="62">
        <v>0</v>
      </c>
      <c r="DB150" s="62">
        <v>0</v>
      </c>
      <c r="DC150" s="62">
        <v>0</v>
      </c>
      <c r="DD150" s="62">
        <v>0</v>
      </c>
      <c r="DE150" s="62">
        <v>0</v>
      </c>
      <c r="DF150" s="62">
        <v>0</v>
      </c>
      <c r="DG150" s="62">
        <v>0</v>
      </c>
      <c r="DH150" s="62">
        <v>0</v>
      </c>
      <c r="DI150" s="62">
        <v>1</v>
      </c>
      <c r="DJ150" s="62">
        <v>1</v>
      </c>
      <c r="DK150" s="62">
        <v>1</v>
      </c>
      <c r="DL150" s="63"/>
      <c r="DM150" s="62" t="s">
        <v>513</v>
      </c>
      <c r="DN150" s="63"/>
      <c r="DO150" s="63"/>
      <c r="DP150" s="63"/>
      <c r="DQ150" s="63"/>
    </row>
    <row r="151" spans="1:121" s="65" customFormat="1">
      <c r="A151" s="62" t="s">
        <v>513</v>
      </c>
      <c r="B151" s="62">
        <v>9</v>
      </c>
      <c r="C151" s="62" t="s">
        <v>521</v>
      </c>
      <c r="D151" s="62">
        <v>147</v>
      </c>
      <c r="E151" s="62">
        <v>20</v>
      </c>
      <c r="F151" s="62">
        <v>5</v>
      </c>
      <c r="G151" s="62">
        <v>5</v>
      </c>
      <c r="H151" s="62">
        <v>1</v>
      </c>
      <c r="I151" s="62">
        <v>2</v>
      </c>
      <c r="J151" s="62">
        <v>1</v>
      </c>
      <c r="K151" s="62">
        <v>1</v>
      </c>
      <c r="L151" s="62">
        <v>1</v>
      </c>
      <c r="M151" s="62">
        <v>1</v>
      </c>
      <c r="N151" s="62">
        <v>1</v>
      </c>
      <c r="O151" s="62">
        <v>1</v>
      </c>
      <c r="P151" s="62">
        <v>1</v>
      </c>
      <c r="Q151" s="62">
        <v>99</v>
      </c>
      <c r="R151" s="62">
        <v>1</v>
      </c>
      <c r="S151" s="62">
        <v>1</v>
      </c>
      <c r="T151" s="62">
        <v>1</v>
      </c>
      <c r="U151" s="62">
        <v>1</v>
      </c>
      <c r="V151" s="62">
        <v>99</v>
      </c>
      <c r="W151" s="62">
        <v>1</v>
      </c>
      <c r="X151" s="62">
        <v>1</v>
      </c>
      <c r="Y151" s="62">
        <v>1</v>
      </c>
      <c r="Z151" s="62">
        <v>1</v>
      </c>
      <c r="AA151" s="62">
        <v>1</v>
      </c>
      <c r="AB151" s="62">
        <v>1</v>
      </c>
      <c r="AC151" s="62">
        <v>1</v>
      </c>
      <c r="AD151" s="62">
        <v>1</v>
      </c>
      <c r="AE151" s="62">
        <v>1</v>
      </c>
      <c r="AF151" s="62">
        <v>1</v>
      </c>
      <c r="AG151" s="62">
        <v>1</v>
      </c>
      <c r="AH151" s="62">
        <v>1</v>
      </c>
      <c r="AI151" s="62">
        <v>1</v>
      </c>
      <c r="AJ151" s="62">
        <v>1</v>
      </c>
      <c r="AK151" s="62">
        <v>1</v>
      </c>
      <c r="AL151" s="62">
        <v>1</v>
      </c>
      <c r="AM151" s="62">
        <v>1</v>
      </c>
      <c r="AN151" s="62">
        <v>1</v>
      </c>
      <c r="AO151" s="62">
        <v>1</v>
      </c>
      <c r="AP151" s="62">
        <v>1</v>
      </c>
      <c r="AQ151" s="62">
        <v>1</v>
      </c>
      <c r="AR151" s="62">
        <v>1</v>
      </c>
      <c r="AS151" s="62">
        <v>1</v>
      </c>
      <c r="AT151" s="62">
        <v>1</v>
      </c>
      <c r="AU151" s="62">
        <v>1</v>
      </c>
      <c r="AV151" s="62">
        <v>1</v>
      </c>
      <c r="AW151" s="62">
        <v>1</v>
      </c>
      <c r="AX151" s="62">
        <v>1</v>
      </c>
      <c r="AY151" s="62">
        <v>1</v>
      </c>
      <c r="AZ151" s="62">
        <v>99</v>
      </c>
      <c r="BA151" s="62">
        <v>99</v>
      </c>
      <c r="BB151" s="62">
        <v>99</v>
      </c>
      <c r="BC151" s="62">
        <v>99</v>
      </c>
      <c r="BD151" s="62">
        <v>1</v>
      </c>
      <c r="BE151" s="62">
        <v>1</v>
      </c>
      <c r="BF151" s="62">
        <v>1</v>
      </c>
      <c r="BG151" s="62">
        <v>1</v>
      </c>
      <c r="BH151" s="62">
        <v>1</v>
      </c>
      <c r="BI151" s="62">
        <v>1</v>
      </c>
      <c r="BJ151" s="62">
        <v>1</v>
      </c>
      <c r="BK151" s="62">
        <v>0.5</v>
      </c>
      <c r="BL151" s="62">
        <v>1</v>
      </c>
      <c r="BM151" s="62">
        <v>1</v>
      </c>
      <c r="BN151" s="62">
        <v>0.5</v>
      </c>
      <c r="BO151" s="62">
        <v>1</v>
      </c>
      <c r="BP151" s="62">
        <v>1</v>
      </c>
      <c r="BQ151" s="62">
        <v>1</v>
      </c>
      <c r="BR151" s="62">
        <v>1</v>
      </c>
      <c r="BS151" s="62">
        <v>1</v>
      </c>
      <c r="BT151" s="62">
        <v>0.5</v>
      </c>
      <c r="BU151" s="62">
        <v>99</v>
      </c>
      <c r="BV151" s="62">
        <v>99</v>
      </c>
      <c r="BW151" s="62">
        <v>99</v>
      </c>
      <c r="BX151" s="62">
        <v>99</v>
      </c>
      <c r="BY151" s="62">
        <v>0</v>
      </c>
      <c r="BZ151" s="62">
        <v>1</v>
      </c>
      <c r="CA151" s="62">
        <v>99</v>
      </c>
      <c r="CB151" s="62">
        <v>99</v>
      </c>
      <c r="CC151" s="62">
        <v>1</v>
      </c>
      <c r="CD151" s="62">
        <v>1</v>
      </c>
      <c r="CE151" s="62">
        <v>1</v>
      </c>
      <c r="CF151" s="62">
        <v>1</v>
      </c>
      <c r="CG151" s="62">
        <v>1</v>
      </c>
      <c r="CH151" s="62">
        <v>1</v>
      </c>
      <c r="CI151" s="62">
        <v>1</v>
      </c>
      <c r="CJ151" s="62">
        <v>1</v>
      </c>
      <c r="CK151" s="62">
        <v>1</v>
      </c>
      <c r="CL151" s="62">
        <v>1</v>
      </c>
      <c r="CM151" s="62">
        <v>99</v>
      </c>
      <c r="CN151" s="62">
        <v>1</v>
      </c>
      <c r="CO151" s="62">
        <v>1</v>
      </c>
      <c r="CP151" s="62">
        <v>1</v>
      </c>
      <c r="CQ151" s="62">
        <v>1</v>
      </c>
      <c r="CR151" s="62">
        <v>147</v>
      </c>
      <c r="CS151" s="62" t="s">
        <v>521</v>
      </c>
      <c r="CT151" s="62">
        <v>1</v>
      </c>
      <c r="CU151" s="62">
        <v>1</v>
      </c>
      <c r="CV151" s="62">
        <v>1</v>
      </c>
      <c r="CW151" s="62">
        <v>1</v>
      </c>
      <c r="CX151" s="62">
        <v>1</v>
      </c>
      <c r="CY151" s="62">
        <v>147</v>
      </c>
      <c r="CZ151" s="62" t="s">
        <v>521</v>
      </c>
      <c r="DA151" s="62">
        <v>1</v>
      </c>
      <c r="DB151" s="62">
        <v>0</v>
      </c>
      <c r="DC151" s="62">
        <v>0</v>
      </c>
      <c r="DD151" s="62">
        <v>0</v>
      </c>
      <c r="DE151" s="62">
        <v>0</v>
      </c>
      <c r="DF151" s="62">
        <v>0</v>
      </c>
      <c r="DG151" s="62">
        <v>0</v>
      </c>
      <c r="DH151" s="62">
        <v>0</v>
      </c>
      <c r="DI151" s="62">
        <v>1</v>
      </c>
      <c r="DJ151" s="62">
        <v>1</v>
      </c>
      <c r="DK151" s="62">
        <v>1</v>
      </c>
      <c r="DL151" s="63"/>
      <c r="DM151" s="62" t="s">
        <v>513</v>
      </c>
      <c r="DN151" s="63"/>
      <c r="DO151" s="63"/>
      <c r="DP151" s="63"/>
      <c r="DQ151" s="63"/>
    </row>
    <row r="152" spans="1:121" s="65" customFormat="1">
      <c r="A152" s="62" t="s">
        <v>522</v>
      </c>
      <c r="B152" s="62">
        <v>10</v>
      </c>
      <c r="C152" s="62" t="s">
        <v>523</v>
      </c>
      <c r="D152" s="62">
        <v>148</v>
      </c>
      <c r="E152" s="62">
        <v>746</v>
      </c>
      <c r="F152" s="62">
        <v>15</v>
      </c>
      <c r="G152" s="62">
        <v>225</v>
      </c>
      <c r="H152" s="62">
        <v>1</v>
      </c>
      <c r="I152" s="62">
        <v>2</v>
      </c>
      <c r="J152" s="62"/>
      <c r="K152" s="62">
        <v>1</v>
      </c>
      <c r="L152" s="62">
        <v>1</v>
      </c>
      <c r="M152" s="62">
        <v>1</v>
      </c>
      <c r="N152" s="62">
        <v>1</v>
      </c>
      <c r="O152" s="62">
        <v>1</v>
      </c>
      <c r="P152" s="62">
        <v>1</v>
      </c>
      <c r="Q152" s="62">
        <v>1</v>
      </c>
      <c r="R152" s="62">
        <v>1</v>
      </c>
      <c r="S152" s="62">
        <v>1</v>
      </c>
      <c r="T152" s="62">
        <v>1</v>
      </c>
      <c r="U152" s="62">
        <v>1</v>
      </c>
      <c r="V152" s="62">
        <v>99</v>
      </c>
      <c r="W152" s="62">
        <v>1</v>
      </c>
      <c r="X152" s="62">
        <v>1</v>
      </c>
      <c r="Y152" s="62">
        <v>1</v>
      </c>
      <c r="Z152" s="62">
        <v>1</v>
      </c>
      <c r="AA152" s="62">
        <v>1</v>
      </c>
      <c r="AB152" s="62">
        <v>1</v>
      </c>
      <c r="AC152" s="62">
        <v>1</v>
      </c>
      <c r="AD152" s="62">
        <v>1</v>
      </c>
      <c r="AE152" s="62">
        <v>1</v>
      </c>
      <c r="AF152" s="62">
        <v>1</v>
      </c>
      <c r="AG152" s="62">
        <v>1</v>
      </c>
      <c r="AH152" s="62">
        <v>1</v>
      </c>
      <c r="AI152" s="62">
        <v>1</v>
      </c>
      <c r="AJ152" s="62">
        <v>1</v>
      </c>
      <c r="AK152" s="62">
        <v>1</v>
      </c>
      <c r="AL152" s="62">
        <v>1</v>
      </c>
      <c r="AM152" s="62">
        <v>1</v>
      </c>
      <c r="AN152" s="62">
        <v>1</v>
      </c>
      <c r="AO152" s="62">
        <v>1</v>
      </c>
      <c r="AP152" s="62">
        <v>1</v>
      </c>
      <c r="AQ152" s="62">
        <v>1</v>
      </c>
      <c r="AR152" s="62">
        <v>1</v>
      </c>
      <c r="AS152" s="62">
        <v>1</v>
      </c>
      <c r="AT152" s="62">
        <v>1</v>
      </c>
      <c r="AU152" s="62">
        <v>1</v>
      </c>
      <c r="AV152" s="62">
        <v>1</v>
      </c>
      <c r="AW152" s="62">
        <v>1</v>
      </c>
      <c r="AX152" s="62">
        <v>1</v>
      </c>
      <c r="AY152" s="62">
        <v>1</v>
      </c>
      <c r="AZ152" s="62">
        <v>99</v>
      </c>
      <c r="BA152" s="62">
        <v>99</v>
      </c>
      <c r="BB152" s="62">
        <v>99</v>
      </c>
      <c r="BC152" s="62">
        <v>99</v>
      </c>
      <c r="BD152" s="62">
        <v>1</v>
      </c>
      <c r="BE152" s="62">
        <v>1</v>
      </c>
      <c r="BF152" s="62">
        <v>1</v>
      </c>
      <c r="BG152" s="62">
        <v>1</v>
      </c>
      <c r="BH152" s="62">
        <v>1</v>
      </c>
      <c r="BI152" s="62">
        <v>1</v>
      </c>
      <c r="BJ152" s="62">
        <v>1</v>
      </c>
      <c r="BK152" s="62">
        <v>1</v>
      </c>
      <c r="BL152" s="62">
        <v>1</v>
      </c>
      <c r="BM152" s="62">
        <v>1</v>
      </c>
      <c r="BN152" s="62">
        <v>1</v>
      </c>
      <c r="BO152" s="62">
        <v>1</v>
      </c>
      <c r="BP152" s="62">
        <v>1</v>
      </c>
      <c r="BQ152" s="62">
        <v>1</v>
      </c>
      <c r="BR152" s="62">
        <v>1</v>
      </c>
      <c r="BS152" s="62">
        <v>1</v>
      </c>
      <c r="BT152" s="62">
        <v>1</v>
      </c>
      <c r="BU152" s="62">
        <v>99</v>
      </c>
      <c r="BV152" s="62">
        <v>99</v>
      </c>
      <c r="BW152" s="62">
        <v>99</v>
      </c>
      <c r="BX152" s="62">
        <v>99</v>
      </c>
      <c r="BY152" s="62">
        <v>1</v>
      </c>
      <c r="BZ152" s="62">
        <v>1</v>
      </c>
      <c r="CA152" s="62">
        <v>99</v>
      </c>
      <c r="CB152" s="62">
        <v>99</v>
      </c>
      <c r="CC152" s="62">
        <v>1</v>
      </c>
      <c r="CD152" s="62">
        <v>1</v>
      </c>
      <c r="CE152" s="62">
        <v>1</v>
      </c>
      <c r="CF152" s="62">
        <v>1</v>
      </c>
      <c r="CG152" s="62">
        <v>1</v>
      </c>
      <c r="CH152" s="62">
        <v>1</v>
      </c>
      <c r="CI152" s="62">
        <v>1</v>
      </c>
      <c r="CJ152" s="62">
        <v>1</v>
      </c>
      <c r="CK152" s="62">
        <v>1</v>
      </c>
      <c r="CL152" s="62">
        <v>1</v>
      </c>
      <c r="CM152" s="62">
        <v>1</v>
      </c>
      <c r="CN152" s="62">
        <v>1</v>
      </c>
      <c r="CO152" s="62">
        <v>1</v>
      </c>
      <c r="CP152" s="62">
        <v>1</v>
      </c>
      <c r="CQ152" s="62">
        <v>1</v>
      </c>
      <c r="CR152" s="62">
        <v>148</v>
      </c>
      <c r="CS152" s="62" t="s">
        <v>523</v>
      </c>
      <c r="CT152" s="62">
        <v>1</v>
      </c>
      <c r="CU152" s="62">
        <v>1</v>
      </c>
      <c r="CV152" s="62">
        <v>1</v>
      </c>
      <c r="CW152" s="62">
        <v>1</v>
      </c>
      <c r="CX152" s="62">
        <v>1</v>
      </c>
      <c r="CY152" s="62">
        <v>148</v>
      </c>
      <c r="CZ152" s="62" t="s">
        <v>523</v>
      </c>
      <c r="DA152" s="62">
        <v>0</v>
      </c>
      <c r="DB152" s="62">
        <v>0</v>
      </c>
      <c r="DC152" s="62">
        <v>1</v>
      </c>
      <c r="DD152" s="62">
        <v>0</v>
      </c>
      <c r="DE152" s="62">
        <v>1</v>
      </c>
      <c r="DF152" s="62">
        <v>1</v>
      </c>
      <c r="DG152" s="62">
        <v>0</v>
      </c>
      <c r="DH152" s="62">
        <v>0</v>
      </c>
      <c r="DI152" s="62">
        <v>1</v>
      </c>
      <c r="DJ152" s="62">
        <v>1</v>
      </c>
      <c r="DK152" s="62">
        <v>1</v>
      </c>
      <c r="DL152" s="63"/>
      <c r="DM152" s="62" t="s">
        <v>522</v>
      </c>
      <c r="DN152" s="63"/>
      <c r="DO152" s="63"/>
      <c r="DP152" s="63"/>
      <c r="DQ152" s="63"/>
    </row>
    <row r="153" spans="1:121" s="65" customFormat="1">
      <c r="A153" s="62" t="s">
        <v>522</v>
      </c>
      <c r="B153" s="62">
        <v>10</v>
      </c>
      <c r="C153" s="62" t="s">
        <v>524</v>
      </c>
      <c r="D153" s="62">
        <v>149</v>
      </c>
      <c r="E153" s="62">
        <v>975</v>
      </c>
      <c r="F153" s="62">
        <v>975</v>
      </c>
      <c r="G153" s="62">
        <v>353</v>
      </c>
      <c r="H153" s="62">
        <v>1</v>
      </c>
      <c r="I153" s="62">
        <v>2</v>
      </c>
      <c r="J153" s="62"/>
      <c r="K153" s="62">
        <v>1</v>
      </c>
      <c r="L153" s="62">
        <v>1</v>
      </c>
      <c r="M153" s="62">
        <v>1</v>
      </c>
      <c r="N153" s="62">
        <v>1</v>
      </c>
      <c r="O153" s="62">
        <v>1</v>
      </c>
      <c r="P153" s="62">
        <v>1</v>
      </c>
      <c r="Q153" s="62">
        <v>1</v>
      </c>
      <c r="R153" s="62">
        <v>1</v>
      </c>
      <c r="S153" s="62">
        <v>1</v>
      </c>
      <c r="T153" s="62">
        <v>1</v>
      </c>
      <c r="U153" s="62">
        <v>1</v>
      </c>
      <c r="V153" s="62">
        <v>99</v>
      </c>
      <c r="W153" s="62">
        <v>1</v>
      </c>
      <c r="X153" s="62">
        <v>1</v>
      </c>
      <c r="Y153" s="62">
        <v>1</v>
      </c>
      <c r="Z153" s="62">
        <v>1</v>
      </c>
      <c r="AA153" s="62">
        <v>1</v>
      </c>
      <c r="AB153" s="62">
        <v>1</v>
      </c>
      <c r="AC153" s="62">
        <v>1</v>
      </c>
      <c r="AD153" s="62">
        <v>1</v>
      </c>
      <c r="AE153" s="62">
        <v>1</v>
      </c>
      <c r="AF153" s="62">
        <v>1</v>
      </c>
      <c r="AG153" s="62">
        <v>1</v>
      </c>
      <c r="AH153" s="62">
        <v>1</v>
      </c>
      <c r="AI153" s="62">
        <v>1</v>
      </c>
      <c r="AJ153" s="62">
        <v>1</v>
      </c>
      <c r="AK153" s="62">
        <v>1</v>
      </c>
      <c r="AL153" s="62">
        <v>1</v>
      </c>
      <c r="AM153" s="62">
        <v>1</v>
      </c>
      <c r="AN153" s="62">
        <v>1</v>
      </c>
      <c r="AO153" s="62">
        <v>1</v>
      </c>
      <c r="AP153" s="62">
        <v>1</v>
      </c>
      <c r="AQ153" s="62">
        <v>1</v>
      </c>
      <c r="AR153" s="62">
        <v>1</v>
      </c>
      <c r="AS153" s="62">
        <v>1</v>
      </c>
      <c r="AT153" s="62">
        <v>1</v>
      </c>
      <c r="AU153" s="62">
        <v>1</v>
      </c>
      <c r="AV153" s="62">
        <v>1</v>
      </c>
      <c r="AW153" s="62">
        <v>1</v>
      </c>
      <c r="AX153" s="62">
        <v>1</v>
      </c>
      <c r="AY153" s="62">
        <v>1</v>
      </c>
      <c r="AZ153" s="62">
        <v>99</v>
      </c>
      <c r="BA153" s="62">
        <v>99</v>
      </c>
      <c r="BB153" s="62">
        <v>99</v>
      </c>
      <c r="BC153" s="62">
        <v>99</v>
      </c>
      <c r="BD153" s="62">
        <v>1</v>
      </c>
      <c r="BE153" s="62">
        <v>1</v>
      </c>
      <c r="BF153" s="62">
        <v>1</v>
      </c>
      <c r="BG153" s="62">
        <v>1</v>
      </c>
      <c r="BH153" s="62">
        <v>1</v>
      </c>
      <c r="BI153" s="62">
        <v>1</v>
      </c>
      <c r="BJ153" s="62">
        <v>1</v>
      </c>
      <c r="BK153" s="62">
        <v>1</v>
      </c>
      <c r="BL153" s="62">
        <v>1</v>
      </c>
      <c r="BM153" s="62">
        <v>1</v>
      </c>
      <c r="BN153" s="62">
        <v>1</v>
      </c>
      <c r="BO153" s="62">
        <v>1</v>
      </c>
      <c r="BP153" s="62">
        <v>1</v>
      </c>
      <c r="BQ153" s="62">
        <v>1</v>
      </c>
      <c r="BR153" s="62">
        <v>1</v>
      </c>
      <c r="BS153" s="62">
        <v>1</v>
      </c>
      <c r="BT153" s="62">
        <v>1</v>
      </c>
      <c r="BU153" s="62">
        <v>99</v>
      </c>
      <c r="BV153" s="62">
        <v>99</v>
      </c>
      <c r="BW153" s="62">
        <v>99</v>
      </c>
      <c r="BX153" s="62">
        <v>99</v>
      </c>
      <c r="BY153" s="62">
        <v>1</v>
      </c>
      <c r="BZ153" s="62">
        <v>1</v>
      </c>
      <c r="CA153" s="62">
        <v>99</v>
      </c>
      <c r="CB153" s="62">
        <v>99</v>
      </c>
      <c r="CC153" s="62">
        <v>1</v>
      </c>
      <c r="CD153" s="62">
        <v>1</v>
      </c>
      <c r="CE153" s="62">
        <v>1</v>
      </c>
      <c r="CF153" s="62">
        <v>1</v>
      </c>
      <c r="CG153" s="62">
        <v>1</v>
      </c>
      <c r="CH153" s="62">
        <v>1</v>
      </c>
      <c r="CI153" s="62">
        <v>1</v>
      </c>
      <c r="CJ153" s="62">
        <v>1</v>
      </c>
      <c r="CK153" s="62">
        <v>1</v>
      </c>
      <c r="CL153" s="62">
        <v>1</v>
      </c>
      <c r="CM153" s="62">
        <v>1</v>
      </c>
      <c r="CN153" s="62">
        <v>1</v>
      </c>
      <c r="CO153" s="62">
        <v>1</v>
      </c>
      <c r="CP153" s="62">
        <v>1</v>
      </c>
      <c r="CQ153" s="62">
        <v>1</v>
      </c>
      <c r="CR153" s="62">
        <v>149</v>
      </c>
      <c r="CS153" s="62" t="s">
        <v>524</v>
      </c>
      <c r="CT153" s="62">
        <v>1</v>
      </c>
      <c r="CU153" s="62">
        <v>1</v>
      </c>
      <c r="CV153" s="62">
        <v>1</v>
      </c>
      <c r="CW153" s="62">
        <v>1</v>
      </c>
      <c r="CX153" s="62">
        <v>1</v>
      </c>
      <c r="CY153" s="62">
        <v>149</v>
      </c>
      <c r="CZ153" s="62" t="s">
        <v>524</v>
      </c>
      <c r="DA153" s="62">
        <v>1</v>
      </c>
      <c r="DB153" s="62">
        <v>1</v>
      </c>
      <c r="DC153" s="62">
        <v>1</v>
      </c>
      <c r="DD153" s="62">
        <v>0</v>
      </c>
      <c r="DE153" s="62">
        <v>1</v>
      </c>
      <c r="DF153" s="62">
        <v>1</v>
      </c>
      <c r="DG153" s="62">
        <v>1</v>
      </c>
      <c r="DH153" s="62">
        <v>0</v>
      </c>
      <c r="DI153" s="62">
        <v>1</v>
      </c>
      <c r="DJ153" s="62">
        <v>1</v>
      </c>
      <c r="DK153" s="62">
        <v>1</v>
      </c>
      <c r="DL153" s="63"/>
      <c r="DM153" s="62" t="s">
        <v>522</v>
      </c>
      <c r="DN153" s="63"/>
      <c r="DO153" s="63"/>
      <c r="DP153" s="63"/>
      <c r="DQ153" s="63"/>
    </row>
    <row r="154" spans="1:121" s="65" customFormat="1">
      <c r="A154" s="62" t="s">
        <v>522</v>
      </c>
      <c r="B154" s="62">
        <v>10</v>
      </c>
      <c r="C154" s="62" t="s">
        <v>525</v>
      </c>
      <c r="D154" s="62">
        <v>150</v>
      </c>
      <c r="E154" s="62">
        <v>1027</v>
      </c>
      <c r="F154" s="62">
        <v>17</v>
      </c>
      <c r="G154" s="62">
        <v>279</v>
      </c>
      <c r="H154" s="62">
        <v>1</v>
      </c>
      <c r="I154" s="62">
        <v>2</v>
      </c>
      <c r="J154" s="62"/>
      <c r="K154" s="62">
        <v>1</v>
      </c>
      <c r="L154" s="62">
        <v>1</v>
      </c>
      <c r="M154" s="62">
        <v>1</v>
      </c>
      <c r="N154" s="62">
        <v>1</v>
      </c>
      <c r="O154" s="62">
        <v>1</v>
      </c>
      <c r="P154" s="62">
        <v>1</v>
      </c>
      <c r="Q154" s="62">
        <v>1</v>
      </c>
      <c r="R154" s="62">
        <v>1</v>
      </c>
      <c r="S154" s="62">
        <v>1</v>
      </c>
      <c r="T154" s="62">
        <v>1</v>
      </c>
      <c r="U154" s="62">
        <v>1</v>
      </c>
      <c r="V154" s="62">
        <v>99</v>
      </c>
      <c r="W154" s="62">
        <v>1</v>
      </c>
      <c r="X154" s="62">
        <v>1</v>
      </c>
      <c r="Y154" s="62">
        <v>1</v>
      </c>
      <c r="Z154" s="62">
        <v>1</v>
      </c>
      <c r="AA154" s="62">
        <v>1</v>
      </c>
      <c r="AB154" s="62">
        <v>1</v>
      </c>
      <c r="AC154" s="62">
        <v>1</v>
      </c>
      <c r="AD154" s="62">
        <v>1</v>
      </c>
      <c r="AE154" s="62">
        <v>1</v>
      </c>
      <c r="AF154" s="62">
        <v>1</v>
      </c>
      <c r="AG154" s="62">
        <v>1</v>
      </c>
      <c r="AH154" s="62">
        <v>1</v>
      </c>
      <c r="AI154" s="62">
        <v>99</v>
      </c>
      <c r="AJ154" s="62">
        <v>1</v>
      </c>
      <c r="AK154" s="62">
        <v>1</v>
      </c>
      <c r="AL154" s="62">
        <v>1</v>
      </c>
      <c r="AM154" s="62">
        <v>1</v>
      </c>
      <c r="AN154" s="62">
        <v>1</v>
      </c>
      <c r="AO154" s="62">
        <v>1</v>
      </c>
      <c r="AP154" s="62">
        <v>1</v>
      </c>
      <c r="AQ154" s="62">
        <v>1</v>
      </c>
      <c r="AR154" s="62">
        <v>1</v>
      </c>
      <c r="AS154" s="62">
        <v>1</v>
      </c>
      <c r="AT154" s="62">
        <v>1</v>
      </c>
      <c r="AU154" s="62">
        <v>1</v>
      </c>
      <c r="AV154" s="62">
        <v>1</v>
      </c>
      <c r="AW154" s="62">
        <v>1</v>
      </c>
      <c r="AX154" s="62">
        <v>1</v>
      </c>
      <c r="AY154" s="62">
        <v>1</v>
      </c>
      <c r="AZ154" s="62">
        <v>99</v>
      </c>
      <c r="BA154" s="62">
        <v>99</v>
      </c>
      <c r="BB154" s="62">
        <v>99</v>
      </c>
      <c r="BC154" s="62">
        <v>99</v>
      </c>
      <c r="BD154" s="62">
        <v>1</v>
      </c>
      <c r="BE154" s="62">
        <v>1</v>
      </c>
      <c r="BF154" s="62">
        <v>1</v>
      </c>
      <c r="BG154" s="62">
        <v>1</v>
      </c>
      <c r="BH154" s="62">
        <v>1</v>
      </c>
      <c r="BI154" s="62">
        <v>1</v>
      </c>
      <c r="BJ154" s="62">
        <v>1</v>
      </c>
      <c r="BK154" s="62">
        <v>1</v>
      </c>
      <c r="BL154" s="62">
        <v>1</v>
      </c>
      <c r="BM154" s="62">
        <v>1</v>
      </c>
      <c r="BN154" s="62">
        <v>1</v>
      </c>
      <c r="BO154" s="62">
        <v>1</v>
      </c>
      <c r="BP154" s="62">
        <v>1</v>
      </c>
      <c r="BQ154" s="62">
        <v>1</v>
      </c>
      <c r="BR154" s="62">
        <v>1</v>
      </c>
      <c r="BS154" s="62">
        <v>1</v>
      </c>
      <c r="BT154" s="62">
        <v>1</v>
      </c>
      <c r="BU154" s="62">
        <v>1</v>
      </c>
      <c r="BV154" s="62">
        <v>1</v>
      </c>
      <c r="BW154" s="62">
        <v>1</v>
      </c>
      <c r="BX154" s="62">
        <v>1</v>
      </c>
      <c r="BY154" s="62">
        <v>1</v>
      </c>
      <c r="BZ154" s="62">
        <v>1</v>
      </c>
      <c r="CA154" s="62">
        <v>1</v>
      </c>
      <c r="CB154" s="62">
        <v>99</v>
      </c>
      <c r="CC154" s="62">
        <v>1</v>
      </c>
      <c r="CD154" s="62">
        <v>1</v>
      </c>
      <c r="CE154" s="62">
        <v>1</v>
      </c>
      <c r="CF154" s="62">
        <v>1</v>
      </c>
      <c r="CG154" s="62">
        <v>1</v>
      </c>
      <c r="CH154" s="62">
        <v>1</v>
      </c>
      <c r="CI154" s="62">
        <v>1</v>
      </c>
      <c r="CJ154" s="62">
        <v>1</v>
      </c>
      <c r="CK154" s="62">
        <v>1</v>
      </c>
      <c r="CL154" s="62">
        <v>1</v>
      </c>
      <c r="CM154" s="62">
        <v>1</v>
      </c>
      <c r="CN154" s="62">
        <v>1</v>
      </c>
      <c r="CO154" s="62">
        <v>1</v>
      </c>
      <c r="CP154" s="62">
        <v>1</v>
      </c>
      <c r="CQ154" s="62">
        <v>1</v>
      </c>
      <c r="CR154" s="62">
        <v>150</v>
      </c>
      <c r="CS154" s="62" t="s">
        <v>525</v>
      </c>
      <c r="CT154" s="62">
        <v>1</v>
      </c>
      <c r="CU154" s="62">
        <v>1</v>
      </c>
      <c r="CV154" s="62">
        <v>1</v>
      </c>
      <c r="CW154" s="62">
        <v>1</v>
      </c>
      <c r="CX154" s="62">
        <v>1</v>
      </c>
      <c r="CY154" s="62">
        <v>150</v>
      </c>
      <c r="CZ154" s="62" t="s">
        <v>525</v>
      </c>
      <c r="DA154" s="62">
        <v>1</v>
      </c>
      <c r="DB154" s="62">
        <v>1</v>
      </c>
      <c r="DC154" s="62">
        <v>0</v>
      </c>
      <c r="DD154" s="62">
        <v>0</v>
      </c>
      <c r="DE154" s="62">
        <v>1</v>
      </c>
      <c r="DF154" s="62">
        <v>0</v>
      </c>
      <c r="DG154" s="62">
        <v>0</v>
      </c>
      <c r="DH154" s="62">
        <v>0</v>
      </c>
      <c r="DI154" s="62">
        <v>1</v>
      </c>
      <c r="DJ154" s="62">
        <v>1</v>
      </c>
      <c r="DK154" s="62">
        <v>1</v>
      </c>
      <c r="DL154" s="63"/>
      <c r="DM154" s="62" t="s">
        <v>522</v>
      </c>
      <c r="DN154" s="63"/>
      <c r="DO154" s="63"/>
      <c r="DP154" s="63"/>
      <c r="DQ154" s="63"/>
    </row>
    <row r="155" spans="1:121" s="65" customFormat="1">
      <c r="A155" s="62" t="s">
        <v>522</v>
      </c>
      <c r="B155" s="62">
        <v>10</v>
      </c>
      <c r="C155" s="62" t="s">
        <v>526</v>
      </c>
      <c r="D155" s="62">
        <v>151</v>
      </c>
      <c r="E155" s="62">
        <v>280</v>
      </c>
      <c r="F155" s="62">
        <v>0</v>
      </c>
      <c r="G155" s="62">
        <v>88</v>
      </c>
      <c r="H155" s="62">
        <v>1</v>
      </c>
      <c r="I155" s="62">
        <v>2</v>
      </c>
      <c r="J155" s="62"/>
      <c r="K155" s="62">
        <v>1</v>
      </c>
      <c r="L155" s="62">
        <v>1</v>
      </c>
      <c r="M155" s="62">
        <v>1</v>
      </c>
      <c r="N155" s="62">
        <v>1</v>
      </c>
      <c r="O155" s="62">
        <v>1</v>
      </c>
      <c r="P155" s="62">
        <v>1</v>
      </c>
      <c r="Q155" s="62">
        <v>99</v>
      </c>
      <c r="R155" s="62">
        <v>1</v>
      </c>
      <c r="S155" s="62">
        <v>1</v>
      </c>
      <c r="T155" s="62">
        <v>1</v>
      </c>
      <c r="U155" s="62">
        <v>1</v>
      </c>
      <c r="V155" s="62">
        <v>99</v>
      </c>
      <c r="W155" s="62">
        <v>1</v>
      </c>
      <c r="X155" s="62">
        <v>1</v>
      </c>
      <c r="Y155" s="62">
        <v>1</v>
      </c>
      <c r="Z155" s="62">
        <v>1</v>
      </c>
      <c r="AA155" s="62">
        <v>1</v>
      </c>
      <c r="AB155" s="62">
        <v>1</v>
      </c>
      <c r="AC155" s="62">
        <v>1</v>
      </c>
      <c r="AD155" s="62">
        <v>1</v>
      </c>
      <c r="AE155" s="62">
        <v>1</v>
      </c>
      <c r="AF155" s="62">
        <v>1</v>
      </c>
      <c r="AG155" s="62">
        <v>1</v>
      </c>
      <c r="AH155" s="62">
        <v>1</v>
      </c>
      <c r="AI155" s="62">
        <v>99</v>
      </c>
      <c r="AJ155" s="62">
        <v>1</v>
      </c>
      <c r="AK155" s="62">
        <v>1</v>
      </c>
      <c r="AL155" s="62">
        <v>1</v>
      </c>
      <c r="AM155" s="62">
        <v>1</v>
      </c>
      <c r="AN155" s="62">
        <v>1</v>
      </c>
      <c r="AO155" s="62">
        <v>1</v>
      </c>
      <c r="AP155" s="62">
        <v>1</v>
      </c>
      <c r="AQ155" s="62">
        <v>1</v>
      </c>
      <c r="AR155" s="62">
        <v>1</v>
      </c>
      <c r="AS155" s="62">
        <v>1</v>
      </c>
      <c r="AT155" s="62">
        <v>1</v>
      </c>
      <c r="AU155" s="62">
        <v>1</v>
      </c>
      <c r="AV155" s="62">
        <v>1</v>
      </c>
      <c r="AW155" s="62">
        <v>1</v>
      </c>
      <c r="AX155" s="62">
        <v>1</v>
      </c>
      <c r="AY155" s="62">
        <v>1</v>
      </c>
      <c r="AZ155" s="62">
        <v>99</v>
      </c>
      <c r="BA155" s="62">
        <v>99</v>
      </c>
      <c r="BB155" s="62">
        <v>99</v>
      </c>
      <c r="BC155" s="62">
        <v>99</v>
      </c>
      <c r="BD155" s="62">
        <v>1</v>
      </c>
      <c r="BE155" s="62">
        <v>1</v>
      </c>
      <c r="BF155" s="62">
        <v>1</v>
      </c>
      <c r="BG155" s="62">
        <v>1</v>
      </c>
      <c r="BH155" s="62">
        <v>1</v>
      </c>
      <c r="BI155" s="62">
        <v>1</v>
      </c>
      <c r="BJ155" s="62">
        <v>1</v>
      </c>
      <c r="BK155" s="62">
        <v>1</v>
      </c>
      <c r="BL155" s="62">
        <v>1</v>
      </c>
      <c r="BM155" s="62">
        <v>1</v>
      </c>
      <c r="BN155" s="62">
        <v>1</v>
      </c>
      <c r="BO155" s="62">
        <v>1</v>
      </c>
      <c r="BP155" s="62">
        <v>1</v>
      </c>
      <c r="BQ155" s="62">
        <v>1</v>
      </c>
      <c r="BR155" s="62">
        <v>1</v>
      </c>
      <c r="BS155" s="62">
        <v>1</v>
      </c>
      <c r="BT155" s="62">
        <v>1</v>
      </c>
      <c r="BU155" s="62">
        <v>99</v>
      </c>
      <c r="BV155" s="62">
        <v>99</v>
      </c>
      <c r="BW155" s="62">
        <v>99</v>
      </c>
      <c r="BX155" s="62">
        <v>99</v>
      </c>
      <c r="BY155" s="62">
        <v>1</v>
      </c>
      <c r="BZ155" s="62">
        <v>1</v>
      </c>
      <c r="CA155" s="62">
        <v>99</v>
      </c>
      <c r="CB155" s="62">
        <v>99</v>
      </c>
      <c r="CC155" s="62">
        <v>1</v>
      </c>
      <c r="CD155" s="62">
        <v>1</v>
      </c>
      <c r="CE155" s="62">
        <v>1</v>
      </c>
      <c r="CF155" s="62">
        <v>1</v>
      </c>
      <c r="CG155" s="62">
        <v>1</v>
      </c>
      <c r="CH155" s="62">
        <v>1</v>
      </c>
      <c r="CI155" s="62">
        <v>1</v>
      </c>
      <c r="CJ155" s="62">
        <v>1</v>
      </c>
      <c r="CK155" s="62">
        <v>1</v>
      </c>
      <c r="CL155" s="62">
        <v>1</v>
      </c>
      <c r="CM155" s="62">
        <v>99</v>
      </c>
      <c r="CN155" s="62">
        <v>1</v>
      </c>
      <c r="CO155" s="62">
        <v>1</v>
      </c>
      <c r="CP155" s="62">
        <v>1</v>
      </c>
      <c r="CQ155" s="62">
        <v>1</v>
      </c>
      <c r="CR155" s="62">
        <v>151</v>
      </c>
      <c r="CS155" s="62" t="s">
        <v>526</v>
      </c>
      <c r="CT155" s="62">
        <v>1</v>
      </c>
      <c r="CU155" s="62">
        <v>1</v>
      </c>
      <c r="CV155" s="62">
        <v>1</v>
      </c>
      <c r="CW155" s="62">
        <v>1</v>
      </c>
      <c r="CX155" s="62">
        <v>1</v>
      </c>
      <c r="CY155" s="62">
        <v>151</v>
      </c>
      <c r="CZ155" s="62" t="s">
        <v>526</v>
      </c>
      <c r="DA155" s="62">
        <v>1</v>
      </c>
      <c r="DB155" s="62">
        <v>0</v>
      </c>
      <c r="DC155" s="62">
        <v>0</v>
      </c>
      <c r="DD155" s="62">
        <v>0</v>
      </c>
      <c r="DE155" s="62">
        <v>0</v>
      </c>
      <c r="DF155" s="62">
        <v>0</v>
      </c>
      <c r="DG155" s="62">
        <v>0</v>
      </c>
      <c r="DH155" s="62">
        <v>0</v>
      </c>
      <c r="DI155" s="62">
        <v>1</v>
      </c>
      <c r="DJ155" s="62">
        <v>1</v>
      </c>
      <c r="DK155" s="62">
        <v>1</v>
      </c>
      <c r="DL155" s="63"/>
      <c r="DM155" s="62" t="s">
        <v>522</v>
      </c>
      <c r="DN155" s="63"/>
      <c r="DO155" s="63"/>
      <c r="DP155" s="63"/>
      <c r="DQ155" s="63"/>
    </row>
    <row r="156" spans="1:121" s="65" customFormat="1">
      <c r="A156" s="62" t="s">
        <v>522</v>
      </c>
      <c r="B156" s="62">
        <v>10</v>
      </c>
      <c r="C156" s="62" t="s">
        <v>527</v>
      </c>
      <c r="D156" s="62">
        <v>152</v>
      </c>
      <c r="E156" s="62">
        <v>134</v>
      </c>
      <c r="F156" s="62">
        <v>24</v>
      </c>
      <c r="G156" s="62">
        <v>46</v>
      </c>
      <c r="H156" s="62">
        <v>1</v>
      </c>
      <c r="I156" s="62">
        <v>2</v>
      </c>
      <c r="J156" s="62"/>
      <c r="K156" s="62">
        <v>1</v>
      </c>
      <c r="L156" s="62">
        <v>1</v>
      </c>
      <c r="M156" s="62">
        <v>1</v>
      </c>
      <c r="N156" s="62">
        <v>1</v>
      </c>
      <c r="O156" s="62">
        <v>1</v>
      </c>
      <c r="P156" s="62">
        <v>1</v>
      </c>
      <c r="Q156" s="62">
        <v>1</v>
      </c>
      <c r="R156" s="62">
        <v>1</v>
      </c>
      <c r="S156" s="62">
        <v>1</v>
      </c>
      <c r="T156" s="62">
        <v>1</v>
      </c>
      <c r="U156" s="62">
        <v>1</v>
      </c>
      <c r="V156" s="62">
        <v>99</v>
      </c>
      <c r="W156" s="62">
        <v>1</v>
      </c>
      <c r="X156" s="62">
        <v>1</v>
      </c>
      <c r="Y156" s="62">
        <v>1</v>
      </c>
      <c r="Z156" s="62">
        <v>1</v>
      </c>
      <c r="AA156" s="62">
        <v>1</v>
      </c>
      <c r="AB156" s="62">
        <v>1</v>
      </c>
      <c r="AC156" s="62">
        <v>1</v>
      </c>
      <c r="AD156" s="62">
        <v>1</v>
      </c>
      <c r="AE156" s="62">
        <v>1</v>
      </c>
      <c r="AF156" s="62">
        <v>1</v>
      </c>
      <c r="AG156" s="62">
        <v>1</v>
      </c>
      <c r="AH156" s="62">
        <v>1</v>
      </c>
      <c r="AI156" s="62">
        <v>1</v>
      </c>
      <c r="AJ156" s="62">
        <v>1</v>
      </c>
      <c r="AK156" s="62">
        <v>1</v>
      </c>
      <c r="AL156" s="62">
        <v>1</v>
      </c>
      <c r="AM156" s="62">
        <v>1</v>
      </c>
      <c r="AN156" s="62">
        <v>1</v>
      </c>
      <c r="AO156" s="62">
        <v>1</v>
      </c>
      <c r="AP156" s="62">
        <v>1</v>
      </c>
      <c r="AQ156" s="62">
        <v>1</v>
      </c>
      <c r="AR156" s="62">
        <v>1</v>
      </c>
      <c r="AS156" s="62">
        <v>1</v>
      </c>
      <c r="AT156" s="62">
        <v>1</v>
      </c>
      <c r="AU156" s="62">
        <v>1</v>
      </c>
      <c r="AV156" s="62">
        <v>1</v>
      </c>
      <c r="AW156" s="62">
        <v>1</v>
      </c>
      <c r="AX156" s="62">
        <v>1</v>
      </c>
      <c r="AY156" s="62">
        <v>1</v>
      </c>
      <c r="AZ156" s="62">
        <v>99</v>
      </c>
      <c r="BA156" s="62">
        <v>99</v>
      </c>
      <c r="BB156" s="62">
        <v>99</v>
      </c>
      <c r="BC156" s="62">
        <v>99</v>
      </c>
      <c r="BD156" s="62">
        <v>1</v>
      </c>
      <c r="BE156" s="62">
        <v>1</v>
      </c>
      <c r="BF156" s="62">
        <v>1</v>
      </c>
      <c r="BG156" s="62">
        <v>1</v>
      </c>
      <c r="BH156" s="62">
        <v>1</v>
      </c>
      <c r="BI156" s="62">
        <v>1</v>
      </c>
      <c r="BJ156" s="62">
        <v>1</v>
      </c>
      <c r="BK156" s="62">
        <v>1</v>
      </c>
      <c r="BL156" s="62">
        <v>1</v>
      </c>
      <c r="BM156" s="62">
        <v>1</v>
      </c>
      <c r="BN156" s="62">
        <v>1</v>
      </c>
      <c r="BO156" s="62">
        <v>1</v>
      </c>
      <c r="BP156" s="62">
        <v>1</v>
      </c>
      <c r="BQ156" s="62">
        <v>1</v>
      </c>
      <c r="BR156" s="62">
        <v>1</v>
      </c>
      <c r="BS156" s="62">
        <v>1</v>
      </c>
      <c r="BT156" s="62">
        <v>1</v>
      </c>
      <c r="BU156" s="62">
        <v>99</v>
      </c>
      <c r="BV156" s="62">
        <v>99</v>
      </c>
      <c r="BW156" s="62">
        <v>99</v>
      </c>
      <c r="BX156" s="62">
        <v>99</v>
      </c>
      <c r="BY156" s="62">
        <v>1</v>
      </c>
      <c r="BZ156" s="62">
        <v>99</v>
      </c>
      <c r="CA156" s="62">
        <v>99</v>
      </c>
      <c r="CB156" s="62">
        <v>99</v>
      </c>
      <c r="CC156" s="62">
        <v>1</v>
      </c>
      <c r="CD156" s="62">
        <v>1</v>
      </c>
      <c r="CE156" s="62">
        <v>1</v>
      </c>
      <c r="CF156" s="62">
        <v>1</v>
      </c>
      <c r="CG156" s="62">
        <v>1</v>
      </c>
      <c r="CH156" s="62">
        <v>1</v>
      </c>
      <c r="CI156" s="62">
        <v>1</v>
      </c>
      <c r="CJ156" s="62">
        <v>1</v>
      </c>
      <c r="CK156" s="62">
        <v>1</v>
      </c>
      <c r="CL156" s="62">
        <v>1</v>
      </c>
      <c r="CM156" s="62">
        <v>1</v>
      </c>
      <c r="CN156" s="62">
        <v>1</v>
      </c>
      <c r="CO156" s="62">
        <v>1</v>
      </c>
      <c r="CP156" s="62">
        <v>1</v>
      </c>
      <c r="CQ156" s="62">
        <v>0</v>
      </c>
      <c r="CR156" s="62">
        <v>152</v>
      </c>
      <c r="CS156" s="62" t="s">
        <v>527</v>
      </c>
      <c r="CT156" s="62">
        <v>1</v>
      </c>
      <c r="CU156" s="62">
        <v>1</v>
      </c>
      <c r="CV156" s="62">
        <v>1</v>
      </c>
      <c r="CW156" s="62">
        <v>1</v>
      </c>
      <c r="CX156" s="62">
        <v>1</v>
      </c>
      <c r="CY156" s="62">
        <v>152</v>
      </c>
      <c r="CZ156" s="62" t="s">
        <v>527</v>
      </c>
      <c r="DA156" s="62">
        <v>1</v>
      </c>
      <c r="DB156" s="62">
        <v>0</v>
      </c>
      <c r="DC156" s="62">
        <v>1</v>
      </c>
      <c r="DD156" s="62">
        <v>0</v>
      </c>
      <c r="DE156" s="62">
        <v>1</v>
      </c>
      <c r="DF156" s="62">
        <v>0</v>
      </c>
      <c r="DG156" s="62">
        <v>0</v>
      </c>
      <c r="DH156" s="62">
        <v>0</v>
      </c>
      <c r="DI156" s="62">
        <v>1</v>
      </c>
      <c r="DJ156" s="62">
        <v>1</v>
      </c>
      <c r="DK156" s="62">
        <v>1</v>
      </c>
      <c r="DL156" s="63"/>
      <c r="DM156" s="62" t="s">
        <v>522</v>
      </c>
      <c r="DN156" s="63"/>
      <c r="DO156" s="63"/>
      <c r="DP156" s="63"/>
      <c r="DQ156" s="63"/>
    </row>
    <row r="157" spans="1:121" s="65" customFormat="1">
      <c r="A157" s="62" t="s">
        <v>522</v>
      </c>
      <c r="B157" s="62">
        <v>10</v>
      </c>
      <c r="C157" s="62" t="s">
        <v>528</v>
      </c>
      <c r="D157" s="62">
        <v>153</v>
      </c>
      <c r="E157" s="62">
        <v>413</v>
      </c>
      <c r="F157" s="62">
        <v>10</v>
      </c>
      <c r="G157" s="62">
        <v>131</v>
      </c>
      <c r="H157" s="62">
        <v>1</v>
      </c>
      <c r="I157" s="62">
        <v>2</v>
      </c>
      <c r="J157" s="62"/>
      <c r="K157" s="62">
        <v>1</v>
      </c>
      <c r="L157" s="62">
        <v>1</v>
      </c>
      <c r="M157" s="62">
        <v>1</v>
      </c>
      <c r="N157" s="62">
        <v>1</v>
      </c>
      <c r="O157" s="62">
        <v>1</v>
      </c>
      <c r="P157" s="62">
        <v>1</v>
      </c>
      <c r="Q157" s="62">
        <v>99</v>
      </c>
      <c r="R157" s="62">
        <v>1</v>
      </c>
      <c r="S157" s="62">
        <v>1</v>
      </c>
      <c r="T157" s="62">
        <v>1</v>
      </c>
      <c r="U157" s="62">
        <v>1</v>
      </c>
      <c r="V157" s="62">
        <v>99</v>
      </c>
      <c r="W157" s="62">
        <v>1</v>
      </c>
      <c r="X157" s="62">
        <v>1</v>
      </c>
      <c r="Y157" s="62">
        <v>1</v>
      </c>
      <c r="Z157" s="62">
        <v>1</v>
      </c>
      <c r="AA157" s="62">
        <v>1</v>
      </c>
      <c r="AB157" s="62">
        <v>1</v>
      </c>
      <c r="AC157" s="62">
        <v>1</v>
      </c>
      <c r="AD157" s="62">
        <v>1</v>
      </c>
      <c r="AE157" s="62">
        <v>1</v>
      </c>
      <c r="AF157" s="62">
        <v>1</v>
      </c>
      <c r="AG157" s="62">
        <v>1</v>
      </c>
      <c r="AH157" s="62">
        <v>1</v>
      </c>
      <c r="AI157" s="62">
        <v>1</v>
      </c>
      <c r="AJ157" s="62">
        <v>1</v>
      </c>
      <c r="AK157" s="62">
        <v>1</v>
      </c>
      <c r="AL157" s="62">
        <v>1</v>
      </c>
      <c r="AM157" s="62">
        <v>1</v>
      </c>
      <c r="AN157" s="62">
        <v>1</v>
      </c>
      <c r="AO157" s="62">
        <v>1</v>
      </c>
      <c r="AP157" s="62">
        <v>1</v>
      </c>
      <c r="AQ157" s="62">
        <v>0</v>
      </c>
      <c r="AR157" s="62">
        <v>1</v>
      </c>
      <c r="AS157" s="62">
        <v>1</v>
      </c>
      <c r="AT157" s="62">
        <v>1</v>
      </c>
      <c r="AU157" s="62">
        <v>1</v>
      </c>
      <c r="AV157" s="62">
        <v>1</v>
      </c>
      <c r="AW157" s="62">
        <v>1</v>
      </c>
      <c r="AX157" s="62">
        <v>1</v>
      </c>
      <c r="AY157" s="62">
        <v>1</v>
      </c>
      <c r="AZ157" s="62">
        <v>99</v>
      </c>
      <c r="BA157" s="62">
        <v>99</v>
      </c>
      <c r="BB157" s="62">
        <v>99</v>
      </c>
      <c r="BC157" s="62">
        <v>99</v>
      </c>
      <c r="BD157" s="62">
        <v>1</v>
      </c>
      <c r="BE157" s="62">
        <v>1</v>
      </c>
      <c r="BF157" s="62">
        <v>0.5</v>
      </c>
      <c r="BG157" s="62">
        <v>0.5</v>
      </c>
      <c r="BH157" s="62">
        <v>1</v>
      </c>
      <c r="BI157" s="62">
        <v>0.5</v>
      </c>
      <c r="BJ157" s="62">
        <v>0.5</v>
      </c>
      <c r="BK157" s="62">
        <v>0.5</v>
      </c>
      <c r="BL157" s="62">
        <v>0.5</v>
      </c>
      <c r="BM157" s="62">
        <v>0</v>
      </c>
      <c r="BN157" s="62">
        <v>0</v>
      </c>
      <c r="BO157" s="62">
        <v>0.5</v>
      </c>
      <c r="BP157" s="62">
        <v>1</v>
      </c>
      <c r="BQ157" s="62">
        <v>0.5</v>
      </c>
      <c r="BR157" s="62">
        <v>0.5</v>
      </c>
      <c r="BS157" s="62">
        <v>0.5</v>
      </c>
      <c r="BT157" s="62">
        <v>0.5</v>
      </c>
      <c r="BU157" s="62">
        <v>99</v>
      </c>
      <c r="BV157" s="62">
        <v>99</v>
      </c>
      <c r="BW157" s="62">
        <v>99</v>
      </c>
      <c r="BX157" s="62">
        <v>99</v>
      </c>
      <c r="BY157" s="62">
        <v>1</v>
      </c>
      <c r="BZ157" s="62">
        <v>99</v>
      </c>
      <c r="CA157" s="62">
        <v>99</v>
      </c>
      <c r="CB157" s="62">
        <v>99</v>
      </c>
      <c r="CC157" s="62">
        <v>1</v>
      </c>
      <c r="CD157" s="62">
        <v>1</v>
      </c>
      <c r="CE157" s="62">
        <v>1</v>
      </c>
      <c r="CF157" s="62">
        <v>1</v>
      </c>
      <c r="CG157" s="62">
        <v>1</v>
      </c>
      <c r="CH157" s="62">
        <v>99</v>
      </c>
      <c r="CI157" s="62">
        <v>1</v>
      </c>
      <c r="CJ157" s="62">
        <v>1</v>
      </c>
      <c r="CK157" s="62">
        <v>1</v>
      </c>
      <c r="CL157" s="62">
        <v>1</v>
      </c>
      <c r="CM157" s="62">
        <v>1</v>
      </c>
      <c r="CN157" s="62">
        <v>1</v>
      </c>
      <c r="CO157" s="62">
        <v>1</v>
      </c>
      <c r="CP157" s="62">
        <v>1</v>
      </c>
      <c r="CQ157" s="62">
        <v>0</v>
      </c>
      <c r="CR157" s="62">
        <v>153</v>
      </c>
      <c r="CS157" s="62" t="s">
        <v>528</v>
      </c>
      <c r="CT157" s="62">
        <v>1</v>
      </c>
      <c r="CU157" s="62">
        <v>1</v>
      </c>
      <c r="CV157" s="62">
        <v>1</v>
      </c>
      <c r="CW157" s="62">
        <v>1</v>
      </c>
      <c r="CX157" s="62">
        <v>1</v>
      </c>
      <c r="CY157" s="62">
        <v>153</v>
      </c>
      <c r="CZ157" s="62" t="s">
        <v>528</v>
      </c>
      <c r="DA157" s="62">
        <v>1</v>
      </c>
      <c r="DB157" s="62">
        <v>0</v>
      </c>
      <c r="DC157" s="62">
        <v>0</v>
      </c>
      <c r="DD157" s="62">
        <v>0</v>
      </c>
      <c r="DE157" s="62">
        <v>0</v>
      </c>
      <c r="DF157" s="62">
        <v>0</v>
      </c>
      <c r="DG157" s="62">
        <v>0</v>
      </c>
      <c r="DH157" s="62">
        <v>0</v>
      </c>
      <c r="DI157" s="62">
        <v>1</v>
      </c>
      <c r="DJ157" s="62">
        <v>1</v>
      </c>
      <c r="DK157" s="62">
        <v>1</v>
      </c>
      <c r="DL157" s="63"/>
      <c r="DM157" s="62" t="s">
        <v>522</v>
      </c>
      <c r="DN157" s="63"/>
      <c r="DO157" s="63"/>
      <c r="DP157" s="63"/>
      <c r="DQ157" s="63"/>
    </row>
    <row r="158" spans="1:121" s="65" customFormat="1">
      <c r="A158" s="62" t="s">
        <v>522</v>
      </c>
      <c r="B158" s="62">
        <v>10</v>
      </c>
      <c r="C158" s="62" t="s">
        <v>529</v>
      </c>
      <c r="D158" s="62">
        <v>154</v>
      </c>
      <c r="E158" s="62">
        <v>1000</v>
      </c>
      <c r="F158" s="62">
        <v>38</v>
      </c>
      <c r="G158" s="62">
        <v>253</v>
      </c>
      <c r="H158" s="62">
        <v>1</v>
      </c>
      <c r="I158" s="62">
        <v>2</v>
      </c>
      <c r="J158" s="62"/>
      <c r="K158" s="62">
        <v>1</v>
      </c>
      <c r="L158" s="62">
        <v>1</v>
      </c>
      <c r="M158" s="62">
        <v>1</v>
      </c>
      <c r="N158" s="62">
        <v>1</v>
      </c>
      <c r="O158" s="62">
        <v>1</v>
      </c>
      <c r="P158" s="62">
        <v>1</v>
      </c>
      <c r="Q158" s="62">
        <v>99</v>
      </c>
      <c r="R158" s="62">
        <v>1</v>
      </c>
      <c r="S158" s="62">
        <v>1</v>
      </c>
      <c r="T158" s="62">
        <v>1</v>
      </c>
      <c r="U158" s="62">
        <v>1</v>
      </c>
      <c r="V158" s="62">
        <v>99</v>
      </c>
      <c r="W158" s="62">
        <v>1</v>
      </c>
      <c r="X158" s="62">
        <v>1</v>
      </c>
      <c r="Y158" s="62">
        <v>1</v>
      </c>
      <c r="Z158" s="62">
        <v>1</v>
      </c>
      <c r="AA158" s="62">
        <v>1</v>
      </c>
      <c r="AB158" s="62">
        <v>1</v>
      </c>
      <c r="AC158" s="62">
        <v>1</v>
      </c>
      <c r="AD158" s="62">
        <v>1</v>
      </c>
      <c r="AE158" s="62">
        <v>1</v>
      </c>
      <c r="AF158" s="62">
        <v>1</v>
      </c>
      <c r="AG158" s="62">
        <v>1</v>
      </c>
      <c r="AH158" s="62">
        <v>1</v>
      </c>
      <c r="AI158" s="62">
        <v>99</v>
      </c>
      <c r="AJ158" s="62">
        <v>1</v>
      </c>
      <c r="AK158" s="62">
        <v>1</v>
      </c>
      <c r="AL158" s="62">
        <v>1</v>
      </c>
      <c r="AM158" s="62">
        <v>1</v>
      </c>
      <c r="AN158" s="62">
        <v>1</v>
      </c>
      <c r="AO158" s="62">
        <v>1</v>
      </c>
      <c r="AP158" s="62">
        <v>1</v>
      </c>
      <c r="AQ158" s="62">
        <v>0</v>
      </c>
      <c r="AR158" s="62">
        <v>0.5</v>
      </c>
      <c r="AS158" s="62">
        <v>1</v>
      </c>
      <c r="AT158" s="62">
        <v>1</v>
      </c>
      <c r="AU158" s="62">
        <v>1</v>
      </c>
      <c r="AV158" s="62">
        <v>1</v>
      </c>
      <c r="AW158" s="62">
        <v>1</v>
      </c>
      <c r="AX158" s="62">
        <v>1</v>
      </c>
      <c r="AY158" s="62">
        <v>1</v>
      </c>
      <c r="AZ158" s="62">
        <v>99</v>
      </c>
      <c r="BA158" s="62">
        <v>99</v>
      </c>
      <c r="BB158" s="62">
        <v>99</v>
      </c>
      <c r="BC158" s="62">
        <v>99</v>
      </c>
      <c r="BD158" s="62">
        <v>1</v>
      </c>
      <c r="BE158" s="62">
        <v>1</v>
      </c>
      <c r="BF158" s="62">
        <v>1</v>
      </c>
      <c r="BG158" s="62">
        <v>1</v>
      </c>
      <c r="BH158" s="62">
        <v>1</v>
      </c>
      <c r="BI158" s="62">
        <v>1</v>
      </c>
      <c r="BJ158" s="62">
        <v>1</v>
      </c>
      <c r="BK158" s="62">
        <v>0.5</v>
      </c>
      <c r="BL158" s="62">
        <v>1</v>
      </c>
      <c r="BM158" s="62">
        <v>1</v>
      </c>
      <c r="BN158" s="62">
        <v>1</v>
      </c>
      <c r="BO158" s="62">
        <v>1</v>
      </c>
      <c r="BP158" s="62">
        <v>1</v>
      </c>
      <c r="BQ158" s="62">
        <v>1</v>
      </c>
      <c r="BR158" s="62">
        <v>1</v>
      </c>
      <c r="BS158" s="62">
        <v>1</v>
      </c>
      <c r="BT158" s="62">
        <v>1</v>
      </c>
      <c r="BU158" s="62">
        <v>99</v>
      </c>
      <c r="BV158" s="62">
        <v>99</v>
      </c>
      <c r="BW158" s="62">
        <v>99</v>
      </c>
      <c r="BX158" s="62">
        <v>99</v>
      </c>
      <c r="BY158" s="62">
        <v>1</v>
      </c>
      <c r="BZ158" s="62">
        <v>1</v>
      </c>
      <c r="CA158" s="62">
        <v>99</v>
      </c>
      <c r="CB158" s="62">
        <v>99</v>
      </c>
      <c r="CC158" s="62">
        <v>1</v>
      </c>
      <c r="CD158" s="62">
        <v>1</v>
      </c>
      <c r="CE158" s="62">
        <v>1</v>
      </c>
      <c r="CF158" s="62">
        <v>1</v>
      </c>
      <c r="CG158" s="62">
        <v>99</v>
      </c>
      <c r="CH158" s="62">
        <v>99</v>
      </c>
      <c r="CI158" s="62">
        <v>1</v>
      </c>
      <c r="CJ158" s="62">
        <v>1</v>
      </c>
      <c r="CK158" s="62">
        <v>1</v>
      </c>
      <c r="CL158" s="62">
        <v>1</v>
      </c>
      <c r="CM158" s="62">
        <v>1</v>
      </c>
      <c r="CN158" s="62">
        <v>1</v>
      </c>
      <c r="CO158" s="62">
        <v>1</v>
      </c>
      <c r="CP158" s="62">
        <v>1</v>
      </c>
      <c r="CQ158" s="62">
        <v>1</v>
      </c>
      <c r="CR158" s="62">
        <v>154</v>
      </c>
      <c r="CS158" s="62" t="s">
        <v>529</v>
      </c>
      <c r="CT158" s="62">
        <v>1</v>
      </c>
      <c r="CU158" s="62">
        <v>1</v>
      </c>
      <c r="CV158" s="62">
        <v>1</v>
      </c>
      <c r="CW158" s="62">
        <v>1</v>
      </c>
      <c r="CX158" s="62">
        <v>1</v>
      </c>
      <c r="CY158" s="62">
        <v>154</v>
      </c>
      <c r="CZ158" s="62" t="s">
        <v>529</v>
      </c>
      <c r="DA158" s="62">
        <v>1</v>
      </c>
      <c r="DB158" s="62">
        <v>0</v>
      </c>
      <c r="DC158" s="62">
        <v>1</v>
      </c>
      <c r="DD158" s="62">
        <v>1</v>
      </c>
      <c r="DE158" s="62">
        <v>1</v>
      </c>
      <c r="DF158" s="62">
        <v>0</v>
      </c>
      <c r="DG158" s="62">
        <v>1</v>
      </c>
      <c r="DH158" s="62">
        <v>0</v>
      </c>
      <c r="DI158" s="62">
        <v>1</v>
      </c>
      <c r="DJ158" s="62">
        <v>1</v>
      </c>
      <c r="DK158" s="62">
        <v>1</v>
      </c>
      <c r="DL158" s="63"/>
      <c r="DM158" s="62" t="s">
        <v>522</v>
      </c>
      <c r="DN158" s="63"/>
      <c r="DO158" s="63"/>
      <c r="DP158" s="63"/>
      <c r="DQ158" s="63"/>
    </row>
    <row r="159" spans="1:121" s="65" customFormat="1">
      <c r="A159" s="62" t="s">
        <v>522</v>
      </c>
      <c r="B159" s="62">
        <v>10</v>
      </c>
      <c r="C159" s="62" t="s">
        <v>530</v>
      </c>
      <c r="D159" s="62">
        <v>155</v>
      </c>
      <c r="E159" s="62">
        <v>302</v>
      </c>
      <c r="F159" s="62">
        <v>0</v>
      </c>
      <c r="G159" s="62">
        <v>63</v>
      </c>
      <c r="H159" s="62">
        <v>1</v>
      </c>
      <c r="I159" s="62">
        <v>2</v>
      </c>
      <c r="J159" s="62"/>
      <c r="K159" s="62">
        <v>1</v>
      </c>
      <c r="L159" s="62">
        <v>1</v>
      </c>
      <c r="M159" s="62">
        <v>1</v>
      </c>
      <c r="N159" s="62">
        <v>1</v>
      </c>
      <c r="O159" s="62">
        <v>1</v>
      </c>
      <c r="P159" s="62">
        <v>1</v>
      </c>
      <c r="Q159" s="62">
        <v>1</v>
      </c>
      <c r="R159" s="62">
        <v>1</v>
      </c>
      <c r="S159" s="62">
        <v>1</v>
      </c>
      <c r="T159" s="62">
        <v>1</v>
      </c>
      <c r="U159" s="62">
        <v>1</v>
      </c>
      <c r="V159" s="62">
        <v>99</v>
      </c>
      <c r="W159" s="62">
        <v>1</v>
      </c>
      <c r="X159" s="62">
        <v>1</v>
      </c>
      <c r="Y159" s="62">
        <v>1</v>
      </c>
      <c r="Z159" s="62">
        <v>1</v>
      </c>
      <c r="AA159" s="62">
        <v>1</v>
      </c>
      <c r="AB159" s="62">
        <v>1</v>
      </c>
      <c r="AC159" s="62">
        <v>1</v>
      </c>
      <c r="AD159" s="62">
        <v>1</v>
      </c>
      <c r="AE159" s="62">
        <v>1</v>
      </c>
      <c r="AF159" s="62">
        <v>1</v>
      </c>
      <c r="AG159" s="62">
        <v>1</v>
      </c>
      <c r="AH159" s="62">
        <v>1</v>
      </c>
      <c r="AI159" s="62">
        <v>1</v>
      </c>
      <c r="AJ159" s="62">
        <v>0.5</v>
      </c>
      <c r="AK159" s="62">
        <v>1</v>
      </c>
      <c r="AL159" s="62">
        <v>1</v>
      </c>
      <c r="AM159" s="62">
        <v>1</v>
      </c>
      <c r="AN159" s="62">
        <v>1</v>
      </c>
      <c r="AO159" s="62">
        <v>1</v>
      </c>
      <c r="AP159" s="62">
        <v>1</v>
      </c>
      <c r="AQ159" s="62">
        <v>0</v>
      </c>
      <c r="AR159" s="62">
        <v>1</v>
      </c>
      <c r="AS159" s="62">
        <v>1</v>
      </c>
      <c r="AT159" s="62">
        <v>1</v>
      </c>
      <c r="AU159" s="62">
        <v>1</v>
      </c>
      <c r="AV159" s="62">
        <v>1</v>
      </c>
      <c r="AW159" s="62">
        <v>1</v>
      </c>
      <c r="AX159" s="62">
        <v>0</v>
      </c>
      <c r="AY159" s="62">
        <v>1</v>
      </c>
      <c r="AZ159" s="62">
        <v>99</v>
      </c>
      <c r="BA159" s="62">
        <v>99</v>
      </c>
      <c r="BB159" s="62">
        <v>99</v>
      </c>
      <c r="BC159" s="62">
        <v>99</v>
      </c>
      <c r="BD159" s="62">
        <v>0.5</v>
      </c>
      <c r="BE159" s="62">
        <v>1</v>
      </c>
      <c r="BF159" s="62">
        <v>0.5</v>
      </c>
      <c r="BG159" s="62">
        <v>1</v>
      </c>
      <c r="BH159" s="62">
        <v>1</v>
      </c>
      <c r="BI159" s="62">
        <v>1</v>
      </c>
      <c r="BJ159" s="62">
        <v>1</v>
      </c>
      <c r="BK159" s="62">
        <v>1</v>
      </c>
      <c r="BL159" s="62">
        <v>0</v>
      </c>
      <c r="BM159" s="62">
        <v>0</v>
      </c>
      <c r="BN159" s="62">
        <v>0</v>
      </c>
      <c r="BO159" s="62">
        <v>0</v>
      </c>
      <c r="BP159" s="62">
        <v>0</v>
      </c>
      <c r="BQ159" s="62">
        <v>0</v>
      </c>
      <c r="BR159" s="62">
        <v>0</v>
      </c>
      <c r="BS159" s="62">
        <v>0</v>
      </c>
      <c r="BT159" s="62">
        <v>0</v>
      </c>
      <c r="BU159" s="62">
        <v>99</v>
      </c>
      <c r="BV159" s="62">
        <v>99</v>
      </c>
      <c r="BW159" s="62">
        <v>1</v>
      </c>
      <c r="BX159" s="62">
        <v>99</v>
      </c>
      <c r="BY159" s="62">
        <v>1</v>
      </c>
      <c r="BZ159" s="62">
        <v>1</v>
      </c>
      <c r="CA159" s="62">
        <v>1</v>
      </c>
      <c r="CB159" s="62">
        <v>99</v>
      </c>
      <c r="CC159" s="62">
        <v>0</v>
      </c>
      <c r="CD159" s="62">
        <v>0</v>
      </c>
      <c r="CE159" s="62">
        <v>0</v>
      </c>
      <c r="CF159" s="62">
        <v>1</v>
      </c>
      <c r="CG159" s="62">
        <v>1</v>
      </c>
      <c r="CH159" s="62">
        <v>99</v>
      </c>
      <c r="CI159" s="62">
        <v>1</v>
      </c>
      <c r="CJ159" s="62">
        <v>1</v>
      </c>
      <c r="CK159" s="62">
        <v>1</v>
      </c>
      <c r="CL159" s="62">
        <v>1</v>
      </c>
      <c r="CM159" s="62">
        <v>1</v>
      </c>
      <c r="CN159" s="62">
        <v>1</v>
      </c>
      <c r="CO159" s="62">
        <v>1</v>
      </c>
      <c r="CP159" s="62">
        <v>1</v>
      </c>
      <c r="CQ159" s="62">
        <v>1</v>
      </c>
      <c r="CR159" s="62">
        <v>155</v>
      </c>
      <c r="CS159" s="62" t="s">
        <v>530</v>
      </c>
      <c r="CT159" s="62">
        <v>1</v>
      </c>
      <c r="CU159" s="62">
        <v>1</v>
      </c>
      <c r="CV159" s="62">
        <v>1</v>
      </c>
      <c r="CW159" s="62">
        <v>1</v>
      </c>
      <c r="CX159" s="62">
        <v>1</v>
      </c>
      <c r="CY159" s="62">
        <v>155</v>
      </c>
      <c r="CZ159" s="62" t="s">
        <v>530</v>
      </c>
      <c r="DA159" s="62">
        <v>0</v>
      </c>
      <c r="DB159" s="62">
        <v>0</v>
      </c>
      <c r="DC159" s="62">
        <v>0</v>
      </c>
      <c r="DD159" s="62">
        <v>0</v>
      </c>
      <c r="DE159" s="62">
        <v>0</v>
      </c>
      <c r="DF159" s="62">
        <v>0</v>
      </c>
      <c r="DG159" s="62">
        <v>0</v>
      </c>
      <c r="DH159" s="62">
        <v>0</v>
      </c>
      <c r="DI159" s="62">
        <v>1</v>
      </c>
      <c r="DJ159" s="62">
        <v>1</v>
      </c>
      <c r="DK159" s="62">
        <v>0</v>
      </c>
      <c r="DL159" s="63"/>
      <c r="DM159" s="62" t="s">
        <v>522</v>
      </c>
      <c r="DN159" s="63"/>
      <c r="DO159" s="63"/>
      <c r="DP159" s="63"/>
      <c r="DQ159" s="63"/>
    </row>
    <row r="160" spans="1:121" s="65" customFormat="1">
      <c r="A160" s="62" t="s">
        <v>522</v>
      </c>
      <c r="B160" s="62">
        <v>10</v>
      </c>
      <c r="C160" s="62" t="s">
        <v>531</v>
      </c>
      <c r="D160" s="62">
        <v>156</v>
      </c>
      <c r="E160" s="62">
        <v>749</v>
      </c>
      <c r="F160" s="62">
        <v>40</v>
      </c>
      <c r="G160" s="62">
        <v>179</v>
      </c>
      <c r="H160" s="62">
        <v>1</v>
      </c>
      <c r="I160" s="62">
        <v>2</v>
      </c>
      <c r="J160" s="62"/>
      <c r="K160" s="62">
        <v>1</v>
      </c>
      <c r="L160" s="62">
        <v>1</v>
      </c>
      <c r="M160" s="62">
        <v>1</v>
      </c>
      <c r="N160" s="62">
        <v>1</v>
      </c>
      <c r="O160" s="62">
        <v>1</v>
      </c>
      <c r="P160" s="62">
        <v>1</v>
      </c>
      <c r="Q160" s="62">
        <v>1</v>
      </c>
      <c r="R160" s="62">
        <v>1</v>
      </c>
      <c r="S160" s="62">
        <v>1</v>
      </c>
      <c r="T160" s="62">
        <v>1</v>
      </c>
      <c r="U160" s="62">
        <v>1</v>
      </c>
      <c r="V160" s="62">
        <v>99</v>
      </c>
      <c r="W160" s="62">
        <v>1</v>
      </c>
      <c r="X160" s="62">
        <v>1</v>
      </c>
      <c r="Y160" s="62">
        <v>1</v>
      </c>
      <c r="Z160" s="62">
        <v>1</v>
      </c>
      <c r="AA160" s="62">
        <v>1</v>
      </c>
      <c r="AB160" s="62">
        <v>1</v>
      </c>
      <c r="AC160" s="62">
        <v>1</v>
      </c>
      <c r="AD160" s="62">
        <v>1</v>
      </c>
      <c r="AE160" s="62">
        <v>1</v>
      </c>
      <c r="AF160" s="62">
        <v>1</v>
      </c>
      <c r="AG160" s="62">
        <v>1</v>
      </c>
      <c r="AH160" s="62">
        <v>1</v>
      </c>
      <c r="AI160" s="62">
        <v>1</v>
      </c>
      <c r="AJ160" s="62">
        <v>1</v>
      </c>
      <c r="AK160" s="62">
        <v>1</v>
      </c>
      <c r="AL160" s="62">
        <v>1</v>
      </c>
      <c r="AM160" s="62">
        <v>1</v>
      </c>
      <c r="AN160" s="62">
        <v>1</v>
      </c>
      <c r="AO160" s="62">
        <v>1</v>
      </c>
      <c r="AP160" s="62">
        <v>1</v>
      </c>
      <c r="AQ160" s="62">
        <v>1</v>
      </c>
      <c r="AR160" s="62">
        <v>1</v>
      </c>
      <c r="AS160" s="62">
        <v>1</v>
      </c>
      <c r="AT160" s="62">
        <v>1</v>
      </c>
      <c r="AU160" s="62">
        <v>1</v>
      </c>
      <c r="AV160" s="62">
        <v>1</v>
      </c>
      <c r="AW160" s="62">
        <v>1</v>
      </c>
      <c r="AX160" s="62">
        <v>1</v>
      </c>
      <c r="AY160" s="62">
        <v>1</v>
      </c>
      <c r="AZ160" s="62">
        <v>99</v>
      </c>
      <c r="BA160" s="62">
        <v>99</v>
      </c>
      <c r="BB160" s="62">
        <v>99</v>
      </c>
      <c r="BC160" s="62">
        <v>99</v>
      </c>
      <c r="BD160" s="62">
        <v>1</v>
      </c>
      <c r="BE160" s="62">
        <v>1</v>
      </c>
      <c r="BF160" s="62">
        <v>1</v>
      </c>
      <c r="BG160" s="62">
        <v>1</v>
      </c>
      <c r="BH160" s="62">
        <v>1</v>
      </c>
      <c r="BI160" s="62">
        <v>1</v>
      </c>
      <c r="BJ160" s="62">
        <v>1</v>
      </c>
      <c r="BK160" s="62">
        <v>1</v>
      </c>
      <c r="BL160" s="62">
        <v>1</v>
      </c>
      <c r="BM160" s="62">
        <v>1</v>
      </c>
      <c r="BN160" s="62">
        <v>1</v>
      </c>
      <c r="BO160" s="62">
        <v>1</v>
      </c>
      <c r="BP160" s="62">
        <v>1</v>
      </c>
      <c r="BQ160" s="62">
        <v>0.5</v>
      </c>
      <c r="BR160" s="62">
        <v>0.5</v>
      </c>
      <c r="BS160" s="62">
        <v>0.5</v>
      </c>
      <c r="BT160" s="62">
        <v>1</v>
      </c>
      <c r="BU160" s="62">
        <v>99</v>
      </c>
      <c r="BV160" s="62">
        <v>99</v>
      </c>
      <c r="BW160" s="62">
        <v>99</v>
      </c>
      <c r="BX160" s="62">
        <v>99</v>
      </c>
      <c r="BY160" s="62">
        <v>1</v>
      </c>
      <c r="BZ160" s="62">
        <v>1</v>
      </c>
      <c r="CA160" s="62">
        <v>99</v>
      </c>
      <c r="CB160" s="62">
        <v>99</v>
      </c>
      <c r="CC160" s="62">
        <v>1</v>
      </c>
      <c r="CD160" s="62">
        <v>1</v>
      </c>
      <c r="CE160" s="62">
        <v>1</v>
      </c>
      <c r="CF160" s="62">
        <v>1</v>
      </c>
      <c r="CG160" s="62">
        <v>1</v>
      </c>
      <c r="CH160" s="62">
        <v>1</v>
      </c>
      <c r="CI160" s="62">
        <v>1</v>
      </c>
      <c r="CJ160" s="62">
        <v>1</v>
      </c>
      <c r="CK160" s="62">
        <v>1</v>
      </c>
      <c r="CL160" s="62">
        <v>1</v>
      </c>
      <c r="CM160" s="62">
        <v>99</v>
      </c>
      <c r="CN160" s="62">
        <v>1</v>
      </c>
      <c r="CO160" s="62">
        <v>1</v>
      </c>
      <c r="CP160" s="62">
        <v>1</v>
      </c>
      <c r="CQ160" s="62">
        <v>1</v>
      </c>
      <c r="CR160" s="62">
        <v>156</v>
      </c>
      <c r="CS160" s="62" t="s">
        <v>531</v>
      </c>
      <c r="CT160" s="62">
        <v>1</v>
      </c>
      <c r="CU160" s="62">
        <v>1</v>
      </c>
      <c r="CV160" s="62">
        <v>1</v>
      </c>
      <c r="CW160" s="62">
        <v>1</v>
      </c>
      <c r="CX160" s="62">
        <v>1</v>
      </c>
      <c r="CY160" s="62">
        <v>156</v>
      </c>
      <c r="CZ160" s="62" t="s">
        <v>531</v>
      </c>
      <c r="DA160" s="62">
        <v>1</v>
      </c>
      <c r="DB160" s="62">
        <v>0</v>
      </c>
      <c r="DC160" s="62">
        <v>1</v>
      </c>
      <c r="DD160" s="62">
        <v>0</v>
      </c>
      <c r="DE160" s="62">
        <v>1</v>
      </c>
      <c r="DF160" s="62">
        <v>1</v>
      </c>
      <c r="DG160" s="62">
        <v>0</v>
      </c>
      <c r="DH160" s="62">
        <v>0</v>
      </c>
      <c r="DI160" s="62">
        <v>1</v>
      </c>
      <c r="DJ160" s="62">
        <v>1</v>
      </c>
      <c r="DK160" s="62">
        <v>1</v>
      </c>
      <c r="DL160" s="63"/>
      <c r="DM160" s="62" t="s">
        <v>522</v>
      </c>
      <c r="DN160" s="63"/>
      <c r="DO160" s="63"/>
      <c r="DP160" s="63"/>
      <c r="DQ160" s="63"/>
    </row>
    <row r="161" spans="1:121" s="65" customFormat="1">
      <c r="A161" s="62" t="s">
        <v>532</v>
      </c>
      <c r="B161" s="62">
        <v>11</v>
      </c>
      <c r="C161" s="62" t="s">
        <v>533</v>
      </c>
      <c r="D161" s="62">
        <v>157</v>
      </c>
      <c r="E161" s="62">
        <v>193</v>
      </c>
      <c r="F161" s="62">
        <v>45</v>
      </c>
      <c r="G161" s="62">
        <v>49</v>
      </c>
      <c r="H161" s="62">
        <v>1</v>
      </c>
      <c r="I161" s="62">
        <v>2</v>
      </c>
      <c r="J161" s="62"/>
      <c r="K161" s="62">
        <v>1</v>
      </c>
      <c r="L161" s="62">
        <v>1</v>
      </c>
      <c r="M161" s="62">
        <v>1</v>
      </c>
      <c r="N161" s="62">
        <v>1</v>
      </c>
      <c r="O161" s="62">
        <v>1</v>
      </c>
      <c r="P161" s="62">
        <v>1</v>
      </c>
      <c r="Q161" s="62">
        <v>1</v>
      </c>
      <c r="R161" s="62">
        <v>1</v>
      </c>
      <c r="S161" s="62">
        <v>1</v>
      </c>
      <c r="T161" s="62">
        <v>1</v>
      </c>
      <c r="U161" s="62">
        <v>1</v>
      </c>
      <c r="V161" s="62">
        <v>99</v>
      </c>
      <c r="W161" s="62">
        <v>1</v>
      </c>
      <c r="X161" s="62">
        <v>1</v>
      </c>
      <c r="Y161" s="62">
        <v>1</v>
      </c>
      <c r="Z161" s="62">
        <v>1</v>
      </c>
      <c r="AA161" s="62">
        <v>1</v>
      </c>
      <c r="AB161" s="62">
        <v>1</v>
      </c>
      <c r="AC161" s="62">
        <v>1</v>
      </c>
      <c r="AD161" s="62">
        <v>1</v>
      </c>
      <c r="AE161" s="62">
        <v>1</v>
      </c>
      <c r="AF161" s="62">
        <v>1</v>
      </c>
      <c r="AG161" s="62">
        <v>1</v>
      </c>
      <c r="AH161" s="62">
        <v>1</v>
      </c>
      <c r="AI161" s="62">
        <v>99</v>
      </c>
      <c r="AJ161" s="62">
        <v>1</v>
      </c>
      <c r="AK161" s="62">
        <v>1</v>
      </c>
      <c r="AL161" s="62">
        <v>1</v>
      </c>
      <c r="AM161" s="62">
        <v>1</v>
      </c>
      <c r="AN161" s="62">
        <v>1</v>
      </c>
      <c r="AO161" s="62">
        <v>1</v>
      </c>
      <c r="AP161" s="62">
        <v>1</v>
      </c>
      <c r="AQ161" s="62">
        <v>1</v>
      </c>
      <c r="AR161" s="62">
        <v>1</v>
      </c>
      <c r="AS161" s="62">
        <v>1</v>
      </c>
      <c r="AT161" s="62">
        <v>1</v>
      </c>
      <c r="AU161" s="62">
        <v>1</v>
      </c>
      <c r="AV161" s="62">
        <v>1</v>
      </c>
      <c r="AW161" s="62">
        <v>1</v>
      </c>
      <c r="AX161" s="62">
        <v>1</v>
      </c>
      <c r="AY161" s="62">
        <v>1</v>
      </c>
      <c r="AZ161" s="62">
        <v>99</v>
      </c>
      <c r="BA161" s="62">
        <v>99</v>
      </c>
      <c r="BB161" s="62">
        <v>99</v>
      </c>
      <c r="BC161" s="62">
        <v>99</v>
      </c>
      <c r="BD161" s="62">
        <v>1</v>
      </c>
      <c r="BE161" s="62">
        <v>1</v>
      </c>
      <c r="BF161" s="62">
        <v>1</v>
      </c>
      <c r="BG161" s="62">
        <v>1</v>
      </c>
      <c r="BH161" s="62">
        <v>1</v>
      </c>
      <c r="BI161" s="62">
        <v>1</v>
      </c>
      <c r="BJ161" s="62">
        <v>1</v>
      </c>
      <c r="BK161" s="62">
        <v>1</v>
      </c>
      <c r="BL161" s="62">
        <v>1</v>
      </c>
      <c r="BM161" s="62">
        <v>1</v>
      </c>
      <c r="BN161" s="62">
        <v>1</v>
      </c>
      <c r="BO161" s="62">
        <v>1</v>
      </c>
      <c r="BP161" s="62">
        <v>1</v>
      </c>
      <c r="BQ161" s="62">
        <v>1</v>
      </c>
      <c r="BR161" s="62">
        <v>1</v>
      </c>
      <c r="BS161" s="62">
        <v>1</v>
      </c>
      <c r="BT161" s="62">
        <v>1</v>
      </c>
      <c r="BU161" s="62">
        <v>99</v>
      </c>
      <c r="BV161" s="62">
        <v>99</v>
      </c>
      <c r="BW161" s="62">
        <v>99</v>
      </c>
      <c r="BX161" s="62">
        <v>99</v>
      </c>
      <c r="BY161" s="62">
        <v>1</v>
      </c>
      <c r="BZ161" s="62">
        <v>1</v>
      </c>
      <c r="CA161" s="62">
        <v>99</v>
      </c>
      <c r="CB161" s="62">
        <v>99</v>
      </c>
      <c r="CC161" s="62">
        <v>1</v>
      </c>
      <c r="CD161" s="62">
        <v>1</v>
      </c>
      <c r="CE161" s="62">
        <v>1</v>
      </c>
      <c r="CF161" s="62">
        <v>1</v>
      </c>
      <c r="CG161" s="62">
        <v>1</v>
      </c>
      <c r="CH161" s="62">
        <v>1</v>
      </c>
      <c r="CI161" s="62">
        <v>1</v>
      </c>
      <c r="CJ161" s="62">
        <v>1</v>
      </c>
      <c r="CK161" s="62">
        <v>1</v>
      </c>
      <c r="CL161" s="62">
        <v>1</v>
      </c>
      <c r="CM161" s="62">
        <v>1</v>
      </c>
      <c r="CN161" s="62">
        <v>1</v>
      </c>
      <c r="CO161" s="62">
        <v>1</v>
      </c>
      <c r="CP161" s="62">
        <v>1</v>
      </c>
      <c r="CQ161" s="62">
        <v>1</v>
      </c>
      <c r="CR161" s="62">
        <v>157</v>
      </c>
      <c r="CS161" s="62" t="s">
        <v>533</v>
      </c>
      <c r="CT161" s="62">
        <v>1</v>
      </c>
      <c r="CU161" s="62">
        <v>1</v>
      </c>
      <c r="CV161" s="62">
        <v>1</v>
      </c>
      <c r="CW161" s="62">
        <v>1</v>
      </c>
      <c r="CX161" s="62">
        <v>1</v>
      </c>
      <c r="CY161" s="62">
        <v>157</v>
      </c>
      <c r="CZ161" s="62" t="s">
        <v>533</v>
      </c>
      <c r="DA161" s="62">
        <v>1</v>
      </c>
      <c r="DB161" s="62">
        <v>1</v>
      </c>
      <c r="DC161" s="62">
        <v>0</v>
      </c>
      <c r="DD161" s="62">
        <v>0</v>
      </c>
      <c r="DE161" s="62">
        <v>0</v>
      </c>
      <c r="DF161" s="62">
        <v>0</v>
      </c>
      <c r="DG161" s="62">
        <v>0</v>
      </c>
      <c r="DH161" s="62">
        <v>0</v>
      </c>
      <c r="DI161" s="62">
        <v>1</v>
      </c>
      <c r="DJ161" s="62">
        <v>1</v>
      </c>
      <c r="DK161" s="62">
        <v>1</v>
      </c>
      <c r="DL161" s="63"/>
      <c r="DM161" s="62" t="s">
        <v>532</v>
      </c>
      <c r="DN161" s="63"/>
      <c r="DO161" s="63"/>
      <c r="DP161" s="63"/>
      <c r="DQ161" s="63"/>
    </row>
    <row r="162" spans="1:121" s="65" customFormat="1">
      <c r="A162" s="62" t="s">
        <v>532</v>
      </c>
      <c r="B162" s="62">
        <v>11</v>
      </c>
      <c r="C162" s="62" t="s">
        <v>534</v>
      </c>
      <c r="D162" s="62">
        <v>158</v>
      </c>
      <c r="E162" s="62">
        <v>40</v>
      </c>
      <c r="F162" s="62">
        <v>12</v>
      </c>
      <c r="G162" s="62">
        <v>18</v>
      </c>
      <c r="H162" s="62">
        <v>1</v>
      </c>
      <c r="I162" s="62">
        <v>2</v>
      </c>
      <c r="J162" s="62">
        <v>1</v>
      </c>
      <c r="K162" s="62">
        <v>1</v>
      </c>
      <c r="L162" s="62">
        <v>1</v>
      </c>
      <c r="M162" s="62">
        <v>1</v>
      </c>
      <c r="N162" s="62">
        <v>1</v>
      </c>
      <c r="O162" s="62">
        <v>1</v>
      </c>
      <c r="P162" s="62">
        <v>1</v>
      </c>
      <c r="Q162" s="62">
        <v>99</v>
      </c>
      <c r="R162" s="62">
        <v>1</v>
      </c>
      <c r="S162" s="62">
        <v>1</v>
      </c>
      <c r="T162" s="62">
        <v>1</v>
      </c>
      <c r="U162" s="62">
        <v>1</v>
      </c>
      <c r="V162" s="62">
        <v>99</v>
      </c>
      <c r="W162" s="62">
        <v>1</v>
      </c>
      <c r="X162" s="62">
        <v>1</v>
      </c>
      <c r="Y162" s="62">
        <v>1</v>
      </c>
      <c r="Z162" s="62">
        <v>1</v>
      </c>
      <c r="AA162" s="62">
        <v>1</v>
      </c>
      <c r="AB162" s="62">
        <v>1</v>
      </c>
      <c r="AC162" s="62">
        <v>1</v>
      </c>
      <c r="AD162" s="62">
        <v>1</v>
      </c>
      <c r="AE162" s="62">
        <v>1</v>
      </c>
      <c r="AF162" s="62">
        <v>1</v>
      </c>
      <c r="AG162" s="62">
        <v>1</v>
      </c>
      <c r="AH162" s="62">
        <v>1</v>
      </c>
      <c r="AI162" s="62">
        <v>1</v>
      </c>
      <c r="AJ162" s="62">
        <v>1</v>
      </c>
      <c r="AK162" s="62">
        <v>1</v>
      </c>
      <c r="AL162" s="62">
        <v>1</v>
      </c>
      <c r="AM162" s="62">
        <v>1</v>
      </c>
      <c r="AN162" s="62">
        <v>1</v>
      </c>
      <c r="AO162" s="62">
        <v>1</v>
      </c>
      <c r="AP162" s="62">
        <v>1</v>
      </c>
      <c r="AQ162" s="62">
        <v>1</v>
      </c>
      <c r="AR162" s="62">
        <v>1</v>
      </c>
      <c r="AS162" s="62">
        <v>1</v>
      </c>
      <c r="AT162" s="62">
        <v>1</v>
      </c>
      <c r="AU162" s="62">
        <v>1</v>
      </c>
      <c r="AV162" s="62">
        <v>1</v>
      </c>
      <c r="AW162" s="62">
        <v>1</v>
      </c>
      <c r="AX162" s="62">
        <v>1</v>
      </c>
      <c r="AY162" s="62">
        <v>1</v>
      </c>
      <c r="AZ162" s="62">
        <v>99</v>
      </c>
      <c r="BA162" s="62">
        <v>99</v>
      </c>
      <c r="BB162" s="62">
        <v>99</v>
      </c>
      <c r="BC162" s="62">
        <v>99</v>
      </c>
      <c r="BD162" s="62">
        <v>1</v>
      </c>
      <c r="BE162" s="62">
        <v>1</v>
      </c>
      <c r="BF162" s="62">
        <v>1</v>
      </c>
      <c r="BG162" s="62">
        <v>1</v>
      </c>
      <c r="BH162" s="62">
        <v>1</v>
      </c>
      <c r="BI162" s="62">
        <v>1</v>
      </c>
      <c r="BJ162" s="62">
        <v>1</v>
      </c>
      <c r="BK162" s="62">
        <v>1</v>
      </c>
      <c r="BL162" s="62">
        <v>1</v>
      </c>
      <c r="BM162" s="62">
        <v>1</v>
      </c>
      <c r="BN162" s="62">
        <v>1</v>
      </c>
      <c r="BO162" s="62">
        <v>1</v>
      </c>
      <c r="BP162" s="62">
        <v>1</v>
      </c>
      <c r="BQ162" s="62">
        <v>1</v>
      </c>
      <c r="BR162" s="62">
        <v>1</v>
      </c>
      <c r="BS162" s="62">
        <v>1</v>
      </c>
      <c r="BT162" s="62">
        <v>1</v>
      </c>
      <c r="BU162" s="62">
        <v>99</v>
      </c>
      <c r="BV162" s="62">
        <v>99</v>
      </c>
      <c r="BW162" s="62">
        <v>99</v>
      </c>
      <c r="BX162" s="62">
        <v>99</v>
      </c>
      <c r="BY162" s="62">
        <v>1</v>
      </c>
      <c r="BZ162" s="62">
        <v>1</v>
      </c>
      <c r="CA162" s="62">
        <v>99</v>
      </c>
      <c r="CB162" s="62">
        <v>99</v>
      </c>
      <c r="CC162" s="62">
        <v>1</v>
      </c>
      <c r="CD162" s="62">
        <v>1</v>
      </c>
      <c r="CE162" s="62">
        <v>1</v>
      </c>
      <c r="CF162" s="62">
        <v>1</v>
      </c>
      <c r="CG162" s="62">
        <v>1</v>
      </c>
      <c r="CH162" s="62">
        <v>1</v>
      </c>
      <c r="CI162" s="62">
        <v>1</v>
      </c>
      <c r="CJ162" s="62">
        <v>1</v>
      </c>
      <c r="CK162" s="62">
        <v>1</v>
      </c>
      <c r="CL162" s="62">
        <v>1</v>
      </c>
      <c r="CM162" s="62">
        <v>1</v>
      </c>
      <c r="CN162" s="62">
        <v>1</v>
      </c>
      <c r="CO162" s="62">
        <v>1</v>
      </c>
      <c r="CP162" s="62">
        <v>1</v>
      </c>
      <c r="CQ162" s="62">
        <v>0</v>
      </c>
      <c r="CR162" s="62">
        <v>158</v>
      </c>
      <c r="CS162" s="62" t="s">
        <v>534</v>
      </c>
      <c r="CT162" s="62">
        <v>1</v>
      </c>
      <c r="CU162" s="62">
        <v>1</v>
      </c>
      <c r="CV162" s="62">
        <v>1</v>
      </c>
      <c r="CW162" s="62">
        <v>1</v>
      </c>
      <c r="CX162" s="62">
        <v>1</v>
      </c>
      <c r="CY162" s="62">
        <v>158</v>
      </c>
      <c r="CZ162" s="62" t="s">
        <v>534</v>
      </c>
      <c r="DA162" s="62">
        <v>1</v>
      </c>
      <c r="DB162" s="62">
        <v>0</v>
      </c>
      <c r="DC162" s="62">
        <v>0</v>
      </c>
      <c r="DD162" s="62">
        <v>0</v>
      </c>
      <c r="DE162" s="62">
        <v>0</v>
      </c>
      <c r="DF162" s="62">
        <v>1</v>
      </c>
      <c r="DG162" s="62">
        <v>1</v>
      </c>
      <c r="DH162" s="62">
        <v>0</v>
      </c>
      <c r="DI162" s="62">
        <v>1</v>
      </c>
      <c r="DJ162" s="62">
        <v>1</v>
      </c>
      <c r="DK162" s="62">
        <v>1</v>
      </c>
      <c r="DL162" s="63"/>
      <c r="DM162" s="62" t="s">
        <v>532</v>
      </c>
      <c r="DN162" s="63"/>
      <c r="DO162" s="63"/>
      <c r="DP162" s="63"/>
      <c r="DQ162" s="63"/>
    </row>
    <row r="163" spans="1:121" s="65" customFormat="1">
      <c r="A163" s="62" t="s">
        <v>532</v>
      </c>
      <c r="B163" s="62">
        <v>11</v>
      </c>
      <c r="C163" s="62" t="s">
        <v>535</v>
      </c>
      <c r="D163" s="62">
        <v>159</v>
      </c>
      <c r="E163" s="62">
        <v>47</v>
      </c>
      <c r="F163" s="62">
        <v>1</v>
      </c>
      <c r="G163" s="62">
        <v>9</v>
      </c>
      <c r="H163" s="62">
        <v>1</v>
      </c>
      <c r="I163" s="62">
        <v>2</v>
      </c>
      <c r="J163" s="62"/>
      <c r="K163" s="62">
        <v>1</v>
      </c>
      <c r="L163" s="62">
        <v>1</v>
      </c>
      <c r="M163" s="62">
        <v>1</v>
      </c>
      <c r="N163" s="62">
        <v>1</v>
      </c>
      <c r="O163" s="62">
        <v>1</v>
      </c>
      <c r="P163" s="62">
        <v>1</v>
      </c>
      <c r="Q163" s="62">
        <v>99</v>
      </c>
      <c r="R163" s="62">
        <v>1</v>
      </c>
      <c r="S163" s="62">
        <v>1</v>
      </c>
      <c r="T163" s="62">
        <v>1</v>
      </c>
      <c r="U163" s="62">
        <v>1</v>
      </c>
      <c r="V163" s="62">
        <v>99</v>
      </c>
      <c r="W163" s="62">
        <v>1</v>
      </c>
      <c r="X163" s="62">
        <v>1</v>
      </c>
      <c r="Y163" s="62">
        <v>1</v>
      </c>
      <c r="Z163" s="62">
        <v>1</v>
      </c>
      <c r="AA163" s="62">
        <v>1</v>
      </c>
      <c r="AB163" s="62">
        <v>1</v>
      </c>
      <c r="AC163" s="62">
        <v>1</v>
      </c>
      <c r="AD163" s="62">
        <v>1</v>
      </c>
      <c r="AE163" s="62">
        <v>1</v>
      </c>
      <c r="AF163" s="62">
        <v>1</v>
      </c>
      <c r="AG163" s="62">
        <v>1</v>
      </c>
      <c r="AH163" s="62">
        <v>1</v>
      </c>
      <c r="AI163" s="62">
        <v>1</v>
      </c>
      <c r="AJ163" s="62">
        <v>1</v>
      </c>
      <c r="AK163" s="62">
        <v>1</v>
      </c>
      <c r="AL163" s="62">
        <v>1</v>
      </c>
      <c r="AM163" s="62">
        <v>1</v>
      </c>
      <c r="AN163" s="62">
        <v>1</v>
      </c>
      <c r="AO163" s="62">
        <v>1</v>
      </c>
      <c r="AP163" s="62">
        <v>1</v>
      </c>
      <c r="AQ163" s="62">
        <v>1</v>
      </c>
      <c r="AR163" s="62">
        <v>1</v>
      </c>
      <c r="AS163" s="62">
        <v>1</v>
      </c>
      <c r="AT163" s="62">
        <v>1</v>
      </c>
      <c r="AU163" s="62">
        <v>1</v>
      </c>
      <c r="AV163" s="62">
        <v>1</v>
      </c>
      <c r="AW163" s="62">
        <v>1</v>
      </c>
      <c r="AX163" s="62">
        <v>1</v>
      </c>
      <c r="AY163" s="62">
        <v>1</v>
      </c>
      <c r="AZ163" s="62">
        <v>99</v>
      </c>
      <c r="BA163" s="62">
        <v>99</v>
      </c>
      <c r="BB163" s="62">
        <v>99</v>
      </c>
      <c r="BC163" s="62">
        <v>99</v>
      </c>
      <c r="BD163" s="62">
        <v>1</v>
      </c>
      <c r="BE163" s="62">
        <v>1</v>
      </c>
      <c r="BF163" s="62">
        <v>1</v>
      </c>
      <c r="BG163" s="62">
        <v>1</v>
      </c>
      <c r="BH163" s="62">
        <v>1</v>
      </c>
      <c r="BI163" s="62">
        <v>1</v>
      </c>
      <c r="BJ163" s="62">
        <v>1</v>
      </c>
      <c r="BK163" s="62">
        <v>1</v>
      </c>
      <c r="BL163" s="62">
        <v>1</v>
      </c>
      <c r="BM163" s="62">
        <v>1</v>
      </c>
      <c r="BN163" s="62">
        <v>1</v>
      </c>
      <c r="BO163" s="62">
        <v>1</v>
      </c>
      <c r="BP163" s="62">
        <v>1</v>
      </c>
      <c r="BQ163" s="62">
        <v>1</v>
      </c>
      <c r="BR163" s="62">
        <v>1</v>
      </c>
      <c r="BS163" s="62">
        <v>1</v>
      </c>
      <c r="BT163" s="62">
        <v>1</v>
      </c>
      <c r="BU163" s="62">
        <v>99</v>
      </c>
      <c r="BV163" s="62">
        <v>99</v>
      </c>
      <c r="BW163" s="62">
        <v>99</v>
      </c>
      <c r="BX163" s="62">
        <v>99</v>
      </c>
      <c r="BY163" s="62">
        <v>1</v>
      </c>
      <c r="BZ163" s="62">
        <v>1</v>
      </c>
      <c r="CA163" s="62">
        <v>99</v>
      </c>
      <c r="CB163" s="62">
        <v>99</v>
      </c>
      <c r="CC163" s="62">
        <v>1</v>
      </c>
      <c r="CD163" s="62">
        <v>1</v>
      </c>
      <c r="CE163" s="62">
        <v>1</v>
      </c>
      <c r="CF163" s="62">
        <v>1</v>
      </c>
      <c r="CG163" s="62">
        <v>1</v>
      </c>
      <c r="CH163" s="62">
        <v>1</v>
      </c>
      <c r="CI163" s="62">
        <v>1</v>
      </c>
      <c r="CJ163" s="62">
        <v>1</v>
      </c>
      <c r="CK163" s="62">
        <v>1</v>
      </c>
      <c r="CL163" s="62">
        <v>1</v>
      </c>
      <c r="CM163" s="62">
        <v>99</v>
      </c>
      <c r="CN163" s="62">
        <v>1</v>
      </c>
      <c r="CO163" s="62">
        <v>1</v>
      </c>
      <c r="CP163" s="62">
        <v>1</v>
      </c>
      <c r="CQ163" s="62">
        <v>1</v>
      </c>
      <c r="CR163" s="62">
        <v>159</v>
      </c>
      <c r="CS163" s="62" t="s">
        <v>535</v>
      </c>
      <c r="CT163" s="62">
        <v>1</v>
      </c>
      <c r="CU163" s="62">
        <v>1</v>
      </c>
      <c r="CV163" s="62">
        <v>1</v>
      </c>
      <c r="CW163" s="62">
        <v>1</v>
      </c>
      <c r="CX163" s="62">
        <v>1</v>
      </c>
      <c r="CY163" s="62">
        <v>159</v>
      </c>
      <c r="CZ163" s="62" t="s">
        <v>535</v>
      </c>
      <c r="DA163" s="62">
        <v>0</v>
      </c>
      <c r="DB163" s="62">
        <v>1</v>
      </c>
      <c r="DC163" s="62">
        <v>0</v>
      </c>
      <c r="DD163" s="62">
        <v>0</v>
      </c>
      <c r="DE163" s="62">
        <v>0</v>
      </c>
      <c r="DF163" s="62">
        <v>0</v>
      </c>
      <c r="DG163" s="62">
        <v>0</v>
      </c>
      <c r="DH163" s="62">
        <v>0</v>
      </c>
      <c r="DI163" s="62">
        <v>1</v>
      </c>
      <c r="DJ163" s="62">
        <v>1</v>
      </c>
      <c r="DK163" s="62">
        <v>0</v>
      </c>
      <c r="DL163" s="63"/>
      <c r="DM163" s="62" t="s">
        <v>532</v>
      </c>
      <c r="DN163" s="63"/>
      <c r="DO163" s="63"/>
      <c r="DP163" s="63"/>
      <c r="DQ163" s="63"/>
    </row>
    <row r="164" spans="1:121" s="65" customFormat="1">
      <c r="A164" s="62" t="s">
        <v>532</v>
      </c>
      <c r="B164" s="62">
        <v>11</v>
      </c>
      <c r="C164" s="62" t="s">
        <v>536</v>
      </c>
      <c r="D164" s="62">
        <v>160</v>
      </c>
      <c r="E164" s="62">
        <v>16</v>
      </c>
      <c r="F164" s="62">
        <v>3</v>
      </c>
      <c r="G164" s="62">
        <v>2</v>
      </c>
      <c r="H164" s="62">
        <v>1</v>
      </c>
      <c r="I164" s="62">
        <v>2</v>
      </c>
      <c r="J164" s="62">
        <v>1</v>
      </c>
      <c r="K164" s="62">
        <v>1</v>
      </c>
      <c r="L164" s="62">
        <v>1</v>
      </c>
      <c r="M164" s="62">
        <v>1</v>
      </c>
      <c r="N164" s="62">
        <v>1</v>
      </c>
      <c r="O164" s="62">
        <v>1</v>
      </c>
      <c r="P164" s="62">
        <v>1</v>
      </c>
      <c r="Q164" s="62">
        <v>99</v>
      </c>
      <c r="R164" s="62">
        <v>1</v>
      </c>
      <c r="S164" s="62">
        <v>1</v>
      </c>
      <c r="T164" s="62">
        <v>1</v>
      </c>
      <c r="U164" s="62">
        <v>1</v>
      </c>
      <c r="V164" s="62">
        <v>99</v>
      </c>
      <c r="W164" s="62">
        <v>1</v>
      </c>
      <c r="X164" s="62">
        <v>1</v>
      </c>
      <c r="Y164" s="62">
        <v>1</v>
      </c>
      <c r="Z164" s="62">
        <v>1</v>
      </c>
      <c r="AA164" s="62">
        <v>1</v>
      </c>
      <c r="AB164" s="62">
        <v>1</v>
      </c>
      <c r="AC164" s="62">
        <v>1</v>
      </c>
      <c r="AD164" s="62">
        <v>1</v>
      </c>
      <c r="AE164" s="62">
        <v>1</v>
      </c>
      <c r="AF164" s="62">
        <v>1</v>
      </c>
      <c r="AG164" s="62">
        <v>1</v>
      </c>
      <c r="AH164" s="62">
        <v>1</v>
      </c>
      <c r="AI164" s="62">
        <v>99</v>
      </c>
      <c r="AJ164" s="62">
        <v>1</v>
      </c>
      <c r="AK164" s="62">
        <v>1</v>
      </c>
      <c r="AL164" s="62">
        <v>1</v>
      </c>
      <c r="AM164" s="62">
        <v>1</v>
      </c>
      <c r="AN164" s="62">
        <v>1</v>
      </c>
      <c r="AO164" s="62">
        <v>1</v>
      </c>
      <c r="AP164" s="62">
        <v>1</v>
      </c>
      <c r="AQ164" s="62">
        <v>1</v>
      </c>
      <c r="AR164" s="62">
        <v>1</v>
      </c>
      <c r="AS164" s="62">
        <v>1</v>
      </c>
      <c r="AT164" s="62">
        <v>1</v>
      </c>
      <c r="AU164" s="62">
        <v>1</v>
      </c>
      <c r="AV164" s="62">
        <v>1</v>
      </c>
      <c r="AW164" s="62">
        <v>1</v>
      </c>
      <c r="AX164" s="62">
        <v>1</v>
      </c>
      <c r="AY164" s="62">
        <v>1</v>
      </c>
      <c r="AZ164" s="62">
        <v>99</v>
      </c>
      <c r="BA164" s="62">
        <v>99</v>
      </c>
      <c r="BB164" s="62">
        <v>99</v>
      </c>
      <c r="BC164" s="62">
        <v>99</v>
      </c>
      <c r="BD164" s="62">
        <v>1</v>
      </c>
      <c r="BE164" s="62">
        <v>1</v>
      </c>
      <c r="BF164" s="62">
        <v>1</v>
      </c>
      <c r="BG164" s="62">
        <v>1</v>
      </c>
      <c r="BH164" s="62">
        <v>1</v>
      </c>
      <c r="BI164" s="62">
        <v>1</v>
      </c>
      <c r="BJ164" s="62">
        <v>1</v>
      </c>
      <c r="BK164" s="62">
        <v>1</v>
      </c>
      <c r="BL164" s="62">
        <v>0.5</v>
      </c>
      <c r="BM164" s="62">
        <v>1</v>
      </c>
      <c r="BN164" s="62">
        <v>1</v>
      </c>
      <c r="BO164" s="62">
        <v>1</v>
      </c>
      <c r="BP164" s="62">
        <v>1</v>
      </c>
      <c r="BQ164" s="62">
        <v>1</v>
      </c>
      <c r="BR164" s="62">
        <v>1</v>
      </c>
      <c r="BS164" s="62">
        <v>1</v>
      </c>
      <c r="BT164" s="62">
        <v>1</v>
      </c>
      <c r="BU164" s="62">
        <v>99</v>
      </c>
      <c r="BV164" s="62">
        <v>99</v>
      </c>
      <c r="BW164" s="62">
        <v>99</v>
      </c>
      <c r="BX164" s="62">
        <v>99</v>
      </c>
      <c r="BY164" s="62">
        <v>1</v>
      </c>
      <c r="BZ164" s="62">
        <v>1</v>
      </c>
      <c r="CA164" s="62">
        <v>99</v>
      </c>
      <c r="CB164" s="62">
        <v>99</v>
      </c>
      <c r="CC164" s="62">
        <v>1</v>
      </c>
      <c r="CD164" s="62">
        <v>1</v>
      </c>
      <c r="CE164" s="62">
        <v>1</v>
      </c>
      <c r="CF164" s="62">
        <v>1</v>
      </c>
      <c r="CG164" s="62">
        <v>1</v>
      </c>
      <c r="CH164" s="62">
        <v>1</v>
      </c>
      <c r="CI164" s="62">
        <v>1</v>
      </c>
      <c r="CJ164" s="62">
        <v>1</v>
      </c>
      <c r="CK164" s="62">
        <v>1</v>
      </c>
      <c r="CL164" s="62">
        <v>1</v>
      </c>
      <c r="CM164" s="62">
        <v>1</v>
      </c>
      <c r="CN164" s="62">
        <v>1</v>
      </c>
      <c r="CO164" s="62">
        <v>1</v>
      </c>
      <c r="CP164" s="62">
        <v>1</v>
      </c>
      <c r="CQ164" s="62">
        <v>1</v>
      </c>
      <c r="CR164" s="62">
        <v>160</v>
      </c>
      <c r="CS164" s="62" t="s">
        <v>536</v>
      </c>
      <c r="CT164" s="62">
        <v>1</v>
      </c>
      <c r="CU164" s="62">
        <v>1</v>
      </c>
      <c r="CV164" s="62">
        <v>1</v>
      </c>
      <c r="CW164" s="62">
        <v>1</v>
      </c>
      <c r="CX164" s="62">
        <v>1</v>
      </c>
      <c r="CY164" s="62">
        <v>160</v>
      </c>
      <c r="CZ164" s="62" t="s">
        <v>536</v>
      </c>
      <c r="DA164" s="62">
        <v>0</v>
      </c>
      <c r="DB164" s="62">
        <v>0</v>
      </c>
      <c r="DC164" s="62">
        <v>0</v>
      </c>
      <c r="DD164" s="62">
        <v>0</v>
      </c>
      <c r="DE164" s="62">
        <v>0</v>
      </c>
      <c r="DF164" s="62">
        <v>0</v>
      </c>
      <c r="DG164" s="62">
        <v>0</v>
      </c>
      <c r="DH164" s="62">
        <v>0</v>
      </c>
      <c r="DI164" s="62">
        <v>1</v>
      </c>
      <c r="DJ164" s="62">
        <v>1</v>
      </c>
      <c r="DK164" s="62">
        <v>0</v>
      </c>
      <c r="DL164" s="63"/>
      <c r="DM164" s="62" t="s">
        <v>532</v>
      </c>
      <c r="DN164" s="63"/>
      <c r="DO164" s="63"/>
      <c r="DP164" s="63"/>
      <c r="DQ164" s="63"/>
    </row>
    <row r="165" spans="1:121" s="65" customFormat="1">
      <c r="A165" s="62" t="s">
        <v>532</v>
      </c>
      <c r="B165" s="62">
        <v>11</v>
      </c>
      <c r="C165" s="62" t="s">
        <v>537</v>
      </c>
      <c r="D165" s="62">
        <v>161</v>
      </c>
      <c r="E165" s="62">
        <v>22</v>
      </c>
      <c r="F165" s="62">
        <v>3</v>
      </c>
      <c r="G165" s="62">
        <v>4</v>
      </c>
      <c r="H165" s="62">
        <v>1</v>
      </c>
      <c r="I165" s="62">
        <v>2</v>
      </c>
      <c r="J165" s="62">
        <v>1</v>
      </c>
      <c r="K165" s="62">
        <v>1</v>
      </c>
      <c r="L165" s="62">
        <v>1</v>
      </c>
      <c r="M165" s="62">
        <v>1</v>
      </c>
      <c r="N165" s="62">
        <v>1</v>
      </c>
      <c r="O165" s="62">
        <v>1</v>
      </c>
      <c r="P165" s="62">
        <v>1</v>
      </c>
      <c r="Q165" s="62">
        <v>99</v>
      </c>
      <c r="R165" s="62">
        <v>1</v>
      </c>
      <c r="S165" s="62">
        <v>1</v>
      </c>
      <c r="T165" s="62">
        <v>1</v>
      </c>
      <c r="U165" s="62">
        <v>1</v>
      </c>
      <c r="V165" s="62">
        <v>99</v>
      </c>
      <c r="W165" s="62">
        <v>1</v>
      </c>
      <c r="X165" s="62">
        <v>1</v>
      </c>
      <c r="Y165" s="62">
        <v>1</v>
      </c>
      <c r="Z165" s="62">
        <v>1</v>
      </c>
      <c r="AA165" s="62">
        <v>1</v>
      </c>
      <c r="AB165" s="62">
        <v>1</v>
      </c>
      <c r="AC165" s="62">
        <v>1</v>
      </c>
      <c r="AD165" s="62">
        <v>1</v>
      </c>
      <c r="AE165" s="62">
        <v>1</v>
      </c>
      <c r="AF165" s="62">
        <v>1</v>
      </c>
      <c r="AG165" s="62">
        <v>1</v>
      </c>
      <c r="AH165" s="62">
        <v>1</v>
      </c>
      <c r="AI165" s="62">
        <v>1</v>
      </c>
      <c r="AJ165" s="62">
        <v>1</v>
      </c>
      <c r="AK165" s="62">
        <v>1</v>
      </c>
      <c r="AL165" s="62">
        <v>1</v>
      </c>
      <c r="AM165" s="62">
        <v>1</v>
      </c>
      <c r="AN165" s="62">
        <v>1</v>
      </c>
      <c r="AO165" s="62">
        <v>1</v>
      </c>
      <c r="AP165" s="62">
        <v>1</v>
      </c>
      <c r="AQ165" s="62">
        <v>1</v>
      </c>
      <c r="AR165" s="62">
        <v>1</v>
      </c>
      <c r="AS165" s="62">
        <v>1</v>
      </c>
      <c r="AT165" s="62">
        <v>1</v>
      </c>
      <c r="AU165" s="62">
        <v>1</v>
      </c>
      <c r="AV165" s="62">
        <v>1</v>
      </c>
      <c r="AW165" s="62">
        <v>1</v>
      </c>
      <c r="AX165" s="62">
        <v>1</v>
      </c>
      <c r="AY165" s="62">
        <v>1</v>
      </c>
      <c r="AZ165" s="62">
        <v>99</v>
      </c>
      <c r="BA165" s="62">
        <v>99</v>
      </c>
      <c r="BB165" s="62">
        <v>99</v>
      </c>
      <c r="BC165" s="62">
        <v>99</v>
      </c>
      <c r="BD165" s="62">
        <v>1</v>
      </c>
      <c r="BE165" s="62">
        <v>1</v>
      </c>
      <c r="BF165" s="62">
        <v>1</v>
      </c>
      <c r="BG165" s="62">
        <v>1</v>
      </c>
      <c r="BH165" s="62">
        <v>1</v>
      </c>
      <c r="BI165" s="62">
        <v>1</v>
      </c>
      <c r="BJ165" s="62">
        <v>1</v>
      </c>
      <c r="BK165" s="62">
        <v>1</v>
      </c>
      <c r="BL165" s="62">
        <v>0.5</v>
      </c>
      <c r="BM165" s="62">
        <v>0.5</v>
      </c>
      <c r="BN165" s="62">
        <v>1</v>
      </c>
      <c r="BO165" s="62">
        <v>1</v>
      </c>
      <c r="BP165" s="62">
        <v>1</v>
      </c>
      <c r="BQ165" s="62">
        <v>1</v>
      </c>
      <c r="BR165" s="62">
        <v>1</v>
      </c>
      <c r="BS165" s="62">
        <v>1</v>
      </c>
      <c r="BT165" s="62">
        <v>1</v>
      </c>
      <c r="BU165" s="62">
        <v>99</v>
      </c>
      <c r="BV165" s="62">
        <v>99</v>
      </c>
      <c r="BW165" s="62">
        <v>99</v>
      </c>
      <c r="BX165" s="62">
        <v>99</v>
      </c>
      <c r="BY165" s="62">
        <v>1</v>
      </c>
      <c r="BZ165" s="62">
        <v>1</v>
      </c>
      <c r="CA165" s="62">
        <v>99</v>
      </c>
      <c r="CB165" s="62">
        <v>99</v>
      </c>
      <c r="CC165" s="62">
        <v>1</v>
      </c>
      <c r="CD165" s="62">
        <v>1</v>
      </c>
      <c r="CE165" s="62">
        <v>1</v>
      </c>
      <c r="CF165" s="62">
        <v>1</v>
      </c>
      <c r="CG165" s="62">
        <v>1</v>
      </c>
      <c r="CH165" s="62">
        <v>1</v>
      </c>
      <c r="CI165" s="62">
        <v>1</v>
      </c>
      <c r="CJ165" s="62">
        <v>1</v>
      </c>
      <c r="CK165" s="62">
        <v>1</v>
      </c>
      <c r="CL165" s="62">
        <v>1</v>
      </c>
      <c r="CM165" s="62">
        <v>99</v>
      </c>
      <c r="CN165" s="62">
        <v>1</v>
      </c>
      <c r="CO165" s="62">
        <v>1</v>
      </c>
      <c r="CP165" s="62">
        <v>1</v>
      </c>
      <c r="CQ165" s="62">
        <v>1</v>
      </c>
      <c r="CR165" s="62">
        <v>161</v>
      </c>
      <c r="CS165" s="62" t="s">
        <v>537</v>
      </c>
      <c r="CT165" s="62">
        <v>1</v>
      </c>
      <c r="CU165" s="62">
        <v>1</v>
      </c>
      <c r="CV165" s="62">
        <v>1</v>
      </c>
      <c r="CW165" s="62">
        <v>1</v>
      </c>
      <c r="CX165" s="62">
        <v>1</v>
      </c>
      <c r="CY165" s="62">
        <v>161</v>
      </c>
      <c r="CZ165" s="62" t="s">
        <v>537</v>
      </c>
      <c r="DA165" s="62">
        <v>0</v>
      </c>
      <c r="DB165" s="62">
        <v>0</v>
      </c>
      <c r="DC165" s="62">
        <v>0</v>
      </c>
      <c r="DD165" s="62">
        <v>0</v>
      </c>
      <c r="DE165" s="62">
        <v>0</v>
      </c>
      <c r="DF165" s="62">
        <v>0</v>
      </c>
      <c r="DG165" s="62">
        <v>0</v>
      </c>
      <c r="DH165" s="62">
        <v>0</v>
      </c>
      <c r="DI165" s="62">
        <v>1</v>
      </c>
      <c r="DJ165" s="62">
        <v>1</v>
      </c>
      <c r="DK165" s="62">
        <v>1</v>
      </c>
      <c r="DL165" s="63"/>
      <c r="DM165" s="62" t="s">
        <v>532</v>
      </c>
      <c r="DN165" s="63"/>
      <c r="DO165" s="63"/>
      <c r="DP165" s="63"/>
      <c r="DQ165" s="63"/>
    </row>
    <row r="166" spans="1:121" s="65" customFormat="1">
      <c r="A166" s="62" t="s">
        <v>538</v>
      </c>
      <c r="B166" s="62">
        <v>12</v>
      </c>
      <c r="C166" s="62" t="s">
        <v>539</v>
      </c>
      <c r="D166" s="62">
        <v>162</v>
      </c>
      <c r="E166" s="62">
        <v>489</v>
      </c>
      <c r="F166" s="62">
        <v>3</v>
      </c>
      <c r="G166" s="62">
        <v>125</v>
      </c>
      <c r="H166" s="62">
        <v>1</v>
      </c>
      <c r="I166" s="62">
        <v>2</v>
      </c>
      <c r="J166" s="62"/>
      <c r="K166" s="62">
        <v>1</v>
      </c>
      <c r="L166" s="62">
        <v>1</v>
      </c>
      <c r="M166" s="62">
        <v>1</v>
      </c>
      <c r="N166" s="62">
        <v>1</v>
      </c>
      <c r="O166" s="62">
        <v>1</v>
      </c>
      <c r="P166" s="62">
        <v>1</v>
      </c>
      <c r="Q166" s="62">
        <v>99</v>
      </c>
      <c r="R166" s="62">
        <v>1</v>
      </c>
      <c r="S166" s="62">
        <v>1</v>
      </c>
      <c r="T166" s="62">
        <v>1</v>
      </c>
      <c r="U166" s="62">
        <v>1</v>
      </c>
      <c r="V166" s="62">
        <v>99</v>
      </c>
      <c r="W166" s="62">
        <v>1</v>
      </c>
      <c r="X166" s="62">
        <v>1</v>
      </c>
      <c r="Y166" s="62">
        <v>1</v>
      </c>
      <c r="Z166" s="62">
        <v>1</v>
      </c>
      <c r="AA166" s="62">
        <v>1</v>
      </c>
      <c r="AB166" s="62">
        <v>1</v>
      </c>
      <c r="AC166" s="62">
        <v>1</v>
      </c>
      <c r="AD166" s="62">
        <v>1</v>
      </c>
      <c r="AE166" s="62">
        <v>1</v>
      </c>
      <c r="AF166" s="62">
        <v>1</v>
      </c>
      <c r="AG166" s="62">
        <v>1</v>
      </c>
      <c r="AH166" s="62">
        <v>1</v>
      </c>
      <c r="AI166" s="62">
        <v>99</v>
      </c>
      <c r="AJ166" s="62">
        <v>1</v>
      </c>
      <c r="AK166" s="62">
        <v>1</v>
      </c>
      <c r="AL166" s="62">
        <v>1</v>
      </c>
      <c r="AM166" s="62">
        <v>1</v>
      </c>
      <c r="AN166" s="62">
        <v>1</v>
      </c>
      <c r="AO166" s="62">
        <v>1</v>
      </c>
      <c r="AP166" s="62">
        <v>1</v>
      </c>
      <c r="AQ166" s="62">
        <v>1</v>
      </c>
      <c r="AR166" s="62">
        <v>1</v>
      </c>
      <c r="AS166" s="62">
        <v>1</v>
      </c>
      <c r="AT166" s="62">
        <v>1</v>
      </c>
      <c r="AU166" s="62">
        <v>1</v>
      </c>
      <c r="AV166" s="62">
        <v>1</v>
      </c>
      <c r="AW166" s="62">
        <v>1</v>
      </c>
      <c r="AX166" s="62">
        <v>1</v>
      </c>
      <c r="AY166" s="62">
        <v>1</v>
      </c>
      <c r="AZ166" s="62">
        <v>99</v>
      </c>
      <c r="BA166" s="62">
        <v>99</v>
      </c>
      <c r="BB166" s="62">
        <v>99</v>
      </c>
      <c r="BC166" s="62">
        <v>99</v>
      </c>
      <c r="BD166" s="62">
        <v>1</v>
      </c>
      <c r="BE166" s="62">
        <v>1</v>
      </c>
      <c r="BF166" s="62">
        <v>1</v>
      </c>
      <c r="BG166" s="62">
        <v>1</v>
      </c>
      <c r="BH166" s="62">
        <v>1</v>
      </c>
      <c r="BI166" s="62">
        <v>1</v>
      </c>
      <c r="BJ166" s="62">
        <v>1</v>
      </c>
      <c r="BK166" s="62">
        <v>1</v>
      </c>
      <c r="BL166" s="62">
        <v>1</v>
      </c>
      <c r="BM166" s="62">
        <v>1</v>
      </c>
      <c r="BN166" s="62">
        <v>1</v>
      </c>
      <c r="BO166" s="62">
        <v>1</v>
      </c>
      <c r="BP166" s="62">
        <v>1</v>
      </c>
      <c r="BQ166" s="62">
        <v>1</v>
      </c>
      <c r="BR166" s="62">
        <v>1</v>
      </c>
      <c r="BS166" s="62">
        <v>1</v>
      </c>
      <c r="BT166" s="62">
        <v>1</v>
      </c>
      <c r="BU166" s="62">
        <v>99</v>
      </c>
      <c r="BV166" s="62">
        <v>99</v>
      </c>
      <c r="BW166" s="62">
        <v>99</v>
      </c>
      <c r="BX166" s="62">
        <v>99</v>
      </c>
      <c r="BY166" s="62">
        <v>1</v>
      </c>
      <c r="BZ166" s="62">
        <v>1</v>
      </c>
      <c r="CA166" s="62">
        <v>99</v>
      </c>
      <c r="CB166" s="62">
        <v>99</v>
      </c>
      <c r="CC166" s="62">
        <v>1</v>
      </c>
      <c r="CD166" s="62">
        <v>1</v>
      </c>
      <c r="CE166" s="62">
        <v>1</v>
      </c>
      <c r="CF166" s="62">
        <v>1</v>
      </c>
      <c r="CG166" s="62">
        <v>1</v>
      </c>
      <c r="CH166" s="62">
        <v>1</v>
      </c>
      <c r="CI166" s="62">
        <v>1</v>
      </c>
      <c r="CJ166" s="62">
        <v>1</v>
      </c>
      <c r="CK166" s="62">
        <v>1</v>
      </c>
      <c r="CL166" s="62">
        <v>1</v>
      </c>
      <c r="CM166" s="62">
        <v>1</v>
      </c>
      <c r="CN166" s="62">
        <v>1</v>
      </c>
      <c r="CO166" s="62">
        <v>1</v>
      </c>
      <c r="CP166" s="62">
        <v>1</v>
      </c>
      <c r="CQ166" s="62">
        <v>1</v>
      </c>
      <c r="CR166" s="62">
        <v>162</v>
      </c>
      <c r="CS166" s="62" t="s">
        <v>539</v>
      </c>
      <c r="CT166" s="62">
        <v>1</v>
      </c>
      <c r="CU166" s="62">
        <v>1</v>
      </c>
      <c r="CV166" s="62">
        <v>1</v>
      </c>
      <c r="CW166" s="62">
        <v>1</v>
      </c>
      <c r="CX166" s="62">
        <v>1</v>
      </c>
      <c r="CY166" s="62">
        <v>162</v>
      </c>
      <c r="CZ166" s="62" t="s">
        <v>539</v>
      </c>
      <c r="DA166" s="62">
        <v>1</v>
      </c>
      <c r="DB166" s="62">
        <v>0</v>
      </c>
      <c r="DC166" s="62">
        <v>1</v>
      </c>
      <c r="DD166" s="62">
        <v>1</v>
      </c>
      <c r="DE166" s="62">
        <v>1</v>
      </c>
      <c r="DF166" s="62">
        <v>1</v>
      </c>
      <c r="DG166" s="62">
        <v>1</v>
      </c>
      <c r="DH166" s="62">
        <v>0</v>
      </c>
      <c r="DI166" s="62">
        <v>1</v>
      </c>
      <c r="DJ166" s="62">
        <v>1</v>
      </c>
      <c r="DK166" s="62">
        <v>1</v>
      </c>
      <c r="DL166" s="63"/>
      <c r="DM166" s="62" t="s">
        <v>538</v>
      </c>
      <c r="DN166" s="63"/>
      <c r="DO166" s="63"/>
      <c r="DP166" s="63"/>
      <c r="DQ166" s="63"/>
    </row>
    <row r="167" spans="1:121" s="65" customFormat="1">
      <c r="A167" s="62" t="s">
        <v>538</v>
      </c>
      <c r="B167" s="62">
        <v>12</v>
      </c>
      <c r="C167" s="62" t="s">
        <v>540</v>
      </c>
      <c r="D167" s="62">
        <v>163</v>
      </c>
      <c r="E167" s="62">
        <v>512</v>
      </c>
      <c r="F167" s="62">
        <v>26</v>
      </c>
      <c r="G167" s="62">
        <v>157</v>
      </c>
      <c r="H167" s="62">
        <v>1</v>
      </c>
      <c r="I167" s="62">
        <v>2</v>
      </c>
      <c r="J167" s="62"/>
      <c r="K167" s="62">
        <v>1</v>
      </c>
      <c r="L167" s="62">
        <v>1</v>
      </c>
      <c r="M167" s="62">
        <v>1</v>
      </c>
      <c r="N167" s="62">
        <v>1</v>
      </c>
      <c r="O167" s="62">
        <v>1</v>
      </c>
      <c r="P167" s="62">
        <v>1</v>
      </c>
      <c r="Q167" s="62">
        <v>99</v>
      </c>
      <c r="R167" s="62">
        <v>1</v>
      </c>
      <c r="S167" s="62">
        <v>1</v>
      </c>
      <c r="T167" s="62">
        <v>1</v>
      </c>
      <c r="U167" s="62">
        <v>1</v>
      </c>
      <c r="V167" s="62">
        <v>99</v>
      </c>
      <c r="W167" s="62">
        <v>1</v>
      </c>
      <c r="X167" s="62">
        <v>1</v>
      </c>
      <c r="Y167" s="62">
        <v>1</v>
      </c>
      <c r="Z167" s="62">
        <v>1</v>
      </c>
      <c r="AA167" s="62">
        <v>1</v>
      </c>
      <c r="AB167" s="62">
        <v>1</v>
      </c>
      <c r="AC167" s="62">
        <v>1</v>
      </c>
      <c r="AD167" s="62">
        <v>1</v>
      </c>
      <c r="AE167" s="62">
        <v>1</v>
      </c>
      <c r="AF167" s="62">
        <v>1</v>
      </c>
      <c r="AG167" s="62">
        <v>1</v>
      </c>
      <c r="AH167" s="62">
        <v>1</v>
      </c>
      <c r="AI167" s="62">
        <v>1</v>
      </c>
      <c r="AJ167" s="62">
        <v>1</v>
      </c>
      <c r="AK167" s="62">
        <v>1</v>
      </c>
      <c r="AL167" s="62">
        <v>1</v>
      </c>
      <c r="AM167" s="62">
        <v>1</v>
      </c>
      <c r="AN167" s="62">
        <v>1</v>
      </c>
      <c r="AO167" s="62">
        <v>1</v>
      </c>
      <c r="AP167" s="62">
        <v>1</v>
      </c>
      <c r="AQ167" s="62">
        <v>1</v>
      </c>
      <c r="AR167" s="62">
        <v>1</v>
      </c>
      <c r="AS167" s="62">
        <v>1</v>
      </c>
      <c r="AT167" s="62">
        <v>1</v>
      </c>
      <c r="AU167" s="62">
        <v>1</v>
      </c>
      <c r="AV167" s="62">
        <v>1</v>
      </c>
      <c r="AW167" s="62">
        <v>1</v>
      </c>
      <c r="AX167" s="62">
        <v>0</v>
      </c>
      <c r="AY167" s="62">
        <v>1</v>
      </c>
      <c r="AZ167" s="62">
        <v>99</v>
      </c>
      <c r="BA167" s="62">
        <v>99</v>
      </c>
      <c r="BB167" s="62">
        <v>99</v>
      </c>
      <c r="BC167" s="62">
        <v>99</v>
      </c>
      <c r="BD167" s="62">
        <v>1</v>
      </c>
      <c r="BE167" s="62">
        <v>1</v>
      </c>
      <c r="BF167" s="62">
        <v>1</v>
      </c>
      <c r="BG167" s="62">
        <v>1</v>
      </c>
      <c r="BH167" s="62">
        <v>1</v>
      </c>
      <c r="BI167" s="62">
        <v>1</v>
      </c>
      <c r="BJ167" s="62">
        <v>1</v>
      </c>
      <c r="BK167" s="62">
        <v>1</v>
      </c>
      <c r="BL167" s="62">
        <v>1</v>
      </c>
      <c r="BM167" s="62">
        <v>0</v>
      </c>
      <c r="BN167" s="62">
        <v>0</v>
      </c>
      <c r="BO167" s="62">
        <v>1</v>
      </c>
      <c r="BP167" s="62">
        <v>1</v>
      </c>
      <c r="BQ167" s="62">
        <v>1</v>
      </c>
      <c r="BR167" s="62">
        <v>1</v>
      </c>
      <c r="BS167" s="62">
        <v>1</v>
      </c>
      <c r="BT167" s="62">
        <v>0</v>
      </c>
      <c r="BU167" s="62">
        <v>99</v>
      </c>
      <c r="BV167" s="62">
        <v>99</v>
      </c>
      <c r="BW167" s="62">
        <v>99</v>
      </c>
      <c r="BX167" s="62">
        <v>99</v>
      </c>
      <c r="BY167" s="62">
        <v>1</v>
      </c>
      <c r="BZ167" s="62">
        <v>1</v>
      </c>
      <c r="CA167" s="62">
        <v>99</v>
      </c>
      <c r="CB167" s="62">
        <v>99</v>
      </c>
      <c r="CC167" s="62">
        <v>1</v>
      </c>
      <c r="CD167" s="62">
        <v>1</v>
      </c>
      <c r="CE167" s="62">
        <v>1</v>
      </c>
      <c r="CF167" s="62">
        <v>1</v>
      </c>
      <c r="CG167" s="62">
        <v>1</v>
      </c>
      <c r="CH167" s="62">
        <v>99</v>
      </c>
      <c r="CI167" s="62">
        <v>1</v>
      </c>
      <c r="CJ167" s="62">
        <v>1</v>
      </c>
      <c r="CK167" s="62">
        <v>1</v>
      </c>
      <c r="CL167" s="62">
        <v>1</v>
      </c>
      <c r="CM167" s="62">
        <v>1</v>
      </c>
      <c r="CN167" s="62">
        <v>1</v>
      </c>
      <c r="CO167" s="62">
        <v>1</v>
      </c>
      <c r="CP167" s="62">
        <v>0</v>
      </c>
      <c r="CQ167" s="62">
        <v>1</v>
      </c>
      <c r="CR167" s="62">
        <v>163</v>
      </c>
      <c r="CS167" s="62" t="s">
        <v>540</v>
      </c>
      <c r="CT167" s="62">
        <v>1</v>
      </c>
      <c r="CU167" s="62">
        <v>1</v>
      </c>
      <c r="CV167" s="62">
        <v>1</v>
      </c>
      <c r="CW167" s="62">
        <v>1</v>
      </c>
      <c r="CX167" s="62">
        <v>1</v>
      </c>
      <c r="CY167" s="62">
        <v>163</v>
      </c>
      <c r="CZ167" s="62" t="s">
        <v>540</v>
      </c>
      <c r="DA167" s="62">
        <v>1</v>
      </c>
      <c r="DB167" s="62">
        <v>0</v>
      </c>
      <c r="DC167" s="62">
        <v>0</v>
      </c>
      <c r="DD167" s="62">
        <v>0</v>
      </c>
      <c r="DE167" s="62">
        <v>1</v>
      </c>
      <c r="DF167" s="62">
        <v>0</v>
      </c>
      <c r="DG167" s="62">
        <v>0</v>
      </c>
      <c r="DH167" s="62">
        <v>0</v>
      </c>
      <c r="DI167" s="62">
        <v>1</v>
      </c>
      <c r="DJ167" s="62">
        <v>1</v>
      </c>
      <c r="DK167" s="62">
        <v>1</v>
      </c>
      <c r="DL167" s="63"/>
      <c r="DM167" s="62" t="s">
        <v>538</v>
      </c>
      <c r="DN167" s="63"/>
      <c r="DO167" s="63"/>
      <c r="DP167" s="63"/>
      <c r="DQ167" s="63"/>
    </row>
    <row r="168" spans="1:121" s="65" customFormat="1">
      <c r="A168" s="62" t="s">
        <v>538</v>
      </c>
      <c r="B168" s="62">
        <v>12</v>
      </c>
      <c r="C168" s="62" t="s">
        <v>541</v>
      </c>
      <c r="D168" s="62">
        <v>164</v>
      </c>
      <c r="E168" s="62">
        <v>43</v>
      </c>
      <c r="F168" s="62">
        <v>0</v>
      </c>
      <c r="G168" s="62">
        <v>12</v>
      </c>
      <c r="H168" s="62">
        <v>1</v>
      </c>
      <c r="I168" s="62">
        <v>2</v>
      </c>
      <c r="J168" s="62"/>
      <c r="K168" s="62">
        <v>1</v>
      </c>
      <c r="L168" s="62">
        <v>1</v>
      </c>
      <c r="M168" s="62">
        <v>1</v>
      </c>
      <c r="N168" s="62">
        <v>1</v>
      </c>
      <c r="O168" s="62">
        <v>1</v>
      </c>
      <c r="P168" s="62">
        <v>1</v>
      </c>
      <c r="Q168" s="62">
        <v>99</v>
      </c>
      <c r="R168" s="62">
        <v>1</v>
      </c>
      <c r="S168" s="62">
        <v>1</v>
      </c>
      <c r="T168" s="62">
        <v>1</v>
      </c>
      <c r="U168" s="62">
        <v>1</v>
      </c>
      <c r="V168" s="62">
        <v>99</v>
      </c>
      <c r="W168" s="62">
        <v>1</v>
      </c>
      <c r="X168" s="62">
        <v>1</v>
      </c>
      <c r="Y168" s="62">
        <v>1</v>
      </c>
      <c r="Z168" s="62">
        <v>1</v>
      </c>
      <c r="AA168" s="62">
        <v>1</v>
      </c>
      <c r="AB168" s="62">
        <v>1</v>
      </c>
      <c r="AC168" s="62">
        <v>1</v>
      </c>
      <c r="AD168" s="62">
        <v>1</v>
      </c>
      <c r="AE168" s="62">
        <v>1</v>
      </c>
      <c r="AF168" s="62">
        <v>1</v>
      </c>
      <c r="AG168" s="62">
        <v>1</v>
      </c>
      <c r="AH168" s="62">
        <v>1</v>
      </c>
      <c r="AI168" s="62">
        <v>1</v>
      </c>
      <c r="AJ168" s="62">
        <v>1</v>
      </c>
      <c r="AK168" s="62">
        <v>1</v>
      </c>
      <c r="AL168" s="62">
        <v>1</v>
      </c>
      <c r="AM168" s="62">
        <v>1</v>
      </c>
      <c r="AN168" s="62">
        <v>1</v>
      </c>
      <c r="AO168" s="62">
        <v>1</v>
      </c>
      <c r="AP168" s="62">
        <v>1</v>
      </c>
      <c r="AQ168" s="62">
        <v>1</v>
      </c>
      <c r="AR168" s="62">
        <v>1</v>
      </c>
      <c r="AS168" s="62">
        <v>1</v>
      </c>
      <c r="AT168" s="62">
        <v>1</v>
      </c>
      <c r="AU168" s="62">
        <v>1</v>
      </c>
      <c r="AV168" s="62">
        <v>1</v>
      </c>
      <c r="AW168" s="62">
        <v>1</v>
      </c>
      <c r="AX168" s="62">
        <v>1</v>
      </c>
      <c r="AY168" s="62">
        <v>1</v>
      </c>
      <c r="AZ168" s="62">
        <v>99</v>
      </c>
      <c r="BA168" s="62">
        <v>99</v>
      </c>
      <c r="BB168" s="62">
        <v>99</v>
      </c>
      <c r="BC168" s="62">
        <v>99</v>
      </c>
      <c r="BD168" s="62">
        <v>1</v>
      </c>
      <c r="BE168" s="62">
        <v>1</v>
      </c>
      <c r="BF168" s="62">
        <v>1</v>
      </c>
      <c r="BG168" s="62">
        <v>1</v>
      </c>
      <c r="BH168" s="62">
        <v>1</v>
      </c>
      <c r="BI168" s="62">
        <v>1</v>
      </c>
      <c r="BJ168" s="62">
        <v>1</v>
      </c>
      <c r="BK168" s="62">
        <v>1</v>
      </c>
      <c r="BL168" s="62">
        <v>0.5</v>
      </c>
      <c r="BM168" s="62">
        <v>0.5</v>
      </c>
      <c r="BN168" s="62">
        <v>0.5</v>
      </c>
      <c r="BO168" s="62">
        <v>1</v>
      </c>
      <c r="BP168" s="62">
        <v>1</v>
      </c>
      <c r="BQ168" s="62">
        <v>1</v>
      </c>
      <c r="BR168" s="62">
        <v>1</v>
      </c>
      <c r="BS168" s="62">
        <v>1</v>
      </c>
      <c r="BT168" s="62">
        <v>1</v>
      </c>
      <c r="BU168" s="62">
        <v>99</v>
      </c>
      <c r="BV168" s="62">
        <v>99</v>
      </c>
      <c r="BW168" s="62">
        <v>99</v>
      </c>
      <c r="BX168" s="62">
        <v>99</v>
      </c>
      <c r="BY168" s="62">
        <v>1</v>
      </c>
      <c r="BZ168" s="62">
        <v>1</v>
      </c>
      <c r="CA168" s="62">
        <v>99</v>
      </c>
      <c r="CB168" s="62">
        <v>99</v>
      </c>
      <c r="CC168" s="62">
        <v>1</v>
      </c>
      <c r="CD168" s="62">
        <v>1</v>
      </c>
      <c r="CE168" s="62">
        <v>1</v>
      </c>
      <c r="CF168" s="62">
        <v>1</v>
      </c>
      <c r="CG168" s="62">
        <v>1</v>
      </c>
      <c r="CH168" s="62">
        <v>1</v>
      </c>
      <c r="CI168" s="62">
        <v>1</v>
      </c>
      <c r="CJ168" s="62">
        <v>1</v>
      </c>
      <c r="CK168" s="62">
        <v>1</v>
      </c>
      <c r="CL168" s="62">
        <v>1</v>
      </c>
      <c r="CM168" s="62">
        <v>1</v>
      </c>
      <c r="CN168" s="62">
        <v>1</v>
      </c>
      <c r="CO168" s="62">
        <v>1</v>
      </c>
      <c r="CP168" s="62">
        <v>1</v>
      </c>
      <c r="CQ168" s="62">
        <v>1</v>
      </c>
      <c r="CR168" s="62">
        <v>164</v>
      </c>
      <c r="CS168" s="62" t="s">
        <v>541</v>
      </c>
      <c r="CT168" s="62">
        <v>1</v>
      </c>
      <c r="CU168" s="62">
        <v>1</v>
      </c>
      <c r="CV168" s="62">
        <v>1</v>
      </c>
      <c r="CW168" s="62">
        <v>1</v>
      </c>
      <c r="CX168" s="62">
        <v>1</v>
      </c>
      <c r="CY168" s="62">
        <v>164</v>
      </c>
      <c r="CZ168" s="62" t="s">
        <v>541</v>
      </c>
      <c r="DA168" s="62">
        <v>0</v>
      </c>
      <c r="DB168" s="62">
        <v>0</v>
      </c>
      <c r="DC168" s="62">
        <v>0</v>
      </c>
      <c r="DD168" s="62">
        <v>0</v>
      </c>
      <c r="DE168" s="62">
        <v>0</v>
      </c>
      <c r="DF168" s="62">
        <v>0</v>
      </c>
      <c r="DG168" s="62">
        <v>0</v>
      </c>
      <c r="DH168" s="62">
        <v>0</v>
      </c>
      <c r="DI168" s="62">
        <v>1</v>
      </c>
      <c r="DJ168" s="62">
        <v>1</v>
      </c>
      <c r="DK168" s="62">
        <v>1</v>
      </c>
      <c r="DL168" s="63"/>
      <c r="DM168" s="62" t="s">
        <v>538</v>
      </c>
      <c r="DN168" s="63"/>
      <c r="DO168" s="63"/>
      <c r="DP168" s="63"/>
      <c r="DQ168" s="63"/>
    </row>
    <row r="169" spans="1:121" s="65" customFormat="1">
      <c r="A169" s="62" t="s">
        <v>538</v>
      </c>
      <c r="B169" s="62">
        <v>12</v>
      </c>
      <c r="C169" s="62" t="s">
        <v>542</v>
      </c>
      <c r="D169" s="62">
        <v>165</v>
      </c>
      <c r="E169" s="62">
        <v>12</v>
      </c>
      <c r="F169" s="62">
        <v>0</v>
      </c>
      <c r="G169" s="62">
        <v>3</v>
      </c>
      <c r="H169" s="62">
        <v>1</v>
      </c>
      <c r="I169" s="62">
        <v>2</v>
      </c>
      <c r="J169" s="62">
        <v>1</v>
      </c>
      <c r="K169" s="62">
        <v>1</v>
      </c>
      <c r="L169" s="62">
        <v>1</v>
      </c>
      <c r="M169" s="62">
        <v>1</v>
      </c>
      <c r="N169" s="62">
        <v>1</v>
      </c>
      <c r="O169" s="62">
        <v>1</v>
      </c>
      <c r="P169" s="62">
        <v>1</v>
      </c>
      <c r="Q169" s="62">
        <v>1</v>
      </c>
      <c r="R169" s="62">
        <v>1</v>
      </c>
      <c r="S169" s="62">
        <v>1</v>
      </c>
      <c r="T169" s="62">
        <v>1</v>
      </c>
      <c r="U169" s="62">
        <v>1</v>
      </c>
      <c r="V169" s="62">
        <v>99</v>
      </c>
      <c r="W169" s="62">
        <v>1</v>
      </c>
      <c r="X169" s="62">
        <v>1</v>
      </c>
      <c r="Y169" s="62">
        <v>1</v>
      </c>
      <c r="Z169" s="62">
        <v>1</v>
      </c>
      <c r="AA169" s="62">
        <v>1</v>
      </c>
      <c r="AB169" s="62">
        <v>1</v>
      </c>
      <c r="AC169" s="62">
        <v>1</v>
      </c>
      <c r="AD169" s="62">
        <v>1</v>
      </c>
      <c r="AE169" s="62">
        <v>1</v>
      </c>
      <c r="AF169" s="62">
        <v>1</v>
      </c>
      <c r="AG169" s="62">
        <v>1</v>
      </c>
      <c r="AH169" s="62">
        <v>1</v>
      </c>
      <c r="AI169" s="62">
        <v>99</v>
      </c>
      <c r="AJ169" s="62">
        <v>1</v>
      </c>
      <c r="AK169" s="62">
        <v>1</v>
      </c>
      <c r="AL169" s="62">
        <v>1</v>
      </c>
      <c r="AM169" s="62">
        <v>1</v>
      </c>
      <c r="AN169" s="62">
        <v>1</v>
      </c>
      <c r="AO169" s="62">
        <v>1</v>
      </c>
      <c r="AP169" s="62">
        <v>1</v>
      </c>
      <c r="AQ169" s="62">
        <v>1</v>
      </c>
      <c r="AR169" s="62">
        <v>1</v>
      </c>
      <c r="AS169" s="62">
        <v>1</v>
      </c>
      <c r="AT169" s="62">
        <v>1</v>
      </c>
      <c r="AU169" s="62">
        <v>1</v>
      </c>
      <c r="AV169" s="62">
        <v>1</v>
      </c>
      <c r="AW169" s="62">
        <v>1</v>
      </c>
      <c r="AX169" s="62">
        <v>1</v>
      </c>
      <c r="AY169" s="62">
        <v>1</v>
      </c>
      <c r="AZ169" s="62">
        <v>99</v>
      </c>
      <c r="BA169" s="62">
        <v>99</v>
      </c>
      <c r="BB169" s="62">
        <v>99</v>
      </c>
      <c r="BC169" s="62">
        <v>99</v>
      </c>
      <c r="BD169" s="62">
        <v>1</v>
      </c>
      <c r="BE169" s="62">
        <v>1</v>
      </c>
      <c r="BF169" s="62">
        <v>1</v>
      </c>
      <c r="BG169" s="62">
        <v>1</v>
      </c>
      <c r="BH169" s="62">
        <v>1</v>
      </c>
      <c r="BI169" s="62">
        <v>1</v>
      </c>
      <c r="BJ169" s="62">
        <v>1</v>
      </c>
      <c r="BK169" s="62">
        <v>1</v>
      </c>
      <c r="BL169" s="62">
        <v>1</v>
      </c>
      <c r="BM169" s="62">
        <v>1</v>
      </c>
      <c r="BN169" s="62">
        <v>1</v>
      </c>
      <c r="BO169" s="62">
        <v>1</v>
      </c>
      <c r="BP169" s="62">
        <v>1</v>
      </c>
      <c r="BQ169" s="62">
        <v>1</v>
      </c>
      <c r="BR169" s="62">
        <v>1</v>
      </c>
      <c r="BS169" s="62">
        <v>1</v>
      </c>
      <c r="BT169" s="62">
        <v>1</v>
      </c>
      <c r="BU169" s="62">
        <v>99</v>
      </c>
      <c r="BV169" s="62">
        <v>99</v>
      </c>
      <c r="BW169" s="62">
        <v>99</v>
      </c>
      <c r="BX169" s="62">
        <v>99</v>
      </c>
      <c r="BY169" s="62">
        <v>1</v>
      </c>
      <c r="BZ169" s="62">
        <v>1</v>
      </c>
      <c r="CA169" s="62">
        <v>99</v>
      </c>
      <c r="CB169" s="62">
        <v>99</v>
      </c>
      <c r="CC169" s="62">
        <v>1</v>
      </c>
      <c r="CD169" s="62">
        <v>1</v>
      </c>
      <c r="CE169" s="62">
        <v>1</v>
      </c>
      <c r="CF169" s="62">
        <v>1</v>
      </c>
      <c r="CG169" s="62">
        <v>99</v>
      </c>
      <c r="CH169" s="62">
        <v>99</v>
      </c>
      <c r="CI169" s="62">
        <v>1</v>
      </c>
      <c r="CJ169" s="62">
        <v>1</v>
      </c>
      <c r="CK169" s="62">
        <v>1</v>
      </c>
      <c r="CL169" s="62">
        <v>1</v>
      </c>
      <c r="CM169" s="62">
        <v>1</v>
      </c>
      <c r="CN169" s="62">
        <v>1</v>
      </c>
      <c r="CO169" s="62">
        <v>1</v>
      </c>
      <c r="CP169" s="62">
        <v>1</v>
      </c>
      <c r="CQ169" s="62">
        <v>1</v>
      </c>
      <c r="CR169" s="62">
        <v>165</v>
      </c>
      <c r="CS169" s="62" t="s">
        <v>542</v>
      </c>
      <c r="CT169" s="62">
        <v>1</v>
      </c>
      <c r="CU169" s="62">
        <v>1</v>
      </c>
      <c r="CV169" s="62">
        <v>1</v>
      </c>
      <c r="CW169" s="62">
        <v>1</v>
      </c>
      <c r="CX169" s="62">
        <v>1</v>
      </c>
      <c r="CY169" s="62">
        <v>165</v>
      </c>
      <c r="CZ169" s="62" t="s">
        <v>542</v>
      </c>
      <c r="DA169" s="62">
        <v>1</v>
      </c>
      <c r="DB169" s="62">
        <v>0</v>
      </c>
      <c r="DC169" s="62">
        <v>0</v>
      </c>
      <c r="DD169" s="62">
        <v>0</v>
      </c>
      <c r="DE169" s="62">
        <v>0</v>
      </c>
      <c r="DF169" s="62">
        <v>0</v>
      </c>
      <c r="DG169" s="62">
        <v>0</v>
      </c>
      <c r="DH169" s="62">
        <v>0</v>
      </c>
      <c r="DI169" s="62">
        <v>1</v>
      </c>
      <c r="DJ169" s="62">
        <v>1</v>
      </c>
      <c r="DK169" s="62">
        <v>1</v>
      </c>
      <c r="DL169" s="63"/>
      <c r="DM169" s="62" t="s">
        <v>538</v>
      </c>
      <c r="DN169" s="63"/>
      <c r="DO169" s="63"/>
      <c r="DP169" s="63"/>
      <c r="DQ169" s="63"/>
    </row>
    <row r="170" spans="1:121" s="65" customFormat="1">
      <c r="A170" s="62" t="s">
        <v>538</v>
      </c>
      <c r="B170" s="62">
        <v>12</v>
      </c>
      <c r="C170" s="62" t="s">
        <v>543</v>
      </c>
      <c r="D170" s="62">
        <v>166</v>
      </c>
      <c r="E170" s="62">
        <v>44</v>
      </c>
      <c r="F170" s="62">
        <v>0</v>
      </c>
      <c r="G170" s="62">
        <v>10</v>
      </c>
      <c r="H170" s="62">
        <v>1</v>
      </c>
      <c r="I170" s="62">
        <v>2</v>
      </c>
      <c r="J170" s="62"/>
      <c r="K170" s="62">
        <v>1</v>
      </c>
      <c r="L170" s="62">
        <v>1</v>
      </c>
      <c r="M170" s="62">
        <v>1</v>
      </c>
      <c r="N170" s="62">
        <v>1</v>
      </c>
      <c r="O170" s="62">
        <v>1</v>
      </c>
      <c r="P170" s="62">
        <v>1</v>
      </c>
      <c r="Q170" s="62">
        <v>1</v>
      </c>
      <c r="R170" s="62">
        <v>1</v>
      </c>
      <c r="S170" s="62">
        <v>1</v>
      </c>
      <c r="T170" s="62">
        <v>1</v>
      </c>
      <c r="U170" s="62">
        <v>1</v>
      </c>
      <c r="V170" s="62">
        <v>99</v>
      </c>
      <c r="W170" s="62">
        <v>1</v>
      </c>
      <c r="X170" s="62">
        <v>1</v>
      </c>
      <c r="Y170" s="62">
        <v>1</v>
      </c>
      <c r="Z170" s="62">
        <v>1</v>
      </c>
      <c r="AA170" s="62">
        <v>1</v>
      </c>
      <c r="AB170" s="62">
        <v>1</v>
      </c>
      <c r="AC170" s="62">
        <v>1</v>
      </c>
      <c r="AD170" s="62">
        <v>1</v>
      </c>
      <c r="AE170" s="62">
        <v>1</v>
      </c>
      <c r="AF170" s="62">
        <v>1</v>
      </c>
      <c r="AG170" s="62">
        <v>1</v>
      </c>
      <c r="AH170" s="62">
        <v>1</v>
      </c>
      <c r="AI170" s="62">
        <v>1</v>
      </c>
      <c r="AJ170" s="62">
        <v>1</v>
      </c>
      <c r="AK170" s="62">
        <v>1</v>
      </c>
      <c r="AL170" s="62">
        <v>1</v>
      </c>
      <c r="AM170" s="62">
        <v>1</v>
      </c>
      <c r="AN170" s="62">
        <v>1</v>
      </c>
      <c r="AO170" s="62">
        <v>1</v>
      </c>
      <c r="AP170" s="62">
        <v>1</v>
      </c>
      <c r="AQ170" s="62">
        <v>1</v>
      </c>
      <c r="AR170" s="62">
        <v>1</v>
      </c>
      <c r="AS170" s="62">
        <v>1</v>
      </c>
      <c r="AT170" s="62">
        <v>1</v>
      </c>
      <c r="AU170" s="62">
        <v>1</v>
      </c>
      <c r="AV170" s="62">
        <v>1</v>
      </c>
      <c r="AW170" s="62">
        <v>1</v>
      </c>
      <c r="AX170" s="62">
        <v>1</v>
      </c>
      <c r="AY170" s="62">
        <v>1</v>
      </c>
      <c r="AZ170" s="62">
        <v>99</v>
      </c>
      <c r="BA170" s="62">
        <v>99</v>
      </c>
      <c r="BB170" s="62">
        <v>99</v>
      </c>
      <c r="BC170" s="62">
        <v>99</v>
      </c>
      <c r="BD170" s="62">
        <v>1</v>
      </c>
      <c r="BE170" s="62">
        <v>1</v>
      </c>
      <c r="BF170" s="62">
        <v>1</v>
      </c>
      <c r="BG170" s="62">
        <v>1</v>
      </c>
      <c r="BH170" s="62">
        <v>1</v>
      </c>
      <c r="BI170" s="62">
        <v>1</v>
      </c>
      <c r="BJ170" s="62">
        <v>1</v>
      </c>
      <c r="BK170" s="62">
        <v>1</v>
      </c>
      <c r="BL170" s="62">
        <v>1</v>
      </c>
      <c r="BM170" s="62">
        <v>1</v>
      </c>
      <c r="BN170" s="62">
        <v>1</v>
      </c>
      <c r="BO170" s="62">
        <v>1</v>
      </c>
      <c r="BP170" s="62">
        <v>1</v>
      </c>
      <c r="BQ170" s="62">
        <v>1</v>
      </c>
      <c r="BR170" s="62">
        <v>1</v>
      </c>
      <c r="BS170" s="62">
        <v>1</v>
      </c>
      <c r="BT170" s="62">
        <v>1</v>
      </c>
      <c r="BU170" s="62">
        <v>1</v>
      </c>
      <c r="BV170" s="62">
        <v>1</v>
      </c>
      <c r="BW170" s="62">
        <v>1</v>
      </c>
      <c r="BX170" s="62">
        <v>99</v>
      </c>
      <c r="BY170" s="62">
        <v>1</v>
      </c>
      <c r="BZ170" s="62">
        <v>1</v>
      </c>
      <c r="CA170" s="62">
        <v>99</v>
      </c>
      <c r="CB170" s="62">
        <v>99</v>
      </c>
      <c r="CC170" s="62">
        <v>1</v>
      </c>
      <c r="CD170" s="62">
        <v>1</v>
      </c>
      <c r="CE170" s="62">
        <v>1</v>
      </c>
      <c r="CF170" s="62">
        <v>1</v>
      </c>
      <c r="CG170" s="62">
        <v>1</v>
      </c>
      <c r="CH170" s="62">
        <v>1</v>
      </c>
      <c r="CI170" s="62">
        <v>1</v>
      </c>
      <c r="CJ170" s="62">
        <v>1</v>
      </c>
      <c r="CK170" s="62">
        <v>1</v>
      </c>
      <c r="CL170" s="62">
        <v>1</v>
      </c>
      <c r="CM170" s="62">
        <v>1</v>
      </c>
      <c r="CN170" s="62">
        <v>1</v>
      </c>
      <c r="CO170" s="62">
        <v>1</v>
      </c>
      <c r="CP170" s="62">
        <v>1</v>
      </c>
      <c r="CQ170" s="62">
        <v>1</v>
      </c>
      <c r="CR170" s="62">
        <v>166</v>
      </c>
      <c r="CS170" s="62" t="s">
        <v>543</v>
      </c>
      <c r="CT170" s="62">
        <v>1</v>
      </c>
      <c r="CU170" s="62">
        <v>1</v>
      </c>
      <c r="CV170" s="62">
        <v>1</v>
      </c>
      <c r="CW170" s="62">
        <v>1</v>
      </c>
      <c r="CX170" s="62">
        <v>1</v>
      </c>
      <c r="CY170" s="62">
        <v>166</v>
      </c>
      <c r="CZ170" s="62" t="s">
        <v>543</v>
      </c>
      <c r="DA170" s="62">
        <v>1</v>
      </c>
      <c r="DB170" s="62">
        <v>0</v>
      </c>
      <c r="DC170" s="62">
        <v>0</v>
      </c>
      <c r="DD170" s="62">
        <v>0</v>
      </c>
      <c r="DE170" s="62">
        <v>1</v>
      </c>
      <c r="DF170" s="62">
        <v>0</v>
      </c>
      <c r="DG170" s="62">
        <v>0</v>
      </c>
      <c r="DH170" s="62">
        <v>0</v>
      </c>
      <c r="DI170" s="62">
        <v>1</v>
      </c>
      <c r="DJ170" s="62">
        <v>1</v>
      </c>
      <c r="DK170" s="62">
        <v>1</v>
      </c>
      <c r="DL170" s="63"/>
      <c r="DM170" s="62" t="s">
        <v>538</v>
      </c>
      <c r="DN170" s="63"/>
      <c r="DO170" s="63"/>
      <c r="DP170" s="63"/>
      <c r="DQ170" s="63"/>
    </row>
    <row r="171" spans="1:121" s="65" customFormat="1">
      <c r="A171" s="62" t="s">
        <v>538</v>
      </c>
      <c r="B171" s="62">
        <v>12</v>
      </c>
      <c r="C171" s="62" t="s">
        <v>544</v>
      </c>
      <c r="D171" s="62">
        <v>167</v>
      </c>
      <c r="E171" s="62">
        <v>168</v>
      </c>
      <c r="F171" s="62">
        <v>23</v>
      </c>
      <c r="G171" s="62">
        <v>47</v>
      </c>
      <c r="H171" s="62">
        <v>1</v>
      </c>
      <c r="I171" s="62">
        <v>2</v>
      </c>
      <c r="J171" s="62"/>
      <c r="K171" s="62">
        <v>1</v>
      </c>
      <c r="L171" s="62">
        <v>1</v>
      </c>
      <c r="M171" s="62">
        <v>1</v>
      </c>
      <c r="N171" s="62">
        <v>1</v>
      </c>
      <c r="O171" s="62">
        <v>1</v>
      </c>
      <c r="P171" s="62">
        <v>1</v>
      </c>
      <c r="Q171" s="62">
        <v>1</v>
      </c>
      <c r="R171" s="62">
        <v>1</v>
      </c>
      <c r="S171" s="62">
        <v>1</v>
      </c>
      <c r="T171" s="62">
        <v>1</v>
      </c>
      <c r="U171" s="62">
        <v>1</v>
      </c>
      <c r="V171" s="62">
        <v>99</v>
      </c>
      <c r="W171" s="62">
        <v>1</v>
      </c>
      <c r="X171" s="62">
        <v>1</v>
      </c>
      <c r="Y171" s="62">
        <v>1</v>
      </c>
      <c r="Z171" s="62">
        <v>1</v>
      </c>
      <c r="AA171" s="62">
        <v>1</v>
      </c>
      <c r="AB171" s="62">
        <v>1</v>
      </c>
      <c r="AC171" s="62">
        <v>1</v>
      </c>
      <c r="AD171" s="62">
        <v>1</v>
      </c>
      <c r="AE171" s="62">
        <v>1</v>
      </c>
      <c r="AF171" s="62">
        <v>1</v>
      </c>
      <c r="AG171" s="62">
        <v>1</v>
      </c>
      <c r="AH171" s="62">
        <v>1</v>
      </c>
      <c r="AI171" s="62">
        <v>1</v>
      </c>
      <c r="AJ171" s="62">
        <v>1</v>
      </c>
      <c r="AK171" s="62">
        <v>1</v>
      </c>
      <c r="AL171" s="62">
        <v>1</v>
      </c>
      <c r="AM171" s="62">
        <v>1</v>
      </c>
      <c r="AN171" s="62">
        <v>1</v>
      </c>
      <c r="AO171" s="62">
        <v>1</v>
      </c>
      <c r="AP171" s="62">
        <v>1</v>
      </c>
      <c r="AQ171" s="62">
        <v>1</v>
      </c>
      <c r="AR171" s="62">
        <v>0.5</v>
      </c>
      <c r="AS171" s="62">
        <v>0.5</v>
      </c>
      <c r="AT171" s="62">
        <v>1</v>
      </c>
      <c r="AU171" s="62">
        <v>1</v>
      </c>
      <c r="AV171" s="62">
        <v>1</v>
      </c>
      <c r="AW171" s="62">
        <v>1</v>
      </c>
      <c r="AX171" s="62">
        <v>0</v>
      </c>
      <c r="AY171" s="62">
        <v>0</v>
      </c>
      <c r="AZ171" s="62">
        <v>99</v>
      </c>
      <c r="BA171" s="62">
        <v>99</v>
      </c>
      <c r="BB171" s="62">
        <v>99</v>
      </c>
      <c r="BC171" s="62">
        <v>99</v>
      </c>
      <c r="BD171" s="62">
        <v>0</v>
      </c>
      <c r="BE171" s="62">
        <v>0.5</v>
      </c>
      <c r="BF171" s="62">
        <v>1</v>
      </c>
      <c r="BG171" s="62">
        <v>1</v>
      </c>
      <c r="BH171" s="62">
        <v>1</v>
      </c>
      <c r="BI171" s="62">
        <v>1</v>
      </c>
      <c r="BJ171" s="62">
        <v>0.5</v>
      </c>
      <c r="BK171" s="62">
        <v>0</v>
      </c>
      <c r="BL171" s="62">
        <v>0.5</v>
      </c>
      <c r="BM171" s="62">
        <v>0.5</v>
      </c>
      <c r="BN171" s="62">
        <v>0.5</v>
      </c>
      <c r="BO171" s="62">
        <v>0.5</v>
      </c>
      <c r="BP171" s="62">
        <v>0.5</v>
      </c>
      <c r="BQ171" s="62">
        <v>0.5</v>
      </c>
      <c r="BR171" s="62">
        <v>0</v>
      </c>
      <c r="BS171" s="62">
        <v>0</v>
      </c>
      <c r="BT171" s="62">
        <v>0</v>
      </c>
      <c r="BU171" s="62">
        <v>99</v>
      </c>
      <c r="BV171" s="62">
        <v>99</v>
      </c>
      <c r="BW171" s="62">
        <v>99</v>
      </c>
      <c r="BX171" s="62">
        <v>99</v>
      </c>
      <c r="BY171" s="62">
        <v>0</v>
      </c>
      <c r="BZ171" s="62">
        <v>99</v>
      </c>
      <c r="CA171" s="62">
        <v>99</v>
      </c>
      <c r="CB171" s="62">
        <v>99</v>
      </c>
      <c r="CC171" s="62">
        <v>0</v>
      </c>
      <c r="CD171" s="62">
        <v>0</v>
      </c>
      <c r="CE171" s="62">
        <v>0</v>
      </c>
      <c r="CF171" s="62">
        <v>0</v>
      </c>
      <c r="CG171" s="62">
        <v>99</v>
      </c>
      <c r="CH171" s="62">
        <v>99</v>
      </c>
      <c r="CI171" s="62">
        <v>1</v>
      </c>
      <c r="CJ171" s="62">
        <v>1</v>
      </c>
      <c r="CK171" s="62">
        <v>1</v>
      </c>
      <c r="CL171" s="62">
        <v>1</v>
      </c>
      <c r="CM171" s="62">
        <v>99</v>
      </c>
      <c r="CN171" s="62">
        <v>1</v>
      </c>
      <c r="CO171" s="62">
        <v>1</v>
      </c>
      <c r="CP171" s="62">
        <v>0</v>
      </c>
      <c r="CQ171" s="62">
        <v>0</v>
      </c>
      <c r="CR171" s="62">
        <v>167</v>
      </c>
      <c r="CS171" s="62" t="s">
        <v>544</v>
      </c>
      <c r="CT171" s="62">
        <v>1</v>
      </c>
      <c r="CU171" s="62">
        <v>1</v>
      </c>
      <c r="CV171" s="62">
        <v>1</v>
      </c>
      <c r="CW171" s="62">
        <v>1</v>
      </c>
      <c r="CX171" s="62">
        <v>1</v>
      </c>
      <c r="CY171" s="62">
        <v>167</v>
      </c>
      <c r="CZ171" s="62" t="s">
        <v>544</v>
      </c>
      <c r="DA171" s="62">
        <v>0</v>
      </c>
      <c r="DB171" s="62">
        <v>0</v>
      </c>
      <c r="DC171" s="62">
        <v>0</v>
      </c>
      <c r="DD171" s="62">
        <v>0</v>
      </c>
      <c r="DE171" s="62">
        <v>0</v>
      </c>
      <c r="DF171" s="62">
        <v>0</v>
      </c>
      <c r="DG171" s="62">
        <v>0</v>
      </c>
      <c r="DH171" s="62">
        <v>0</v>
      </c>
      <c r="DI171" s="62">
        <v>1</v>
      </c>
      <c r="DJ171" s="62">
        <v>1</v>
      </c>
      <c r="DK171" s="62">
        <v>0</v>
      </c>
      <c r="DL171" s="63"/>
      <c r="DM171" s="62" t="s">
        <v>538</v>
      </c>
      <c r="DN171" s="63"/>
      <c r="DO171" s="63"/>
      <c r="DP171" s="63"/>
      <c r="DQ171" s="63"/>
    </row>
    <row r="172" spans="1:121" s="65" customFormat="1">
      <c r="A172" s="62" t="s">
        <v>538</v>
      </c>
      <c r="B172" s="62">
        <v>12</v>
      </c>
      <c r="C172" s="62" t="s">
        <v>545</v>
      </c>
      <c r="D172" s="62">
        <v>168</v>
      </c>
      <c r="E172" s="62">
        <v>24</v>
      </c>
      <c r="F172" s="62">
        <v>8</v>
      </c>
      <c r="G172" s="62">
        <v>1</v>
      </c>
      <c r="H172" s="62">
        <v>1</v>
      </c>
      <c r="I172" s="62">
        <v>2</v>
      </c>
      <c r="J172" s="62">
        <v>1</v>
      </c>
      <c r="K172" s="62">
        <v>1</v>
      </c>
      <c r="L172" s="62">
        <v>1</v>
      </c>
      <c r="M172" s="62">
        <v>1</v>
      </c>
      <c r="N172" s="62">
        <v>1</v>
      </c>
      <c r="O172" s="62">
        <v>1</v>
      </c>
      <c r="P172" s="62">
        <v>1</v>
      </c>
      <c r="Q172" s="62">
        <v>99</v>
      </c>
      <c r="R172" s="62">
        <v>1</v>
      </c>
      <c r="S172" s="62">
        <v>1</v>
      </c>
      <c r="T172" s="62">
        <v>1</v>
      </c>
      <c r="U172" s="62">
        <v>1</v>
      </c>
      <c r="V172" s="62">
        <v>99</v>
      </c>
      <c r="W172" s="62">
        <v>1</v>
      </c>
      <c r="X172" s="62">
        <v>1</v>
      </c>
      <c r="Y172" s="62">
        <v>1</v>
      </c>
      <c r="Z172" s="62">
        <v>1</v>
      </c>
      <c r="AA172" s="62">
        <v>1</v>
      </c>
      <c r="AB172" s="62">
        <v>1</v>
      </c>
      <c r="AC172" s="62">
        <v>1</v>
      </c>
      <c r="AD172" s="62">
        <v>1</v>
      </c>
      <c r="AE172" s="62">
        <v>1</v>
      </c>
      <c r="AF172" s="62">
        <v>1</v>
      </c>
      <c r="AG172" s="62">
        <v>1</v>
      </c>
      <c r="AH172" s="62">
        <v>1</v>
      </c>
      <c r="AI172" s="62">
        <v>1</v>
      </c>
      <c r="AJ172" s="62">
        <v>1</v>
      </c>
      <c r="AK172" s="62">
        <v>1</v>
      </c>
      <c r="AL172" s="62">
        <v>1</v>
      </c>
      <c r="AM172" s="62">
        <v>1</v>
      </c>
      <c r="AN172" s="62">
        <v>1</v>
      </c>
      <c r="AO172" s="62">
        <v>1</v>
      </c>
      <c r="AP172" s="62">
        <v>1</v>
      </c>
      <c r="AQ172" s="62">
        <v>0</v>
      </c>
      <c r="AR172" s="62">
        <v>1</v>
      </c>
      <c r="AS172" s="62">
        <v>1</v>
      </c>
      <c r="AT172" s="62">
        <v>1</v>
      </c>
      <c r="AU172" s="62">
        <v>1</v>
      </c>
      <c r="AV172" s="62">
        <v>1</v>
      </c>
      <c r="AW172" s="62">
        <v>1</v>
      </c>
      <c r="AX172" s="62">
        <v>1</v>
      </c>
      <c r="AY172" s="62">
        <v>0</v>
      </c>
      <c r="AZ172" s="62">
        <v>99</v>
      </c>
      <c r="BA172" s="62">
        <v>99</v>
      </c>
      <c r="BB172" s="62">
        <v>99</v>
      </c>
      <c r="BC172" s="62">
        <v>99</v>
      </c>
      <c r="BD172" s="62">
        <v>1</v>
      </c>
      <c r="BE172" s="62">
        <v>1</v>
      </c>
      <c r="BF172" s="62">
        <v>1</v>
      </c>
      <c r="BG172" s="62">
        <v>1</v>
      </c>
      <c r="BH172" s="62">
        <v>1</v>
      </c>
      <c r="BI172" s="62">
        <v>0.5</v>
      </c>
      <c r="BJ172" s="62">
        <v>0.5</v>
      </c>
      <c r="BK172" s="62">
        <v>1</v>
      </c>
      <c r="BL172" s="62">
        <v>0</v>
      </c>
      <c r="BM172" s="62">
        <v>0</v>
      </c>
      <c r="BN172" s="62">
        <v>0</v>
      </c>
      <c r="BO172" s="62">
        <v>0</v>
      </c>
      <c r="BP172" s="62">
        <v>0.5</v>
      </c>
      <c r="BQ172" s="62">
        <v>0.5</v>
      </c>
      <c r="BR172" s="62">
        <v>0.5</v>
      </c>
      <c r="BS172" s="62">
        <v>0</v>
      </c>
      <c r="BT172" s="62">
        <v>0.5</v>
      </c>
      <c r="BU172" s="62">
        <v>99</v>
      </c>
      <c r="BV172" s="62">
        <v>99</v>
      </c>
      <c r="BW172" s="62">
        <v>99</v>
      </c>
      <c r="BX172" s="62">
        <v>99</v>
      </c>
      <c r="BY172" s="62">
        <v>1</v>
      </c>
      <c r="BZ172" s="62">
        <v>1</v>
      </c>
      <c r="CA172" s="62">
        <v>1</v>
      </c>
      <c r="CB172" s="62">
        <v>99</v>
      </c>
      <c r="CC172" s="62">
        <v>1</v>
      </c>
      <c r="CD172" s="62">
        <v>0</v>
      </c>
      <c r="CE172" s="62">
        <v>0</v>
      </c>
      <c r="CF172" s="62">
        <v>1</v>
      </c>
      <c r="CG172" s="62">
        <v>99</v>
      </c>
      <c r="CH172" s="62">
        <v>1</v>
      </c>
      <c r="CI172" s="62">
        <v>1</v>
      </c>
      <c r="CJ172" s="62">
        <v>1</v>
      </c>
      <c r="CK172" s="62">
        <v>1</v>
      </c>
      <c r="CL172" s="62">
        <v>1</v>
      </c>
      <c r="CM172" s="62">
        <v>1</v>
      </c>
      <c r="CN172" s="62">
        <v>1</v>
      </c>
      <c r="CO172" s="62">
        <v>1</v>
      </c>
      <c r="CP172" s="62">
        <v>1</v>
      </c>
      <c r="CQ172" s="62">
        <v>1</v>
      </c>
      <c r="CR172" s="62">
        <v>168</v>
      </c>
      <c r="CS172" s="62" t="s">
        <v>545</v>
      </c>
      <c r="CT172" s="62">
        <v>1</v>
      </c>
      <c r="CU172" s="62">
        <v>1</v>
      </c>
      <c r="CV172" s="62">
        <v>1</v>
      </c>
      <c r="CW172" s="62">
        <v>1</v>
      </c>
      <c r="CX172" s="62">
        <v>1</v>
      </c>
      <c r="CY172" s="62">
        <v>168</v>
      </c>
      <c r="CZ172" s="62" t="s">
        <v>545</v>
      </c>
      <c r="DA172" s="62">
        <v>0</v>
      </c>
      <c r="DB172" s="62">
        <v>0</v>
      </c>
      <c r="DC172" s="62">
        <v>0</v>
      </c>
      <c r="DD172" s="62">
        <v>0</v>
      </c>
      <c r="DE172" s="62">
        <v>0</v>
      </c>
      <c r="DF172" s="62">
        <v>0</v>
      </c>
      <c r="DG172" s="62">
        <v>0</v>
      </c>
      <c r="DH172" s="62">
        <v>0</v>
      </c>
      <c r="DI172" s="62">
        <v>1</v>
      </c>
      <c r="DJ172" s="62">
        <v>1</v>
      </c>
      <c r="DK172" s="62">
        <v>1</v>
      </c>
      <c r="DL172" s="63"/>
      <c r="DM172" s="62" t="s">
        <v>538</v>
      </c>
      <c r="DN172" s="63"/>
      <c r="DO172" s="63"/>
      <c r="DP172" s="63"/>
      <c r="DQ172" s="63"/>
    </row>
    <row r="173" spans="1:121" s="65" customFormat="1">
      <c r="A173" s="62" t="s">
        <v>538</v>
      </c>
      <c r="B173" s="62">
        <v>12</v>
      </c>
      <c r="C173" s="62" t="s">
        <v>546</v>
      </c>
      <c r="D173" s="62">
        <v>169</v>
      </c>
      <c r="E173" s="62">
        <v>21</v>
      </c>
      <c r="F173" s="62">
        <v>1</v>
      </c>
      <c r="G173" s="62">
        <v>4</v>
      </c>
      <c r="H173" s="62">
        <v>1</v>
      </c>
      <c r="I173" s="62">
        <v>2</v>
      </c>
      <c r="J173" s="62">
        <v>1</v>
      </c>
      <c r="K173" s="62">
        <v>1</v>
      </c>
      <c r="L173" s="62">
        <v>1</v>
      </c>
      <c r="M173" s="62">
        <v>1</v>
      </c>
      <c r="N173" s="62">
        <v>1</v>
      </c>
      <c r="O173" s="62">
        <v>1</v>
      </c>
      <c r="P173" s="62">
        <v>1</v>
      </c>
      <c r="Q173" s="62">
        <v>99</v>
      </c>
      <c r="R173" s="62">
        <v>1</v>
      </c>
      <c r="S173" s="62">
        <v>1</v>
      </c>
      <c r="T173" s="62">
        <v>1</v>
      </c>
      <c r="U173" s="62">
        <v>1</v>
      </c>
      <c r="V173" s="62">
        <v>99</v>
      </c>
      <c r="W173" s="62">
        <v>1</v>
      </c>
      <c r="X173" s="62">
        <v>1</v>
      </c>
      <c r="Y173" s="62">
        <v>1</v>
      </c>
      <c r="Z173" s="62">
        <v>1</v>
      </c>
      <c r="AA173" s="62">
        <v>1</v>
      </c>
      <c r="AB173" s="62">
        <v>1</v>
      </c>
      <c r="AC173" s="62">
        <v>1</v>
      </c>
      <c r="AD173" s="62">
        <v>1</v>
      </c>
      <c r="AE173" s="62">
        <v>1</v>
      </c>
      <c r="AF173" s="62">
        <v>1</v>
      </c>
      <c r="AG173" s="62">
        <v>1</v>
      </c>
      <c r="AH173" s="62">
        <v>1</v>
      </c>
      <c r="AI173" s="62">
        <v>99</v>
      </c>
      <c r="AJ173" s="62">
        <v>1</v>
      </c>
      <c r="AK173" s="62">
        <v>1</v>
      </c>
      <c r="AL173" s="62">
        <v>1</v>
      </c>
      <c r="AM173" s="62">
        <v>1</v>
      </c>
      <c r="AN173" s="62">
        <v>1</v>
      </c>
      <c r="AO173" s="62">
        <v>1</v>
      </c>
      <c r="AP173" s="62">
        <v>1</v>
      </c>
      <c r="AQ173" s="62">
        <v>1</v>
      </c>
      <c r="AR173" s="62">
        <v>1</v>
      </c>
      <c r="AS173" s="62">
        <v>1</v>
      </c>
      <c r="AT173" s="62">
        <v>1</v>
      </c>
      <c r="AU173" s="62">
        <v>1</v>
      </c>
      <c r="AV173" s="62">
        <v>1</v>
      </c>
      <c r="AW173" s="62">
        <v>1</v>
      </c>
      <c r="AX173" s="62">
        <v>1</v>
      </c>
      <c r="AY173" s="62">
        <v>1</v>
      </c>
      <c r="AZ173" s="62">
        <v>99</v>
      </c>
      <c r="BA173" s="62">
        <v>99</v>
      </c>
      <c r="BB173" s="62">
        <v>99</v>
      </c>
      <c r="BC173" s="62">
        <v>99</v>
      </c>
      <c r="BD173" s="62">
        <v>1</v>
      </c>
      <c r="BE173" s="62">
        <v>1</v>
      </c>
      <c r="BF173" s="62">
        <v>1</v>
      </c>
      <c r="BG173" s="62">
        <v>1</v>
      </c>
      <c r="BH173" s="62">
        <v>1</v>
      </c>
      <c r="BI173" s="62">
        <v>1</v>
      </c>
      <c r="BJ173" s="62">
        <v>1</v>
      </c>
      <c r="BK173" s="62">
        <v>1</v>
      </c>
      <c r="BL173" s="62">
        <v>1</v>
      </c>
      <c r="BM173" s="62">
        <v>1</v>
      </c>
      <c r="BN173" s="62">
        <v>1</v>
      </c>
      <c r="BO173" s="62">
        <v>1</v>
      </c>
      <c r="BP173" s="62">
        <v>1</v>
      </c>
      <c r="BQ173" s="62">
        <v>1</v>
      </c>
      <c r="BR173" s="62">
        <v>1</v>
      </c>
      <c r="BS173" s="62">
        <v>1</v>
      </c>
      <c r="BT173" s="62">
        <v>1</v>
      </c>
      <c r="BU173" s="62">
        <v>99</v>
      </c>
      <c r="BV173" s="62">
        <v>99</v>
      </c>
      <c r="BW173" s="62">
        <v>99</v>
      </c>
      <c r="BX173" s="62">
        <v>99</v>
      </c>
      <c r="BY173" s="62">
        <v>1</v>
      </c>
      <c r="BZ173" s="62">
        <v>1</v>
      </c>
      <c r="CA173" s="62">
        <v>99</v>
      </c>
      <c r="CB173" s="62">
        <v>99</v>
      </c>
      <c r="CC173" s="62">
        <v>1</v>
      </c>
      <c r="CD173" s="62">
        <v>1</v>
      </c>
      <c r="CE173" s="62">
        <v>1</v>
      </c>
      <c r="CF173" s="62">
        <v>1</v>
      </c>
      <c r="CG173" s="62">
        <v>1</v>
      </c>
      <c r="CH173" s="62">
        <v>1</v>
      </c>
      <c r="CI173" s="62">
        <v>1</v>
      </c>
      <c r="CJ173" s="62">
        <v>1</v>
      </c>
      <c r="CK173" s="62">
        <v>1</v>
      </c>
      <c r="CL173" s="62">
        <v>1</v>
      </c>
      <c r="CM173" s="62">
        <v>1</v>
      </c>
      <c r="CN173" s="62">
        <v>1</v>
      </c>
      <c r="CO173" s="62">
        <v>1</v>
      </c>
      <c r="CP173" s="62">
        <v>1</v>
      </c>
      <c r="CQ173" s="62">
        <v>1</v>
      </c>
      <c r="CR173" s="62">
        <v>169</v>
      </c>
      <c r="CS173" s="62" t="s">
        <v>546</v>
      </c>
      <c r="CT173" s="62">
        <v>1</v>
      </c>
      <c r="CU173" s="62">
        <v>1</v>
      </c>
      <c r="CV173" s="62">
        <v>1</v>
      </c>
      <c r="CW173" s="62">
        <v>1</v>
      </c>
      <c r="CX173" s="62">
        <v>1</v>
      </c>
      <c r="CY173" s="62">
        <v>169</v>
      </c>
      <c r="CZ173" s="62" t="s">
        <v>546</v>
      </c>
      <c r="DA173" s="62">
        <v>1</v>
      </c>
      <c r="DB173" s="62">
        <v>1</v>
      </c>
      <c r="DC173" s="62">
        <v>1</v>
      </c>
      <c r="DD173" s="62">
        <v>0</v>
      </c>
      <c r="DE173" s="62">
        <v>0</v>
      </c>
      <c r="DF173" s="62">
        <v>1</v>
      </c>
      <c r="DG173" s="62">
        <v>1</v>
      </c>
      <c r="DH173" s="62">
        <v>0</v>
      </c>
      <c r="DI173" s="62">
        <v>1</v>
      </c>
      <c r="DJ173" s="62">
        <v>1</v>
      </c>
      <c r="DK173" s="62">
        <v>1</v>
      </c>
      <c r="DL173" s="63"/>
      <c r="DM173" s="62" t="s">
        <v>538</v>
      </c>
      <c r="DN173" s="63"/>
      <c r="DO173" s="63"/>
      <c r="DP173" s="63"/>
      <c r="DQ173" s="63"/>
    </row>
    <row r="174" spans="1:121" s="65" customFormat="1">
      <c r="A174" s="62" t="s">
        <v>538</v>
      </c>
      <c r="B174" s="62">
        <v>12</v>
      </c>
      <c r="C174" s="62" t="s">
        <v>547</v>
      </c>
      <c r="D174" s="62">
        <v>170</v>
      </c>
      <c r="E174" s="62">
        <v>43</v>
      </c>
      <c r="F174" s="62">
        <v>0</v>
      </c>
      <c r="G174" s="62">
        <v>7</v>
      </c>
      <c r="H174" s="62">
        <v>1</v>
      </c>
      <c r="I174" s="62">
        <v>2</v>
      </c>
      <c r="J174" s="62"/>
      <c r="K174" s="62">
        <v>1</v>
      </c>
      <c r="L174" s="62">
        <v>1</v>
      </c>
      <c r="M174" s="62">
        <v>1</v>
      </c>
      <c r="N174" s="62">
        <v>1</v>
      </c>
      <c r="O174" s="62">
        <v>1</v>
      </c>
      <c r="P174" s="62">
        <v>1</v>
      </c>
      <c r="Q174" s="62">
        <v>99</v>
      </c>
      <c r="R174" s="62">
        <v>1</v>
      </c>
      <c r="S174" s="62">
        <v>1</v>
      </c>
      <c r="T174" s="62">
        <v>1</v>
      </c>
      <c r="U174" s="62">
        <v>1</v>
      </c>
      <c r="V174" s="62">
        <v>99</v>
      </c>
      <c r="W174" s="62">
        <v>1</v>
      </c>
      <c r="X174" s="62">
        <v>1</v>
      </c>
      <c r="Y174" s="62">
        <v>1</v>
      </c>
      <c r="Z174" s="62">
        <v>1</v>
      </c>
      <c r="AA174" s="62">
        <v>1</v>
      </c>
      <c r="AB174" s="62">
        <v>1</v>
      </c>
      <c r="AC174" s="62">
        <v>1</v>
      </c>
      <c r="AD174" s="62">
        <v>1</v>
      </c>
      <c r="AE174" s="62">
        <v>1</v>
      </c>
      <c r="AF174" s="62">
        <v>1</v>
      </c>
      <c r="AG174" s="62">
        <v>1</v>
      </c>
      <c r="AH174" s="62">
        <v>1</v>
      </c>
      <c r="AI174" s="62">
        <v>1</v>
      </c>
      <c r="AJ174" s="62">
        <v>1</v>
      </c>
      <c r="AK174" s="62">
        <v>1</v>
      </c>
      <c r="AL174" s="62">
        <v>1</v>
      </c>
      <c r="AM174" s="62">
        <v>1</v>
      </c>
      <c r="AN174" s="62">
        <v>1</v>
      </c>
      <c r="AO174" s="62">
        <v>1</v>
      </c>
      <c r="AP174" s="62">
        <v>1</v>
      </c>
      <c r="AQ174" s="62">
        <v>1</v>
      </c>
      <c r="AR174" s="62">
        <v>1</v>
      </c>
      <c r="AS174" s="62">
        <v>1</v>
      </c>
      <c r="AT174" s="62">
        <v>1</v>
      </c>
      <c r="AU174" s="62">
        <v>1</v>
      </c>
      <c r="AV174" s="62">
        <v>1</v>
      </c>
      <c r="AW174" s="62">
        <v>1</v>
      </c>
      <c r="AX174" s="62">
        <v>1</v>
      </c>
      <c r="AY174" s="62">
        <v>1</v>
      </c>
      <c r="AZ174" s="62">
        <v>99</v>
      </c>
      <c r="BA174" s="62">
        <v>99</v>
      </c>
      <c r="BB174" s="62">
        <v>99</v>
      </c>
      <c r="BC174" s="62">
        <v>99</v>
      </c>
      <c r="BD174" s="62">
        <v>0</v>
      </c>
      <c r="BE174" s="62">
        <v>1</v>
      </c>
      <c r="BF174" s="62">
        <v>1</v>
      </c>
      <c r="BG174" s="62">
        <v>1</v>
      </c>
      <c r="BH174" s="62">
        <v>1</v>
      </c>
      <c r="BI174" s="62">
        <v>1</v>
      </c>
      <c r="BJ174" s="62">
        <v>1</v>
      </c>
      <c r="BK174" s="62">
        <v>1</v>
      </c>
      <c r="BL174" s="62">
        <v>1</v>
      </c>
      <c r="BM174" s="62">
        <v>1</v>
      </c>
      <c r="BN174" s="62">
        <v>0</v>
      </c>
      <c r="BO174" s="62">
        <v>1</v>
      </c>
      <c r="BP174" s="62">
        <v>0</v>
      </c>
      <c r="BQ174" s="62">
        <v>0</v>
      </c>
      <c r="BR174" s="62">
        <v>1</v>
      </c>
      <c r="BS174" s="62">
        <v>1</v>
      </c>
      <c r="BT174" s="62">
        <v>0</v>
      </c>
      <c r="BU174" s="62">
        <v>99</v>
      </c>
      <c r="BV174" s="62">
        <v>99</v>
      </c>
      <c r="BW174" s="62">
        <v>99</v>
      </c>
      <c r="BX174" s="62">
        <v>99</v>
      </c>
      <c r="BY174" s="62">
        <v>1</v>
      </c>
      <c r="BZ174" s="62">
        <v>1</v>
      </c>
      <c r="CA174" s="62">
        <v>0</v>
      </c>
      <c r="CB174" s="62">
        <v>99</v>
      </c>
      <c r="CC174" s="62">
        <v>1</v>
      </c>
      <c r="CD174" s="62">
        <v>1</v>
      </c>
      <c r="CE174" s="62">
        <v>1</v>
      </c>
      <c r="CF174" s="62">
        <v>1</v>
      </c>
      <c r="CG174" s="62">
        <v>1</v>
      </c>
      <c r="CH174" s="62">
        <v>1</v>
      </c>
      <c r="CI174" s="62">
        <v>1</v>
      </c>
      <c r="CJ174" s="62">
        <v>1</v>
      </c>
      <c r="CK174" s="62">
        <v>1</v>
      </c>
      <c r="CL174" s="62">
        <v>1</v>
      </c>
      <c r="CM174" s="62">
        <v>1</v>
      </c>
      <c r="CN174" s="62">
        <v>1</v>
      </c>
      <c r="CO174" s="62">
        <v>1</v>
      </c>
      <c r="CP174" s="62">
        <v>1</v>
      </c>
      <c r="CQ174" s="62">
        <v>1</v>
      </c>
      <c r="CR174" s="62">
        <v>170</v>
      </c>
      <c r="CS174" s="62" t="s">
        <v>547</v>
      </c>
      <c r="CT174" s="62">
        <v>1</v>
      </c>
      <c r="CU174" s="62">
        <v>1</v>
      </c>
      <c r="CV174" s="62">
        <v>1</v>
      </c>
      <c r="CW174" s="62">
        <v>1</v>
      </c>
      <c r="CX174" s="62">
        <v>1</v>
      </c>
      <c r="CY174" s="62">
        <v>170</v>
      </c>
      <c r="CZ174" s="62" t="s">
        <v>547</v>
      </c>
      <c r="DA174" s="62">
        <v>0</v>
      </c>
      <c r="DB174" s="62">
        <v>0</v>
      </c>
      <c r="DC174" s="62">
        <v>0</v>
      </c>
      <c r="DD174" s="62">
        <v>0</v>
      </c>
      <c r="DE174" s="62">
        <v>0</v>
      </c>
      <c r="DF174" s="62">
        <v>0</v>
      </c>
      <c r="DG174" s="62">
        <v>0</v>
      </c>
      <c r="DH174" s="62">
        <v>0</v>
      </c>
      <c r="DI174" s="62">
        <v>1</v>
      </c>
      <c r="DJ174" s="62">
        <v>1</v>
      </c>
      <c r="DK174" s="62">
        <v>0</v>
      </c>
      <c r="DL174" s="63"/>
      <c r="DM174" s="62" t="s">
        <v>538</v>
      </c>
      <c r="DN174" s="63"/>
      <c r="DO174" s="63"/>
      <c r="DP174" s="63"/>
      <c r="DQ174" s="63"/>
    </row>
    <row r="175" spans="1:121" s="65" customFormat="1">
      <c r="A175" s="62" t="s">
        <v>538</v>
      </c>
      <c r="B175" s="62">
        <v>12</v>
      </c>
      <c r="C175" s="62" t="s">
        <v>548</v>
      </c>
      <c r="D175" s="62">
        <v>171</v>
      </c>
      <c r="E175" s="62">
        <v>29</v>
      </c>
      <c r="F175" s="62">
        <v>1</v>
      </c>
      <c r="G175" s="62">
        <v>5</v>
      </c>
      <c r="H175" s="62">
        <v>1</v>
      </c>
      <c r="I175" s="62">
        <v>2</v>
      </c>
      <c r="J175" s="62">
        <v>3</v>
      </c>
      <c r="K175" s="62">
        <v>1</v>
      </c>
      <c r="L175" s="62">
        <v>1</v>
      </c>
      <c r="M175" s="62">
        <v>1</v>
      </c>
      <c r="N175" s="62">
        <v>1</v>
      </c>
      <c r="O175" s="62">
        <v>1</v>
      </c>
      <c r="P175" s="62">
        <v>1</v>
      </c>
      <c r="Q175" s="62">
        <v>99</v>
      </c>
      <c r="R175" s="62">
        <v>1</v>
      </c>
      <c r="S175" s="62">
        <v>1</v>
      </c>
      <c r="T175" s="62">
        <v>1</v>
      </c>
      <c r="U175" s="62">
        <v>1</v>
      </c>
      <c r="V175" s="62">
        <v>99</v>
      </c>
      <c r="W175" s="62">
        <v>1</v>
      </c>
      <c r="X175" s="62">
        <v>1</v>
      </c>
      <c r="Y175" s="62">
        <v>1</v>
      </c>
      <c r="Z175" s="62">
        <v>1</v>
      </c>
      <c r="AA175" s="62">
        <v>1</v>
      </c>
      <c r="AB175" s="62">
        <v>1</v>
      </c>
      <c r="AC175" s="62">
        <v>1</v>
      </c>
      <c r="AD175" s="62">
        <v>1</v>
      </c>
      <c r="AE175" s="62">
        <v>1</v>
      </c>
      <c r="AF175" s="62">
        <v>1</v>
      </c>
      <c r="AG175" s="62">
        <v>1</v>
      </c>
      <c r="AH175" s="62">
        <v>1</v>
      </c>
      <c r="AI175" s="62">
        <v>1</v>
      </c>
      <c r="AJ175" s="62">
        <v>1</v>
      </c>
      <c r="AK175" s="62">
        <v>1</v>
      </c>
      <c r="AL175" s="62">
        <v>1</v>
      </c>
      <c r="AM175" s="62">
        <v>1</v>
      </c>
      <c r="AN175" s="62">
        <v>1</v>
      </c>
      <c r="AO175" s="62">
        <v>1</v>
      </c>
      <c r="AP175" s="62">
        <v>1</v>
      </c>
      <c r="AQ175" s="62">
        <v>1</v>
      </c>
      <c r="AR175" s="62">
        <v>1</v>
      </c>
      <c r="AS175" s="62">
        <v>1</v>
      </c>
      <c r="AT175" s="62">
        <v>1</v>
      </c>
      <c r="AU175" s="62">
        <v>1</v>
      </c>
      <c r="AV175" s="62">
        <v>1</v>
      </c>
      <c r="AW175" s="62">
        <v>1</v>
      </c>
      <c r="AX175" s="62">
        <v>1</v>
      </c>
      <c r="AY175" s="62">
        <v>1</v>
      </c>
      <c r="AZ175" s="62">
        <v>99</v>
      </c>
      <c r="BA175" s="62">
        <v>99</v>
      </c>
      <c r="BB175" s="62">
        <v>99</v>
      </c>
      <c r="BC175" s="62">
        <v>99</v>
      </c>
      <c r="BD175" s="62">
        <v>1</v>
      </c>
      <c r="BE175" s="62">
        <v>1</v>
      </c>
      <c r="BF175" s="62">
        <v>1</v>
      </c>
      <c r="BG175" s="62">
        <v>1</v>
      </c>
      <c r="BH175" s="62">
        <v>1</v>
      </c>
      <c r="BI175" s="62">
        <v>1</v>
      </c>
      <c r="BJ175" s="62">
        <v>1</v>
      </c>
      <c r="BK175" s="62">
        <v>1</v>
      </c>
      <c r="BL175" s="62">
        <v>1</v>
      </c>
      <c r="BM175" s="62">
        <v>1</v>
      </c>
      <c r="BN175" s="62">
        <v>1</v>
      </c>
      <c r="BO175" s="62">
        <v>1</v>
      </c>
      <c r="BP175" s="62">
        <v>1</v>
      </c>
      <c r="BQ175" s="62">
        <v>1</v>
      </c>
      <c r="BR175" s="62">
        <v>1</v>
      </c>
      <c r="BS175" s="62">
        <v>1</v>
      </c>
      <c r="BT175" s="62">
        <v>1</v>
      </c>
      <c r="BU175" s="62">
        <v>99</v>
      </c>
      <c r="BV175" s="62">
        <v>99</v>
      </c>
      <c r="BW175" s="62">
        <v>99</v>
      </c>
      <c r="BX175" s="62">
        <v>99</v>
      </c>
      <c r="BY175" s="62">
        <v>1</v>
      </c>
      <c r="BZ175" s="62">
        <v>1</v>
      </c>
      <c r="CA175" s="62">
        <v>99</v>
      </c>
      <c r="CB175" s="62">
        <v>99</v>
      </c>
      <c r="CC175" s="62">
        <v>1</v>
      </c>
      <c r="CD175" s="62">
        <v>1</v>
      </c>
      <c r="CE175" s="62">
        <v>1</v>
      </c>
      <c r="CF175" s="62">
        <v>1</v>
      </c>
      <c r="CG175" s="62">
        <v>1</v>
      </c>
      <c r="CH175" s="62">
        <v>1</v>
      </c>
      <c r="CI175" s="62">
        <v>1</v>
      </c>
      <c r="CJ175" s="62">
        <v>1</v>
      </c>
      <c r="CK175" s="62">
        <v>1</v>
      </c>
      <c r="CL175" s="62">
        <v>1</v>
      </c>
      <c r="CM175" s="62">
        <v>1</v>
      </c>
      <c r="CN175" s="62">
        <v>1</v>
      </c>
      <c r="CO175" s="62">
        <v>1</v>
      </c>
      <c r="CP175" s="62">
        <v>1</v>
      </c>
      <c r="CQ175" s="62">
        <v>1</v>
      </c>
      <c r="CR175" s="62">
        <v>171</v>
      </c>
      <c r="CS175" s="62" t="s">
        <v>548</v>
      </c>
      <c r="CT175" s="62">
        <v>1</v>
      </c>
      <c r="CU175" s="62">
        <v>1</v>
      </c>
      <c r="CV175" s="62">
        <v>1</v>
      </c>
      <c r="CW175" s="62">
        <v>1</v>
      </c>
      <c r="CX175" s="62">
        <v>1</v>
      </c>
      <c r="CY175" s="62">
        <v>171</v>
      </c>
      <c r="CZ175" s="62" t="s">
        <v>548</v>
      </c>
      <c r="DA175" s="62">
        <v>0</v>
      </c>
      <c r="DB175" s="62">
        <v>0</v>
      </c>
      <c r="DC175" s="62">
        <v>1</v>
      </c>
      <c r="DD175" s="62">
        <v>0</v>
      </c>
      <c r="DE175" s="62">
        <v>0</v>
      </c>
      <c r="DF175" s="62">
        <v>0</v>
      </c>
      <c r="DG175" s="62">
        <v>0</v>
      </c>
      <c r="DH175" s="62">
        <v>0</v>
      </c>
      <c r="DI175" s="62">
        <v>1</v>
      </c>
      <c r="DJ175" s="62">
        <v>1</v>
      </c>
      <c r="DK175" s="62">
        <v>1</v>
      </c>
      <c r="DL175" s="63"/>
      <c r="DM175" s="62" t="s">
        <v>538</v>
      </c>
      <c r="DN175" s="63"/>
      <c r="DO175" s="63"/>
      <c r="DP175" s="63"/>
      <c r="DQ175" s="63"/>
    </row>
    <row r="176" spans="1:121" s="65" customFormat="1">
      <c r="A176" s="62" t="s">
        <v>538</v>
      </c>
      <c r="B176" s="62">
        <v>12</v>
      </c>
      <c r="C176" s="62" t="s">
        <v>549</v>
      </c>
      <c r="D176" s="62">
        <v>172</v>
      </c>
      <c r="E176" s="62">
        <v>17</v>
      </c>
      <c r="F176" s="62">
        <v>0</v>
      </c>
      <c r="G176" s="62">
        <v>4</v>
      </c>
      <c r="H176" s="62">
        <v>1</v>
      </c>
      <c r="I176" s="62">
        <v>2</v>
      </c>
      <c r="J176" s="62">
        <v>1</v>
      </c>
      <c r="K176" s="62">
        <v>1</v>
      </c>
      <c r="L176" s="62">
        <v>1</v>
      </c>
      <c r="M176" s="62">
        <v>1</v>
      </c>
      <c r="N176" s="62">
        <v>1</v>
      </c>
      <c r="O176" s="62">
        <v>1</v>
      </c>
      <c r="P176" s="62">
        <v>1</v>
      </c>
      <c r="Q176" s="62">
        <v>1</v>
      </c>
      <c r="R176" s="62">
        <v>1</v>
      </c>
      <c r="S176" s="62">
        <v>1</v>
      </c>
      <c r="T176" s="62">
        <v>1</v>
      </c>
      <c r="U176" s="62">
        <v>1</v>
      </c>
      <c r="V176" s="62">
        <v>99</v>
      </c>
      <c r="W176" s="62">
        <v>1</v>
      </c>
      <c r="X176" s="62">
        <v>1</v>
      </c>
      <c r="Y176" s="62">
        <v>1</v>
      </c>
      <c r="Z176" s="62">
        <v>1</v>
      </c>
      <c r="AA176" s="62">
        <v>1</v>
      </c>
      <c r="AB176" s="62">
        <v>1</v>
      </c>
      <c r="AC176" s="62">
        <v>1</v>
      </c>
      <c r="AD176" s="62">
        <v>1</v>
      </c>
      <c r="AE176" s="62">
        <v>1</v>
      </c>
      <c r="AF176" s="62">
        <v>1</v>
      </c>
      <c r="AG176" s="62">
        <v>1</v>
      </c>
      <c r="AH176" s="62">
        <v>1</v>
      </c>
      <c r="AI176" s="62">
        <v>1</v>
      </c>
      <c r="AJ176" s="62">
        <v>1</v>
      </c>
      <c r="AK176" s="62">
        <v>1</v>
      </c>
      <c r="AL176" s="62">
        <v>1</v>
      </c>
      <c r="AM176" s="62">
        <v>1</v>
      </c>
      <c r="AN176" s="62">
        <v>1</v>
      </c>
      <c r="AO176" s="62">
        <v>1</v>
      </c>
      <c r="AP176" s="62">
        <v>1</v>
      </c>
      <c r="AQ176" s="62">
        <v>1</v>
      </c>
      <c r="AR176" s="62">
        <v>1</v>
      </c>
      <c r="AS176" s="62">
        <v>1</v>
      </c>
      <c r="AT176" s="62">
        <v>1</v>
      </c>
      <c r="AU176" s="62">
        <v>1</v>
      </c>
      <c r="AV176" s="62">
        <v>1</v>
      </c>
      <c r="AW176" s="62">
        <v>1</v>
      </c>
      <c r="AX176" s="62">
        <v>1</v>
      </c>
      <c r="AY176" s="62">
        <v>1</v>
      </c>
      <c r="AZ176" s="62">
        <v>99</v>
      </c>
      <c r="BA176" s="62">
        <v>99</v>
      </c>
      <c r="BB176" s="62">
        <v>99</v>
      </c>
      <c r="BC176" s="62">
        <v>99</v>
      </c>
      <c r="BD176" s="62">
        <v>1</v>
      </c>
      <c r="BE176" s="62">
        <v>1</v>
      </c>
      <c r="BF176" s="62">
        <v>1</v>
      </c>
      <c r="BG176" s="62">
        <v>1</v>
      </c>
      <c r="BH176" s="62">
        <v>1</v>
      </c>
      <c r="BI176" s="62">
        <v>1</v>
      </c>
      <c r="BJ176" s="62">
        <v>1</v>
      </c>
      <c r="BK176" s="62">
        <v>1</v>
      </c>
      <c r="BL176" s="62">
        <v>1</v>
      </c>
      <c r="BM176" s="62">
        <v>1</v>
      </c>
      <c r="BN176" s="62">
        <v>1</v>
      </c>
      <c r="BO176" s="62">
        <v>1</v>
      </c>
      <c r="BP176" s="62">
        <v>1</v>
      </c>
      <c r="BQ176" s="62">
        <v>1</v>
      </c>
      <c r="BR176" s="62">
        <v>1</v>
      </c>
      <c r="BS176" s="62">
        <v>1</v>
      </c>
      <c r="BT176" s="62">
        <v>1</v>
      </c>
      <c r="BU176" s="62">
        <v>99</v>
      </c>
      <c r="BV176" s="62">
        <v>99</v>
      </c>
      <c r="BW176" s="62">
        <v>99</v>
      </c>
      <c r="BX176" s="62">
        <v>99</v>
      </c>
      <c r="BY176" s="62">
        <v>1</v>
      </c>
      <c r="BZ176" s="62">
        <v>1</v>
      </c>
      <c r="CA176" s="62">
        <v>99</v>
      </c>
      <c r="CB176" s="62">
        <v>99</v>
      </c>
      <c r="CC176" s="62">
        <v>1</v>
      </c>
      <c r="CD176" s="62">
        <v>1</v>
      </c>
      <c r="CE176" s="62">
        <v>1</v>
      </c>
      <c r="CF176" s="62">
        <v>1</v>
      </c>
      <c r="CG176" s="62">
        <v>1</v>
      </c>
      <c r="CH176" s="62">
        <v>1</v>
      </c>
      <c r="CI176" s="62">
        <v>1</v>
      </c>
      <c r="CJ176" s="62">
        <v>1</v>
      </c>
      <c r="CK176" s="62">
        <v>1</v>
      </c>
      <c r="CL176" s="62">
        <v>1</v>
      </c>
      <c r="CM176" s="62">
        <v>1</v>
      </c>
      <c r="CN176" s="62">
        <v>1</v>
      </c>
      <c r="CO176" s="62">
        <v>1</v>
      </c>
      <c r="CP176" s="62">
        <v>1</v>
      </c>
      <c r="CQ176" s="62">
        <v>1</v>
      </c>
      <c r="CR176" s="62">
        <v>172</v>
      </c>
      <c r="CS176" s="62" t="s">
        <v>549</v>
      </c>
      <c r="CT176" s="62">
        <v>1</v>
      </c>
      <c r="CU176" s="62">
        <v>1</v>
      </c>
      <c r="CV176" s="62">
        <v>1</v>
      </c>
      <c r="CW176" s="62">
        <v>1</v>
      </c>
      <c r="CX176" s="62">
        <v>1</v>
      </c>
      <c r="CY176" s="62">
        <v>172</v>
      </c>
      <c r="CZ176" s="62" t="s">
        <v>549</v>
      </c>
      <c r="DA176" s="62">
        <v>0</v>
      </c>
      <c r="DB176" s="62">
        <v>0</v>
      </c>
      <c r="DC176" s="62">
        <v>0</v>
      </c>
      <c r="DD176" s="62">
        <v>0</v>
      </c>
      <c r="DE176" s="62">
        <v>0</v>
      </c>
      <c r="DF176" s="62">
        <v>1</v>
      </c>
      <c r="DG176" s="62">
        <v>0</v>
      </c>
      <c r="DH176" s="62">
        <v>0</v>
      </c>
      <c r="DI176" s="62">
        <v>1</v>
      </c>
      <c r="DJ176" s="62">
        <v>1</v>
      </c>
      <c r="DK176" s="62">
        <v>1</v>
      </c>
      <c r="DL176" s="63"/>
      <c r="DM176" s="62" t="s">
        <v>538</v>
      </c>
      <c r="DN176" s="63"/>
      <c r="DO176" s="63"/>
      <c r="DP176" s="63"/>
      <c r="DQ176" s="63"/>
    </row>
    <row r="177" spans="1:121" s="65" customFormat="1">
      <c r="A177" s="62" t="s">
        <v>538</v>
      </c>
      <c r="B177" s="62">
        <v>12</v>
      </c>
      <c r="C177" s="62" t="s">
        <v>550</v>
      </c>
      <c r="D177" s="62">
        <v>173</v>
      </c>
      <c r="E177" s="62">
        <v>22</v>
      </c>
      <c r="F177" s="62">
        <v>0</v>
      </c>
      <c r="G177" s="62">
        <v>6</v>
      </c>
      <c r="H177" s="62">
        <v>1</v>
      </c>
      <c r="I177" s="62">
        <v>2</v>
      </c>
      <c r="J177" s="62">
        <v>1</v>
      </c>
      <c r="K177" s="62">
        <v>1</v>
      </c>
      <c r="L177" s="62">
        <v>1</v>
      </c>
      <c r="M177" s="62">
        <v>1</v>
      </c>
      <c r="N177" s="62">
        <v>1</v>
      </c>
      <c r="O177" s="62">
        <v>1</v>
      </c>
      <c r="P177" s="62">
        <v>1</v>
      </c>
      <c r="Q177" s="62">
        <v>1</v>
      </c>
      <c r="R177" s="62">
        <v>1</v>
      </c>
      <c r="S177" s="62">
        <v>1</v>
      </c>
      <c r="T177" s="62">
        <v>1</v>
      </c>
      <c r="U177" s="62">
        <v>1</v>
      </c>
      <c r="V177" s="62">
        <v>99</v>
      </c>
      <c r="W177" s="62">
        <v>1</v>
      </c>
      <c r="X177" s="62">
        <v>1</v>
      </c>
      <c r="Y177" s="62">
        <v>1</v>
      </c>
      <c r="Z177" s="62">
        <v>1</v>
      </c>
      <c r="AA177" s="62">
        <v>1</v>
      </c>
      <c r="AB177" s="62">
        <v>1</v>
      </c>
      <c r="AC177" s="62">
        <v>1</v>
      </c>
      <c r="AD177" s="62">
        <v>1</v>
      </c>
      <c r="AE177" s="62">
        <v>1</v>
      </c>
      <c r="AF177" s="62">
        <v>1</v>
      </c>
      <c r="AG177" s="62">
        <v>1</v>
      </c>
      <c r="AH177" s="62">
        <v>1</v>
      </c>
      <c r="AI177" s="62">
        <v>1</v>
      </c>
      <c r="AJ177" s="62">
        <v>1</v>
      </c>
      <c r="AK177" s="62">
        <v>1</v>
      </c>
      <c r="AL177" s="62">
        <v>1</v>
      </c>
      <c r="AM177" s="62">
        <v>1</v>
      </c>
      <c r="AN177" s="62">
        <v>1</v>
      </c>
      <c r="AO177" s="62">
        <v>1</v>
      </c>
      <c r="AP177" s="62">
        <v>1</v>
      </c>
      <c r="AQ177" s="62">
        <v>1</v>
      </c>
      <c r="AR177" s="62">
        <v>1</v>
      </c>
      <c r="AS177" s="62">
        <v>1</v>
      </c>
      <c r="AT177" s="62">
        <v>1</v>
      </c>
      <c r="AU177" s="62">
        <v>1</v>
      </c>
      <c r="AV177" s="62">
        <v>1</v>
      </c>
      <c r="AW177" s="62">
        <v>1</v>
      </c>
      <c r="AX177" s="62">
        <v>1</v>
      </c>
      <c r="AY177" s="62">
        <v>1</v>
      </c>
      <c r="AZ177" s="62">
        <v>99</v>
      </c>
      <c r="BA177" s="62">
        <v>99</v>
      </c>
      <c r="BB177" s="62">
        <v>99</v>
      </c>
      <c r="BC177" s="62">
        <v>99</v>
      </c>
      <c r="BD177" s="62">
        <v>1</v>
      </c>
      <c r="BE177" s="62">
        <v>1</v>
      </c>
      <c r="BF177" s="62">
        <v>1</v>
      </c>
      <c r="BG177" s="62">
        <v>1</v>
      </c>
      <c r="BH177" s="62">
        <v>1</v>
      </c>
      <c r="BI177" s="62">
        <v>1</v>
      </c>
      <c r="BJ177" s="62">
        <v>1</v>
      </c>
      <c r="BK177" s="62">
        <v>1</v>
      </c>
      <c r="BL177" s="62">
        <v>0</v>
      </c>
      <c r="BM177" s="62">
        <v>0</v>
      </c>
      <c r="BN177" s="62">
        <v>0</v>
      </c>
      <c r="BO177" s="62">
        <v>0</v>
      </c>
      <c r="BP177" s="62">
        <v>0</v>
      </c>
      <c r="BQ177" s="62">
        <v>0</v>
      </c>
      <c r="BR177" s="62">
        <v>0</v>
      </c>
      <c r="BS177" s="62">
        <v>0</v>
      </c>
      <c r="BT177" s="62">
        <v>0</v>
      </c>
      <c r="BU177" s="62">
        <v>99</v>
      </c>
      <c r="BV177" s="62">
        <v>99</v>
      </c>
      <c r="BW177" s="62">
        <v>99</v>
      </c>
      <c r="BX177" s="62">
        <v>99</v>
      </c>
      <c r="BY177" s="62">
        <v>1</v>
      </c>
      <c r="BZ177" s="62">
        <v>1</v>
      </c>
      <c r="CA177" s="62">
        <v>99</v>
      </c>
      <c r="CB177" s="62">
        <v>99</v>
      </c>
      <c r="CC177" s="62">
        <v>1</v>
      </c>
      <c r="CD177" s="62">
        <v>1</v>
      </c>
      <c r="CE177" s="62">
        <v>1</v>
      </c>
      <c r="CF177" s="62">
        <v>1</v>
      </c>
      <c r="CG177" s="62">
        <v>1</v>
      </c>
      <c r="CH177" s="62">
        <v>99</v>
      </c>
      <c r="CI177" s="62">
        <v>1</v>
      </c>
      <c r="CJ177" s="62">
        <v>1</v>
      </c>
      <c r="CK177" s="62">
        <v>1</v>
      </c>
      <c r="CL177" s="62">
        <v>1</v>
      </c>
      <c r="CM177" s="62">
        <v>1</v>
      </c>
      <c r="CN177" s="62">
        <v>1</v>
      </c>
      <c r="CO177" s="62">
        <v>1</v>
      </c>
      <c r="CP177" s="62">
        <v>1</v>
      </c>
      <c r="CQ177" s="62">
        <v>1</v>
      </c>
      <c r="CR177" s="62">
        <v>173</v>
      </c>
      <c r="CS177" s="62" t="s">
        <v>550</v>
      </c>
      <c r="CT177" s="62">
        <v>1</v>
      </c>
      <c r="CU177" s="62">
        <v>1</v>
      </c>
      <c r="CV177" s="62">
        <v>1</v>
      </c>
      <c r="CW177" s="62">
        <v>1</v>
      </c>
      <c r="CX177" s="62">
        <v>1</v>
      </c>
      <c r="CY177" s="62">
        <v>173</v>
      </c>
      <c r="CZ177" s="62" t="s">
        <v>550</v>
      </c>
      <c r="DA177" s="62">
        <v>0</v>
      </c>
      <c r="DB177" s="62">
        <v>0</v>
      </c>
      <c r="DC177" s="62">
        <v>0</v>
      </c>
      <c r="DD177" s="62">
        <v>0</v>
      </c>
      <c r="DE177" s="62">
        <v>1</v>
      </c>
      <c r="DF177" s="62">
        <v>0</v>
      </c>
      <c r="DG177" s="62">
        <v>0</v>
      </c>
      <c r="DH177" s="62">
        <v>0</v>
      </c>
      <c r="DI177" s="62">
        <v>1</v>
      </c>
      <c r="DJ177" s="62">
        <v>1</v>
      </c>
      <c r="DK177" s="62">
        <v>1</v>
      </c>
      <c r="DL177" s="63"/>
      <c r="DM177" s="62" t="s">
        <v>538</v>
      </c>
      <c r="DN177" s="63"/>
      <c r="DO177" s="63"/>
      <c r="DP177" s="63"/>
      <c r="DQ177" s="63"/>
    </row>
    <row r="178" spans="1:121" s="65" customFormat="1">
      <c r="A178" s="62" t="s">
        <v>538</v>
      </c>
      <c r="B178" s="62">
        <v>12</v>
      </c>
      <c r="C178" s="62" t="s">
        <v>551</v>
      </c>
      <c r="D178" s="62">
        <v>174</v>
      </c>
      <c r="E178" s="62">
        <v>14</v>
      </c>
      <c r="F178" s="62">
        <v>0</v>
      </c>
      <c r="G178" s="62">
        <v>3</v>
      </c>
      <c r="H178" s="62">
        <v>1</v>
      </c>
      <c r="I178" s="62">
        <v>2</v>
      </c>
      <c r="J178" s="62">
        <v>1</v>
      </c>
      <c r="K178" s="62">
        <v>1</v>
      </c>
      <c r="L178" s="62">
        <v>1</v>
      </c>
      <c r="M178" s="62">
        <v>1</v>
      </c>
      <c r="N178" s="62">
        <v>1</v>
      </c>
      <c r="O178" s="62">
        <v>1</v>
      </c>
      <c r="P178" s="62">
        <v>1</v>
      </c>
      <c r="Q178" s="62">
        <v>1</v>
      </c>
      <c r="R178" s="62">
        <v>1</v>
      </c>
      <c r="S178" s="62">
        <v>1</v>
      </c>
      <c r="T178" s="62">
        <v>1</v>
      </c>
      <c r="U178" s="62">
        <v>1</v>
      </c>
      <c r="V178" s="62">
        <v>99</v>
      </c>
      <c r="W178" s="62">
        <v>1</v>
      </c>
      <c r="X178" s="62">
        <v>1</v>
      </c>
      <c r="Y178" s="62">
        <v>1</v>
      </c>
      <c r="Z178" s="62">
        <v>1</v>
      </c>
      <c r="AA178" s="62">
        <v>1</v>
      </c>
      <c r="AB178" s="62">
        <v>1</v>
      </c>
      <c r="AC178" s="62">
        <v>1</v>
      </c>
      <c r="AD178" s="62">
        <v>1</v>
      </c>
      <c r="AE178" s="62">
        <v>1</v>
      </c>
      <c r="AF178" s="62">
        <v>1</v>
      </c>
      <c r="AG178" s="62">
        <v>1</v>
      </c>
      <c r="AH178" s="62">
        <v>1</v>
      </c>
      <c r="AI178" s="62">
        <v>99</v>
      </c>
      <c r="AJ178" s="62">
        <v>1</v>
      </c>
      <c r="AK178" s="62">
        <v>1</v>
      </c>
      <c r="AL178" s="62">
        <v>1</v>
      </c>
      <c r="AM178" s="62">
        <v>1</v>
      </c>
      <c r="AN178" s="62">
        <v>1</v>
      </c>
      <c r="AO178" s="62">
        <v>1</v>
      </c>
      <c r="AP178" s="62">
        <v>1</v>
      </c>
      <c r="AQ178" s="62">
        <v>1</v>
      </c>
      <c r="AR178" s="62">
        <v>1</v>
      </c>
      <c r="AS178" s="62">
        <v>1</v>
      </c>
      <c r="AT178" s="62">
        <v>1</v>
      </c>
      <c r="AU178" s="62">
        <v>1</v>
      </c>
      <c r="AV178" s="62">
        <v>1</v>
      </c>
      <c r="AW178" s="62">
        <v>1</v>
      </c>
      <c r="AX178" s="62">
        <v>1</v>
      </c>
      <c r="AY178" s="62">
        <v>1</v>
      </c>
      <c r="AZ178" s="62">
        <v>99</v>
      </c>
      <c r="BA178" s="62">
        <v>99</v>
      </c>
      <c r="BB178" s="62">
        <v>99</v>
      </c>
      <c r="BC178" s="62">
        <v>99</v>
      </c>
      <c r="BD178" s="62">
        <v>1</v>
      </c>
      <c r="BE178" s="62">
        <v>1</v>
      </c>
      <c r="BF178" s="62">
        <v>1</v>
      </c>
      <c r="BG178" s="62">
        <v>1</v>
      </c>
      <c r="BH178" s="62">
        <v>1</v>
      </c>
      <c r="BI178" s="62">
        <v>1</v>
      </c>
      <c r="BJ178" s="62">
        <v>1</v>
      </c>
      <c r="BK178" s="62">
        <v>1</v>
      </c>
      <c r="BL178" s="62">
        <v>1</v>
      </c>
      <c r="BM178" s="62">
        <v>1</v>
      </c>
      <c r="BN178" s="62">
        <v>1</v>
      </c>
      <c r="BO178" s="62">
        <v>1</v>
      </c>
      <c r="BP178" s="62">
        <v>1</v>
      </c>
      <c r="BQ178" s="62">
        <v>1</v>
      </c>
      <c r="BR178" s="62">
        <v>1</v>
      </c>
      <c r="BS178" s="62">
        <v>1</v>
      </c>
      <c r="BT178" s="62">
        <v>1</v>
      </c>
      <c r="BU178" s="62">
        <v>99</v>
      </c>
      <c r="BV178" s="62">
        <v>99</v>
      </c>
      <c r="BW178" s="62">
        <v>99</v>
      </c>
      <c r="BX178" s="62">
        <v>99</v>
      </c>
      <c r="BY178" s="62">
        <v>1</v>
      </c>
      <c r="BZ178" s="62">
        <v>1</v>
      </c>
      <c r="CA178" s="62">
        <v>99</v>
      </c>
      <c r="CB178" s="62">
        <v>99</v>
      </c>
      <c r="CC178" s="62">
        <v>1</v>
      </c>
      <c r="CD178" s="62">
        <v>1</v>
      </c>
      <c r="CE178" s="62">
        <v>1</v>
      </c>
      <c r="CF178" s="62">
        <v>1</v>
      </c>
      <c r="CG178" s="62">
        <v>1</v>
      </c>
      <c r="CH178" s="62">
        <v>1</v>
      </c>
      <c r="CI178" s="62">
        <v>1</v>
      </c>
      <c r="CJ178" s="62">
        <v>1</v>
      </c>
      <c r="CK178" s="62">
        <v>1</v>
      </c>
      <c r="CL178" s="62">
        <v>1</v>
      </c>
      <c r="CM178" s="62">
        <v>99</v>
      </c>
      <c r="CN178" s="62">
        <v>1</v>
      </c>
      <c r="CO178" s="62">
        <v>1</v>
      </c>
      <c r="CP178" s="62">
        <v>1</v>
      </c>
      <c r="CQ178" s="62">
        <v>1</v>
      </c>
      <c r="CR178" s="62">
        <v>174</v>
      </c>
      <c r="CS178" s="62" t="s">
        <v>551</v>
      </c>
      <c r="CT178" s="62">
        <v>1</v>
      </c>
      <c r="CU178" s="62">
        <v>1</v>
      </c>
      <c r="CV178" s="62">
        <v>1</v>
      </c>
      <c r="CW178" s="62">
        <v>1</v>
      </c>
      <c r="CX178" s="62">
        <v>1</v>
      </c>
      <c r="CY178" s="62">
        <v>174</v>
      </c>
      <c r="CZ178" s="62" t="s">
        <v>551</v>
      </c>
      <c r="DA178" s="62">
        <v>0</v>
      </c>
      <c r="DB178" s="62">
        <v>0</v>
      </c>
      <c r="DC178" s="62">
        <v>0</v>
      </c>
      <c r="DD178" s="62">
        <v>0</v>
      </c>
      <c r="DE178" s="62">
        <v>0</v>
      </c>
      <c r="DF178" s="62">
        <v>0</v>
      </c>
      <c r="DG178" s="62">
        <v>0</v>
      </c>
      <c r="DH178" s="62">
        <v>0</v>
      </c>
      <c r="DI178" s="62">
        <v>1</v>
      </c>
      <c r="DJ178" s="62">
        <v>1</v>
      </c>
      <c r="DK178" s="62">
        <v>1</v>
      </c>
      <c r="DL178" s="63"/>
      <c r="DM178" s="62" t="s">
        <v>538</v>
      </c>
      <c r="DN178" s="63"/>
      <c r="DO178" s="63"/>
      <c r="DP178" s="63"/>
      <c r="DQ178" s="63"/>
    </row>
    <row r="179" spans="1:121" s="65" customFormat="1">
      <c r="A179" s="62" t="s">
        <v>552</v>
      </c>
      <c r="B179" s="62">
        <v>13</v>
      </c>
      <c r="C179" s="62" t="s">
        <v>553</v>
      </c>
      <c r="D179" s="62">
        <v>175</v>
      </c>
      <c r="E179" s="62">
        <v>606</v>
      </c>
      <c r="F179" s="62">
        <v>69</v>
      </c>
      <c r="G179" s="62">
        <v>167</v>
      </c>
      <c r="H179" s="62">
        <v>1</v>
      </c>
      <c r="I179" s="62">
        <v>2</v>
      </c>
      <c r="J179" s="62"/>
      <c r="K179" s="62">
        <v>1</v>
      </c>
      <c r="L179" s="62">
        <v>1</v>
      </c>
      <c r="M179" s="62">
        <v>1</v>
      </c>
      <c r="N179" s="62">
        <v>1</v>
      </c>
      <c r="O179" s="62">
        <v>1</v>
      </c>
      <c r="P179" s="62">
        <v>1</v>
      </c>
      <c r="Q179" s="62">
        <v>99</v>
      </c>
      <c r="R179" s="62">
        <v>1</v>
      </c>
      <c r="S179" s="62">
        <v>1</v>
      </c>
      <c r="T179" s="62">
        <v>1</v>
      </c>
      <c r="U179" s="62">
        <v>1</v>
      </c>
      <c r="V179" s="62">
        <v>99</v>
      </c>
      <c r="W179" s="62">
        <v>1</v>
      </c>
      <c r="X179" s="62">
        <v>1</v>
      </c>
      <c r="Y179" s="62">
        <v>1</v>
      </c>
      <c r="Z179" s="62">
        <v>1</v>
      </c>
      <c r="AA179" s="62">
        <v>1</v>
      </c>
      <c r="AB179" s="62">
        <v>1</v>
      </c>
      <c r="AC179" s="62">
        <v>1</v>
      </c>
      <c r="AD179" s="62">
        <v>1</v>
      </c>
      <c r="AE179" s="62">
        <v>1</v>
      </c>
      <c r="AF179" s="62">
        <v>1</v>
      </c>
      <c r="AG179" s="62">
        <v>1</v>
      </c>
      <c r="AH179" s="62">
        <v>1</v>
      </c>
      <c r="AI179" s="62">
        <v>1</v>
      </c>
      <c r="AJ179" s="62">
        <v>1</v>
      </c>
      <c r="AK179" s="62">
        <v>1</v>
      </c>
      <c r="AL179" s="62">
        <v>1</v>
      </c>
      <c r="AM179" s="62">
        <v>1</v>
      </c>
      <c r="AN179" s="62">
        <v>1</v>
      </c>
      <c r="AO179" s="62">
        <v>1</v>
      </c>
      <c r="AP179" s="62">
        <v>1</v>
      </c>
      <c r="AQ179" s="62">
        <v>0.5</v>
      </c>
      <c r="AR179" s="62">
        <v>1</v>
      </c>
      <c r="AS179" s="62">
        <v>1</v>
      </c>
      <c r="AT179" s="62">
        <v>1</v>
      </c>
      <c r="AU179" s="62">
        <v>1</v>
      </c>
      <c r="AV179" s="62">
        <v>1</v>
      </c>
      <c r="AW179" s="62">
        <v>1</v>
      </c>
      <c r="AX179" s="62">
        <v>1</v>
      </c>
      <c r="AY179" s="62">
        <v>1</v>
      </c>
      <c r="AZ179" s="62">
        <v>99</v>
      </c>
      <c r="BA179" s="62">
        <v>99</v>
      </c>
      <c r="BB179" s="62">
        <v>99</v>
      </c>
      <c r="BC179" s="62">
        <v>99</v>
      </c>
      <c r="BD179" s="62">
        <v>1</v>
      </c>
      <c r="BE179" s="62">
        <v>1</v>
      </c>
      <c r="BF179" s="62">
        <v>1</v>
      </c>
      <c r="BG179" s="62">
        <v>1</v>
      </c>
      <c r="BH179" s="62">
        <v>1</v>
      </c>
      <c r="BI179" s="62">
        <v>0.5</v>
      </c>
      <c r="BJ179" s="62">
        <v>1</v>
      </c>
      <c r="BK179" s="62">
        <v>1</v>
      </c>
      <c r="BL179" s="62">
        <v>1</v>
      </c>
      <c r="BM179" s="62">
        <v>1</v>
      </c>
      <c r="BN179" s="62">
        <v>1</v>
      </c>
      <c r="BO179" s="62">
        <v>1</v>
      </c>
      <c r="BP179" s="62">
        <v>1</v>
      </c>
      <c r="BQ179" s="62">
        <v>0.5</v>
      </c>
      <c r="BR179" s="62">
        <v>1</v>
      </c>
      <c r="BS179" s="62">
        <v>0.5</v>
      </c>
      <c r="BT179" s="62">
        <v>0.5</v>
      </c>
      <c r="BU179" s="62">
        <v>99</v>
      </c>
      <c r="BV179" s="62">
        <v>99</v>
      </c>
      <c r="BW179" s="62">
        <v>99</v>
      </c>
      <c r="BX179" s="62">
        <v>99</v>
      </c>
      <c r="BY179" s="62">
        <v>1</v>
      </c>
      <c r="BZ179" s="62">
        <v>1</v>
      </c>
      <c r="CA179" s="62">
        <v>99</v>
      </c>
      <c r="CB179" s="62">
        <v>99</v>
      </c>
      <c r="CC179" s="62">
        <v>1</v>
      </c>
      <c r="CD179" s="62">
        <v>0</v>
      </c>
      <c r="CE179" s="62">
        <v>0</v>
      </c>
      <c r="CF179" s="62">
        <v>1</v>
      </c>
      <c r="CG179" s="62">
        <v>1</v>
      </c>
      <c r="CH179" s="62">
        <v>99</v>
      </c>
      <c r="CI179" s="62">
        <v>1</v>
      </c>
      <c r="CJ179" s="62">
        <v>1</v>
      </c>
      <c r="CK179" s="62">
        <v>1</v>
      </c>
      <c r="CL179" s="62">
        <v>1</v>
      </c>
      <c r="CM179" s="62">
        <v>99</v>
      </c>
      <c r="CN179" s="62">
        <v>1</v>
      </c>
      <c r="CO179" s="62">
        <v>1</v>
      </c>
      <c r="CP179" s="62">
        <v>1</v>
      </c>
      <c r="CQ179" s="62">
        <v>1</v>
      </c>
      <c r="CR179" s="62">
        <v>175</v>
      </c>
      <c r="CS179" s="62" t="s">
        <v>553</v>
      </c>
      <c r="CT179" s="62">
        <v>1</v>
      </c>
      <c r="CU179" s="62">
        <v>1</v>
      </c>
      <c r="CV179" s="62">
        <v>1</v>
      </c>
      <c r="CW179" s="62">
        <v>1</v>
      </c>
      <c r="CX179" s="62">
        <v>1</v>
      </c>
      <c r="CY179" s="62">
        <v>175</v>
      </c>
      <c r="CZ179" s="62" t="s">
        <v>553</v>
      </c>
      <c r="DA179" s="62">
        <v>1</v>
      </c>
      <c r="DB179" s="62">
        <v>0</v>
      </c>
      <c r="DC179" s="62">
        <v>1</v>
      </c>
      <c r="DD179" s="62">
        <v>0</v>
      </c>
      <c r="DE179" s="62">
        <v>1</v>
      </c>
      <c r="DF179" s="62">
        <v>1</v>
      </c>
      <c r="DG179" s="62">
        <v>0</v>
      </c>
      <c r="DH179" s="62">
        <v>0</v>
      </c>
      <c r="DI179" s="62">
        <v>1</v>
      </c>
      <c r="DJ179" s="62">
        <v>1</v>
      </c>
      <c r="DK179" s="62">
        <v>1</v>
      </c>
      <c r="DL179" s="63"/>
      <c r="DM179" s="62" t="s">
        <v>552</v>
      </c>
      <c r="DN179" s="63"/>
      <c r="DO179" s="63"/>
      <c r="DP179" s="63"/>
      <c r="DQ179" s="63"/>
    </row>
    <row r="180" spans="1:121" s="65" customFormat="1">
      <c r="A180" s="62" t="s">
        <v>552</v>
      </c>
      <c r="B180" s="62">
        <v>13</v>
      </c>
      <c r="C180" s="62" t="s">
        <v>554</v>
      </c>
      <c r="D180" s="62">
        <v>176</v>
      </c>
      <c r="E180" s="62">
        <v>457</v>
      </c>
      <c r="F180" s="62">
        <v>35</v>
      </c>
      <c r="G180" s="62">
        <v>142</v>
      </c>
      <c r="H180" s="62">
        <v>1</v>
      </c>
      <c r="I180" s="62">
        <v>2</v>
      </c>
      <c r="J180" s="62"/>
      <c r="K180" s="62">
        <v>1</v>
      </c>
      <c r="L180" s="62">
        <v>1</v>
      </c>
      <c r="M180" s="62">
        <v>1</v>
      </c>
      <c r="N180" s="62">
        <v>1</v>
      </c>
      <c r="O180" s="62">
        <v>1</v>
      </c>
      <c r="P180" s="62">
        <v>1</v>
      </c>
      <c r="Q180" s="62">
        <v>1</v>
      </c>
      <c r="R180" s="62">
        <v>1</v>
      </c>
      <c r="S180" s="62">
        <v>1</v>
      </c>
      <c r="T180" s="62">
        <v>1</v>
      </c>
      <c r="U180" s="62">
        <v>1</v>
      </c>
      <c r="V180" s="62">
        <v>99</v>
      </c>
      <c r="W180" s="62">
        <v>1</v>
      </c>
      <c r="X180" s="62">
        <v>1</v>
      </c>
      <c r="Y180" s="62">
        <v>1</v>
      </c>
      <c r="Z180" s="62">
        <v>1</v>
      </c>
      <c r="AA180" s="62">
        <v>1</v>
      </c>
      <c r="AB180" s="62">
        <v>1</v>
      </c>
      <c r="AC180" s="62">
        <v>1</v>
      </c>
      <c r="AD180" s="62">
        <v>1</v>
      </c>
      <c r="AE180" s="62">
        <v>1</v>
      </c>
      <c r="AF180" s="62">
        <v>1</v>
      </c>
      <c r="AG180" s="62">
        <v>0.5</v>
      </c>
      <c r="AH180" s="62">
        <v>1</v>
      </c>
      <c r="AI180" s="62">
        <v>99</v>
      </c>
      <c r="AJ180" s="62">
        <v>1</v>
      </c>
      <c r="AK180" s="62">
        <v>1</v>
      </c>
      <c r="AL180" s="62">
        <v>1</v>
      </c>
      <c r="AM180" s="62">
        <v>1</v>
      </c>
      <c r="AN180" s="62">
        <v>1</v>
      </c>
      <c r="AO180" s="62">
        <v>1</v>
      </c>
      <c r="AP180" s="62">
        <v>1</v>
      </c>
      <c r="AQ180" s="62">
        <v>0</v>
      </c>
      <c r="AR180" s="62">
        <v>1</v>
      </c>
      <c r="AS180" s="62">
        <v>1</v>
      </c>
      <c r="AT180" s="62">
        <v>0.5</v>
      </c>
      <c r="AU180" s="62">
        <v>1</v>
      </c>
      <c r="AV180" s="62">
        <v>1</v>
      </c>
      <c r="AW180" s="62">
        <v>1</v>
      </c>
      <c r="AX180" s="62">
        <v>1</v>
      </c>
      <c r="AY180" s="62">
        <v>1</v>
      </c>
      <c r="AZ180" s="62">
        <v>99</v>
      </c>
      <c r="BA180" s="62">
        <v>99</v>
      </c>
      <c r="BB180" s="62">
        <v>99</v>
      </c>
      <c r="BC180" s="62">
        <v>99</v>
      </c>
      <c r="BD180" s="62">
        <v>1</v>
      </c>
      <c r="BE180" s="62">
        <v>1</v>
      </c>
      <c r="BF180" s="62">
        <v>1</v>
      </c>
      <c r="BG180" s="62">
        <v>1</v>
      </c>
      <c r="BH180" s="62">
        <v>1</v>
      </c>
      <c r="BI180" s="62">
        <v>1</v>
      </c>
      <c r="BJ180" s="62">
        <v>1</v>
      </c>
      <c r="BK180" s="62">
        <v>1</v>
      </c>
      <c r="BL180" s="62">
        <v>1</v>
      </c>
      <c r="BM180" s="62">
        <v>0.5</v>
      </c>
      <c r="BN180" s="62">
        <v>1</v>
      </c>
      <c r="BO180" s="62">
        <v>1</v>
      </c>
      <c r="BP180" s="62">
        <v>1</v>
      </c>
      <c r="BQ180" s="62">
        <v>1</v>
      </c>
      <c r="BR180" s="62">
        <v>1</v>
      </c>
      <c r="BS180" s="62">
        <v>1</v>
      </c>
      <c r="BT180" s="62">
        <v>1</v>
      </c>
      <c r="BU180" s="62">
        <v>99</v>
      </c>
      <c r="BV180" s="62">
        <v>99</v>
      </c>
      <c r="BW180" s="62">
        <v>99</v>
      </c>
      <c r="BX180" s="62">
        <v>99</v>
      </c>
      <c r="BY180" s="62">
        <v>1</v>
      </c>
      <c r="BZ180" s="62">
        <v>1</v>
      </c>
      <c r="CA180" s="62">
        <v>99</v>
      </c>
      <c r="CB180" s="62">
        <v>99</v>
      </c>
      <c r="CC180" s="62">
        <v>1</v>
      </c>
      <c r="CD180" s="62">
        <v>0</v>
      </c>
      <c r="CE180" s="62">
        <v>0</v>
      </c>
      <c r="CF180" s="62">
        <v>1</v>
      </c>
      <c r="CG180" s="62">
        <v>1</v>
      </c>
      <c r="CH180" s="62">
        <v>1</v>
      </c>
      <c r="CI180" s="62">
        <v>1</v>
      </c>
      <c r="CJ180" s="62">
        <v>1</v>
      </c>
      <c r="CK180" s="62">
        <v>1</v>
      </c>
      <c r="CL180" s="62">
        <v>1</v>
      </c>
      <c r="CM180" s="62">
        <v>1</v>
      </c>
      <c r="CN180" s="62">
        <v>1</v>
      </c>
      <c r="CO180" s="62">
        <v>1</v>
      </c>
      <c r="CP180" s="62">
        <v>1</v>
      </c>
      <c r="CQ180" s="62">
        <v>1</v>
      </c>
      <c r="CR180" s="62">
        <v>176</v>
      </c>
      <c r="CS180" s="62" t="s">
        <v>554</v>
      </c>
      <c r="CT180" s="62">
        <v>1</v>
      </c>
      <c r="CU180" s="62">
        <v>1</v>
      </c>
      <c r="CV180" s="62">
        <v>1</v>
      </c>
      <c r="CW180" s="62">
        <v>1</v>
      </c>
      <c r="CX180" s="62">
        <v>1</v>
      </c>
      <c r="CY180" s="62">
        <v>176</v>
      </c>
      <c r="CZ180" s="62" t="s">
        <v>554</v>
      </c>
      <c r="DA180" s="62">
        <v>1</v>
      </c>
      <c r="DB180" s="62">
        <v>1</v>
      </c>
      <c r="DC180" s="62">
        <v>0</v>
      </c>
      <c r="DD180" s="62">
        <v>0</v>
      </c>
      <c r="DE180" s="62">
        <v>1</v>
      </c>
      <c r="DF180" s="62">
        <v>0</v>
      </c>
      <c r="DG180" s="62">
        <v>0</v>
      </c>
      <c r="DH180" s="62">
        <v>0</v>
      </c>
      <c r="DI180" s="62">
        <v>1</v>
      </c>
      <c r="DJ180" s="62">
        <v>1</v>
      </c>
      <c r="DK180" s="62">
        <v>1</v>
      </c>
      <c r="DM180" s="62" t="s">
        <v>552</v>
      </c>
    </row>
    <row r="181" spans="1:121" s="65" customFormat="1">
      <c r="A181" s="62" t="s">
        <v>552</v>
      </c>
      <c r="B181" s="62">
        <v>13</v>
      </c>
      <c r="C181" s="62" t="s">
        <v>555</v>
      </c>
      <c r="D181" s="62">
        <v>177</v>
      </c>
      <c r="E181" s="62">
        <v>192</v>
      </c>
      <c r="F181" s="62">
        <v>21</v>
      </c>
      <c r="G181" s="62">
        <v>53</v>
      </c>
      <c r="H181" s="62">
        <v>1</v>
      </c>
      <c r="I181" s="62">
        <v>2</v>
      </c>
      <c r="J181" s="62"/>
      <c r="K181" s="62">
        <v>1</v>
      </c>
      <c r="L181" s="62">
        <v>1</v>
      </c>
      <c r="M181" s="62">
        <v>1</v>
      </c>
      <c r="N181" s="62">
        <v>1</v>
      </c>
      <c r="O181" s="62">
        <v>1</v>
      </c>
      <c r="P181" s="62">
        <v>1</v>
      </c>
      <c r="Q181" s="62">
        <v>1</v>
      </c>
      <c r="R181" s="62">
        <v>1</v>
      </c>
      <c r="S181" s="62">
        <v>1</v>
      </c>
      <c r="T181" s="62">
        <v>1</v>
      </c>
      <c r="U181" s="62">
        <v>1</v>
      </c>
      <c r="V181" s="62">
        <v>99</v>
      </c>
      <c r="W181" s="62">
        <v>1</v>
      </c>
      <c r="X181" s="62">
        <v>1</v>
      </c>
      <c r="Y181" s="62">
        <v>1</v>
      </c>
      <c r="Z181" s="62">
        <v>1</v>
      </c>
      <c r="AA181" s="62">
        <v>1</v>
      </c>
      <c r="AB181" s="62">
        <v>1</v>
      </c>
      <c r="AC181" s="62">
        <v>1</v>
      </c>
      <c r="AD181" s="62">
        <v>1</v>
      </c>
      <c r="AE181" s="62">
        <v>1</v>
      </c>
      <c r="AF181" s="62">
        <v>1</v>
      </c>
      <c r="AG181" s="62">
        <v>1</v>
      </c>
      <c r="AH181" s="62">
        <v>1</v>
      </c>
      <c r="AI181" s="62">
        <v>1</v>
      </c>
      <c r="AJ181" s="62">
        <v>1</v>
      </c>
      <c r="AK181" s="62">
        <v>1</v>
      </c>
      <c r="AL181" s="62">
        <v>1</v>
      </c>
      <c r="AM181" s="62">
        <v>1</v>
      </c>
      <c r="AN181" s="62">
        <v>1</v>
      </c>
      <c r="AO181" s="62">
        <v>1</v>
      </c>
      <c r="AP181" s="62">
        <v>1</v>
      </c>
      <c r="AQ181" s="62">
        <v>1</v>
      </c>
      <c r="AR181" s="62">
        <v>1</v>
      </c>
      <c r="AS181" s="62">
        <v>1</v>
      </c>
      <c r="AT181" s="62">
        <v>1</v>
      </c>
      <c r="AU181" s="62">
        <v>1</v>
      </c>
      <c r="AV181" s="62">
        <v>1</v>
      </c>
      <c r="AW181" s="62">
        <v>1</v>
      </c>
      <c r="AX181" s="62">
        <v>1</v>
      </c>
      <c r="AY181" s="62">
        <v>1</v>
      </c>
      <c r="AZ181" s="62">
        <v>99</v>
      </c>
      <c r="BA181" s="62">
        <v>99</v>
      </c>
      <c r="BB181" s="62">
        <v>99</v>
      </c>
      <c r="BC181" s="62">
        <v>99</v>
      </c>
      <c r="BD181" s="62">
        <v>1</v>
      </c>
      <c r="BE181" s="62">
        <v>1</v>
      </c>
      <c r="BF181" s="62">
        <v>1</v>
      </c>
      <c r="BG181" s="62">
        <v>1</v>
      </c>
      <c r="BH181" s="62">
        <v>1</v>
      </c>
      <c r="BI181" s="62">
        <v>0.5</v>
      </c>
      <c r="BJ181" s="62">
        <v>1</v>
      </c>
      <c r="BK181" s="62">
        <v>1</v>
      </c>
      <c r="BL181" s="62">
        <v>1</v>
      </c>
      <c r="BM181" s="62">
        <v>1</v>
      </c>
      <c r="BN181" s="62">
        <v>1</v>
      </c>
      <c r="BO181" s="62">
        <v>1</v>
      </c>
      <c r="BP181" s="62">
        <v>1</v>
      </c>
      <c r="BQ181" s="62">
        <v>1</v>
      </c>
      <c r="BR181" s="62">
        <v>0.5</v>
      </c>
      <c r="BS181" s="62">
        <v>1</v>
      </c>
      <c r="BT181" s="62">
        <v>1</v>
      </c>
      <c r="BU181" s="62">
        <v>99</v>
      </c>
      <c r="BV181" s="62">
        <v>99</v>
      </c>
      <c r="BW181" s="62">
        <v>99</v>
      </c>
      <c r="BX181" s="62">
        <v>99</v>
      </c>
      <c r="BY181" s="62">
        <v>1</v>
      </c>
      <c r="BZ181" s="62">
        <v>1</v>
      </c>
      <c r="CA181" s="62">
        <v>99</v>
      </c>
      <c r="CB181" s="62">
        <v>99</v>
      </c>
      <c r="CC181" s="62">
        <v>1</v>
      </c>
      <c r="CD181" s="62">
        <v>1</v>
      </c>
      <c r="CE181" s="62">
        <v>1</v>
      </c>
      <c r="CF181" s="62">
        <v>1</v>
      </c>
      <c r="CG181" s="62">
        <v>1</v>
      </c>
      <c r="CH181" s="62">
        <v>1</v>
      </c>
      <c r="CI181" s="62">
        <v>1</v>
      </c>
      <c r="CJ181" s="62">
        <v>1</v>
      </c>
      <c r="CK181" s="62">
        <v>1</v>
      </c>
      <c r="CL181" s="62">
        <v>1</v>
      </c>
      <c r="CM181" s="62">
        <v>1</v>
      </c>
      <c r="CN181" s="62">
        <v>1</v>
      </c>
      <c r="CO181" s="62">
        <v>1</v>
      </c>
      <c r="CP181" s="62">
        <v>1</v>
      </c>
      <c r="CQ181" s="62">
        <v>1</v>
      </c>
      <c r="CR181" s="62">
        <v>177</v>
      </c>
      <c r="CS181" s="62" t="s">
        <v>555</v>
      </c>
      <c r="CT181" s="62">
        <v>1</v>
      </c>
      <c r="CU181" s="62">
        <v>1</v>
      </c>
      <c r="CV181" s="62">
        <v>1</v>
      </c>
      <c r="CW181" s="62">
        <v>1</v>
      </c>
      <c r="CX181" s="62">
        <v>1</v>
      </c>
      <c r="CY181" s="62">
        <v>177</v>
      </c>
      <c r="CZ181" s="62" t="s">
        <v>555</v>
      </c>
      <c r="DA181" s="62">
        <v>1</v>
      </c>
      <c r="DB181" s="62">
        <v>0</v>
      </c>
      <c r="DC181" s="62">
        <v>1</v>
      </c>
      <c r="DD181" s="62">
        <v>0</v>
      </c>
      <c r="DE181" s="62">
        <v>1</v>
      </c>
      <c r="DF181" s="62">
        <v>0</v>
      </c>
      <c r="DG181" s="62">
        <v>0</v>
      </c>
      <c r="DH181" s="62">
        <v>0</v>
      </c>
      <c r="DI181" s="62">
        <v>1</v>
      </c>
      <c r="DJ181" s="62">
        <v>1</v>
      </c>
      <c r="DK181" s="62">
        <v>1</v>
      </c>
      <c r="DM181" s="62" t="s">
        <v>552</v>
      </c>
    </row>
    <row r="182" spans="1:121" s="65" customFormat="1">
      <c r="A182" s="62" t="s">
        <v>552</v>
      </c>
      <c r="B182" s="62">
        <v>13</v>
      </c>
      <c r="C182" s="62" t="s">
        <v>556</v>
      </c>
      <c r="D182" s="62">
        <v>178</v>
      </c>
      <c r="E182" s="62">
        <v>53</v>
      </c>
      <c r="F182" s="62">
        <v>4</v>
      </c>
      <c r="G182" s="62">
        <v>10</v>
      </c>
      <c r="H182" s="62">
        <v>1</v>
      </c>
      <c r="I182" s="62">
        <v>2</v>
      </c>
      <c r="J182" s="62"/>
      <c r="K182" s="62">
        <v>1</v>
      </c>
      <c r="L182" s="62">
        <v>1</v>
      </c>
      <c r="M182" s="62">
        <v>1</v>
      </c>
      <c r="N182" s="62">
        <v>1</v>
      </c>
      <c r="O182" s="62">
        <v>1</v>
      </c>
      <c r="P182" s="62">
        <v>1</v>
      </c>
      <c r="Q182" s="62">
        <v>1</v>
      </c>
      <c r="R182" s="62">
        <v>1</v>
      </c>
      <c r="S182" s="62">
        <v>1</v>
      </c>
      <c r="T182" s="62">
        <v>1</v>
      </c>
      <c r="U182" s="62">
        <v>1</v>
      </c>
      <c r="V182" s="62">
        <v>99</v>
      </c>
      <c r="W182" s="62">
        <v>1</v>
      </c>
      <c r="X182" s="62">
        <v>1</v>
      </c>
      <c r="Y182" s="62">
        <v>1</v>
      </c>
      <c r="Z182" s="62">
        <v>1</v>
      </c>
      <c r="AA182" s="62">
        <v>1</v>
      </c>
      <c r="AB182" s="62">
        <v>1</v>
      </c>
      <c r="AC182" s="62">
        <v>1</v>
      </c>
      <c r="AD182" s="62">
        <v>1</v>
      </c>
      <c r="AE182" s="62">
        <v>1</v>
      </c>
      <c r="AF182" s="62">
        <v>1</v>
      </c>
      <c r="AG182" s="62">
        <v>1</v>
      </c>
      <c r="AH182" s="62">
        <v>1</v>
      </c>
      <c r="AI182" s="62">
        <v>1</v>
      </c>
      <c r="AJ182" s="62">
        <v>1</v>
      </c>
      <c r="AK182" s="62">
        <v>1</v>
      </c>
      <c r="AL182" s="62">
        <v>1</v>
      </c>
      <c r="AM182" s="62">
        <v>1</v>
      </c>
      <c r="AN182" s="62">
        <v>1</v>
      </c>
      <c r="AO182" s="62">
        <v>1</v>
      </c>
      <c r="AP182" s="62">
        <v>1</v>
      </c>
      <c r="AQ182" s="62">
        <v>1</v>
      </c>
      <c r="AR182" s="62">
        <v>1</v>
      </c>
      <c r="AS182" s="62">
        <v>1</v>
      </c>
      <c r="AT182" s="62">
        <v>1</v>
      </c>
      <c r="AU182" s="62">
        <v>1</v>
      </c>
      <c r="AV182" s="62">
        <v>1</v>
      </c>
      <c r="AW182" s="62">
        <v>1</v>
      </c>
      <c r="AX182" s="62">
        <v>1</v>
      </c>
      <c r="AY182" s="62">
        <v>1</v>
      </c>
      <c r="AZ182" s="62">
        <v>99</v>
      </c>
      <c r="BA182" s="62">
        <v>99</v>
      </c>
      <c r="BB182" s="62">
        <v>99</v>
      </c>
      <c r="BC182" s="62">
        <v>99</v>
      </c>
      <c r="BD182" s="62">
        <v>1</v>
      </c>
      <c r="BE182" s="62">
        <v>1</v>
      </c>
      <c r="BF182" s="62">
        <v>1</v>
      </c>
      <c r="BG182" s="62">
        <v>1</v>
      </c>
      <c r="BH182" s="62">
        <v>1</v>
      </c>
      <c r="BI182" s="62">
        <v>1</v>
      </c>
      <c r="BJ182" s="62">
        <v>1</v>
      </c>
      <c r="BK182" s="62">
        <v>1</v>
      </c>
      <c r="BL182" s="62">
        <v>0</v>
      </c>
      <c r="BM182" s="62">
        <v>0</v>
      </c>
      <c r="BN182" s="62">
        <v>0</v>
      </c>
      <c r="BO182" s="62">
        <v>0</v>
      </c>
      <c r="BP182" s="62">
        <v>1</v>
      </c>
      <c r="BQ182" s="62">
        <v>1</v>
      </c>
      <c r="BR182" s="62">
        <v>0</v>
      </c>
      <c r="BS182" s="62">
        <v>0</v>
      </c>
      <c r="BT182" s="62">
        <v>0</v>
      </c>
      <c r="BU182" s="62">
        <v>99</v>
      </c>
      <c r="BV182" s="62">
        <v>99</v>
      </c>
      <c r="BW182" s="62">
        <v>99</v>
      </c>
      <c r="BX182" s="62">
        <v>99</v>
      </c>
      <c r="BY182" s="62">
        <v>0</v>
      </c>
      <c r="BZ182" s="62">
        <v>99</v>
      </c>
      <c r="CA182" s="62">
        <v>99</v>
      </c>
      <c r="CB182" s="62">
        <v>99</v>
      </c>
      <c r="CC182" s="62">
        <v>0</v>
      </c>
      <c r="CD182" s="62">
        <v>0</v>
      </c>
      <c r="CE182" s="62">
        <v>0</v>
      </c>
      <c r="CF182" s="62">
        <v>0</v>
      </c>
      <c r="CG182" s="62">
        <v>1</v>
      </c>
      <c r="CH182" s="62">
        <v>1</v>
      </c>
      <c r="CI182" s="62">
        <v>0</v>
      </c>
      <c r="CJ182" s="62">
        <v>1</v>
      </c>
      <c r="CK182" s="62">
        <v>1</v>
      </c>
      <c r="CL182" s="62">
        <v>1</v>
      </c>
      <c r="CM182" s="62">
        <v>99</v>
      </c>
      <c r="CN182" s="62">
        <v>1</v>
      </c>
      <c r="CO182" s="62">
        <v>1</v>
      </c>
      <c r="CP182" s="62">
        <v>1</v>
      </c>
      <c r="CQ182" s="62">
        <v>1</v>
      </c>
      <c r="CR182" s="62">
        <v>178</v>
      </c>
      <c r="CS182" s="62" t="s">
        <v>556</v>
      </c>
      <c r="CT182" s="62">
        <v>1</v>
      </c>
      <c r="CU182" s="62">
        <v>1</v>
      </c>
      <c r="CV182" s="62">
        <v>1</v>
      </c>
      <c r="CW182" s="62">
        <v>1</v>
      </c>
      <c r="CX182" s="62">
        <v>1</v>
      </c>
      <c r="CY182" s="62">
        <v>178</v>
      </c>
      <c r="CZ182" s="62" t="s">
        <v>556</v>
      </c>
      <c r="DA182" s="62">
        <v>0</v>
      </c>
      <c r="DB182" s="62">
        <v>0</v>
      </c>
      <c r="DC182" s="62">
        <v>0</v>
      </c>
      <c r="DD182" s="62">
        <v>0</v>
      </c>
      <c r="DE182" s="62">
        <v>0</v>
      </c>
      <c r="DF182" s="62">
        <v>0</v>
      </c>
      <c r="DG182" s="62">
        <v>0</v>
      </c>
      <c r="DH182" s="62">
        <v>0</v>
      </c>
      <c r="DI182" s="62">
        <v>1</v>
      </c>
      <c r="DJ182" s="62">
        <v>1</v>
      </c>
      <c r="DK182" s="62">
        <v>1</v>
      </c>
      <c r="DM182" s="62" t="s">
        <v>552</v>
      </c>
    </row>
    <row r="183" spans="1:121" s="65" customFormat="1">
      <c r="A183" s="62" t="s">
        <v>552</v>
      </c>
      <c r="B183" s="62">
        <v>13</v>
      </c>
      <c r="C183" s="62" t="s">
        <v>557</v>
      </c>
      <c r="D183" s="62">
        <v>179</v>
      </c>
      <c r="E183" s="62">
        <v>22</v>
      </c>
      <c r="F183" s="62">
        <v>4</v>
      </c>
      <c r="G183" s="62">
        <v>7</v>
      </c>
      <c r="H183" s="62">
        <v>1</v>
      </c>
      <c r="I183" s="62">
        <v>2</v>
      </c>
      <c r="J183" s="62">
        <v>1</v>
      </c>
      <c r="K183" s="62">
        <v>1</v>
      </c>
      <c r="L183" s="62">
        <v>1</v>
      </c>
      <c r="M183" s="62">
        <v>1</v>
      </c>
      <c r="N183" s="62">
        <v>1</v>
      </c>
      <c r="O183" s="62">
        <v>1</v>
      </c>
      <c r="P183" s="62">
        <v>1</v>
      </c>
      <c r="Q183" s="62">
        <v>1</v>
      </c>
      <c r="R183" s="62">
        <v>1</v>
      </c>
      <c r="S183" s="62">
        <v>1</v>
      </c>
      <c r="T183" s="62">
        <v>1</v>
      </c>
      <c r="U183" s="62">
        <v>1</v>
      </c>
      <c r="V183" s="62">
        <v>99</v>
      </c>
      <c r="W183" s="62">
        <v>1</v>
      </c>
      <c r="X183" s="62">
        <v>1</v>
      </c>
      <c r="Y183" s="62">
        <v>1</v>
      </c>
      <c r="Z183" s="62">
        <v>1</v>
      </c>
      <c r="AA183" s="62">
        <v>1</v>
      </c>
      <c r="AB183" s="62">
        <v>1</v>
      </c>
      <c r="AC183" s="62">
        <v>1</v>
      </c>
      <c r="AD183" s="62">
        <v>1</v>
      </c>
      <c r="AE183" s="62">
        <v>1</v>
      </c>
      <c r="AF183" s="62">
        <v>1</v>
      </c>
      <c r="AG183" s="62">
        <v>1</v>
      </c>
      <c r="AH183" s="62">
        <v>1</v>
      </c>
      <c r="AI183" s="62">
        <v>1</v>
      </c>
      <c r="AJ183" s="62">
        <v>1</v>
      </c>
      <c r="AK183" s="62">
        <v>1</v>
      </c>
      <c r="AL183" s="62">
        <v>1</v>
      </c>
      <c r="AM183" s="62">
        <v>1</v>
      </c>
      <c r="AN183" s="62">
        <v>1</v>
      </c>
      <c r="AO183" s="62">
        <v>1</v>
      </c>
      <c r="AP183" s="62">
        <v>1</v>
      </c>
      <c r="AQ183" s="62">
        <v>1</v>
      </c>
      <c r="AR183" s="62">
        <v>1</v>
      </c>
      <c r="AS183" s="62">
        <v>1</v>
      </c>
      <c r="AT183" s="62">
        <v>1</v>
      </c>
      <c r="AU183" s="62">
        <v>1</v>
      </c>
      <c r="AV183" s="62">
        <v>1</v>
      </c>
      <c r="AW183" s="62">
        <v>1</v>
      </c>
      <c r="AX183" s="62">
        <v>1</v>
      </c>
      <c r="AY183" s="62">
        <v>1</v>
      </c>
      <c r="AZ183" s="62">
        <v>99</v>
      </c>
      <c r="BA183" s="62">
        <v>99</v>
      </c>
      <c r="BB183" s="62">
        <v>99</v>
      </c>
      <c r="BC183" s="62">
        <v>99</v>
      </c>
      <c r="BD183" s="62">
        <v>1</v>
      </c>
      <c r="BE183" s="62">
        <v>1</v>
      </c>
      <c r="BF183" s="62">
        <v>1</v>
      </c>
      <c r="BG183" s="62">
        <v>1</v>
      </c>
      <c r="BH183" s="62">
        <v>1</v>
      </c>
      <c r="BI183" s="62">
        <v>1</v>
      </c>
      <c r="BJ183" s="62">
        <v>1</v>
      </c>
      <c r="BK183" s="62">
        <v>1</v>
      </c>
      <c r="BL183" s="62">
        <v>1</v>
      </c>
      <c r="BM183" s="62">
        <v>0</v>
      </c>
      <c r="BN183" s="62">
        <v>0</v>
      </c>
      <c r="BO183" s="62">
        <v>0.5</v>
      </c>
      <c r="BP183" s="62">
        <v>0.5</v>
      </c>
      <c r="BQ183" s="62">
        <v>0.5</v>
      </c>
      <c r="BR183" s="62">
        <v>0.5</v>
      </c>
      <c r="BS183" s="62">
        <v>0.5</v>
      </c>
      <c r="BT183" s="62">
        <v>0</v>
      </c>
      <c r="BU183" s="62">
        <v>99</v>
      </c>
      <c r="BV183" s="62">
        <v>99</v>
      </c>
      <c r="BW183" s="62">
        <v>99</v>
      </c>
      <c r="BX183" s="62">
        <v>99</v>
      </c>
      <c r="BY183" s="62">
        <v>1</v>
      </c>
      <c r="BZ183" s="62">
        <v>1</v>
      </c>
      <c r="CA183" s="62">
        <v>99</v>
      </c>
      <c r="CB183" s="62">
        <v>99</v>
      </c>
      <c r="CC183" s="62">
        <v>1</v>
      </c>
      <c r="CD183" s="62">
        <v>1</v>
      </c>
      <c r="CE183" s="62">
        <v>1</v>
      </c>
      <c r="CF183" s="62">
        <v>1</v>
      </c>
      <c r="CG183" s="62">
        <v>1</v>
      </c>
      <c r="CH183" s="62">
        <v>99</v>
      </c>
      <c r="CI183" s="62">
        <v>1</v>
      </c>
      <c r="CJ183" s="62">
        <v>1</v>
      </c>
      <c r="CK183" s="62">
        <v>1</v>
      </c>
      <c r="CL183" s="62">
        <v>1</v>
      </c>
      <c r="CM183" s="62">
        <v>1</v>
      </c>
      <c r="CN183" s="62">
        <v>1</v>
      </c>
      <c r="CO183" s="62">
        <v>1</v>
      </c>
      <c r="CP183" s="62">
        <v>1</v>
      </c>
      <c r="CQ183" s="62">
        <v>1</v>
      </c>
      <c r="CR183" s="62">
        <v>179</v>
      </c>
      <c r="CS183" s="62" t="s">
        <v>557</v>
      </c>
      <c r="CT183" s="62">
        <v>1</v>
      </c>
      <c r="CU183" s="62">
        <v>1</v>
      </c>
      <c r="CV183" s="62">
        <v>1</v>
      </c>
      <c r="CW183" s="62">
        <v>1</v>
      </c>
      <c r="CX183" s="62">
        <v>1</v>
      </c>
      <c r="CY183" s="62">
        <v>179</v>
      </c>
      <c r="CZ183" s="62" t="s">
        <v>557</v>
      </c>
      <c r="DA183" s="62">
        <v>0</v>
      </c>
      <c r="DB183" s="62">
        <v>0</v>
      </c>
      <c r="DC183" s="62">
        <v>0</v>
      </c>
      <c r="DD183" s="62">
        <v>0</v>
      </c>
      <c r="DE183" s="62">
        <v>0</v>
      </c>
      <c r="DF183" s="62">
        <v>0</v>
      </c>
      <c r="DG183" s="62">
        <v>0</v>
      </c>
      <c r="DH183" s="62">
        <v>0</v>
      </c>
      <c r="DI183" s="62">
        <v>1</v>
      </c>
      <c r="DJ183" s="62">
        <v>1</v>
      </c>
      <c r="DK183" s="62">
        <v>1</v>
      </c>
      <c r="DM183" s="62" t="s">
        <v>552</v>
      </c>
    </row>
    <row r="184" spans="1:121" s="65" customFormat="1">
      <c r="A184" s="62" t="s">
        <v>552</v>
      </c>
      <c r="B184" s="62">
        <v>13</v>
      </c>
      <c r="C184" s="62" t="s">
        <v>558</v>
      </c>
      <c r="D184" s="62">
        <v>180</v>
      </c>
      <c r="E184" s="62">
        <v>46</v>
      </c>
      <c r="F184" s="62">
        <v>2</v>
      </c>
      <c r="G184" s="62">
        <v>7</v>
      </c>
      <c r="H184" s="62">
        <v>1</v>
      </c>
      <c r="I184" s="62">
        <v>2</v>
      </c>
      <c r="J184" s="62"/>
      <c r="K184" s="62">
        <v>1</v>
      </c>
      <c r="L184" s="62">
        <v>1</v>
      </c>
      <c r="M184" s="62">
        <v>1</v>
      </c>
      <c r="N184" s="62">
        <v>1</v>
      </c>
      <c r="O184" s="62">
        <v>1</v>
      </c>
      <c r="P184" s="62">
        <v>1</v>
      </c>
      <c r="Q184" s="62">
        <v>1</v>
      </c>
      <c r="R184" s="62">
        <v>1</v>
      </c>
      <c r="S184" s="62">
        <v>1</v>
      </c>
      <c r="T184" s="62">
        <v>1</v>
      </c>
      <c r="U184" s="62">
        <v>99</v>
      </c>
      <c r="V184" s="62">
        <v>99</v>
      </c>
      <c r="W184" s="62">
        <v>1</v>
      </c>
      <c r="X184" s="62">
        <v>1</v>
      </c>
      <c r="Y184" s="62">
        <v>1</v>
      </c>
      <c r="Z184" s="62">
        <v>1</v>
      </c>
      <c r="AA184" s="62">
        <v>1</v>
      </c>
      <c r="AB184" s="62">
        <v>1</v>
      </c>
      <c r="AC184" s="62">
        <v>1</v>
      </c>
      <c r="AD184" s="62">
        <v>1</v>
      </c>
      <c r="AE184" s="62">
        <v>1</v>
      </c>
      <c r="AF184" s="62">
        <v>1</v>
      </c>
      <c r="AG184" s="62">
        <v>1</v>
      </c>
      <c r="AH184" s="62">
        <v>1</v>
      </c>
      <c r="AI184" s="62">
        <v>99</v>
      </c>
      <c r="AJ184" s="62">
        <v>1</v>
      </c>
      <c r="AK184" s="62">
        <v>1</v>
      </c>
      <c r="AL184" s="62">
        <v>1</v>
      </c>
      <c r="AM184" s="62">
        <v>1</v>
      </c>
      <c r="AN184" s="62">
        <v>1</v>
      </c>
      <c r="AO184" s="62">
        <v>1</v>
      </c>
      <c r="AP184" s="62">
        <v>1</v>
      </c>
      <c r="AQ184" s="62">
        <v>1</v>
      </c>
      <c r="AR184" s="62">
        <v>1</v>
      </c>
      <c r="AS184" s="62">
        <v>1</v>
      </c>
      <c r="AT184" s="62">
        <v>1</v>
      </c>
      <c r="AU184" s="62">
        <v>1</v>
      </c>
      <c r="AV184" s="62">
        <v>1</v>
      </c>
      <c r="AW184" s="62">
        <v>1</v>
      </c>
      <c r="AX184" s="62">
        <v>1</v>
      </c>
      <c r="AY184" s="62">
        <v>1</v>
      </c>
      <c r="AZ184" s="62">
        <v>99</v>
      </c>
      <c r="BA184" s="62">
        <v>99</v>
      </c>
      <c r="BB184" s="62">
        <v>99</v>
      </c>
      <c r="BC184" s="62">
        <v>99</v>
      </c>
      <c r="BD184" s="62">
        <v>1</v>
      </c>
      <c r="BE184" s="62">
        <v>1</v>
      </c>
      <c r="BF184" s="62">
        <v>1</v>
      </c>
      <c r="BG184" s="62">
        <v>1</v>
      </c>
      <c r="BH184" s="62">
        <v>1</v>
      </c>
      <c r="BI184" s="62">
        <v>1</v>
      </c>
      <c r="BJ184" s="62">
        <v>1</v>
      </c>
      <c r="BK184" s="62">
        <v>1</v>
      </c>
      <c r="BL184" s="62">
        <v>1</v>
      </c>
      <c r="BM184" s="62">
        <v>1</v>
      </c>
      <c r="BN184" s="62">
        <v>1</v>
      </c>
      <c r="BO184" s="62">
        <v>1</v>
      </c>
      <c r="BP184" s="62">
        <v>1</v>
      </c>
      <c r="BQ184" s="62">
        <v>1</v>
      </c>
      <c r="BR184" s="62">
        <v>1</v>
      </c>
      <c r="BS184" s="62">
        <v>1</v>
      </c>
      <c r="BT184" s="62">
        <v>1</v>
      </c>
      <c r="BU184" s="62">
        <v>99</v>
      </c>
      <c r="BV184" s="62">
        <v>99</v>
      </c>
      <c r="BW184" s="62">
        <v>99</v>
      </c>
      <c r="BX184" s="62">
        <v>99</v>
      </c>
      <c r="BY184" s="62">
        <v>1</v>
      </c>
      <c r="BZ184" s="62">
        <v>1</v>
      </c>
      <c r="CA184" s="62">
        <v>1</v>
      </c>
      <c r="CB184" s="62">
        <v>99</v>
      </c>
      <c r="CC184" s="62">
        <v>1</v>
      </c>
      <c r="CD184" s="62">
        <v>1</v>
      </c>
      <c r="CE184" s="62">
        <v>1</v>
      </c>
      <c r="CF184" s="62">
        <v>1</v>
      </c>
      <c r="CG184" s="62">
        <v>1</v>
      </c>
      <c r="CH184" s="62">
        <v>1</v>
      </c>
      <c r="CI184" s="62">
        <v>1</v>
      </c>
      <c r="CJ184" s="62">
        <v>1</v>
      </c>
      <c r="CK184" s="62">
        <v>1</v>
      </c>
      <c r="CL184" s="62">
        <v>1</v>
      </c>
      <c r="CM184" s="62">
        <v>1</v>
      </c>
      <c r="CN184" s="62">
        <v>1</v>
      </c>
      <c r="CO184" s="62">
        <v>1</v>
      </c>
      <c r="CP184" s="62">
        <v>1</v>
      </c>
      <c r="CQ184" s="62">
        <v>1</v>
      </c>
      <c r="CR184" s="62">
        <v>180</v>
      </c>
      <c r="CS184" s="62" t="s">
        <v>558</v>
      </c>
      <c r="CT184" s="62">
        <v>1</v>
      </c>
      <c r="CU184" s="62">
        <v>1</v>
      </c>
      <c r="CV184" s="62">
        <v>1</v>
      </c>
      <c r="CW184" s="62">
        <v>1</v>
      </c>
      <c r="CX184" s="62">
        <v>1</v>
      </c>
      <c r="CY184" s="62">
        <v>180</v>
      </c>
      <c r="CZ184" s="62" t="s">
        <v>558</v>
      </c>
      <c r="DA184" s="62">
        <v>0</v>
      </c>
      <c r="DB184" s="62">
        <v>0</v>
      </c>
      <c r="DC184" s="62">
        <v>0</v>
      </c>
      <c r="DD184" s="62">
        <v>0</v>
      </c>
      <c r="DE184" s="62">
        <v>0</v>
      </c>
      <c r="DF184" s="62">
        <v>0</v>
      </c>
      <c r="DG184" s="62">
        <v>0</v>
      </c>
      <c r="DH184" s="62">
        <v>0</v>
      </c>
      <c r="DI184" s="62">
        <v>1</v>
      </c>
      <c r="DJ184" s="62">
        <v>1</v>
      </c>
      <c r="DK184" s="62">
        <v>1</v>
      </c>
      <c r="DM184" s="62" t="s">
        <v>552</v>
      </c>
    </row>
    <row r="185" spans="1:121" s="65" customFormat="1">
      <c r="A185" s="62" t="s">
        <v>552</v>
      </c>
      <c r="B185" s="62">
        <v>13</v>
      </c>
      <c r="C185" s="62" t="s">
        <v>559</v>
      </c>
      <c r="D185" s="62">
        <v>181</v>
      </c>
      <c r="E185" s="62">
        <v>25</v>
      </c>
      <c r="F185" s="62">
        <v>1</v>
      </c>
      <c r="G185" s="62">
        <v>6</v>
      </c>
      <c r="H185" s="62">
        <v>1</v>
      </c>
      <c r="I185" s="62">
        <v>2</v>
      </c>
      <c r="J185" s="62">
        <v>1</v>
      </c>
      <c r="K185" s="62">
        <v>1</v>
      </c>
      <c r="L185" s="62">
        <v>1</v>
      </c>
      <c r="M185" s="62">
        <v>1</v>
      </c>
      <c r="N185" s="62">
        <v>1</v>
      </c>
      <c r="O185" s="62">
        <v>1</v>
      </c>
      <c r="P185" s="62">
        <v>1</v>
      </c>
      <c r="Q185" s="62">
        <v>99</v>
      </c>
      <c r="R185" s="62">
        <v>1</v>
      </c>
      <c r="S185" s="62">
        <v>1</v>
      </c>
      <c r="T185" s="62">
        <v>1</v>
      </c>
      <c r="U185" s="62">
        <v>1</v>
      </c>
      <c r="V185" s="62">
        <v>99</v>
      </c>
      <c r="W185" s="62">
        <v>1</v>
      </c>
      <c r="X185" s="62">
        <v>1</v>
      </c>
      <c r="Y185" s="62">
        <v>1</v>
      </c>
      <c r="Z185" s="62">
        <v>1</v>
      </c>
      <c r="AA185" s="62">
        <v>1</v>
      </c>
      <c r="AB185" s="62">
        <v>1</v>
      </c>
      <c r="AC185" s="62">
        <v>1</v>
      </c>
      <c r="AD185" s="62">
        <v>1</v>
      </c>
      <c r="AE185" s="62">
        <v>1</v>
      </c>
      <c r="AF185" s="62">
        <v>1</v>
      </c>
      <c r="AG185" s="62">
        <v>1</v>
      </c>
      <c r="AH185" s="62">
        <v>1</v>
      </c>
      <c r="AI185" s="62">
        <v>99</v>
      </c>
      <c r="AJ185" s="62">
        <v>1</v>
      </c>
      <c r="AK185" s="62">
        <v>1</v>
      </c>
      <c r="AL185" s="62">
        <v>1</v>
      </c>
      <c r="AM185" s="62">
        <v>1</v>
      </c>
      <c r="AN185" s="62">
        <v>1</v>
      </c>
      <c r="AO185" s="62">
        <v>1</v>
      </c>
      <c r="AP185" s="62">
        <v>1</v>
      </c>
      <c r="AQ185" s="62">
        <v>0</v>
      </c>
      <c r="AR185" s="62">
        <v>0.5</v>
      </c>
      <c r="AS185" s="62">
        <v>0.5</v>
      </c>
      <c r="AT185" s="62">
        <v>0</v>
      </c>
      <c r="AU185" s="62">
        <v>1</v>
      </c>
      <c r="AV185" s="62">
        <v>0.5</v>
      </c>
      <c r="AW185" s="62">
        <v>1</v>
      </c>
      <c r="AX185" s="62">
        <v>1</v>
      </c>
      <c r="AY185" s="62">
        <v>1</v>
      </c>
      <c r="AZ185" s="62">
        <v>99</v>
      </c>
      <c r="BA185" s="62">
        <v>99</v>
      </c>
      <c r="BB185" s="62">
        <v>99</v>
      </c>
      <c r="BC185" s="62">
        <v>99</v>
      </c>
      <c r="BD185" s="62">
        <v>1</v>
      </c>
      <c r="BE185" s="62">
        <v>1</v>
      </c>
      <c r="BF185" s="62">
        <v>1</v>
      </c>
      <c r="BG185" s="62">
        <v>0.5</v>
      </c>
      <c r="BH185" s="62">
        <v>1</v>
      </c>
      <c r="BI185" s="62">
        <v>0.5</v>
      </c>
      <c r="BJ185" s="62">
        <v>0.5</v>
      </c>
      <c r="BK185" s="62">
        <v>0.5</v>
      </c>
      <c r="BL185" s="62">
        <v>0</v>
      </c>
      <c r="BM185" s="62">
        <v>0</v>
      </c>
      <c r="BN185" s="62">
        <v>0</v>
      </c>
      <c r="BO185" s="62">
        <v>0</v>
      </c>
      <c r="BP185" s="62">
        <v>0</v>
      </c>
      <c r="BQ185" s="62">
        <v>0.5</v>
      </c>
      <c r="BR185" s="62">
        <v>0</v>
      </c>
      <c r="BS185" s="62">
        <v>0.5</v>
      </c>
      <c r="BT185" s="62">
        <v>0</v>
      </c>
      <c r="BU185" s="62">
        <v>99</v>
      </c>
      <c r="BV185" s="62">
        <v>99</v>
      </c>
      <c r="BW185" s="62">
        <v>99</v>
      </c>
      <c r="BX185" s="62">
        <v>99</v>
      </c>
      <c r="BY185" s="62">
        <v>1</v>
      </c>
      <c r="BZ185" s="62">
        <v>1</v>
      </c>
      <c r="CA185" s="62">
        <v>99</v>
      </c>
      <c r="CB185" s="62">
        <v>99</v>
      </c>
      <c r="CC185" s="62">
        <v>1</v>
      </c>
      <c r="CD185" s="62">
        <v>1</v>
      </c>
      <c r="CE185" s="62">
        <v>1</v>
      </c>
      <c r="CF185" s="62">
        <v>1</v>
      </c>
      <c r="CG185" s="62">
        <v>99</v>
      </c>
      <c r="CH185" s="62">
        <v>1</v>
      </c>
      <c r="CI185" s="62">
        <v>1</v>
      </c>
      <c r="CJ185" s="62">
        <v>1</v>
      </c>
      <c r="CK185" s="62">
        <v>1</v>
      </c>
      <c r="CL185" s="62">
        <v>1</v>
      </c>
      <c r="CM185" s="62">
        <v>99</v>
      </c>
      <c r="CN185" s="62">
        <v>0</v>
      </c>
      <c r="CO185" s="62">
        <v>1</v>
      </c>
      <c r="CP185" s="62">
        <v>1</v>
      </c>
      <c r="CQ185" s="62">
        <v>1</v>
      </c>
      <c r="CR185" s="62">
        <v>181</v>
      </c>
      <c r="CS185" s="62" t="s">
        <v>559</v>
      </c>
      <c r="CT185" s="62">
        <v>1</v>
      </c>
      <c r="CU185" s="62">
        <v>1</v>
      </c>
      <c r="CV185" s="62">
        <v>1</v>
      </c>
      <c r="CW185" s="62">
        <v>1</v>
      </c>
      <c r="CX185" s="62">
        <v>1</v>
      </c>
      <c r="CY185" s="62">
        <v>181</v>
      </c>
      <c r="CZ185" s="62" t="s">
        <v>559</v>
      </c>
      <c r="DA185" s="62">
        <v>0</v>
      </c>
      <c r="DB185" s="62">
        <v>0</v>
      </c>
      <c r="DC185" s="62">
        <v>0</v>
      </c>
      <c r="DD185" s="62">
        <v>0</v>
      </c>
      <c r="DE185" s="62">
        <v>0</v>
      </c>
      <c r="DF185" s="62">
        <v>0</v>
      </c>
      <c r="DG185" s="62">
        <v>0</v>
      </c>
      <c r="DH185" s="62">
        <v>0</v>
      </c>
      <c r="DI185" s="62">
        <v>1</v>
      </c>
      <c r="DJ185" s="62">
        <v>1</v>
      </c>
      <c r="DK185" s="62">
        <v>1</v>
      </c>
      <c r="DM185" s="62" t="s">
        <v>552</v>
      </c>
    </row>
    <row r="186" spans="1:121" s="65" customFormat="1">
      <c r="A186" s="62" t="s">
        <v>552</v>
      </c>
      <c r="B186" s="62">
        <v>13</v>
      </c>
      <c r="C186" s="62" t="s">
        <v>560</v>
      </c>
      <c r="D186" s="62">
        <v>182</v>
      </c>
      <c r="E186" s="62">
        <v>25</v>
      </c>
      <c r="F186" s="62">
        <v>0</v>
      </c>
      <c r="G186" s="62">
        <v>13</v>
      </c>
      <c r="H186" s="62">
        <v>1</v>
      </c>
      <c r="I186" s="62">
        <v>2</v>
      </c>
      <c r="J186" s="62">
        <v>1</v>
      </c>
      <c r="K186" s="62">
        <v>1</v>
      </c>
      <c r="L186" s="62">
        <v>1</v>
      </c>
      <c r="M186" s="62">
        <v>1</v>
      </c>
      <c r="N186" s="62">
        <v>1</v>
      </c>
      <c r="O186" s="62">
        <v>1</v>
      </c>
      <c r="P186" s="62">
        <v>1</v>
      </c>
      <c r="Q186" s="62">
        <v>99</v>
      </c>
      <c r="R186" s="62">
        <v>1</v>
      </c>
      <c r="S186" s="62">
        <v>1</v>
      </c>
      <c r="T186" s="62">
        <v>1</v>
      </c>
      <c r="U186" s="62">
        <v>1</v>
      </c>
      <c r="V186" s="62">
        <v>99</v>
      </c>
      <c r="W186" s="62">
        <v>1</v>
      </c>
      <c r="X186" s="62">
        <v>1</v>
      </c>
      <c r="Y186" s="62">
        <v>1</v>
      </c>
      <c r="Z186" s="62">
        <v>1</v>
      </c>
      <c r="AA186" s="62">
        <v>1</v>
      </c>
      <c r="AB186" s="62">
        <v>1</v>
      </c>
      <c r="AC186" s="62">
        <v>1</v>
      </c>
      <c r="AD186" s="62">
        <v>1</v>
      </c>
      <c r="AE186" s="62">
        <v>1</v>
      </c>
      <c r="AF186" s="62">
        <v>1</v>
      </c>
      <c r="AG186" s="62">
        <v>1</v>
      </c>
      <c r="AH186" s="62">
        <v>1</v>
      </c>
      <c r="AI186" s="62">
        <v>1</v>
      </c>
      <c r="AJ186" s="62">
        <v>1</v>
      </c>
      <c r="AK186" s="62">
        <v>1</v>
      </c>
      <c r="AL186" s="62">
        <v>1</v>
      </c>
      <c r="AM186" s="62">
        <v>1</v>
      </c>
      <c r="AN186" s="62">
        <v>1</v>
      </c>
      <c r="AO186" s="62">
        <v>1</v>
      </c>
      <c r="AP186" s="62">
        <v>1</v>
      </c>
      <c r="AQ186" s="62">
        <v>0.5</v>
      </c>
      <c r="AR186" s="62">
        <v>1</v>
      </c>
      <c r="AS186" s="62">
        <v>1</v>
      </c>
      <c r="AT186" s="62">
        <v>1</v>
      </c>
      <c r="AU186" s="62">
        <v>1</v>
      </c>
      <c r="AV186" s="62">
        <v>1</v>
      </c>
      <c r="AW186" s="62">
        <v>1</v>
      </c>
      <c r="AX186" s="62">
        <v>1</v>
      </c>
      <c r="AY186" s="62">
        <v>1</v>
      </c>
      <c r="AZ186" s="62">
        <v>99</v>
      </c>
      <c r="BA186" s="62">
        <v>99</v>
      </c>
      <c r="BB186" s="62">
        <v>99</v>
      </c>
      <c r="BC186" s="62">
        <v>99</v>
      </c>
      <c r="BD186" s="62">
        <v>1</v>
      </c>
      <c r="BE186" s="62">
        <v>1</v>
      </c>
      <c r="BF186" s="62">
        <v>1</v>
      </c>
      <c r="BG186" s="62">
        <v>1</v>
      </c>
      <c r="BH186" s="62">
        <v>1</v>
      </c>
      <c r="BI186" s="62">
        <v>1</v>
      </c>
      <c r="BJ186" s="62">
        <v>1</v>
      </c>
      <c r="BK186" s="62">
        <v>1</v>
      </c>
      <c r="BL186" s="62">
        <v>1</v>
      </c>
      <c r="BM186" s="62">
        <v>1</v>
      </c>
      <c r="BN186" s="62">
        <v>1</v>
      </c>
      <c r="BO186" s="62">
        <v>1</v>
      </c>
      <c r="BP186" s="62">
        <v>0.5</v>
      </c>
      <c r="BQ186" s="62">
        <v>0.5</v>
      </c>
      <c r="BR186" s="62">
        <v>0.5</v>
      </c>
      <c r="BS186" s="62">
        <v>0.5</v>
      </c>
      <c r="BT186" s="62">
        <v>0.5</v>
      </c>
      <c r="BU186" s="62">
        <v>99</v>
      </c>
      <c r="BV186" s="62">
        <v>99</v>
      </c>
      <c r="BW186" s="62">
        <v>99</v>
      </c>
      <c r="BX186" s="62">
        <v>99</v>
      </c>
      <c r="BY186" s="62">
        <v>1</v>
      </c>
      <c r="BZ186" s="62">
        <v>1</v>
      </c>
      <c r="CA186" s="62">
        <v>99</v>
      </c>
      <c r="CB186" s="62">
        <v>99</v>
      </c>
      <c r="CC186" s="62">
        <v>1</v>
      </c>
      <c r="CD186" s="62">
        <v>1</v>
      </c>
      <c r="CE186" s="62">
        <v>1</v>
      </c>
      <c r="CF186" s="62">
        <v>1</v>
      </c>
      <c r="CG186" s="62">
        <v>1</v>
      </c>
      <c r="CH186" s="62">
        <v>1</v>
      </c>
      <c r="CI186" s="62">
        <v>1</v>
      </c>
      <c r="CJ186" s="62">
        <v>1</v>
      </c>
      <c r="CK186" s="62">
        <v>1</v>
      </c>
      <c r="CL186" s="62">
        <v>1</v>
      </c>
      <c r="CM186" s="62">
        <v>1</v>
      </c>
      <c r="CN186" s="62">
        <v>1</v>
      </c>
      <c r="CO186" s="62">
        <v>1</v>
      </c>
      <c r="CP186" s="62">
        <v>1</v>
      </c>
      <c r="CQ186" s="62">
        <v>1</v>
      </c>
      <c r="CR186" s="62">
        <v>182</v>
      </c>
      <c r="CS186" s="62" t="s">
        <v>560</v>
      </c>
      <c r="CT186" s="62">
        <v>1</v>
      </c>
      <c r="CU186" s="62">
        <v>1</v>
      </c>
      <c r="CV186" s="62">
        <v>1</v>
      </c>
      <c r="CW186" s="62">
        <v>1</v>
      </c>
      <c r="CX186" s="62">
        <v>1</v>
      </c>
      <c r="CY186" s="62">
        <v>182</v>
      </c>
      <c r="CZ186" s="62" t="s">
        <v>560</v>
      </c>
      <c r="DA186" s="62">
        <v>0</v>
      </c>
      <c r="DB186" s="62">
        <v>0</v>
      </c>
      <c r="DC186" s="62">
        <v>0</v>
      </c>
      <c r="DD186" s="62">
        <v>0</v>
      </c>
      <c r="DE186" s="62">
        <v>0</v>
      </c>
      <c r="DF186" s="62">
        <v>0</v>
      </c>
      <c r="DG186" s="62">
        <v>1</v>
      </c>
      <c r="DH186" s="62">
        <v>0</v>
      </c>
      <c r="DI186" s="62">
        <v>1</v>
      </c>
      <c r="DJ186" s="62">
        <v>1</v>
      </c>
      <c r="DK186" s="62">
        <v>1</v>
      </c>
      <c r="DM186" s="62" t="s">
        <v>552</v>
      </c>
    </row>
    <row r="187" spans="1:121" s="65" customFormat="1">
      <c r="A187" s="62" t="s">
        <v>552</v>
      </c>
      <c r="B187" s="62">
        <v>13</v>
      </c>
      <c r="C187" s="62" t="s">
        <v>561</v>
      </c>
      <c r="D187" s="62">
        <v>183</v>
      </c>
      <c r="E187" s="62">
        <v>19</v>
      </c>
      <c r="F187" s="62">
        <v>0</v>
      </c>
      <c r="G187" s="62">
        <v>4</v>
      </c>
      <c r="H187" s="62">
        <v>1</v>
      </c>
      <c r="I187" s="62">
        <v>2</v>
      </c>
      <c r="J187" s="62">
        <v>1</v>
      </c>
      <c r="K187" s="62">
        <v>1</v>
      </c>
      <c r="L187" s="62">
        <v>1</v>
      </c>
      <c r="M187" s="62">
        <v>1</v>
      </c>
      <c r="N187" s="62">
        <v>1</v>
      </c>
      <c r="O187" s="62">
        <v>1</v>
      </c>
      <c r="P187" s="62">
        <v>1</v>
      </c>
      <c r="Q187" s="62">
        <v>99</v>
      </c>
      <c r="R187" s="62">
        <v>1</v>
      </c>
      <c r="S187" s="62">
        <v>1</v>
      </c>
      <c r="T187" s="62">
        <v>1</v>
      </c>
      <c r="U187" s="62">
        <v>1</v>
      </c>
      <c r="V187" s="62">
        <v>99</v>
      </c>
      <c r="W187" s="62">
        <v>1</v>
      </c>
      <c r="X187" s="62">
        <v>1</v>
      </c>
      <c r="Y187" s="62">
        <v>1</v>
      </c>
      <c r="Z187" s="62">
        <v>1</v>
      </c>
      <c r="AA187" s="62">
        <v>1</v>
      </c>
      <c r="AB187" s="62">
        <v>1</v>
      </c>
      <c r="AC187" s="62">
        <v>1</v>
      </c>
      <c r="AD187" s="62">
        <v>1</v>
      </c>
      <c r="AE187" s="62">
        <v>1</v>
      </c>
      <c r="AF187" s="62">
        <v>1</v>
      </c>
      <c r="AG187" s="62">
        <v>0</v>
      </c>
      <c r="AH187" s="62">
        <v>1</v>
      </c>
      <c r="AI187" s="62">
        <v>99</v>
      </c>
      <c r="AJ187" s="62">
        <v>1</v>
      </c>
      <c r="AK187" s="62">
        <v>1</v>
      </c>
      <c r="AL187" s="62">
        <v>1</v>
      </c>
      <c r="AM187" s="62">
        <v>1</v>
      </c>
      <c r="AN187" s="62">
        <v>1</v>
      </c>
      <c r="AO187" s="62">
        <v>1</v>
      </c>
      <c r="AP187" s="62">
        <v>1</v>
      </c>
      <c r="AQ187" s="62">
        <v>0</v>
      </c>
      <c r="AR187" s="62">
        <v>1</v>
      </c>
      <c r="AS187" s="62">
        <v>1</v>
      </c>
      <c r="AT187" s="62">
        <v>0.5</v>
      </c>
      <c r="AU187" s="62">
        <v>1</v>
      </c>
      <c r="AV187" s="62">
        <v>1</v>
      </c>
      <c r="AW187" s="62">
        <v>1</v>
      </c>
      <c r="AX187" s="62">
        <v>1</v>
      </c>
      <c r="AY187" s="62">
        <v>0</v>
      </c>
      <c r="AZ187" s="62">
        <v>99</v>
      </c>
      <c r="BA187" s="62">
        <v>99</v>
      </c>
      <c r="BB187" s="62">
        <v>99</v>
      </c>
      <c r="BC187" s="62">
        <v>99</v>
      </c>
      <c r="BD187" s="62">
        <v>1</v>
      </c>
      <c r="BE187" s="62">
        <v>1</v>
      </c>
      <c r="BF187" s="62">
        <v>1</v>
      </c>
      <c r="BG187" s="62">
        <v>0.5</v>
      </c>
      <c r="BH187" s="62">
        <v>0.5</v>
      </c>
      <c r="BI187" s="62">
        <v>1</v>
      </c>
      <c r="BJ187" s="62">
        <v>0.5</v>
      </c>
      <c r="BK187" s="62">
        <v>0.5</v>
      </c>
      <c r="BL187" s="62">
        <v>1</v>
      </c>
      <c r="BM187" s="62">
        <v>0</v>
      </c>
      <c r="BN187" s="62">
        <v>0</v>
      </c>
      <c r="BO187" s="62">
        <v>0</v>
      </c>
      <c r="BP187" s="62">
        <v>0</v>
      </c>
      <c r="BQ187" s="62">
        <v>0</v>
      </c>
      <c r="BR187" s="62">
        <v>0</v>
      </c>
      <c r="BS187" s="62">
        <v>0</v>
      </c>
      <c r="BT187" s="62">
        <v>0</v>
      </c>
      <c r="BU187" s="62">
        <v>99</v>
      </c>
      <c r="BV187" s="62">
        <v>99</v>
      </c>
      <c r="BW187" s="62">
        <v>1</v>
      </c>
      <c r="BX187" s="62">
        <v>99</v>
      </c>
      <c r="BY187" s="62">
        <v>1</v>
      </c>
      <c r="BZ187" s="62">
        <v>1</v>
      </c>
      <c r="CA187" s="62">
        <v>0</v>
      </c>
      <c r="CB187" s="62">
        <v>99</v>
      </c>
      <c r="CC187" s="62">
        <v>1</v>
      </c>
      <c r="CD187" s="62">
        <v>1</v>
      </c>
      <c r="CE187" s="62">
        <v>1</v>
      </c>
      <c r="CF187" s="62">
        <v>1</v>
      </c>
      <c r="CG187" s="62">
        <v>99</v>
      </c>
      <c r="CH187" s="62">
        <v>1</v>
      </c>
      <c r="CI187" s="62">
        <v>1</v>
      </c>
      <c r="CJ187" s="62">
        <v>1</v>
      </c>
      <c r="CK187" s="62">
        <v>1</v>
      </c>
      <c r="CL187" s="62">
        <v>1</v>
      </c>
      <c r="CM187" s="62">
        <v>1</v>
      </c>
      <c r="CN187" s="62">
        <v>1</v>
      </c>
      <c r="CO187" s="62">
        <v>1</v>
      </c>
      <c r="CP187" s="62">
        <v>1</v>
      </c>
      <c r="CQ187" s="62">
        <v>1</v>
      </c>
      <c r="CR187" s="62">
        <v>183</v>
      </c>
      <c r="CS187" s="62" t="s">
        <v>561</v>
      </c>
      <c r="CT187" s="62">
        <v>1</v>
      </c>
      <c r="CU187" s="62">
        <v>1</v>
      </c>
      <c r="CV187" s="62">
        <v>1</v>
      </c>
      <c r="CW187" s="62">
        <v>1</v>
      </c>
      <c r="CX187" s="62">
        <v>1</v>
      </c>
      <c r="CY187" s="62">
        <v>183</v>
      </c>
      <c r="CZ187" s="62" t="s">
        <v>561</v>
      </c>
      <c r="DA187" s="62">
        <v>0</v>
      </c>
      <c r="DB187" s="62">
        <v>0</v>
      </c>
      <c r="DC187" s="62">
        <v>0</v>
      </c>
      <c r="DD187" s="62">
        <v>0</v>
      </c>
      <c r="DE187" s="62">
        <v>0</v>
      </c>
      <c r="DF187" s="62">
        <v>0</v>
      </c>
      <c r="DG187" s="62">
        <v>0</v>
      </c>
      <c r="DH187" s="62">
        <v>0</v>
      </c>
      <c r="DI187" s="62">
        <v>1</v>
      </c>
      <c r="DJ187" s="62">
        <v>1</v>
      </c>
      <c r="DK187" s="62">
        <v>0</v>
      </c>
      <c r="DM187" s="62" t="s">
        <v>552</v>
      </c>
    </row>
    <row r="188" spans="1:121" s="65" customFormat="1">
      <c r="A188" s="62" t="s">
        <v>552</v>
      </c>
      <c r="B188" s="62">
        <v>13</v>
      </c>
      <c r="C188" s="62" t="s">
        <v>562</v>
      </c>
      <c r="D188" s="62">
        <v>184</v>
      </c>
      <c r="E188" s="62">
        <v>21</v>
      </c>
      <c r="F188" s="62">
        <v>0</v>
      </c>
      <c r="G188" s="62">
        <v>8</v>
      </c>
      <c r="H188" s="62">
        <v>1</v>
      </c>
      <c r="I188" s="62">
        <v>2</v>
      </c>
      <c r="J188" s="62">
        <v>1</v>
      </c>
      <c r="K188" s="62">
        <v>1</v>
      </c>
      <c r="L188" s="62">
        <v>1</v>
      </c>
      <c r="M188" s="62">
        <v>1</v>
      </c>
      <c r="N188" s="62">
        <v>1</v>
      </c>
      <c r="O188" s="62">
        <v>1</v>
      </c>
      <c r="P188" s="62">
        <v>1</v>
      </c>
      <c r="Q188" s="62">
        <v>99</v>
      </c>
      <c r="R188" s="62">
        <v>1</v>
      </c>
      <c r="S188" s="62">
        <v>1</v>
      </c>
      <c r="T188" s="62">
        <v>1</v>
      </c>
      <c r="U188" s="62">
        <v>1</v>
      </c>
      <c r="V188" s="62">
        <v>99</v>
      </c>
      <c r="W188" s="62">
        <v>1</v>
      </c>
      <c r="X188" s="62">
        <v>1</v>
      </c>
      <c r="Y188" s="62">
        <v>1</v>
      </c>
      <c r="Z188" s="62">
        <v>1</v>
      </c>
      <c r="AA188" s="62">
        <v>1</v>
      </c>
      <c r="AB188" s="62">
        <v>1</v>
      </c>
      <c r="AC188" s="62">
        <v>1</v>
      </c>
      <c r="AD188" s="62">
        <v>1</v>
      </c>
      <c r="AE188" s="62">
        <v>1</v>
      </c>
      <c r="AF188" s="62">
        <v>1</v>
      </c>
      <c r="AG188" s="62">
        <v>1</v>
      </c>
      <c r="AH188" s="62">
        <v>1</v>
      </c>
      <c r="AI188" s="62">
        <v>99</v>
      </c>
      <c r="AJ188" s="62">
        <v>1</v>
      </c>
      <c r="AK188" s="62">
        <v>1</v>
      </c>
      <c r="AL188" s="62">
        <v>1</v>
      </c>
      <c r="AM188" s="62">
        <v>1</v>
      </c>
      <c r="AN188" s="62">
        <v>1</v>
      </c>
      <c r="AO188" s="62">
        <v>1</v>
      </c>
      <c r="AP188" s="62">
        <v>1</v>
      </c>
      <c r="AQ188" s="62">
        <v>1</v>
      </c>
      <c r="AR188" s="62">
        <v>1</v>
      </c>
      <c r="AS188" s="62">
        <v>1</v>
      </c>
      <c r="AT188" s="62">
        <v>1</v>
      </c>
      <c r="AU188" s="62">
        <v>1</v>
      </c>
      <c r="AV188" s="62">
        <v>1</v>
      </c>
      <c r="AW188" s="62">
        <v>1</v>
      </c>
      <c r="AX188" s="62">
        <v>1</v>
      </c>
      <c r="AY188" s="62">
        <v>1</v>
      </c>
      <c r="AZ188" s="62">
        <v>99</v>
      </c>
      <c r="BA188" s="62">
        <v>99</v>
      </c>
      <c r="BB188" s="62">
        <v>99</v>
      </c>
      <c r="BC188" s="62">
        <v>99</v>
      </c>
      <c r="BD188" s="62">
        <v>1</v>
      </c>
      <c r="BE188" s="62">
        <v>1</v>
      </c>
      <c r="BF188" s="62">
        <v>1</v>
      </c>
      <c r="BG188" s="62">
        <v>1</v>
      </c>
      <c r="BH188" s="62">
        <v>1</v>
      </c>
      <c r="BI188" s="62">
        <v>1</v>
      </c>
      <c r="BJ188" s="62">
        <v>1</v>
      </c>
      <c r="BK188" s="62">
        <v>1</v>
      </c>
      <c r="BL188" s="62">
        <v>1</v>
      </c>
      <c r="BM188" s="62">
        <v>0</v>
      </c>
      <c r="BN188" s="62">
        <v>0</v>
      </c>
      <c r="BO188" s="62">
        <v>1</v>
      </c>
      <c r="BP188" s="62">
        <v>0</v>
      </c>
      <c r="BQ188" s="62">
        <v>1</v>
      </c>
      <c r="BR188" s="62">
        <v>0</v>
      </c>
      <c r="BS188" s="62">
        <v>0</v>
      </c>
      <c r="BT188" s="62">
        <v>0</v>
      </c>
      <c r="BU188" s="62">
        <v>99</v>
      </c>
      <c r="BV188" s="62">
        <v>99</v>
      </c>
      <c r="BW188" s="62">
        <v>1</v>
      </c>
      <c r="BX188" s="62">
        <v>99</v>
      </c>
      <c r="BY188" s="62">
        <v>1</v>
      </c>
      <c r="BZ188" s="62">
        <v>1</v>
      </c>
      <c r="CA188" s="62">
        <v>99</v>
      </c>
      <c r="CB188" s="62">
        <v>99</v>
      </c>
      <c r="CC188" s="62">
        <v>1</v>
      </c>
      <c r="CD188" s="62">
        <v>1</v>
      </c>
      <c r="CE188" s="62">
        <v>1</v>
      </c>
      <c r="CF188" s="62">
        <v>1</v>
      </c>
      <c r="CG188" s="62">
        <v>99</v>
      </c>
      <c r="CH188" s="62">
        <v>99</v>
      </c>
      <c r="CI188" s="62">
        <v>1</v>
      </c>
      <c r="CJ188" s="62">
        <v>1</v>
      </c>
      <c r="CK188" s="62">
        <v>1</v>
      </c>
      <c r="CL188" s="62">
        <v>1</v>
      </c>
      <c r="CM188" s="62">
        <v>1</v>
      </c>
      <c r="CN188" s="62">
        <v>1</v>
      </c>
      <c r="CO188" s="62">
        <v>1</v>
      </c>
      <c r="CP188" s="62">
        <v>1</v>
      </c>
      <c r="CQ188" s="62">
        <v>1</v>
      </c>
      <c r="CR188" s="62">
        <v>184</v>
      </c>
      <c r="CS188" s="62" t="s">
        <v>562</v>
      </c>
      <c r="CT188" s="62">
        <v>1</v>
      </c>
      <c r="CU188" s="62">
        <v>1</v>
      </c>
      <c r="CV188" s="62">
        <v>1</v>
      </c>
      <c r="CW188" s="62">
        <v>1</v>
      </c>
      <c r="CX188" s="62">
        <v>1</v>
      </c>
      <c r="CY188" s="62">
        <v>184</v>
      </c>
      <c r="CZ188" s="62" t="s">
        <v>562</v>
      </c>
      <c r="DA188" s="62">
        <v>0</v>
      </c>
      <c r="DB188" s="62">
        <v>0</v>
      </c>
      <c r="DC188" s="62">
        <v>0</v>
      </c>
      <c r="DD188" s="62">
        <v>0</v>
      </c>
      <c r="DE188" s="62">
        <v>0</v>
      </c>
      <c r="DF188" s="62">
        <v>0</v>
      </c>
      <c r="DG188" s="62">
        <v>0</v>
      </c>
      <c r="DH188" s="62">
        <v>0</v>
      </c>
      <c r="DI188" s="62">
        <v>1</v>
      </c>
      <c r="DJ188" s="62">
        <v>1</v>
      </c>
      <c r="DK188" s="62">
        <v>0</v>
      </c>
      <c r="DM188" s="62" t="s">
        <v>552</v>
      </c>
    </row>
    <row r="189" spans="1:121" s="65" customFormat="1">
      <c r="A189" s="62" t="s">
        <v>552</v>
      </c>
      <c r="B189" s="62">
        <v>13</v>
      </c>
      <c r="C189" s="62" t="s">
        <v>563</v>
      </c>
      <c r="D189" s="62">
        <v>185</v>
      </c>
      <c r="E189" s="62">
        <v>31</v>
      </c>
      <c r="F189" s="62">
        <v>0</v>
      </c>
      <c r="G189" s="62">
        <v>10</v>
      </c>
      <c r="H189" s="62">
        <v>1</v>
      </c>
      <c r="I189" s="62">
        <v>2</v>
      </c>
      <c r="J189" s="62">
        <v>1</v>
      </c>
      <c r="K189" s="62">
        <v>1</v>
      </c>
      <c r="L189" s="62">
        <v>1</v>
      </c>
      <c r="M189" s="62">
        <v>1</v>
      </c>
      <c r="N189" s="62">
        <v>1</v>
      </c>
      <c r="O189" s="62">
        <v>1</v>
      </c>
      <c r="P189" s="62">
        <v>1</v>
      </c>
      <c r="Q189" s="62">
        <v>99</v>
      </c>
      <c r="R189" s="62">
        <v>1</v>
      </c>
      <c r="S189" s="62">
        <v>1</v>
      </c>
      <c r="T189" s="62">
        <v>1</v>
      </c>
      <c r="U189" s="62">
        <v>1</v>
      </c>
      <c r="V189" s="62">
        <v>99</v>
      </c>
      <c r="W189" s="62">
        <v>1</v>
      </c>
      <c r="X189" s="62">
        <v>1</v>
      </c>
      <c r="Y189" s="62">
        <v>1</v>
      </c>
      <c r="Z189" s="62">
        <v>1</v>
      </c>
      <c r="AA189" s="62">
        <v>1</v>
      </c>
      <c r="AB189" s="62">
        <v>1</v>
      </c>
      <c r="AC189" s="62">
        <v>1</v>
      </c>
      <c r="AD189" s="62">
        <v>1</v>
      </c>
      <c r="AE189" s="62">
        <v>1</v>
      </c>
      <c r="AF189" s="62">
        <v>1</v>
      </c>
      <c r="AG189" s="62">
        <v>1</v>
      </c>
      <c r="AH189" s="62">
        <v>1</v>
      </c>
      <c r="AI189" s="62">
        <v>99</v>
      </c>
      <c r="AJ189" s="62">
        <v>1</v>
      </c>
      <c r="AK189" s="62">
        <v>1</v>
      </c>
      <c r="AL189" s="62">
        <v>1</v>
      </c>
      <c r="AM189" s="62">
        <v>1</v>
      </c>
      <c r="AN189" s="62">
        <v>1</v>
      </c>
      <c r="AO189" s="62">
        <v>1</v>
      </c>
      <c r="AP189" s="62">
        <v>1</v>
      </c>
      <c r="AQ189" s="62">
        <v>0</v>
      </c>
      <c r="AR189" s="62">
        <v>1</v>
      </c>
      <c r="AS189" s="62">
        <v>1</v>
      </c>
      <c r="AT189" s="62">
        <v>1</v>
      </c>
      <c r="AU189" s="62">
        <v>1</v>
      </c>
      <c r="AV189" s="62">
        <v>1</v>
      </c>
      <c r="AW189" s="62">
        <v>1</v>
      </c>
      <c r="AX189" s="62">
        <v>1</v>
      </c>
      <c r="AY189" s="62">
        <v>1</v>
      </c>
      <c r="AZ189" s="62">
        <v>99</v>
      </c>
      <c r="BA189" s="62">
        <v>99</v>
      </c>
      <c r="BB189" s="62">
        <v>99</v>
      </c>
      <c r="BC189" s="62">
        <v>99</v>
      </c>
      <c r="BD189" s="62">
        <v>1</v>
      </c>
      <c r="BE189" s="62">
        <v>1</v>
      </c>
      <c r="BF189" s="62">
        <v>1</v>
      </c>
      <c r="BG189" s="62">
        <v>1</v>
      </c>
      <c r="BH189" s="62">
        <v>1</v>
      </c>
      <c r="BI189" s="62">
        <v>1</v>
      </c>
      <c r="BJ189" s="62">
        <v>1</v>
      </c>
      <c r="BK189" s="62">
        <v>1</v>
      </c>
      <c r="BL189" s="62">
        <v>0.5</v>
      </c>
      <c r="BM189" s="62">
        <v>0</v>
      </c>
      <c r="BN189" s="62">
        <v>0</v>
      </c>
      <c r="BO189" s="62">
        <v>0.5</v>
      </c>
      <c r="BP189" s="62">
        <v>0</v>
      </c>
      <c r="BQ189" s="62">
        <v>0</v>
      </c>
      <c r="BR189" s="62">
        <v>1</v>
      </c>
      <c r="BS189" s="62">
        <v>1</v>
      </c>
      <c r="BT189" s="62">
        <v>0</v>
      </c>
      <c r="BU189" s="62">
        <v>99</v>
      </c>
      <c r="BV189" s="62">
        <v>99</v>
      </c>
      <c r="BW189" s="62">
        <v>99</v>
      </c>
      <c r="BX189" s="62">
        <v>99</v>
      </c>
      <c r="BY189" s="62">
        <v>1</v>
      </c>
      <c r="BZ189" s="62">
        <v>1</v>
      </c>
      <c r="CA189" s="62">
        <v>99</v>
      </c>
      <c r="CB189" s="62">
        <v>99</v>
      </c>
      <c r="CC189" s="62">
        <v>1</v>
      </c>
      <c r="CD189" s="62">
        <v>1</v>
      </c>
      <c r="CE189" s="62">
        <v>1</v>
      </c>
      <c r="CF189" s="62">
        <v>1</v>
      </c>
      <c r="CG189" s="62">
        <v>1</v>
      </c>
      <c r="CH189" s="62">
        <v>1</v>
      </c>
      <c r="CI189" s="62">
        <v>1</v>
      </c>
      <c r="CJ189" s="62">
        <v>1</v>
      </c>
      <c r="CK189" s="62">
        <v>1</v>
      </c>
      <c r="CL189" s="62">
        <v>1</v>
      </c>
      <c r="CM189" s="62">
        <v>99</v>
      </c>
      <c r="CN189" s="62">
        <v>1</v>
      </c>
      <c r="CO189" s="62">
        <v>1</v>
      </c>
      <c r="CP189" s="62">
        <v>1</v>
      </c>
      <c r="CQ189" s="62">
        <v>1</v>
      </c>
      <c r="CR189" s="62">
        <v>185</v>
      </c>
      <c r="CS189" s="62" t="s">
        <v>563</v>
      </c>
      <c r="CT189" s="62">
        <v>1</v>
      </c>
      <c r="CU189" s="62">
        <v>1</v>
      </c>
      <c r="CV189" s="62">
        <v>1</v>
      </c>
      <c r="CW189" s="62">
        <v>1</v>
      </c>
      <c r="CX189" s="62">
        <v>1</v>
      </c>
      <c r="CY189" s="62">
        <v>185</v>
      </c>
      <c r="CZ189" s="62" t="s">
        <v>563</v>
      </c>
      <c r="DA189" s="62">
        <v>0</v>
      </c>
      <c r="DB189" s="62">
        <v>1</v>
      </c>
      <c r="DC189" s="62">
        <v>0</v>
      </c>
      <c r="DD189" s="62">
        <v>0</v>
      </c>
      <c r="DE189" s="62">
        <v>0</v>
      </c>
      <c r="DF189" s="62">
        <v>0</v>
      </c>
      <c r="DG189" s="62">
        <v>1</v>
      </c>
      <c r="DH189" s="62">
        <v>0</v>
      </c>
      <c r="DI189" s="62">
        <v>1</v>
      </c>
      <c r="DJ189" s="62">
        <v>1</v>
      </c>
      <c r="DK189" s="62">
        <v>1</v>
      </c>
      <c r="DM189" s="62" t="s">
        <v>552</v>
      </c>
    </row>
    <row r="190" spans="1:121" s="65" customFormat="1">
      <c r="A190" s="62" t="s">
        <v>564</v>
      </c>
      <c r="B190" s="62">
        <v>14</v>
      </c>
      <c r="C190" s="62" t="s">
        <v>565</v>
      </c>
      <c r="D190" s="62">
        <v>186</v>
      </c>
      <c r="E190" s="62">
        <v>517</v>
      </c>
      <c r="F190" s="62">
        <v>4</v>
      </c>
      <c r="G190" s="62">
        <v>120</v>
      </c>
      <c r="H190" s="62">
        <v>1</v>
      </c>
      <c r="I190" s="62">
        <v>2</v>
      </c>
      <c r="J190" s="62"/>
      <c r="K190" s="62">
        <v>1</v>
      </c>
      <c r="L190" s="62">
        <v>1</v>
      </c>
      <c r="M190" s="62">
        <v>1</v>
      </c>
      <c r="N190" s="62">
        <v>1</v>
      </c>
      <c r="O190" s="62">
        <v>1</v>
      </c>
      <c r="P190" s="62">
        <v>1</v>
      </c>
      <c r="Q190" s="62">
        <v>1</v>
      </c>
      <c r="R190" s="62">
        <v>1</v>
      </c>
      <c r="S190" s="62">
        <v>1</v>
      </c>
      <c r="T190" s="62">
        <v>1</v>
      </c>
      <c r="U190" s="62">
        <v>1</v>
      </c>
      <c r="V190" s="62">
        <v>99</v>
      </c>
      <c r="W190" s="62">
        <v>1</v>
      </c>
      <c r="X190" s="62">
        <v>1</v>
      </c>
      <c r="Y190" s="62">
        <v>1</v>
      </c>
      <c r="Z190" s="62">
        <v>1</v>
      </c>
      <c r="AA190" s="62">
        <v>1</v>
      </c>
      <c r="AB190" s="62">
        <v>1</v>
      </c>
      <c r="AC190" s="62">
        <v>1</v>
      </c>
      <c r="AD190" s="62">
        <v>1</v>
      </c>
      <c r="AE190" s="62">
        <v>1</v>
      </c>
      <c r="AF190" s="62">
        <v>1</v>
      </c>
      <c r="AG190" s="62">
        <v>1</v>
      </c>
      <c r="AH190" s="62">
        <v>1</v>
      </c>
      <c r="AI190" s="62">
        <v>1</v>
      </c>
      <c r="AJ190" s="62">
        <v>1</v>
      </c>
      <c r="AK190" s="62">
        <v>1</v>
      </c>
      <c r="AL190" s="62">
        <v>1</v>
      </c>
      <c r="AM190" s="62">
        <v>1</v>
      </c>
      <c r="AN190" s="62">
        <v>1</v>
      </c>
      <c r="AO190" s="62">
        <v>1</v>
      </c>
      <c r="AP190" s="62">
        <v>1</v>
      </c>
      <c r="AQ190" s="62">
        <v>0</v>
      </c>
      <c r="AR190" s="62">
        <v>1</v>
      </c>
      <c r="AS190" s="62">
        <v>1</v>
      </c>
      <c r="AT190" s="62">
        <v>1</v>
      </c>
      <c r="AU190" s="62">
        <v>1</v>
      </c>
      <c r="AV190" s="62">
        <v>1</v>
      </c>
      <c r="AW190" s="62">
        <v>1</v>
      </c>
      <c r="AX190" s="62">
        <v>0</v>
      </c>
      <c r="AY190" s="62">
        <v>1</v>
      </c>
      <c r="AZ190" s="62">
        <v>99</v>
      </c>
      <c r="BA190" s="62">
        <v>99</v>
      </c>
      <c r="BB190" s="62">
        <v>99</v>
      </c>
      <c r="BC190" s="62">
        <v>99</v>
      </c>
      <c r="BD190" s="62">
        <v>1</v>
      </c>
      <c r="BE190" s="62">
        <v>1</v>
      </c>
      <c r="BF190" s="62">
        <v>1</v>
      </c>
      <c r="BG190" s="62">
        <v>1</v>
      </c>
      <c r="BH190" s="62">
        <v>1</v>
      </c>
      <c r="BI190" s="62">
        <v>1</v>
      </c>
      <c r="BJ190" s="62">
        <v>1</v>
      </c>
      <c r="BK190" s="62">
        <v>1</v>
      </c>
      <c r="BL190" s="62">
        <v>1</v>
      </c>
      <c r="BM190" s="62">
        <v>1</v>
      </c>
      <c r="BN190" s="62">
        <v>1</v>
      </c>
      <c r="BO190" s="62">
        <v>1</v>
      </c>
      <c r="BP190" s="62">
        <v>1</v>
      </c>
      <c r="BQ190" s="62">
        <v>1</v>
      </c>
      <c r="BR190" s="62">
        <v>1</v>
      </c>
      <c r="BS190" s="62">
        <v>1</v>
      </c>
      <c r="BT190" s="62">
        <v>1</v>
      </c>
      <c r="BU190" s="62">
        <v>99</v>
      </c>
      <c r="BV190" s="62">
        <v>99</v>
      </c>
      <c r="BW190" s="62">
        <v>99</v>
      </c>
      <c r="BX190" s="62">
        <v>99</v>
      </c>
      <c r="BY190" s="62">
        <v>0.5</v>
      </c>
      <c r="BZ190" s="62">
        <v>1</v>
      </c>
      <c r="CA190" s="62">
        <v>99</v>
      </c>
      <c r="CB190" s="62">
        <v>99</v>
      </c>
      <c r="CC190" s="62">
        <v>1</v>
      </c>
      <c r="CD190" s="62">
        <v>1</v>
      </c>
      <c r="CE190" s="62">
        <v>1</v>
      </c>
      <c r="CF190" s="62">
        <v>1</v>
      </c>
      <c r="CG190" s="62">
        <v>1</v>
      </c>
      <c r="CH190" s="62">
        <v>1</v>
      </c>
      <c r="CI190" s="62">
        <v>1</v>
      </c>
      <c r="CJ190" s="62">
        <v>1</v>
      </c>
      <c r="CK190" s="62">
        <v>1</v>
      </c>
      <c r="CL190" s="62">
        <v>1</v>
      </c>
      <c r="CM190" s="62">
        <v>1</v>
      </c>
      <c r="CN190" s="62">
        <v>1</v>
      </c>
      <c r="CO190" s="62">
        <v>1</v>
      </c>
      <c r="CP190" s="62">
        <v>1</v>
      </c>
      <c r="CQ190" s="62">
        <v>1</v>
      </c>
      <c r="CR190" s="62">
        <v>186</v>
      </c>
      <c r="CS190" s="62" t="s">
        <v>565</v>
      </c>
      <c r="CT190" s="62">
        <v>1</v>
      </c>
      <c r="CU190" s="62">
        <v>1</v>
      </c>
      <c r="CV190" s="62">
        <v>1</v>
      </c>
      <c r="CW190" s="62">
        <v>1</v>
      </c>
      <c r="CX190" s="62">
        <v>1</v>
      </c>
      <c r="CY190" s="62">
        <v>186</v>
      </c>
      <c r="CZ190" s="62" t="s">
        <v>565</v>
      </c>
      <c r="DA190" s="62">
        <v>1</v>
      </c>
      <c r="DB190" s="62">
        <v>0</v>
      </c>
      <c r="DC190" s="62">
        <v>1</v>
      </c>
      <c r="DD190" s="62">
        <v>0</v>
      </c>
      <c r="DE190" s="62">
        <v>1</v>
      </c>
      <c r="DF190" s="62">
        <v>1</v>
      </c>
      <c r="DG190" s="62">
        <v>0</v>
      </c>
      <c r="DH190" s="62">
        <v>0</v>
      </c>
      <c r="DI190" s="62">
        <v>1</v>
      </c>
      <c r="DJ190" s="62">
        <v>1</v>
      </c>
      <c r="DK190" s="62">
        <v>1</v>
      </c>
      <c r="DM190" s="62" t="s">
        <v>564</v>
      </c>
    </row>
    <row r="191" spans="1:121" s="65" customFormat="1">
      <c r="A191" s="62" t="s">
        <v>564</v>
      </c>
      <c r="B191" s="62">
        <v>14</v>
      </c>
      <c r="C191" s="62" t="s">
        <v>566</v>
      </c>
      <c r="D191" s="62">
        <v>187</v>
      </c>
      <c r="E191" s="62">
        <v>487</v>
      </c>
      <c r="F191" s="62">
        <v>30</v>
      </c>
      <c r="G191" s="62">
        <v>87</v>
      </c>
      <c r="H191" s="62">
        <v>1</v>
      </c>
      <c r="I191" s="62">
        <v>2</v>
      </c>
      <c r="J191" s="62"/>
      <c r="K191" s="62">
        <v>1</v>
      </c>
      <c r="L191" s="62">
        <v>1</v>
      </c>
      <c r="M191" s="62">
        <v>1</v>
      </c>
      <c r="N191" s="62">
        <v>1</v>
      </c>
      <c r="O191" s="62">
        <v>1</v>
      </c>
      <c r="P191" s="62">
        <v>1</v>
      </c>
      <c r="Q191" s="62">
        <v>1</v>
      </c>
      <c r="R191" s="62">
        <v>1</v>
      </c>
      <c r="S191" s="62">
        <v>1</v>
      </c>
      <c r="T191" s="62">
        <v>1</v>
      </c>
      <c r="U191" s="62">
        <v>1</v>
      </c>
      <c r="V191" s="62">
        <v>99</v>
      </c>
      <c r="W191" s="62">
        <v>1</v>
      </c>
      <c r="X191" s="62">
        <v>1</v>
      </c>
      <c r="Y191" s="62">
        <v>1</v>
      </c>
      <c r="Z191" s="62">
        <v>1</v>
      </c>
      <c r="AA191" s="62">
        <v>1</v>
      </c>
      <c r="AB191" s="62">
        <v>1</v>
      </c>
      <c r="AC191" s="62">
        <v>1</v>
      </c>
      <c r="AD191" s="62">
        <v>1</v>
      </c>
      <c r="AE191" s="62">
        <v>1</v>
      </c>
      <c r="AF191" s="62">
        <v>1</v>
      </c>
      <c r="AG191" s="62">
        <v>1</v>
      </c>
      <c r="AH191" s="62">
        <v>1</v>
      </c>
      <c r="AI191" s="62">
        <v>1</v>
      </c>
      <c r="AJ191" s="62">
        <v>1</v>
      </c>
      <c r="AK191" s="62">
        <v>1</v>
      </c>
      <c r="AL191" s="62">
        <v>1</v>
      </c>
      <c r="AM191" s="62">
        <v>1</v>
      </c>
      <c r="AN191" s="62">
        <v>1</v>
      </c>
      <c r="AO191" s="62">
        <v>1</v>
      </c>
      <c r="AP191" s="62">
        <v>1</v>
      </c>
      <c r="AQ191" s="62">
        <v>1</v>
      </c>
      <c r="AR191" s="62">
        <v>1</v>
      </c>
      <c r="AS191" s="62">
        <v>1</v>
      </c>
      <c r="AT191" s="62">
        <v>1</v>
      </c>
      <c r="AU191" s="62">
        <v>1</v>
      </c>
      <c r="AV191" s="62">
        <v>1</v>
      </c>
      <c r="AW191" s="62">
        <v>1</v>
      </c>
      <c r="AX191" s="62">
        <v>1</v>
      </c>
      <c r="AY191" s="62">
        <v>1</v>
      </c>
      <c r="AZ191" s="62">
        <v>99</v>
      </c>
      <c r="BA191" s="62">
        <v>99</v>
      </c>
      <c r="BB191" s="62">
        <v>99</v>
      </c>
      <c r="BC191" s="62">
        <v>99</v>
      </c>
      <c r="BD191" s="62">
        <v>1</v>
      </c>
      <c r="BE191" s="62">
        <v>1</v>
      </c>
      <c r="BF191" s="62">
        <v>1</v>
      </c>
      <c r="BG191" s="62">
        <v>1</v>
      </c>
      <c r="BH191" s="62">
        <v>1</v>
      </c>
      <c r="BI191" s="62">
        <v>1</v>
      </c>
      <c r="BJ191" s="62">
        <v>1</v>
      </c>
      <c r="BK191" s="62">
        <v>1</v>
      </c>
      <c r="BL191" s="62">
        <v>1</v>
      </c>
      <c r="BM191" s="62">
        <v>1</v>
      </c>
      <c r="BN191" s="62">
        <v>1</v>
      </c>
      <c r="BO191" s="62">
        <v>1</v>
      </c>
      <c r="BP191" s="62">
        <v>1</v>
      </c>
      <c r="BQ191" s="62">
        <v>1</v>
      </c>
      <c r="BR191" s="62">
        <v>1</v>
      </c>
      <c r="BS191" s="62">
        <v>1</v>
      </c>
      <c r="BT191" s="62">
        <v>1</v>
      </c>
      <c r="BU191" s="62">
        <v>1</v>
      </c>
      <c r="BV191" s="62">
        <v>1</v>
      </c>
      <c r="BW191" s="62">
        <v>99</v>
      </c>
      <c r="BX191" s="62">
        <v>99</v>
      </c>
      <c r="BY191" s="62">
        <v>1</v>
      </c>
      <c r="BZ191" s="62">
        <v>1</v>
      </c>
      <c r="CA191" s="62">
        <v>99</v>
      </c>
      <c r="CB191" s="62">
        <v>99</v>
      </c>
      <c r="CC191" s="62">
        <v>1</v>
      </c>
      <c r="CD191" s="62">
        <v>1</v>
      </c>
      <c r="CE191" s="62">
        <v>1</v>
      </c>
      <c r="CF191" s="62">
        <v>1</v>
      </c>
      <c r="CG191" s="62">
        <v>1</v>
      </c>
      <c r="CH191" s="62">
        <v>1</v>
      </c>
      <c r="CI191" s="62">
        <v>1</v>
      </c>
      <c r="CJ191" s="62">
        <v>1</v>
      </c>
      <c r="CK191" s="62">
        <v>1</v>
      </c>
      <c r="CL191" s="62">
        <v>1</v>
      </c>
      <c r="CM191" s="62">
        <v>1</v>
      </c>
      <c r="CN191" s="62">
        <v>1</v>
      </c>
      <c r="CO191" s="62">
        <v>1</v>
      </c>
      <c r="CP191" s="62">
        <v>1</v>
      </c>
      <c r="CQ191" s="62">
        <v>1</v>
      </c>
      <c r="CR191" s="62">
        <v>187</v>
      </c>
      <c r="CS191" s="62" t="s">
        <v>566</v>
      </c>
      <c r="CT191" s="62">
        <v>1</v>
      </c>
      <c r="CU191" s="62">
        <v>1</v>
      </c>
      <c r="CV191" s="62">
        <v>1</v>
      </c>
      <c r="CW191" s="62">
        <v>1</v>
      </c>
      <c r="CX191" s="62">
        <v>1</v>
      </c>
      <c r="CY191" s="62">
        <v>187</v>
      </c>
      <c r="CZ191" s="62" t="s">
        <v>566</v>
      </c>
      <c r="DA191" s="62">
        <v>1</v>
      </c>
      <c r="DB191" s="62">
        <v>0</v>
      </c>
      <c r="DC191" s="62">
        <v>1</v>
      </c>
      <c r="DD191" s="62">
        <v>0</v>
      </c>
      <c r="DE191" s="62">
        <v>1</v>
      </c>
      <c r="DF191" s="62">
        <v>1</v>
      </c>
      <c r="DG191" s="62">
        <v>1</v>
      </c>
      <c r="DH191" s="62">
        <v>1</v>
      </c>
      <c r="DI191" s="62">
        <v>1</v>
      </c>
      <c r="DJ191" s="62">
        <v>1</v>
      </c>
      <c r="DK191" s="62">
        <v>1</v>
      </c>
      <c r="DM191" s="62" t="s">
        <v>564</v>
      </c>
    </row>
    <row r="192" spans="1:121" s="65" customFormat="1">
      <c r="A192" s="62" t="s">
        <v>564</v>
      </c>
      <c r="B192" s="62">
        <v>14</v>
      </c>
      <c r="C192" s="62" t="s">
        <v>567</v>
      </c>
      <c r="D192" s="62">
        <v>188</v>
      </c>
      <c r="E192" s="62">
        <v>1174</v>
      </c>
      <c r="F192" s="62">
        <v>107</v>
      </c>
      <c r="G192" s="62">
        <v>284</v>
      </c>
      <c r="H192" s="62">
        <v>1</v>
      </c>
      <c r="I192" s="62">
        <v>2</v>
      </c>
      <c r="J192" s="62"/>
      <c r="K192" s="62">
        <v>1</v>
      </c>
      <c r="L192" s="62">
        <v>1</v>
      </c>
      <c r="M192" s="62">
        <v>1</v>
      </c>
      <c r="N192" s="62">
        <v>1</v>
      </c>
      <c r="O192" s="62">
        <v>1</v>
      </c>
      <c r="P192" s="62">
        <v>1</v>
      </c>
      <c r="Q192" s="62">
        <v>1</v>
      </c>
      <c r="R192" s="62">
        <v>1</v>
      </c>
      <c r="S192" s="62">
        <v>1</v>
      </c>
      <c r="T192" s="62">
        <v>1</v>
      </c>
      <c r="U192" s="62">
        <v>1</v>
      </c>
      <c r="V192" s="62">
        <v>99</v>
      </c>
      <c r="W192" s="62">
        <v>1</v>
      </c>
      <c r="X192" s="62">
        <v>1</v>
      </c>
      <c r="Y192" s="62">
        <v>1</v>
      </c>
      <c r="Z192" s="62">
        <v>1</v>
      </c>
      <c r="AA192" s="62">
        <v>1</v>
      </c>
      <c r="AB192" s="62">
        <v>1</v>
      </c>
      <c r="AC192" s="62">
        <v>1</v>
      </c>
      <c r="AD192" s="62">
        <v>1</v>
      </c>
      <c r="AE192" s="62">
        <v>1</v>
      </c>
      <c r="AF192" s="62">
        <v>1</v>
      </c>
      <c r="AG192" s="62">
        <v>1</v>
      </c>
      <c r="AH192" s="62">
        <v>1</v>
      </c>
      <c r="AI192" s="62">
        <v>1</v>
      </c>
      <c r="AJ192" s="62">
        <v>1</v>
      </c>
      <c r="AK192" s="62">
        <v>1</v>
      </c>
      <c r="AL192" s="62">
        <v>1</v>
      </c>
      <c r="AM192" s="62">
        <v>1</v>
      </c>
      <c r="AN192" s="62">
        <v>1</v>
      </c>
      <c r="AO192" s="62">
        <v>1</v>
      </c>
      <c r="AP192" s="62">
        <v>1</v>
      </c>
      <c r="AQ192" s="62">
        <v>1</v>
      </c>
      <c r="AR192" s="62">
        <v>1</v>
      </c>
      <c r="AS192" s="62">
        <v>1</v>
      </c>
      <c r="AT192" s="62">
        <v>1</v>
      </c>
      <c r="AU192" s="62">
        <v>1</v>
      </c>
      <c r="AV192" s="62">
        <v>1</v>
      </c>
      <c r="AW192" s="62">
        <v>1</v>
      </c>
      <c r="AX192" s="62">
        <v>1</v>
      </c>
      <c r="AY192" s="62">
        <v>1</v>
      </c>
      <c r="AZ192" s="62">
        <v>99</v>
      </c>
      <c r="BA192" s="62">
        <v>99</v>
      </c>
      <c r="BB192" s="62">
        <v>99</v>
      </c>
      <c r="BC192" s="62">
        <v>99</v>
      </c>
      <c r="BD192" s="62">
        <v>1</v>
      </c>
      <c r="BE192" s="62">
        <v>1</v>
      </c>
      <c r="BF192" s="62">
        <v>1</v>
      </c>
      <c r="BG192" s="62">
        <v>1</v>
      </c>
      <c r="BH192" s="62">
        <v>1</v>
      </c>
      <c r="BI192" s="62">
        <v>1</v>
      </c>
      <c r="BJ192" s="62">
        <v>1</v>
      </c>
      <c r="BK192" s="62">
        <v>1</v>
      </c>
      <c r="BL192" s="62">
        <v>1</v>
      </c>
      <c r="BM192" s="62">
        <v>1</v>
      </c>
      <c r="BN192" s="62">
        <v>0.5</v>
      </c>
      <c r="BO192" s="62">
        <v>1</v>
      </c>
      <c r="BP192" s="62">
        <v>1</v>
      </c>
      <c r="BQ192" s="62">
        <v>1</v>
      </c>
      <c r="BR192" s="62">
        <v>1</v>
      </c>
      <c r="BS192" s="62">
        <v>0.5</v>
      </c>
      <c r="BT192" s="62">
        <v>0.5</v>
      </c>
      <c r="BU192" s="62">
        <v>99</v>
      </c>
      <c r="BV192" s="62">
        <v>99</v>
      </c>
      <c r="BW192" s="62">
        <v>99</v>
      </c>
      <c r="BX192" s="62">
        <v>99</v>
      </c>
      <c r="BY192" s="62">
        <v>1</v>
      </c>
      <c r="BZ192" s="62">
        <v>1</v>
      </c>
      <c r="CA192" s="62">
        <v>99</v>
      </c>
      <c r="CB192" s="62">
        <v>99</v>
      </c>
      <c r="CC192" s="62">
        <v>1</v>
      </c>
      <c r="CD192" s="62">
        <v>1</v>
      </c>
      <c r="CE192" s="62">
        <v>1</v>
      </c>
      <c r="CF192" s="62">
        <v>1</v>
      </c>
      <c r="CG192" s="62">
        <v>1</v>
      </c>
      <c r="CH192" s="62">
        <v>1</v>
      </c>
      <c r="CI192" s="62">
        <v>1</v>
      </c>
      <c r="CJ192" s="62">
        <v>1</v>
      </c>
      <c r="CK192" s="62">
        <v>1</v>
      </c>
      <c r="CL192" s="62">
        <v>1</v>
      </c>
      <c r="CM192" s="62">
        <v>99</v>
      </c>
      <c r="CN192" s="62">
        <v>1</v>
      </c>
      <c r="CO192" s="62">
        <v>1</v>
      </c>
      <c r="CP192" s="62">
        <v>1</v>
      </c>
      <c r="CQ192" s="62">
        <v>1</v>
      </c>
      <c r="CR192" s="62">
        <v>188</v>
      </c>
      <c r="CS192" s="62" t="s">
        <v>567</v>
      </c>
      <c r="CT192" s="62">
        <v>1</v>
      </c>
      <c r="CU192" s="62">
        <v>1</v>
      </c>
      <c r="CV192" s="62">
        <v>1</v>
      </c>
      <c r="CW192" s="62">
        <v>1</v>
      </c>
      <c r="CX192" s="62">
        <v>1</v>
      </c>
      <c r="CY192" s="62">
        <v>188</v>
      </c>
      <c r="CZ192" s="62" t="s">
        <v>567</v>
      </c>
      <c r="DA192" s="62">
        <v>1</v>
      </c>
      <c r="DB192" s="62">
        <v>0</v>
      </c>
      <c r="DC192" s="62">
        <v>1</v>
      </c>
      <c r="DD192" s="62">
        <v>0</v>
      </c>
      <c r="DE192" s="62">
        <v>1</v>
      </c>
      <c r="DF192" s="62">
        <v>1</v>
      </c>
      <c r="DG192" s="62">
        <v>1</v>
      </c>
      <c r="DH192" s="62">
        <v>0</v>
      </c>
      <c r="DI192" s="62">
        <v>1</v>
      </c>
      <c r="DJ192" s="62">
        <v>1</v>
      </c>
      <c r="DK192" s="62">
        <v>1</v>
      </c>
      <c r="DM192" s="62" t="s">
        <v>564</v>
      </c>
    </row>
    <row r="193" spans="1:121" s="65" customFormat="1">
      <c r="A193" s="62" t="s">
        <v>564</v>
      </c>
      <c r="B193" s="62">
        <v>14</v>
      </c>
      <c r="C193" s="62" t="s">
        <v>568</v>
      </c>
      <c r="D193" s="62">
        <v>189</v>
      </c>
      <c r="E193" s="62">
        <v>260</v>
      </c>
      <c r="F193" s="62">
        <v>1</v>
      </c>
      <c r="G193" s="62">
        <v>60</v>
      </c>
      <c r="H193" s="62">
        <v>1</v>
      </c>
      <c r="I193" s="62">
        <v>2</v>
      </c>
      <c r="J193" s="62"/>
      <c r="K193" s="62">
        <v>1</v>
      </c>
      <c r="L193" s="62">
        <v>1</v>
      </c>
      <c r="M193" s="62">
        <v>1</v>
      </c>
      <c r="N193" s="62">
        <v>1</v>
      </c>
      <c r="O193" s="62">
        <v>1</v>
      </c>
      <c r="P193" s="62">
        <v>1</v>
      </c>
      <c r="Q193" s="62">
        <v>99</v>
      </c>
      <c r="R193" s="62">
        <v>1</v>
      </c>
      <c r="S193" s="62">
        <v>1</v>
      </c>
      <c r="T193" s="62">
        <v>1</v>
      </c>
      <c r="U193" s="62">
        <v>1</v>
      </c>
      <c r="V193" s="62">
        <v>99</v>
      </c>
      <c r="W193" s="62">
        <v>1</v>
      </c>
      <c r="X193" s="62">
        <v>1</v>
      </c>
      <c r="Y193" s="62">
        <v>1</v>
      </c>
      <c r="Z193" s="62">
        <v>1</v>
      </c>
      <c r="AA193" s="62">
        <v>1</v>
      </c>
      <c r="AB193" s="62">
        <v>1</v>
      </c>
      <c r="AC193" s="62">
        <v>1</v>
      </c>
      <c r="AD193" s="62">
        <v>1</v>
      </c>
      <c r="AE193" s="62">
        <v>1</v>
      </c>
      <c r="AF193" s="62">
        <v>1</v>
      </c>
      <c r="AG193" s="62">
        <v>1</v>
      </c>
      <c r="AH193" s="62">
        <v>1</v>
      </c>
      <c r="AI193" s="62">
        <v>1</v>
      </c>
      <c r="AJ193" s="62">
        <v>1</v>
      </c>
      <c r="AK193" s="62">
        <v>1</v>
      </c>
      <c r="AL193" s="62">
        <v>1</v>
      </c>
      <c r="AM193" s="62">
        <v>1</v>
      </c>
      <c r="AN193" s="62">
        <v>1</v>
      </c>
      <c r="AO193" s="62">
        <v>1</v>
      </c>
      <c r="AP193" s="62">
        <v>1</v>
      </c>
      <c r="AQ193" s="62">
        <v>0.5</v>
      </c>
      <c r="AR193" s="62">
        <v>1</v>
      </c>
      <c r="AS193" s="62">
        <v>1</v>
      </c>
      <c r="AT193" s="62">
        <v>1</v>
      </c>
      <c r="AU193" s="62">
        <v>1</v>
      </c>
      <c r="AV193" s="62">
        <v>1</v>
      </c>
      <c r="AW193" s="62">
        <v>1</v>
      </c>
      <c r="AX193" s="62">
        <v>1</v>
      </c>
      <c r="AY193" s="62">
        <v>1</v>
      </c>
      <c r="AZ193" s="62">
        <v>99</v>
      </c>
      <c r="BA193" s="62">
        <v>99</v>
      </c>
      <c r="BB193" s="62">
        <v>99</v>
      </c>
      <c r="BC193" s="62">
        <v>99</v>
      </c>
      <c r="BD193" s="62">
        <v>1</v>
      </c>
      <c r="BE193" s="62">
        <v>1</v>
      </c>
      <c r="BF193" s="62">
        <v>1</v>
      </c>
      <c r="BG193" s="62">
        <v>1</v>
      </c>
      <c r="BH193" s="62">
        <v>1</v>
      </c>
      <c r="BI193" s="62">
        <v>0.5</v>
      </c>
      <c r="BJ193" s="62">
        <v>0.5</v>
      </c>
      <c r="BK193" s="62">
        <v>1</v>
      </c>
      <c r="BL193" s="62">
        <v>1</v>
      </c>
      <c r="BM193" s="62">
        <v>0</v>
      </c>
      <c r="BN193" s="62">
        <v>0.5</v>
      </c>
      <c r="BO193" s="62">
        <v>1</v>
      </c>
      <c r="BP193" s="62">
        <v>1</v>
      </c>
      <c r="BQ193" s="62">
        <v>0</v>
      </c>
      <c r="BR193" s="62">
        <v>0.5</v>
      </c>
      <c r="BS193" s="62">
        <v>1</v>
      </c>
      <c r="BT193" s="62">
        <v>1</v>
      </c>
      <c r="BU193" s="62">
        <v>99</v>
      </c>
      <c r="BV193" s="62">
        <v>99</v>
      </c>
      <c r="BW193" s="62">
        <v>99</v>
      </c>
      <c r="BX193" s="62">
        <v>99</v>
      </c>
      <c r="BY193" s="62">
        <v>1</v>
      </c>
      <c r="BZ193" s="62">
        <v>1</v>
      </c>
      <c r="CA193" s="62">
        <v>99</v>
      </c>
      <c r="CB193" s="62">
        <v>99</v>
      </c>
      <c r="CC193" s="62">
        <v>1</v>
      </c>
      <c r="CD193" s="62">
        <v>1</v>
      </c>
      <c r="CE193" s="62">
        <v>1</v>
      </c>
      <c r="CF193" s="62">
        <v>1</v>
      </c>
      <c r="CG193" s="62">
        <v>1</v>
      </c>
      <c r="CH193" s="62">
        <v>99</v>
      </c>
      <c r="CI193" s="62">
        <v>1</v>
      </c>
      <c r="CJ193" s="62">
        <v>1</v>
      </c>
      <c r="CK193" s="62">
        <v>1</v>
      </c>
      <c r="CL193" s="62">
        <v>1</v>
      </c>
      <c r="CM193" s="62">
        <v>99</v>
      </c>
      <c r="CN193" s="62">
        <v>1</v>
      </c>
      <c r="CO193" s="62">
        <v>1</v>
      </c>
      <c r="CP193" s="62">
        <v>1</v>
      </c>
      <c r="CQ193" s="62">
        <v>0</v>
      </c>
      <c r="CR193" s="62">
        <v>189</v>
      </c>
      <c r="CS193" s="62" t="s">
        <v>568</v>
      </c>
      <c r="CT193" s="62">
        <v>1</v>
      </c>
      <c r="CU193" s="62">
        <v>1</v>
      </c>
      <c r="CV193" s="62">
        <v>1</v>
      </c>
      <c r="CW193" s="62">
        <v>1</v>
      </c>
      <c r="CX193" s="62">
        <v>1</v>
      </c>
      <c r="CY193" s="62">
        <v>189</v>
      </c>
      <c r="CZ193" s="62" t="s">
        <v>568</v>
      </c>
      <c r="DA193" s="62">
        <v>1</v>
      </c>
      <c r="DB193" s="62">
        <v>0</v>
      </c>
      <c r="DC193" s="62">
        <v>0</v>
      </c>
      <c r="DD193" s="62">
        <v>0</v>
      </c>
      <c r="DE193" s="62">
        <v>0</v>
      </c>
      <c r="DF193" s="62">
        <v>0</v>
      </c>
      <c r="DG193" s="62">
        <v>0</v>
      </c>
      <c r="DH193" s="62">
        <v>0</v>
      </c>
      <c r="DI193" s="62">
        <v>1</v>
      </c>
      <c r="DJ193" s="62">
        <v>1</v>
      </c>
      <c r="DK193" s="62">
        <v>1</v>
      </c>
      <c r="DM193" s="62" t="s">
        <v>564</v>
      </c>
    </row>
    <row r="194" spans="1:121" s="65" customFormat="1">
      <c r="A194" s="62" t="s">
        <v>564</v>
      </c>
      <c r="B194" s="62">
        <v>14</v>
      </c>
      <c r="C194" s="62" t="s">
        <v>569</v>
      </c>
      <c r="D194" s="62">
        <v>190</v>
      </c>
      <c r="E194" s="62">
        <v>241</v>
      </c>
      <c r="F194" s="62">
        <v>12</v>
      </c>
      <c r="G194" s="62">
        <v>51</v>
      </c>
      <c r="H194" s="62">
        <v>1</v>
      </c>
      <c r="I194" s="62">
        <v>2</v>
      </c>
      <c r="J194" s="62"/>
      <c r="K194" s="62">
        <v>1</v>
      </c>
      <c r="L194" s="62">
        <v>1</v>
      </c>
      <c r="M194" s="62">
        <v>1</v>
      </c>
      <c r="N194" s="62">
        <v>1</v>
      </c>
      <c r="O194" s="62">
        <v>1</v>
      </c>
      <c r="P194" s="62">
        <v>1</v>
      </c>
      <c r="Q194" s="62">
        <v>1</v>
      </c>
      <c r="R194" s="62">
        <v>1</v>
      </c>
      <c r="S194" s="62">
        <v>1</v>
      </c>
      <c r="T194" s="62">
        <v>1</v>
      </c>
      <c r="U194" s="62">
        <v>1</v>
      </c>
      <c r="V194" s="62">
        <v>99</v>
      </c>
      <c r="W194" s="62">
        <v>1</v>
      </c>
      <c r="X194" s="62">
        <v>1</v>
      </c>
      <c r="Y194" s="62">
        <v>1</v>
      </c>
      <c r="Z194" s="62">
        <v>1</v>
      </c>
      <c r="AA194" s="62">
        <v>1</v>
      </c>
      <c r="AB194" s="62">
        <v>1</v>
      </c>
      <c r="AC194" s="62">
        <v>1</v>
      </c>
      <c r="AD194" s="62">
        <v>1</v>
      </c>
      <c r="AE194" s="62">
        <v>1</v>
      </c>
      <c r="AF194" s="62">
        <v>1</v>
      </c>
      <c r="AG194" s="62">
        <v>1</v>
      </c>
      <c r="AH194" s="62">
        <v>1</v>
      </c>
      <c r="AI194" s="62">
        <v>1</v>
      </c>
      <c r="AJ194" s="62">
        <v>1</v>
      </c>
      <c r="AK194" s="62">
        <v>1</v>
      </c>
      <c r="AL194" s="62">
        <v>1</v>
      </c>
      <c r="AM194" s="62">
        <v>1</v>
      </c>
      <c r="AN194" s="62">
        <v>1</v>
      </c>
      <c r="AO194" s="62">
        <v>1</v>
      </c>
      <c r="AP194" s="62">
        <v>1</v>
      </c>
      <c r="AQ194" s="62">
        <v>1</v>
      </c>
      <c r="AR194" s="62">
        <v>1</v>
      </c>
      <c r="AS194" s="62">
        <v>1</v>
      </c>
      <c r="AT194" s="62">
        <v>1</v>
      </c>
      <c r="AU194" s="62">
        <v>1</v>
      </c>
      <c r="AV194" s="62">
        <v>1</v>
      </c>
      <c r="AW194" s="62">
        <v>1</v>
      </c>
      <c r="AX194" s="62">
        <v>1</v>
      </c>
      <c r="AY194" s="62">
        <v>1</v>
      </c>
      <c r="AZ194" s="62">
        <v>99</v>
      </c>
      <c r="BA194" s="62">
        <v>99</v>
      </c>
      <c r="BB194" s="62">
        <v>99</v>
      </c>
      <c r="BC194" s="62">
        <v>99</v>
      </c>
      <c r="BD194" s="62">
        <v>1</v>
      </c>
      <c r="BE194" s="62">
        <v>1</v>
      </c>
      <c r="BF194" s="62">
        <v>1</v>
      </c>
      <c r="BG194" s="62">
        <v>1</v>
      </c>
      <c r="BH194" s="62">
        <v>1</v>
      </c>
      <c r="BI194" s="62">
        <v>1</v>
      </c>
      <c r="BJ194" s="62">
        <v>1</v>
      </c>
      <c r="BK194" s="62">
        <v>1</v>
      </c>
      <c r="BL194" s="62">
        <v>1</v>
      </c>
      <c r="BM194" s="62">
        <v>1</v>
      </c>
      <c r="BN194" s="62">
        <v>1</v>
      </c>
      <c r="BO194" s="62">
        <v>1</v>
      </c>
      <c r="BP194" s="62">
        <v>1</v>
      </c>
      <c r="BQ194" s="62">
        <v>1</v>
      </c>
      <c r="BR194" s="62">
        <v>1</v>
      </c>
      <c r="BS194" s="62">
        <v>1</v>
      </c>
      <c r="BT194" s="62">
        <v>1</v>
      </c>
      <c r="BU194" s="62">
        <v>99</v>
      </c>
      <c r="BV194" s="62">
        <v>99</v>
      </c>
      <c r="BW194" s="62">
        <v>99</v>
      </c>
      <c r="BX194" s="62">
        <v>99</v>
      </c>
      <c r="BY194" s="62">
        <v>1</v>
      </c>
      <c r="BZ194" s="62">
        <v>1</v>
      </c>
      <c r="CA194" s="62">
        <v>99</v>
      </c>
      <c r="CB194" s="62">
        <v>99</v>
      </c>
      <c r="CC194" s="62">
        <v>1</v>
      </c>
      <c r="CD194" s="62">
        <v>1</v>
      </c>
      <c r="CE194" s="62">
        <v>1</v>
      </c>
      <c r="CF194" s="62">
        <v>1</v>
      </c>
      <c r="CG194" s="62">
        <v>1</v>
      </c>
      <c r="CH194" s="62">
        <v>1</v>
      </c>
      <c r="CI194" s="62">
        <v>1</v>
      </c>
      <c r="CJ194" s="62">
        <v>1</v>
      </c>
      <c r="CK194" s="62">
        <v>1</v>
      </c>
      <c r="CL194" s="62">
        <v>1</v>
      </c>
      <c r="CM194" s="62">
        <v>1</v>
      </c>
      <c r="CN194" s="62">
        <v>1</v>
      </c>
      <c r="CO194" s="62">
        <v>1</v>
      </c>
      <c r="CP194" s="62">
        <v>1</v>
      </c>
      <c r="CQ194" s="62">
        <v>1</v>
      </c>
      <c r="CR194" s="62">
        <v>190</v>
      </c>
      <c r="CS194" s="62" t="s">
        <v>569</v>
      </c>
      <c r="CT194" s="62">
        <v>1</v>
      </c>
      <c r="CU194" s="62">
        <v>1</v>
      </c>
      <c r="CV194" s="62">
        <v>1</v>
      </c>
      <c r="CW194" s="62">
        <v>1</v>
      </c>
      <c r="CX194" s="62">
        <v>1</v>
      </c>
      <c r="CY194" s="62">
        <v>190</v>
      </c>
      <c r="CZ194" s="62" t="s">
        <v>569</v>
      </c>
      <c r="DA194" s="62">
        <v>0</v>
      </c>
      <c r="DB194" s="62">
        <v>0</v>
      </c>
      <c r="DC194" s="62">
        <v>0</v>
      </c>
      <c r="DD194" s="62">
        <v>0</v>
      </c>
      <c r="DE194" s="62">
        <v>1</v>
      </c>
      <c r="DF194" s="62">
        <v>1</v>
      </c>
      <c r="DG194" s="62">
        <v>1</v>
      </c>
      <c r="DH194" s="62">
        <v>0</v>
      </c>
      <c r="DI194" s="62">
        <v>1</v>
      </c>
      <c r="DJ194" s="62">
        <v>1</v>
      </c>
      <c r="DK194" s="62">
        <v>1</v>
      </c>
      <c r="DM194" s="62" t="s">
        <v>564</v>
      </c>
    </row>
    <row r="195" spans="1:121" s="65" customFormat="1">
      <c r="A195" s="62" t="s">
        <v>564</v>
      </c>
      <c r="B195" s="62">
        <v>14</v>
      </c>
      <c r="C195" s="62" t="s">
        <v>570</v>
      </c>
      <c r="D195" s="62">
        <v>191</v>
      </c>
      <c r="E195" s="62">
        <v>81</v>
      </c>
      <c r="F195" s="62">
        <v>5</v>
      </c>
      <c r="G195" s="62">
        <v>30</v>
      </c>
      <c r="H195" s="62">
        <v>1</v>
      </c>
      <c r="I195" s="62">
        <v>2</v>
      </c>
      <c r="J195" s="62"/>
      <c r="K195" s="62">
        <v>1</v>
      </c>
      <c r="L195" s="62">
        <v>1</v>
      </c>
      <c r="M195" s="62">
        <v>1</v>
      </c>
      <c r="N195" s="62">
        <v>1</v>
      </c>
      <c r="O195" s="62">
        <v>1</v>
      </c>
      <c r="P195" s="62">
        <v>1</v>
      </c>
      <c r="Q195" s="62">
        <v>1</v>
      </c>
      <c r="R195" s="62">
        <v>1</v>
      </c>
      <c r="S195" s="62">
        <v>1</v>
      </c>
      <c r="T195" s="62">
        <v>1</v>
      </c>
      <c r="U195" s="62">
        <v>1</v>
      </c>
      <c r="V195" s="62">
        <v>99</v>
      </c>
      <c r="W195" s="62">
        <v>1</v>
      </c>
      <c r="X195" s="62">
        <v>1</v>
      </c>
      <c r="Y195" s="62">
        <v>1</v>
      </c>
      <c r="Z195" s="62">
        <v>1</v>
      </c>
      <c r="AA195" s="62">
        <v>1</v>
      </c>
      <c r="AB195" s="62">
        <v>1</v>
      </c>
      <c r="AC195" s="62">
        <v>1</v>
      </c>
      <c r="AD195" s="62">
        <v>1</v>
      </c>
      <c r="AE195" s="62">
        <v>1</v>
      </c>
      <c r="AF195" s="62">
        <v>1</v>
      </c>
      <c r="AG195" s="62">
        <v>1</v>
      </c>
      <c r="AH195" s="62">
        <v>1</v>
      </c>
      <c r="AI195" s="62">
        <v>1</v>
      </c>
      <c r="AJ195" s="62">
        <v>1</v>
      </c>
      <c r="AK195" s="62">
        <v>1</v>
      </c>
      <c r="AL195" s="62">
        <v>1</v>
      </c>
      <c r="AM195" s="62">
        <v>1</v>
      </c>
      <c r="AN195" s="62">
        <v>1</v>
      </c>
      <c r="AO195" s="62">
        <v>1</v>
      </c>
      <c r="AP195" s="62">
        <v>1</v>
      </c>
      <c r="AQ195" s="62">
        <v>1</v>
      </c>
      <c r="AR195" s="62">
        <v>1</v>
      </c>
      <c r="AS195" s="62">
        <v>1</v>
      </c>
      <c r="AT195" s="62">
        <v>1</v>
      </c>
      <c r="AU195" s="62">
        <v>1</v>
      </c>
      <c r="AV195" s="62">
        <v>0.5</v>
      </c>
      <c r="AW195" s="62">
        <v>1</v>
      </c>
      <c r="AX195" s="62">
        <v>1</v>
      </c>
      <c r="AY195" s="62">
        <v>1</v>
      </c>
      <c r="AZ195" s="62">
        <v>99</v>
      </c>
      <c r="BA195" s="62">
        <v>99</v>
      </c>
      <c r="BB195" s="62">
        <v>99</v>
      </c>
      <c r="BC195" s="62">
        <v>99</v>
      </c>
      <c r="BD195" s="62">
        <v>1</v>
      </c>
      <c r="BE195" s="62">
        <v>1</v>
      </c>
      <c r="BF195" s="62">
        <v>1</v>
      </c>
      <c r="BG195" s="62">
        <v>1</v>
      </c>
      <c r="BH195" s="62">
        <v>1</v>
      </c>
      <c r="BI195" s="62">
        <v>1</v>
      </c>
      <c r="BJ195" s="62">
        <v>1</v>
      </c>
      <c r="BK195" s="62">
        <v>1</v>
      </c>
      <c r="BL195" s="62">
        <v>1</v>
      </c>
      <c r="BM195" s="62">
        <v>0.5</v>
      </c>
      <c r="BN195" s="62">
        <v>0.5</v>
      </c>
      <c r="BO195" s="62">
        <v>1</v>
      </c>
      <c r="BP195" s="62">
        <v>1</v>
      </c>
      <c r="BQ195" s="62">
        <v>1</v>
      </c>
      <c r="BR195" s="62">
        <v>1</v>
      </c>
      <c r="BS195" s="62">
        <v>1</v>
      </c>
      <c r="BT195" s="62">
        <v>0.5</v>
      </c>
      <c r="BU195" s="62">
        <v>99</v>
      </c>
      <c r="BV195" s="62">
        <v>99</v>
      </c>
      <c r="BW195" s="62">
        <v>99</v>
      </c>
      <c r="BX195" s="62">
        <v>99</v>
      </c>
      <c r="BY195" s="62">
        <v>1</v>
      </c>
      <c r="BZ195" s="62">
        <v>1</v>
      </c>
      <c r="CA195" s="62">
        <v>99</v>
      </c>
      <c r="CB195" s="62">
        <v>99</v>
      </c>
      <c r="CC195" s="62">
        <v>1</v>
      </c>
      <c r="CD195" s="62">
        <v>1</v>
      </c>
      <c r="CE195" s="62">
        <v>1</v>
      </c>
      <c r="CF195" s="62">
        <v>1</v>
      </c>
      <c r="CG195" s="62">
        <v>1</v>
      </c>
      <c r="CH195" s="62">
        <v>1</v>
      </c>
      <c r="CI195" s="62">
        <v>1</v>
      </c>
      <c r="CJ195" s="62">
        <v>1</v>
      </c>
      <c r="CK195" s="62">
        <v>1</v>
      </c>
      <c r="CL195" s="62">
        <v>1</v>
      </c>
      <c r="CM195" s="62">
        <v>1</v>
      </c>
      <c r="CN195" s="62">
        <v>1</v>
      </c>
      <c r="CO195" s="62">
        <v>1</v>
      </c>
      <c r="CP195" s="62">
        <v>1</v>
      </c>
      <c r="CQ195" s="62">
        <v>1</v>
      </c>
      <c r="CR195" s="62">
        <v>191</v>
      </c>
      <c r="CS195" s="62" t="s">
        <v>570</v>
      </c>
      <c r="CT195" s="62">
        <v>1</v>
      </c>
      <c r="CU195" s="62">
        <v>1</v>
      </c>
      <c r="CV195" s="62">
        <v>1</v>
      </c>
      <c r="CW195" s="62">
        <v>1</v>
      </c>
      <c r="CX195" s="62">
        <v>1</v>
      </c>
      <c r="CY195" s="62">
        <v>191</v>
      </c>
      <c r="CZ195" s="62" t="s">
        <v>570</v>
      </c>
      <c r="DA195" s="62">
        <v>1</v>
      </c>
      <c r="DB195" s="62">
        <v>0</v>
      </c>
      <c r="DC195" s="62">
        <v>1</v>
      </c>
      <c r="DD195" s="62">
        <v>0</v>
      </c>
      <c r="DE195" s="62">
        <v>0</v>
      </c>
      <c r="DF195" s="62">
        <v>0</v>
      </c>
      <c r="DG195" s="62">
        <v>1</v>
      </c>
      <c r="DH195" s="62">
        <v>0</v>
      </c>
      <c r="DI195" s="62">
        <v>1</v>
      </c>
      <c r="DJ195" s="62">
        <v>1</v>
      </c>
      <c r="DK195" s="62">
        <v>1</v>
      </c>
      <c r="DM195" s="62" t="s">
        <v>564</v>
      </c>
    </row>
    <row r="196" spans="1:121" s="65" customFormat="1">
      <c r="A196" s="62" t="s">
        <v>564</v>
      </c>
      <c r="B196" s="62">
        <v>14</v>
      </c>
      <c r="C196" s="62" t="s">
        <v>571</v>
      </c>
      <c r="D196" s="62">
        <v>192</v>
      </c>
      <c r="E196" s="62">
        <v>341</v>
      </c>
      <c r="F196" s="62">
        <v>73</v>
      </c>
      <c r="G196" s="62">
        <v>81</v>
      </c>
      <c r="H196" s="62">
        <v>1</v>
      </c>
      <c r="I196" s="62">
        <v>2</v>
      </c>
      <c r="J196" s="62"/>
      <c r="K196" s="62">
        <v>1</v>
      </c>
      <c r="L196" s="62">
        <v>1</v>
      </c>
      <c r="M196" s="62">
        <v>1</v>
      </c>
      <c r="N196" s="62">
        <v>1</v>
      </c>
      <c r="O196" s="62">
        <v>1</v>
      </c>
      <c r="P196" s="62">
        <v>1</v>
      </c>
      <c r="Q196" s="62">
        <v>1</v>
      </c>
      <c r="R196" s="62">
        <v>1</v>
      </c>
      <c r="S196" s="62">
        <v>1</v>
      </c>
      <c r="T196" s="62">
        <v>1</v>
      </c>
      <c r="U196" s="62">
        <v>1</v>
      </c>
      <c r="V196" s="62">
        <v>99</v>
      </c>
      <c r="W196" s="62">
        <v>1</v>
      </c>
      <c r="X196" s="62">
        <v>1</v>
      </c>
      <c r="Y196" s="62">
        <v>1</v>
      </c>
      <c r="Z196" s="62">
        <v>1</v>
      </c>
      <c r="AA196" s="62">
        <v>1</v>
      </c>
      <c r="AB196" s="62">
        <v>1</v>
      </c>
      <c r="AC196" s="62">
        <v>1</v>
      </c>
      <c r="AD196" s="62">
        <v>1</v>
      </c>
      <c r="AE196" s="62">
        <v>1</v>
      </c>
      <c r="AF196" s="62">
        <v>1</v>
      </c>
      <c r="AG196" s="62">
        <v>1</v>
      </c>
      <c r="AH196" s="62">
        <v>1</v>
      </c>
      <c r="AI196" s="62">
        <v>1</v>
      </c>
      <c r="AJ196" s="62">
        <v>1</v>
      </c>
      <c r="AK196" s="62">
        <v>1</v>
      </c>
      <c r="AL196" s="62">
        <v>1</v>
      </c>
      <c r="AM196" s="62">
        <v>1</v>
      </c>
      <c r="AN196" s="62">
        <v>1</v>
      </c>
      <c r="AO196" s="62">
        <v>1</v>
      </c>
      <c r="AP196" s="62">
        <v>1</v>
      </c>
      <c r="AQ196" s="62">
        <v>1</v>
      </c>
      <c r="AR196" s="62">
        <v>1</v>
      </c>
      <c r="AS196" s="62">
        <v>1</v>
      </c>
      <c r="AT196" s="62">
        <v>1</v>
      </c>
      <c r="AU196" s="62">
        <v>1</v>
      </c>
      <c r="AV196" s="62">
        <v>1</v>
      </c>
      <c r="AW196" s="62">
        <v>1</v>
      </c>
      <c r="AX196" s="62">
        <v>1</v>
      </c>
      <c r="AY196" s="62">
        <v>1</v>
      </c>
      <c r="AZ196" s="62">
        <v>99</v>
      </c>
      <c r="BA196" s="62">
        <v>99</v>
      </c>
      <c r="BB196" s="62">
        <v>99</v>
      </c>
      <c r="BC196" s="62">
        <v>99</v>
      </c>
      <c r="BD196" s="62">
        <v>1</v>
      </c>
      <c r="BE196" s="62">
        <v>1</v>
      </c>
      <c r="BF196" s="62">
        <v>1</v>
      </c>
      <c r="BG196" s="62">
        <v>1</v>
      </c>
      <c r="BH196" s="62">
        <v>1</v>
      </c>
      <c r="BI196" s="62">
        <v>1</v>
      </c>
      <c r="BJ196" s="62">
        <v>1</v>
      </c>
      <c r="BK196" s="62">
        <v>1</v>
      </c>
      <c r="BL196" s="62">
        <v>0.5</v>
      </c>
      <c r="BM196" s="62">
        <v>0</v>
      </c>
      <c r="BN196" s="62">
        <v>0</v>
      </c>
      <c r="BO196" s="62">
        <v>0</v>
      </c>
      <c r="BP196" s="62">
        <v>1</v>
      </c>
      <c r="BQ196" s="62">
        <v>1</v>
      </c>
      <c r="BR196" s="62">
        <v>1</v>
      </c>
      <c r="BS196" s="62">
        <v>1</v>
      </c>
      <c r="BT196" s="62">
        <v>0</v>
      </c>
      <c r="BU196" s="62">
        <v>99</v>
      </c>
      <c r="BV196" s="62">
        <v>99</v>
      </c>
      <c r="BW196" s="62">
        <v>99</v>
      </c>
      <c r="BX196" s="62">
        <v>99</v>
      </c>
      <c r="BY196" s="62">
        <v>1</v>
      </c>
      <c r="BZ196" s="62">
        <v>1</v>
      </c>
      <c r="CA196" s="62">
        <v>99</v>
      </c>
      <c r="CB196" s="62">
        <v>99</v>
      </c>
      <c r="CC196" s="62">
        <v>1</v>
      </c>
      <c r="CD196" s="62">
        <v>1</v>
      </c>
      <c r="CE196" s="62">
        <v>1</v>
      </c>
      <c r="CF196" s="62">
        <v>1</v>
      </c>
      <c r="CG196" s="62">
        <v>1</v>
      </c>
      <c r="CH196" s="62">
        <v>1</v>
      </c>
      <c r="CI196" s="62">
        <v>1</v>
      </c>
      <c r="CJ196" s="62">
        <v>1</v>
      </c>
      <c r="CK196" s="62">
        <v>1</v>
      </c>
      <c r="CL196" s="62">
        <v>1</v>
      </c>
      <c r="CM196" s="62">
        <v>1</v>
      </c>
      <c r="CN196" s="62">
        <v>1</v>
      </c>
      <c r="CO196" s="62">
        <v>1</v>
      </c>
      <c r="CP196" s="62">
        <v>1</v>
      </c>
      <c r="CQ196" s="62">
        <v>1</v>
      </c>
      <c r="CR196" s="62">
        <v>192</v>
      </c>
      <c r="CS196" s="62" t="s">
        <v>571</v>
      </c>
      <c r="CT196" s="62">
        <v>1</v>
      </c>
      <c r="CU196" s="62">
        <v>1</v>
      </c>
      <c r="CV196" s="62">
        <v>1</v>
      </c>
      <c r="CW196" s="62">
        <v>1</v>
      </c>
      <c r="CX196" s="62">
        <v>1</v>
      </c>
      <c r="CY196" s="62">
        <v>192</v>
      </c>
      <c r="CZ196" s="62" t="s">
        <v>571</v>
      </c>
      <c r="DA196" s="62">
        <v>0</v>
      </c>
      <c r="DB196" s="62">
        <v>0</v>
      </c>
      <c r="DC196" s="62">
        <v>0</v>
      </c>
      <c r="DD196" s="62">
        <v>0</v>
      </c>
      <c r="DE196" s="62">
        <v>1</v>
      </c>
      <c r="DF196" s="62">
        <v>1</v>
      </c>
      <c r="DG196" s="62">
        <v>1</v>
      </c>
      <c r="DH196" s="62">
        <v>0</v>
      </c>
      <c r="DI196" s="62">
        <v>1</v>
      </c>
      <c r="DJ196" s="62">
        <v>1</v>
      </c>
      <c r="DK196" s="62">
        <v>1</v>
      </c>
      <c r="DL196" s="63"/>
      <c r="DM196" s="62" t="s">
        <v>564</v>
      </c>
      <c r="DN196" s="63"/>
      <c r="DO196" s="63"/>
      <c r="DP196" s="63"/>
      <c r="DQ196" s="63"/>
    </row>
    <row r="197" spans="1:121" s="65" customFormat="1">
      <c r="A197" s="62" t="s">
        <v>564</v>
      </c>
      <c r="B197" s="62">
        <v>14</v>
      </c>
      <c r="C197" s="62" t="s">
        <v>572</v>
      </c>
      <c r="D197" s="62">
        <v>193</v>
      </c>
      <c r="E197" s="62">
        <v>58</v>
      </c>
      <c r="F197" s="62">
        <v>0</v>
      </c>
      <c r="G197" s="62">
        <v>20</v>
      </c>
      <c r="H197" s="62">
        <v>1</v>
      </c>
      <c r="I197" s="62">
        <v>2</v>
      </c>
      <c r="J197" s="62"/>
      <c r="K197" s="62">
        <v>1</v>
      </c>
      <c r="L197" s="62">
        <v>1</v>
      </c>
      <c r="M197" s="62">
        <v>1</v>
      </c>
      <c r="N197" s="62">
        <v>1</v>
      </c>
      <c r="O197" s="62">
        <v>1</v>
      </c>
      <c r="P197" s="62">
        <v>1</v>
      </c>
      <c r="Q197" s="62">
        <v>1</v>
      </c>
      <c r="R197" s="62">
        <v>1</v>
      </c>
      <c r="S197" s="62">
        <v>1</v>
      </c>
      <c r="T197" s="62">
        <v>1</v>
      </c>
      <c r="U197" s="62">
        <v>1</v>
      </c>
      <c r="V197" s="62">
        <v>99</v>
      </c>
      <c r="W197" s="62">
        <v>1</v>
      </c>
      <c r="X197" s="62">
        <v>1</v>
      </c>
      <c r="Y197" s="62">
        <v>1</v>
      </c>
      <c r="Z197" s="62">
        <v>1</v>
      </c>
      <c r="AA197" s="62">
        <v>1</v>
      </c>
      <c r="AB197" s="62">
        <v>1</v>
      </c>
      <c r="AC197" s="62">
        <v>1</v>
      </c>
      <c r="AD197" s="62">
        <v>1</v>
      </c>
      <c r="AE197" s="62">
        <v>1</v>
      </c>
      <c r="AF197" s="62">
        <v>1</v>
      </c>
      <c r="AG197" s="62">
        <v>1</v>
      </c>
      <c r="AH197" s="62">
        <v>1</v>
      </c>
      <c r="AI197" s="62">
        <v>1</v>
      </c>
      <c r="AJ197" s="62">
        <v>1</v>
      </c>
      <c r="AK197" s="62">
        <v>1</v>
      </c>
      <c r="AL197" s="62">
        <v>1</v>
      </c>
      <c r="AM197" s="62">
        <v>1</v>
      </c>
      <c r="AN197" s="62">
        <v>1</v>
      </c>
      <c r="AO197" s="62">
        <v>1</v>
      </c>
      <c r="AP197" s="62">
        <v>1</v>
      </c>
      <c r="AQ197" s="62">
        <v>1</v>
      </c>
      <c r="AR197" s="62">
        <v>1</v>
      </c>
      <c r="AS197" s="62">
        <v>1</v>
      </c>
      <c r="AT197" s="62">
        <v>1</v>
      </c>
      <c r="AU197" s="62">
        <v>1</v>
      </c>
      <c r="AV197" s="62">
        <v>1</v>
      </c>
      <c r="AW197" s="62">
        <v>1</v>
      </c>
      <c r="AX197" s="62">
        <v>1</v>
      </c>
      <c r="AY197" s="62">
        <v>1</v>
      </c>
      <c r="AZ197" s="62">
        <v>99</v>
      </c>
      <c r="BA197" s="62">
        <v>99</v>
      </c>
      <c r="BB197" s="62">
        <v>99</v>
      </c>
      <c r="BC197" s="62">
        <v>99</v>
      </c>
      <c r="BD197" s="62">
        <v>1</v>
      </c>
      <c r="BE197" s="62">
        <v>1</v>
      </c>
      <c r="BF197" s="62">
        <v>1</v>
      </c>
      <c r="BG197" s="62">
        <v>1</v>
      </c>
      <c r="BH197" s="62">
        <v>1</v>
      </c>
      <c r="BI197" s="62">
        <v>1</v>
      </c>
      <c r="BJ197" s="62">
        <v>1</v>
      </c>
      <c r="BK197" s="62">
        <v>1</v>
      </c>
      <c r="BL197" s="62">
        <v>1</v>
      </c>
      <c r="BM197" s="62">
        <v>1</v>
      </c>
      <c r="BN197" s="62">
        <v>0.5</v>
      </c>
      <c r="BO197" s="62">
        <v>1</v>
      </c>
      <c r="BP197" s="62">
        <v>1</v>
      </c>
      <c r="BQ197" s="62">
        <v>1</v>
      </c>
      <c r="BR197" s="62">
        <v>1</v>
      </c>
      <c r="BS197" s="62">
        <v>1</v>
      </c>
      <c r="BT197" s="62">
        <v>1</v>
      </c>
      <c r="BU197" s="62">
        <v>99</v>
      </c>
      <c r="BV197" s="62">
        <v>99</v>
      </c>
      <c r="BW197" s="62">
        <v>99</v>
      </c>
      <c r="BX197" s="62">
        <v>99</v>
      </c>
      <c r="BY197" s="62">
        <v>1</v>
      </c>
      <c r="BZ197" s="62">
        <v>1</v>
      </c>
      <c r="CA197" s="62">
        <v>99</v>
      </c>
      <c r="CB197" s="62">
        <v>99</v>
      </c>
      <c r="CC197" s="62">
        <v>1</v>
      </c>
      <c r="CD197" s="62">
        <v>1</v>
      </c>
      <c r="CE197" s="62">
        <v>1</v>
      </c>
      <c r="CF197" s="62">
        <v>1</v>
      </c>
      <c r="CG197" s="62">
        <v>1</v>
      </c>
      <c r="CH197" s="62">
        <v>1</v>
      </c>
      <c r="CI197" s="62">
        <v>1</v>
      </c>
      <c r="CJ197" s="62">
        <v>1</v>
      </c>
      <c r="CK197" s="62">
        <v>1</v>
      </c>
      <c r="CL197" s="62">
        <v>1</v>
      </c>
      <c r="CM197" s="62">
        <v>99</v>
      </c>
      <c r="CN197" s="62">
        <v>1</v>
      </c>
      <c r="CO197" s="62">
        <v>1</v>
      </c>
      <c r="CP197" s="62">
        <v>1</v>
      </c>
      <c r="CQ197" s="62">
        <v>1</v>
      </c>
      <c r="CR197" s="62">
        <v>193</v>
      </c>
      <c r="CS197" s="62" t="s">
        <v>572</v>
      </c>
      <c r="CT197" s="62">
        <v>1</v>
      </c>
      <c r="CU197" s="62">
        <v>1</v>
      </c>
      <c r="CV197" s="62">
        <v>1</v>
      </c>
      <c r="CW197" s="62">
        <v>1</v>
      </c>
      <c r="CX197" s="62">
        <v>1</v>
      </c>
      <c r="CY197" s="62">
        <v>193</v>
      </c>
      <c r="CZ197" s="62" t="s">
        <v>572</v>
      </c>
      <c r="DA197" s="62">
        <v>1</v>
      </c>
      <c r="DB197" s="62">
        <v>0</v>
      </c>
      <c r="DC197" s="62">
        <v>0</v>
      </c>
      <c r="DD197" s="62">
        <v>0</v>
      </c>
      <c r="DE197" s="62">
        <v>1</v>
      </c>
      <c r="DF197" s="62">
        <v>0</v>
      </c>
      <c r="DG197" s="62">
        <v>0</v>
      </c>
      <c r="DH197" s="62">
        <v>0</v>
      </c>
      <c r="DI197" s="62">
        <v>1</v>
      </c>
      <c r="DJ197" s="62">
        <v>1</v>
      </c>
      <c r="DK197" s="62">
        <v>0</v>
      </c>
      <c r="DM197" s="62" t="s">
        <v>564</v>
      </c>
    </row>
    <row r="198" spans="1:121" s="65" customFormat="1">
      <c r="A198" s="62" t="s">
        <v>564</v>
      </c>
      <c r="B198" s="62">
        <v>14</v>
      </c>
      <c r="C198" s="62" t="s">
        <v>573</v>
      </c>
      <c r="D198" s="62">
        <v>194</v>
      </c>
      <c r="E198" s="62">
        <v>77</v>
      </c>
      <c r="F198" s="62">
        <v>1</v>
      </c>
      <c r="G198" s="62">
        <v>25</v>
      </c>
      <c r="H198" s="62">
        <v>1</v>
      </c>
      <c r="I198" s="62">
        <v>2</v>
      </c>
      <c r="J198" s="62"/>
      <c r="K198" s="62">
        <v>1</v>
      </c>
      <c r="L198" s="62">
        <v>1</v>
      </c>
      <c r="M198" s="62">
        <v>1</v>
      </c>
      <c r="N198" s="62">
        <v>1</v>
      </c>
      <c r="O198" s="62">
        <v>1</v>
      </c>
      <c r="P198" s="62">
        <v>1</v>
      </c>
      <c r="Q198" s="62">
        <v>1</v>
      </c>
      <c r="R198" s="62">
        <v>1</v>
      </c>
      <c r="S198" s="62">
        <v>1</v>
      </c>
      <c r="T198" s="62">
        <v>1</v>
      </c>
      <c r="U198" s="62">
        <v>1</v>
      </c>
      <c r="V198" s="62">
        <v>99</v>
      </c>
      <c r="W198" s="62">
        <v>1</v>
      </c>
      <c r="X198" s="62">
        <v>1</v>
      </c>
      <c r="Y198" s="62">
        <v>1</v>
      </c>
      <c r="Z198" s="62">
        <v>1</v>
      </c>
      <c r="AA198" s="62">
        <v>1</v>
      </c>
      <c r="AB198" s="62">
        <v>1</v>
      </c>
      <c r="AC198" s="62">
        <v>1</v>
      </c>
      <c r="AD198" s="62">
        <v>1</v>
      </c>
      <c r="AE198" s="62">
        <v>1</v>
      </c>
      <c r="AF198" s="62">
        <v>1</v>
      </c>
      <c r="AG198" s="62">
        <v>1</v>
      </c>
      <c r="AH198" s="62">
        <v>1</v>
      </c>
      <c r="AI198" s="62">
        <v>99</v>
      </c>
      <c r="AJ198" s="62">
        <v>1</v>
      </c>
      <c r="AK198" s="62">
        <v>1</v>
      </c>
      <c r="AL198" s="62">
        <v>1</v>
      </c>
      <c r="AM198" s="62">
        <v>1</v>
      </c>
      <c r="AN198" s="62">
        <v>1</v>
      </c>
      <c r="AO198" s="62">
        <v>1</v>
      </c>
      <c r="AP198" s="62">
        <v>1</v>
      </c>
      <c r="AQ198" s="62">
        <v>1</v>
      </c>
      <c r="AR198" s="62">
        <v>1</v>
      </c>
      <c r="AS198" s="62">
        <v>1</v>
      </c>
      <c r="AT198" s="62">
        <v>1</v>
      </c>
      <c r="AU198" s="62">
        <v>1</v>
      </c>
      <c r="AV198" s="62">
        <v>1</v>
      </c>
      <c r="AW198" s="62">
        <v>1</v>
      </c>
      <c r="AX198" s="62">
        <v>1</v>
      </c>
      <c r="AY198" s="62">
        <v>1</v>
      </c>
      <c r="AZ198" s="62">
        <v>99</v>
      </c>
      <c r="BA198" s="62">
        <v>99</v>
      </c>
      <c r="BB198" s="62">
        <v>99</v>
      </c>
      <c r="BC198" s="62">
        <v>99</v>
      </c>
      <c r="BD198" s="62">
        <v>1</v>
      </c>
      <c r="BE198" s="62">
        <v>1</v>
      </c>
      <c r="BF198" s="62">
        <v>1</v>
      </c>
      <c r="BG198" s="62">
        <v>1</v>
      </c>
      <c r="BH198" s="62">
        <v>1</v>
      </c>
      <c r="BI198" s="62">
        <v>1</v>
      </c>
      <c r="BJ198" s="62">
        <v>1</v>
      </c>
      <c r="BK198" s="62">
        <v>1</v>
      </c>
      <c r="BL198" s="62">
        <v>1</v>
      </c>
      <c r="BM198" s="62">
        <v>1</v>
      </c>
      <c r="BN198" s="62">
        <v>1</v>
      </c>
      <c r="BO198" s="62">
        <v>1</v>
      </c>
      <c r="BP198" s="62">
        <v>1</v>
      </c>
      <c r="BQ198" s="62">
        <v>1</v>
      </c>
      <c r="BR198" s="62">
        <v>1</v>
      </c>
      <c r="BS198" s="62">
        <v>1</v>
      </c>
      <c r="BT198" s="62">
        <v>1</v>
      </c>
      <c r="BU198" s="62">
        <v>99</v>
      </c>
      <c r="BV198" s="62">
        <v>99</v>
      </c>
      <c r="BW198" s="62">
        <v>99</v>
      </c>
      <c r="BX198" s="62">
        <v>99</v>
      </c>
      <c r="BY198" s="62">
        <v>1</v>
      </c>
      <c r="BZ198" s="62">
        <v>1</v>
      </c>
      <c r="CA198" s="62">
        <v>99</v>
      </c>
      <c r="CB198" s="62">
        <v>99</v>
      </c>
      <c r="CC198" s="62">
        <v>1</v>
      </c>
      <c r="CD198" s="62">
        <v>1</v>
      </c>
      <c r="CE198" s="62">
        <v>1</v>
      </c>
      <c r="CF198" s="62">
        <v>1</v>
      </c>
      <c r="CG198" s="62">
        <v>1</v>
      </c>
      <c r="CH198" s="62">
        <v>1</v>
      </c>
      <c r="CI198" s="62">
        <v>1</v>
      </c>
      <c r="CJ198" s="62">
        <v>1</v>
      </c>
      <c r="CK198" s="62">
        <v>1</v>
      </c>
      <c r="CL198" s="62">
        <v>1</v>
      </c>
      <c r="CM198" s="62">
        <v>1</v>
      </c>
      <c r="CN198" s="62">
        <v>1</v>
      </c>
      <c r="CO198" s="62">
        <v>1</v>
      </c>
      <c r="CP198" s="62">
        <v>1</v>
      </c>
      <c r="CQ198" s="62">
        <v>1</v>
      </c>
      <c r="CR198" s="62">
        <v>194</v>
      </c>
      <c r="CS198" s="62" t="s">
        <v>573</v>
      </c>
      <c r="CT198" s="62">
        <v>1</v>
      </c>
      <c r="CU198" s="62">
        <v>1</v>
      </c>
      <c r="CV198" s="62">
        <v>1</v>
      </c>
      <c r="CW198" s="62">
        <v>1</v>
      </c>
      <c r="CX198" s="62">
        <v>1</v>
      </c>
      <c r="CY198" s="62">
        <v>194</v>
      </c>
      <c r="CZ198" s="62" t="s">
        <v>573</v>
      </c>
      <c r="DA198" s="62">
        <v>1</v>
      </c>
      <c r="DB198" s="62">
        <v>1</v>
      </c>
      <c r="DC198" s="62">
        <v>1</v>
      </c>
      <c r="DD198" s="62">
        <v>0</v>
      </c>
      <c r="DE198" s="62">
        <v>1</v>
      </c>
      <c r="DF198" s="62">
        <v>0</v>
      </c>
      <c r="DG198" s="62">
        <v>0</v>
      </c>
      <c r="DH198" s="62">
        <v>0</v>
      </c>
      <c r="DI198" s="62">
        <v>1</v>
      </c>
      <c r="DJ198" s="62">
        <v>1</v>
      </c>
      <c r="DK198" s="62">
        <v>1</v>
      </c>
      <c r="DM198" s="62" t="s">
        <v>564</v>
      </c>
    </row>
    <row r="199" spans="1:121" s="65" customFormat="1">
      <c r="A199" s="62" t="s">
        <v>564</v>
      </c>
      <c r="B199" s="62">
        <v>14</v>
      </c>
      <c r="C199" s="62" t="s">
        <v>574</v>
      </c>
      <c r="D199" s="62">
        <v>195</v>
      </c>
      <c r="E199" s="62">
        <v>226</v>
      </c>
      <c r="F199" s="62">
        <v>27</v>
      </c>
      <c r="G199" s="62">
        <v>45</v>
      </c>
      <c r="H199" s="62">
        <v>1</v>
      </c>
      <c r="I199" s="62">
        <v>2</v>
      </c>
      <c r="J199" s="62"/>
      <c r="K199" s="62">
        <v>1</v>
      </c>
      <c r="L199" s="62">
        <v>1</v>
      </c>
      <c r="M199" s="62">
        <v>1</v>
      </c>
      <c r="N199" s="62">
        <v>1</v>
      </c>
      <c r="O199" s="62">
        <v>1</v>
      </c>
      <c r="P199" s="62">
        <v>1</v>
      </c>
      <c r="Q199" s="62">
        <v>1</v>
      </c>
      <c r="R199" s="62">
        <v>1</v>
      </c>
      <c r="S199" s="62">
        <v>1</v>
      </c>
      <c r="T199" s="62">
        <v>1</v>
      </c>
      <c r="U199" s="62">
        <v>1</v>
      </c>
      <c r="V199" s="62">
        <v>99</v>
      </c>
      <c r="W199" s="62">
        <v>1</v>
      </c>
      <c r="X199" s="62">
        <v>1</v>
      </c>
      <c r="Y199" s="62">
        <v>1</v>
      </c>
      <c r="Z199" s="62">
        <v>1</v>
      </c>
      <c r="AA199" s="62">
        <v>1</v>
      </c>
      <c r="AB199" s="62">
        <v>1</v>
      </c>
      <c r="AC199" s="62">
        <v>1</v>
      </c>
      <c r="AD199" s="62">
        <v>1</v>
      </c>
      <c r="AE199" s="62">
        <v>1</v>
      </c>
      <c r="AF199" s="62">
        <v>1</v>
      </c>
      <c r="AG199" s="62">
        <v>1</v>
      </c>
      <c r="AH199" s="62">
        <v>1</v>
      </c>
      <c r="AI199" s="62">
        <v>1</v>
      </c>
      <c r="AJ199" s="62">
        <v>1</v>
      </c>
      <c r="AK199" s="62">
        <v>1</v>
      </c>
      <c r="AL199" s="62">
        <v>1</v>
      </c>
      <c r="AM199" s="62">
        <v>1</v>
      </c>
      <c r="AN199" s="62">
        <v>1</v>
      </c>
      <c r="AO199" s="62">
        <v>1</v>
      </c>
      <c r="AP199" s="62">
        <v>1</v>
      </c>
      <c r="AQ199" s="62">
        <v>0</v>
      </c>
      <c r="AR199" s="62">
        <v>1</v>
      </c>
      <c r="AS199" s="62">
        <v>1</v>
      </c>
      <c r="AT199" s="62">
        <v>1</v>
      </c>
      <c r="AU199" s="62">
        <v>1</v>
      </c>
      <c r="AV199" s="62">
        <v>1</v>
      </c>
      <c r="AW199" s="62">
        <v>1</v>
      </c>
      <c r="AX199" s="62">
        <v>1</v>
      </c>
      <c r="AY199" s="62">
        <v>1</v>
      </c>
      <c r="AZ199" s="62">
        <v>99</v>
      </c>
      <c r="BA199" s="62">
        <v>99</v>
      </c>
      <c r="BB199" s="62">
        <v>99</v>
      </c>
      <c r="BC199" s="62">
        <v>99</v>
      </c>
      <c r="BD199" s="62">
        <v>1</v>
      </c>
      <c r="BE199" s="62">
        <v>1</v>
      </c>
      <c r="BF199" s="62">
        <v>1</v>
      </c>
      <c r="BG199" s="62">
        <v>1</v>
      </c>
      <c r="BH199" s="62">
        <v>1</v>
      </c>
      <c r="BI199" s="62">
        <v>1</v>
      </c>
      <c r="BJ199" s="62">
        <v>1</v>
      </c>
      <c r="BK199" s="62">
        <v>1</v>
      </c>
      <c r="BL199" s="62">
        <v>0.5</v>
      </c>
      <c r="BM199" s="62">
        <v>0</v>
      </c>
      <c r="BN199" s="62">
        <v>0</v>
      </c>
      <c r="BO199" s="62">
        <v>0.5</v>
      </c>
      <c r="BP199" s="62">
        <v>0.5</v>
      </c>
      <c r="BQ199" s="62">
        <v>0.5</v>
      </c>
      <c r="BR199" s="62">
        <v>1</v>
      </c>
      <c r="BS199" s="62">
        <v>1</v>
      </c>
      <c r="BT199" s="62">
        <v>0</v>
      </c>
      <c r="BU199" s="62">
        <v>99</v>
      </c>
      <c r="BV199" s="62">
        <v>99</v>
      </c>
      <c r="BW199" s="62">
        <v>99</v>
      </c>
      <c r="BX199" s="62">
        <v>99</v>
      </c>
      <c r="BY199" s="62">
        <v>1</v>
      </c>
      <c r="BZ199" s="62">
        <v>1</v>
      </c>
      <c r="CA199" s="62">
        <v>99</v>
      </c>
      <c r="CB199" s="62">
        <v>99</v>
      </c>
      <c r="CC199" s="62">
        <v>1</v>
      </c>
      <c r="CD199" s="62">
        <v>1</v>
      </c>
      <c r="CE199" s="62">
        <v>0</v>
      </c>
      <c r="CF199" s="62">
        <v>1</v>
      </c>
      <c r="CG199" s="62">
        <v>1</v>
      </c>
      <c r="CH199" s="62">
        <v>1</v>
      </c>
      <c r="CI199" s="62">
        <v>1</v>
      </c>
      <c r="CJ199" s="62">
        <v>1</v>
      </c>
      <c r="CK199" s="62">
        <v>1</v>
      </c>
      <c r="CL199" s="62">
        <v>1</v>
      </c>
      <c r="CM199" s="62">
        <v>99</v>
      </c>
      <c r="CN199" s="62">
        <v>1</v>
      </c>
      <c r="CO199" s="62">
        <v>1</v>
      </c>
      <c r="CP199" s="62">
        <v>1</v>
      </c>
      <c r="CQ199" s="62">
        <v>0</v>
      </c>
      <c r="CR199" s="62">
        <v>195</v>
      </c>
      <c r="CS199" s="62" t="s">
        <v>574</v>
      </c>
      <c r="CT199" s="62">
        <v>1</v>
      </c>
      <c r="CU199" s="62">
        <v>1</v>
      </c>
      <c r="CV199" s="62">
        <v>1</v>
      </c>
      <c r="CW199" s="62">
        <v>1</v>
      </c>
      <c r="CX199" s="62">
        <v>1</v>
      </c>
      <c r="CY199" s="62">
        <v>195</v>
      </c>
      <c r="CZ199" s="62" t="s">
        <v>574</v>
      </c>
      <c r="DA199" s="62">
        <v>1</v>
      </c>
      <c r="DB199" s="62">
        <v>0</v>
      </c>
      <c r="DC199" s="62">
        <v>0</v>
      </c>
      <c r="DD199" s="62">
        <v>0</v>
      </c>
      <c r="DE199" s="62">
        <v>0</v>
      </c>
      <c r="DF199" s="62">
        <v>0</v>
      </c>
      <c r="DG199" s="62">
        <v>1</v>
      </c>
      <c r="DH199" s="62">
        <v>0</v>
      </c>
      <c r="DI199" s="62">
        <v>1</v>
      </c>
      <c r="DJ199" s="62">
        <v>1</v>
      </c>
      <c r="DK199" s="62">
        <v>1</v>
      </c>
      <c r="DM199" s="62" t="s">
        <v>564</v>
      </c>
    </row>
    <row r="200" spans="1:121" s="65" customFormat="1">
      <c r="A200" s="62" t="s">
        <v>564</v>
      </c>
      <c r="B200" s="62">
        <v>14</v>
      </c>
      <c r="C200" s="62" t="s">
        <v>575</v>
      </c>
      <c r="D200" s="62">
        <v>196</v>
      </c>
      <c r="E200" s="62">
        <v>484</v>
      </c>
      <c r="F200" s="62">
        <v>2</v>
      </c>
      <c r="G200" s="62">
        <v>200</v>
      </c>
      <c r="H200" s="62">
        <v>1</v>
      </c>
      <c r="I200" s="62">
        <v>2</v>
      </c>
      <c r="J200" s="62"/>
      <c r="K200" s="62">
        <v>1</v>
      </c>
      <c r="L200" s="62">
        <v>1</v>
      </c>
      <c r="M200" s="62">
        <v>1</v>
      </c>
      <c r="N200" s="62">
        <v>1</v>
      </c>
      <c r="O200" s="62">
        <v>1</v>
      </c>
      <c r="P200" s="62">
        <v>1</v>
      </c>
      <c r="Q200" s="62">
        <v>1</v>
      </c>
      <c r="R200" s="62">
        <v>1</v>
      </c>
      <c r="S200" s="62">
        <v>1</v>
      </c>
      <c r="T200" s="62">
        <v>1</v>
      </c>
      <c r="U200" s="62">
        <v>1</v>
      </c>
      <c r="V200" s="62">
        <v>99</v>
      </c>
      <c r="W200" s="62">
        <v>1</v>
      </c>
      <c r="X200" s="62">
        <v>1</v>
      </c>
      <c r="Y200" s="62">
        <v>1</v>
      </c>
      <c r="Z200" s="62">
        <v>1</v>
      </c>
      <c r="AA200" s="62">
        <v>1</v>
      </c>
      <c r="AB200" s="62">
        <v>1</v>
      </c>
      <c r="AC200" s="62">
        <v>1</v>
      </c>
      <c r="AD200" s="62">
        <v>1</v>
      </c>
      <c r="AE200" s="62">
        <v>1</v>
      </c>
      <c r="AF200" s="62">
        <v>1</v>
      </c>
      <c r="AG200" s="62">
        <v>1</v>
      </c>
      <c r="AH200" s="62">
        <v>1</v>
      </c>
      <c r="AI200" s="62">
        <v>1</v>
      </c>
      <c r="AJ200" s="62">
        <v>1</v>
      </c>
      <c r="AK200" s="62">
        <v>1</v>
      </c>
      <c r="AL200" s="62">
        <v>1</v>
      </c>
      <c r="AM200" s="62">
        <v>1</v>
      </c>
      <c r="AN200" s="62">
        <v>1</v>
      </c>
      <c r="AO200" s="62">
        <v>1</v>
      </c>
      <c r="AP200" s="62">
        <v>1</v>
      </c>
      <c r="AQ200" s="62">
        <v>1</v>
      </c>
      <c r="AR200" s="62">
        <v>1</v>
      </c>
      <c r="AS200" s="62">
        <v>1</v>
      </c>
      <c r="AT200" s="62">
        <v>1</v>
      </c>
      <c r="AU200" s="62">
        <v>1</v>
      </c>
      <c r="AV200" s="62">
        <v>1</v>
      </c>
      <c r="AW200" s="62">
        <v>1</v>
      </c>
      <c r="AX200" s="62">
        <v>1</v>
      </c>
      <c r="AY200" s="62">
        <v>1</v>
      </c>
      <c r="AZ200" s="62">
        <v>99</v>
      </c>
      <c r="BA200" s="62">
        <v>99</v>
      </c>
      <c r="BB200" s="62">
        <v>99</v>
      </c>
      <c r="BC200" s="62">
        <v>99</v>
      </c>
      <c r="BD200" s="62">
        <v>1</v>
      </c>
      <c r="BE200" s="62">
        <v>1</v>
      </c>
      <c r="BF200" s="62">
        <v>1</v>
      </c>
      <c r="BG200" s="62">
        <v>1</v>
      </c>
      <c r="BH200" s="62">
        <v>1</v>
      </c>
      <c r="BI200" s="62">
        <v>1</v>
      </c>
      <c r="BJ200" s="62">
        <v>1</v>
      </c>
      <c r="BK200" s="62">
        <v>1</v>
      </c>
      <c r="BL200" s="62">
        <v>1</v>
      </c>
      <c r="BM200" s="62">
        <v>1</v>
      </c>
      <c r="BN200" s="62">
        <v>1</v>
      </c>
      <c r="BO200" s="62">
        <v>1</v>
      </c>
      <c r="BP200" s="62">
        <v>1</v>
      </c>
      <c r="BQ200" s="62">
        <v>1</v>
      </c>
      <c r="BR200" s="62">
        <v>1</v>
      </c>
      <c r="BS200" s="62">
        <v>1</v>
      </c>
      <c r="BT200" s="62">
        <v>1</v>
      </c>
      <c r="BU200" s="62">
        <v>1</v>
      </c>
      <c r="BV200" s="62">
        <v>1</v>
      </c>
      <c r="BW200" s="62">
        <v>1</v>
      </c>
      <c r="BX200" s="62">
        <v>1</v>
      </c>
      <c r="BY200" s="62">
        <v>1</v>
      </c>
      <c r="BZ200" s="62">
        <v>1</v>
      </c>
      <c r="CA200" s="62">
        <v>1</v>
      </c>
      <c r="CB200" s="62">
        <v>99</v>
      </c>
      <c r="CC200" s="62">
        <v>1</v>
      </c>
      <c r="CD200" s="62">
        <v>1</v>
      </c>
      <c r="CE200" s="62">
        <v>1</v>
      </c>
      <c r="CF200" s="62">
        <v>1</v>
      </c>
      <c r="CG200" s="62">
        <v>1</v>
      </c>
      <c r="CH200" s="62">
        <v>1</v>
      </c>
      <c r="CI200" s="62">
        <v>1</v>
      </c>
      <c r="CJ200" s="62">
        <v>1</v>
      </c>
      <c r="CK200" s="62">
        <v>1</v>
      </c>
      <c r="CL200" s="62">
        <v>1</v>
      </c>
      <c r="CM200" s="62">
        <v>1</v>
      </c>
      <c r="CN200" s="62">
        <v>1</v>
      </c>
      <c r="CO200" s="62">
        <v>1</v>
      </c>
      <c r="CP200" s="62">
        <v>1</v>
      </c>
      <c r="CQ200" s="62">
        <v>1</v>
      </c>
      <c r="CR200" s="62">
        <v>196</v>
      </c>
      <c r="CS200" s="62" t="s">
        <v>575</v>
      </c>
      <c r="CT200" s="62">
        <v>1</v>
      </c>
      <c r="CU200" s="62">
        <v>1</v>
      </c>
      <c r="CV200" s="62">
        <v>1</v>
      </c>
      <c r="CW200" s="62">
        <v>1</v>
      </c>
      <c r="CX200" s="62">
        <v>1</v>
      </c>
      <c r="CY200" s="62">
        <v>196</v>
      </c>
      <c r="CZ200" s="62" t="s">
        <v>575</v>
      </c>
      <c r="DA200" s="62">
        <v>1</v>
      </c>
      <c r="DB200" s="62">
        <v>1</v>
      </c>
      <c r="DC200" s="62">
        <v>1</v>
      </c>
      <c r="DD200" s="62">
        <v>1</v>
      </c>
      <c r="DE200" s="62">
        <v>1</v>
      </c>
      <c r="DF200" s="62">
        <v>1</v>
      </c>
      <c r="DG200" s="62">
        <v>1</v>
      </c>
      <c r="DH200" s="62">
        <v>1</v>
      </c>
      <c r="DI200" s="62">
        <v>1</v>
      </c>
      <c r="DJ200" s="62">
        <v>1</v>
      </c>
      <c r="DK200" s="62">
        <v>1</v>
      </c>
      <c r="DM200" s="62" t="s">
        <v>564</v>
      </c>
    </row>
    <row r="201" spans="1:121" s="65" customFormat="1">
      <c r="A201" s="62" t="s">
        <v>564</v>
      </c>
      <c r="B201" s="62">
        <v>14</v>
      </c>
      <c r="C201" s="62" t="s">
        <v>576</v>
      </c>
      <c r="D201" s="62">
        <v>197</v>
      </c>
      <c r="E201" s="62">
        <v>45</v>
      </c>
      <c r="F201" s="62">
        <v>9</v>
      </c>
      <c r="G201" s="62">
        <v>13</v>
      </c>
      <c r="H201" s="62">
        <v>1</v>
      </c>
      <c r="I201" s="62">
        <v>2</v>
      </c>
      <c r="J201" s="62"/>
      <c r="K201" s="62">
        <v>1</v>
      </c>
      <c r="L201" s="62">
        <v>1</v>
      </c>
      <c r="M201" s="62">
        <v>1</v>
      </c>
      <c r="N201" s="62">
        <v>1</v>
      </c>
      <c r="O201" s="62">
        <v>1</v>
      </c>
      <c r="P201" s="62">
        <v>1</v>
      </c>
      <c r="Q201" s="62">
        <v>1</v>
      </c>
      <c r="R201" s="62">
        <v>1</v>
      </c>
      <c r="S201" s="62">
        <v>1</v>
      </c>
      <c r="T201" s="62">
        <v>1</v>
      </c>
      <c r="U201" s="62">
        <v>1</v>
      </c>
      <c r="V201" s="62">
        <v>99</v>
      </c>
      <c r="W201" s="62">
        <v>1</v>
      </c>
      <c r="X201" s="62">
        <v>1</v>
      </c>
      <c r="Y201" s="62">
        <v>1</v>
      </c>
      <c r="Z201" s="62">
        <v>1</v>
      </c>
      <c r="AA201" s="62">
        <v>1</v>
      </c>
      <c r="AB201" s="62">
        <v>1</v>
      </c>
      <c r="AC201" s="62">
        <v>1</v>
      </c>
      <c r="AD201" s="62">
        <v>1</v>
      </c>
      <c r="AE201" s="62">
        <v>1</v>
      </c>
      <c r="AF201" s="62">
        <v>1</v>
      </c>
      <c r="AG201" s="62">
        <v>1</v>
      </c>
      <c r="AH201" s="62">
        <v>1</v>
      </c>
      <c r="AI201" s="62">
        <v>1</v>
      </c>
      <c r="AJ201" s="62">
        <v>1</v>
      </c>
      <c r="AK201" s="62">
        <v>1</v>
      </c>
      <c r="AL201" s="62">
        <v>1</v>
      </c>
      <c r="AM201" s="62">
        <v>1</v>
      </c>
      <c r="AN201" s="62">
        <v>1</v>
      </c>
      <c r="AO201" s="62">
        <v>1</v>
      </c>
      <c r="AP201" s="62">
        <v>1</v>
      </c>
      <c r="AQ201" s="62">
        <v>0</v>
      </c>
      <c r="AR201" s="62">
        <v>1</v>
      </c>
      <c r="AS201" s="62">
        <v>1</v>
      </c>
      <c r="AT201" s="62">
        <v>1</v>
      </c>
      <c r="AU201" s="62">
        <v>1</v>
      </c>
      <c r="AV201" s="62">
        <v>1</v>
      </c>
      <c r="AW201" s="62">
        <v>1</v>
      </c>
      <c r="AX201" s="62">
        <v>0</v>
      </c>
      <c r="AY201" s="62">
        <v>1</v>
      </c>
      <c r="AZ201" s="62">
        <v>99</v>
      </c>
      <c r="BA201" s="62">
        <v>99</v>
      </c>
      <c r="BB201" s="62">
        <v>99</v>
      </c>
      <c r="BC201" s="62">
        <v>99</v>
      </c>
      <c r="BD201" s="62">
        <v>0.5</v>
      </c>
      <c r="BE201" s="62">
        <v>1</v>
      </c>
      <c r="BF201" s="62">
        <v>0.5</v>
      </c>
      <c r="BG201" s="62">
        <v>0</v>
      </c>
      <c r="BH201" s="62">
        <v>0.5</v>
      </c>
      <c r="BI201" s="62">
        <v>1</v>
      </c>
      <c r="BJ201" s="62">
        <v>0</v>
      </c>
      <c r="BK201" s="62">
        <v>1</v>
      </c>
      <c r="BL201" s="62">
        <v>0</v>
      </c>
      <c r="BM201" s="62">
        <v>0</v>
      </c>
      <c r="BN201" s="62">
        <v>0</v>
      </c>
      <c r="BO201" s="62">
        <v>0</v>
      </c>
      <c r="BP201" s="62">
        <v>0.5</v>
      </c>
      <c r="BQ201" s="62">
        <v>1</v>
      </c>
      <c r="BR201" s="62">
        <v>0</v>
      </c>
      <c r="BS201" s="62">
        <v>1</v>
      </c>
      <c r="BT201" s="62">
        <v>0</v>
      </c>
      <c r="BU201" s="62">
        <v>99</v>
      </c>
      <c r="BV201" s="62">
        <v>99</v>
      </c>
      <c r="BW201" s="62">
        <v>99</v>
      </c>
      <c r="BX201" s="62">
        <v>99</v>
      </c>
      <c r="BY201" s="62">
        <v>0.5</v>
      </c>
      <c r="BZ201" s="62">
        <v>1</v>
      </c>
      <c r="CA201" s="62">
        <v>99</v>
      </c>
      <c r="CB201" s="62">
        <v>99</v>
      </c>
      <c r="CC201" s="62">
        <v>1</v>
      </c>
      <c r="CD201" s="62">
        <v>0</v>
      </c>
      <c r="CE201" s="62">
        <v>0</v>
      </c>
      <c r="CF201" s="62">
        <v>0</v>
      </c>
      <c r="CG201" s="62">
        <v>99</v>
      </c>
      <c r="CH201" s="62">
        <v>99</v>
      </c>
      <c r="CI201" s="62">
        <v>1</v>
      </c>
      <c r="CJ201" s="62">
        <v>1</v>
      </c>
      <c r="CK201" s="62">
        <v>1</v>
      </c>
      <c r="CL201" s="62">
        <v>1</v>
      </c>
      <c r="CM201" s="62">
        <v>1</v>
      </c>
      <c r="CN201" s="62">
        <v>1</v>
      </c>
      <c r="CO201" s="62">
        <v>1</v>
      </c>
      <c r="CP201" s="62">
        <v>1</v>
      </c>
      <c r="CQ201" s="62">
        <v>1</v>
      </c>
      <c r="CR201" s="62">
        <v>197</v>
      </c>
      <c r="CS201" s="62" t="s">
        <v>576</v>
      </c>
      <c r="CT201" s="62">
        <v>1</v>
      </c>
      <c r="CU201" s="62">
        <v>1</v>
      </c>
      <c r="CV201" s="62">
        <v>1</v>
      </c>
      <c r="CW201" s="62">
        <v>1</v>
      </c>
      <c r="CX201" s="62">
        <v>1</v>
      </c>
      <c r="CY201" s="62">
        <v>197</v>
      </c>
      <c r="CZ201" s="62" t="s">
        <v>576</v>
      </c>
      <c r="DA201" s="62">
        <v>1</v>
      </c>
      <c r="DB201" s="62">
        <v>0</v>
      </c>
      <c r="DC201" s="62">
        <v>0</v>
      </c>
      <c r="DD201" s="62">
        <v>0</v>
      </c>
      <c r="DE201" s="62">
        <v>1</v>
      </c>
      <c r="DF201" s="62">
        <v>0</v>
      </c>
      <c r="DG201" s="62">
        <v>0</v>
      </c>
      <c r="DH201" s="62">
        <v>0</v>
      </c>
      <c r="DI201" s="62">
        <v>1</v>
      </c>
      <c r="DJ201" s="62">
        <v>1</v>
      </c>
      <c r="DK201" s="62">
        <v>1</v>
      </c>
      <c r="DM201" s="62" t="s">
        <v>564</v>
      </c>
    </row>
    <row r="202" spans="1:121" s="65" customFormat="1">
      <c r="A202" s="62" t="s">
        <v>564</v>
      </c>
      <c r="B202" s="62">
        <v>14</v>
      </c>
      <c r="C202" s="62" t="s">
        <v>577</v>
      </c>
      <c r="D202" s="62">
        <v>198</v>
      </c>
      <c r="E202" s="62">
        <v>76</v>
      </c>
      <c r="F202" s="62">
        <v>0</v>
      </c>
      <c r="G202" s="62">
        <v>18</v>
      </c>
      <c r="H202" s="62">
        <v>1</v>
      </c>
      <c r="I202" s="62">
        <v>2</v>
      </c>
      <c r="J202" s="62"/>
      <c r="K202" s="62">
        <v>1</v>
      </c>
      <c r="L202" s="62">
        <v>1</v>
      </c>
      <c r="M202" s="62">
        <v>1</v>
      </c>
      <c r="N202" s="62">
        <v>1</v>
      </c>
      <c r="O202" s="62">
        <v>1</v>
      </c>
      <c r="P202" s="62">
        <v>1</v>
      </c>
      <c r="Q202" s="62">
        <v>99</v>
      </c>
      <c r="R202" s="62">
        <v>1</v>
      </c>
      <c r="S202" s="62">
        <v>1</v>
      </c>
      <c r="T202" s="62">
        <v>1</v>
      </c>
      <c r="U202" s="62">
        <v>1</v>
      </c>
      <c r="V202" s="62">
        <v>99</v>
      </c>
      <c r="W202" s="62">
        <v>1</v>
      </c>
      <c r="X202" s="62">
        <v>1</v>
      </c>
      <c r="Y202" s="62">
        <v>1</v>
      </c>
      <c r="Z202" s="62">
        <v>1</v>
      </c>
      <c r="AA202" s="62">
        <v>1</v>
      </c>
      <c r="AB202" s="62">
        <v>1</v>
      </c>
      <c r="AC202" s="62">
        <v>1</v>
      </c>
      <c r="AD202" s="62">
        <v>1</v>
      </c>
      <c r="AE202" s="62">
        <v>1</v>
      </c>
      <c r="AF202" s="62">
        <v>1</v>
      </c>
      <c r="AG202" s="62">
        <v>1</v>
      </c>
      <c r="AH202" s="62">
        <v>1</v>
      </c>
      <c r="AI202" s="62">
        <v>1</v>
      </c>
      <c r="AJ202" s="62">
        <v>1</v>
      </c>
      <c r="AK202" s="62">
        <v>1</v>
      </c>
      <c r="AL202" s="62">
        <v>1</v>
      </c>
      <c r="AM202" s="62">
        <v>1</v>
      </c>
      <c r="AN202" s="62">
        <v>1</v>
      </c>
      <c r="AO202" s="62">
        <v>1</v>
      </c>
      <c r="AP202" s="62">
        <v>1</v>
      </c>
      <c r="AQ202" s="62">
        <v>1</v>
      </c>
      <c r="AR202" s="62">
        <v>1</v>
      </c>
      <c r="AS202" s="62">
        <v>1</v>
      </c>
      <c r="AT202" s="62">
        <v>1</v>
      </c>
      <c r="AU202" s="62">
        <v>1</v>
      </c>
      <c r="AV202" s="62">
        <v>1</v>
      </c>
      <c r="AW202" s="62">
        <v>1</v>
      </c>
      <c r="AX202" s="62">
        <v>1</v>
      </c>
      <c r="AY202" s="62">
        <v>1</v>
      </c>
      <c r="AZ202" s="62">
        <v>99</v>
      </c>
      <c r="BA202" s="62">
        <v>99</v>
      </c>
      <c r="BB202" s="62">
        <v>99</v>
      </c>
      <c r="BC202" s="62">
        <v>99</v>
      </c>
      <c r="BD202" s="62">
        <v>1</v>
      </c>
      <c r="BE202" s="62">
        <v>1</v>
      </c>
      <c r="BF202" s="62">
        <v>1</v>
      </c>
      <c r="BG202" s="62">
        <v>1</v>
      </c>
      <c r="BH202" s="62">
        <v>1</v>
      </c>
      <c r="BI202" s="62">
        <v>1</v>
      </c>
      <c r="BJ202" s="62">
        <v>1</v>
      </c>
      <c r="BK202" s="62">
        <v>1</v>
      </c>
      <c r="BL202" s="62">
        <v>1</v>
      </c>
      <c r="BM202" s="62">
        <v>0.5</v>
      </c>
      <c r="BN202" s="62">
        <v>0.5</v>
      </c>
      <c r="BO202" s="62">
        <v>1</v>
      </c>
      <c r="BP202" s="62">
        <v>1</v>
      </c>
      <c r="BQ202" s="62">
        <v>1</v>
      </c>
      <c r="BR202" s="62">
        <v>1</v>
      </c>
      <c r="BS202" s="62">
        <v>1</v>
      </c>
      <c r="BT202" s="62">
        <v>1</v>
      </c>
      <c r="BU202" s="62">
        <v>99</v>
      </c>
      <c r="BV202" s="62">
        <v>99</v>
      </c>
      <c r="BW202" s="62">
        <v>99</v>
      </c>
      <c r="BX202" s="62">
        <v>99</v>
      </c>
      <c r="BY202" s="62">
        <v>1</v>
      </c>
      <c r="BZ202" s="62">
        <v>1</v>
      </c>
      <c r="CA202" s="62">
        <v>99</v>
      </c>
      <c r="CB202" s="62">
        <v>99</v>
      </c>
      <c r="CC202" s="62">
        <v>1</v>
      </c>
      <c r="CD202" s="62">
        <v>1</v>
      </c>
      <c r="CE202" s="62">
        <v>1</v>
      </c>
      <c r="CF202" s="62">
        <v>1</v>
      </c>
      <c r="CG202" s="62">
        <v>1</v>
      </c>
      <c r="CH202" s="62">
        <v>1</v>
      </c>
      <c r="CI202" s="62">
        <v>1</v>
      </c>
      <c r="CJ202" s="62">
        <v>1</v>
      </c>
      <c r="CK202" s="62">
        <v>1</v>
      </c>
      <c r="CL202" s="62">
        <v>1</v>
      </c>
      <c r="CM202" s="62">
        <v>1</v>
      </c>
      <c r="CN202" s="62">
        <v>1</v>
      </c>
      <c r="CO202" s="62">
        <v>1</v>
      </c>
      <c r="CP202" s="62">
        <v>1</v>
      </c>
      <c r="CQ202" s="62">
        <v>1</v>
      </c>
      <c r="CR202" s="62">
        <v>198</v>
      </c>
      <c r="CS202" s="62" t="s">
        <v>577</v>
      </c>
      <c r="CT202" s="62">
        <v>1</v>
      </c>
      <c r="CU202" s="62">
        <v>1</v>
      </c>
      <c r="CV202" s="62">
        <v>1</v>
      </c>
      <c r="CW202" s="62">
        <v>1</v>
      </c>
      <c r="CX202" s="62">
        <v>1</v>
      </c>
      <c r="CY202" s="62">
        <v>198</v>
      </c>
      <c r="CZ202" s="62" t="s">
        <v>577</v>
      </c>
      <c r="DA202" s="62">
        <v>1</v>
      </c>
      <c r="DB202" s="62">
        <v>0</v>
      </c>
      <c r="DC202" s="62">
        <v>0</v>
      </c>
      <c r="DD202" s="62">
        <v>0</v>
      </c>
      <c r="DE202" s="62">
        <v>0</v>
      </c>
      <c r="DF202" s="62">
        <v>0</v>
      </c>
      <c r="DG202" s="62">
        <v>0</v>
      </c>
      <c r="DH202" s="62">
        <v>0</v>
      </c>
      <c r="DI202" s="62">
        <v>1</v>
      </c>
      <c r="DJ202" s="62">
        <v>1</v>
      </c>
      <c r="DK202" s="62">
        <v>1</v>
      </c>
      <c r="DM202" s="62" t="s">
        <v>564</v>
      </c>
    </row>
    <row r="203" spans="1:121" s="65" customFormat="1">
      <c r="A203" s="62" t="s">
        <v>564</v>
      </c>
      <c r="B203" s="62">
        <v>14</v>
      </c>
      <c r="C203" s="62" t="s">
        <v>578</v>
      </c>
      <c r="D203" s="62">
        <v>199</v>
      </c>
      <c r="E203" s="62">
        <v>28</v>
      </c>
      <c r="F203" s="62">
        <v>0</v>
      </c>
      <c r="G203" s="62">
        <v>6</v>
      </c>
      <c r="H203" s="62">
        <v>1</v>
      </c>
      <c r="I203" s="62">
        <v>2</v>
      </c>
      <c r="J203" s="62">
        <v>3</v>
      </c>
      <c r="K203" s="62">
        <v>1</v>
      </c>
      <c r="L203" s="62">
        <v>1</v>
      </c>
      <c r="M203" s="62">
        <v>1</v>
      </c>
      <c r="N203" s="62">
        <v>1</v>
      </c>
      <c r="O203" s="62">
        <v>1</v>
      </c>
      <c r="P203" s="62">
        <v>1</v>
      </c>
      <c r="Q203" s="62">
        <v>1</v>
      </c>
      <c r="R203" s="62">
        <v>1</v>
      </c>
      <c r="S203" s="62">
        <v>1</v>
      </c>
      <c r="T203" s="62">
        <v>1</v>
      </c>
      <c r="U203" s="62">
        <v>1</v>
      </c>
      <c r="V203" s="62">
        <v>99</v>
      </c>
      <c r="W203" s="62">
        <v>1</v>
      </c>
      <c r="X203" s="62">
        <v>1</v>
      </c>
      <c r="Y203" s="62">
        <v>1</v>
      </c>
      <c r="Z203" s="62">
        <v>1</v>
      </c>
      <c r="AA203" s="62">
        <v>1</v>
      </c>
      <c r="AB203" s="62">
        <v>1</v>
      </c>
      <c r="AC203" s="62">
        <v>1</v>
      </c>
      <c r="AD203" s="62">
        <v>1</v>
      </c>
      <c r="AE203" s="62">
        <v>1</v>
      </c>
      <c r="AF203" s="62">
        <v>1</v>
      </c>
      <c r="AG203" s="62">
        <v>1</v>
      </c>
      <c r="AH203" s="62">
        <v>1</v>
      </c>
      <c r="AI203" s="62">
        <v>1</v>
      </c>
      <c r="AJ203" s="62">
        <v>1</v>
      </c>
      <c r="AK203" s="62">
        <v>1</v>
      </c>
      <c r="AL203" s="62">
        <v>1</v>
      </c>
      <c r="AM203" s="62">
        <v>1</v>
      </c>
      <c r="AN203" s="62">
        <v>1</v>
      </c>
      <c r="AO203" s="62">
        <v>1</v>
      </c>
      <c r="AP203" s="62">
        <v>1</v>
      </c>
      <c r="AQ203" s="62">
        <v>1</v>
      </c>
      <c r="AR203" s="62">
        <v>1</v>
      </c>
      <c r="AS203" s="62">
        <v>1</v>
      </c>
      <c r="AT203" s="62">
        <v>1</v>
      </c>
      <c r="AU203" s="62">
        <v>1</v>
      </c>
      <c r="AV203" s="62">
        <v>1</v>
      </c>
      <c r="AW203" s="62">
        <v>1</v>
      </c>
      <c r="AX203" s="62">
        <v>1</v>
      </c>
      <c r="AY203" s="62">
        <v>1</v>
      </c>
      <c r="AZ203" s="62">
        <v>99</v>
      </c>
      <c r="BA203" s="62">
        <v>99</v>
      </c>
      <c r="BB203" s="62">
        <v>99</v>
      </c>
      <c r="BC203" s="62">
        <v>99</v>
      </c>
      <c r="BD203" s="62">
        <v>1</v>
      </c>
      <c r="BE203" s="62">
        <v>1</v>
      </c>
      <c r="BF203" s="62">
        <v>1</v>
      </c>
      <c r="BG203" s="62">
        <v>1</v>
      </c>
      <c r="BH203" s="62">
        <v>1</v>
      </c>
      <c r="BI203" s="62">
        <v>1</v>
      </c>
      <c r="BJ203" s="62">
        <v>1</v>
      </c>
      <c r="BK203" s="62">
        <v>1</v>
      </c>
      <c r="BL203" s="62">
        <v>1</v>
      </c>
      <c r="BM203" s="62">
        <v>1</v>
      </c>
      <c r="BN203" s="62">
        <v>1</v>
      </c>
      <c r="BO203" s="62">
        <v>1</v>
      </c>
      <c r="BP203" s="62">
        <v>1</v>
      </c>
      <c r="BQ203" s="62">
        <v>1</v>
      </c>
      <c r="BR203" s="62">
        <v>1</v>
      </c>
      <c r="BS203" s="62">
        <v>1</v>
      </c>
      <c r="BT203" s="62">
        <v>1</v>
      </c>
      <c r="BU203" s="62">
        <v>99</v>
      </c>
      <c r="BV203" s="62">
        <v>99</v>
      </c>
      <c r="BW203" s="62">
        <v>99</v>
      </c>
      <c r="BX203" s="62">
        <v>99</v>
      </c>
      <c r="BY203" s="62">
        <v>1</v>
      </c>
      <c r="BZ203" s="62">
        <v>1</v>
      </c>
      <c r="CA203" s="62">
        <v>99</v>
      </c>
      <c r="CB203" s="62">
        <v>99</v>
      </c>
      <c r="CC203" s="62">
        <v>1</v>
      </c>
      <c r="CD203" s="62">
        <v>1</v>
      </c>
      <c r="CE203" s="62">
        <v>1</v>
      </c>
      <c r="CF203" s="62">
        <v>1</v>
      </c>
      <c r="CG203" s="62">
        <v>1</v>
      </c>
      <c r="CH203" s="62">
        <v>1</v>
      </c>
      <c r="CI203" s="62">
        <v>1</v>
      </c>
      <c r="CJ203" s="62">
        <v>1</v>
      </c>
      <c r="CK203" s="62">
        <v>1</v>
      </c>
      <c r="CL203" s="62">
        <v>1</v>
      </c>
      <c r="CM203" s="62">
        <v>1</v>
      </c>
      <c r="CN203" s="62">
        <v>1</v>
      </c>
      <c r="CO203" s="62">
        <v>1</v>
      </c>
      <c r="CP203" s="62">
        <v>1</v>
      </c>
      <c r="CQ203" s="62">
        <v>1</v>
      </c>
      <c r="CR203" s="62">
        <v>199</v>
      </c>
      <c r="CS203" s="62" t="s">
        <v>578</v>
      </c>
      <c r="CT203" s="62">
        <v>1</v>
      </c>
      <c r="CU203" s="62">
        <v>1</v>
      </c>
      <c r="CV203" s="62">
        <v>1</v>
      </c>
      <c r="CW203" s="62">
        <v>1</v>
      </c>
      <c r="CX203" s="62">
        <v>1</v>
      </c>
      <c r="CY203" s="62">
        <v>199</v>
      </c>
      <c r="CZ203" s="62" t="s">
        <v>578</v>
      </c>
      <c r="DA203" s="62">
        <v>1</v>
      </c>
      <c r="DB203" s="62">
        <v>0</v>
      </c>
      <c r="DC203" s="62">
        <v>1</v>
      </c>
      <c r="DD203" s="62">
        <v>0</v>
      </c>
      <c r="DE203" s="62">
        <v>1</v>
      </c>
      <c r="DF203" s="62">
        <v>0</v>
      </c>
      <c r="DG203" s="62">
        <v>0</v>
      </c>
      <c r="DH203" s="62">
        <v>0</v>
      </c>
      <c r="DI203" s="62">
        <v>1</v>
      </c>
      <c r="DJ203" s="62">
        <v>1</v>
      </c>
      <c r="DK203" s="62">
        <v>1</v>
      </c>
      <c r="DM203" s="62" t="s">
        <v>564</v>
      </c>
    </row>
    <row r="204" spans="1:121" s="65" customFormat="1">
      <c r="A204" s="62" t="s">
        <v>564</v>
      </c>
      <c r="B204" s="62">
        <v>14</v>
      </c>
      <c r="C204" s="62" t="s">
        <v>579</v>
      </c>
      <c r="D204" s="62">
        <v>200</v>
      </c>
      <c r="E204" s="62">
        <v>52</v>
      </c>
      <c r="F204" s="62">
        <v>0</v>
      </c>
      <c r="G204" s="62">
        <v>9</v>
      </c>
      <c r="H204" s="62">
        <v>1</v>
      </c>
      <c r="I204" s="62">
        <v>2</v>
      </c>
      <c r="J204" s="62"/>
      <c r="K204" s="62">
        <v>1</v>
      </c>
      <c r="L204" s="62">
        <v>1</v>
      </c>
      <c r="M204" s="62">
        <v>1</v>
      </c>
      <c r="N204" s="62">
        <v>1</v>
      </c>
      <c r="O204" s="62">
        <v>1</v>
      </c>
      <c r="P204" s="62">
        <v>1</v>
      </c>
      <c r="Q204" s="62">
        <v>99</v>
      </c>
      <c r="R204" s="62">
        <v>1</v>
      </c>
      <c r="S204" s="62">
        <v>1</v>
      </c>
      <c r="T204" s="62">
        <v>1</v>
      </c>
      <c r="U204" s="62">
        <v>1</v>
      </c>
      <c r="V204" s="62">
        <v>99</v>
      </c>
      <c r="W204" s="62">
        <v>1</v>
      </c>
      <c r="X204" s="62">
        <v>1</v>
      </c>
      <c r="Y204" s="62">
        <v>1</v>
      </c>
      <c r="Z204" s="62">
        <v>1</v>
      </c>
      <c r="AA204" s="62">
        <v>1</v>
      </c>
      <c r="AB204" s="62">
        <v>1</v>
      </c>
      <c r="AC204" s="62">
        <v>1</v>
      </c>
      <c r="AD204" s="62">
        <v>1</v>
      </c>
      <c r="AE204" s="62">
        <v>1</v>
      </c>
      <c r="AF204" s="62">
        <v>1</v>
      </c>
      <c r="AG204" s="62">
        <v>1</v>
      </c>
      <c r="AH204" s="62">
        <v>1</v>
      </c>
      <c r="AI204" s="62">
        <v>1</v>
      </c>
      <c r="AJ204" s="62">
        <v>1</v>
      </c>
      <c r="AK204" s="62">
        <v>1</v>
      </c>
      <c r="AL204" s="62">
        <v>1</v>
      </c>
      <c r="AM204" s="62">
        <v>1</v>
      </c>
      <c r="AN204" s="62">
        <v>1</v>
      </c>
      <c r="AO204" s="62">
        <v>1</v>
      </c>
      <c r="AP204" s="62">
        <v>1</v>
      </c>
      <c r="AQ204" s="62">
        <v>1</v>
      </c>
      <c r="AR204" s="62">
        <v>1</v>
      </c>
      <c r="AS204" s="62">
        <v>1</v>
      </c>
      <c r="AT204" s="62">
        <v>1</v>
      </c>
      <c r="AU204" s="62">
        <v>1</v>
      </c>
      <c r="AV204" s="62">
        <v>1</v>
      </c>
      <c r="AW204" s="62">
        <v>1</v>
      </c>
      <c r="AX204" s="62">
        <v>1</v>
      </c>
      <c r="AY204" s="62">
        <v>1</v>
      </c>
      <c r="AZ204" s="62">
        <v>99</v>
      </c>
      <c r="BA204" s="62">
        <v>99</v>
      </c>
      <c r="BB204" s="62">
        <v>99</v>
      </c>
      <c r="BC204" s="62">
        <v>99</v>
      </c>
      <c r="BD204" s="62">
        <v>1</v>
      </c>
      <c r="BE204" s="62">
        <v>1</v>
      </c>
      <c r="BF204" s="62">
        <v>1</v>
      </c>
      <c r="BG204" s="62">
        <v>1</v>
      </c>
      <c r="BH204" s="62">
        <v>1</v>
      </c>
      <c r="BI204" s="62">
        <v>1</v>
      </c>
      <c r="BJ204" s="62">
        <v>1</v>
      </c>
      <c r="BK204" s="62">
        <v>1</v>
      </c>
      <c r="BL204" s="62">
        <v>1</v>
      </c>
      <c r="BM204" s="62">
        <v>1</v>
      </c>
      <c r="BN204" s="62">
        <v>1</v>
      </c>
      <c r="BO204" s="62">
        <v>1</v>
      </c>
      <c r="BP204" s="62">
        <v>1</v>
      </c>
      <c r="BQ204" s="62">
        <v>1</v>
      </c>
      <c r="BR204" s="62">
        <v>1</v>
      </c>
      <c r="BS204" s="62">
        <v>1</v>
      </c>
      <c r="BT204" s="62">
        <v>1</v>
      </c>
      <c r="BU204" s="62">
        <v>99</v>
      </c>
      <c r="BV204" s="62">
        <v>99</v>
      </c>
      <c r="BW204" s="62">
        <v>99</v>
      </c>
      <c r="BX204" s="62">
        <v>99</v>
      </c>
      <c r="BY204" s="62">
        <v>1</v>
      </c>
      <c r="BZ204" s="62">
        <v>1</v>
      </c>
      <c r="CA204" s="62">
        <v>99</v>
      </c>
      <c r="CB204" s="62">
        <v>99</v>
      </c>
      <c r="CC204" s="62">
        <v>1</v>
      </c>
      <c r="CD204" s="62">
        <v>1</v>
      </c>
      <c r="CE204" s="62">
        <v>1</v>
      </c>
      <c r="CF204" s="62">
        <v>1</v>
      </c>
      <c r="CG204" s="62">
        <v>1</v>
      </c>
      <c r="CH204" s="62">
        <v>1</v>
      </c>
      <c r="CI204" s="62">
        <v>1</v>
      </c>
      <c r="CJ204" s="62">
        <v>1</v>
      </c>
      <c r="CK204" s="62">
        <v>1</v>
      </c>
      <c r="CL204" s="62">
        <v>1</v>
      </c>
      <c r="CM204" s="62">
        <v>99</v>
      </c>
      <c r="CN204" s="62">
        <v>1</v>
      </c>
      <c r="CO204" s="62">
        <v>1</v>
      </c>
      <c r="CP204" s="62">
        <v>1</v>
      </c>
      <c r="CQ204" s="62">
        <v>1</v>
      </c>
      <c r="CR204" s="62">
        <v>200</v>
      </c>
      <c r="CS204" s="62" t="s">
        <v>579</v>
      </c>
      <c r="CT204" s="62">
        <v>1</v>
      </c>
      <c r="CU204" s="62">
        <v>1</v>
      </c>
      <c r="CV204" s="62">
        <v>1</v>
      </c>
      <c r="CW204" s="62">
        <v>1</v>
      </c>
      <c r="CX204" s="62">
        <v>1</v>
      </c>
      <c r="CY204" s="62">
        <v>200</v>
      </c>
      <c r="CZ204" s="62" t="s">
        <v>579</v>
      </c>
      <c r="DA204" s="62">
        <v>0</v>
      </c>
      <c r="DB204" s="62">
        <v>0</v>
      </c>
      <c r="DC204" s="62">
        <v>0</v>
      </c>
      <c r="DD204" s="62">
        <v>0</v>
      </c>
      <c r="DE204" s="62">
        <v>0</v>
      </c>
      <c r="DF204" s="62">
        <v>0</v>
      </c>
      <c r="DG204" s="62">
        <v>0</v>
      </c>
      <c r="DH204" s="62">
        <v>0</v>
      </c>
      <c r="DI204" s="62">
        <v>1</v>
      </c>
      <c r="DJ204" s="62">
        <v>1</v>
      </c>
      <c r="DK204" s="62">
        <v>1</v>
      </c>
      <c r="DM204" s="62" t="s">
        <v>564</v>
      </c>
    </row>
    <row r="205" spans="1:121" s="65" customFormat="1">
      <c r="A205" s="62" t="s">
        <v>564</v>
      </c>
      <c r="B205" s="62">
        <v>14</v>
      </c>
      <c r="C205" s="62" t="s">
        <v>580</v>
      </c>
      <c r="D205" s="62">
        <v>201</v>
      </c>
      <c r="E205" s="62">
        <v>39</v>
      </c>
      <c r="F205" s="62">
        <v>3</v>
      </c>
      <c r="G205" s="62">
        <v>6</v>
      </c>
      <c r="H205" s="62">
        <v>1</v>
      </c>
      <c r="I205" s="62">
        <v>2</v>
      </c>
      <c r="J205" s="62">
        <v>1</v>
      </c>
      <c r="K205" s="62">
        <v>1</v>
      </c>
      <c r="L205" s="62">
        <v>1</v>
      </c>
      <c r="M205" s="62">
        <v>1</v>
      </c>
      <c r="N205" s="62">
        <v>1</v>
      </c>
      <c r="O205" s="62">
        <v>1</v>
      </c>
      <c r="P205" s="62">
        <v>1</v>
      </c>
      <c r="Q205" s="62">
        <v>1</v>
      </c>
      <c r="R205" s="62">
        <v>1</v>
      </c>
      <c r="S205" s="62">
        <v>1</v>
      </c>
      <c r="T205" s="62">
        <v>1</v>
      </c>
      <c r="U205" s="62">
        <v>1</v>
      </c>
      <c r="V205" s="62">
        <v>99</v>
      </c>
      <c r="W205" s="62">
        <v>1</v>
      </c>
      <c r="X205" s="62">
        <v>1</v>
      </c>
      <c r="Y205" s="62">
        <v>1</v>
      </c>
      <c r="Z205" s="62">
        <v>1</v>
      </c>
      <c r="AA205" s="62">
        <v>1</v>
      </c>
      <c r="AB205" s="62">
        <v>1</v>
      </c>
      <c r="AC205" s="62">
        <v>1</v>
      </c>
      <c r="AD205" s="62">
        <v>1</v>
      </c>
      <c r="AE205" s="62">
        <v>1</v>
      </c>
      <c r="AF205" s="62">
        <v>1</v>
      </c>
      <c r="AG205" s="62">
        <v>1</v>
      </c>
      <c r="AH205" s="62">
        <v>1</v>
      </c>
      <c r="AI205" s="62">
        <v>1</v>
      </c>
      <c r="AJ205" s="62">
        <v>1</v>
      </c>
      <c r="AK205" s="62">
        <v>1</v>
      </c>
      <c r="AL205" s="62">
        <v>1</v>
      </c>
      <c r="AM205" s="62">
        <v>1</v>
      </c>
      <c r="AN205" s="62">
        <v>1</v>
      </c>
      <c r="AO205" s="62">
        <v>1</v>
      </c>
      <c r="AP205" s="62">
        <v>1</v>
      </c>
      <c r="AQ205" s="62">
        <v>0</v>
      </c>
      <c r="AR205" s="62">
        <v>0.5</v>
      </c>
      <c r="AS205" s="62">
        <v>1</v>
      </c>
      <c r="AT205" s="62">
        <v>1</v>
      </c>
      <c r="AU205" s="62">
        <v>1</v>
      </c>
      <c r="AV205" s="62">
        <v>1</v>
      </c>
      <c r="AW205" s="62">
        <v>1</v>
      </c>
      <c r="AX205" s="62">
        <v>1</v>
      </c>
      <c r="AY205" s="62">
        <v>1</v>
      </c>
      <c r="AZ205" s="62">
        <v>99</v>
      </c>
      <c r="BA205" s="62">
        <v>99</v>
      </c>
      <c r="BB205" s="62">
        <v>99</v>
      </c>
      <c r="BC205" s="62">
        <v>99</v>
      </c>
      <c r="BD205" s="62">
        <v>1</v>
      </c>
      <c r="BE205" s="62">
        <v>0.5</v>
      </c>
      <c r="BF205" s="62">
        <v>0.5</v>
      </c>
      <c r="BG205" s="62">
        <v>0.5</v>
      </c>
      <c r="BH205" s="62">
        <v>1</v>
      </c>
      <c r="BI205" s="62">
        <v>1</v>
      </c>
      <c r="BJ205" s="62">
        <v>0.5</v>
      </c>
      <c r="BK205" s="62">
        <v>0.5</v>
      </c>
      <c r="BL205" s="62">
        <v>0.5</v>
      </c>
      <c r="BM205" s="62">
        <v>0</v>
      </c>
      <c r="BN205" s="62">
        <v>0</v>
      </c>
      <c r="BO205" s="62">
        <v>0</v>
      </c>
      <c r="BP205" s="62">
        <v>1</v>
      </c>
      <c r="BQ205" s="62">
        <v>1</v>
      </c>
      <c r="BR205" s="62">
        <v>0.5</v>
      </c>
      <c r="BS205" s="62">
        <v>0.5</v>
      </c>
      <c r="BT205" s="62">
        <v>0.5</v>
      </c>
      <c r="BU205" s="62">
        <v>99</v>
      </c>
      <c r="BV205" s="62">
        <v>99</v>
      </c>
      <c r="BW205" s="62">
        <v>99</v>
      </c>
      <c r="BX205" s="62">
        <v>99</v>
      </c>
      <c r="BY205" s="62">
        <v>1</v>
      </c>
      <c r="BZ205" s="62">
        <v>99</v>
      </c>
      <c r="CA205" s="62">
        <v>99</v>
      </c>
      <c r="CB205" s="62">
        <v>99</v>
      </c>
      <c r="CC205" s="62">
        <v>1</v>
      </c>
      <c r="CD205" s="62">
        <v>1</v>
      </c>
      <c r="CE205" s="62">
        <v>1</v>
      </c>
      <c r="CF205" s="62">
        <v>1</v>
      </c>
      <c r="CG205" s="62">
        <v>99</v>
      </c>
      <c r="CH205" s="62">
        <v>1</v>
      </c>
      <c r="CI205" s="62">
        <v>1</v>
      </c>
      <c r="CJ205" s="62">
        <v>1</v>
      </c>
      <c r="CK205" s="62">
        <v>1</v>
      </c>
      <c r="CL205" s="62">
        <v>1</v>
      </c>
      <c r="CM205" s="62">
        <v>99</v>
      </c>
      <c r="CN205" s="62">
        <v>1</v>
      </c>
      <c r="CO205" s="62">
        <v>1</v>
      </c>
      <c r="CP205" s="62">
        <v>1</v>
      </c>
      <c r="CQ205" s="62">
        <v>1</v>
      </c>
      <c r="CR205" s="62">
        <v>201</v>
      </c>
      <c r="CS205" s="62" t="s">
        <v>580</v>
      </c>
      <c r="CT205" s="62">
        <v>1</v>
      </c>
      <c r="CU205" s="62">
        <v>1</v>
      </c>
      <c r="CV205" s="62">
        <v>1</v>
      </c>
      <c r="CW205" s="62">
        <v>1</v>
      </c>
      <c r="CX205" s="62">
        <v>1</v>
      </c>
      <c r="CY205" s="62">
        <v>201</v>
      </c>
      <c r="CZ205" s="62" t="s">
        <v>580</v>
      </c>
      <c r="DA205" s="62">
        <v>0</v>
      </c>
      <c r="DB205" s="62">
        <v>0</v>
      </c>
      <c r="DC205" s="62">
        <v>0</v>
      </c>
      <c r="DD205" s="62">
        <v>0</v>
      </c>
      <c r="DE205" s="62">
        <v>0</v>
      </c>
      <c r="DF205" s="62">
        <v>0</v>
      </c>
      <c r="DG205" s="62">
        <v>0</v>
      </c>
      <c r="DH205" s="62">
        <v>0</v>
      </c>
      <c r="DI205" s="62">
        <v>1</v>
      </c>
      <c r="DJ205" s="62">
        <v>1</v>
      </c>
      <c r="DK205" s="62">
        <v>1</v>
      </c>
      <c r="DM205" s="62" t="s">
        <v>564</v>
      </c>
    </row>
    <row r="206" spans="1:121" s="65" customFormat="1">
      <c r="A206" s="62" t="s">
        <v>564</v>
      </c>
      <c r="B206" s="62">
        <v>14</v>
      </c>
      <c r="C206" s="62" t="s">
        <v>581</v>
      </c>
      <c r="D206" s="62">
        <v>202</v>
      </c>
      <c r="E206" s="62">
        <v>76</v>
      </c>
      <c r="F206" s="62">
        <v>17</v>
      </c>
      <c r="G206" s="62">
        <v>21</v>
      </c>
      <c r="H206" s="62">
        <v>1</v>
      </c>
      <c r="I206" s="62">
        <v>2</v>
      </c>
      <c r="J206" s="62"/>
      <c r="K206" s="62">
        <v>1</v>
      </c>
      <c r="L206" s="62">
        <v>1</v>
      </c>
      <c r="M206" s="62">
        <v>1</v>
      </c>
      <c r="N206" s="62">
        <v>1</v>
      </c>
      <c r="O206" s="62">
        <v>1</v>
      </c>
      <c r="P206" s="62">
        <v>1</v>
      </c>
      <c r="Q206" s="62">
        <v>1</v>
      </c>
      <c r="R206" s="62">
        <v>1</v>
      </c>
      <c r="S206" s="62">
        <v>1</v>
      </c>
      <c r="T206" s="62">
        <v>1</v>
      </c>
      <c r="U206" s="62">
        <v>1</v>
      </c>
      <c r="V206" s="62">
        <v>99</v>
      </c>
      <c r="W206" s="62">
        <v>1</v>
      </c>
      <c r="X206" s="62">
        <v>1</v>
      </c>
      <c r="Y206" s="62">
        <v>1</v>
      </c>
      <c r="Z206" s="62">
        <v>1</v>
      </c>
      <c r="AA206" s="62">
        <v>1</v>
      </c>
      <c r="AB206" s="62">
        <v>1</v>
      </c>
      <c r="AC206" s="62">
        <v>1</v>
      </c>
      <c r="AD206" s="62">
        <v>1</v>
      </c>
      <c r="AE206" s="62">
        <v>1</v>
      </c>
      <c r="AF206" s="62">
        <v>1</v>
      </c>
      <c r="AG206" s="62">
        <v>1</v>
      </c>
      <c r="AH206" s="62">
        <v>1</v>
      </c>
      <c r="AI206" s="62">
        <v>1</v>
      </c>
      <c r="AJ206" s="62">
        <v>1</v>
      </c>
      <c r="AK206" s="62">
        <v>1</v>
      </c>
      <c r="AL206" s="62">
        <v>1</v>
      </c>
      <c r="AM206" s="62">
        <v>1</v>
      </c>
      <c r="AN206" s="62">
        <v>1</v>
      </c>
      <c r="AO206" s="62">
        <v>1</v>
      </c>
      <c r="AP206" s="62">
        <v>1</v>
      </c>
      <c r="AQ206" s="62">
        <v>0</v>
      </c>
      <c r="AR206" s="62">
        <v>1</v>
      </c>
      <c r="AS206" s="62">
        <v>1</v>
      </c>
      <c r="AT206" s="62">
        <v>1</v>
      </c>
      <c r="AU206" s="62">
        <v>1</v>
      </c>
      <c r="AV206" s="62">
        <v>1</v>
      </c>
      <c r="AW206" s="62">
        <v>1</v>
      </c>
      <c r="AX206" s="62">
        <v>1</v>
      </c>
      <c r="AY206" s="62">
        <v>1</v>
      </c>
      <c r="AZ206" s="62">
        <v>99</v>
      </c>
      <c r="BA206" s="62">
        <v>99</v>
      </c>
      <c r="BB206" s="62">
        <v>99</v>
      </c>
      <c r="BC206" s="62">
        <v>99</v>
      </c>
      <c r="BD206" s="62">
        <v>1</v>
      </c>
      <c r="BE206" s="62">
        <v>1</v>
      </c>
      <c r="BF206" s="62">
        <v>1</v>
      </c>
      <c r="BG206" s="62">
        <v>1</v>
      </c>
      <c r="BH206" s="62">
        <v>1</v>
      </c>
      <c r="BI206" s="62">
        <v>1</v>
      </c>
      <c r="BJ206" s="62">
        <v>1</v>
      </c>
      <c r="BK206" s="62">
        <v>1</v>
      </c>
      <c r="BL206" s="62">
        <v>1</v>
      </c>
      <c r="BM206" s="62">
        <v>1</v>
      </c>
      <c r="BN206" s="62">
        <v>1</v>
      </c>
      <c r="BO206" s="62">
        <v>1</v>
      </c>
      <c r="BP206" s="62">
        <v>1</v>
      </c>
      <c r="BQ206" s="62">
        <v>1</v>
      </c>
      <c r="BR206" s="62">
        <v>1</v>
      </c>
      <c r="BS206" s="62">
        <v>1</v>
      </c>
      <c r="BT206" s="62">
        <v>1</v>
      </c>
      <c r="BU206" s="62">
        <v>99</v>
      </c>
      <c r="BV206" s="62">
        <v>99</v>
      </c>
      <c r="BW206" s="62">
        <v>99</v>
      </c>
      <c r="BX206" s="62">
        <v>99</v>
      </c>
      <c r="BY206" s="62">
        <v>1</v>
      </c>
      <c r="BZ206" s="62">
        <v>1</v>
      </c>
      <c r="CA206" s="62">
        <v>99</v>
      </c>
      <c r="CB206" s="62">
        <v>99</v>
      </c>
      <c r="CC206" s="62">
        <v>1</v>
      </c>
      <c r="CD206" s="62">
        <v>1</v>
      </c>
      <c r="CE206" s="62">
        <v>1</v>
      </c>
      <c r="CF206" s="62">
        <v>1</v>
      </c>
      <c r="CG206" s="62">
        <v>1</v>
      </c>
      <c r="CH206" s="62">
        <v>1</v>
      </c>
      <c r="CI206" s="62">
        <v>1</v>
      </c>
      <c r="CJ206" s="62">
        <v>1</v>
      </c>
      <c r="CK206" s="62">
        <v>1</v>
      </c>
      <c r="CL206" s="62">
        <v>1</v>
      </c>
      <c r="CM206" s="62">
        <v>1</v>
      </c>
      <c r="CN206" s="62">
        <v>1</v>
      </c>
      <c r="CO206" s="62">
        <v>1</v>
      </c>
      <c r="CP206" s="62">
        <v>1</v>
      </c>
      <c r="CQ206" s="62">
        <v>1</v>
      </c>
      <c r="CR206" s="62">
        <v>202</v>
      </c>
      <c r="CS206" s="62" t="s">
        <v>581</v>
      </c>
      <c r="CT206" s="62">
        <v>1</v>
      </c>
      <c r="CU206" s="62">
        <v>1</v>
      </c>
      <c r="CV206" s="62">
        <v>1</v>
      </c>
      <c r="CW206" s="62">
        <v>1</v>
      </c>
      <c r="CX206" s="62">
        <v>1</v>
      </c>
      <c r="CY206" s="62">
        <v>202</v>
      </c>
      <c r="CZ206" s="62" t="s">
        <v>581</v>
      </c>
      <c r="DA206" s="62">
        <v>1</v>
      </c>
      <c r="DB206" s="62">
        <v>1</v>
      </c>
      <c r="DC206" s="62">
        <v>0</v>
      </c>
      <c r="DD206" s="62">
        <v>0</v>
      </c>
      <c r="DE206" s="62">
        <v>0</v>
      </c>
      <c r="DF206" s="62">
        <v>1</v>
      </c>
      <c r="DG206" s="62">
        <v>1</v>
      </c>
      <c r="DH206" s="62">
        <v>0</v>
      </c>
      <c r="DI206" s="62">
        <v>1</v>
      </c>
      <c r="DJ206" s="62">
        <v>1</v>
      </c>
      <c r="DK206" s="62">
        <v>1</v>
      </c>
      <c r="DM206" s="62" t="s">
        <v>564</v>
      </c>
    </row>
    <row r="207" spans="1:121" s="65" customFormat="1">
      <c r="A207" s="62" t="s">
        <v>564</v>
      </c>
      <c r="B207" s="62">
        <v>14</v>
      </c>
      <c r="C207" s="62" t="s">
        <v>582</v>
      </c>
      <c r="D207" s="62">
        <v>203</v>
      </c>
      <c r="E207" s="62">
        <v>45</v>
      </c>
      <c r="F207" s="62">
        <v>7</v>
      </c>
      <c r="G207" s="62">
        <v>17</v>
      </c>
      <c r="H207" s="62">
        <v>1</v>
      </c>
      <c r="I207" s="62">
        <v>2</v>
      </c>
      <c r="J207" s="62"/>
      <c r="K207" s="62">
        <v>1</v>
      </c>
      <c r="L207" s="62">
        <v>1</v>
      </c>
      <c r="M207" s="62">
        <v>1</v>
      </c>
      <c r="N207" s="62">
        <v>1</v>
      </c>
      <c r="O207" s="62">
        <v>1</v>
      </c>
      <c r="P207" s="62">
        <v>1</v>
      </c>
      <c r="Q207" s="62">
        <v>1</v>
      </c>
      <c r="R207" s="62">
        <v>1</v>
      </c>
      <c r="S207" s="62">
        <v>1</v>
      </c>
      <c r="T207" s="62">
        <v>1</v>
      </c>
      <c r="U207" s="62">
        <v>1</v>
      </c>
      <c r="V207" s="62">
        <v>99</v>
      </c>
      <c r="W207" s="62">
        <v>1</v>
      </c>
      <c r="X207" s="62">
        <v>1</v>
      </c>
      <c r="Y207" s="62">
        <v>1</v>
      </c>
      <c r="Z207" s="62">
        <v>1</v>
      </c>
      <c r="AA207" s="62">
        <v>1</v>
      </c>
      <c r="AB207" s="62">
        <v>1</v>
      </c>
      <c r="AC207" s="62">
        <v>1</v>
      </c>
      <c r="AD207" s="62">
        <v>1</v>
      </c>
      <c r="AE207" s="62">
        <v>1</v>
      </c>
      <c r="AF207" s="62">
        <v>1</v>
      </c>
      <c r="AG207" s="62">
        <v>1</v>
      </c>
      <c r="AH207" s="62">
        <v>1</v>
      </c>
      <c r="AI207" s="62">
        <v>1</v>
      </c>
      <c r="AJ207" s="62">
        <v>1</v>
      </c>
      <c r="AK207" s="62">
        <v>1</v>
      </c>
      <c r="AL207" s="62">
        <v>1</v>
      </c>
      <c r="AM207" s="62">
        <v>1</v>
      </c>
      <c r="AN207" s="62">
        <v>1</v>
      </c>
      <c r="AO207" s="62">
        <v>1</v>
      </c>
      <c r="AP207" s="62">
        <v>1</v>
      </c>
      <c r="AQ207" s="62">
        <v>1</v>
      </c>
      <c r="AR207" s="62">
        <v>1</v>
      </c>
      <c r="AS207" s="62">
        <v>1</v>
      </c>
      <c r="AT207" s="62">
        <v>1</v>
      </c>
      <c r="AU207" s="62">
        <v>1</v>
      </c>
      <c r="AV207" s="62">
        <v>1</v>
      </c>
      <c r="AW207" s="62">
        <v>1</v>
      </c>
      <c r="AX207" s="62">
        <v>1</v>
      </c>
      <c r="AY207" s="62">
        <v>1</v>
      </c>
      <c r="AZ207" s="62">
        <v>99</v>
      </c>
      <c r="BA207" s="62">
        <v>99</v>
      </c>
      <c r="BB207" s="62">
        <v>99</v>
      </c>
      <c r="BC207" s="62">
        <v>99</v>
      </c>
      <c r="BD207" s="62">
        <v>1</v>
      </c>
      <c r="BE207" s="62">
        <v>1</v>
      </c>
      <c r="BF207" s="62">
        <v>1</v>
      </c>
      <c r="BG207" s="62">
        <v>1</v>
      </c>
      <c r="BH207" s="62">
        <v>1</v>
      </c>
      <c r="BI207" s="62">
        <v>1</v>
      </c>
      <c r="BJ207" s="62">
        <v>1</v>
      </c>
      <c r="BK207" s="62">
        <v>1</v>
      </c>
      <c r="BL207" s="62">
        <v>1</v>
      </c>
      <c r="BM207" s="62">
        <v>1</v>
      </c>
      <c r="BN207" s="62">
        <v>1</v>
      </c>
      <c r="BO207" s="62">
        <v>1</v>
      </c>
      <c r="BP207" s="62">
        <v>1</v>
      </c>
      <c r="BQ207" s="62">
        <v>1</v>
      </c>
      <c r="BR207" s="62">
        <v>1</v>
      </c>
      <c r="BS207" s="62">
        <v>1</v>
      </c>
      <c r="BT207" s="62">
        <v>1</v>
      </c>
      <c r="BU207" s="62">
        <v>99</v>
      </c>
      <c r="BV207" s="62">
        <v>99</v>
      </c>
      <c r="BW207" s="62">
        <v>99</v>
      </c>
      <c r="BX207" s="62">
        <v>99</v>
      </c>
      <c r="BY207" s="62">
        <v>1</v>
      </c>
      <c r="BZ207" s="62">
        <v>1</v>
      </c>
      <c r="CA207" s="62">
        <v>99</v>
      </c>
      <c r="CB207" s="62">
        <v>99</v>
      </c>
      <c r="CC207" s="62">
        <v>1</v>
      </c>
      <c r="CD207" s="62">
        <v>1</v>
      </c>
      <c r="CE207" s="62">
        <v>1</v>
      </c>
      <c r="CF207" s="62">
        <v>1</v>
      </c>
      <c r="CG207" s="62">
        <v>1</v>
      </c>
      <c r="CH207" s="62">
        <v>1</v>
      </c>
      <c r="CI207" s="62">
        <v>1</v>
      </c>
      <c r="CJ207" s="62">
        <v>1</v>
      </c>
      <c r="CK207" s="62">
        <v>1</v>
      </c>
      <c r="CL207" s="62">
        <v>1</v>
      </c>
      <c r="CM207" s="62">
        <v>99</v>
      </c>
      <c r="CN207" s="62">
        <v>1</v>
      </c>
      <c r="CO207" s="62">
        <v>1</v>
      </c>
      <c r="CP207" s="62">
        <v>1</v>
      </c>
      <c r="CQ207" s="62">
        <v>1</v>
      </c>
      <c r="CR207" s="62">
        <v>203</v>
      </c>
      <c r="CS207" s="62" t="s">
        <v>582</v>
      </c>
      <c r="CT207" s="62">
        <v>1</v>
      </c>
      <c r="CU207" s="62">
        <v>1</v>
      </c>
      <c r="CV207" s="62">
        <v>1</v>
      </c>
      <c r="CW207" s="62">
        <v>1</v>
      </c>
      <c r="CX207" s="62">
        <v>1</v>
      </c>
      <c r="CY207" s="62">
        <v>203</v>
      </c>
      <c r="CZ207" s="62" t="s">
        <v>582</v>
      </c>
      <c r="DA207" s="62">
        <v>0</v>
      </c>
      <c r="DB207" s="62">
        <v>1</v>
      </c>
      <c r="DC207" s="62">
        <v>0</v>
      </c>
      <c r="DD207" s="62">
        <v>0</v>
      </c>
      <c r="DE207" s="62">
        <v>1</v>
      </c>
      <c r="DF207" s="62">
        <v>0</v>
      </c>
      <c r="DG207" s="62">
        <v>0</v>
      </c>
      <c r="DH207" s="62">
        <v>0</v>
      </c>
      <c r="DI207" s="62">
        <v>1</v>
      </c>
      <c r="DJ207" s="62">
        <v>1</v>
      </c>
      <c r="DK207" s="62">
        <v>1</v>
      </c>
      <c r="DM207" s="62" t="s">
        <v>564</v>
      </c>
    </row>
    <row r="208" spans="1:121" s="65" customFormat="1">
      <c r="A208" s="62" t="s">
        <v>564</v>
      </c>
      <c r="B208" s="62">
        <v>14</v>
      </c>
      <c r="C208" s="62" t="s">
        <v>583</v>
      </c>
      <c r="D208" s="62">
        <v>204</v>
      </c>
      <c r="E208" s="62">
        <v>130</v>
      </c>
      <c r="F208" s="62">
        <v>0</v>
      </c>
      <c r="G208" s="62">
        <v>40</v>
      </c>
      <c r="H208" s="62">
        <v>1</v>
      </c>
      <c r="I208" s="62">
        <v>2</v>
      </c>
      <c r="J208" s="62"/>
      <c r="K208" s="62">
        <v>1</v>
      </c>
      <c r="L208" s="62">
        <v>1</v>
      </c>
      <c r="M208" s="62">
        <v>1</v>
      </c>
      <c r="N208" s="62">
        <v>1</v>
      </c>
      <c r="O208" s="62">
        <v>1</v>
      </c>
      <c r="P208" s="62">
        <v>1</v>
      </c>
      <c r="Q208" s="62">
        <v>99</v>
      </c>
      <c r="R208" s="62">
        <v>1</v>
      </c>
      <c r="S208" s="62">
        <v>1</v>
      </c>
      <c r="T208" s="62">
        <v>1</v>
      </c>
      <c r="U208" s="62">
        <v>1</v>
      </c>
      <c r="V208" s="62">
        <v>99</v>
      </c>
      <c r="W208" s="62">
        <v>1</v>
      </c>
      <c r="X208" s="62">
        <v>1</v>
      </c>
      <c r="Y208" s="62">
        <v>1</v>
      </c>
      <c r="Z208" s="62">
        <v>1</v>
      </c>
      <c r="AA208" s="62">
        <v>1</v>
      </c>
      <c r="AB208" s="62">
        <v>1</v>
      </c>
      <c r="AC208" s="62">
        <v>1</v>
      </c>
      <c r="AD208" s="62">
        <v>1</v>
      </c>
      <c r="AE208" s="62">
        <v>1</v>
      </c>
      <c r="AF208" s="62">
        <v>1</v>
      </c>
      <c r="AG208" s="62">
        <v>1</v>
      </c>
      <c r="AH208" s="62">
        <v>1</v>
      </c>
      <c r="AI208" s="62">
        <v>1</v>
      </c>
      <c r="AJ208" s="62">
        <v>1</v>
      </c>
      <c r="AK208" s="62">
        <v>1</v>
      </c>
      <c r="AL208" s="62">
        <v>1</v>
      </c>
      <c r="AM208" s="62">
        <v>1</v>
      </c>
      <c r="AN208" s="62">
        <v>1</v>
      </c>
      <c r="AO208" s="62">
        <v>1</v>
      </c>
      <c r="AP208" s="62">
        <v>1</v>
      </c>
      <c r="AQ208" s="62">
        <v>1</v>
      </c>
      <c r="AR208" s="62">
        <v>1</v>
      </c>
      <c r="AS208" s="62">
        <v>1</v>
      </c>
      <c r="AT208" s="62">
        <v>1</v>
      </c>
      <c r="AU208" s="62">
        <v>1</v>
      </c>
      <c r="AV208" s="62">
        <v>1</v>
      </c>
      <c r="AW208" s="62">
        <v>1</v>
      </c>
      <c r="AX208" s="62">
        <v>1</v>
      </c>
      <c r="AY208" s="62">
        <v>1</v>
      </c>
      <c r="AZ208" s="62">
        <v>99</v>
      </c>
      <c r="BA208" s="62">
        <v>99</v>
      </c>
      <c r="BB208" s="62">
        <v>99</v>
      </c>
      <c r="BC208" s="62">
        <v>99</v>
      </c>
      <c r="BD208" s="62">
        <v>1</v>
      </c>
      <c r="BE208" s="62">
        <v>1</v>
      </c>
      <c r="BF208" s="62">
        <v>1</v>
      </c>
      <c r="BG208" s="62">
        <v>1</v>
      </c>
      <c r="BH208" s="62">
        <v>1</v>
      </c>
      <c r="BI208" s="62">
        <v>1</v>
      </c>
      <c r="BJ208" s="62">
        <v>1</v>
      </c>
      <c r="BK208" s="62">
        <v>1</v>
      </c>
      <c r="BL208" s="62">
        <v>1</v>
      </c>
      <c r="BM208" s="62">
        <v>1</v>
      </c>
      <c r="BN208" s="62">
        <v>1</v>
      </c>
      <c r="BO208" s="62">
        <v>1</v>
      </c>
      <c r="BP208" s="62">
        <v>1</v>
      </c>
      <c r="BQ208" s="62">
        <v>1</v>
      </c>
      <c r="BR208" s="62">
        <v>1</v>
      </c>
      <c r="BS208" s="62">
        <v>1</v>
      </c>
      <c r="BT208" s="62">
        <v>1</v>
      </c>
      <c r="BU208" s="62">
        <v>99</v>
      </c>
      <c r="BV208" s="62">
        <v>99</v>
      </c>
      <c r="BW208" s="62">
        <v>99</v>
      </c>
      <c r="BX208" s="62">
        <v>99</v>
      </c>
      <c r="BY208" s="62">
        <v>1</v>
      </c>
      <c r="BZ208" s="62">
        <v>1</v>
      </c>
      <c r="CA208" s="62">
        <v>99</v>
      </c>
      <c r="CB208" s="62">
        <v>99</v>
      </c>
      <c r="CC208" s="62">
        <v>1</v>
      </c>
      <c r="CD208" s="62">
        <v>1</v>
      </c>
      <c r="CE208" s="62">
        <v>1</v>
      </c>
      <c r="CF208" s="62">
        <v>1</v>
      </c>
      <c r="CG208" s="62">
        <v>99</v>
      </c>
      <c r="CH208" s="62">
        <v>99</v>
      </c>
      <c r="CI208" s="62">
        <v>1</v>
      </c>
      <c r="CJ208" s="62">
        <v>1</v>
      </c>
      <c r="CK208" s="62">
        <v>1</v>
      </c>
      <c r="CL208" s="62">
        <v>1</v>
      </c>
      <c r="CM208" s="62">
        <v>99</v>
      </c>
      <c r="CN208" s="62">
        <v>1</v>
      </c>
      <c r="CO208" s="62">
        <v>1</v>
      </c>
      <c r="CP208" s="62">
        <v>1</v>
      </c>
      <c r="CQ208" s="62">
        <v>1</v>
      </c>
      <c r="CR208" s="62">
        <v>204</v>
      </c>
      <c r="CS208" s="62" t="s">
        <v>583</v>
      </c>
      <c r="CT208" s="62">
        <v>1</v>
      </c>
      <c r="CU208" s="62">
        <v>1</v>
      </c>
      <c r="CV208" s="62">
        <v>1</v>
      </c>
      <c r="CW208" s="62">
        <v>1</v>
      </c>
      <c r="CX208" s="62">
        <v>1</v>
      </c>
      <c r="CY208" s="62">
        <v>204</v>
      </c>
      <c r="CZ208" s="62" t="s">
        <v>583</v>
      </c>
      <c r="DA208" s="62">
        <v>1</v>
      </c>
      <c r="DB208" s="62">
        <v>1</v>
      </c>
      <c r="DC208" s="62">
        <v>1</v>
      </c>
      <c r="DD208" s="62">
        <v>0</v>
      </c>
      <c r="DE208" s="62">
        <v>1</v>
      </c>
      <c r="DF208" s="62">
        <v>1</v>
      </c>
      <c r="DG208" s="62">
        <v>1</v>
      </c>
      <c r="DH208" s="62">
        <v>0</v>
      </c>
      <c r="DI208" s="62">
        <v>1</v>
      </c>
      <c r="DJ208" s="62">
        <v>1</v>
      </c>
      <c r="DK208" s="62">
        <v>1</v>
      </c>
      <c r="DM208" s="62" t="s">
        <v>564</v>
      </c>
    </row>
    <row r="209" spans="1:117" s="65" customFormat="1">
      <c r="A209" s="62" t="s">
        <v>564</v>
      </c>
      <c r="B209" s="62">
        <v>14</v>
      </c>
      <c r="C209" s="62" t="s">
        <v>584</v>
      </c>
      <c r="D209" s="62">
        <v>205</v>
      </c>
      <c r="E209" s="62">
        <v>148</v>
      </c>
      <c r="F209" s="62">
        <v>19</v>
      </c>
      <c r="G209" s="62">
        <v>21</v>
      </c>
      <c r="H209" s="62">
        <v>1</v>
      </c>
      <c r="I209" s="62">
        <v>2</v>
      </c>
      <c r="J209" s="62"/>
      <c r="K209" s="62">
        <v>1</v>
      </c>
      <c r="L209" s="62">
        <v>1</v>
      </c>
      <c r="M209" s="62">
        <v>1</v>
      </c>
      <c r="N209" s="62">
        <v>1</v>
      </c>
      <c r="O209" s="62">
        <v>1</v>
      </c>
      <c r="P209" s="62">
        <v>1</v>
      </c>
      <c r="Q209" s="62">
        <v>1</v>
      </c>
      <c r="R209" s="62">
        <v>1</v>
      </c>
      <c r="S209" s="62">
        <v>1</v>
      </c>
      <c r="T209" s="62">
        <v>1</v>
      </c>
      <c r="U209" s="62">
        <v>1</v>
      </c>
      <c r="V209" s="62">
        <v>99</v>
      </c>
      <c r="W209" s="62">
        <v>1</v>
      </c>
      <c r="X209" s="62">
        <v>1</v>
      </c>
      <c r="Y209" s="62">
        <v>1</v>
      </c>
      <c r="Z209" s="62">
        <v>1</v>
      </c>
      <c r="AA209" s="62">
        <v>1</v>
      </c>
      <c r="AB209" s="62">
        <v>1</v>
      </c>
      <c r="AC209" s="62">
        <v>1</v>
      </c>
      <c r="AD209" s="62">
        <v>1</v>
      </c>
      <c r="AE209" s="62">
        <v>1</v>
      </c>
      <c r="AF209" s="62">
        <v>1</v>
      </c>
      <c r="AG209" s="62">
        <v>1</v>
      </c>
      <c r="AH209" s="62">
        <v>1</v>
      </c>
      <c r="AI209" s="62">
        <v>1</v>
      </c>
      <c r="AJ209" s="62">
        <v>1</v>
      </c>
      <c r="AK209" s="62">
        <v>1</v>
      </c>
      <c r="AL209" s="62">
        <v>1</v>
      </c>
      <c r="AM209" s="62">
        <v>1</v>
      </c>
      <c r="AN209" s="62">
        <v>1</v>
      </c>
      <c r="AO209" s="62">
        <v>1</v>
      </c>
      <c r="AP209" s="62">
        <v>1</v>
      </c>
      <c r="AQ209" s="62">
        <v>0.5</v>
      </c>
      <c r="AR209" s="62">
        <v>1</v>
      </c>
      <c r="AS209" s="62">
        <v>1</v>
      </c>
      <c r="AT209" s="62">
        <v>0.5</v>
      </c>
      <c r="AU209" s="62">
        <v>1</v>
      </c>
      <c r="AV209" s="62">
        <v>1</v>
      </c>
      <c r="AW209" s="62">
        <v>1</v>
      </c>
      <c r="AX209" s="62">
        <v>1</v>
      </c>
      <c r="AY209" s="62">
        <v>1</v>
      </c>
      <c r="AZ209" s="62">
        <v>99</v>
      </c>
      <c r="BA209" s="62">
        <v>99</v>
      </c>
      <c r="BB209" s="62">
        <v>99</v>
      </c>
      <c r="BC209" s="62">
        <v>99</v>
      </c>
      <c r="BD209" s="62">
        <v>1</v>
      </c>
      <c r="BE209" s="62">
        <v>1</v>
      </c>
      <c r="BF209" s="62">
        <v>1</v>
      </c>
      <c r="BG209" s="62">
        <v>0.5</v>
      </c>
      <c r="BH209" s="62">
        <v>1</v>
      </c>
      <c r="BI209" s="62">
        <v>0.5</v>
      </c>
      <c r="BJ209" s="62">
        <v>1</v>
      </c>
      <c r="BK209" s="62">
        <v>1</v>
      </c>
      <c r="BL209" s="62">
        <v>1</v>
      </c>
      <c r="BM209" s="62">
        <v>0.5</v>
      </c>
      <c r="BN209" s="62">
        <v>1</v>
      </c>
      <c r="BO209" s="62">
        <v>0.5</v>
      </c>
      <c r="BP209" s="62">
        <v>1</v>
      </c>
      <c r="BQ209" s="62">
        <v>1</v>
      </c>
      <c r="BR209" s="62">
        <v>1</v>
      </c>
      <c r="BS209" s="62">
        <v>1</v>
      </c>
      <c r="BT209" s="62">
        <v>1</v>
      </c>
      <c r="BU209" s="62">
        <v>99</v>
      </c>
      <c r="BV209" s="62">
        <v>99</v>
      </c>
      <c r="BW209" s="62">
        <v>99</v>
      </c>
      <c r="BX209" s="62">
        <v>99</v>
      </c>
      <c r="BY209" s="62">
        <v>1</v>
      </c>
      <c r="BZ209" s="62">
        <v>1</v>
      </c>
      <c r="CA209" s="62">
        <v>99</v>
      </c>
      <c r="CB209" s="62">
        <v>99</v>
      </c>
      <c r="CC209" s="62">
        <v>1</v>
      </c>
      <c r="CD209" s="62">
        <v>1</v>
      </c>
      <c r="CE209" s="62">
        <v>1</v>
      </c>
      <c r="CF209" s="62">
        <v>1</v>
      </c>
      <c r="CG209" s="62">
        <v>1</v>
      </c>
      <c r="CH209" s="62">
        <v>1</v>
      </c>
      <c r="CI209" s="62">
        <v>1</v>
      </c>
      <c r="CJ209" s="62">
        <v>1</v>
      </c>
      <c r="CK209" s="62">
        <v>1</v>
      </c>
      <c r="CL209" s="62">
        <v>1</v>
      </c>
      <c r="CM209" s="62">
        <v>1</v>
      </c>
      <c r="CN209" s="62">
        <v>1</v>
      </c>
      <c r="CO209" s="62">
        <v>1</v>
      </c>
      <c r="CP209" s="62">
        <v>1</v>
      </c>
      <c r="CQ209" s="62">
        <v>1</v>
      </c>
      <c r="CR209" s="62">
        <v>205</v>
      </c>
      <c r="CS209" s="62" t="s">
        <v>584</v>
      </c>
      <c r="CT209" s="62">
        <v>1</v>
      </c>
      <c r="CU209" s="62">
        <v>1</v>
      </c>
      <c r="CV209" s="62">
        <v>1</v>
      </c>
      <c r="CW209" s="62">
        <v>1</v>
      </c>
      <c r="CX209" s="62">
        <v>1</v>
      </c>
      <c r="CY209" s="62">
        <v>205</v>
      </c>
      <c r="CZ209" s="62" t="s">
        <v>584</v>
      </c>
      <c r="DA209" s="62">
        <v>1</v>
      </c>
      <c r="DB209" s="62">
        <v>0</v>
      </c>
      <c r="DC209" s="62">
        <v>0</v>
      </c>
      <c r="DD209" s="62">
        <v>0</v>
      </c>
      <c r="DE209" s="62">
        <v>1</v>
      </c>
      <c r="DF209" s="62">
        <v>1</v>
      </c>
      <c r="DG209" s="62">
        <v>1</v>
      </c>
      <c r="DH209" s="62">
        <v>0</v>
      </c>
      <c r="DI209" s="62">
        <v>1</v>
      </c>
      <c r="DJ209" s="62">
        <v>1</v>
      </c>
      <c r="DK209" s="62">
        <v>1</v>
      </c>
      <c r="DM209" s="62" t="s">
        <v>564</v>
      </c>
    </row>
    <row r="210" spans="1:117" s="65" customFormat="1">
      <c r="A210" s="62" t="s">
        <v>564</v>
      </c>
      <c r="B210" s="62">
        <v>14</v>
      </c>
      <c r="C210" s="62" t="s">
        <v>585</v>
      </c>
      <c r="D210" s="62">
        <v>206</v>
      </c>
      <c r="E210" s="62">
        <v>202</v>
      </c>
      <c r="F210" s="62">
        <v>3</v>
      </c>
      <c r="G210" s="62">
        <v>47</v>
      </c>
      <c r="H210" s="62">
        <v>1</v>
      </c>
      <c r="I210" s="62">
        <v>2</v>
      </c>
      <c r="J210" s="62"/>
      <c r="K210" s="62">
        <v>1</v>
      </c>
      <c r="L210" s="62">
        <v>1</v>
      </c>
      <c r="M210" s="62">
        <v>1</v>
      </c>
      <c r="N210" s="62">
        <v>1</v>
      </c>
      <c r="O210" s="62">
        <v>1</v>
      </c>
      <c r="P210" s="62">
        <v>1</v>
      </c>
      <c r="Q210" s="62">
        <v>1</v>
      </c>
      <c r="R210" s="62">
        <v>1</v>
      </c>
      <c r="S210" s="62">
        <v>1</v>
      </c>
      <c r="T210" s="62">
        <v>1</v>
      </c>
      <c r="U210" s="62">
        <v>1</v>
      </c>
      <c r="V210" s="62">
        <v>99</v>
      </c>
      <c r="W210" s="62">
        <v>1</v>
      </c>
      <c r="X210" s="62">
        <v>1</v>
      </c>
      <c r="Y210" s="62">
        <v>1</v>
      </c>
      <c r="Z210" s="62">
        <v>1</v>
      </c>
      <c r="AA210" s="62">
        <v>1</v>
      </c>
      <c r="AB210" s="62">
        <v>1</v>
      </c>
      <c r="AC210" s="62">
        <v>1</v>
      </c>
      <c r="AD210" s="62">
        <v>1</v>
      </c>
      <c r="AE210" s="62">
        <v>1</v>
      </c>
      <c r="AF210" s="62">
        <v>1</v>
      </c>
      <c r="AG210" s="62">
        <v>1</v>
      </c>
      <c r="AH210" s="62">
        <v>1</v>
      </c>
      <c r="AI210" s="62">
        <v>1</v>
      </c>
      <c r="AJ210" s="62">
        <v>1</v>
      </c>
      <c r="AK210" s="62">
        <v>1</v>
      </c>
      <c r="AL210" s="62">
        <v>1</v>
      </c>
      <c r="AM210" s="62">
        <v>1</v>
      </c>
      <c r="AN210" s="62">
        <v>1</v>
      </c>
      <c r="AO210" s="62">
        <v>1</v>
      </c>
      <c r="AP210" s="62">
        <v>1</v>
      </c>
      <c r="AQ210" s="62">
        <v>0</v>
      </c>
      <c r="AR210" s="62">
        <v>1</v>
      </c>
      <c r="AS210" s="62">
        <v>1</v>
      </c>
      <c r="AT210" s="62">
        <v>1</v>
      </c>
      <c r="AU210" s="62">
        <v>1</v>
      </c>
      <c r="AV210" s="62">
        <v>1</v>
      </c>
      <c r="AW210" s="62">
        <v>1</v>
      </c>
      <c r="AX210" s="62">
        <v>1</v>
      </c>
      <c r="AY210" s="62">
        <v>1</v>
      </c>
      <c r="AZ210" s="62">
        <v>99</v>
      </c>
      <c r="BA210" s="62">
        <v>99</v>
      </c>
      <c r="BB210" s="62">
        <v>99</v>
      </c>
      <c r="BC210" s="62">
        <v>99</v>
      </c>
      <c r="BD210" s="62">
        <v>1</v>
      </c>
      <c r="BE210" s="62">
        <v>1</v>
      </c>
      <c r="BF210" s="62">
        <v>1</v>
      </c>
      <c r="BG210" s="62">
        <v>1</v>
      </c>
      <c r="BH210" s="62">
        <v>1</v>
      </c>
      <c r="BI210" s="62">
        <v>1</v>
      </c>
      <c r="BJ210" s="62">
        <v>1</v>
      </c>
      <c r="BK210" s="62">
        <v>1</v>
      </c>
      <c r="BL210" s="62">
        <v>1</v>
      </c>
      <c r="BM210" s="62">
        <v>1</v>
      </c>
      <c r="BN210" s="62">
        <v>0</v>
      </c>
      <c r="BO210" s="62">
        <v>1</v>
      </c>
      <c r="BP210" s="62">
        <v>0</v>
      </c>
      <c r="BQ210" s="62">
        <v>1</v>
      </c>
      <c r="BR210" s="62">
        <v>1</v>
      </c>
      <c r="BS210" s="62">
        <v>1</v>
      </c>
      <c r="BT210" s="62">
        <v>1</v>
      </c>
      <c r="BU210" s="62">
        <v>99</v>
      </c>
      <c r="BV210" s="62">
        <v>99</v>
      </c>
      <c r="BW210" s="62">
        <v>99</v>
      </c>
      <c r="BX210" s="62">
        <v>99</v>
      </c>
      <c r="BY210" s="62">
        <v>1</v>
      </c>
      <c r="BZ210" s="62">
        <v>1</v>
      </c>
      <c r="CA210" s="62">
        <v>99</v>
      </c>
      <c r="CB210" s="62">
        <v>99</v>
      </c>
      <c r="CC210" s="62">
        <v>1</v>
      </c>
      <c r="CD210" s="62">
        <v>1</v>
      </c>
      <c r="CE210" s="62">
        <v>1</v>
      </c>
      <c r="CF210" s="62">
        <v>1</v>
      </c>
      <c r="CG210" s="62">
        <v>1</v>
      </c>
      <c r="CH210" s="62">
        <v>1</v>
      </c>
      <c r="CI210" s="62">
        <v>1</v>
      </c>
      <c r="CJ210" s="62">
        <v>1</v>
      </c>
      <c r="CK210" s="62">
        <v>1</v>
      </c>
      <c r="CL210" s="62">
        <v>1</v>
      </c>
      <c r="CM210" s="62">
        <v>1</v>
      </c>
      <c r="CN210" s="62">
        <v>1</v>
      </c>
      <c r="CO210" s="62">
        <v>1</v>
      </c>
      <c r="CP210" s="62">
        <v>1</v>
      </c>
      <c r="CQ210" s="62">
        <v>1</v>
      </c>
      <c r="CR210" s="62">
        <v>206</v>
      </c>
      <c r="CS210" s="62" t="s">
        <v>585</v>
      </c>
      <c r="CT210" s="62">
        <v>1</v>
      </c>
      <c r="CU210" s="62">
        <v>1</v>
      </c>
      <c r="CV210" s="62">
        <v>1</v>
      </c>
      <c r="CW210" s="62">
        <v>1</v>
      </c>
      <c r="CX210" s="62">
        <v>1</v>
      </c>
      <c r="CY210" s="62">
        <v>206</v>
      </c>
      <c r="CZ210" s="62" t="s">
        <v>585</v>
      </c>
      <c r="DA210" s="62">
        <v>1</v>
      </c>
      <c r="DB210" s="62">
        <v>0</v>
      </c>
      <c r="DC210" s="62">
        <v>0</v>
      </c>
      <c r="DD210" s="62">
        <v>0</v>
      </c>
      <c r="DE210" s="62">
        <v>0</v>
      </c>
      <c r="DF210" s="62">
        <v>0</v>
      </c>
      <c r="DG210" s="62">
        <v>1</v>
      </c>
      <c r="DH210" s="62">
        <v>0</v>
      </c>
      <c r="DI210" s="62">
        <v>1</v>
      </c>
      <c r="DJ210" s="62">
        <v>1</v>
      </c>
      <c r="DK210" s="62">
        <v>1</v>
      </c>
      <c r="DM210" s="62" t="s">
        <v>564</v>
      </c>
    </row>
    <row r="211" spans="1:117" s="65" customFormat="1">
      <c r="A211" s="62" t="s">
        <v>564</v>
      </c>
      <c r="B211" s="62">
        <v>14</v>
      </c>
      <c r="C211" s="62" t="s">
        <v>586</v>
      </c>
      <c r="D211" s="62">
        <v>207</v>
      </c>
      <c r="E211" s="62">
        <v>36</v>
      </c>
      <c r="F211" s="62">
        <v>0</v>
      </c>
      <c r="G211" s="62">
        <v>0</v>
      </c>
      <c r="H211" s="62">
        <v>1</v>
      </c>
      <c r="I211" s="62">
        <v>2</v>
      </c>
      <c r="J211" s="62">
        <v>1</v>
      </c>
      <c r="K211" s="62">
        <v>1</v>
      </c>
      <c r="L211" s="62">
        <v>1</v>
      </c>
      <c r="M211" s="62">
        <v>1</v>
      </c>
      <c r="N211" s="62">
        <v>1</v>
      </c>
      <c r="O211" s="62">
        <v>1</v>
      </c>
      <c r="P211" s="62">
        <v>1</v>
      </c>
      <c r="Q211" s="62">
        <v>1</v>
      </c>
      <c r="R211" s="62">
        <v>1</v>
      </c>
      <c r="S211" s="62">
        <v>1</v>
      </c>
      <c r="T211" s="62">
        <v>1</v>
      </c>
      <c r="U211" s="62">
        <v>1</v>
      </c>
      <c r="V211" s="62">
        <v>99</v>
      </c>
      <c r="W211" s="62">
        <v>1</v>
      </c>
      <c r="X211" s="62">
        <v>1</v>
      </c>
      <c r="Y211" s="62">
        <v>1</v>
      </c>
      <c r="Z211" s="62">
        <v>1</v>
      </c>
      <c r="AA211" s="62">
        <v>1</v>
      </c>
      <c r="AB211" s="62">
        <v>1</v>
      </c>
      <c r="AC211" s="62">
        <v>1</v>
      </c>
      <c r="AD211" s="62">
        <v>1</v>
      </c>
      <c r="AE211" s="62">
        <v>1</v>
      </c>
      <c r="AF211" s="62">
        <v>1</v>
      </c>
      <c r="AG211" s="62">
        <v>1</v>
      </c>
      <c r="AH211" s="62">
        <v>1</v>
      </c>
      <c r="AI211" s="62">
        <v>1</v>
      </c>
      <c r="AJ211" s="62">
        <v>1</v>
      </c>
      <c r="AK211" s="62">
        <v>1</v>
      </c>
      <c r="AL211" s="62">
        <v>1</v>
      </c>
      <c r="AM211" s="62">
        <v>1</v>
      </c>
      <c r="AN211" s="62">
        <v>1</v>
      </c>
      <c r="AO211" s="62">
        <v>1</v>
      </c>
      <c r="AP211" s="62">
        <v>1</v>
      </c>
      <c r="AQ211" s="62">
        <v>0</v>
      </c>
      <c r="AR211" s="62">
        <v>1</v>
      </c>
      <c r="AS211" s="62">
        <v>1</v>
      </c>
      <c r="AT211" s="62">
        <v>1</v>
      </c>
      <c r="AU211" s="62">
        <v>1</v>
      </c>
      <c r="AV211" s="62">
        <v>1</v>
      </c>
      <c r="AW211" s="62">
        <v>1</v>
      </c>
      <c r="AX211" s="62">
        <v>1</v>
      </c>
      <c r="AY211" s="62">
        <v>1</v>
      </c>
      <c r="AZ211" s="62">
        <v>99</v>
      </c>
      <c r="BA211" s="62">
        <v>99</v>
      </c>
      <c r="BB211" s="62">
        <v>99</v>
      </c>
      <c r="BC211" s="62">
        <v>99</v>
      </c>
      <c r="BD211" s="62">
        <v>1</v>
      </c>
      <c r="BE211" s="62">
        <v>1</v>
      </c>
      <c r="BF211" s="62">
        <v>1</v>
      </c>
      <c r="BG211" s="62">
        <v>1</v>
      </c>
      <c r="BH211" s="62">
        <v>1</v>
      </c>
      <c r="BI211" s="62">
        <v>1</v>
      </c>
      <c r="BJ211" s="62">
        <v>1</v>
      </c>
      <c r="BK211" s="62">
        <v>1</v>
      </c>
      <c r="BL211" s="62">
        <v>1</v>
      </c>
      <c r="BM211" s="62">
        <v>1</v>
      </c>
      <c r="BN211" s="62">
        <v>1</v>
      </c>
      <c r="BO211" s="62">
        <v>1</v>
      </c>
      <c r="BP211" s="62">
        <v>1</v>
      </c>
      <c r="BQ211" s="62">
        <v>1</v>
      </c>
      <c r="BR211" s="62">
        <v>1</v>
      </c>
      <c r="BS211" s="62">
        <v>1</v>
      </c>
      <c r="BT211" s="62">
        <v>1</v>
      </c>
      <c r="BU211" s="62">
        <v>99</v>
      </c>
      <c r="BV211" s="62">
        <v>99</v>
      </c>
      <c r="BW211" s="62">
        <v>99</v>
      </c>
      <c r="BX211" s="62">
        <v>99</v>
      </c>
      <c r="BY211" s="62">
        <v>1</v>
      </c>
      <c r="BZ211" s="62">
        <v>1</v>
      </c>
      <c r="CA211" s="62">
        <v>99</v>
      </c>
      <c r="CB211" s="62">
        <v>99</v>
      </c>
      <c r="CC211" s="62">
        <v>1</v>
      </c>
      <c r="CD211" s="62">
        <v>1</v>
      </c>
      <c r="CE211" s="62">
        <v>1</v>
      </c>
      <c r="CF211" s="62">
        <v>1</v>
      </c>
      <c r="CG211" s="62">
        <v>1</v>
      </c>
      <c r="CH211" s="62">
        <v>1</v>
      </c>
      <c r="CI211" s="62">
        <v>1</v>
      </c>
      <c r="CJ211" s="62">
        <v>1</v>
      </c>
      <c r="CK211" s="62">
        <v>1</v>
      </c>
      <c r="CL211" s="62">
        <v>1</v>
      </c>
      <c r="CM211" s="62">
        <v>1</v>
      </c>
      <c r="CN211" s="62">
        <v>1</v>
      </c>
      <c r="CO211" s="62">
        <v>1</v>
      </c>
      <c r="CP211" s="62">
        <v>1</v>
      </c>
      <c r="CQ211" s="62">
        <v>1</v>
      </c>
      <c r="CR211" s="62">
        <v>207</v>
      </c>
      <c r="CS211" s="62" t="s">
        <v>586</v>
      </c>
      <c r="CT211" s="62">
        <v>1</v>
      </c>
      <c r="CU211" s="62">
        <v>1</v>
      </c>
      <c r="CV211" s="62">
        <v>1</v>
      </c>
      <c r="CW211" s="62">
        <v>1</v>
      </c>
      <c r="CX211" s="62">
        <v>1</v>
      </c>
      <c r="CY211" s="62">
        <v>207</v>
      </c>
      <c r="CZ211" s="62" t="s">
        <v>586</v>
      </c>
      <c r="DA211" s="62">
        <v>0</v>
      </c>
      <c r="DB211" s="62">
        <v>1</v>
      </c>
      <c r="DC211" s="62">
        <v>0</v>
      </c>
      <c r="DD211" s="62">
        <v>0</v>
      </c>
      <c r="DE211" s="62">
        <v>0</v>
      </c>
      <c r="DF211" s="62">
        <v>0</v>
      </c>
      <c r="DG211" s="62">
        <v>0</v>
      </c>
      <c r="DH211" s="62">
        <v>0</v>
      </c>
      <c r="DI211" s="62">
        <v>1</v>
      </c>
      <c r="DJ211" s="62">
        <v>1</v>
      </c>
      <c r="DK211" s="62">
        <v>1</v>
      </c>
      <c r="DM211" s="62" t="s">
        <v>564</v>
      </c>
    </row>
    <row r="212" spans="1:117" s="65" customFormat="1">
      <c r="A212" s="62" t="s">
        <v>564</v>
      </c>
      <c r="B212" s="62">
        <v>14</v>
      </c>
      <c r="C212" s="62" t="s">
        <v>587</v>
      </c>
      <c r="D212" s="62">
        <v>208</v>
      </c>
      <c r="E212" s="62">
        <v>246</v>
      </c>
      <c r="F212" s="62">
        <v>37</v>
      </c>
      <c r="G212" s="62">
        <v>51</v>
      </c>
      <c r="H212" s="62">
        <v>1</v>
      </c>
      <c r="I212" s="62">
        <v>2</v>
      </c>
      <c r="J212" s="62"/>
      <c r="K212" s="62">
        <v>1</v>
      </c>
      <c r="L212" s="62">
        <v>1</v>
      </c>
      <c r="M212" s="62">
        <v>1</v>
      </c>
      <c r="N212" s="62">
        <v>1</v>
      </c>
      <c r="O212" s="62">
        <v>1</v>
      </c>
      <c r="P212" s="62">
        <v>1</v>
      </c>
      <c r="Q212" s="62">
        <v>1</v>
      </c>
      <c r="R212" s="62">
        <v>1</v>
      </c>
      <c r="S212" s="62">
        <v>1</v>
      </c>
      <c r="T212" s="62">
        <v>1</v>
      </c>
      <c r="U212" s="62">
        <v>1</v>
      </c>
      <c r="V212" s="62">
        <v>99</v>
      </c>
      <c r="W212" s="62">
        <v>1</v>
      </c>
      <c r="X212" s="62">
        <v>1</v>
      </c>
      <c r="Y212" s="62">
        <v>1</v>
      </c>
      <c r="Z212" s="62">
        <v>1</v>
      </c>
      <c r="AA212" s="62">
        <v>1</v>
      </c>
      <c r="AB212" s="62">
        <v>1</v>
      </c>
      <c r="AC212" s="62">
        <v>1</v>
      </c>
      <c r="AD212" s="62">
        <v>1</v>
      </c>
      <c r="AE212" s="62">
        <v>1</v>
      </c>
      <c r="AF212" s="62">
        <v>1</v>
      </c>
      <c r="AG212" s="62">
        <v>1</v>
      </c>
      <c r="AH212" s="62">
        <v>1</v>
      </c>
      <c r="AI212" s="62">
        <v>1</v>
      </c>
      <c r="AJ212" s="62">
        <v>1</v>
      </c>
      <c r="AK212" s="62">
        <v>1</v>
      </c>
      <c r="AL212" s="62">
        <v>1</v>
      </c>
      <c r="AM212" s="62">
        <v>1</v>
      </c>
      <c r="AN212" s="62">
        <v>1</v>
      </c>
      <c r="AO212" s="62">
        <v>1</v>
      </c>
      <c r="AP212" s="62">
        <v>1</v>
      </c>
      <c r="AQ212" s="62">
        <v>1</v>
      </c>
      <c r="AR212" s="62">
        <v>1</v>
      </c>
      <c r="AS212" s="62">
        <v>1</v>
      </c>
      <c r="AT212" s="62">
        <v>1</v>
      </c>
      <c r="AU212" s="62">
        <v>1</v>
      </c>
      <c r="AV212" s="62">
        <v>1</v>
      </c>
      <c r="AW212" s="62">
        <v>1</v>
      </c>
      <c r="AX212" s="62">
        <v>1</v>
      </c>
      <c r="AY212" s="62">
        <v>1</v>
      </c>
      <c r="AZ212" s="62">
        <v>99</v>
      </c>
      <c r="BA212" s="62">
        <v>99</v>
      </c>
      <c r="BB212" s="62">
        <v>99</v>
      </c>
      <c r="BC212" s="62">
        <v>99</v>
      </c>
      <c r="BD212" s="62">
        <v>1</v>
      </c>
      <c r="BE212" s="62">
        <v>1</v>
      </c>
      <c r="BF212" s="62">
        <v>1</v>
      </c>
      <c r="BG212" s="62">
        <v>1</v>
      </c>
      <c r="BH212" s="62">
        <v>1</v>
      </c>
      <c r="BI212" s="62">
        <v>1</v>
      </c>
      <c r="BJ212" s="62">
        <v>1</v>
      </c>
      <c r="BK212" s="62">
        <v>1</v>
      </c>
      <c r="BL212" s="62">
        <v>0</v>
      </c>
      <c r="BM212" s="62">
        <v>0</v>
      </c>
      <c r="BN212" s="62">
        <v>0</v>
      </c>
      <c r="BO212" s="62">
        <v>0</v>
      </c>
      <c r="BP212" s="62">
        <v>1</v>
      </c>
      <c r="BQ212" s="62">
        <v>1</v>
      </c>
      <c r="BR212" s="62">
        <v>1</v>
      </c>
      <c r="BS212" s="62">
        <v>1</v>
      </c>
      <c r="BT212" s="62">
        <v>1</v>
      </c>
      <c r="BU212" s="62">
        <v>99</v>
      </c>
      <c r="BV212" s="62">
        <v>99</v>
      </c>
      <c r="BW212" s="62">
        <v>99</v>
      </c>
      <c r="BX212" s="62">
        <v>99</v>
      </c>
      <c r="BY212" s="62">
        <v>1</v>
      </c>
      <c r="BZ212" s="62">
        <v>1</v>
      </c>
      <c r="CA212" s="62">
        <v>99</v>
      </c>
      <c r="CB212" s="62">
        <v>99</v>
      </c>
      <c r="CC212" s="62">
        <v>1</v>
      </c>
      <c r="CD212" s="62">
        <v>1</v>
      </c>
      <c r="CE212" s="62">
        <v>1</v>
      </c>
      <c r="CF212" s="62">
        <v>1</v>
      </c>
      <c r="CG212" s="62">
        <v>1</v>
      </c>
      <c r="CH212" s="62">
        <v>1</v>
      </c>
      <c r="CI212" s="62">
        <v>1</v>
      </c>
      <c r="CJ212" s="62">
        <v>1</v>
      </c>
      <c r="CK212" s="62">
        <v>1</v>
      </c>
      <c r="CL212" s="62">
        <v>1</v>
      </c>
      <c r="CM212" s="62">
        <v>1</v>
      </c>
      <c r="CN212" s="62">
        <v>1</v>
      </c>
      <c r="CO212" s="62">
        <v>1</v>
      </c>
      <c r="CP212" s="62">
        <v>1</v>
      </c>
      <c r="CQ212" s="62">
        <v>1</v>
      </c>
      <c r="CR212" s="62">
        <v>208</v>
      </c>
      <c r="CS212" s="62" t="s">
        <v>587</v>
      </c>
      <c r="CT212" s="62">
        <v>1</v>
      </c>
      <c r="CU212" s="62">
        <v>1</v>
      </c>
      <c r="CV212" s="62">
        <v>1</v>
      </c>
      <c r="CW212" s="62">
        <v>1</v>
      </c>
      <c r="CX212" s="62">
        <v>1</v>
      </c>
      <c r="CY212" s="62">
        <v>208</v>
      </c>
      <c r="CZ212" s="62" t="s">
        <v>587</v>
      </c>
      <c r="DA212" s="62">
        <v>0</v>
      </c>
      <c r="DB212" s="62">
        <v>0</v>
      </c>
      <c r="DC212" s="62">
        <v>0</v>
      </c>
      <c r="DD212" s="62">
        <v>0</v>
      </c>
      <c r="DE212" s="62">
        <v>0</v>
      </c>
      <c r="DF212" s="62">
        <v>0</v>
      </c>
      <c r="DG212" s="62">
        <v>0</v>
      </c>
      <c r="DH212" s="62">
        <v>0</v>
      </c>
      <c r="DI212" s="62">
        <v>1</v>
      </c>
      <c r="DJ212" s="62">
        <v>1</v>
      </c>
      <c r="DK212" s="62">
        <v>1</v>
      </c>
      <c r="DM212" s="62" t="s">
        <v>564</v>
      </c>
    </row>
    <row r="213" spans="1:117" s="65" customFormat="1">
      <c r="A213" s="62" t="s">
        <v>564</v>
      </c>
      <c r="B213" s="62">
        <v>14</v>
      </c>
      <c r="C213" s="62" t="s">
        <v>588</v>
      </c>
      <c r="D213" s="62">
        <v>209</v>
      </c>
      <c r="E213" s="62">
        <v>62</v>
      </c>
      <c r="F213" s="62">
        <v>8</v>
      </c>
      <c r="G213" s="62">
        <v>8</v>
      </c>
      <c r="H213" s="62">
        <v>1</v>
      </c>
      <c r="I213" s="62">
        <v>2</v>
      </c>
      <c r="J213" s="62"/>
      <c r="K213" s="62">
        <v>1</v>
      </c>
      <c r="L213" s="62">
        <v>1</v>
      </c>
      <c r="M213" s="62">
        <v>1</v>
      </c>
      <c r="N213" s="62">
        <v>1</v>
      </c>
      <c r="O213" s="62">
        <v>1</v>
      </c>
      <c r="P213" s="62">
        <v>1</v>
      </c>
      <c r="Q213" s="62">
        <v>1</v>
      </c>
      <c r="R213" s="62">
        <v>1</v>
      </c>
      <c r="S213" s="62">
        <v>1</v>
      </c>
      <c r="T213" s="62">
        <v>1</v>
      </c>
      <c r="U213" s="62">
        <v>1</v>
      </c>
      <c r="V213" s="62">
        <v>99</v>
      </c>
      <c r="W213" s="62">
        <v>1</v>
      </c>
      <c r="X213" s="62">
        <v>1</v>
      </c>
      <c r="Y213" s="62">
        <v>1</v>
      </c>
      <c r="Z213" s="62">
        <v>1</v>
      </c>
      <c r="AA213" s="62">
        <v>1</v>
      </c>
      <c r="AB213" s="62">
        <v>1</v>
      </c>
      <c r="AC213" s="62">
        <v>1</v>
      </c>
      <c r="AD213" s="62">
        <v>1</v>
      </c>
      <c r="AE213" s="62">
        <v>1</v>
      </c>
      <c r="AF213" s="62">
        <v>1</v>
      </c>
      <c r="AG213" s="62">
        <v>1</v>
      </c>
      <c r="AH213" s="62">
        <v>1</v>
      </c>
      <c r="AI213" s="62">
        <v>1</v>
      </c>
      <c r="AJ213" s="62">
        <v>1</v>
      </c>
      <c r="AK213" s="62">
        <v>1</v>
      </c>
      <c r="AL213" s="62">
        <v>1</v>
      </c>
      <c r="AM213" s="62">
        <v>1</v>
      </c>
      <c r="AN213" s="62">
        <v>1</v>
      </c>
      <c r="AO213" s="62">
        <v>1</v>
      </c>
      <c r="AP213" s="62">
        <v>1</v>
      </c>
      <c r="AQ213" s="62">
        <v>1</v>
      </c>
      <c r="AR213" s="62">
        <v>1</v>
      </c>
      <c r="AS213" s="62">
        <v>1</v>
      </c>
      <c r="AT213" s="62">
        <v>1</v>
      </c>
      <c r="AU213" s="62">
        <v>1</v>
      </c>
      <c r="AV213" s="62">
        <v>1</v>
      </c>
      <c r="AW213" s="62">
        <v>1</v>
      </c>
      <c r="AX213" s="62">
        <v>1</v>
      </c>
      <c r="AY213" s="62">
        <v>1</v>
      </c>
      <c r="AZ213" s="62">
        <v>99</v>
      </c>
      <c r="BA213" s="62">
        <v>99</v>
      </c>
      <c r="BB213" s="62">
        <v>99</v>
      </c>
      <c r="BC213" s="62">
        <v>99</v>
      </c>
      <c r="BD213" s="62">
        <v>1</v>
      </c>
      <c r="BE213" s="62">
        <v>1</v>
      </c>
      <c r="BF213" s="62">
        <v>1</v>
      </c>
      <c r="BG213" s="62">
        <v>1</v>
      </c>
      <c r="BH213" s="62">
        <v>1</v>
      </c>
      <c r="BI213" s="62">
        <v>1</v>
      </c>
      <c r="BJ213" s="62">
        <v>1</v>
      </c>
      <c r="BK213" s="62">
        <v>1</v>
      </c>
      <c r="BL213" s="62">
        <v>1</v>
      </c>
      <c r="BM213" s="62">
        <v>1</v>
      </c>
      <c r="BN213" s="62">
        <v>1</v>
      </c>
      <c r="BO213" s="62">
        <v>1</v>
      </c>
      <c r="BP213" s="62">
        <v>1</v>
      </c>
      <c r="BQ213" s="62">
        <v>1</v>
      </c>
      <c r="BR213" s="62">
        <v>1</v>
      </c>
      <c r="BS213" s="62">
        <v>1</v>
      </c>
      <c r="BT213" s="62">
        <v>1</v>
      </c>
      <c r="BU213" s="62">
        <v>99</v>
      </c>
      <c r="BV213" s="62">
        <v>99</v>
      </c>
      <c r="BW213" s="62">
        <v>99</v>
      </c>
      <c r="BX213" s="62">
        <v>99</v>
      </c>
      <c r="BY213" s="62">
        <v>1</v>
      </c>
      <c r="BZ213" s="62">
        <v>1</v>
      </c>
      <c r="CA213" s="62">
        <v>99</v>
      </c>
      <c r="CB213" s="62">
        <v>99</v>
      </c>
      <c r="CC213" s="62">
        <v>1</v>
      </c>
      <c r="CD213" s="62">
        <v>1</v>
      </c>
      <c r="CE213" s="62">
        <v>1</v>
      </c>
      <c r="CF213" s="62">
        <v>1</v>
      </c>
      <c r="CG213" s="62">
        <v>1</v>
      </c>
      <c r="CH213" s="62">
        <v>1</v>
      </c>
      <c r="CI213" s="62">
        <v>1</v>
      </c>
      <c r="CJ213" s="62">
        <v>1</v>
      </c>
      <c r="CK213" s="62">
        <v>1</v>
      </c>
      <c r="CL213" s="62">
        <v>1</v>
      </c>
      <c r="CM213" s="62">
        <v>1</v>
      </c>
      <c r="CN213" s="62">
        <v>1</v>
      </c>
      <c r="CO213" s="62">
        <v>1</v>
      </c>
      <c r="CP213" s="62">
        <v>1</v>
      </c>
      <c r="CQ213" s="62">
        <v>1</v>
      </c>
      <c r="CR213" s="62">
        <v>209</v>
      </c>
      <c r="CS213" s="62" t="s">
        <v>588</v>
      </c>
      <c r="CT213" s="62">
        <v>1</v>
      </c>
      <c r="CU213" s="62">
        <v>1</v>
      </c>
      <c r="CV213" s="62">
        <v>1</v>
      </c>
      <c r="CW213" s="62">
        <v>1</v>
      </c>
      <c r="CX213" s="62">
        <v>1</v>
      </c>
      <c r="CY213" s="62">
        <v>209</v>
      </c>
      <c r="CZ213" s="62" t="s">
        <v>588</v>
      </c>
      <c r="DA213" s="62">
        <v>1</v>
      </c>
      <c r="DB213" s="62">
        <v>1</v>
      </c>
      <c r="DC213" s="62">
        <v>0</v>
      </c>
      <c r="DD213" s="62">
        <v>0</v>
      </c>
      <c r="DE213" s="62">
        <v>0</v>
      </c>
      <c r="DF213" s="62">
        <v>0</v>
      </c>
      <c r="DG213" s="62">
        <v>1</v>
      </c>
      <c r="DH213" s="62">
        <v>0</v>
      </c>
      <c r="DI213" s="62">
        <v>1</v>
      </c>
      <c r="DJ213" s="62">
        <v>1</v>
      </c>
      <c r="DK213" s="62">
        <v>1</v>
      </c>
      <c r="DM213" s="62" t="s">
        <v>564</v>
      </c>
    </row>
    <row r="214" spans="1:117" s="65" customFormat="1">
      <c r="A214" s="62" t="s">
        <v>564</v>
      </c>
      <c r="B214" s="62">
        <v>14</v>
      </c>
      <c r="C214" s="62" t="s">
        <v>589</v>
      </c>
      <c r="D214" s="62">
        <v>210</v>
      </c>
      <c r="E214" s="62">
        <v>29</v>
      </c>
      <c r="F214" s="62">
        <v>0</v>
      </c>
      <c r="G214" s="62">
        <v>7</v>
      </c>
      <c r="H214" s="62">
        <v>1</v>
      </c>
      <c r="I214" s="62">
        <v>2</v>
      </c>
      <c r="J214" s="62">
        <v>1</v>
      </c>
      <c r="K214" s="62">
        <v>1</v>
      </c>
      <c r="L214" s="62">
        <v>1</v>
      </c>
      <c r="M214" s="62">
        <v>1</v>
      </c>
      <c r="N214" s="62">
        <v>1</v>
      </c>
      <c r="O214" s="62">
        <v>1</v>
      </c>
      <c r="P214" s="62">
        <v>1</v>
      </c>
      <c r="Q214" s="62">
        <v>99</v>
      </c>
      <c r="R214" s="62">
        <v>1</v>
      </c>
      <c r="S214" s="62">
        <v>1</v>
      </c>
      <c r="T214" s="62">
        <v>1</v>
      </c>
      <c r="U214" s="62">
        <v>1</v>
      </c>
      <c r="V214" s="62">
        <v>99</v>
      </c>
      <c r="W214" s="62">
        <v>1</v>
      </c>
      <c r="X214" s="62">
        <v>1</v>
      </c>
      <c r="Y214" s="62">
        <v>1</v>
      </c>
      <c r="Z214" s="62">
        <v>1</v>
      </c>
      <c r="AA214" s="62">
        <v>1</v>
      </c>
      <c r="AB214" s="62">
        <v>1</v>
      </c>
      <c r="AC214" s="62">
        <v>1</v>
      </c>
      <c r="AD214" s="62">
        <v>1</v>
      </c>
      <c r="AE214" s="62">
        <v>1</v>
      </c>
      <c r="AF214" s="62">
        <v>1</v>
      </c>
      <c r="AG214" s="62">
        <v>1</v>
      </c>
      <c r="AH214" s="62">
        <v>1</v>
      </c>
      <c r="AI214" s="62">
        <v>99</v>
      </c>
      <c r="AJ214" s="62">
        <v>1</v>
      </c>
      <c r="AK214" s="62">
        <v>1</v>
      </c>
      <c r="AL214" s="62">
        <v>1</v>
      </c>
      <c r="AM214" s="62">
        <v>1</v>
      </c>
      <c r="AN214" s="62">
        <v>1</v>
      </c>
      <c r="AO214" s="62">
        <v>1</v>
      </c>
      <c r="AP214" s="62">
        <v>1</v>
      </c>
      <c r="AQ214" s="62">
        <v>1</v>
      </c>
      <c r="AR214" s="62">
        <v>1</v>
      </c>
      <c r="AS214" s="62">
        <v>1</v>
      </c>
      <c r="AT214" s="62">
        <v>1</v>
      </c>
      <c r="AU214" s="62">
        <v>1</v>
      </c>
      <c r="AV214" s="62">
        <v>1</v>
      </c>
      <c r="AW214" s="62">
        <v>1</v>
      </c>
      <c r="AX214" s="62">
        <v>1</v>
      </c>
      <c r="AY214" s="62">
        <v>1</v>
      </c>
      <c r="AZ214" s="62">
        <v>99</v>
      </c>
      <c r="BA214" s="62">
        <v>99</v>
      </c>
      <c r="BB214" s="62">
        <v>99</v>
      </c>
      <c r="BC214" s="62">
        <v>99</v>
      </c>
      <c r="BD214" s="62">
        <v>1</v>
      </c>
      <c r="BE214" s="62">
        <v>1</v>
      </c>
      <c r="BF214" s="62">
        <v>1</v>
      </c>
      <c r="BG214" s="62">
        <v>1</v>
      </c>
      <c r="BH214" s="62">
        <v>1</v>
      </c>
      <c r="BI214" s="62">
        <v>1</v>
      </c>
      <c r="BJ214" s="62">
        <v>1</v>
      </c>
      <c r="BK214" s="62">
        <v>1</v>
      </c>
      <c r="BL214" s="62">
        <v>1</v>
      </c>
      <c r="BM214" s="62">
        <v>1</v>
      </c>
      <c r="BN214" s="62">
        <v>1</v>
      </c>
      <c r="BO214" s="62">
        <v>1</v>
      </c>
      <c r="BP214" s="62">
        <v>1</v>
      </c>
      <c r="BQ214" s="62">
        <v>1</v>
      </c>
      <c r="BR214" s="62">
        <v>1</v>
      </c>
      <c r="BS214" s="62">
        <v>1</v>
      </c>
      <c r="BT214" s="62">
        <v>1</v>
      </c>
      <c r="BU214" s="62">
        <v>99</v>
      </c>
      <c r="BV214" s="62">
        <v>99</v>
      </c>
      <c r="BW214" s="62">
        <v>99</v>
      </c>
      <c r="BX214" s="62">
        <v>99</v>
      </c>
      <c r="BY214" s="62">
        <v>1</v>
      </c>
      <c r="BZ214" s="62">
        <v>1</v>
      </c>
      <c r="CA214" s="62">
        <v>99</v>
      </c>
      <c r="CB214" s="62">
        <v>99</v>
      </c>
      <c r="CC214" s="62">
        <v>1</v>
      </c>
      <c r="CD214" s="62">
        <v>1</v>
      </c>
      <c r="CE214" s="62">
        <v>1</v>
      </c>
      <c r="CF214" s="62">
        <v>1</v>
      </c>
      <c r="CG214" s="62">
        <v>1</v>
      </c>
      <c r="CH214" s="62">
        <v>1</v>
      </c>
      <c r="CI214" s="62">
        <v>1</v>
      </c>
      <c r="CJ214" s="62">
        <v>1</v>
      </c>
      <c r="CK214" s="62">
        <v>1</v>
      </c>
      <c r="CL214" s="62">
        <v>1</v>
      </c>
      <c r="CM214" s="62">
        <v>99</v>
      </c>
      <c r="CN214" s="62">
        <v>1</v>
      </c>
      <c r="CO214" s="62">
        <v>1</v>
      </c>
      <c r="CP214" s="62">
        <v>1</v>
      </c>
      <c r="CQ214" s="62">
        <v>1</v>
      </c>
      <c r="CR214" s="62">
        <v>210</v>
      </c>
      <c r="CS214" s="62" t="s">
        <v>589</v>
      </c>
      <c r="CT214" s="62">
        <v>1</v>
      </c>
      <c r="CU214" s="62">
        <v>1</v>
      </c>
      <c r="CV214" s="62">
        <v>1</v>
      </c>
      <c r="CW214" s="62">
        <v>1</v>
      </c>
      <c r="CX214" s="62">
        <v>1</v>
      </c>
      <c r="CY214" s="62">
        <v>210</v>
      </c>
      <c r="CZ214" s="62" t="s">
        <v>589</v>
      </c>
      <c r="DA214" s="62">
        <v>0</v>
      </c>
      <c r="DB214" s="62">
        <v>0</v>
      </c>
      <c r="DC214" s="62">
        <v>0</v>
      </c>
      <c r="DD214" s="62">
        <v>0</v>
      </c>
      <c r="DE214" s="62">
        <v>1</v>
      </c>
      <c r="DF214" s="62">
        <v>0</v>
      </c>
      <c r="DG214" s="62">
        <v>0</v>
      </c>
      <c r="DH214" s="62">
        <v>0</v>
      </c>
      <c r="DI214" s="62">
        <v>1</v>
      </c>
      <c r="DJ214" s="62">
        <v>1</v>
      </c>
      <c r="DK214" s="62">
        <v>1</v>
      </c>
      <c r="DM214" s="62" t="s">
        <v>564</v>
      </c>
    </row>
    <row r="215" spans="1:117" s="65" customFormat="1">
      <c r="A215" s="62" t="s">
        <v>590</v>
      </c>
      <c r="B215" s="62">
        <v>15</v>
      </c>
      <c r="C215" s="62" t="s">
        <v>591</v>
      </c>
      <c r="D215" s="62">
        <v>211</v>
      </c>
      <c r="E215" s="62">
        <v>461</v>
      </c>
      <c r="F215" s="62">
        <v>11</v>
      </c>
      <c r="G215" s="62">
        <v>6</v>
      </c>
      <c r="H215" s="62">
        <v>1</v>
      </c>
      <c r="I215" s="62">
        <v>2</v>
      </c>
      <c r="J215" s="62"/>
      <c r="K215" s="62">
        <v>1</v>
      </c>
      <c r="L215" s="62">
        <v>1</v>
      </c>
      <c r="M215" s="62">
        <v>1</v>
      </c>
      <c r="N215" s="62">
        <v>1</v>
      </c>
      <c r="O215" s="62">
        <v>1</v>
      </c>
      <c r="P215" s="62">
        <v>1</v>
      </c>
      <c r="Q215" s="62">
        <v>1</v>
      </c>
      <c r="R215" s="62">
        <v>1</v>
      </c>
      <c r="S215" s="62">
        <v>1</v>
      </c>
      <c r="T215" s="62">
        <v>1</v>
      </c>
      <c r="U215" s="62">
        <v>1</v>
      </c>
      <c r="V215" s="62">
        <v>99</v>
      </c>
      <c r="W215" s="62">
        <v>1</v>
      </c>
      <c r="X215" s="62">
        <v>1</v>
      </c>
      <c r="Y215" s="62">
        <v>1</v>
      </c>
      <c r="Z215" s="62">
        <v>1</v>
      </c>
      <c r="AA215" s="62">
        <v>1</v>
      </c>
      <c r="AB215" s="62">
        <v>1</v>
      </c>
      <c r="AC215" s="62">
        <v>1</v>
      </c>
      <c r="AD215" s="62">
        <v>1</v>
      </c>
      <c r="AE215" s="62">
        <v>1</v>
      </c>
      <c r="AF215" s="62">
        <v>1</v>
      </c>
      <c r="AG215" s="62">
        <v>1</v>
      </c>
      <c r="AH215" s="62">
        <v>1</v>
      </c>
      <c r="AI215" s="62">
        <v>1</v>
      </c>
      <c r="AJ215" s="62">
        <v>1</v>
      </c>
      <c r="AK215" s="62">
        <v>1</v>
      </c>
      <c r="AL215" s="62">
        <v>1</v>
      </c>
      <c r="AM215" s="62">
        <v>1</v>
      </c>
      <c r="AN215" s="62">
        <v>1</v>
      </c>
      <c r="AO215" s="62">
        <v>1</v>
      </c>
      <c r="AP215" s="62">
        <v>1</v>
      </c>
      <c r="AQ215" s="62">
        <v>1</v>
      </c>
      <c r="AR215" s="62">
        <v>1</v>
      </c>
      <c r="AS215" s="62">
        <v>1</v>
      </c>
      <c r="AT215" s="62">
        <v>1</v>
      </c>
      <c r="AU215" s="62">
        <v>1</v>
      </c>
      <c r="AV215" s="62">
        <v>1</v>
      </c>
      <c r="AW215" s="62">
        <v>1</v>
      </c>
      <c r="AX215" s="62">
        <v>1</v>
      </c>
      <c r="AY215" s="62">
        <v>1</v>
      </c>
      <c r="AZ215" s="62">
        <v>99</v>
      </c>
      <c r="BA215" s="62">
        <v>99</v>
      </c>
      <c r="BB215" s="62">
        <v>99</v>
      </c>
      <c r="BC215" s="62">
        <v>99</v>
      </c>
      <c r="BD215" s="62">
        <v>1</v>
      </c>
      <c r="BE215" s="62">
        <v>1</v>
      </c>
      <c r="BF215" s="62">
        <v>0.5</v>
      </c>
      <c r="BG215" s="62">
        <v>1</v>
      </c>
      <c r="BH215" s="62">
        <v>1</v>
      </c>
      <c r="BI215" s="62">
        <v>1</v>
      </c>
      <c r="BJ215" s="62">
        <v>1</v>
      </c>
      <c r="BK215" s="62">
        <v>1</v>
      </c>
      <c r="BL215" s="62">
        <v>1</v>
      </c>
      <c r="BM215" s="62">
        <v>1</v>
      </c>
      <c r="BN215" s="62">
        <v>0.5</v>
      </c>
      <c r="BO215" s="62">
        <v>1</v>
      </c>
      <c r="BP215" s="62">
        <v>1</v>
      </c>
      <c r="BQ215" s="62">
        <v>0.5</v>
      </c>
      <c r="BR215" s="62">
        <v>0.5</v>
      </c>
      <c r="BS215" s="62">
        <v>0.5</v>
      </c>
      <c r="BT215" s="62">
        <v>0.5</v>
      </c>
      <c r="BU215" s="62">
        <v>99</v>
      </c>
      <c r="BV215" s="62">
        <v>99</v>
      </c>
      <c r="BW215" s="62">
        <v>99</v>
      </c>
      <c r="BX215" s="62">
        <v>99</v>
      </c>
      <c r="BY215" s="62">
        <v>1</v>
      </c>
      <c r="BZ215" s="62">
        <v>1</v>
      </c>
      <c r="CA215" s="62">
        <v>1</v>
      </c>
      <c r="CB215" s="62">
        <v>99</v>
      </c>
      <c r="CC215" s="62">
        <v>0</v>
      </c>
      <c r="CD215" s="62">
        <v>0</v>
      </c>
      <c r="CE215" s="62">
        <v>0</v>
      </c>
      <c r="CF215" s="62">
        <v>1</v>
      </c>
      <c r="CG215" s="62">
        <v>1</v>
      </c>
      <c r="CH215" s="62">
        <v>1</v>
      </c>
      <c r="CI215" s="62">
        <v>1</v>
      </c>
      <c r="CJ215" s="62">
        <v>1</v>
      </c>
      <c r="CK215" s="62">
        <v>1</v>
      </c>
      <c r="CL215" s="62">
        <v>1</v>
      </c>
      <c r="CM215" s="62">
        <v>1</v>
      </c>
      <c r="CN215" s="62">
        <v>1</v>
      </c>
      <c r="CO215" s="62">
        <v>1</v>
      </c>
      <c r="CP215" s="62">
        <v>0</v>
      </c>
      <c r="CQ215" s="62">
        <v>1</v>
      </c>
      <c r="CR215" s="62">
        <v>211</v>
      </c>
      <c r="CS215" s="62" t="s">
        <v>591</v>
      </c>
      <c r="CT215" s="62">
        <v>1</v>
      </c>
      <c r="CU215" s="62">
        <v>1</v>
      </c>
      <c r="CV215" s="62">
        <v>1</v>
      </c>
      <c r="CW215" s="62">
        <v>1</v>
      </c>
      <c r="CX215" s="62">
        <v>1</v>
      </c>
      <c r="CY215" s="62">
        <v>211</v>
      </c>
      <c r="CZ215" s="62" t="s">
        <v>591</v>
      </c>
      <c r="DA215" s="62">
        <v>1</v>
      </c>
      <c r="DB215" s="62">
        <v>0</v>
      </c>
      <c r="DC215" s="62">
        <v>0</v>
      </c>
      <c r="DD215" s="62">
        <v>0</v>
      </c>
      <c r="DE215" s="62">
        <v>1</v>
      </c>
      <c r="DF215" s="62">
        <v>1</v>
      </c>
      <c r="DG215" s="62">
        <v>0</v>
      </c>
      <c r="DH215" s="62">
        <v>0</v>
      </c>
      <c r="DI215" s="62">
        <v>1</v>
      </c>
      <c r="DJ215" s="62">
        <v>1</v>
      </c>
      <c r="DK215" s="62">
        <v>1</v>
      </c>
      <c r="DM215" s="62" t="s">
        <v>590</v>
      </c>
    </row>
    <row r="216" spans="1:117" s="65" customFormat="1">
      <c r="A216" s="62" t="s">
        <v>590</v>
      </c>
      <c r="B216" s="62">
        <v>15</v>
      </c>
      <c r="C216" s="62" t="s">
        <v>592</v>
      </c>
      <c r="D216" s="62">
        <v>212</v>
      </c>
      <c r="E216" s="62">
        <v>436</v>
      </c>
      <c r="F216" s="62">
        <v>52</v>
      </c>
      <c r="G216" s="62">
        <v>102</v>
      </c>
      <c r="H216" s="62">
        <v>1</v>
      </c>
      <c r="I216" s="62">
        <v>2</v>
      </c>
      <c r="J216" s="62"/>
      <c r="K216" s="62">
        <v>1</v>
      </c>
      <c r="L216" s="62">
        <v>1</v>
      </c>
      <c r="M216" s="62">
        <v>1</v>
      </c>
      <c r="N216" s="62">
        <v>1</v>
      </c>
      <c r="O216" s="62">
        <v>1</v>
      </c>
      <c r="P216" s="62">
        <v>1</v>
      </c>
      <c r="Q216" s="62">
        <v>1</v>
      </c>
      <c r="R216" s="62">
        <v>1</v>
      </c>
      <c r="S216" s="62">
        <v>1</v>
      </c>
      <c r="T216" s="62">
        <v>1</v>
      </c>
      <c r="U216" s="62">
        <v>1</v>
      </c>
      <c r="V216" s="62">
        <v>99</v>
      </c>
      <c r="W216" s="62">
        <v>1</v>
      </c>
      <c r="X216" s="62">
        <v>1</v>
      </c>
      <c r="Y216" s="62">
        <v>1</v>
      </c>
      <c r="Z216" s="62">
        <v>1</v>
      </c>
      <c r="AA216" s="62">
        <v>1</v>
      </c>
      <c r="AB216" s="62">
        <v>1</v>
      </c>
      <c r="AC216" s="62">
        <v>1</v>
      </c>
      <c r="AD216" s="62">
        <v>1</v>
      </c>
      <c r="AE216" s="62">
        <v>1</v>
      </c>
      <c r="AF216" s="62">
        <v>1</v>
      </c>
      <c r="AG216" s="62">
        <v>1</v>
      </c>
      <c r="AH216" s="62">
        <v>1</v>
      </c>
      <c r="AI216" s="62">
        <v>1</v>
      </c>
      <c r="AJ216" s="62">
        <v>1</v>
      </c>
      <c r="AK216" s="62">
        <v>1</v>
      </c>
      <c r="AL216" s="62">
        <v>1</v>
      </c>
      <c r="AM216" s="62">
        <v>1</v>
      </c>
      <c r="AN216" s="62">
        <v>1</v>
      </c>
      <c r="AO216" s="62">
        <v>1</v>
      </c>
      <c r="AP216" s="62">
        <v>1</v>
      </c>
      <c r="AQ216" s="62">
        <v>1</v>
      </c>
      <c r="AR216" s="62">
        <v>1</v>
      </c>
      <c r="AS216" s="62">
        <v>1</v>
      </c>
      <c r="AT216" s="62">
        <v>1</v>
      </c>
      <c r="AU216" s="62">
        <v>1</v>
      </c>
      <c r="AV216" s="62">
        <v>1</v>
      </c>
      <c r="AW216" s="62">
        <v>1</v>
      </c>
      <c r="AX216" s="62">
        <v>1</v>
      </c>
      <c r="AY216" s="62">
        <v>1</v>
      </c>
      <c r="AZ216" s="62">
        <v>99</v>
      </c>
      <c r="BA216" s="62">
        <v>99</v>
      </c>
      <c r="BB216" s="62">
        <v>99</v>
      </c>
      <c r="BC216" s="62">
        <v>99</v>
      </c>
      <c r="BD216" s="62">
        <v>1</v>
      </c>
      <c r="BE216" s="62">
        <v>1</v>
      </c>
      <c r="BF216" s="62">
        <v>1</v>
      </c>
      <c r="BG216" s="62">
        <v>1</v>
      </c>
      <c r="BH216" s="62">
        <v>1</v>
      </c>
      <c r="BI216" s="62">
        <v>1</v>
      </c>
      <c r="BJ216" s="62">
        <v>1</v>
      </c>
      <c r="BK216" s="62">
        <v>1</v>
      </c>
      <c r="BL216" s="62">
        <v>1</v>
      </c>
      <c r="BM216" s="62">
        <v>1</v>
      </c>
      <c r="BN216" s="62">
        <v>1</v>
      </c>
      <c r="BO216" s="62">
        <v>1</v>
      </c>
      <c r="BP216" s="62">
        <v>1</v>
      </c>
      <c r="BQ216" s="62">
        <v>1</v>
      </c>
      <c r="BR216" s="62">
        <v>1</v>
      </c>
      <c r="BS216" s="62">
        <v>1</v>
      </c>
      <c r="BT216" s="62">
        <v>1</v>
      </c>
      <c r="BU216" s="62">
        <v>1</v>
      </c>
      <c r="BV216" s="62">
        <v>99</v>
      </c>
      <c r="BW216" s="62">
        <v>99</v>
      </c>
      <c r="BX216" s="62">
        <v>99</v>
      </c>
      <c r="BY216" s="62">
        <v>1</v>
      </c>
      <c r="BZ216" s="62">
        <v>1</v>
      </c>
      <c r="CA216" s="62">
        <v>99</v>
      </c>
      <c r="CB216" s="62">
        <v>99</v>
      </c>
      <c r="CC216" s="62">
        <v>1</v>
      </c>
      <c r="CD216" s="62">
        <v>1</v>
      </c>
      <c r="CE216" s="62">
        <v>1</v>
      </c>
      <c r="CF216" s="62">
        <v>1</v>
      </c>
      <c r="CG216" s="62">
        <v>1</v>
      </c>
      <c r="CH216" s="62">
        <v>1</v>
      </c>
      <c r="CI216" s="62">
        <v>1</v>
      </c>
      <c r="CJ216" s="62">
        <v>1</v>
      </c>
      <c r="CK216" s="62">
        <v>1</v>
      </c>
      <c r="CL216" s="62">
        <v>1</v>
      </c>
      <c r="CM216" s="62">
        <v>1</v>
      </c>
      <c r="CN216" s="62">
        <v>1</v>
      </c>
      <c r="CO216" s="62">
        <v>1</v>
      </c>
      <c r="CP216" s="62">
        <v>1</v>
      </c>
      <c r="CQ216" s="62">
        <v>1</v>
      </c>
      <c r="CR216" s="62">
        <v>212</v>
      </c>
      <c r="CS216" s="62" t="s">
        <v>592</v>
      </c>
      <c r="CT216" s="62">
        <v>1</v>
      </c>
      <c r="CU216" s="62">
        <v>1</v>
      </c>
      <c r="CV216" s="62">
        <v>1</v>
      </c>
      <c r="CW216" s="62">
        <v>1</v>
      </c>
      <c r="CX216" s="62">
        <v>1</v>
      </c>
      <c r="CY216" s="62">
        <v>212</v>
      </c>
      <c r="CZ216" s="62" t="s">
        <v>592</v>
      </c>
      <c r="DA216" s="62">
        <v>1</v>
      </c>
      <c r="DB216" s="62">
        <v>1</v>
      </c>
      <c r="DC216" s="62">
        <v>1</v>
      </c>
      <c r="DD216" s="62">
        <v>0</v>
      </c>
      <c r="DE216" s="62">
        <v>1</v>
      </c>
      <c r="DF216" s="62">
        <v>1</v>
      </c>
      <c r="DG216" s="62">
        <v>1</v>
      </c>
      <c r="DH216" s="62">
        <v>1</v>
      </c>
      <c r="DI216" s="62">
        <v>1</v>
      </c>
      <c r="DJ216" s="62">
        <v>1</v>
      </c>
      <c r="DK216" s="62">
        <v>1</v>
      </c>
      <c r="DM216" s="62" t="s">
        <v>590</v>
      </c>
    </row>
    <row r="217" spans="1:117" s="65" customFormat="1">
      <c r="A217" s="62" t="s">
        <v>590</v>
      </c>
      <c r="B217" s="62">
        <v>15</v>
      </c>
      <c r="C217" s="62" t="s">
        <v>593</v>
      </c>
      <c r="D217" s="62">
        <v>213</v>
      </c>
      <c r="E217" s="62">
        <v>96</v>
      </c>
      <c r="F217" s="62">
        <v>1</v>
      </c>
      <c r="G217" s="62">
        <v>27</v>
      </c>
      <c r="H217" s="62">
        <v>1</v>
      </c>
      <c r="I217" s="62">
        <v>2</v>
      </c>
      <c r="J217" s="62"/>
      <c r="K217" s="62">
        <v>1</v>
      </c>
      <c r="L217" s="62">
        <v>1</v>
      </c>
      <c r="M217" s="62">
        <v>1</v>
      </c>
      <c r="N217" s="62">
        <v>1</v>
      </c>
      <c r="O217" s="62">
        <v>1</v>
      </c>
      <c r="P217" s="62">
        <v>1</v>
      </c>
      <c r="Q217" s="62">
        <v>1</v>
      </c>
      <c r="R217" s="62">
        <v>1</v>
      </c>
      <c r="S217" s="62">
        <v>1</v>
      </c>
      <c r="T217" s="62">
        <v>1</v>
      </c>
      <c r="U217" s="62">
        <v>1</v>
      </c>
      <c r="V217" s="62">
        <v>99</v>
      </c>
      <c r="W217" s="62">
        <v>1</v>
      </c>
      <c r="X217" s="62">
        <v>1</v>
      </c>
      <c r="Y217" s="62">
        <v>1</v>
      </c>
      <c r="Z217" s="62">
        <v>1</v>
      </c>
      <c r="AA217" s="62">
        <v>1</v>
      </c>
      <c r="AB217" s="62">
        <v>1</v>
      </c>
      <c r="AC217" s="62">
        <v>1</v>
      </c>
      <c r="AD217" s="62">
        <v>1</v>
      </c>
      <c r="AE217" s="62">
        <v>1</v>
      </c>
      <c r="AF217" s="62">
        <v>1</v>
      </c>
      <c r="AG217" s="62">
        <v>1</v>
      </c>
      <c r="AH217" s="62">
        <v>1</v>
      </c>
      <c r="AI217" s="62">
        <v>1</v>
      </c>
      <c r="AJ217" s="62">
        <v>1</v>
      </c>
      <c r="AK217" s="62">
        <v>1</v>
      </c>
      <c r="AL217" s="62">
        <v>1</v>
      </c>
      <c r="AM217" s="62">
        <v>1</v>
      </c>
      <c r="AN217" s="62">
        <v>1</v>
      </c>
      <c r="AO217" s="62">
        <v>1</v>
      </c>
      <c r="AP217" s="62">
        <v>1</v>
      </c>
      <c r="AQ217" s="62">
        <v>0</v>
      </c>
      <c r="AR217" s="62">
        <v>1</v>
      </c>
      <c r="AS217" s="62">
        <v>1</v>
      </c>
      <c r="AT217" s="62">
        <v>1</v>
      </c>
      <c r="AU217" s="62">
        <v>1</v>
      </c>
      <c r="AV217" s="62">
        <v>1</v>
      </c>
      <c r="AW217" s="62">
        <v>1</v>
      </c>
      <c r="AX217" s="62">
        <v>1</v>
      </c>
      <c r="AY217" s="62">
        <v>1</v>
      </c>
      <c r="AZ217" s="62">
        <v>99</v>
      </c>
      <c r="BA217" s="62">
        <v>99</v>
      </c>
      <c r="BB217" s="62">
        <v>99</v>
      </c>
      <c r="BC217" s="62">
        <v>99</v>
      </c>
      <c r="BD217" s="62">
        <v>1</v>
      </c>
      <c r="BE217" s="62">
        <v>1</v>
      </c>
      <c r="BF217" s="62">
        <v>1</v>
      </c>
      <c r="BG217" s="62">
        <v>1</v>
      </c>
      <c r="BH217" s="62">
        <v>1</v>
      </c>
      <c r="BI217" s="62">
        <v>1</v>
      </c>
      <c r="BJ217" s="62">
        <v>1</v>
      </c>
      <c r="BK217" s="62">
        <v>1</v>
      </c>
      <c r="BL217" s="62">
        <v>1</v>
      </c>
      <c r="BM217" s="62">
        <v>1</v>
      </c>
      <c r="BN217" s="62">
        <v>1</v>
      </c>
      <c r="BO217" s="62">
        <v>1</v>
      </c>
      <c r="BP217" s="62">
        <v>0</v>
      </c>
      <c r="BQ217" s="62">
        <v>0</v>
      </c>
      <c r="BR217" s="62">
        <v>1</v>
      </c>
      <c r="BS217" s="62">
        <v>1</v>
      </c>
      <c r="BT217" s="62">
        <v>1</v>
      </c>
      <c r="BU217" s="62">
        <v>99</v>
      </c>
      <c r="BV217" s="62">
        <v>99</v>
      </c>
      <c r="BW217" s="62">
        <v>99</v>
      </c>
      <c r="BX217" s="62">
        <v>99</v>
      </c>
      <c r="BY217" s="62">
        <v>1</v>
      </c>
      <c r="BZ217" s="62">
        <v>1</v>
      </c>
      <c r="CA217" s="62">
        <v>99</v>
      </c>
      <c r="CB217" s="62">
        <v>99</v>
      </c>
      <c r="CC217" s="62">
        <v>1</v>
      </c>
      <c r="CD217" s="62">
        <v>1</v>
      </c>
      <c r="CE217" s="62">
        <v>1</v>
      </c>
      <c r="CF217" s="62">
        <v>1</v>
      </c>
      <c r="CG217" s="62">
        <v>1</v>
      </c>
      <c r="CH217" s="62">
        <v>1</v>
      </c>
      <c r="CI217" s="62">
        <v>1</v>
      </c>
      <c r="CJ217" s="62">
        <v>1</v>
      </c>
      <c r="CK217" s="62">
        <v>1</v>
      </c>
      <c r="CL217" s="62">
        <v>1</v>
      </c>
      <c r="CM217" s="62">
        <v>1</v>
      </c>
      <c r="CN217" s="62">
        <v>1</v>
      </c>
      <c r="CO217" s="62">
        <v>1</v>
      </c>
      <c r="CP217" s="62">
        <v>1</v>
      </c>
      <c r="CQ217" s="62">
        <v>1</v>
      </c>
      <c r="CR217" s="62">
        <v>213</v>
      </c>
      <c r="CS217" s="62" t="s">
        <v>593</v>
      </c>
      <c r="CT217" s="62">
        <v>1</v>
      </c>
      <c r="CU217" s="62">
        <v>1</v>
      </c>
      <c r="CV217" s="62">
        <v>1</v>
      </c>
      <c r="CW217" s="62">
        <v>1</v>
      </c>
      <c r="CX217" s="62">
        <v>1</v>
      </c>
      <c r="CY217" s="62">
        <v>213</v>
      </c>
      <c r="CZ217" s="62" t="s">
        <v>593</v>
      </c>
      <c r="DA217" s="62">
        <v>0</v>
      </c>
      <c r="DB217" s="62">
        <v>0</v>
      </c>
      <c r="DC217" s="62">
        <v>0</v>
      </c>
      <c r="DD217" s="62">
        <v>0</v>
      </c>
      <c r="DE217" s="62">
        <v>0</v>
      </c>
      <c r="DF217" s="62">
        <v>0</v>
      </c>
      <c r="DG217" s="62">
        <v>0</v>
      </c>
      <c r="DH217" s="62">
        <v>0</v>
      </c>
      <c r="DI217" s="62">
        <v>1</v>
      </c>
      <c r="DJ217" s="62">
        <v>1</v>
      </c>
      <c r="DK217" s="62">
        <v>1</v>
      </c>
      <c r="DM217" s="62" t="s">
        <v>590</v>
      </c>
    </row>
    <row r="218" spans="1:117" s="65" customFormat="1">
      <c r="A218" s="62" t="s">
        <v>590</v>
      </c>
      <c r="B218" s="62">
        <v>15</v>
      </c>
      <c r="C218" s="62" t="s">
        <v>594</v>
      </c>
      <c r="D218" s="62">
        <v>214</v>
      </c>
      <c r="E218" s="62">
        <v>82</v>
      </c>
      <c r="F218" s="62">
        <v>1</v>
      </c>
      <c r="G218" s="62">
        <v>26</v>
      </c>
      <c r="H218" s="62">
        <v>1</v>
      </c>
      <c r="I218" s="62">
        <v>2</v>
      </c>
      <c r="J218" s="62"/>
      <c r="K218" s="62">
        <v>1</v>
      </c>
      <c r="L218" s="62">
        <v>1</v>
      </c>
      <c r="M218" s="62">
        <v>1</v>
      </c>
      <c r="N218" s="62">
        <v>1</v>
      </c>
      <c r="O218" s="62">
        <v>1</v>
      </c>
      <c r="P218" s="62">
        <v>1</v>
      </c>
      <c r="Q218" s="62">
        <v>1</v>
      </c>
      <c r="R218" s="62">
        <v>1</v>
      </c>
      <c r="S218" s="62">
        <v>1</v>
      </c>
      <c r="T218" s="62">
        <v>1</v>
      </c>
      <c r="U218" s="62">
        <v>1</v>
      </c>
      <c r="V218" s="62">
        <v>99</v>
      </c>
      <c r="W218" s="62">
        <v>1</v>
      </c>
      <c r="X218" s="62">
        <v>1</v>
      </c>
      <c r="Y218" s="62">
        <v>1</v>
      </c>
      <c r="Z218" s="62">
        <v>1</v>
      </c>
      <c r="AA218" s="62">
        <v>1</v>
      </c>
      <c r="AB218" s="62">
        <v>1</v>
      </c>
      <c r="AC218" s="62">
        <v>1</v>
      </c>
      <c r="AD218" s="62">
        <v>1</v>
      </c>
      <c r="AE218" s="62">
        <v>1</v>
      </c>
      <c r="AF218" s="62">
        <v>1</v>
      </c>
      <c r="AG218" s="62">
        <v>1</v>
      </c>
      <c r="AH218" s="62">
        <v>1</v>
      </c>
      <c r="AI218" s="62">
        <v>1</v>
      </c>
      <c r="AJ218" s="62">
        <v>1</v>
      </c>
      <c r="AK218" s="62">
        <v>1</v>
      </c>
      <c r="AL218" s="62">
        <v>1</v>
      </c>
      <c r="AM218" s="62">
        <v>1</v>
      </c>
      <c r="AN218" s="62">
        <v>1</v>
      </c>
      <c r="AO218" s="62">
        <v>1</v>
      </c>
      <c r="AP218" s="62">
        <v>1</v>
      </c>
      <c r="AQ218" s="62">
        <v>0.5</v>
      </c>
      <c r="AR218" s="62">
        <v>0.5</v>
      </c>
      <c r="AS218" s="62">
        <v>1</v>
      </c>
      <c r="AT218" s="62">
        <v>0</v>
      </c>
      <c r="AU218" s="62">
        <v>1</v>
      </c>
      <c r="AV218" s="62">
        <v>1</v>
      </c>
      <c r="AW218" s="62">
        <v>1</v>
      </c>
      <c r="AX218" s="62">
        <v>0</v>
      </c>
      <c r="AY218" s="62">
        <v>1</v>
      </c>
      <c r="AZ218" s="62">
        <v>99</v>
      </c>
      <c r="BA218" s="62">
        <v>99</v>
      </c>
      <c r="BB218" s="62">
        <v>99</v>
      </c>
      <c r="BC218" s="62">
        <v>99</v>
      </c>
      <c r="BD218" s="62">
        <v>0.5</v>
      </c>
      <c r="BE218" s="62">
        <v>1</v>
      </c>
      <c r="BF218" s="62">
        <v>0.5</v>
      </c>
      <c r="BG218" s="62">
        <v>1</v>
      </c>
      <c r="BH218" s="62">
        <v>1</v>
      </c>
      <c r="BI218" s="62">
        <v>0.5</v>
      </c>
      <c r="BJ218" s="62">
        <v>1</v>
      </c>
      <c r="BK218" s="62">
        <v>1</v>
      </c>
      <c r="BL218" s="62">
        <v>0.5</v>
      </c>
      <c r="BM218" s="62">
        <v>0</v>
      </c>
      <c r="BN218" s="62">
        <v>0</v>
      </c>
      <c r="BO218" s="62">
        <v>0</v>
      </c>
      <c r="BP218" s="62">
        <v>0.5</v>
      </c>
      <c r="BQ218" s="62">
        <v>0.5</v>
      </c>
      <c r="BR218" s="62">
        <v>1</v>
      </c>
      <c r="BS218" s="62">
        <v>1</v>
      </c>
      <c r="BT218" s="62">
        <v>0.5</v>
      </c>
      <c r="BU218" s="62">
        <v>1</v>
      </c>
      <c r="BV218" s="62">
        <v>0</v>
      </c>
      <c r="BW218" s="62">
        <v>99</v>
      </c>
      <c r="BX218" s="62">
        <v>99</v>
      </c>
      <c r="BY218" s="62">
        <v>1</v>
      </c>
      <c r="BZ218" s="62">
        <v>1</v>
      </c>
      <c r="CA218" s="62">
        <v>99</v>
      </c>
      <c r="CB218" s="62">
        <v>99</v>
      </c>
      <c r="CC218" s="62">
        <v>1</v>
      </c>
      <c r="CD218" s="62">
        <v>1</v>
      </c>
      <c r="CE218" s="62">
        <v>1</v>
      </c>
      <c r="CF218" s="62">
        <v>1</v>
      </c>
      <c r="CG218" s="62">
        <v>1</v>
      </c>
      <c r="CH218" s="62">
        <v>1</v>
      </c>
      <c r="CI218" s="62">
        <v>1</v>
      </c>
      <c r="CJ218" s="62">
        <v>1</v>
      </c>
      <c r="CK218" s="62">
        <v>1</v>
      </c>
      <c r="CL218" s="62">
        <v>0.5</v>
      </c>
      <c r="CM218" s="62">
        <v>1</v>
      </c>
      <c r="CN218" s="62">
        <v>1</v>
      </c>
      <c r="CO218" s="62">
        <v>1</v>
      </c>
      <c r="CP218" s="62">
        <v>1</v>
      </c>
      <c r="CQ218" s="62">
        <v>1</v>
      </c>
      <c r="CR218" s="62">
        <v>214</v>
      </c>
      <c r="CS218" s="62" t="s">
        <v>594</v>
      </c>
      <c r="CT218" s="62">
        <v>1</v>
      </c>
      <c r="CU218" s="62">
        <v>1</v>
      </c>
      <c r="CV218" s="62">
        <v>1</v>
      </c>
      <c r="CW218" s="62">
        <v>1</v>
      </c>
      <c r="CX218" s="62">
        <v>1</v>
      </c>
      <c r="CY218" s="62">
        <v>214</v>
      </c>
      <c r="CZ218" s="62" t="s">
        <v>594</v>
      </c>
      <c r="DA218" s="62">
        <v>0</v>
      </c>
      <c r="DB218" s="62">
        <v>0</v>
      </c>
      <c r="DC218" s="62">
        <v>0</v>
      </c>
      <c r="DD218" s="62">
        <v>0</v>
      </c>
      <c r="DE218" s="62">
        <v>0</v>
      </c>
      <c r="DF218" s="62">
        <v>0</v>
      </c>
      <c r="DG218" s="62">
        <v>0</v>
      </c>
      <c r="DH218" s="62">
        <v>0</v>
      </c>
      <c r="DI218" s="62">
        <v>1</v>
      </c>
      <c r="DJ218" s="62">
        <v>1</v>
      </c>
      <c r="DK218" s="62">
        <v>1</v>
      </c>
      <c r="DM218" s="62" t="s">
        <v>590</v>
      </c>
    </row>
    <row r="219" spans="1:117" s="65" customFormat="1">
      <c r="A219" s="62" t="s">
        <v>590</v>
      </c>
      <c r="B219" s="62">
        <v>15</v>
      </c>
      <c r="C219" s="62" t="s">
        <v>595</v>
      </c>
      <c r="D219" s="62">
        <v>215</v>
      </c>
      <c r="E219" s="62">
        <v>43</v>
      </c>
      <c r="F219" s="62">
        <v>16</v>
      </c>
      <c r="G219" s="62">
        <v>16</v>
      </c>
      <c r="H219" s="62">
        <v>1</v>
      </c>
      <c r="I219" s="62">
        <v>2</v>
      </c>
      <c r="J219" s="62"/>
      <c r="K219" s="62">
        <v>1</v>
      </c>
      <c r="L219" s="62">
        <v>1</v>
      </c>
      <c r="M219" s="62">
        <v>1</v>
      </c>
      <c r="N219" s="62">
        <v>1</v>
      </c>
      <c r="O219" s="62">
        <v>1</v>
      </c>
      <c r="P219" s="62">
        <v>1</v>
      </c>
      <c r="Q219" s="62">
        <v>99</v>
      </c>
      <c r="R219" s="62">
        <v>1</v>
      </c>
      <c r="S219" s="62">
        <v>1</v>
      </c>
      <c r="T219" s="62">
        <v>1</v>
      </c>
      <c r="U219" s="62">
        <v>1</v>
      </c>
      <c r="V219" s="62">
        <v>99</v>
      </c>
      <c r="W219" s="62">
        <v>1</v>
      </c>
      <c r="X219" s="62">
        <v>1</v>
      </c>
      <c r="Y219" s="62">
        <v>1</v>
      </c>
      <c r="Z219" s="62">
        <v>1</v>
      </c>
      <c r="AA219" s="62">
        <v>1</v>
      </c>
      <c r="AB219" s="62">
        <v>1</v>
      </c>
      <c r="AC219" s="62">
        <v>1</v>
      </c>
      <c r="AD219" s="62">
        <v>1</v>
      </c>
      <c r="AE219" s="62">
        <v>1</v>
      </c>
      <c r="AF219" s="62">
        <v>1</v>
      </c>
      <c r="AG219" s="62">
        <v>1</v>
      </c>
      <c r="AH219" s="62">
        <v>1</v>
      </c>
      <c r="AI219" s="62">
        <v>99</v>
      </c>
      <c r="AJ219" s="62">
        <v>1</v>
      </c>
      <c r="AK219" s="62">
        <v>1</v>
      </c>
      <c r="AL219" s="62">
        <v>1</v>
      </c>
      <c r="AM219" s="62">
        <v>1</v>
      </c>
      <c r="AN219" s="62">
        <v>1</v>
      </c>
      <c r="AO219" s="62">
        <v>1</v>
      </c>
      <c r="AP219" s="62">
        <v>1</v>
      </c>
      <c r="AQ219" s="62">
        <v>0.5</v>
      </c>
      <c r="AR219" s="62">
        <v>1</v>
      </c>
      <c r="AS219" s="62">
        <v>1</v>
      </c>
      <c r="AT219" s="62">
        <v>1</v>
      </c>
      <c r="AU219" s="62">
        <v>1</v>
      </c>
      <c r="AV219" s="62">
        <v>1</v>
      </c>
      <c r="AW219" s="62">
        <v>1</v>
      </c>
      <c r="AX219" s="62">
        <v>1</v>
      </c>
      <c r="AY219" s="62">
        <v>1</v>
      </c>
      <c r="AZ219" s="62">
        <v>99</v>
      </c>
      <c r="BA219" s="62">
        <v>99</v>
      </c>
      <c r="BB219" s="62">
        <v>99</v>
      </c>
      <c r="BC219" s="62">
        <v>99</v>
      </c>
      <c r="BD219" s="62">
        <v>1</v>
      </c>
      <c r="BE219" s="62">
        <v>1</v>
      </c>
      <c r="BF219" s="62">
        <v>1</v>
      </c>
      <c r="BG219" s="62">
        <v>1</v>
      </c>
      <c r="BH219" s="62">
        <v>1</v>
      </c>
      <c r="BI219" s="62">
        <v>1</v>
      </c>
      <c r="BJ219" s="62">
        <v>1</v>
      </c>
      <c r="BK219" s="62">
        <v>1</v>
      </c>
      <c r="BL219" s="62">
        <v>1</v>
      </c>
      <c r="BM219" s="62">
        <v>1</v>
      </c>
      <c r="BN219" s="62">
        <v>1</v>
      </c>
      <c r="BO219" s="62">
        <v>1</v>
      </c>
      <c r="BP219" s="62">
        <v>1</v>
      </c>
      <c r="BQ219" s="62">
        <v>1</v>
      </c>
      <c r="BR219" s="62">
        <v>1</v>
      </c>
      <c r="BS219" s="62">
        <v>1</v>
      </c>
      <c r="BT219" s="62">
        <v>1</v>
      </c>
      <c r="BU219" s="62">
        <v>99</v>
      </c>
      <c r="BV219" s="62">
        <v>99</v>
      </c>
      <c r="BW219" s="62">
        <v>99</v>
      </c>
      <c r="BX219" s="62">
        <v>99</v>
      </c>
      <c r="BY219" s="62">
        <v>1</v>
      </c>
      <c r="BZ219" s="62">
        <v>1</v>
      </c>
      <c r="CA219" s="62">
        <v>99</v>
      </c>
      <c r="CB219" s="62">
        <v>99</v>
      </c>
      <c r="CC219" s="62">
        <v>1</v>
      </c>
      <c r="CD219" s="62">
        <v>1</v>
      </c>
      <c r="CE219" s="62">
        <v>1</v>
      </c>
      <c r="CF219" s="62">
        <v>0</v>
      </c>
      <c r="CG219" s="62">
        <v>1</v>
      </c>
      <c r="CH219" s="62">
        <v>1</v>
      </c>
      <c r="CI219" s="62">
        <v>1</v>
      </c>
      <c r="CJ219" s="62">
        <v>1</v>
      </c>
      <c r="CK219" s="62">
        <v>1</v>
      </c>
      <c r="CL219" s="62">
        <v>1</v>
      </c>
      <c r="CM219" s="62">
        <v>1</v>
      </c>
      <c r="CN219" s="62">
        <v>1</v>
      </c>
      <c r="CO219" s="62">
        <v>1</v>
      </c>
      <c r="CP219" s="62">
        <v>1</v>
      </c>
      <c r="CQ219" s="62">
        <v>1</v>
      </c>
      <c r="CR219" s="62">
        <v>215</v>
      </c>
      <c r="CS219" s="62" t="s">
        <v>595</v>
      </c>
      <c r="CT219" s="62">
        <v>1</v>
      </c>
      <c r="CU219" s="62">
        <v>1</v>
      </c>
      <c r="CV219" s="62">
        <v>1</v>
      </c>
      <c r="CW219" s="62">
        <v>1</v>
      </c>
      <c r="CX219" s="62">
        <v>1</v>
      </c>
      <c r="CY219" s="62">
        <v>215</v>
      </c>
      <c r="CZ219" s="62" t="s">
        <v>595</v>
      </c>
      <c r="DA219" s="62">
        <v>0</v>
      </c>
      <c r="DB219" s="62">
        <v>0</v>
      </c>
      <c r="DC219" s="62">
        <v>0</v>
      </c>
      <c r="DD219" s="62">
        <v>0</v>
      </c>
      <c r="DE219" s="62">
        <v>0</v>
      </c>
      <c r="DF219" s="62">
        <v>0</v>
      </c>
      <c r="DG219" s="62">
        <v>0</v>
      </c>
      <c r="DH219" s="62">
        <v>0</v>
      </c>
      <c r="DI219" s="62">
        <v>1</v>
      </c>
      <c r="DJ219" s="62">
        <v>1</v>
      </c>
      <c r="DK219" s="62">
        <v>1</v>
      </c>
      <c r="DM219" s="62" t="s">
        <v>590</v>
      </c>
    </row>
    <row r="220" spans="1:117" s="65" customFormat="1">
      <c r="A220" s="62" t="s">
        <v>590</v>
      </c>
      <c r="B220" s="62">
        <v>15</v>
      </c>
      <c r="C220" s="62" t="s">
        <v>596</v>
      </c>
      <c r="D220" s="62">
        <v>216</v>
      </c>
      <c r="E220" s="62">
        <v>39</v>
      </c>
      <c r="F220" s="62">
        <v>7</v>
      </c>
      <c r="G220" s="62">
        <v>14</v>
      </c>
      <c r="H220" s="62">
        <v>1</v>
      </c>
      <c r="I220" s="62">
        <v>2</v>
      </c>
      <c r="J220" s="62">
        <v>1</v>
      </c>
      <c r="K220" s="62">
        <v>1</v>
      </c>
      <c r="L220" s="62">
        <v>1</v>
      </c>
      <c r="M220" s="62">
        <v>1</v>
      </c>
      <c r="N220" s="62">
        <v>1</v>
      </c>
      <c r="O220" s="62">
        <v>1</v>
      </c>
      <c r="P220" s="62">
        <v>1</v>
      </c>
      <c r="Q220" s="62">
        <v>1</v>
      </c>
      <c r="R220" s="62">
        <v>1</v>
      </c>
      <c r="S220" s="62">
        <v>1</v>
      </c>
      <c r="T220" s="62">
        <v>1</v>
      </c>
      <c r="U220" s="62">
        <v>1</v>
      </c>
      <c r="V220" s="62">
        <v>99</v>
      </c>
      <c r="W220" s="62">
        <v>1</v>
      </c>
      <c r="X220" s="62">
        <v>1</v>
      </c>
      <c r="Y220" s="62">
        <v>1</v>
      </c>
      <c r="Z220" s="62">
        <v>1</v>
      </c>
      <c r="AA220" s="62">
        <v>1</v>
      </c>
      <c r="AB220" s="62">
        <v>1</v>
      </c>
      <c r="AC220" s="62">
        <v>1</v>
      </c>
      <c r="AD220" s="62">
        <v>1</v>
      </c>
      <c r="AE220" s="62">
        <v>1</v>
      </c>
      <c r="AF220" s="62">
        <v>1</v>
      </c>
      <c r="AG220" s="62">
        <v>1</v>
      </c>
      <c r="AH220" s="62">
        <v>1</v>
      </c>
      <c r="AI220" s="62">
        <v>1</v>
      </c>
      <c r="AJ220" s="62">
        <v>1</v>
      </c>
      <c r="AK220" s="62">
        <v>1</v>
      </c>
      <c r="AL220" s="62">
        <v>1</v>
      </c>
      <c r="AM220" s="62">
        <v>1</v>
      </c>
      <c r="AN220" s="62">
        <v>1</v>
      </c>
      <c r="AO220" s="62">
        <v>1</v>
      </c>
      <c r="AP220" s="62">
        <v>1</v>
      </c>
      <c r="AQ220" s="62">
        <v>0</v>
      </c>
      <c r="AR220" s="62">
        <v>1</v>
      </c>
      <c r="AS220" s="62">
        <v>1</v>
      </c>
      <c r="AT220" s="62">
        <v>1</v>
      </c>
      <c r="AU220" s="62">
        <v>1</v>
      </c>
      <c r="AV220" s="62">
        <v>1</v>
      </c>
      <c r="AW220" s="62">
        <v>1</v>
      </c>
      <c r="AX220" s="62">
        <v>1</v>
      </c>
      <c r="AY220" s="62">
        <v>1</v>
      </c>
      <c r="AZ220" s="62">
        <v>99</v>
      </c>
      <c r="BA220" s="62">
        <v>99</v>
      </c>
      <c r="BB220" s="62">
        <v>99</v>
      </c>
      <c r="BC220" s="62">
        <v>99</v>
      </c>
      <c r="BD220" s="62">
        <v>1</v>
      </c>
      <c r="BE220" s="62">
        <v>1</v>
      </c>
      <c r="BF220" s="62">
        <v>1</v>
      </c>
      <c r="BG220" s="62">
        <v>1</v>
      </c>
      <c r="BH220" s="62">
        <v>1</v>
      </c>
      <c r="BI220" s="62">
        <v>1</v>
      </c>
      <c r="BJ220" s="62">
        <v>1</v>
      </c>
      <c r="BK220" s="62">
        <v>1</v>
      </c>
      <c r="BL220" s="62">
        <v>1</v>
      </c>
      <c r="BM220" s="62">
        <v>1</v>
      </c>
      <c r="BN220" s="62">
        <v>1</v>
      </c>
      <c r="BO220" s="62">
        <v>1</v>
      </c>
      <c r="BP220" s="62">
        <v>1</v>
      </c>
      <c r="BQ220" s="62">
        <v>1</v>
      </c>
      <c r="BR220" s="62">
        <v>1</v>
      </c>
      <c r="BS220" s="62">
        <v>1</v>
      </c>
      <c r="BT220" s="62">
        <v>1</v>
      </c>
      <c r="BU220" s="62">
        <v>1</v>
      </c>
      <c r="BV220" s="62">
        <v>99</v>
      </c>
      <c r="BW220" s="62">
        <v>99</v>
      </c>
      <c r="BX220" s="62">
        <v>99</v>
      </c>
      <c r="BY220" s="62">
        <v>1</v>
      </c>
      <c r="BZ220" s="62">
        <v>1</v>
      </c>
      <c r="CA220" s="62">
        <v>99</v>
      </c>
      <c r="CB220" s="62">
        <v>99</v>
      </c>
      <c r="CC220" s="62">
        <v>1</v>
      </c>
      <c r="CD220" s="62">
        <v>1</v>
      </c>
      <c r="CE220" s="62">
        <v>1</v>
      </c>
      <c r="CF220" s="62">
        <v>1</v>
      </c>
      <c r="CG220" s="62">
        <v>1</v>
      </c>
      <c r="CH220" s="62">
        <v>1</v>
      </c>
      <c r="CI220" s="62">
        <v>1</v>
      </c>
      <c r="CJ220" s="62">
        <v>1</v>
      </c>
      <c r="CK220" s="62">
        <v>1</v>
      </c>
      <c r="CL220" s="62">
        <v>1</v>
      </c>
      <c r="CM220" s="62">
        <v>1</v>
      </c>
      <c r="CN220" s="62">
        <v>1</v>
      </c>
      <c r="CO220" s="62">
        <v>1</v>
      </c>
      <c r="CP220" s="62">
        <v>1</v>
      </c>
      <c r="CQ220" s="62">
        <v>1</v>
      </c>
      <c r="CR220" s="62">
        <v>216</v>
      </c>
      <c r="CS220" s="62" t="s">
        <v>596</v>
      </c>
      <c r="CT220" s="62">
        <v>1</v>
      </c>
      <c r="CU220" s="62">
        <v>1</v>
      </c>
      <c r="CV220" s="62">
        <v>1</v>
      </c>
      <c r="CW220" s="62">
        <v>1</v>
      </c>
      <c r="CX220" s="62">
        <v>1</v>
      </c>
      <c r="CY220" s="62">
        <v>216</v>
      </c>
      <c r="CZ220" s="62" t="s">
        <v>596</v>
      </c>
      <c r="DA220" s="62">
        <v>0</v>
      </c>
      <c r="DB220" s="62">
        <v>1</v>
      </c>
      <c r="DC220" s="62">
        <v>0</v>
      </c>
      <c r="DD220" s="62">
        <v>0</v>
      </c>
      <c r="DE220" s="62">
        <v>1</v>
      </c>
      <c r="DF220" s="62">
        <v>0</v>
      </c>
      <c r="DG220" s="62">
        <v>0</v>
      </c>
      <c r="DH220" s="62">
        <v>0</v>
      </c>
      <c r="DI220" s="62">
        <v>1</v>
      </c>
      <c r="DJ220" s="62">
        <v>1</v>
      </c>
      <c r="DK220" s="62">
        <v>1</v>
      </c>
      <c r="DM220" s="62" t="s">
        <v>590</v>
      </c>
    </row>
    <row r="221" spans="1:117" s="65" customFormat="1">
      <c r="A221" s="62" t="s">
        <v>590</v>
      </c>
      <c r="B221" s="62">
        <v>15</v>
      </c>
      <c r="C221" s="62" t="s">
        <v>597</v>
      </c>
      <c r="D221" s="62">
        <v>217</v>
      </c>
      <c r="E221" s="62">
        <v>39</v>
      </c>
      <c r="F221" s="62">
        <v>1</v>
      </c>
      <c r="G221" s="62">
        <v>7</v>
      </c>
      <c r="H221" s="62">
        <v>1</v>
      </c>
      <c r="I221" s="62">
        <v>2</v>
      </c>
      <c r="J221" s="62">
        <v>1</v>
      </c>
      <c r="K221" s="62">
        <v>1</v>
      </c>
      <c r="L221" s="62">
        <v>1</v>
      </c>
      <c r="M221" s="62">
        <v>1</v>
      </c>
      <c r="N221" s="62">
        <v>1</v>
      </c>
      <c r="O221" s="62">
        <v>1</v>
      </c>
      <c r="P221" s="62">
        <v>1</v>
      </c>
      <c r="Q221" s="62">
        <v>99</v>
      </c>
      <c r="R221" s="62">
        <v>1</v>
      </c>
      <c r="S221" s="62">
        <v>99</v>
      </c>
      <c r="T221" s="62">
        <v>1</v>
      </c>
      <c r="U221" s="62">
        <v>1</v>
      </c>
      <c r="V221" s="62">
        <v>99</v>
      </c>
      <c r="W221" s="62">
        <v>1</v>
      </c>
      <c r="X221" s="62">
        <v>1</v>
      </c>
      <c r="Y221" s="62">
        <v>1</v>
      </c>
      <c r="Z221" s="62">
        <v>1</v>
      </c>
      <c r="AA221" s="62">
        <v>1</v>
      </c>
      <c r="AB221" s="62">
        <v>1</v>
      </c>
      <c r="AC221" s="62">
        <v>1</v>
      </c>
      <c r="AD221" s="62">
        <v>1</v>
      </c>
      <c r="AE221" s="62">
        <v>1</v>
      </c>
      <c r="AF221" s="62">
        <v>1</v>
      </c>
      <c r="AG221" s="62">
        <v>1</v>
      </c>
      <c r="AH221" s="62">
        <v>1</v>
      </c>
      <c r="AI221" s="62">
        <v>99</v>
      </c>
      <c r="AJ221" s="62">
        <v>1</v>
      </c>
      <c r="AK221" s="62">
        <v>1</v>
      </c>
      <c r="AL221" s="62">
        <v>1</v>
      </c>
      <c r="AM221" s="62">
        <v>1</v>
      </c>
      <c r="AN221" s="62">
        <v>1</v>
      </c>
      <c r="AO221" s="62">
        <v>1</v>
      </c>
      <c r="AP221" s="62">
        <v>1</v>
      </c>
      <c r="AQ221" s="62">
        <v>1</v>
      </c>
      <c r="AR221" s="62">
        <v>1</v>
      </c>
      <c r="AS221" s="62">
        <v>1</v>
      </c>
      <c r="AT221" s="62">
        <v>1</v>
      </c>
      <c r="AU221" s="62">
        <v>1</v>
      </c>
      <c r="AV221" s="62">
        <v>1</v>
      </c>
      <c r="AW221" s="62">
        <v>1</v>
      </c>
      <c r="AX221" s="62">
        <v>1</v>
      </c>
      <c r="AY221" s="62">
        <v>1</v>
      </c>
      <c r="AZ221" s="62">
        <v>99</v>
      </c>
      <c r="BA221" s="62">
        <v>99</v>
      </c>
      <c r="BB221" s="62">
        <v>99</v>
      </c>
      <c r="BC221" s="62">
        <v>99</v>
      </c>
      <c r="BD221" s="62">
        <v>1</v>
      </c>
      <c r="BE221" s="62">
        <v>1</v>
      </c>
      <c r="BF221" s="62">
        <v>1</v>
      </c>
      <c r="BG221" s="62">
        <v>1</v>
      </c>
      <c r="BH221" s="62">
        <v>1</v>
      </c>
      <c r="BI221" s="62">
        <v>1</v>
      </c>
      <c r="BJ221" s="62">
        <v>1</v>
      </c>
      <c r="BK221" s="62">
        <v>1</v>
      </c>
      <c r="BL221" s="62">
        <v>0.5</v>
      </c>
      <c r="BM221" s="62">
        <v>0</v>
      </c>
      <c r="BN221" s="62">
        <v>0</v>
      </c>
      <c r="BO221" s="62">
        <v>1</v>
      </c>
      <c r="BP221" s="62">
        <v>1</v>
      </c>
      <c r="BQ221" s="62">
        <v>1</v>
      </c>
      <c r="BR221" s="62">
        <v>1</v>
      </c>
      <c r="BS221" s="62">
        <v>1</v>
      </c>
      <c r="BT221" s="62">
        <v>0</v>
      </c>
      <c r="BU221" s="62">
        <v>99</v>
      </c>
      <c r="BV221" s="62">
        <v>99</v>
      </c>
      <c r="BW221" s="62">
        <v>99</v>
      </c>
      <c r="BX221" s="62">
        <v>99</v>
      </c>
      <c r="BY221" s="62">
        <v>1</v>
      </c>
      <c r="BZ221" s="62">
        <v>1</v>
      </c>
      <c r="CA221" s="62">
        <v>99</v>
      </c>
      <c r="CB221" s="62">
        <v>99</v>
      </c>
      <c r="CC221" s="62">
        <v>1</v>
      </c>
      <c r="CD221" s="62">
        <v>1</v>
      </c>
      <c r="CE221" s="62">
        <v>1</v>
      </c>
      <c r="CF221" s="62">
        <v>1</v>
      </c>
      <c r="CG221" s="62">
        <v>1</v>
      </c>
      <c r="CH221" s="62">
        <v>99</v>
      </c>
      <c r="CI221" s="62">
        <v>1</v>
      </c>
      <c r="CJ221" s="62">
        <v>1</v>
      </c>
      <c r="CK221" s="62">
        <v>1</v>
      </c>
      <c r="CL221" s="62">
        <v>1</v>
      </c>
      <c r="CM221" s="62">
        <v>99</v>
      </c>
      <c r="CN221" s="62">
        <v>1</v>
      </c>
      <c r="CO221" s="62">
        <v>1</v>
      </c>
      <c r="CP221" s="62">
        <v>1</v>
      </c>
      <c r="CQ221" s="62">
        <v>1</v>
      </c>
      <c r="CR221" s="62">
        <v>217</v>
      </c>
      <c r="CS221" s="62" t="s">
        <v>597</v>
      </c>
      <c r="CT221" s="62">
        <v>1</v>
      </c>
      <c r="CU221" s="62">
        <v>1</v>
      </c>
      <c r="CV221" s="62">
        <v>1</v>
      </c>
      <c r="CW221" s="62">
        <v>1</v>
      </c>
      <c r="CX221" s="62">
        <v>1</v>
      </c>
      <c r="CY221" s="62">
        <v>217</v>
      </c>
      <c r="CZ221" s="62" t="s">
        <v>597</v>
      </c>
      <c r="DA221" s="62">
        <v>0</v>
      </c>
      <c r="DB221" s="62">
        <v>1</v>
      </c>
      <c r="DC221" s="62">
        <v>0</v>
      </c>
      <c r="DD221" s="62">
        <v>0</v>
      </c>
      <c r="DE221" s="62">
        <v>1</v>
      </c>
      <c r="DF221" s="62">
        <v>0</v>
      </c>
      <c r="DG221" s="62">
        <v>0</v>
      </c>
      <c r="DH221" s="62">
        <v>0</v>
      </c>
      <c r="DI221" s="62">
        <v>1</v>
      </c>
      <c r="DJ221" s="62">
        <v>1</v>
      </c>
      <c r="DK221" s="62">
        <v>1</v>
      </c>
      <c r="DM221" s="62" t="s">
        <v>590</v>
      </c>
    </row>
    <row r="222" spans="1:117" s="65" customFormat="1">
      <c r="A222" s="62" t="s">
        <v>590</v>
      </c>
      <c r="B222" s="62">
        <v>15</v>
      </c>
      <c r="C222" s="62" t="s">
        <v>598</v>
      </c>
      <c r="D222" s="62">
        <v>218</v>
      </c>
      <c r="E222" s="62">
        <v>72</v>
      </c>
      <c r="F222" s="62">
        <v>11</v>
      </c>
      <c r="G222" s="62">
        <v>20</v>
      </c>
      <c r="H222" s="62">
        <v>1</v>
      </c>
      <c r="I222" s="62">
        <v>2</v>
      </c>
      <c r="J222" s="62"/>
      <c r="K222" s="62">
        <v>1</v>
      </c>
      <c r="L222" s="62">
        <v>1</v>
      </c>
      <c r="M222" s="62">
        <v>1</v>
      </c>
      <c r="N222" s="62">
        <v>1</v>
      </c>
      <c r="O222" s="62">
        <v>1</v>
      </c>
      <c r="P222" s="62">
        <v>1</v>
      </c>
      <c r="Q222" s="62">
        <v>99</v>
      </c>
      <c r="R222" s="62">
        <v>1</v>
      </c>
      <c r="S222" s="62">
        <v>1</v>
      </c>
      <c r="T222" s="62">
        <v>1</v>
      </c>
      <c r="U222" s="62">
        <v>1</v>
      </c>
      <c r="V222" s="62">
        <v>99</v>
      </c>
      <c r="W222" s="62">
        <v>1</v>
      </c>
      <c r="X222" s="62">
        <v>1</v>
      </c>
      <c r="Y222" s="62">
        <v>1</v>
      </c>
      <c r="Z222" s="62">
        <v>1</v>
      </c>
      <c r="AA222" s="62">
        <v>1</v>
      </c>
      <c r="AB222" s="62">
        <v>1</v>
      </c>
      <c r="AC222" s="62">
        <v>1</v>
      </c>
      <c r="AD222" s="62">
        <v>1</v>
      </c>
      <c r="AE222" s="62">
        <v>1</v>
      </c>
      <c r="AF222" s="62">
        <v>1</v>
      </c>
      <c r="AG222" s="62">
        <v>1</v>
      </c>
      <c r="AH222" s="62">
        <v>1</v>
      </c>
      <c r="AI222" s="62">
        <v>99</v>
      </c>
      <c r="AJ222" s="62">
        <v>1</v>
      </c>
      <c r="AK222" s="62">
        <v>1</v>
      </c>
      <c r="AL222" s="62">
        <v>1</v>
      </c>
      <c r="AM222" s="62">
        <v>1</v>
      </c>
      <c r="AN222" s="62">
        <v>1</v>
      </c>
      <c r="AO222" s="62">
        <v>1</v>
      </c>
      <c r="AP222" s="62">
        <v>1</v>
      </c>
      <c r="AQ222" s="62">
        <v>0.5</v>
      </c>
      <c r="AR222" s="62">
        <v>1</v>
      </c>
      <c r="AS222" s="62">
        <v>1</v>
      </c>
      <c r="AT222" s="62">
        <v>1</v>
      </c>
      <c r="AU222" s="62">
        <v>1</v>
      </c>
      <c r="AV222" s="62">
        <v>1</v>
      </c>
      <c r="AW222" s="62">
        <v>1</v>
      </c>
      <c r="AX222" s="62">
        <v>1</v>
      </c>
      <c r="AY222" s="62">
        <v>1</v>
      </c>
      <c r="AZ222" s="62">
        <v>99</v>
      </c>
      <c r="BA222" s="62">
        <v>99</v>
      </c>
      <c r="BB222" s="62">
        <v>99</v>
      </c>
      <c r="BC222" s="62">
        <v>99</v>
      </c>
      <c r="BD222" s="62">
        <v>1</v>
      </c>
      <c r="BE222" s="62">
        <v>0.5</v>
      </c>
      <c r="BF222" s="62">
        <v>0.5</v>
      </c>
      <c r="BG222" s="62">
        <v>0.5</v>
      </c>
      <c r="BH222" s="62">
        <v>1</v>
      </c>
      <c r="BI222" s="62">
        <v>1</v>
      </c>
      <c r="BJ222" s="62">
        <v>0.5</v>
      </c>
      <c r="BK222" s="62">
        <v>0</v>
      </c>
      <c r="BL222" s="62">
        <v>0</v>
      </c>
      <c r="BM222" s="62">
        <v>0</v>
      </c>
      <c r="BN222" s="62">
        <v>0</v>
      </c>
      <c r="BO222" s="62">
        <v>0</v>
      </c>
      <c r="BP222" s="62">
        <v>0</v>
      </c>
      <c r="BQ222" s="62">
        <v>0</v>
      </c>
      <c r="BR222" s="62">
        <v>0</v>
      </c>
      <c r="BS222" s="62">
        <v>0</v>
      </c>
      <c r="BT222" s="62">
        <v>1</v>
      </c>
      <c r="BU222" s="62">
        <v>99</v>
      </c>
      <c r="BV222" s="62">
        <v>99</v>
      </c>
      <c r="BW222" s="62">
        <v>99</v>
      </c>
      <c r="BX222" s="62">
        <v>99</v>
      </c>
      <c r="BY222" s="62">
        <v>1</v>
      </c>
      <c r="BZ222" s="62">
        <v>99</v>
      </c>
      <c r="CA222" s="62">
        <v>99</v>
      </c>
      <c r="CB222" s="62">
        <v>99</v>
      </c>
      <c r="CC222" s="62">
        <v>1</v>
      </c>
      <c r="CD222" s="62">
        <v>1</v>
      </c>
      <c r="CE222" s="62">
        <v>1</v>
      </c>
      <c r="CF222" s="62">
        <v>1</v>
      </c>
      <c r="CG222" s="62">
        <v>99</v>
      </c>
      <c r="CH222" s="62">
        <v>99</v>
      </c>
      <c r="CI222" s="62">
        <v>1</v>
      </c>
      <c r="CJ222" s="62">
        <v>1</v>
      </c>
      <c r="CK222" s="62">
        <v>1</v>
      </c>
      <c r="CL222" s="62">
        <v>1</v>
      </c>
      <c r="CM222" s="62">
        <v>99</v>
      </c>
      <c r="CN222" s="62">
        <v>1</v>
      </c>
      <c r="CO222" s="62">
        <v>1</v>
      </c>
      <c r="CP222" s="62">
        <v>1</v>
      </c>
      <c r="CQ222" s="62">
        <v>0</v>
      </c>
      <c r="CR222" s="62">
        <v>218</v>
      </c>
      <c r="CS222" s="62" t="s">
        <v>598</v>
      </c>
      <c r="CT222" s="62">
        <v>1</v>
      </c>
      <c r="CU222" s="62">
        <v>1</v>
      </c>
      <c r="CV222" s="62">
        <v>1</v>
      </c>
      <c r="CW222" s="62">
        <v>1</v>
      </c>
      <c r="CX222" s="62">
        <v>1</v>
      </c>
      <c r="CY222" s="62">
        <v>218</v>
      </c>
      <c r="CZ222" s="62" t="s">
        <v>598</v>
      </c>
      <c r="DA222" s="62">
        <v>0</v>
      </c>
      <c r="DB222" s="62">
        <v>0</v>
      </c>
      <c r="DC222" s="62">
        <v>0</v>
      </c>
      <c r="DD222" s="62">
        <v>0</v>
      </c>
      <c r="DE222" s="62">
        <v>0</v>
      </c>
      <c r="DF222" s="62">
        <v>0</v>
      </c>
      <c r="DG222" s="62">
        <v>0</v>
      </c>
      <c r="DH222" s="62">
        <v>0</v>
      </c>
      <c r="DI222" s="62">
        <v>1</v>
      </c>
      <c r="DJ222" s="62">
        <v>1</v>
      </c>
      <c r="DK222" s="62">
        <v>1</v>
      </c>
      <c r="DM222" s="62" t="s">
        <v>590</v>
      </c>
    </row>
    <row r="223" spans="1:117" s="65" customFormat="1">
      <c r="A223" s="62" t="s">
        <v>590</v>
      </c>
      <c r="B223" s="62">
        <v>15</v>
      </c>
      <c r="C223" s="62" t="s">
        <v>599</v>
      </c>
      <c r="D223" s="62">
        <v>219</v>
      </c>
      <c r="E223" s="62">
        <v>32</v>
      </c>
      <c r="F223" s="62">
        <v>1</v>
      </c>
      <c r="G223" s="62">
        <v>9</v>
      </c>
      <c r="H223" s="62">
        <v>1</v>
      </c>
      <c r="I223" s="62">
        <v>2</v>
      </c>
      <c r="J223" s="62">
        <v>1</v>
      </c>
      <c r="K223" s="62">
        <v>1</v>
      </c>
      <c r="L223" s="62">
        <v>1</v>
      </c>
      <c r="M223" s="62">
        <v>1</v>
      </c>
      <c r="N223" s="62">
        <v>1</v>
      </c>
      <c r="O223" s="62">
        <v>1</v>
      </c>
      <c r="P223" s="62">
        <v>1</v>
      </c>
      <c r="Q223" s="62">
        <v>99</v>
      </c>
      <c r="R223" s="62">
        <v>1</v>
      </c>
      <c r="S223" s="62">
        <v>1</v>
      </c>
      <c r="T223" s="62">
        <v>1</v>
      </c>
      <c r="U223" s="62">
        <v>1</v>
      </c>
      <c r="V223" s="62">
        <v>99</v>
      </c>
      <c r="W223" s="62">
        <v>1</v>
      </c>
      <c r="X223" s="62">
        <v>1</v>
      </c>
      <c r="Y223" s="62">
        <v>1</v>
      </c>
      <c r="Z223" s="62">
        <v>1</v>
      </c>
      <c r="AA223" s="62">
        <v>1</v>
      </c>
      <c r="AB223" s="62">
        <v>1</v>
      </c>
      <c r="AC223" s="62">
        <v>1</v>
      </c>
      <c r="AD223" s="62">
        <v>1</v>
      </c>
      <c r="AE223" s="62">
        <v>1</v>
      </c>
      <c r="AF223" s="62">
        <v>1</v>
      </c>
      <c r="AG223" s="62">
        <v>1</v>
      </c>
      <c r="AH223" s="62">
        <v>1</v>
      </c>
      <c r="AI223" s="62">
        <v>1</v>
      </c>
      <c r="AJ223" s="62">
        <v>1</v>
      </c>
      <c r="AK223" s="62">
        <v>1</v>
      </c>
      <c r="AL223" s="62">
        <v>1</v>
      </c>
      <c r="AM223" s="62">
        <v>1</v>
      </c>
      <c r="AN223" s="62">
        <v>1</v>
      </c>
      <c r="AO223" s="62">
        <v>1</v>
      </c>
      <c r="AP223" s="62">
        <v>1</v>
      </c>
      <c r="AQ223" s="62">
        <v>1</v>
      </c>
      <c r="AR223" s="62">
        <v>1</v>
      </c>
      <c r="AS223" s="62">
        <v>1</v>
      </c>
      <c r="AT223" s="62">
        <v>1</v>
      </c>
      <c r="AU223" s="62">
        <v>1</v>
      </c>
      <c r="AV223" s="62">
        <v>1</v>
      </c>
      <c r="AW223" s="62">
        <v>1</v>
      </c>
      <c r="AX223" s="62">
        <v>1</v>
      </c>
      <c r="AY223" s="62">
        <v>1</v>
      </c>
      <c r="AZ223" s="62">
        <v>99</v>
      </c>
      <c r="BA223" s="62">
        <v>99</v>
      </c>
      <c r="BB223" s="62">
        <v>99</v>
      </c>
      <c r="BC223" s="62">
        <v>99</v>
      </c>
      <c r="BD223" s="62">
        <v>1</v>
      </c>
      <c r="BE223" s="62">
        <v>1</v>
      </c>
      <c r="BF223" s="62">
        <v>1</v>
      </c>
      <c r="BG223" s="62">
        <v>1</v>
      </c>
      <c r="BH223" s="62">
        <v>1</v>
      </c>
      <c r="BI223" s="62">
        <v>1</v>
      </c>
      <c r="BJ223" s="62">
        <v>1</v>
      </c>
      <c r="BK223" s="62">
        <v>1</v>
      </c>
      <c r="BL223" s="62">
        <v>0.5</v>
      </c>
      <c r="BM223" s="62">
        <v>0.5</v>
      </c>
      <c r="BN223" s="62">
        <v>0</v>
      </c>
      <c r="BO223" s="62">
        <v>1</v>
      </c>
      <c r="BP223" s="62">
        <v>0.5</v>
      </c>
      <c r="BQ223" s="62">
        <v>1</v>
      </c>
      <c r="BR223" s="62">
        <v>0</v>
      </c>
      <c r="BS223" s="62">
        <v>0</v>
      </c>
      <c r="BT223" s="62">
        <v>1</v>
      </c>
      <c r="BU223" s="62">
        <v>99</v>
      </c>
      <c r="BV223" s="62">
        <v>99</v>
      </c>
      <c r="BW223" s="62">
        <v>99</v>
      </c>
      <c r="BX223" s="62">
        <v>99</v>
      </c>
      <c r="BY223" s="62">
        <v>1</v>
      </c>
      <c r="BZ223" s="62">
        <v>1</v>
      </c>
      <c r="CA223" s="62">
        <v>99</v>
      </c>
      <c r="CB223" s="62">
        <v>99</v>
      </c>
      <c r="CC223" s="62">
        <v>1</v>
      </c>
      <c r="CD223" s="62">
        <v>0</v>
      </c>
      <c r="CE223" s="62">
        <v>1</v>
      </c>
      <c r="CF223" s="62">
        <v>0</v>
      </c>
      <c r="CG223" s="62">
        <v>1</v>
      </c>
      <c r="CH223" s="62">
        <v>1</v>
      </c>
      <c r="CI223" s="62">
        <v>1</v>
      </c>
      <c r="CJ223" s="62">
        <v>1</v>
      </c>
      <c r="CK223" s="62">
        <v>1</v>
      </c>
      <c r="CL223" s="62">
        <v>1</v>
      </c>
      <c r="CM223" s="62">
        <v>1</v>
      </c>
      <c r="CN223" s="62">
        <v>1</v>
      </c>
      <c r="CO223" s="62">
        <v>1</v>
      </c>
      <c r="CP223" s="62">
        <v>1</v>
      </c>
      <c r="CQ223" s="62">
        <v>0</v>
      </c>
      <c r="CR223" s="62">
        <v>219</v>
      </c>
      <c r="CS223" s="62" t="s">
        <v>599</v>
      </c>
      <c r="CT223" s="62">
        <v>1</v>
      </c>
      <c r="CU223" s="62">
        <v>1</v>
      </c>
      <c r="CV223" s="62">
        <v>1</v>
      </c>
      <c r="CW223" s="62">
        <v>1</v>
      </c>
      <c r="CX223" s="62">
        <v>1</v>
      </c>
      <c r="CY223" s="62">
        <v>219</v>
      </c>
      <c r="CZ223" s="62" t="s">
        <v>599</v>
      </c>
      <c r="DA223" s="62">
        <v>0</v>
      </c>
      <c r="DB223" s="62">
        <v>0</v>
      </c>
      <c r="DC223" s="62">
        <v>0</v>
      </c>
      <c r="DD223" s="62">
        <v>0</v>
      </c>
      <c r="DE223" s="62">
        <v>0</v>
      </c>
      <c r="DF223" s="62">
        <v>0</v>
      </c>
      <c r="DG223" s="62">
        <v>0</v>
      </c>
      <c r="DH223" s="62">
        <v>0</v>
      </c>
      <c r="DI223" s="62">
        <v>1</v>
      </c>
      <c r="DJ223" s="62">
        <v>1</v>
      </c>
      <c r="DK223" s="62">
        <v>1</v>
      </c>
      <c r="DM223" s="62" t="s">
        <v>590</v>
      </c>
    </row>
    <row r="224" spans="1:117" s="65" customFormat="1">
      <c r="A224" s="62" t="s">
        <v>600</v>
      </c>
      <c r="B224" s="62">
        <v>16</v>
      </c>
      <c r="C224" s="62" t="s">
        <v>601</v>
      </c>
      <c r="D224" s="62">
        <v>220</v>
      </c>
      <c r="E224" s="62">
        <v>588</v>
      </c>
      <c r="F224" s="62">
        <v>0</v>
      </c>
      <c r="G224" s="62">
        <v>146</v>
      </c>
      <c r="H224" s="62">
        <v>1</v>
      </c>
      <c r="I224" s="62">
        <v>2</v>
      </c>
      <c r="J224" s="62"/>
      <c r="K224" s="62">
        <v>1</v>
      </c>
      <c r="L224" s="62">
        <v>1</v>
      </c>
      <c r="M224" s="62">
        <v>1</v>
      </c>
      <c r="N224" s="62">
        <v>1</v>
      </c>
      <c r="O224" s="62">
        <v>1</v>
      </c>
      <c r="P224" s="62">
        <v>1</v>
      </c>
      <c r="Q224" s="62">
        <v>99</v>
      </c>
      <c r="R224" s="62">
        <v>1</v>
      </c>
      <c r="S224" s="62">
        <v>1</v>
      </c>
      <c r="T224" s="62">
        <v>1</v>
      </c>
      <c r="U224" s="62">
        <v>1</v>
      </c>
      <c r="V224" s="62">
        <v>99</v>
      </c>
      <c r="W224" s="62">
        <v>1</v>
      </c>
      <c r="X224" s="62">
        <v>1</v>
      </c>
      <c r="Y224" s="62">
        <v>1</v>
      </c>
      <c r="Z224" s="62">
        <v>1</v>
      </c>
      <c r="AA224" s="62">
        <v>0</v>
      </c>
      <c r="AB224" s="62">
        <v>1</v>
      </c>
      <c r="AC224" s="62">
        <v>1</v>
      </c>
      <c r="AD224" s="62">
        <v>1</v>
      </c>
      <c r="AE224" s="62">
        <v>1</v>
      </c>
      <c r="AF224" s="62">
        <v>1</v>
      </c>
      <c r="AG224" s="62">
        <v>1</v>
      </c>
      <c r="AH224" s="62">
        <v>1</v>
      </c>
      <c r="AI224" s="62">
        <v>1</v>
      </c>
      <c r="AJ224" s="62">
        <v>1</v>
      </c>
      <c r="AK224" s="62">
        <v>1</v>
      </c>
      <c r="AL224" s="62">
        <v>1</v>
      </c>
      <c r="AM224" s="62">
        <v>1</v>
      </c>
      <c r="AN224" s="62">
        <v>1</v>
      </c>
      <c r="AO224" s="62">
        <v>1</v>
      </c>
      <c r="AP224" s="62">
        <v>1</v>
      </c>
      <c r="AQ224" s="62">
        <v>0</v>
      </c>
      <c r="AR224" s="62">
        <v>1</v>
      </c>
      <c r="AS224" s="62">
        <v>1</v>
      </c>
      <c r="AT224" s="62">
        <v>1</v>
      </c>
      <c r="AU224" s="62">
        <v>1</v>
      </c>
      <c r="AV224" s="62">
        <v>1</v>
      </c>
      <c r="AW224" s="62">
        <v>0</v>
      </c>
      <c r="AX224" s="62">
        <v>0</v>
      </c>
      <c r="AY224" s="62">
        <v>0</v>
      </c>
      <c r="AZ224" s="62">
        <v>99</v>
      </c>
      <c r="BA224" s="62">
        <v>99</v>
      </c>
      <c r="BB224" s="62">
        <v>99</v>
      </c>
      <c r="BC224" s="62">
        <v>99</v>
      </c>
      <c r="BD224" s="62">
        <v>0.5</v>
      </c>
      <c r="BE224" s="62">
        <v>1</v>
      </c>
      <c r="BF224" s="62">
        <v>1</v>
      </c>
      <c r="BG224" s="62">
        <v>1</v>
      </c>
      <c r="BH224" s="62">
        <v>1</v>
      </c>
      <c r="BI224" s="62">
        <v>0.5</v>
      </c>
      <c r="BJ224" s="62">
        <v>0.5</v>
      </c>
      <c r="BK224" s="62">
        <v>0.5</v>
      </c>
      <c r="BL224" s="62">
        <v>0</v>
      </c>
      <c r="BM224" s="62">
        <v>0</v>
      </c>
      <c r="BN224" s="62">
        <v>0</v>
      </c>
      <c r="BO224" s="62">
        <v>0</v>
      </c>
      <c r="BP224" s="62">
        <v>0.5</v>
      </c>
      <c r="BQ224" s="62">
        <v>0</v>
      </c>
      <c r="BR224" s="62">
        <v>0</v>
      </c>
      <c r="BS224" s="62">
        <v>0</v>
      </c>
      <c r="BT224" s="62">
        <v>0</v>
      </c>
      <c r="BU224" s="62">
        <v>99</v>
      </c>
      <c r="BV224" s="62">
        <v>99</v>
      </c>
      <c r="BW224" s="62">
        <v>99</v>
      </c>
      <c r="BX224" s="62">
        <v>99</v>
      </c>
      <c r="BY224" s="62">
        <v>0.5</v>
      </c>
      <c r="BZ224" s="62">
        <v>1</v>
      </c>
      <c r="CA224" s="62">
        <v>99</v>
      </c>
      <c r="CB224" s="62">
        <v>99</v>
      </c>
      <c r="CC224" s="62">
        <v>1</v>
      </c>
      <c r="CD224" s="62">
        <v>1</v>
      </c>
      <c r="CE224" s="62">
        <v>1</v>
      </c>
      <c r="CF224" s="62">
        <v>1</v>
      </c>
      <c r="CG224" s="62">
        <v>99</v>
      </c>
      <c r="CH224" s="62">
        <v>99</v>
      </c>
      <c r="CI224" s="62">
        <v>1</v>
      </c>
      <c r="CJ224" s="62">
        <v>1</v>
      </c>
      <c r="CK224" s="62">
        <v>1</v>
      </c>
      <c r="CL224" s="62">
        <v>1</v>
      </c>
      <c r="CM224" s="62">
        <v>1</v>
      </c>
      <c r="CN224" s="62">
        <v>1</v>
      </c>
      <c r="CO224" s="62">
        <v>1</v>
      </c>
      <c r="CP224" s="62">
        <v>1</v>
      </c>
      <c r="CQ224" s="62">
        <v>1</v>
      </c>
      <c r="CR224" s="62">
        <v>220</v>
      </c>
      <c r="CS224" s="62" t="s">
        <v>601</v>
      </c>
      <c r="CT224" s="62">
        <v>1</v>
      </c>
      <c r="CU224" s="62">
        <v>1</v>
      </c>
      <c r="CV224" s="62">
        <v>1</v>
      </c>
      <c r="CW224" s="62">
        <v>1</v>
      </c>
      <c r="CX224" s="62">
        <v>1</v>
      </c>
      <c r="CY224" s="62">
        <v>220</v>
      </c>
      <c r="CZ224" s="62" t="s">
        <v>601</v>
      </c>
      <c r="DA224" s="62">
        <v>1</v>
      </c>
      <c r="DB224" s="62">
        <v>0</v>
      </c>
      <c r="DC224" s="62">
        <v>1</v>
      </c>
      <c r="DD224" s="62">
        <v>0</v>
      </c>
      <c r="DE224" s="62">
        <v>1</v>
      </c>
      <c r="DF224" s="62">
        <v>0</v>
      </c>
      <c r="DG224" s="62">
        <v>1</v>
      </c>
      <c r="DH224" s="62">
        <v>0</v>
      </c>
      <c r="DI224" s="62">
        <v>1</v>
      </c>
      <c r="DJ224" s="62">
        <v>1</v>
      </c>
      <c r="DK224" s="62">
        <v>1</v>
      </c>
      <c r="DM224" s="62" t="s">
        <v>600</v>
      </c>
    </row>
    <row r="225" spans="1:117" s="65" customFormat="1">
      <c r="A225" s="62" t="s">
        <v>600</v>
      </c>
      <c r="B225" s="62">
        <v>16</v>
      </c>
      <c r="C225" s="62" t="s">
        <v>602</v>
      </c>
      <c r="D225" s="62">
        <v>221</v>
      </c>
      <c r="E225" s="62">
        <v>45</v>
      </c>
      <c r="F225" s="62">
        <v>3</v>
      </c>
      <c r="G225" s="62">
        <v>7</v>
      </c>
      <c r="H225" s="62">
        <v>1</v>
      </c>
      <c r="I225" s="62">
        <v>2</v>
      </c>
      <c r="J225" s="62"/>
      <c r="K225" s="62">
        <v>1</v>
      </c>
      <c r="L225" s="62">
        <v>1</v>
      </c>
      <c r="M225" s="62">
        <v>1</v>
      </c>
      <c r="N225" s="62">
        <v>1</v>
      </c>
      <c r="O225" s="62">
        <v>1</v>
      </c>
      <c r="P225" s="62">
        <v>1</v>
      </c>
      <c r="Q225" s="62">
        <v>99</v>
      </c>
      <c r="R225" s="62">
        <v>1</v>
      </c>
      <c r="S225" s="62">
        <v>1</v>
      </c>
      <c r="T225" s="62">
        <v>1</v>
      </c>
      <c r="U225" s="62">
        <v>1</v>
      </c>
      <c r="V225" s="62">
        <v>99</v>
      </c>
      <c r="W225" s="62">
        <v>1</v>
      </c>
      <c r="X225" s="62">
        <v>1</v>
      </c>
      <c r="Y225" s="62">
        <v>1</v>
      </c>
      <c r="Z225" s="62">
        <v>1</v>
      </c>
      <c r="AA225" s="62">
        <v>1</v>
      </c>
      <c r="AB225" s="62">
        <v>1</v>
      </c>
      <c r="AC225" s="62">
        <v>1</v>
      </c>
      <c r="AD225" s="62">
        <v>1</v>
      </c>
      <c r="AE225" s="62">
        <v>1</v>
      </c>
      <c r="AF225" s="62">
        <v>1</v>
      </c>
      <c r="AG225" s="62">
        <v>1</v>
      </c>
      <c r="AH225" s="62">
        <v>1</v>
      </c>
      <c r="AI225" s="62">
        <v>1</v>
      </c>
      <c r="AJ225" s="62">
        <v>1</v>
      </c>
      <c r="AK225" s="62">
        <v>1</v>
      </c>
      <c r="AL225" s="62">
        <v>1</v>
      </c>
      <c r="AM225" s="62">
        <v>1</v>
      </c>
      <c r="AN225" s="62">
        <v>1</v>
      </c>
      <c r="AO225" s="62">
        <v>1</v>
      </c>
      <c r="AP225" s="62">
        <v>1</v>
      </c>
      <c r="AQ225" s="62">
        <v>1</v>
      </c>
      <c r="AR225" s="62">
        <v>1</v>
      </c>
      <c r="AS225" s="62">
        <v>1</v>
      </c>
      <c r="AT225" s="62">
        <v>1</v>
      </c>
      <c r="AU225" s="62">
        <v>1</v>
      </c>
      <c r="AV225" s="62">
        <v>1</v>
      </c>
      <c r="AW225" s="62">
        <v>1</v>
      </c>
      <c r="AX225" s="62">
        <v>1</v>
      </c>
      <c r="AY225" s="62">
        <v>1</v>
      </c>
      <c r="AZ225" s="62">
        <v>99</v>
      </c>
      <c r="BA225" s="62">
        <v>99</v>
      </c>
      <c r="BB225" s="62">
        <v>99</v>
      </c>
      <c r="BC225" s="62">
        <v>99</v>
      </c>
      <c r="BD225" s="62">
        <v>1</v>
      </c>
      <c r="BE225" s="62">
        <v>1</v>
      </c>
      <c r="BF225" s="62">
        <v>1</v>
      </c>
      <c r="BG225" s="62">
        <v>1</v>
      </c>
      <c r="BH225" s="62">
        <v>1</v>
      </c>
      <c r="BI225" s="62">
        <v>1</v>
      </c>
      <c r="BJ225" s="62">
        <v>1</v>
      </c>
      <c r="BK225" s="62">
        <v>1</v>
      </c>
      <c r="BL225" s="62">
        <v>1</v>
      </c>
      <c r="BM225" s="62">
        <v>1</v>
      </c>
      <c r="BN225" s="62">
        <v>1</v>
      </c>
      <c r="BO225" s="62">
        <v>1</v>
      </c>
      <c r="BP225" s="62">
        <v>1</v>
      </c>
      <c r="BQ225" s="62">
        <v>1</v>
      </c>
      <c r="BR225" s="62">
        <v>1</v>
      </c>
      <c r="BS225" s="62">
        <v>1</v>
      </c>
      <c r="BT225" s="62">
        <v>1</v>
      </c>
      <c r="BU225" s="62">
        <v>99</v>
      </c>
      <c r="BV225" s="62">
        <v>99</v>
      </c>
      <c r="BW225" s="62">
        <v>99</v>
      </c>
      <c r="BX225" s="62">
        <v>99</v>
      </c>
      <c r="BY225" s="62">
        <v>1</v>
      </c>
      <c r="BZ225" s="62">
        <v>1</v>
      </c>
      <c r="CA225" s="62">
        <v>99</v>
      </c>
      <c r="CB225" s="62">
        <v>99</v>
      </c>
      <c r="CC225" s="62">
        <v>1</v>
      </c>
      <c r="CD225" s="62">
        <v>1</v>
      </c>
      <c r="CE225" s="62">
        <v>1</v>
      </c>
      <c r="CF225" s="62">
        <v>1</v>
      </c>
      <c r="CG225" s="62">
        <v>1</v>
      </c>
      <c r="CH225" s="62">
        <v>1</v>
      </c>
      <c r="CI225" s="62">
        <v>1</v>
      </c>
      <c r="CJ225" s="62">
        <v>1</v>
      </c>
      <c r="CK225" s="62">
        <v>1</v>
      </c>
      <c r="CL225" s="62">
        <v>1</v>
      </c>
      <c r="CM225" s="62">
        <v>1</v>
      </c>
      <c r="CN225" s="62">
        <v>1</v>
      </c>
      <c r="CO225" s="62">
        <v>1</v>
      </c>
      <c r="CP225" s="62">
        <v>1</v>
      </c>
      <c r="CQ225" s="62">
        <v>1</v>
      </c>
      <c r="CR225" s="62">
        <v>221</v>
      </c>
      <c r="CS225" s="62" t="s">
        <v>602</v>
      </c>
      <c r="CT225" s="62">
        <v>1</v>
      </c>
      <c r="CU225" s="62">
        <v>1</v>
      </c>
      <c r="CV225" s="62">
        <v>1</v>
      </c>
      <c r="CW225" s="62">
        <v>1</v>
      </c>
      <c r="CX225" s="62">
        <v>1</v>
      </c>
      <c r="CY225" s="62">
        <v>221</v>
      </c>
      <c r="CZ225" s="62" t="s">
        <v>602</v>
      </c>
      <c r="DA225" s="62">
        <v>0</v>
      </c>
      <c r="DB225" s="62">
        <v>0</v>
      </c>
      <c r="DC225" s="62">
        <v>0</v>
      </c>
      <c r="DD225" s="62">
        <v>0</v>
      </c>
      <c r="DE225" s="62">
        <v>1</v>
      </c>
      <c r="DF225" s="62">
        <v>0</v>
      </c>
      <c r="DG225" s="62">
        <v>0</v>
      </c>
      <c r="DH225" s="62">
        <v>0</v>
      </c>
      <c r="DI225" s="62">
        <v>1</v>
      </c>
      <c r="DJ225" s="62">
        <v>1</v>
      </c>
      <c r="DK225" s="62">
        <v>1</v>
      </c>
      <c r="DM225" s="62" t="s">
        <v>600</v>
      </c>
    </row>
    <row r="226" spans="1:117" s="65" customFormat="1">
      <c r="A226" s="62" t="s">
        <v>600</v>
      </c>
      <c r="B226" s="62">
        <v>16</v>
      </c>
      <c r="C226" s="62" t="s">
        <v>603</v>
      </c>
      <c r="D226" s="62">
        <v>222</v>
      </c>
      <c r="E226" s="62">
        <v>5</v>
      </c>
      <c r="F226" s="62">
        <v>0</v>
      </c>
      <c r="G226" s="62">
        <v>0</v>
      </c>
      <c r="H226" s="62">
        <v>1</v>
      </c>
      <c r="I226" s="62">
        <v>2</v>
      </c>
      <c r="J226" s="62">
        <v>1</v>
      </c>
      <c r="K226" s="62">
        <v>1</v>
      </c>
      <c r="L226" s="62">
        <v>1</v>
      </c>
      <c r="M226" s="62">
        <v>1</v>
      </c>
      <c r="N226" s="62">
        <v>1</v>
      </c>
      <c r="O226" s="62">
        <v>1</v>
      </c>
      <c r="P226" s="62">
        <v>1</v>
      </c>
      <c r="Q226" s="62">
        <v>99</v>
      </c>
      <c r="R226" s="62">
        <v>1</v>
      </c>
      <c r="S226" s="62">
        <v>1</v>
      </c>
      <c r="T226" s="62">
        <v>1</v>
      </c>
      <c r="U226" s="62">
        <v>1</v>
      </c>
      <c r="V226" s="62">
        <v>99</v>
      </c>
      <c r="W226" s="62">
        <v>1</v>
      </c>
      <c r="X226" s="62">
        <v>1</v>
      </c>
      <c r="Y226" s="62">
        <v>1</v>
      </c>
      <c r="Z226" s="62">
        <v>1</v>
      </c>
      <c r="AA226" s="62">
        <v>1</v>
      </c>
      <c r="AB226" s="62">
        <v>1</v>
      </c>
      <c r="AC226" s="62">
        <v>1</v>
      </c>
      <c r="AD226" s="62">
        <v>1</v>
      </c>
      <c r="AE226" s="62">
        <v>1</v>
      </c>
      <c r="AF226" s="62">
        <v>1</v>
      </c>
      <c r="AG226" s="62">
        <v>1</v>
      </c>
      <c r="AH226" s="62">
        <v>1</v>
      </c>
      <c r="AI226" s="62">
        <v>99</v>
      </c>
      <c r="AJ226" s="62">
        <v>1</v>
      </c>
      <c r="AK226" s="62">
        <v>1</v>
      </c>
      <c r="AL226" s="62">
        <v>1</v>
      </c>
      <c r="AM226" s="62">
        <v>1</v>
      </c>
      <c r="AN226" s="62">
        <v>1</v>
      </c>
      <c r="AO226" s="62">
        <v>1</v>
      </c>
      <c r="AP226" s="62">
        <v>1</v>
      </c>
      <c r="AQ226" s="62">
        <v>1</v>
      </c>
      <c r="AR226" s="62">
        <v>0.5</v>
      </c>
      <c r="AS226" s="62">
        <v>0.5</v>
      </c>
      <c r="AT226" s="62">
        <v>0.5</v>
      </c>
      <c r="AU226" s="62">
        <v>0.5</v>
      </c>
      <c r="AV226" s="62">
        <v>1</v>
      </c>
      <c r="AW226" s="62">
        <v>1</v>
      </c>
      <c r="AX226" s="62">
        <v>1</v>
      </c>
      <c r="AY226" s="62">
        <v>1</v>
      </c>
      <c r="AZ226" s="62">
        <v>99</v>
      </c>
      <c r="BA226" s="62">
        <v>99</v>
      </c>
      <c r="BB226" s="62">
        <v>99</v>
      </c>
      <c r="BC226" s="62">
        <v>99</v>
      </c>
      <c r="BD226" s="62">
        <v>0.5</v>
      </c>
      <c r="BE226" s="62">
        <v>1</v>
      </c>
      <c r="BF226" s="62">
        <v>1</v>
      </c>
      <c r="BG226" s="62">
        <v>0</v>
      </c>
      <c r="BH226" s="62">
        <v>1</v>
      </c>
      <c r="BI226" s="62">
        <v>0.5</v>
      </c>
      <c r="BJ226" s="62">
        <v>0.5</v>
      </c>
      <c r="BK226" s="62">
        <v>0</v>
      </c>
      <c r="BL226" s="62">
        <v>0</v>
      </c>
      <c r="BM226" s="62">
        <v>0</v>
      </c>
      <c r="BN226" s="62">
        <v>0</v>
      </c>
      <c r="BO226" s="62">
        <v>0</v>
      </c>
      <c r="BP226" s="62">
        <v>0</v>
      </c>
      <c r="BQ226" s="62">
        <v>0</v>
      </c>
      <c r="BR226" s="62">
        <v>0</v>
      </c>
      <c r="BS226" s="62">
        <v>0</v>
      </c>
      <c r="BT226" s="62">
        <v>0</v>
      </c>
      <c r="BU226" s="62">
        <v>99</v>
      </c>
      <c r="BV226" s="62">
        <v>99</v>
      </c>
      <c r="BW226" s="62">
        <v>99</v>
      </c>
      <c r="BX226" s="62">
        <v>99</v>
      </c>
      <c r="BY226" s="62">
        <v>0.5</v>
      </c>
      <c r="BZ226" s="62">
        <v>99</v>
      </c>
      <c r="CA226" s="62">
        <v>99</v>
      </c>
      <c r="CB226" s="62">
        <v>99</v>
      </c>
      <c r="CC226" s="62">
        <v>1</v>
      </c>
      <c r="CD226" s="62">
        <v>1</v>
      </c>
      <c r="CE226" s="62">
        <v>1</v>
      </c>
      <c r="CF226" s="62">
        <v>1</v>
      </c>
      <c r="CG226" s="62">
        <v>99</v>
      </c>
      <c r="CH226" s="62">
        <v>1</v>
      </c>
      <c r="CI226" s="62">
        <v>1</v>
      </c>
      <c r="CJ226" s="62">
        <v>1</v>
      </c>
      <c r="CK226" s="62">
        <v>1</v>
      </c>
      <c r="CL226" s="62">
        <v>1</v>
      </c>
      <c r="CM226" s="62">
        <v>1</v>
      </c>
      <c r="CN226" s="62">
        <v>1</v>
      </c>
      <c r="CO226" s="62">
        <v>1</v>
      </c>
      <c r="CP226" s="62">
        <v>1</v>
      </c>
      <c r="CQ226" s="62">
        <v>1</v>
      </c>
      <c r="CR226" s="62">
        <v>222</v>
      </c>
      <c r="CS226" s="62" t="s">
        <v>603</v>
      </c>
      <c r="CT226" s="62">
        <v>1</v>
      </c>
      <c r="CU226" s="62">
        <v>1</v>
      </c>
      <c r="CV226" s="62">
        <v>1</v>
      </c>
      <c r="CW226" s="62">
        <v>1</v>
      </c>
      <c r="CX226" s="62">
        <v>1</v>
      </c>
      <c r="CY226" s="62">
        <v>222</v>
      </c>
      <c r="CZ226" s="62" t="s">
        <v>603</v>
      </c>
      <c r="DA226" s="62">
        <v>0</v>
      </c>
      <c r="DB226" s="62">
        <v>0</v>
      </c>
      <c r="DC226" s="62">
        <v>0</v>
      </c>
      <c r="DD226" s="62">
        <v>0</v>
      </c>
      <c r="DE226" s="62">
        <v>0</v>
      </c>
      <c r="DF226" s="62">
        <v>0</v>
      </c>
      <c r="DG226" s="62">
        <v>0</v>
      </c>
      <c r="DH226" s="62">
        <v>0</v>
      </c>
      <c r="DI226" s="62">
        <v>1</v>
      </c>
      <c r="DJ226" s="62">
        <v>1</v>
      </c>
      <c r="DK226" s="62">
        <v>0</v>
      </c>
      <c r="DM226" s="62" t="s">
        <v>600</v>
      </c>
    </row>
    <row r="227" spans="1:117" s="65" customFormat="1">
      <c r="A227" s="62" t="s">
        <v>600</v>
      </c>
      <c r="B227" s="62">
        <v>16</v>
      </c>
      <c r="C227" s="62" t="s">
        <v>604</v>
      </c>
      <c r="D227" s="62">
        <v>223</v>
      </c>
      <c r="E227" s="62">
        <v>13</v>
      </c>
      <c r="F227" s="62">
        <v>3</v>
      </c>
      <c r="G227" s="62">
        <v>1</v>
      </c>
      <c r="H227" s="62">
        <v>1</v>
      </c>
      <c r="I227" s="62">
        <v>2</v>
      </c>
      <c r="J227" s="62">
        <v>1</v>
      </c>
      <c r="K227" s="62">
        <v>1</v>
      </c>
      <c r="L227" s="62">
        <v>1</v>
      </c>
      <c r="M227" s="62">
        <v>1</v>
      </c>
      <c r="N227" s="62">
        <v>1</v>
      </c>
      <c r="O227" s="62">
        <v>1</v>
      </c>
      <c r="P227" s="62">
        <v>1</v>
      </c>
      <c r="Q227" s="62">
        <v>99</v>
      </c>
      <c r="R227" s="62">
        <v>1</v>
      </c>
      <c r="S227" s="62">
        <v>1</v>
      </c>
      <c r="T227" s="62">
        <v>1</v>
      </c>
      <c r="U227" s="62">
        <v>1</v>
      </c>
      <c r="V227" s="62">
        <v>99</v>
      </c>
      <c r="W227" s="62">
        <v>1</v>
      </c>
      <c r="X227" s="62">
        <v>1</v>
      </c>
      <c r="Y227" s="62">
        <v>1</v>
      </c>
      <c r="Z227" s="62">
        <v>1</v>
      </c>
      <c r="AA227" s="62">
        <v>1</v>
      </c>
      <c r="AB227" s="62">
        <v>1</v>
      </c>
      <c r="AC227" s="62">
        <v>1</v>
      </c>
      <c r="AD227" s="62">
        <v>1</v>
      </c>
      <c r="AE227" s="62">
        <v>1</v>
      </c>
      <c r="AF227" s="62">
        <v>1</v>
      </c>
      <c r="AG227" s="62">
        <v>1</v>
      </c>
      <c r="AH227" s="62">
        <v>1</v>
      </c>
      <c r="AI227" s="62">
        <v>1</v>
      </c>
      <c r="AJ227" s="62">
        <v>1</v>
      </c>
      <c r="AK227" s="62">
        <v>1</v>
      </c>
      <c r="AL227" s="62">
        <v>1</v>
      </c>
      <c r="AM227" s="62">
        <v>1</v>
      </c>
      <c r="AN227" s="62">
        <v>1</v>
      </c>
      <c r="AO227" s="62">
        <v>1</v>
      </c>
      <c r="AP227" s="62">
        <v>1</v>
      </c>
      <c r="AQ227" s="62">
        <v>1</v>
      </c>
      <c r="AR227" s="62">
        <v>1</v>
      </c>
      <c r="AS227" s="62">
        <v>1</v>
      </c>
      <c r="AT227" s="62">
        <v>1</v>
      </c>
      <c r="AU227" s="62">
        <v>1</v>
      </c>
      <c r="AV227" s="62">
        <v>1</v>
      </c>
      <c r="AW227" s="62">
        <v>1</v>
      </c>
      <c r="AX227" s="62">
        <v>1</v>
      </c>
      <c r="AY227" s="62">
        <v>1</v>
      </c>
      <c r="AZ227" s="62">
        <v>99</v>
      </c>
      <c r="BA227" s="62">
        <v>99</v>
      </c>
      <c r="BB227" s="62">
        <v>99</v>
      </c>
      <c r="BC227" s="62">
        <v>99</v>
      </c>
      <c r="BD227" s="62">
        <v>1</v>
      </c>
      <c r="BE227" s="62">
        <v>1</v>
      </c>
      <c r="BF227" s="62">
        <v>1</v>
      </c>
      <c r="BG227" s="62">
        <v>1</v>
      </c>
      <c r="BH227" s="62">
        <v>1</v>
      </c>
      <c r="BI227" s="62">
        <v>1</v>
      </c>
      <c r="BJ227" s="62">
        <v>1</v>
      </c>
      <c r="BK227" s="62">
        <v>1</v>
      </c>
      <c r="BL227" s="62">
        <v>1</v>
      </c>
      <c r="BM227" s="62">
        <v>1</v>
      </c>
      <c r="BN227" s="62">
        <v>0</v>
      </c>
      <c r="BO227" s="62">
        <v>0</v>
      </c>
      <c r="BP227" s="62">
        <v>0</v>
      </c>
      <c r="BQ227" s="62">
        <v>0</v>
      </c>
      <c r="BR227" s="62">
        <v>0</v>
      </c>
      <c r="BS227" s="62">
        <v>0</v>
      </c>
      <c r="BT227" s="62">
        <v>0</v>
      </c>
      <c r="BU227" s="62">
        <v>99</v>
      </c>
      <c r="BV227" s="62">
        <v>99</v>
      </c>
      <c r="BW227" s="62">
        <v>99</v>
      </c>
      <c r="BX227" s="62">
        <v>99</v>
      </c>
      <c r="BY227" s="62">
        <v>1</v>
      </c>
      <c r="BZ227" s="62">
        <v>99</v>
      </c>
      <c r="CA227" s="62">
        <v>99</v>
      </c>
      <c r="CB227" s="62">
        <v>99</v>
      </c>
      <c r="CC227" s="62">
        <v>1</v>
      </c>
      <c r="CD227" s="62">
        <v>1</v>
      </c>
      <c r="CE227" s="62">
        <v>1</v>
      </c>
      <c r="CF227" s="62">
        <v>1</v>
      </c>
      <c r="CG227" s="62">
        <v>99</v>
      </c>
      <c r="CH227" s="62">
        <v>99</v>
      </c>
      <c r="CI227" s="62">
        <v>1</v>
      </c>
      <c r="CJ227" s="62">
        <v>1</v>
      </c>
      <c r="CK227" s="62">
        <v>1</v>
      </c>
      <c r="CL227" s="62">
        <v>1</v>
      </c>
      <c r="CM227" s="62">
        <v>1</v>
      </c>
      <c r="CN227" s="62">
        <v>1</v>
      </c>
      <c r="CO227" s="62">
        <v>1</v>
      </c>
      <c r="CP227" s="62">
        <v>1</v>
      </c>
      <c r="CQ227" s="62">
        <v>1</v>
      </c>
      <c r="CR227" s="62">
        <v>223</v>
      </c>
      <c r="CS227" s="62" t="s">
        <v>604</v>
      </c>
      <c r="CT227" s="62">
        <v>1</v>
      </c>
      <c r="CU227" s="62">
        <v>1</v>
      </c>
      <c r="CV227" s="62">
        <v>1</v>
      </c>
      <c r="CW227" s="62">
        <v>1</v>
      </c>
      <c r="CX227" s="62">
        <v>1</v>
      </c>
      <c r="CY227" s="62">
        <v>223</v>
      </c>
      <c r="CZ227" s="62" t="s">
        <v>604</v>
      </c>
      <c r="DA227" s="62">
        <v>0</v>
      </c>
      <c r="DB227" s="62">
        <v>0</v>
      </c>
      <c r="DC227" s="62">
        <v>0</v>
      </c>
      <c r="DD227" s="62">
        <v>0</v>
      </c>
      <c r="DE227" s="62">
        <v>0</v>
      </c>
      <c r="DF227" s="62">
        <v>0</v>
      </c>
      <c r="DG227" s="62">
        <v>1</v>
      </c>
      <c r="DH227" s="62">
        <v>0</v>
      </c>
      <c r="DI227" s="62">
        <v>1</v>
      </c>
      <c r="DJ227" s="62">
        <v>1</v>
      </c>
      <c r="DK227" s="62">
        <v>1</v>
      </c>
      <c r="DM227" s="62" t="s">
        <v>600</v>
      </c>
    </row>
    <row r="228" spans="1:117" s="65" customFormat="1">
      <c r="A228" s="62" t="s">
        <v>600</v>
      </c>
      <c r="B228" s="62">
        <v>16</v>
      </c>
      <c r="C228" s="62" t="s">
        <v>605</v>
      </c>
      <c r="D228" s="62">
        <v>224</v>
      </c>
      <c r="E228" s="62">
        <v>13</v>
      </c>
      <c r="F228" s="62">
        <v>0</v>
      </c>
      <c r="G228" s="62">
        <v>1</v>
      </c>
      <c r="H228" s="62">
        <v>1</v>
      </c>
      <c r="I228" s="62">
        <v>2</v>
      </c>
      <c r="J228" s="62">
        <v>1</v>
      </c>
      <c r="K228" s="62">
        <v>1</v>
      </c>
      <c r="L228" s="62">
        <v>1</v>
      </c>
      <c r="M228" s="62">
        <v>1</v>
      </c>
      <c r="N228" s="62">
        <v>1</v>
      </c>
      <c r="O228" s="62">
        <v>1</v>
      </c>
      <c r="P228" s="62">
        <v>1</v>
      </c>
      <c r="Q228" s="62">
        <v>99</v>
      </c>
      <c r="R228" s="62">
        <v>1</v>
      </c>
      <c r="S228" s="62">
        <v>1</v>
      </c>
      <c r="T228" s="62">
        <v>1</v>
      </c>
      <c r="U228" s="62">
        <v>1</v>
      </c>
      <c r="V228" s="62">
        <v>99</v>
      </c>
      <c r="W228" s="62">
        <v>1</v>
      </c>
      <c r="X228" s="62">
        <v>1</v>
      </c>
      <c r="Y228" s="62">
        <v>1</v>
      </c>
      <c r="Z228" s="62">
        <v>1</v>
      </c>
      <c r="AA228" s="62">
        <v>1</v>
      </c>
      <c r="AB228" s="62">
        <v>1</v>
      </c>
      <c r="AC228" s="62">
        <v>1</v>
      </c>
      <c r="AD228" s="62">
        <v>1</v>
      </c>
      <c r="AE228" s="62">
        <v>1</v>
      </c>
      <c r="AF228" s="62">
        <v>1</v>
      </c>
      <c r="AG228" s="62">
        <v>1</v>
      </c>
      <c r="AH228" s="62">
        <v>1</v>
      </c>
      <c r="AI228" s="62">
        <v>99</v>
      </c>
      <c r="AJ228" s="62">
        <v>1</v>
      </c>
      <c r="AK228" s="62">
        <v>1</v>
      </c>
      <c r="AL228" s="62">
        <v>1</v>
      </c>
      <c r="AM228" s="62">
        <v>1</v>
      </c>
      <c r="AN228" s="62">
        <v>1</v>
      </c>
      <c r="AO228" s="62">
        <v>1</v>
      </c>
      <c r="AP228" s="62">
        <v>1</v>
      </c>
      <c r="AQ228" s="62">
        <v>1</v>
      </c>
      <c r="AR228" s="62">
        <v>1</v>
      </c>
      <c r="AS228" s="62">
        <v>1</v>
      </c>
      <c r="AT228" s="62">
        <v>1</v>
      </c>
      <c r="AU228" s="62">
        <v>1</v>
      </c>
      <c r="AV228" s="62">
        <v>1</v>
      </c>
      <c r="AW228" s="62">
        <v>1</v>
      </c>
      <c r="AX228" s="62">
        <v>1</v>
      </c>
      <c r="AY228" s="62">
        <v>1</v>
      </c>
      <c r="AZ228" s="62">
        <v>99</v>
      </c>
      <c r="BA228" s="62">
        <v>99</v>
      </c>
      <c r="BB228" s="62">
        <v>99</v>
      </c>
      <c r="BC228" s="62">
        <v>99</v>
      </c>
      <c r="BD228" s="62">
        <v>1</v>
      </c>
      <c r="BE228" s="62">
        <v>1</v>
      </c>
      <c r="BF228" s="62">
        <v>1</v>
      </c>
      <c r="BG228" s="62">
        <v>1</v>
      </c>
      <c r="BH228" s="62">
        <v>1</v>
      </c>
      <c r="BI228" s="62">
        <v>1</v>
      </c>
      <c r="BJ228" s="62">
        <v>1</v>
      </c>
      <c r="BK228" s="62">
        <v>1</v>
      </c>
      <c r="BL228" s="62">
        <v>1</v>
      </c>
      <c r="BM228" s="62">
        <v>0</v>
      </c>
      <c r="BN228" s="62">
        <v>0</v>
      </c>
      <c r="BO228" s="62">
        <v>1</v>
      </c>
      <c r="BP228" s="62">
        <v>1</v>
      </c>
      <c r="BQ228" s="62">
        <v>1</v>
      </c>
      <c r="BR228" s="62">
        <v>1</v>
      </c>
      <c r="BS228" s="62">
        <v>1</v>
      </c>
      <c r="BT228" s="62">
        <v>1</v>
      </c>
      <c r="BU228" s="62">
        <v>99</v>
      </c>
      <c r="BV228" s="62">
        <v>99</v>
      </c>
      <c r="BW228" s="62">
        <v>99</v>
      </c>
      <c r="BX228" s="62">
        <v>99</v>
      </c>
      <c r="BY228" s="62">
        <v>1</v>
      </c>
      <c r="BZ228" s="62">
        <v>1</v>
      </c>
      <c r="CA228" s="62">
        <v>99</v>
      </c>
      <c r="CB228" s="62">
        <v>99</v>
      </c>
      <c r="CC228" s="62">
        <v>1</v>
      </c>
      <c r="CD228" s="62">
        <v>1</v>
      </c>
      <c r="CE228" s="62">
        <v>1</v>
      </c>
      <c r="CF228" s="62">
        <v>1</v>
      </c>
      <c r="CG228" s="62">
        <v>99</v>
      </c>
      <c r="CH228" s="62">
        <v>99</v>
      </c>
      <c r="CI228" s="62">
        <v>1</v>
      </c>
      <c r="CJ228" s="62">
        <v>1</v>
      </c>
      <c r="CK228" s="62">
        <v>1</v>
      </c>
      <c r="CL228" s="62">
        <v>1</v>
      </c>
      <c r="CM228" s="62">
        <v>1</v>
      </c>
      <c r="CN228" s="62">
        <v>1</v>
      </c>
      <c r="CO228" s="62">
        <v>1</v>
      </c>
      <c r="CP228" s="62">
        <v>1</v>
      </c>
      <c r="CQ228" s="62">
        <v>1</v>
      </c>
      <c r="CR228" s="62">
        <v>224</v>
      </c>
      <c r="CS228" s="62" t="s">
        <v>605</v>
      </c>
      <c r="CT228" s="62">
        <v>1</v>
      </c>
      <c r="CU228" s="62">
        <v>1</v>
      </c>
      <c r="CV228" s="62">
        <v>1</v>
      </c>
      <c r="CW228" s="62">
        <v>1</v>
      </c>
      <c r="CX228" s="62">
        <v>1</v>
      </c>
      <c r="CY228" s="62">
        <v>224</v>
      </c>
      <c r="CZ228" s="62" t="s">
        <v>605</v>
      </c>
      <c r="DA228" s="62">
        <v>0</v>
      </c>
      <c r="DB228" s="62">
        <v>0</v>
      </c>
      <c r="DC228" s="62">
        <v>0</v>
      </c>
      <c r="DD228" s="62">
        <v>0</v>
      </c>
      <c r="DE228" s="62">
        <v>0</v>
      </c>
      <c r="DF228" s="62">
        <v>1</v>
      </c>
      <c r="DG228" s="62">
        <v>1</v>
      </c>
      <c r="DH228" s="62">
        <v>0</v>
      </c>
      <c r="DI228" s="62">
        <v>1</v>
      </c>
      <c r="DJ228" s="62">
        <v>1</v>
      </c>
      <c r="DK228" s="62">
        <v>1</v>
      </c>
      <c r="DM228" s="62" t="s">
        <v>600</v>
      </c>
    </row>
    <row r="229" spans="1:117" s="65" customFormat="1">
      <c r="A229" s="62" t="s">
        <v>600</v>
      </c>
      <c r="B229" s="62">
        <v>16</v>
      </c>
      <c r="C229" s="62" t="s">
        <v>606</v>
      </c>
      <c r="D229" s="62">
        <v>225</v>
      </c>
      <c r="E229" s="62">
        <v>34</v>
      </c>
      <c r="F229" s="62">
        <v>0</v>
      </c>
      <c r="G229" s="62">
        <v>6</v>
      </c>
      <c r="H229" s="62">
        <v>1</v>
      </c>
      <c r="I229" s="62">
        <v>2</v>
      </c>
      <c r="J229" s="62">
        <v>3</v>
      </c>
      <c r="K229" s="62">
        <v>1</v>
      </c>
      <c r="L229" s="62">
        <v>1</v>
      </c>
      <c r="M229" s="62">
        <v>1</v>
      </c>
      <c r="N229" s="62">
        <v>1</v>
      </c>
      <c r="O229" s="62">
        <v>1</v>
      </c>
      <c r="P229" s="62">
        <v>1</v>
      </c>
      <c r="Q229" s="62">
        <v>99</v>
      </c>
      <c r="R229" s="62">
        <v>1</v>
      </c>
      <c r="S229" s="62">
        <v>1</v>
      </c>
      <c r="T229" s="62">
        <v>1</v>
      </c>
      <c r="U229" s="62">
        <v>1</v>
      </c>
      <c r="V229" s="62">
        <v>99</v>
      </c>
      <c r="W229" s="62">
        <v>1</v>
      </c>
      <c r="X229" s="62">
        <v>1</v>
      </c>
      <c r="Y229" s="62">
        <v>1</v>
      </c>
      <c r="Z229" s="62">
        <v>1</v>
      </c>
      <c r="AA229" s="62">
        <v>1</v>
      </c>
      <c r="AB229" s="62">
        <v>1</v>
      </c>
      <c r="AC229" s="62">
        <v>1</v>
      </c>
      <c r="AD229" s="62">
        <v>1</v>
      </c>
      <c r="AE229" s="62">
        <v>1</v>
      </c>
      <c r="AF229" s="62">
        <v>1</v>
      </c>
      <c r="AG229" s="62">
        <v>1</v>
      </c>
      <c r="AH229" s="62">
        <v>1</v>
      </c>
      <c r="AI229" s="62">
        <v>99</v>
      </c>
      <c r="AJ229" s="62">
        <v>1</v>
      </c>
      <c r="AK229" s="62">
        <v>1</v>
      </c>
      <c r="AL229" s="62">
        <v>1</v>
      </c>
      <c r="AM229" s="62">
        <v>1</v>
      </c>
      <c r="AN229" s="62">
        <v>1</v>
      </c>
      <c r="AO229" s="62">
        <v>1</v>
      </c>
      <c r="AP229" s="62">
        <v>1</v>
      </c>
      <c r="AQ229" s="62">
        <v>1</v>
      </c>
      <c r="AR229" s="62">
        <v>1</v>
      </c>
      <c r="AS229" s="62">
        <v>1</v>
      </c>
      <c r="AT229" s="62">
        <v>1</v>
      </c>
      <c r="AU229" s="62">
        <v>1</v>
      </c>
      <c r="AV229" s="62">
        <v>1</v>
      </c>
      <c r="AW229" s="62">
        <v>1</v>
      </c>
      <c r="AX229" s="62">
        <v>1</v>
      </c>
      <c r="AY229" s="62">
        <v>1</v>
      </c>
      <c r="AZ229" s="62">
        <v>99</v>
      </c>
      <c r="BA229" s="62">
        <v>99</v>
      </c>
      <c r="BB229" s="62">
        <v>99</v>
      </c>
      <c r="BC229" s="62">
        <v>99</v>
      </c>
      <c r="BD229" s="62">
        <v>1</v>
      </c>
      <c r="BE229" s="62">
        <v>1</v>
      </c>
      <c r="BF229" s="62">
        <v>0.5</v>
      </c>
      <c r="BG229" s="62">
        <v>1</v>
      </c>
      <c r="BH229" s="62">
        <v>1</v>
      </c>
      <c r="BI229" s="62">
        <v>1</v>
      </c>
      <c r="BJ229" s="62">
        <v>1</v>
      </c>
      <c r="BK229" s="62">
        <v>1</v>
      </c>
      <c r="BL229" s="62">
        <v>1</v>
      </c>
      <c r="BM229" s="62">
        <v>1</v>
      </c>
      <c r="BN229" s="62">
        <v>1</v>
      </c>
      <c r="BO229" s="62">
        <v>1</v>
      </c>
      <c r="BP229" s="62">
        <v>1</v>
      </c>
      <c r="BQ229" s="62">
        <v>1</v>
      </c>
      <c r="BR229" s="62">
        <v>1</v>
      </c>
      <c r="BS229" s="62">
        <v>1</v>
      </c>
      <c r="BT229" s="62">
        <v>1</v>
      </c>
      <c r="BU229" s="62">
        <v>99</v>
      </c>
      <c r="BV229" s="62">
        <v>99</v>
      </c>
      <c r="BW229" s="62">
        <v>99</v>
      </c>
      <c r="BX229" s="62">
        <v>99</v>
      </c>
      <c r="BY229" s="62">
        <v>1</v>
      </c>
      <c r="BZ229" s="62">
        <v>1</v>
      </c>
      <c r="CA229" s="62">
        <v>99</v>
      </c>
      <c r="CB229" s="62">
        <v>99</v>
      </c>
      <c r="CC229" s="62">
        <v>1</v>
      </c>
      <c r="CD229" s="62">
        <v>1</v>
      </c>
      <c r="CE229" s="62">
        <v>1</v>
      </c>
      <c r="CF229" s="62">
        <v>1</v>
      </c>
      <c r="CG229" s="62">
        <v>1</v>
      </c>
      <c r="CH229" s="62">
        <v>1</v>
      </c>
      <c r="CI229" s="62">
        <v>1</v>
      </c>
      <c r="CJ229" s="62">
        <v>1</v>
      </c>
      <c r="CK229" s="62">
        <v>1</v>
      </c>
      <c r="CL229" s="62">
        <v>1</v>
      </c>
      <c r="CM229" s="62">
        <v>1</v>
      </c>
      <c r="CN229" s="62">
        <v>1</v>
      </c>
      <c r="CO229" s="62">
        <v>1</v>
      </c>
      <c r="CP229" s="62">
        <v>1</v>
      </c>
      <c r="CQ229" s="62">
        <v>1</v>
      </c>
      <c r="CR229" s="62">
        <v>225</v>
      </c>
      <c r="CS229" s="62" t="s">
        <v>606</v>
      </c>
      <c r="CT229" s="62">
        <v>1</v>
      </c>
      <c r="CU229" s="62">
        <v>1</v>
      </c>
      <c r="CV229" s="62">
        <v>1</v>
      </c>
      <c r="CW229" s="62">
        <v>1</v>
      </c>
      <c r="CX229" s="62">
        <v>1</v>
      </c>
      <c r="CY229" s="62">
        <v>225</v>
      </c>
      <c r="CZ229" s="62" t="s">
        <v>606</v>
      </c>
      <c r="DA229" s="62">
        <v>1</v>
      </c>
      <c r="DB229" s="62">
        <v>0</v>
      </c>
      <c r="DC229" s="62">
        <v>1</v>
      </c>
      <c r="DD229" s="62">
        <v>0</v>
      </c>
      <c r="DE229" s="62">
        <v>1</v>
      </c>
      <c r="DF229" s="62">
        <v>1</v>
      </c>
      <c r="DG229" s="62">
        <v>1</v>
      </c>
      <c r="DH229" s="62">
        <v>0</v>
      </c>
      <c r="DI229" s="62">
        <v>1</v>
      </c>
      <c r="DJ229" s="62">
        <v>1</v>
      </c>
      <c r="DK229" s="62">
        <v>1</v>
      </c>
      <c r="DM229" s="62" t="s">
        <v>600</v>
      </c>
    </row>
    <row r="230" spans="1:117" s="65" customFormat="1">
      <c r="A230" s="62" t="s">
        <v>607</v>
      </c>
      <c r="B230" s="62">
        <v>17</v>
      </c>
      <c r="C230" s="62" t="s">
        <v>608</v>
      </c>
      <c r="D230" s="62">
        <v>226</v>
      </c>
      <c r="E230" s="62">
        <v>243</v>
      </c>
      <c r="F230" s="62">
        <v>42</v>
      </c>
      <c r="G230" s="62">
        <v>43</v>
      </c>
      <c r="H230" s="62">
        <v>1</v>
      </c>
      <c r="I230" s="62">
        <v>2</v>
      </c>
      <c r="J230" s="62"/>
      <c r="K230" s="62">
        <v>1</v>
      </c>
      <c r="L230" s="62">
        <v>1</v>
      </c>
      <c r="M230" s="62">
        <v>1</v>
      </c>
      <c r="N230" s="62">
        <v>1</v>
      </c>
      <c r="O230" s="62">
        <v>1</v>
      </c>
      <c r="P230" s="62">
        <v>1</v>
      </c>
      <c r="Q230" s="62">
        <v>1</v>
      </c>
      <c r="R230" s="62">
        <v>1</v>
      </c>
      <c r="S230" s="62">
        <v>1</v>
      </c>
      <c r="T230" s="62">
        <v>1</v>
      </c>
      <c r="U230" s="62">
        <v>1</v>
      </c>
      <c r="V230" s="62">
        <v>99</v>
      </c>
      <c r="W230" s="62">
        <v>1</v>
      </c>
      <c r="X230" s="62">
        <v>1</v>
      </c>
      <c r="Y230" s="62">
        <v>1</v>
      </c>
      <c r="Z230" s="62">
        <v>1</v>
      </c>
      <c r="AA230" s="62">
        <v>1</v>
      </c>
      <c r="AB230" s="62">
        <v>1</v>
      </c>
      <c r="AC230" s="62">
        <v>1</v>
      </c>
      <c r="AD230" s="62">
        <v>1</v>
      </c>
      <c r="AE230" s="62">
        <v>1</v>
      </c>
      <c r="AF230" s="62">
        <v>1</v>
      </c>
      <c r="AG230" s="62">
        <v>1</v>
      </c>
      <c r="AH230" s="62">
        <v>1</v>
      </c>
      <c r="AI230" s="62">
        <v>1</v>
      </c>
      <c r="AJ230" s="62">
        <v>1</v>
      </c>
      <c r="AK230" s="62">
        <v>1</v>
      </c>
      <c r="AL230" s="62">
        <v>1</v>
      </c>
      <c r="AM230" s="62">
        <v>1</v>
      </c>
      <c r="AN230" s="62">
        <v>1</v>
      </c>
      <c r="AO230" s="62">
        <v>1</v>
      </c>
      <c r="AP230" s="62">
        <v>1</v>
      </c>
      <c r="AQ230" s="62">
        <v>0</v>
      </c>
      <c r="AR230" s="62">
        <v>1</v>
      </c>
      <c r="AS230" s="62">
        <v>1</v>
      </c>
      <c r="AT230" s="62">
        <v>1</v>
      </c>
      <c r="AU230" s="62">
        <v>1</v>
      </c>
      <c r="AV230" s="62">
        <v>1</v>
      </c>
      <c r="AW230" s="62">
        <v>1</v>
      </c>
      <c r="AX230" s="62">
        <v>0</v>
      </c>
      <c r="AY230" s="62">
        <v>1</v>
      </c>
      <c r="AZ230" s="62">
        <v>99</v>
      </c>
      <c r="BA230" s="62">
        <v>99</v>
      </c>
      <c r="BB230" s="62">
        <v>99</v>
      </c>
      <c r="BC230" s="62">
        <v>99</v>
      </c>
      <c r="BD230" s="62">
        <v>1</v>
      </c>
      <c r="BE230" s="62">
        <v>1</v>
      </c>
      <c r="BF230" s="62">
        <v>1</v>
      </c>
      <c r="BG230" s="62">
        <v>0.5</v>
      </c>
      <c r="BH230" s="62">
        <v>1</v>
      </c>
      <c r="BI230" s="62">
        <v>1</v>
      </c>
      <c r="BJ230" s="62">
        <v>1</v>
      </c>
      <c r="BK230" s="62">
        <v>1</v>
      </c>
      <c r="BL230" s="62">
        <v>1</v>
      </c>
      <c r="BM230" s="62">
        <v>1</v>
      </c>
      <c r="BN230" s="62">
        <v>1</v>
      </c>
      <c r="BO230" s="62">
        <v>0.5</v>
      </c>
      <c r="BP230" s="62">
        <v>0</v>
      </c>
      <c r="BQ230" s="62">
        <v>1</v>
      </c>
      <c r="BR230" s="62">
        <v>0.5</v>
      </c>
      <c r="BS230" s="62">
        <v>0.5</v>
      </c>
      <c r="BT230" s="62">
        <v>1</v>
      </c>
      <c r="BU230" s="62">
        <v>99</v>
      </c>
      <c r="BV230" s="62">
        <v>99</v>
      </c>
      <c r="BW230" s="62">
        <v>99</v>
      </c>
      <c r="BX230" s="62">
        <v>99</v>
      </c>
      <c r="BY230" s="62">
        <v>1</v>
      </c>
      <c r="BZ230" s="62">
        <v>99</v>
      </c>
      <c r="CA230" s="62">
        <v>99</v>
      </c>
      <c r="CB230" s="62">
        <v>99</v>
      </c>
      <c r="CC230" s="62">
        <v>0</v>
      </c>
      <c r="CD230" s="62">
        <v>1</v>
      </c>
      <c r="CE230" s="62">
        <v>1</v>
      </c>
      <c r="CF230" s="62">
        <v>1</v>
      </c>
      <c r="CG230" s="62">
        <v>1</v>
      </c>
      <c r="CH230" s="62">
        <v>1</v>
      </c>
      <c r="CI230" s="62">
        <v>1</v>
      </c>
      <c r="CJ230" s="62">
        <v>1</v>
      </c>
      <c r="CK230" s="62">
        <v>1</v>
      </c>
      <c r="CL230" s="62">
        <v>1</v>
      </c>
      <c r="CM230" s="62">
        <v>99</v>
      </c>
      <c r="CN230" s="62">
        <v>1</v>
      </c>
      <c r="CO230" s="62">
        <v>1</v>
      </c>
      <c r="CP230" s="62">
        <v>1</v>
      </c>
      <c r="CQ230" s="62">
        <v>1</v>
      </c>
      <c r="CR230" s="62">
        <v>226</v>
      </c>
      <c r="CS230" s="62" t="s">
        <v>608</v>
      </c>
      <c r="CT230" s="62">
        <v>1</v>
      </c>
      <c r="CU230" s="62">
        <v>1</v>
      </c>
      <c r="CV230" s="62">
        <v>1</v>
      </c>
      <c r="CW230" s="62">
        <v>1</v>
      </c>
      <c r="CX230" s="62">
        <v>1</v>
      </c>
      <c r="CY230" s="62">
        <v>226</v>
      </c>
      <c r="CZ230" s="62" t="s">
        <v>608</v>
      </c>
      <c r="DA230" s="62">
        <v>1</v>
      </c>
      <c r="DB230" s="62">
        <v>0</v>
      </c>
      <c r="DC230" s="62">
        <v>1</v>
      </c>
      <c r="DD230" s="62">
        <v>0</v>
      </c>
      <c r="DE230" s="62">
        <v>1</v>
      </c>
      <c r="DF230" s="62">
        <v>0</v>
      </c>
      <c r="DG230" s="62">
        <v>0</v>
      </c>
      <c r="DH230" s="62">
        <v>0</v>
      </c>
      <c r="DI230" s="62">
        <v>1</v>
      </c>
      <c r="DJ230" s="62">
        <v>1</v>
      </c>
      <c r="DK230" s="62">
        <v>1</v>
      </c>
      <c r="DM230" s="62" t="s">
        <v>607</v>
      </c>
    </row>
    <row r="231" spans="1:117" s="65" customFormat="1">
      <c r="A231" s="62" t="s">
        <v>607</v>
      </c>
      <c r="B231" s="62">
        <v>17</v>
      </c>
      <c r="C231" s="62" t="s">
        <v>609</v>
      </c>
      <c r="D231" s="62">
        <v>227</v>
      </c>
      <c r="E231" s="62">
        <v>44</v>
      </c>
      <c r="F231" s="62">
        <v>3</v>
      </c>
      <c r="G231" s="62">
        <v>17</v>
      </c>
      <c r="H231" s="62">
        <v>1</v>
      </c>
      <c r="I231" s="62">
        <v>2</v>
      </c>
      <c r="J231" s="62"/>
      <c r="K231" s="62">
        <v>1</v>
      </c>
      <c r="L231" s="62">
        <v>1</v>
      </c>
      <c r="M231" s="62">
        <v>1</v>
      </c>
      <c r="N231" s="62">
        <v>1</v>
      </c>
      <c r="O231" s="62">
        <v>1</v>
      </c>
      <c r="P231" s="62">
        <v>1</v>
      </c>
      <c r="Q231" s="62">
        <v>99</v>
      </c>
      <c r="R231" s="62">
        <v>1</v>
      </c>
      <c r="S231" s="62">
        <v>1</v>
      </c>
      <c r="T231" s="62">
        <v>1</v>
      </c>
      <c r="U231" s="62">
        <v>1</v>
      </c>
      <c r="V231" s="62">
        <v>99</v>
      </c>
      <c r="W231" s="62">
        <v>1</v>
      </c>
      <c r="X231" s="62">
        <v>1</v>
      </c>
      <c r="Y231" s="62">
        <v>1</v>
      </c>
      <c r="Z231" s="62">
        <v>1</v>
      </c>
      <c r="AA231" s="62">
        <v>1</v>
      </c>
      <c r="AB231" s="62">
        <v>1</v>
      </c>
      <c r="AC231" s="62">
        <v>1</v>
      </c>
      <c r="AD231" s="62">
        <v>1</v>
      </c>
      <c r="AE231" s="62">
        <v>1</v>
      </c>
      <c r="AF231" s="62">
        <v>1</v>
      </c>
      <c r="AG231" s="62">
        <v>0</v>
      </c>
      <c r="AH231" s="62">
        <v>1</v>
      </c>
      <c r="AI231" s="62">
        <v>1</v>
      </c>
      <c r="AJ231" s="62">
        <v>1</v>
      </c>
      <c r="AK231" s="62">
        <v>1</v>
      </c>
      <c r="AL231" s="62">
        <v>1</v>
      </c>
      <c r="AM231" s="62">
        <v>1</v>
      </c>
      <c r="AN231" s="62">
        <v>1</v>
      </c>
      <c r="AO231" s="62">
        <v>1</v>
      </c>
      <c r="AP231" s="62">
        <v>1</v>
      </c>
      <c r="AQ231" s="62">
        <v>0</v>
      </c>
      <c r="AR231" s="62">
        <v>1</v>
      </c>
      <c r="AS231" s="62">
        <v>1</v>
      </c>
      <c r="AT231" s="62">
        <v>1</v>
      </c>
      <c r="AU231" s="62">
        <v>1</v>
      </c>
      <c r="AV231" s="62">
        <v>1</v>
      </c>
      <c r="AW231" s="62">
        <v>1</v>
      </c>
      <c r="AX231" s="62">
        <v>1</v>
      </c>
      <c r="AY231" s="62">
        <v>1</v>
      </c>
      <c r="AZ231" s="62">
        <v>99</v>
      </c>
      <c r="BA231" s="62">
        <v>99</v>
      </c>
      <c r="BB231" s="62">
        <v>99</v>
      </c>
      <c r="BC231" s="62">
        <v>99</v>
      </c>
      <c r="BD231" s="62">
        <v>1</v>
      </c>
      <c r="BE231" s="62">
        <v>1</v>
      </c>
      <c r="BF231" s="62">
        <v>1</v>
      </c>
      <c r="BG231" s="62">
        <v>1</v>
      </c>
      <c r="BH231" s="62">
        <v>1</v>
      </c>
      <c r="BI231" s="62">
        <v>1</v>
      </c>
      <c r="BJ231" s="62">
        <v>1</v>
      </c>
      <c r="BK231" s="62">
        <v>1</v>
      </c>
      <c r="BL231" s="62">
        <v>1</v>
      </c>
      <c r="BM231" s="62">
        <v>1</v>
      </c>
      <c r="BN231" s="62">
        <v>1</v>
      </c>
      <c r="BO231" s="62">
        <v>1</v>
      </c>
      <c r="BP231" s="62">
        <v>1</v>
      </c>
      <c r="BQ231" s="62">
        <v>1</v>
      </c>
      <c r="BR231" s="62">
        <v>1</v>
      </c>
      <c r="BS231" s="62">
        <v>1</v>
      </c>
      <c r="BT231" s="62">
        <v>1</v>
      </c>
      <c r="BU231" s="62">
        <v>99</v>
      </c>
      <c r="BV231" s="62">
        <v>99</v>
      </c>
      <c r="BW231" s="62">
        <v>99</v>
      </c>
      <c r="BX231" s="62">
        <v>99</v>
      </c>
      <c r="BY231" s="62">
        <v>1</v>
      </c>
      <c r="BZ231" s="62">
        <v>1</v>
      </c>
      <c r="CA231" s="62">
        <v>99</v>
      </c>
      <c r="CB231" s="62">
        <v>99</v>
      </c>
      <c r="CC231" s="62">
        <v>1</v>
      </c>
      <c r="CD231" s="62">
        <v>1</v>
      </c>
      <c r="CE231" s="62">
        <v>1</v>
      </c>
      <c r="CF231" s="62">
        <v>1</v>
      </c>
      <c r="CG231" s="62">
        <v>1</v>
      </c>
      <c r="CH231" s="62">
        <v>99</v>
      </c>
      <c r="CI231" s="62">
        <v>1</v>
      </c>
      <c r="CJ231" s="62">
        <v>1</v>
      </c>
      <c r="CK231" s="62">
        <v>1</v>
      </c>
      <c r="CL231" s="62">
        <v>1</v>
      </c>
      <c r="CM231" s="62">
        <v>99</v>
      </c>
      <c r="CN231" s="62">
        <v>1</v>
      </c>
      <c r="CO231" s="62">
        <v>1</v>
      </c>
      <c r="CP231" s="62">
        <v>1</v>
      </c>
      <c r="CQ231" s="62">
        <v>1</v>
      </c>
      <c r="CR231" s="62">
        <v>227</v>
      </c>
      <c r="CS231" s="62" t="s">
        <v>609</v>
      </c>
      <c r="CT231" s="62">
        <v>1</v>
      </c>
      <c r="CU231" s="62">
        <v>1</v>
      </c>
      <c r="CV231" s="62">
        <v>1</v>
      </c>
      <c r="CW231" s="62">
        <v>1</v>
      </c>
      <c r="CX231" s="62">
        <v>1</v>
      </c>
      <c r="CY231" s="62">
        <v>227</v>
      </c>
      <c r="CZ231" s="62" t="s">
        <v>609</v>
      </c>
      <c r="DA231" s="62">
        <v>1</v>
      </c>
      <c r="DB231" s="62">
        <v>0</v>
      </c>
      <c r="DC231" s="62">
        <v>1</v>
      </c>
      <c r="DD231" s="62">
        <v>0</v>
      </c>
      <c r="DE231" s="62">
        <v>1</v>
      </c>
      <c r="DF231" s="62">
        <v>1</v>
      </c>
      <c r="DG231" s="62">
        <v>1</v>
      </c>
      <c r="DH231" s="62">
        <v>0</v>
      </c>
      <c r="DI231" s="62">
        <v>1</v>
      </c>
      <c r="DJ231" s="62">
        <v>1</v>
      </c>
      <c r="DK231" s="62">
        <v>1</v>
      </c>
      <c r="DM231" s="62" t="s">
        <v>607</v>
      </c>
    </row>
    <row r="232" spans="1:117" s="65" customFormat="1">
      <c r="A232" s="62" t="s">
        <v>607</v>
      </c>
      <c r="B232" s="62">
        <v>17</v>
      </c>
      <c r="C232" s="62" t="s">
        <v>610</v>
      </c>
      <c r="D232" s="62">
        <v>228</v>
      </c>
      <c r="E232" s="62">
        <v>22</v>
      </c>
      <c r="F232" s="62">
        <v>0</v>
      </c>
      <c r="G232" s="62">
        <v>4</v>
      </c>
      <c r="H232" s="62">
        <v>1</v>
      </c>
      <c r="I232" s="62">
        <v>2</v>
      </c>
      <c r="J232" s="62">
        <v>1</v>
      </c>
      <c r="K232" s="62">
        <v>1</v>
      </c>
      <c r="L232" s="62">
        <v>1</v>
      </c>
      <c r="M232" s="62">
        <v>1</v>
      </c>
      <c r="N232" s="62">
        <v>1</v>
      </c>
      <c r="O232" s="62">
        <v>1</v>
      </c>
      <c r="P232" s="62">
        <v>1</v>
      </c>
      <c r="Q232" s="62">
        <v>1</v>
      </c>
      <c r="R232" s="62">
        <v>1</v>
      </c>
      <c r="S232" s="62">
        <v>1</v>
      </c>
      <c r="T232" s="62">
        <v>1</v>
      </c>
      <c r="U232" s="62">
        <v>1</v>
      </c>
      <c r="V232" s="62">
        <v>99</v>
      </c>
      <c r="W232" s="62">
        <v>1</v>
      </c>
      <c r="X232" s="62">
        <v>1</v>
      </c>
      <c r="Y232" s="62">
        <v>1</v>
      </c>
      <c r="Z232" s="62">
        <v>1</v>
      </c>
      <c r="AA232" s="62">
        <v>1</v>
      </c>
      <c r="AB232" s="62">
        <v>1</v>
      </c>
      <c r="AC232" s="62">
        <v>1</v>
      </c>
      <c r="AD232" s="62">
        <v>1</v>
      </c>
      <c r="AE232" s="62">
        <v>1</v>
      </c>
      <c r="AF232" s="62">
        <v>1</v>
      </c>
      <c r="AG232" s="62">
        <v>1</v>
      </c>
      <c r="AH232" s="62">
        <v>1</v>
      </c>
      <c r="AI232" s="62">
        <v>1</v>
      </c>
      <c r="AJ232" s="62">
        <v>1</v>
      </c>
      <c r="AK232" s="62">
        <v>1</v>
      </c>
      <c r="AL232" s="62">
        <v>1</v>
      </c>
      <c r="AM232" s="62">
        <v>1</v>
      </c>
      <c r="AN232" s="62">
        <v>1</v>
      </c>
      <c r="AO232" s="62">
        <v>1</v>
      </c>
      <c r="AP232" s="62">
        <v>1</v>
      </c>
      <c r="AQ232" s="62">
        <v>1</v>
      </c>
      <c r="AR232" s="62">
        <v>1</v>
      </c>
      <c r="AS232" s="62">
        <v>1</v>
      </c>
      <c r="AT232" s="62">
        <v>1</v>
      </c>
      <c r="AU232" s="62">
        <v>1</v>
      </c>
      <c r="AV232" s="62">
        <v>1</v>
      </c>
      <c r="AW232" s="62">
        <v>1</v>
      </c>
      <c r="AX232" s="62">
        <v>1</v>
      </c>
      <c r="AY232" s="62">
        <v>1</v>
      </c>
      <c r="AZ232" s="62">
        <v>99</v>
      </c>
      <c r="BA232" s="62">
        <v>99</v>
      </c>
      <c r="BB232" s="62">
        <v>99</v>
      </c>
      <c r="BC232" s="62">
        <v>99</v>
      </c>
      <c r="BD232" s="62">
        <v>1</v>
      </c>
      <c r="BE232" s="62">
        <v>1</v>
      </c>
      <c r="BF232" s="62">
        <v>1</v>
      </c>
      <c r="BG232" s="62">
        <v>1</v>
      </c>
      <c r="BH232" s="62">
        <v>1</v>
      </c>
      <c r="BI232" s="62">
        <v>1</v>
      </c>
      <c r="BJ232" s="62">
        <v>1</v>
      </c>
      <c r="BK232" s="62">
        <v>1</v>
      </c>
      <c r="BL232" s="62">
        <v>1</v>
      </c>
      <c r="BM232" s="62">
        <v>1</v>
      </c>
      <c r="BN232" s="62">
        <v>1</v>
      </c>
      <c r="BO232" s="62">
        <v>1</v>
      </c>
      <c r="BP232" s="62">
        <v>1</v>
      </c>
      <c r="BQ232" s="62">
        <v>1</v>
      </c>
      <c r="BR232" s="62">
        <v>1</v>
      </c>
      <c r="BS232" s="62">
        <v>1</v>
      </c>
      <c r="BT232" s="62">
        <v>1</v>
      </c>
      <c r="BU232" s="62">
        <v>1</v>
      </c>
      <c r="BV232" s="62">
        <v>1</v>
      </c>
      <c r="BW232" s="62">
        <v>1</v>
      </c>
      <c r="BX232" s="62">
        <v>1</v>
      </c>
      <c r="BY232" s="62">
        <v>1</v>
      </c>
      <c r="BZ232" s="62">
        <v>1</v>
      </c>
      <c r="CA232" s="62">
        <v>1</v>
      </c>
      <c r="CB232" s="62">
        <v>99</v>
      </c>
      <c r="CC232" s="62">
        <v>1</v>
      </c>
      <c r="CD232" s="62">
        <v>1</v>
      </c>
      <c r="CE232" s="62">
        <v>1</v>
      </c>
      <c r="CF232" s="62">
        <v>1</v>
      </c>
      <c r="CG232" s="62">
        <v>1</v>
      </c>
      <c r="CH232" s="62">
        <v>1</v>
      </c>
      <c r="CI232" s="62">
        <v>1</v>
      </c>
      <c r="CJ232" s="62">
        <v>1</v>
      </c>
      <c r="CK232" s="62">
        <v>1</v>
      </c>
      <c r="CL232" s="62">
        <v>1</v>
      </c>
      <c r="CM232" s="62">
        <v>1</v>
      </c>
      <c r="CN232" s="62">
        <v>1</v>
      </c>
      <c r="CO232" s="62">
        <v>1</v>
      </c>
      <c r="CP232" s="62">
        <v>1</v>
      </c>
      <c r="CQ232" s="62">
        <v>1</v>
      </c>
      <c r="CR232" s="62">
        <v>228</v>
      </c>
      <c r="CS232" s="62" t="s">
        <v>610</v>
      </c>
      <c r="CT232" s="62">
        <v>1</v>
      </c>
      <c r="CU232" s="62">
        <v>1</v>
      </c>
      <c r="CV232" s="62">
        <v>1</v>
      </c>
      <c r="CW232" s="62">
        <v>1</v>
      </c>
      <c r="CX232" s="62">
        <v>1</v>
      </c>
      <c r="CY232" s="62">
        <v>228</v>
      </c>
      <c r="CZ232" s="62" t="s">
        <v>610</v>
      </c>
      <c r="DA232" s="62">
        <v>1</v>
      </c>
      <c r="DB232" s="62">
        <v>0</v>
      </c>
      <c r="DC232" s="62">
        <v>0</v>
      </c>
      <c r="DD232" s="62">
        <v>0</v>
      </c>
      <c r="DE232" s="62">
        <v>0</v>
      </c>
      <c r="DF232" s="62">
        <v>0</v>
      </c>
      <c r="DG232" s="62">
        <v>0</v>
      </c>
      <c r="DH232" s="62">
        <v>0</v>
      </c>
      <c r="DI232" s="62">
        <v>1</v>
      </c>
      <c r="DJ232" s="62">
        <v>1</v>
      </c>
      <c r="DK232" s="62">
        <v>1</v>
      </c>
      <c r="DM232" s="62" t="s">
        <v>607</v>
      </c>
    </row>
    <row r="233" spans="1:117" s="65" customFormat="1">
      <c r="A233" s="62" t="s">
        <v>607</v>
      </c>
      <c r="B233" s="62">
        <v>17</v>
      </c>
      <c r="C233" s="62" t="s">
        <v>611</v>
      </c>
      <c r="D233" s="62">
        <v>229</v>
      </c>
      <c r="E233" s="62">
        <v>16</v>
      </c>
      <c r="F233" s="62">
        <v>0</v>
      </c>
      <c r="G233" s="62">
        <v>6</v>
      </c>
      <c r="H233" s="62">
        <v>1</v>
      </c>
      <c r="I233" s="62">
        <v>2</v>
      </c>
      <c r="J233" s="62">
        <v>1</v>
      </c>
      <c r="K233" s="62">
        <v>1</v>
      </c>
      <c r="L233" s="62">
        <v>1</v>
      </c>
      <c r="M233" s="62">
        <v>1</v>
      </c>
      <c r="N233" s="62">
        <v>1</v>
      </c>
      <c r="O233" s="62">
        <v>1</v>
      </c>
      <c r="P233" s="62">
        <v>1</v>
      </c>
      <c r="Q233" s="62">
        <v>99</v>
      </c>
      <c r="R233" s="62">
        <v>1</v>
      </c>
      <c r="S233" s="62">
        <v>1</v>
      </c>
      <c r="T233" s="62">
        <v>1</v>
      </c>
      <c r="U233" s="62">
        <v>1</v>
      </c>
      <c r="V233" s="62">
        <v>99</v>
      </c>
      <c r="W233" s="62">
        <v>1</v>
      </c>
      <c r="X233" s="62">
        <v>1</v>
      </c>
      <c r="Y233" s="62">
        <v>1</v>
      </c>
      <c r="Z233" s="62">
        <v>1</v>
      </c>
      <c r="AA233" s="62">
        <v>1</v>
      </c>
      <c r="AB233" s="62">
        <v>1</v>
      </c>
      <c r="AC233" s="62">
        <v>1</v>
      </c>
      <c r="AD233" s="62">
        <v>1</v>
      </c>
      <c r="AE233" s="62">
        <v>1</v>
      </c>
      <c r="AF233" s="62">
        <v>1</v>
      </c>
      <c r="AG233" s="62">
        <v>1</v>
      </c>
      <c r="AH233" s="62">
        <v>1</v>
      </c>
      <c r="AI233" s="62">
        <v>99</v>
      </c>
      <c r="AJ233" s="62">
        <v>1</v>
      </c>
      <c r="AK233" s="62">
        <v>1</v>
      </c>
      <c r="AL233" s="62">
        <v>1</v>
      </c>
      <c r="AM233" s="62">
        <v>1</v>
      </c>
      <c r="AN233" s="62">
        <v>1</v>
      </c>
      <c r="AO233" s="62">
        <v>1</v>
      </c>
      <c r="AP233" s="62">
        <v>1</v>
      </c>
      <c r="AQ233" s="62">
        <v>0</v>
      </c>
      <c r="AR233" s="62">
        <v>0.5</v>
      </c>
      <c r="AS233" s="62">
        <v>1</v>
      </c>
      <c r="AT233" s="62">
        <v>0.5</v>
      </c>
      <c r="AU233" s="62">
        <v>1</v>
      </c>
      <c r="AV233" s="62">
        <v>1</v>
      </c>
      <c r="AW233" s="62">
        <v>1</v>
      </c>
      <c r="AX233" s="62">
        <v>0</v>
      </c>
      <c r="AY233" s="62">
        <v>1</v>
      </c>
      <c r="AZ233" s="62">
        <v>99</v>
      </c>
      <c r="BA233" s="62">
        <v>99</v>
      </c>
      <c r="BB233" s="62">
        <v>99</v>
      </c>
      <c r="BC233" s="62">
        <v>99</v>
      </c>
      <c r="BD233" s="62">
        <v>0.5</v>
      </c>
      <c r="BE233" s="62">
        <v>1</v>
      </c>
      <c r="BF233" s="62">
        <v>0.5</v>
      </c>
      <c r="BG233" s="62">
        <v>0</v>
      </c>
      <c r="BH233" s="62">
        <v>0.5</v>
      </c>
      <c r="BI233" s="62">
        <v>0</v>
      </c>
      <c r="BJ233" s="62">
        <v>0</v>
      </c>
      <c r="BK233" s="62">
        <v>0</v>
      </c>
      <c r="BL233" s="62">
        <v>0</v>
      </c>
      <c r="BM233" s="62">
        <v>0</v>
      </c>
      <c r="BN233" s="62">
        <v>0</v>
      </c>
      <c r="BO233" s="62">
        <v>0</v>
      </c>
      <c r="BP233" s="62">
        <v>0</v>
      </c>
      <c r="BQ233" s="62">
        <v>0</v>
      </c>
      <c r="BR233" s="62">
        <v>0</v>
      </c>
      <c r="BS233" s="62">
        <v>0</v>
      </c>
      <c r="BT233" s="62">
        <v>0</v>
      </c>
      <c r="BU233" s="62">
        <v>99</v>
      </c>
      <c r="BV233" s="62">
        <v>99</v>
      </c>
      <c r="BW233" s="62">
        <v>99</v>
      </c>
      <c r="BX233" s="62">
        <v>99</v>
      </c>
      <c r="BY233" s="62">
        <v>0</v>
      </c>
      <c r="BZ233" s="62">
        <v>99</v>
      </c>
      <c r="CA233" s="62">
        <v>0</v>
      </c>
      <c r="CB233" s="62">
        <v>99</v>
      </c>
      <c r="CC233" s="62">
        <v>0</v>
      </c>
      <c r="CD233" s="62">
        <v>0</v>
      </c>
      <c r="CE233" s="62">
        <v>0</v>
      </c>
      <c r="CF233" s="62">
        <v>1</v>
      </c>
      <c r="CG233" s="62">
        <v>99</v>
      </c>
      <c r="CH233" s="62">
        <v>99</v>
      </c>
      <c r="CI233" s="62">
        <v>1</v>
      </c>
      <c r="CJ233" s="62">
        <v>1</v>
      </c>
      <c r="CK233" s="62">
        <v>1</v>
      </c>
      <c r="CL233" s="62">
        <v>0.5</v>
      </c>
      <c r="CM233" s="62">
        <v>99</v>
      </c>
      <c r="CN233" s="62">
        <v>1</v>
      </c>
      <c r="CO233" s="62">
        <v>1</v>
      </c>
      <c r="CP233" s="62">
        <v>1</v>
      </c>
      <c r="CQ233" s="62">
        <v>0</v>
      </c>
      <c r="CR233" s="62">
        <v>229</v>
      </c>
      <c r="CS233" s="62" t="s">
        <v>611</v>
      </c>
      <c r="CT233" s="62">
        <v>1</v>
      </c>
      <c r="CU233" s="62">
        <v>1</v>
      </c>
      <c r="CV233" s="62">
        <v>1</v>
      </c>
      <c r="CW233" s="62">
        <v>1</v>
      </c>
      <c r="CX233" s="62">
        <v>1</v>
      </c>
      <c r="CY233" s="62">
        <v>229</v>
      </c>
      <c r="CZ233" s="62" t="s">
        <v>611</v>
      </c>
      <c r="DA233" s="62">
        <v>0</v>
      </c>
      <c r="DB233" s="62">
        <v>0</v>
      </c>
      <c r="DC233" s="62">
        <v>0</v>
      </c>
      <c r="DD233" s="62">
        <v>0</v>
      </c>
      <c r="DE233" s="62">
        <v>0</v>
      </c>
      <c r="DF233" s="62">
        <v>0</v>
      </c>
      <c r="DG233" s="62">
        <v>0</v>
      </c>
      <c r="DH233" s="62">
        <v>0</v>
      </c>
      <c r="DI233" s="62">
        <v>1</v>
      </c>
      <c r="DJ233" s="62">
        <v>1</v>
      </c>
      <c r="DK233" s="62">
        <v>1</v>
      </c>
      <c r="DM233" s="62" t="s">
        <v>607</v>
      </c>
    </row>
    <row r="234" spans="1:117" s="65" customFormat="1">
      <c r="A234" s="62" t="s">
        <v>607</v>
      </c>
      <c r="B234" s="62">
        <v>17</v>
      </c>
      <c r="C234" s="62" t="s">
        <v>612</v>
      </c>
      <c r="D234" s="62">
        <v>230</v>
      </c>
      <c r="E234" s="62">
        <v>9</v>
      </c>
      <c r="F234" s="62">
        <v>0</v>
      </c>
      <c r="G234" s="62">
        <v>5</v>
      </c>
      <c r="H234" s="62">
        <v>1</v>
      </c>
      <c r="I234" s="62">
        <v>2</v>
      </c>
      <c r="J234" s="62">
        <v>3</v>
      </c>
      <c r="K234" s="62">
        <v>1</v>
      </c>
      <c r="L234" s="62">
        <v>1</v>
      </c>
      <c r="M234" s="62">
        <v>1</v>
      </c>
      <c r="N234" s="62">
        <v>1</v>
      </c>
      <c r="O234" s="62">
        <v>1</v>
      </c>
      <c r="P234" s="62">
        <v>1</v>
      </c>
      <c r="Q234" s="62">
        <v>1</v>
      </c>
      <c r="R234" s="62">
        <v>1</v>
      </c>
      <c r="S234" s="62">
        <v>1</v>
      </c>
      <c r="T234" s="62">
        <v>1</v>
      </c>
      <c r="U234" s="62">
        <v>1</v>
      </c>
      <c r="V234" s="62">
        <v>99</v>
      </c>
      <c r="W234" s="62">
        <v>1</v>
      </c>
      <c r="X234" s="62">
        <v>1</v>
      </c>
      <c r="Y234" s="62">
        <v>1</v>
      </c>
      <c r="Z234" s="62">
        <v>1</v>
      </c>
      <c r="AA234" s="62">
        <v>1</v>
      </c>
      <c r="AB234" s="62">
        <v>1</v>
      </c>
      <c r="AC234" s="62">
        <v>1</v>
      </c>
      <c r="AD234" s="62">
        <v>1</v>
      </c>
      <c r="AE234" s="62">
        <v>1</v>
      </c>
      <c r="AF234" s="62">
        <v>1</v>
      </c>
      <c r="AG234" s="62">
        <v>1</v>
      </c>
      <c r="AH234" s="62">
        <v>1</v>
      </c>
      <c r="AI234" s="62">
        <v>99</v>
      </c>
      <c r="AJ234" s="62">
        <v>1</v>
      </c>
      <c r="AK234" s="62">
        <v>1</v>
      </c>
      <c r="AL234" s="62">
        <v>1</v>
      </c>
      <c r="AM234" s="62">
        <v>1</v>
      </c>
      <c r="AN234" s="62">
        <v>1</v>
      </c>
      <c r="AO234" s="62">
        <v>1</v>
      </c>
      <c r="AP234" s="62">
        <v>1</v>
      </c>
      <c r="AQ234" s="62">
        <v>1</v>
      </c>
      <c r="AR234" s="62">
        <v>1</v>
      </c>
      <c r="AS234" s="62">
        <v>1</v>
      </c>
      <c r="AT234" s="62">
        <v>1</v>
      </c>
      <c r="AU234" s="62">
        <v>1</v>
      </c>
      <c r="AV234" s="62">
        <v>1</v>
      </c>
      <c r="AW234" s="62">
        <v>1</v>
      </c>
      <c r="AX234" s="62">
        <v>1</v>
      </c>
      <c r="AY234" s="62">
        <v>1</v>
      </c>
      <c r="AZ234" s="62">
        <v>99</v>
      </c>
      <c r="BA234" s="62">
        <v>99</v>
      </c>
      <c r="BB234" s="62">
        <v>99</v>
      </c>
      <c r="BC234" s="62">
        <v>99</v>
      </c>
      <c r="BD234" s="62">
        <v>1</v>
      </c>
      <c r="BE234" s="62">
        <v>1</v>
      </c>
      <c r="BF234" s="62">
        <v>1</v>
      </c>
      <c r="BG234" s="62">
        <v>1</v>
      </c>
      <c r="BH234" s="62">
        <v>1</v>
      </c>
      <c r="BI234" s="62">
        <v>1</v>
      </c>
      <c r="BJ234" s="62">
        <v>1</v>
      </c>
      <c r="BK234" s="62">
        <v>1</v>
      </c>
      <c r="BL234" s="62">
        <v>1</v>
      </c>
      <c r="BM234" s="62">
        <v>1</v>
      </c>
      <c r="BN234" s="62">
        <v>1</v>
      </c>
      <c r="BO234" s="62">
        <v>1</v>
      </c>
      <c r="BP234" s="62">
        <v>1</v>
      </c>
      <c r="BQ234" s="62">
        <v>1</v>
      </c>
      <c r="BR234" s="62">
        <v>1</v>
      </c>
      <c r="BS234" s="62">
        <v>1</v>
      </c>
      <c r="BT234" s="62">
        <v>1</v>
      </c>
      <c r="BU234" s="62">
        <v>1</v>
      </c>
      <c r="BV234" s="62">
        <v>1</v>
      </c>
      <c r="BW234" s="62">
        <v>99</v>
      </c>
      <c r="BX234" s="62">
        <v>99</v>
      </c>
      <c r="BY234" s="62">
        <v>1</v>
      </c>
      <c r="BZ234" s="62">
        <v>1</v>
      </c>
      <c r="CA234" s="62">
        <v>1</v>
      </c>
      <c r="CB234" s="62">
        <v>99</v>
      </c>
      <c r="CC234" s="62">
        <v>1</v>
      </c>
      <c r="CD234" s="62">
        <v>1</v>
      </c>
      <c r="CE234" s="62">
        <v>1</v>
      </c>
      <c r="CF234" s="62">
        <v>1</v>
      </c>
      <c r="CG234" s="62">
        <v>1</v>
      </c>
      <c r="CH234" s="62">
        <v>1</v>
      </c>
      <c r="CI234" s="62">
        <v>1</v>
      </c>
      <c r="CJ234" s="62">
        <v>1</v>
      </c>
      <c r="CK234" s="62">
        <v>1</v>
      </c>
      <c r="CL234" s="62">
        <v>1</v>
      </c>
      <c r="CM234" s="62">
        <v>1</v>
      </c>
      <c r="CN234" s="62">
        <v>1</v>
      </c>
      <c r="CO234" s="62">
        <v>1</v>
      </c>
      <c r="CP234" s="62">
        <v>1</v>
      </c>
      <c r="CQ234" s="62">
        <v>1</v>
      </c>
      <c r="CR234" s="62">
        <v>230</v>
      </c>
      <c r="CS234" s="62" t="s">
        <v>612</v>
      </c>
      <c r="CT234" s="62">
        <v>1</v>
      </c>
      <c r="CU234" s="62">
        <v>1</v>
      </c>
      <c r="CV234" s="62">
        <v>1</v>
      </c>
      <c r="CW234" s="62">
        <v>1</v>
      </c>
      <c r="CX234" s="62">
        <v>1</v>
      </c>
      <c r="CY234" s="62">
        <v>230</v>
      </c>
      <c r="CZ234" s="62" t="s">
        <v>612</v>
      </c>
      <c r="DA234" s="62">
        <v>1</v>
      </c>
      <c r="DB234" s="62">
        <v>0</v>
      </c>
      <c r="DC234" s="62">
        <v>0</v>
      </c>
      <c r="DD234" s="62">
        <v>0</v>
      </c>
      <c r="DE234" s="62">
        <v>1</v>
      </c>
      <c r="DF234" s="62">
        <v>0</v>
      </c>
      <c r="DG234" s="62">
        <v>0</v>
      </c>
      <c r="DH234" s="62">
        <v>0</v>
      </c>
      <c r="DI234" s="62">
        <v>1</v>
      </c>
      <c r="DJ234" s="62">
        <v>1</v>
      </c>
      <c r="DK234" s="62">
        <v>1</v>
      </c>
      <c r="DM234" s="62" t="s">
        <v>607</v>
      </c>
    </row>
    <row r="235" spans="1:117" s="65" customFormat="1">
      <c r="A235" s="62" t="s">
        <v>607</v>
      </c>
      <c r="B235" s="62">
        <v>17</v>
      </c>
      <c r="C235" s="62" t="s">
        <v>613</v>
      </c>
      <c r="D235" s="62">
        <v>231</v>
      </c>
      <c r="E235" s="62">
        <v>21</v>
      </c>
      <c r="F235" s="62">
        <v>0</v>
      </c>
      <c r="G235" s="62">
        <v>8</v>
      </c>
      <c r="H235" s="62">
        <v>1</v>
      </c>
      <c r="I235" s="62">
        <v>2</v>
      </c>
      <c r="J235" s="62">
        <v>1</v>
      </c>
      <c r="K235" s="62">
        <v>1</v>
      </c>
      <c r="L235" s="62">
        <v>1</v>
      </c>
      <c r="M235" s="62">
        <v>1</v>
      </c>
      <c r="N235" s="62">
        <v>1</v>
      </c>
      <c r="O235" s="62">
        <v>1</v>
      </c>
      <c r="P235" s="62">
        <v>1</v>
      </c>
      <c r="Q235" s="62">
        <v>99</v>
      </c>
      <c r="R235" s="62">
        <v>1</v>
      </c>
      <c r="S235" s="62">
        <v>1</v>
      </c>
      <c r="T235" s="62">
        <v>1</v>
      </c>
      <c r="U235" s="62">
        <v>1</v>
      </c>
      <c r="V235" s="62">
        <v>99</v>
      </c>
      <c r="W235" s="62">
        <v>1</v>
      </c>
      <c r="X235" s="62">
        <v>1</v>
      </c>
      <c r="Y235" s="62">
        <v>1</v>
      </c>
      <c r="Z235" s="62">
        <v>1</v>
      </c>
      <c r="AA235" s="62">
        <v>1</v>
      </c>
      <c r="AB235" s="62">
        <v>1</v>
      </c>
      <c r="AC235" s="62">
        <v>1</v>
      </c>
      <c r="AD235" s="62">
        <v>1</v>
      </c>
      <c r="AE235" s="62">
        <v>1</v>
      </c>
      <c r="AF235" s="62">
        <v>1</v>
      </c>
      <c r="AG235" s="62">
        <v>1</v>
      </c>
      <c r="AH235" s="62">
        <v>1</v>
      </c>
      <c r="AI235" s="62">
        <v>1</v>
      </c>
      <c r="AJ235" s="62">
        <v>1</v>
      </c>
      <c r="AK235" s="62">
        <v>1</v>
      </c>
      <c r="AL235" s="62">
        <v>1</v>
      </c>
      <c r="AM235" s="62">
        <v>1</v>
      </c>
      <c r="AN235" s="62">
        <v>1</v>
      </c>
      <c r="AO235" s="62">
        <v>1</v>
      </c>
      <c r="AP235" s="62">
        <v>1</v>
      </c>
      <c r="AQ235" s="62">
        <v>1</v>
      </c>
      <c r="AR235" s="62">
        <v>1</v>
      </c>
      <c r="AS235" s="62">
        <v>1</v>
      </c>
      <c r="AT235" s="62">
        <v>1</v>
      </c>
      <c r="AU235" s="62">
        <v>1</v>
      </c>
      <c r="AV235" s="62">
        <v>1</v>
      </c>
      <c r="AW235" s="62">
        <v>1</v>
      </c>
      <c r="AX235" s="62">
        <v>1</v>
      </c>
      <c r="AY235" s="62">
        <v>1</v>
      </c>
      <c r="AZ235" s="62">
        <v>99</v>
      </c>
      <c r="BA235" s="62">
        <v>99</v>
      </c>
      <c r="BB235" s="62">
        <v>99</v>
      </c>
      <c r="BC235" s="62">
        <v>99</v>
      </c>
      <c r="BD235" s="62">
        <v>1</v>
      </c>
      <c r="BE235" s="62">
        <v>1</v>
      </c>
      <c r="BF235" s="62">
        <v>1</v>
      </c>
      <c r="BG235" s="62">
        <v>1</v>
      </c>
      <c r="BH235" s="62">
        <v>1</v>
      </c>
      <c r="BI235" s="62">
        <v>1</v>
      </c>
      <c r="BJ235" s="62">
        <v>1</v>
      </c>
      <c r="BK235" s="62">
        <v>1</v>
      </c>
      <c r="BL235" s="62">
        <v>1</v>
      </c>
      <c r="BM235" s="62">
        <v>1</v>
      </c>
      <c r="BN235" s="62">
        <v>1</v>
      </c>
      <c r="BO235" s="62">
        <v>1</v>
      </c>
      <c r="BP235" s="62">
        <v>0</v>
      </c>
      <c r="BQ235" s="62">
        <v>0</v>
      </c>
      <c r="BR235" s="62">
        <v>0</v>
      </c>
      <c r="BS235" s="62">
        <v>0</v>
      </c>
      <c r="BT235" s="62">
        <v>0</v>
      </c>
      <c r="BU235" s="62">
        <v>99</v>
      </c>
      <c r="BV235" s="62">
        <v>99</v>
      </c>
      <c r="BW235" s="62">
        <v>99</v>
      </c>
      <c r="BX235" s="62">
        <v>99</v>
      </c>
      <c r="BY235" s="62">
        <v>1</v>
      </c>
      <c r="BZ235" s="62">
        <v>99</v>
      </c>
      <c r="CA235" s="62">
        <v>99</v>
      </c>
      <c r="CB235" s="62">
        <v>99</v>
      </c>
      <c r="CC235" s="62">
        <v>1</v>
      </c>
      <c r="CD235" s="62">
        <v>1</v>
      </c>
      <c r="CE235" s="62">
        <v>1</v>
      </c>
      <c r="CF235" s="62">
        <v>1</v>
      </c>
      <c r="CG235" s="62">
        <v>99</v>
      </c>
      <c r="CH235" s="62">
        <v>99</v>
      </c>
      <c r="CI235" s="62">
        <v>1</v>
      </c>
      <c r="CJ235" s="62">
        <v>1</v>
      </c>
      <c r="CK235" s="62">
        <v>1</v>
      </c>
      <c r="CL235" s="62">
        <v>1</v>
      </c>
      <c r="CM235" s="62">
        <v>99</v>
      </c>
      <c r="CN235" s="62">
        <v>1</v>
      </c>
      <c r="CO235" s="62">
        <v>1</v>
      </c>
      <c r="CP235" s="62">
        <v>1</v>
      </c>
      <c r="CQ235" s="62">
        <v>1</v>
      </c>
      <c r="CR235" s="62">
        <v>231</v>
      </c>
      <c r="CS235" s="62" t="s">
        <v>613</v>
      </c>
      <c r="CT235" s="62">
        <v>1</v>
      </c>
      <c r="CU235" s="62">
        <v>1</v>
      </c>
      <c r="CV235" s="62">
        <v>1</v>
      </c>
      <c r="CW235" s="62">
        <v>1</v>
      </c>
      <c r="CX235" s="62">
        <v>1</v>
      </c>
      <c r="CY235" s="62">
        <v>231</v>
      </c>
      <c r="CZ235" s="62" t="s">
        <v>613</v>
      </c>
      <c r="DA235" s="62">
        <v>0</v>
      </c>
      <c r="DB235" s="62">
        <v>0</v>
      </c>
      <c r="DC235" s="62">
        <v>0</v>
      </c>
      <c r="DD235" s="62">
        <v>0</v>
      </c>
      <c r="DE235" s="62">
        <v>0</v>
      </c>
      <c r="DF235" s="62">
        <v>0</v>
      </c>
      <c r="DG235" s="62">
        <v>0</v>
      </c>
      <c r="DH235" s="62">
        <v>0</v>
      </c>
      <c r="DI235" s="62">
        <v>1</v>
      </c>
      <c r="DJ235" s="62">
        <v>1</v>
      </c>
      <c r="DK235" s="62">
        <v>1</v>
      </c>
      <c r="DM235" s="62" t="s">
        <v>607</v>
      </c>
    </row>
    <row r="236" spans="1:117" s="65" customFormat="1">
      <c r="A236" s="62" t="s">
        <v>614</v>
      </c>
      <c r="B236" s="62">
        <v>18</v>
      </c>
      <c r="C236" s="62" t="s">
        <v>615</v>
      </c>
      <c r="D236" s="62">
        <v>232</v>
      </c>
      <c r="E236" s="62">
        <v>95</v>
      </c>
      <c r="F236" s="62">
        <v>2</v>
      </c>
      <c r="G236" s="62">
        <v>30</v>
      </c>
      <c r="H236" s="62">
        <v>1</v>
      </c>
      <c r="I236" s="62">
        <v>2</v>
      </c>
      <c r="J236" s="62"/>
      <c r="K236" s="62">
        <v>1</v>
      </c>
      <c r="L236" s="62">
        <v>1</v>
      </c>
      <c r="M236" s="62">
        <v>1</v>
      </c>
      <c r="N236" s="62">
        <v>1</v>
      </c>
      <c r="O236" s="62">
        <v>1</v>
      </c>
      <c r="P236" s="62">
        <v>1</v>
      </c>
      <c r="Q236" s="62">
        <v>1</v>
      </c>
      <c r="R236" s="62">
        <v>1</v>
      </c>
      <c r="S236" s="62">
        <v>1</v>
      </c>
      <c r="T236" s="62">
        <v>1</v>
      </c>
      <c r="U236" s="62">
        <v>1</v>
      </c>
      <c r="V236" s="62">
        <v>99</v>
      </c>
      <c r="W236" s="62">
        <v>1</v>
      </c>
      <c r="X236" s="62">
        <v>1</v>
      </c>
      <c r="Y236" s="62">
        <v>1</v>
      </c>
      <c r="Z236" s="62">
        <v>1</v>
      </c>
      <c r="AA236" s="62">
        <v>1</v>
      </c>
      <c r="AB236" s="62">
        <v>1</v>
      </c>
      <c r="AC236" s="62">
        <v>1</v>
      </c>
      <c r="AD236" s="62">
        <v>1</v>
      </c>
      <c r="AE236" s="62">
        <v>1</v>
      </c>
      <c r="AF236" s="62">
        <v>1</v>
      </c>
      <c r="AG236" s="62">
        <v>1</v>
      </c>
      <c r="AH236" s="62">
        <v>1</v>
      </c>
      <c r="AI236" s="62">
        <v>99</v>
      </c>
      <c r="AJ236" s="62">
        <v>1</v>
      </c>
      <c r="AK236" s="62">
        <v>1</v>
      </c>
      <c r="AL236" s="62">
        <v>1</v>
      </c>
      <c r="AM236" s="62">
        <v>1</v>
      </c>
      <c r="AN236" s="62">
        <v>1</v>
      </c>
      <c r="AO236" s="62">
        <v>1</v>
      </c>
      <c r="AP236" s="62">
        <v>1</v>
      </c>
      <c r="AQ236" s="62">
        <v>0.5</v>
      </c>
      <c r="AR236" s="62">
        <v>1</v>
      </c>
      <c r="AS236" s="62">
        <v>1</v>
      </c>
      <c r="AT236" s="62">
        <v>1</v>
      </c>
      <c r="AU236" s="62">
        <v>1</v>
      </c>
      <c r="AV236" s="62">
        <v>1</v>
      </c>
      <c r="AW236" s="62">
        <v>1</v>
      </c>
      <c r="AX236" s="62">
        <v>0</v>
      </c>
      <c r="AY236" s="62">
        <v>1</v>
      </c>
      <c r="AZ236" s="62">
        <v>99</v>
      </c>
      <c r="BA236" s="62">
        <v>99</v>
      </c>
      <c r="BB236" s="62">
        <v>99</v>
      </c>
      <c r="BC236" s="62">
        <v>99</v>
      </c>
      <c r="BD236" s="62">
        <v>1</v>
      </c>
      <c r="BE236" s="62">
        <v>1</v>
      </c>
      <c r="BF236" s="62">
        <v>1</v>
      </c>
      <c r="BG236" s="62">
        <v>1</v>
      </c>
      <c r="BH236" s="62">
        <v>1</v>
      </c>
      <c r="BI236" s="62">
        <v>1</v>
      </c>
      <c r="BJ236" s="62">
        <v>1</v>
      </c>
      <c r="BK236" s="62">
        <v>0.5</v>
      </c>
      <c r="BL236" s="62">
        <v>0.5</v>
      </c>
      <c r="BM236" s="62">
        <v>0</v>
      </c>
      <c r="BN236" s="62">
        <v>0</v>
      </c>
      <c r="BO236" s="62">
        <v>0</v>
      </c>
      <c r="BP236" s="62">
        <v>0</v>
      </c>
      <c r="BQ236" s="62">
        <v>0</v>
      </c>
      <c r="BR236" s="62">
        <v>0</v>
      </c>
      <c r="BS236" s="62">
        <v>0</v>
      </c>
      <c r="BT236" s="62">
        <v>0</v>
      </c>
      <c r="BU236" s="62">
        <v>99</v>
      </c>
      <c r="BV236" s="62">
        <v>99</v>
      </c>
      <c r="BW236" s="62">
        <v>99</v>
      </c>
      <c r="BX236" s="62">
        <v>99</v>
      </c>
      <c r="BY236" s="62">
        <v>0</v>
      </c>
      <c r="BZ236" s="62">
        <v>99</v>
      </c>
      <c r="CA236" s="62">
        <v>99</v>
      </c>
      <c r="CB236" s="62">
        <v>99</v>
      </c>
      <c r="CC236" s="62">
        <v>0</v>
      </c>
      <c r="CD236" s="62">
        <v>0</v>
      </c>
      <c r="CE236" s="62">
        <v>0</v>
      </c>
      <c r="CF236" s="62">
        <v>1</v>
      </c>
      <c r="CG236" s="62">
        <v>99</v>
      </c>
      <c r="CH236" s="62">
        <v>1</v>
      </c>
      <c r="CI236" s="62">
        <v>1</v>
      </c>
      <c r="CJ236" s="62">
        <v>1</v>
      </c>
      <c r="CK236" s="62">
        <v>1</v>
      </c>
      <c r="CL236" s="62">
        <v>1</v>
      </c>
      <c r="CM236" s="62">
        <v>99</v>
      </c>
      <c r="CN236" s="62">
        <v>1</v>
      </c>
      <c r="CO236" s="62">
        <v>1</v>
      </c>
      <c r="CP236" s="62">
        <v>1</v>
      </c>
      <c r="CQ236" s="62">
        <v>1</v>
      </c>
      <c r="CR236" s="62">
        <v>232</v>
      </c>
      <c r="CS236" s="62" t="s">
        <v>615</v>
      </c>
      <c r="CT236" s="62">
        <v>1</v>
      </c>
      <c r="CU236" s="62">
        <v>1</v>
      </c>
      <c r="CV236" s="62">
        <v>1</v>
      </c>
      <c r="CW236" s="62">
        <v>1</v>
      </c>
      <c r="CX236" s="62">
        <v>1</v>
      </c>
      <c r="CY236" s="62">
        <v>232</v>
      </c>
      <c r="CZ236" s="62" t="s">
        <v>615</v>
      </c>
      <c r="DA236" s="62">
        <v>0</v>
      </c>
      <c r="DB236" s="62">
        <v>1</v>
      </c>
      <c r="DC236" s="62">
        <v>0</v>
      </c>
      <c r="DD236" s="62">
        <v>0</v>
      </c>
      <c r="DE236" s="62">
        <v>0</v>
      </c>
      <c r="DF236" s="62">
        <v>0</v>
      </c>
      <c r="DG236" s="62">
        <v>0</v>
      </c>
      <c r="DH236" s="62">
        <v>0</v>
      </c>
      <c r="DI236" s="62">
        <v>1</v>
      </c>
      <c r="DJ236" s="62">
        <v>1</v>
      </c>
      <c r="DK236" s="62">
        <v>1</v>
      </c>
      <c r="DM236" s="62" t="s">
        <v>614</v>
      </c>
    </row>
    <row r="237" spans="1:117" s="65" customFormat="1">
      <c r="A237" s="62" t="s">
        <v>614</v>
      </c>
      <c r="B237" s="62">
        <v>18</v>
      </c>
      <c r="C237" s="62" t="s">
        <v>616</v>
      </c>
      <c r="D237" s="62">
        <v>233</v>
      </c>
      <c r="E237" s="62">
        <v>299</v>
      </c>
      <c r="F237" s="62">
        <v>3</v>
      </c>
      <c r="G237" s="62">
        <v>88</v>
      </c>
      <c r="H237" s="62">
        <v>1</v>
      </c>
      <c r="I237" s="62">
        <v>2</v>
      </c>
      <c r="J237" s="62"/>
      <c r="K237" s="62">
        <v>1</v>
      </c>
      <c r="L237" s="62">
        <v>1</v>
      </c>
      <c r="M237" s="62">
        <v>1</v>
      </c>
      <c r="N237" s="62">
        <v>1</v>
      </c>
      <c r="O237" s="62">
        <v>1</v>
      </c>
      <c r="P237" s="62">
        <v>1</v>
      </c>
      <c r="Q237" s="62">
        <v>99</v>
      </c>
      <c r="R237" s="62">
        <v>1</v>
      </c>
      <c r="S237" s="62">
        <v>1</v>
      </c>
      <c r="T237" s="62">
        <v>1</v>
      </c>
      <c r="U237" s="62">
        <v>1</v>
      </c>
      <c r="V237" s="62">
        <v>99</v>
      </c>
      <c r="W237" s="62">
        <v>1</v>
      </c>
      <c r="X237" s="62">
        <v>1</v>
      </c>
      <c r="Y237" s="62">
        <v>1</v>
      </c>
      <c r="Z237" s="62">
        <v>1</v>
      </c>
      <c r="AA237" s="62">
        <v>1</v>
      </c>
      <c r="AB237" s="62">
        <v>1</v>
      </c>
      <c r="AC237" s="62">
        <v>1</v>
      </c>
      <c r="AD237" s="62">
        <v>1</v>
      </c>
      <c r="AE237" s="62">
        <v>1</v>
      </c>
      <c r="AF237" s="62">
        <v>1</v>
      </c>
      <c r="AG237" s="62">
        <v>1</v>
      </c>
      <c r="AH237" s="62">
        <v>1</v>
      </c>
      <c r="AI237" s="62">
        <v>99</v>
      </c>
      <c r="AJ237" s="62">
        <v>1</v>
      </c>
      <c r="AK237" s="62">
        <v>1</v>
      </c>
      <c r="AL237" s="62">
        <v>1</v>
      </c>
      <c r="AM237" s="62">
        <v>1</v>
      </c>
      <c r="AN237" s="62">
        <v>1</v>
      </c>
      <c r="AO237" s="62">
        <v>1</v>
      </c>
      <c r="AP237" s="62">
        <v>1</v>
      </c>
      <c r="AQ237" s="62">
        <v>1</v>
      </c>
      <c r="AR237" s="62">
        <v>1</v>
      </c>
      <c r="AS237" s="62">
        <v>1</v>
      </c>
      <c r="AT237" s="62">
        <v>1</v>
      </c>
      <c r="AU237" s="62">
        <v>1</v>
      </c>
      <c r="AV237" s="62">
        <v>1</v>
      </c>
      <c r="AW237" s="62">
        <v>1</v>
      </c>
      <c r="AX237" s="62">
        <v>1</v>
      </c>
      <c r="AY237" s="62">
        <v>1</v>
      </c>
      <c r="AZ237" s="62">
        <v>99</v>
      </c>
      <c r="BA237" s="62">
        <v>99</v>
      </c>
      <c r="BB237" s="62">
        <v>99</v>
      </c>
      <c r="BC237" s="62">
        <v>99</v>
      </c>
      <c r="BD237" s="62">
        <v>1</v>
      </c>
      <c r="BE237" s="62">
        <v>1</v>
      </c>
      <c r="BF237" s="62">
        <v>1</v>
      </c>
      <c r="BG237" s="62">
        <v>1</v>
      </c>
      <c r="BH237" s="62">
        <v>1</v>
      </c>
      <c r="BI237" s="62">
        <v>1</v>
      </c>
      <c r="BJ237" s="62">
        <v>1</v>
      </c>
      <c r="BK237" s="62">
        <v>1</v>
      </c>
      <c r="BL237" s="62">
        <v>1</v>
      </c>
      <c r="BM237" s="62">
        <v>0</v>
      </c>
      <c r="BN237" s="62">
        <v>1</v>
      </c>
      <c r="BO237" s="62">
        <v>1</v>
      </c>
      <c r="BP237" s="62">
        <v>0</v>
      </c>
      <c r="BQ237" s="62">
        <v>0</v>
      </c>
      <c r="BR237" s="62">
        <v>0</v>
      </c>
      <c r="BS237" s="62">
        <v>1</v>
      </c>
      <c r="BT237" s="62">
        <v>1</v>
      </c>
      <c r="BU237" s="62">
        <v>99</v>
      </c>
      <c r="BV237" s="62">
        <v>99</v>
      </c>
      <c r="BW237" s="62">
        <v>99</v>
      </c>
      <c r="BX237" s="62">
        <v>99</v>
      </c>
      <c r="BY237" s="62">
        <v>1</v>
      </c>
      <c r="BZ237" s="62">
        <v>99</v>
      </c>
      <c r="CA237" s="62">
        <v>99</v>
      </c>
      <c r="CB237" s="62">
        <v>99</v>
      </c>
      <c r="CC237" s="62">
        <v>1</v>
      </c>
      <c r="CD237" s="62">
        <v>1</v>
      </c>
      <c r="CE237" s="62">
        <v>1</v>
      </c>
      <c r="CF237" s="62">
        <v>1</v>
      </c>
      <c r="CG237" s="62">
        <v>1</v>
      </c>
      <c r="CH237" s="62">
        <v>1</v>
      </c>
      <c r="CI237" s="62">
        <v>1</v>
      </c>
      <c r="CJ237" s="62">
        <v>1</v>
      </c>
      <c r="CK237" s="62">
        <v>1</v>
      </c>
      <c r="CL237" s="62">
        <v>1</v>
      </c>
      <c r="CM237" s="62">
        <v>1</v>
      </c>
      <c r="CN237" s="62">
        <v>1</v>
      </c>
      <c r="CO237" s="62">
        <v>1</v>
      </c>
      <c r="CP237" s="62">
        <v>1</v>
      </c>
      <c r="CQ237" s="62">
        <v>1</v>
      </c>
      <c r="CR237" s="62">
        <v>233</v>
      </c>
      <c r="CS237" s="62" t="s">
        <v>616</v>
      </c>
      <c r="CT237" s="62">
        <v>1</v>
      </c>
      <c r="CU237" s="62">
        <v>1</v>
      </c>
      <c r="CV237" s="62">
        <v>1</v>
      </c>
      <c r="CW237" s="62">
        <v>1</v>
      </c>
      <c r="CX237" s="62">
        <v>1</v>
      </c>
      <c r="CY237" s="62">
        <v>233</v>
      </c>
      <c r="CZ237" s="62" t="s">
        <v>616</v>
      </c>
      <c r="DA237" s="62">
        <v>0</v>
      </c>
      <c r="DB237" s="62">
        <v>0</v>
      </c>
      <c r="DC237" s="62">
        <v>0</v>
      </c>
      <c r="DD237" s="62">
        <v>0</v>
      </c>
      <c r="DE237" s="62">
        <v>0</v>
      </c>
      <c r="DF237" s="62">
        <v>0</v>
      </c>
      <c r="DG237" s="62">
        <v>0</v>
      </c>
      <c r="DH237" s="62">
        <v>0</v>
      </c>
      <c r="DI237" s="62">
        <v>1</v>
      </c>
      <c r="DJ237" s="62">
        <v>1</v>
      </c>
      <c r="DK237" s="62">
        <v>1</v>
      </c>
      <c r="DM237" s="62" t="s">
        <v>614</v>
      </c>
    </row>
    <row r="238" spans="1:117" s="65" customFormat="1">
      <c r="A238" s="62" t="s">
        <v>614</v>
      </c>
      <c r="B238" s="62">
        <v>18</v>
      </c>
      <c r="C238" s="62" t="s">
        <v>617</v>
      </c>
      <c r="D238" s="62">
        <v>234</v>
      </c>
      <c r="E238" s="62">
        <v>359</v>
      </c>
      <c r="F238" s="62">
        <v>11</v>
      </c>
      <c r="G238" s="62">
        <v>0</v>
      </c>
      <c r="H238" s="62">
        <v>1</v>
      </c>
      <c r="I238" s="62">
        <v>2</v>
      </c>
      <c r="J238" s="62"/>
      <c r="K238" s="62">
        <v>1</v>
      </c>
      <c r="L238" s="62">
        <v>1</v>
      </c>
      <c r="M238" s="62">
        <v>1</v>
      </c>
      <c r="N238" s="62">
        <v>1</v>
      </c>
      <c r="O238" s="62">
        <v>1</v>
      </c>
      <c r="P238" s="62">
        <v>1</v>
      </c>
      <c r="Q238" s="62">
        <v>99</v>
      </c>
      <c r="R238" s="62">
        <v>1</v>
      </c>
      <c r="S238" s="62">
        <v>1</v>
      </c>
      <c r="T238" s="62">
        <v>1</v>
      </c>
      <c r="U238" s="62">
        <v>1</v>
      </c>
      <c r="V238" s="62">
        <v>99</v>
      </c>
      <c r="W238" s="62">
        <v>1</v>
      </c>
      <c r="X238" s="62">
        <v>1</v>
      </c>
      <c r="Y238" s="62">
        <v>1</v>
      </c>
      <c r="Z238" s="62">
        <v>1</v>
      </c>
      <c r="AA238" s="62">
        <v>1</v>
      </c>
      <c r="AB238" s="62">
        <v>1</v>
      </c>
      <c r="AC238" s="62">
        <v>1</v>
      </c>
      <c r="AD238" s="62">
        <v>1</v>
      </c>
      <c r="AE238" s="62">
        <v>1</v>
      </c>
      <c r="AF238" s="62">
        <v>1</v>
      </c>
      <c r="AG238" s="62">
        <v>1</v>
      </c>
      <c r="AH238" s="62">
        <v>1</v>
      </c>
      <c r="AI238" s="62">
        <v>99</v>
      </c>
      <c r="AJ238" s="62">
        <v>1</v>
      </c>
      <c r="AK238" s="62">
        <v>1</v>
      </c>
      <c r="AL238" s="62">
        <v>1</v>
      </c>
      <c r="AM238" s="62">
        <v>1</v>
      </c>
      <c r="AN238" s="62">
        <v>1</v>
      </c>
      <c r="AO238" s="62">
        <v>1</v>
      </c>
      <c r="AP238" s="62">
        <v>1</v>
      </c>
      <c r="AQ238" s="62">
        <v>1</v>
      </c>
      <c r="AR238" s="62">
        <v>1</v>
      </c>
      <c r="AS238" s="62">
        <v>1</v>
      </c>
      <c r="AT238" s="62">
        <v>1</v>
      </c>
      <c r="AU238" s="62">
        <v>1</v>
      </c>
      <c r="AV238" s="62">
        <v>1</v>
      </c>
      <c r="AW238" s="62">
        <v>1</v>
      </c>
      <c r="AX238" s="62">
        <v>1</v>
      </c>
      <c r="AY238" s="62">
        <v>1</v>
      </c>
      <c r="AZ238" s="62">
        <v>99</v>
      </c>
      <c r="BA238" s="62">
        <v>99</v>
      </c>
      <c r="BB238" s="62">
        <v>99</v>
      </c>
      <c r="BC238" s="62">
        <v>99</v>
      </c>
      <c r="BD238" s="62">
        <v>1</v>
      </c>
      <c r="BE238" s="62">
        <v>1</v>
      </c>
      <c r="BF238" s="62">
        <v>0.5</v>
      </c>
      <c r="BG238" s="62">
        <v>1</v>
      </c>
      <c r="BH238" s="62">
        <v>1</v>
      </c>
      <c r="BI238" s="62">
        <v>1</v>
      </c>
      <c r="BJ238" s="62">
        <v>1</v>
      </c>
      <c r="BK238" s="62">
        <v>1</v>
      </c>
      <c r="BL238" s="62">
        <v>0.5</v>
      </c>
      <c r="BM238" s="62">
        <v>0</v>
      </c>
      <c r="BN238" s="62">
        <v>1</v>
      </c>
      <c r="BO238" s="62">
        <v>0.5</v>
      </c>
      <c r="BP238" s="62">
        <v>0</v>
      </c>
      <c r="BQ238" s="62">
        <v>0</v>
      </c>
      <c r="BR238" s="62">
        <v>0.5</v>
      </c>
      <c r="BS238" s="62">
        <v>0.5</v>
      </c>
      <c r="BT238" s="62">
        <v>0</v>
      </c>
      <c r="BU238" s="62">
        <v>99</v>
      </c>
      <c r="BV238" s="62">
        <v>99</v>
      </c>
      <c r="BW238" s="62">
        <v>99</v>
      </c>
      <c r="BX238" s="62">
        <v>99</v>
      </c>
      <c r="BY238" s="62">
        <v>1</v>
      </c>
      <c r="BZ238" s="62">
        <v>99</v>
      </c>
      <c r="CA238" s="62">
        <v>99</v>
      </c>
      <c r="CB238" s="62">
        <v>99</v>
      </c>
      <c r="CC238" s="62">
        <v>1</v>
      </c>
      <c r="CD238" s="62">
        <v>1</v>
      </c>
      <c r="CE238" s="62">
        <v>1</v>
      </c>
      <c r="CF238" s="62">
        <v>1</v>
      </c>
      <c r="CG238" s="62">
        <v>99</v>
      </c>
      <c r="CH238" s="62">
        <v>1</v>
      </c>
      <c r="CI238" s="62">
        <v>1</v>
      </c>
      <c r="CJ238" s="62">
        <v>1</v>
      </c>
      <c r="CK238" s="62">
        <v>1</v>
      </c>
      <c r="CL238" s="62">
        <v>1</v>
      </c>
      <c r="CM238" s="62">
        <v>99</v>
      </c>
      <c r="CN238" s="62">
        <v>1</v>
      </c>
      <c r="CO238" s="62">
        <v>1</v>
      </c>
      <c r="CP238" s="62">
        <v>1</v>
      </c>
      <c r="CQ238" s="62">
        <v>1</v>
      </c>
      <c r="CR238" s="62">
        <v>234</v>
      </c>
      <c r="CS238" s="62" t="s">
        <v>617</v>
      </c>
      <c r="CT238" s="62">
        <v>1</v>
      </c>
      <c r="CU238" s="62">
        <v>1</v>
      </c>
      <c r="CV238" s="62">
        <v>1</v>
      </c>
      <c r="CW238" s="62">
        <v>1</v>
      </c>
      <c r="CX238" s="62">
        <v>1</v>
      </c>
      <c r="CY238" s="62">
        <v>234</v>
      </c>
      <c r="CZ238" s="62" t="s">
        <v>617</v>
      </c>
      <c r="DA238" s="62">
        <v>1</v>
      </c>
      <c r="DB238" s="62">
        <v>0</v>
      </c>
      <c r="DC238" s="62">
        <v>0</v>
      </c>
      <c r="DD238" s="62">
        <v>0</v>
      </c>
      <c r="DE238" s="62">
        <v>1</v>
      </c>
      <c r="DF238" s="62">
        <v>0</v>
      </c>
      <c r="DG238" s="62">
        <v>1</v>
      </c>
      <c r="DH238" s="62">
        <v>0</v>
      </c>
      <c r="DI238" s="62">
        <v>1</v>
      </c>
      <c r="DJ238" s="62">
        <v>1</v>
      </c>
      <c r="DK238" s="62">
        <v>1</v>
      </c>
      <c r="DM238" s="62" t="s">
        <v>614</v>
      </c>
    </row>
    <row r="239" spans="1:117" s="65" customFormat="1">
      <c r="A239" s="62" t="s">
        <v>614</v>
      </c>
      <c r="B239" s="62">
        <v>18</v>
      </c>
      <c r="C239" s="62" t="s">
        <v>618</v>
      </c>
      <c r="D239" s="62">
        <v>235</v>
      </c>
      <c r="E239" s="62">
        <v>13</v>
      </c>
      <c r="F239" s="62">
        <v>0</v>
      </c>
      <c r="G239" s="62">
        <v>0</v>
      </c>
      <c r="H239" s="62">
        <v>1</v>
      </c>
      <c r="I239" s="62">
        <v>2</v>
      </c>
      <c r="J239" s="62">
        <v>1</v>
      </c>
      <c r="K239" s="62">
        <v>1</v>
      </c>
      <c r="L239" s="62">
        <v>1</v>
      </c>
      <c r="M239" s="62">
        <v>1</v>
      </c>
      <c r="N239" s="62">
        <v>1</v>
      </c>
      <c r="O239" s="62">
        <v>1</v>
      </c>
      <c r="P239" s="62">
        <v>1</v>
      </c>
      <c r="Q239" s="62">
        <v>99</v>
      </c>
      <c r="R239" s="62">
        <v>1</v>
      </c>
      <c r="S239" s="62">
        <v>1</v>
      </c>
      <c r="T239" s="62">
        <v>1</v>
      </c>
      <c r="U239" s="62">
        <v>1</v>
      </c>
      <c r="V239" s="62">
        <v>99</v>
      </c>
      <c r="W239" s="62">
        <v>1</v>
      </c>
      <c r="X239" s="62">
        <v>1</v>
      </c>
      <c r="Y239" s="62">
        <v>1</v>
      </c>
      <c r="Z239" s="62">
        <v>1</v>
      </c>
      <c r="AA239" s="62">
        <v>1</v>
      </c>
      <c r="AB239" s="62">
        <v>1</v>
      </c>
      <c r="AC239" s="62">
        <v>1</v>
      </c>
      <c r="AD239" s="62">
        <v>1</v>
      </c>
      <c r="AE239" s="62">
        <v>1</v>
      </c>
      <c r="AF239" s="62">
        <v>1</v>
      </c>
      <c r="AG239" s="62">
        <v>1</v>
      </c>
      <c r="AH239" s="62">
        <v>1</v>
      </c>
      <c r="AI239" s="62">
        <v>99</v>
      </c>
      <c r="AJ239" s="62">
        <v>1</v>
      </c>
      <c r="AK239" s="62">
        <v>1</v>
      </c>
      <c r="AL239" s="62">
        <v>1</v>
      </c>
      <c r="AM239" s="62">
        <v>1</v>
      </c>
      <c r="AN239" s="62">
        <v>1</v>
      </c>
      <c r="AO239" s="62">
        <v>1</v>
      </c>
      <c r="AP239" s="62">
        <v>1</v>
      </c>
      <c r="AQ239" s="62">
        <v>1</v>
      </c>
      <c r="AR239" s="62">
        <v>1</v>
      </c>
      <c r="AS239" s="62">
        <v>1</v>
      </c>
      <c r="AT239" s="62">
        <v>1</v>
      </c>
      <c r="AU239" s="62">
        <v>1</v>
      </c>
      <c r="AV239" s="62">
        <v>1</v>
      </c>
      <c r="AW239" s="62">
        <v>1</v>
      </c>
      <c r="AX239" s="62">
        <v>1</v>
      </c>
      <c r="AY239" s="62">
        <v>1</v>
      </c>
      <c r="AZ239" s="62">
        <v>99</v>
      </c>
      <c r="BA239" s="62">
        <v>99</v>
      </c>
      <c r="BB239" s="62">
        <v>99</v>
      </c>
      <c r="BC239" s="62">
        <v>99</v>
      </c>
      <c r="BD239" s="62">
        <v>1</v>
      </c>
      <c r="BE239" s="62">
        <v>1</v>
      </c>
      <c r="BF239" s="62">
        <v>1</v>
      </c>
      <c r="BG239" s="62">
        <v>1</v>
      </c>
      <c r="BH239" s="62">
        <v>1</v>
      </c>
      <c r="BI239" s="62">
        <v>1</v>
      </c>
      <c r="BJ239" s="62">
        <v>1</v>
      </c>
      <c r="BK239" s="62">
        <v>1</v>
      </c>
      <c r="BL239" s="62">
        <v>0.5</v>
      </c>
      <c r="BM239" s="62">
        <v>0</v>
      </c>
      <c r="BN239" s="62">
        <v>0</v>
      </c>
      <c r="BO239" s="62">
        <v>0.5</v>
      </c>
      <c r="BP239" s="62">
        <v>0.5</v>
      </c>
      <c r="BQ239" s="62">
        <v>0</v>
      </c>
      <c r="BR239" s="62">
        <v>0</v>
      </c>
      <c r="BS239" s="62">
        <v>0</v>
      </c>
      <c r="BT239" s="62">
        <v>0</v>
      </c>
      <c r="BU239" s="62">
        <v>99</v>
      </c>
      <c r="BV239" s="62">
        <v>99</v>
      </c>
      <c r="BW239" s="62">
        <v>99</v>
      </c>
      <c r="BX239" s="62">
        <v>99</v>
      </c>
      <c r="BY239" s="62">
        <v>1</v>
      </c>
      <c r="BZ239" s="62">
        <v>1</v>
      </c>
      <c r="CA239" s="62">
        <v>99</v>
      </c>
      <c r="CB239" s="62">
        <v>99</v>
      </c>
      <c r="CC239" s="62">
        <v>0</v>
      </c>
      <c r="CD239" s="62">
        <v>1</v>
      </c>
      <c r="CE239" s="62">
        <v>1</v>
      </c>
      <c r="CF239" s="62">
        <v>1</v>
      </c>
      <c r="CG239" s="62">
        <v>99</v>
      </c>
      <c r="CH239" s="62">
        <v>1</v>
      </c>
      <c r="CI239" s="62">
        <v>1</v>
      </c>
      <c r="CJ239" s="62">
        <v>1</v>
      </c>
      <c r="CK239" s="62">
        <v>1</v>
      </c>
      <c r="CL239" s="62">
        <v>1</v>
      </c>
      <c r="CM239" s="62">
        <v>99</v>
      </c>
      <c r="CN239" s="62">
        <v>1</v>
      </c>
      <c r="CO239" s="62">
        <v>1</v>
      </c>
      <c r="CP239" s="62">
        <v>1</v>
      </c>
      <c r="CQ239" s="62">
        <v>1</v>
      </c>
      <c r="CR239" s="62">
        <v>235</v>
      </c>
      <c r="CS239" s="62" t="s">
        <v>618</v>
      </c>
      <c r="CT239" s="62">
        <v>1</v>
      </c>
      <c r="CU239" s="62">
        <v>1</v>
      </c>
      <c r="CV239" s="62">
        <v>1</v>
      </c>
      <c r="CW239" s="62">
        <v>1</v>
      </c>
      <c r="CX239" s="62">
        <v>1</v>
      </c>
      <c r="CY239" s="62">
        <v>235</v>
      </c>
      <c r="CZ239" s="62" t="s">
        <v>618</v>
      </c>
      <c r="DA239" s="62">
        <v>0</v>
      </c>
      <c r="DB239" s="62">
        <v>0</v>
      </c>
      <c r="DC239" s="62">
        <v>0</v>
      </c>
      <c r="DD239" s="62">
        <v>0</v>
      </c>
      <c r="DE239" s="62">
        <v>0</v>
      </c>
      <c r="DF239" s="62">
        <v>0</v>
      </c>
      <c r="DG239" s="62">
        <v>0</v>
      </c>
      <c r="DH239" s="62">
        <v>0</v>
      </c>
      <c r="DI239" s="62">
        <v>1</v>
      </c>
      <c r="DJ239" s="62">
        <v>1</v>
      </c>
      <c r="DK239" s="62">
        <v>1</v>
      </c>
      <c r="DM239" s="62" t="s">
        <v>614</v>
      </c>
    </row>
    <row r="240" spans="1:117" s="65" customFormat="1">
      <c r="A240" s="62" t="s">
        <v>614</v>
      </c>
      <c r="B240" s="62">
        <v>18</v>
      </c>
      <c r="C240" s="62" t="s">
        <v>619</v>
      </c>
      <c r="D240" s="62">
        <v>236</v>
      </c>
      <c r="E240" s="62">
        <v>34</v>
      </c>
      <c r="F240" s="62">
        <v>0</v>
      </c>
      <c r="G240" s="62">
        <v>9</v>
      </c>
      <c r="H240" s="62">
        <v>1</v>
      </c>
      <c r="I240" s="62">
        <v>2</v>
      </c>
      <c r="J240" s="62">
        <v>3</v>
      </c>
      <c r="K240" s="62">
        <v>1</v>
      </c>
      <c r="L240" s="62">
        <v>1</v>
      </c>
      <c r="M240" s="62">
        <v>1</v>
      </c>
      <c r="N240" s="62">
        <v>1</v>
      </c>
      <c r="O240" s="62">
        <v>1</v>
      </c>
      <c r="P240" s="62">
        <v>1</v>
      </c>
      <c r="Q240" s="62">
        <v>1</v>
      </c>
      <c r="R240" s="62">
        <v>1</v>
      </c>
      <c r="S240" s="62">
        <v>1</v>
      </c>
      <c r="T240" s="62">
        <v>1</v>
      </c>
      <c r="U240" s="62">
        <v>1</v>
      </c>
      <c r="V240" s="62">
        <v>99</v>
      </c>
      <c r="W240" s="62">
        <v>1</v>
      </c>
      <c r="X240" s="62">
        <v>1</v>
      </c>
      <c r="Y240" s="62">
        <v>1</v>
      </c>
      <c r="Z240" s="62">
        <v>1</v>
      </c>
      <c r="AA240" s="62">
        <v>1</v>
      </c>
      <c r="AB240" s="62">
        <v>1</v>
      </c>
      <c r="AC240" s="62">
        <v>1</v>
      </c>
      <c r="AD240" s="62">
        <v>1</v>
      </c>
      <c r="AE240" s="62">
        <v>1</v>
      </c>
      <c r="AF240" s="62">
        <v>1</v>
      </c>
      <c r="AG240" s="62">
        <v>1</v>
      </c>
      <c r="AH240" s="62">
        <v>1</v>
      </c>
      <c r="AI240" s="62">
        <v>1</v>
      </c>
      <c r="AJ240" s="62">
        <v>1</v>
      </c>
      <c r="AK240" s="62">
        <v>1</v>
      </c>
      <c r="AL240" s="62">
        <v>1</v>
      </c>
      <c r="AM240" s="62">
        <v>1</v>
      </c>
      <c r="AN240" s="62">
        <v>1</v>
      </c>
      <c r="AO240" s="62">
        <v>1</v>
      </c>
      <c r="AP240" s="62">
        <v>1</v>
      </c>
      <c r="AQ240" s="62">
        <v>0.5</v>
      </c>
      <c r="AR240" s="62">
        <v>1</v>
      </c>
      <c r="AS240" s="62">
        <v>1</v>
      </c>
      <c r="AT240" s="62">
        <v>0.5</v>
      </c>
      <c r="AU240" s="62">
        <v>1</v>
      </c>
      <c r="AV240" s="62">
        <v>1</v>
      </c>
      <c r="AW240" s="62">
        <v>1</v>
      </c>
      <c r="AX240" s="62">
        <v>1</v>
      </c>
      <c r="AY240" s="62">
        <v>1</v>
      </c>
      <c r="AZ240" s="62">
        <v>99</v>
      </c>
      <c r="BA240" s="62">
        <v>99</v>
      </c>
      <c r="BB240" s="62">
        <v>99</v>
      </c>
      <c r="BC240" s="62">
        <v>99</v>
      </c>
      <c r="BD240" s="62">
        <v>1</v>
      </c>
      <c r="BE240" s="62">
        <v>1</v>
      </c>
      <c r="BF240" s="62">
        <v>1</v>
      </c>
      <c r="BG240" s="62">
        <v>1</v>
      </c>
      <c r="BH240" s="62">
        <v>1</v>
      </c>
      <c r="BI240" s="62">
        <v>1</v>
      </c>
      <c r="BJ240" s="62">
        <v>1</v>
      </c>
      <c r="BK240" s="62">
        <v>1</v>
      </c>
      <c r="BL240" s="62">
        <v>1</v>
      </c>
      <c r="BM240" s="62">
        <v>0.5</v>
      </c>
      <c r="BN240" s="62">
        <v>0.5</v>
      </c>
      <c r="BO240" s="62">
        <v>1</v>
      </c>
      <c r="BP240" s="62">
        <v>1</v>
      </c>
      <c r="BQ240" s="62">
        <v>1</v>
      </c>
      <c r="BR240" s="62">
        <v>1</v>
      </c>
      <c r="BS240" s="62">
        <v>1</v>
      </c>
      <c r="BT240" s="62">
        <v>0</v>
      </c>
      <c r="BU240" s="62">
        <v>99</v>
      </c>
      <c r="BV240" s="62">
        <v>99</v>
      </c>
      <c r="BW240" s="62">
        <v>99</v>
      </c>
      <c r="BX240" s="62">
        <v>99</v>
      </c>
      <c r="BY240" s="62">
        <v>1</v>
      </c>
      <c r="BZ240" s="62">
        <v>1</v>
      </c>
      <c r="CA240" s="62">
        <v>99</v>
      </c>
      <c r="CB240" s="62">
        <v>99</v>
      </c>
      <c r="CC240" s="62">
        <v>1</v>
      </c>
      <c r="CD240" s="62">
        <v>0</v>
      </c>
      <c r="CE240" s="62">
        <v>0</v>
      </c>
      <c r="CF240" s="62">
        <v>1</v>
      </c>
      <c r="CG240" s="62">
        <v>1</v>
      </c>
      <c r="CH240" s="62">
        <v>99</v>
      </c>
      <c r="CI240" s="62">
        <v>1</v>
      </c>
      <c r="CJ240" s="62">
        <v>1</v>
      </c>
      <c r="CK240" s="62">
        <v>1</v>
      </c>
      <c r="CL240" s="62">
        <v>1</v>
      </c>
      <c r="CM240" s="62">
        <v>99</v>
      </c>
      <c r="CN240" s="62">
        <v>1</v>
      </c>
      <c r="CO240" s="62">
        <v>1</v>
      </c>
      <c r="CP240" s="62">
        <v>1</v>
      </c>
      <c r="CQ240" s="62">
        <v>1</v>
      </c>
      <c r="CR240" s="62">
        <v>236</v>
      </c>
      <c r="CS240" s="62" t="s">
        <v>619</v>
      </c>
      <c r="CT240" s="62">
        <v>1</v>
      </c>
      <c r="CU240" s="62">
        <v>1</v>
      </c>
      <c r="CV240" s="62">
        <v>1</v>
      </c>
      <c r="CW240" s="62">
        <v>1</v>
      </c>
      <c r="CX240" s="62">
        <v>1</v>
      </c>
      <c r="CY240" s="62">
        <v>236</v>
      </c>
      <c r="CZ240" s="62" t="s">
        <v>619</v>
      </c>
      <c r="DA240" s="62">
        <v>1</v>
      </c>
      <c r="DB240" s="62">
        <v>0</v>
      </c>
      <c r="DC240" s="62">
        <v>0</v>
      </c>
      <c r="DD240" s="62">
        <v>0</v>
      </c>
      <c r="DE240" s="62">
        <v>1</v>
      </c>
      <c r="DF240" s="62">
        <v>0</v>
      </c>
      <c r="DG240" s="62">
        <v>0</v>
      </c>
      <c r="DH240" s="62">
        <v>0</v>
      </c>
      <c r="DI240" s="62">
        <v>1</v>
      </c>
      <c r="DJ240" s="62">
        <v>1</v>
      </c>
      <c r="DK240" s="62">
        <v>1</v>
      </c>
      <c r="DM240" s="62" t="s">
        <v>614</v>
      </c>
    </row>
    <row r="241" spans="1:117" s="65" customFormat="1">
      <c r="A241" s="62" t="s">
        <v>614</v>
      </c>
      <c r="B241" s="62">
        <v>18</v>
      </c>
      <c r="C241" s="62" t="s">
        <v>620</v>
      </c>
      <c r="D241" s="62">
        <v>237</v>
      </c>
      <c r="E241" s="62">
        <v>546</v>
      </c>
      <c r="F241" s="62">
        <v>23</v>
      </c>
      <c r="G241" s="62">
        <v>242</v>
      </c>
      <c r="H241" s="62">
        <v>1</v>
      </c>
      <c r="I241" s="62">
        <v>2</v>
      </c>
      <c r="J241" s="62"/>
      <c r="K241" s="62">
        <v>1</v>
      </c>
      <c r="L241" s="62">
        <v>1</v>
      </c>
      <c r="M241" s="62">
        <v>1</v>
      </c>
      <c r="N241" s="62">
        <v>1</v>
      </c>
      <c r="O241" s="62">
        <v>1</v>
      </c>
      <c r="P241" s="62">
        <v>1</v>
      </c>
      <c r="Q241" s="62">
        <v>1</v>
      </c>
      <c r="R241" s="62">
        <v>1</v>
      </c>
      <c r="S241" s="62">
        <v>1</v>
      </c>
      <c r="T241" s="62">
        <v>1</v>
      </c>
      <c r="U241" s="62">
        <v>1</v>
      </c>
      <c r="V241" s="62">
        <v>99</v>
      </c>
      <c r="W241" s="62">
        <v>1</v>
      </c>
      <c r="X241" s="62">
        <v>1</v>
      </c>
      <c r="Y241" s="62">
        <v>1</v>
      </c>
      <c r="Z241" s="62">
        <v>1</v>
      </c>
      <c r="AA241" s="62">
        <v>1</v>
      </c>
      <c r="AB241" s="62">
        <v>1</v>
      </c>
      <c r="AC241" s="62">
        <v>1</v>
      </c>
      <c r="AD241" s="62">
        <v>1</v>
      </c>
      <c r="AE241" s="62">
        <v>1</v>
      </c>
      <c r="AF241" s="62">
        <v>1</v>
      </c>
      <c r="AG241" s="62">
        <v>1</v>
      </c>
      <c r="AH241" s="62">
        <v>1</v>
      </c>
      <c r="AI241" s="62">
        <v>99</v>
      </c>
      <c r="AJ241" s="62">
        <v>1</v>
      </c>
      <c r="AK241" s="62">
        <v>1</v>
      </c>
      <c r="AL241" s="62">
        <v>1</v>
      </c>
      <c r="AM241" s="62">
        <v>1</v>
      </c>
      <c r="AN241" s="62">
        <v>1</v>
      </c>
      <c r="AO241" s="62">
        <v>1</v>
      </c>
      <c r="AP241" s="62">
        <v>1</v>
      </c>
      <c r="AQ241" s="62">
        <v>1</v>
      </c>
      <c r="AR241" s="62">
        <v>1</v>
      </c>
      <c r="AS241" s="62">
        <v>1</v>
      </c>
      <c r="AT241" s="62">
        <v>1</v>
      </c>
      <c r="AU241" s="62">
        <v>1</v>
      </c>
      <c r="AV241" s="62">
        <v>1</v>
      </c>
      <c r="AW241" s="62">
        <v>1</v>
      </c>
      <c r="AX241" s="62">
        <v>1</v>
      </c>
      <c r="AY241" s="62">
        <v>1</v>
      </c>
      <c r="AZ241" s="62">
        <v>99</v>
      </c>
      <c r="BA241" s="62">
        <v>99</v>
      </c>
      <c r="BB241" s="62">
        <v>99</v>
      </c>
      <c r="BC241" s="62">
        <v>99</v>
      </c>
      <c r="BD241" s="62">
        <v>1</v>
      </c>
      <c r="BE241" s="62">
        <v>1</v>
      </c>
      <c r="BF241" s="62">
        <v>0.5</v>
      </c>
      <c r="BG241" s="62">
        <v>1</v>
      </c>
      <c r="BH241" s="62">
        <v>1</v>
      </c>
      <c r="BI241" s="62">
        <v>1</v>
      </c>
      <c r="BJ241" s="62">
        <v>1</v>
      </c>
      <c r="BK241" s="62">
        <v>1</v>
      </c>
      <c r="BL241" s="62">
        <v>1</v>
      </c>
      <c r="BM241" s="62">
        <v>0.5</v>
      </c>
      <c r="BN241" s="62">
        <v>0.5</v>
      </c>
      <c r="BO241" s="62">
        <v>1</v>
      </c>
      <c r="BP241" s="62">
        <v>1</v>
      </c>
      <c r="BQ241" s="62">
        <v>1</v>
      </c>
      <c r="BR241" s="62">
        <v>1</v>
      </c>
      <c r="BS241" s="62">
        <v>0.5</v>
      </c>
      <c r="BT241" s="62">
        <v>0.5</v>
      </c>
      <c r="BU241" s="62">
        <v>99</v>
      </c>
      <c r="BV241" s="62">
        <v>99</v>
      </c>
      <c r="BW241" s="62">
        <v>99</v>
      </c>
      <c r="BX241" s="62">
        <v>99</v>
      </c>
      <c r="BY241" s="62">
        <v>1</v>
      </c>
      <c r="BZ241" s="62">
        <v>1</v>
      </c>
      <c r="CA241" s="62">
        <v>99</v>
      </c>
      <c r="CB241" s="62">
        <v>99</v>
      </c>
      <c r="CC241" s="62">
        <v>1</v>
      </c>
      <c r="CD241" s="62">
        <v>1</v>
      </c>
      <c r="CE241" s="62">
        <v>1</v>
      </c>
      <c r="CF241" s="62">
        <v>1</v>
      </c>
      <c r="CG241" s="62">
        <v>1</v>
      </c>
      <c r="CH241" s="62">
        <v>99</v>
      </c>
      <c r="CI241" s="62">
        <v>1</v>
      </c>
      <c r="CJ241" s="62">
        <v>1</v>
      </c>
      <c r="CK241" s="62">
        <v>1</v>
      </c>
      <c r="CL241" s="62">
        <v>1</v>
      </c>
      <c r="CM241" s="62">
        <v>1</v>
      </c>
      <c r="CN241" s="62">
        <v>1</v>
      </c>
      <c r="CO241" s="62">
        <v>1</v>
      </c>
      <c r="CP241" s="62">
        <v>1</v>
      </c>
      <c r="CQ241" s="62">
        <v>1</v>
      </c>
      <c r="CR241" s="62">
        <v>237</v>
      </c>
      <c r="CS241" s="62" t="s">
        <v>620</v>
      </c>
      <c r="CT241" s="62">
        <v>1</v>
      </c>
      <c r="CU241" s="62">
        <v>1</v>
      </c>
      <c r="CV241" s="62">
        <v>1</v>
      </c>
      <c r="CW241" s="62">
        <v>1</v>
      </c>
      <c r="CX241" s="62">
        <v>1</v>
      </c>
      <c r="CY241" s="62">
        <v>237</v>
      </c>
      <c r="CZ241" s="62" t="s">
        <v>620</v>
      </c>
      <c r="DA241" s="62">
        <v>0</v>
      </c>
      <c r="DB241" s="62">
        <v>1</v>
      </c>
      <c r="DC241" s="62">
        <v>1</v>
      </c>
      <c r="DD241" s="62">
        <v>0</v>
      </c>
      <c r="DE241" s="62">
        <v>1</v>
      </c>
      <c r="DF241" s="62">
        <v>1</v>
      </c>
      <c r="DG241" s="62">
        <v>1</v>
      </c>
      <c r="DH241" s="62">
        <v>0</v>
      </c>
      <c r="DI241" s="62">
        <v>1</v>
      </c>
      <c r="DJ241" s="62">
        <v>1</v>
      </c>
      <c r="DK241" s="62">
        <v>1</v>
      </c>
      <c r="DM241" s="62" t="s">
        <v>614</v>
      </c>
    </row>
    <row r="242" spans="1:117" s="65" customFormat="1">
      <c r="A242" s="62" t="s">
        <v>614</v>
      </c>
      <c r="B242" s="62">
        <v>18</v>
      </c>
      <c r="C242" s="62" t="s">
        <v>621</v>
      </c>
      <c r="D242" s="62">
        <v>238</v>
      </c>
      <c r="E242" s="62">
        <v>22</v>
      </c>
      <c r="F242" s="62">
        <v>3</v>
      </c>
      <c r="G242" s="62">
        <v>2</v>
      </c>
      <c r="H242" s="62">
        <v>1</v>
      </c>
      <c r="I242" s="62">
        <v>2</v>
      </c>
      <c r="J242" s="62">
        <v>3</v>
      </c>
      <c r="K242" s="62">
        <v>1</v>
      </c>
      <c r="L242" s="62">
        <v>1</v>
      </c>
      <c r="M242" s="62">
        <v>1</v>
      </c>
      <c r="N242" s="62">
        <v>1</v>
      </c>
      <c r="O242" s="62">
        <v>1</v>
      </c>
      <c r="P242" s="62">
        <v>1</v>
      </c>
      <c r="Q242" s="62">
        <v>1</v>
      </c>
      <c r="R242" s="62">
        <v>1</v>
      </c>
      <c r="S242" s="62">
        <v>1</v>
      </c>
      <c r="T242" s="62">
        <v>1</v>
      </c>
      <c r="U242" s="62">
        <v>1</v>
      </c>
      <c r="V242" s="62">
        <v>99</v>
      </c>
      <c r="W242" s="62">
        <v>1</v>
      </c>
      <c r="X242" s="62">
        <v>1</v>
      </c>
      <c r="Y242" s="62">
        <v>1</v>
      </c>
      <c r="Z242" s="62">
        <v>1</v>
      </c>
      <c r="AA242" s="62">
        <v>1</v>
      </c>
      <c r="AB242" s="62">
        <v>1</v>
      </c>
      <c r="AC242" s="62">
        <v>1</v>
      </c>
      <c r="AD242" s="62">
        <v>1</v>
      </c>
      <c r="AE242" s="62">
        <v>1</v>
      </c>
      <c r="AF242" s="62">
        <v>1</v>
      </c>
      <c r="AG242" s="62">
        <v>1</v>
      </c>
      <c r="AH242" s="62">
        <v>1</v>
      </c>
      <c r="AI242" s="62">
        <v>99</v>
      </c>
      <c r="AJ242" s="62">
        <v>1</v>
      </c>
      <c r="AK242" s="62">
        <v>1</v>
      </c>
      <c r="AL242" s="62">
        <v>1</v>
      </c>
      <c r="AM242" s="62">
        <v>1</v>
      </c>
      <c r="AN242" s="62">
        <v>1</v>
      </c>
      <c r="AO242" s="62">
        <v>1</v>
      </c>
      <c r="AP242" s="62">
        <v>1</v>
      </c>
      <c r="AQ242" s="62">
        <v>0</v>
      </c>
      <c r="AR242" s="62">
        <v>1</v>
      </c>
      <c r="AS242" s="62">
        <v>1</v>
      </c>
      <c r="AT242" s="62">
        <v>1</v>
      </c>
      <c r="AU242" s="62">
        <v>1</v>
      </c>
      <c r="AV242" s="62">
        <v>1</v>
      </c>
      <c r="AW242" s="62">
        <v>1</v>
      </c>
      <c r="AX242" s="62">
        <v>0</v>
      </c>
      <c r="AY242" s="62">
        <v>1</v>
      </c>
      <c r="AZ242" s="62">
        <v>99</v>
      </c>
      <c r="BA242" s="62">
        <v>99</v>
      </c>
      <c r="BB242" s="62">
        <v>99</v>
      </c>
      <c r="BC242" s="62">
        <v>99</v>
      </c>
      <c r="BD242" s="62">
        <v>1</v>
      </c>
      <c r="BE242" s="62">
        <v>1</v>
      </c>
      <c r="BF242" s="62">
        <v>1</v>
      </c>
      <c r="BG242" s="62">
        <v>1</v>
      </c>
      <c r="BH242" s="62">
        <v>1</v>
      </c>
      <c r="BI242" s="62">
        <v>0</v>
      </c>
      <c r="BJ242" s="62">
        <v>1</v>
      </c>
      <c r="BK242" s="62">
        <v>1</v>
      </c>
      <c r="BL242" s="62">
        <v>0</v>
      </c>
      <c r="BM242" s="62">
        <v>0</v>
      </c>
      <c r="BN242" s="62">
        <v>0</v>
      </c>
      <c r="BO242" s="62">
        <v>1</v>
      </c>
      <c r="BP242" s="62">
        <v>1</v>
      </c>
      <c r="BQ242" s="62">
        <v>0</v>
      </c>
      <c r="BR242" s="62">
        <v>0</v>
      </c>
      <c r="BS242" s="62">
        <v>0</v>
      </c>
      <c r="BT242" s="62">
        <v>1</v>
      </c>
      <c r="BU242" s="62">
        <v>99</v>
      </c>
      <c r="BV242" s="62">
        <v>99</v>
      </c>
      <c r="BW242" s="62">
        <v>99</v>
      </c>
      <c r="BX242" s="62">
        <v>99</v>
      </c>
      <c r="BY242" s="62">
        <v>1</v>
      </c>
      <c r="BZ242" s="62">
        <v>1</v>
      </c>
      <c r="CA242" s="62">
        <v>99</v>
      </c>
      <c r="CB242" s="62">
        <v>99</v>
      </c>
      <c r="CC242" s="62">
        <v>1</v>
      </c>
      <c r="CD242" s="62">
        <v>1</v>
      </c>
      <c r="CE242" s="62">
        <v>1</v>
      </c>
      <c r="CF242" s="62">
        <v>1</v>
      </c>
      <c r="CG242" s="62">
        <v>99</v>
      </c>
      <c r="CH242" s="62">
        <v>99</v>
      </c>
      <c r="CI242" s="62">
        <v>1</v>
      </c>
      <c r="CJ242" s="62">
        <v>1</v>
      </c>
      <c r="CK242" s="62">
        <v>1</v>
      </c>
      <c r="CL242" s="62">
        <v>1</v>
      </c>
      <c r="CM242" s="62">
        <v>1</v>
      </c>
      <c r="CN242" s="62">
        <v>1</v>
      </c>
      <c r="CO242" s="62">
        <v>1</v>
      </c>
      <c r="CP242" s="62">
        <v>1</v>
      </c>
      <c r="CQ242" s="62">
        <v>1</v>
      </c>
      <c r="CR242" s="62">
        <v>238</v>
      </c>
      <c r="CS242" s="62" t="s">
        <v>621</v>
      </c>
      <c r="CT242" s="62">
        <v>1</v>
      </c>
      <c r="CU242" s="62">
        <v>1</v>
      </c>
      <c r="CV242" s="62">
        <v>1</v>
      </c>
      <c r="CW242" s="62">
        <v>1</v>
      </c>
      <c r="CX242" s="62">
        <v>1</v>
      </c>
      <c r="CY242" s="62">
        <v>238</v>
      </c>
      <c r="CZ242" s="62" t="s">
        <v>621</v>
      </c>
      <c r="DA242" s="62">
        <v>0</v>
      </c>
      <c r="DB242" s="62">
        <v>0</v>
      </c>
      <c r="DC242" s="62">
        <v>0</v>
      </c>
      <c r="DD242" s="62">
        <v>0</v>
      </c>
      <c r="DE242" s="62">
        <v>1</v>
      </c>
      <c r="DF242" s="62">
        <v>0</v>
      </c>
      <c r="DG242" s="62">
        <v>0</v>
      </c>
      <c r="DH242" s="62">
        <v>0</v>
      </c>
      <c r="DI242" s="62">
        <v>1</v>
      </c>
      <c r="DJ242" s="62">
        <v>1</v>
      </c>
      <c r="DK242" s="62">
        <v>0</v>
      </c>
      <c r="DM242" s="62" t="s">
        <v>614</v>
      </c>
    </row>
    <row r="243" spans="1:117" s="65" customFormat="1">
      <c r="A243" s="62" t="s">
        <v>614</v>
      </c>
      <c r="B243" s="62">
        <v>18</v>
      </c>
      <c r="C243" s="62" t="s">
        <v>622</v>
      </c>
      <c r="D243" s="62">
        <v>239</v>
      </c>
      <c r="E243" s="62">
        <v>37</v>
      </c>
      <c r="F243" s="62">
        <v>5</v>
      </c>
      <c r="G243" s="62">
        <v>11</v>
      </c>
      <c r="H243" s="62">
        <v>1</v>
      </c>
      <c r="I243" s="62">
        <v>2</v>
      </c>
      <c r="J243" s="62">
        <v>3</v>
      </c>
      <c r="K243" s="62">
        <v>1</v>
      </c>
      <c r="L243" s="62">
        <v>1</v>
      </c>
      <c r="M243" s="62">
        <v>1</v>
      </c>
      <c r="N243" s="62">
        <v>1</v>
      </c>
      <c r="O243" s="62">
        <v>1</v>
      </c>
      <c r="P243" s="62">
        <v>1</v>
      </c>
      <c r="Q243" s="62">
        <v>99</v>
      </c>
      <c r="R243" s="62">
        <v>1</v>
      </c>
      <c r="S243" s="62">
        <v>1</v>
      </c>
      <c r="T243" s="62">
        <v>1</v>
      </c>
      <c r="U243" s="62">
        <v>1</v>
      </c>
      <c r="V243" s="62">
        <v>99</v>
      </c>
      <c r="W243" s="62">
        <v>1</v>
      </c>
      <c r="X243" s="62">
        <v>1</v>
      </c>
      <c r="Y243" s="62">
        <v>1</v>
      </c>
      <c r="Z243" s="62">
        <v>1</v>
      </c>
      <c r="AA243" s="62">
        <v>1</v>
      </c>
      <c r="AB243" s="62">
        <v>1</v>
      </c>
      <c r="AC243" s="62">
        <v>1</v>
      </c>
      <c r="AD243" s="62">
        <v>1</v>
      </c>
      <c r="AE243" s="62">
        <v>1</v>
      </c>
      <c r="AF243" s="62">
        <v>1</v>
      </c>
      <c r="AG243" s="62">
        <v>1</v>
      </c>
      <c r="AH243" s="62">
        <v>1</v>
      </c>
      <c r="AI243" s="62">
        <v>99</v>
      </c>
      <c r="AJ243" s="62">
        <v>1</v>
      </c>
      <c r="AK243" s="62">
        <v>1</v>
      </c>
      <c r="AL243" s="62">
        <v>1</v>
      </c>
      <c r="AM243" s="62">
        <v>1</v>
      </c>
      <c r="AN243" s="62">
        <v>0</v>
      </c>
      <c r="AO243" s="62">
        <v>1</v>
      </c>
      <c r="AP243" s="62">
        <v>1</v>
      </c>
      <c r="AQ243" s="62">
        <v>0</v>
      </c>
      <c r="AR243" s="62">
        <v>1</v>
      </c>
      <c r="AS243" s="62">
        <v>1</v>
      </c>
      <c r="AT243" s="62">
        <v>1</v>
      </c>
      <c r="AU243" s="62">
        <v>1</v>
      </c>
      <c r="AV243" s="62">
        <v>1</v>
      </c>
      <c r="AW243" s="62">
        <v>1</v>
      </c>
      <c r="AX243" s="62">
        <v>0</v>
      </c>
      <c r="AY243" s="62">
        <v>0</v>
      </c>
      <c r="AZ243" s="62">
        <v>99</v>
      </c>
      <c r="BA243" s="62">
        <v>99</v>
      </c>
      <c r="BB243" s="62">
        <v>99</v>
      </c>
      <c r="BC243" s="62">
        <v>99</v>
      </c>
      <c r="BD243" s="62">
        <v>1</v>
      </c>
      <c r="BE243" s="62">
        <v>0</v>
      </c>
      <c r="BF243" s="62">
        <v>1</v>
      </c>
      <c r="BG243" s="62">
        <v>1</v>
      </c>
      <c r="BH243" s="62">
        <v>1</v>
      </c>
      <c r="BI243" s="62">
        <v>1</v>
      </c>
      <c r="BJ243" s="62">
        <v>0.5</v>
      </c>
      <c r="BK243" s="62">
        <v>1</v>
      </c>
      <c r="BL243" s="62">
        <v>0</v>
      </c>
      <c r="BM243" s="62">
        <v>0</v>
      </c>
      <c r="BN243" s="62">
        <v>0</v>
      </c>
      <c r="BO243" s="62">
        <v>0</v>
      </c>
      <c r="BP243" s="62">
        <v>0</v>
      </c>
      <c r="BQ243" s="62">
        <v>0</v>
      </c>
      <c r="BR243" s="62">
        <v>0.5</v>
      </c>
      <c r="BS243" s="62">
        <v>0.5</v>
      </c>
      <c r="BT243" s="62">
        <v>0</v>
      </c>
      <c r="BU243" s="62">
        <v>99</v>
      </c>
      <c r="BV243" s="62">
        <v>99</v>
      </c>
      <c r="BW243" s="62">
        <v>99</v>
      </c>
      <c r="BX243" s="62">
        <v>99</v>
      </c>
      <c r="BY243" s="62">
        <v>1</v>
      </c>
      <c r="BZ243" s="62">
        <v>1</v>
      </c>
      <c r="CA243" s="62">
        <v>99</v>
      </c>
      <c r="CB243" s="62">
        <v>99</v>
      </c>
      <c r="CC243" s="62">
        <v>1</v>
      </c>
      <c r="CD243" s="62">
        <v>1</v>
      </c>
      <c r="CE243" s="62">
        <v>1</v>
      </c>
      <c r="CF243" s="62">
        <v>1</v>
      </c>
      <c r="CG243" s="62">
        <v>99</v>
      </c>
      <c r="CH243" s="62">
        <v>99</v>
      </c>
      <c r="CI243" s="62">
        <v>1</v>
      </c>
      <c r="CJ243" s="62">
        <v>1</v>
      </c>
      <c r="CK243" s="62">
        <v>1</v>
      </c>
      <c r="CL243" s="62">
        <v>1</v>
      </c>
      <c r="CM243" s="62">
        <v>99</v>
      </c>
      <c r="CN243" s="62">
        <v>0</v>
      </c>
      <c r="CO243" s="62">
        <v>1</v>
      </c>
      <c r="CP243" s="62">
        <v>1</v>
      </c>
      <c r="CQ243" s="62">
        <v>1</v>
      </c>
      <c r="CR243" s="62">
        <v>239</v>
      </c>
      <c r="CS243" s="62" t="s">
        <v>622</v>
      </c>
      <c r="CT243" s="62">
        <v>1</v>
      </c>
      <c r="CU243" s="62">
        <v>1</v>
      </c>
      <c r="CV243" s="62">
        <v>1</v>
      </c>
      <c r="CW243" s="62">
        <v>1</v>
      </c>
      <c r="CX243" s="62">
        <v>1</v>
      </c>
      <c r="CY243" s="62">
        <v>239</v>
      </c>
      <c r="CZ243" s="62" t="s">
        <v>622</v>
      </c>
      <c r="DA243" s="62">
        <v>0</v>
      </c>
      <c r="DB243" s="62">
        <v>0</v>
      </c>
      <c r="DC243" s="62">
        <v>0</v>
      </c>
      <c r="DD243" s="62">
        <v>0</v>
      </c>
      <c r="DE243" s="62">
        <v>1</v>
      </c>
      <c r="DF243" s="62">
        <v>0</v>
      </c>
      <c r="DG243" s="62">
        <v>0</v>
      </c>
      <c r="DH243" s="62">
        <v>0</v>
      </c>
      <c r="DI243" s="62">
        <v>1</v>
      </c>
      <c r="DJ243" s="62">
        <v>1</v>
      </c>
      <c r="DK243" s="62">
        <v>0</v>
      </c>
      <c r="DM243" s="62" t="s">
        <v>614</v>
      </c>
    </row>
    <row r="244" spans="1:117" s="65" customFormat="1">
      <c r="A244" s="62" t="s">
        <v>614</v>
      </c>
      <c r="B244" s="62">
        <v>18</v>
      </c>
      <c r="C244" s="62" t="s">
        <v>623</v>
      </c>
      <c r="D244" s="62">
        <v>240</v>
      </c>
      <c r="E244" s="62">
        <v>19</v>
      </c>
      <c r="F244" s="62">
        <v>0</v>
      </c>
      <c r="G244" s="62">
        <v>4</v>
      </c>
      <c r="H244" s="62">
        <v>1</v>
      </c>
      <c r="I244" s="62">
        <v>2</v>
      </c>
      <c r="J244" s="62">
        <v>3</v>
      </c>
      <c r="K244" s="62">
        <v>1</v>
      </c>
      <c r="L244" s="62">
        <v>1</v>
      </c>
      <c r="M244" s="62">
        <v>1</v>
      </c>
      <c r="N244" s="62">
        <v>1</v>
      </c>
      <c r="O244" s="62">
        <v>1</v>
      </c>
      <c r="P244" s="62">
        <v>1</v>
      </c>
      <c r="Q244" s="62">
        <v>99</v>
      </c>
      <c r="R244" s="62">
        <v>1</v>
      </c>
      <c r="S244" s="62">
        <v>1</v>
      </c>
      <c r="T244" s="62">
        <v>1</v>
      </c>
      <c r="U244" s="62">
        <v>1</v>
      </c>
      <c r="V244" s="62">
        <v>99</v>
      </c>
      <c r="W244" s="62">
        <v>1</v>
      </c>
      <c r="X244" s="62">
        <v>1</v>
      </c>
      <c r="Y244" s="62">
        <v>1</v>
      </c>
      <c r="Z244" s="62">
        <v>1</v>
      </c>
      <c r="AA244" s="62">
        <v>1</v>
      </c>
      <c r="AB244" s="62">
        <v>1</v>
      </c>
      <c r="AC244" s="62">
        <v>1</v>
      </c>
      <c r="AD244" s="62">
        <v>1</v>
      </c>
      <c r="AE244" s="62">
        <v>1</v>
      </c>
      <c r="AF244" s="62">
        <v>1</v>
      </c>
      <c r="AG244" s="62">
        <v>1</v>
      </c>
      <c r="AH244" s="62">
        <v>1</v>
      </c>
      <c r="AI244" s="62">
        <v>99</v>
      </c>
      <c r="AJ244" s="62">
        <v>1</v>
      </c>
      <c r="AK244" s="62">
        <v>1</v>
      </c>
      <c r="AL244" s="62">
        <v>1</v>
      </c>
      <c r="AM244" s="62">
        <v>1</v>
      </c>
      <c r="AN244" s="62">
        <v>1</v>
      </c>
      <c r="AO244" s="62">
        <v>1</v>
      </c>
      <c r="AP244" s="62">
        <v>1</v>
      </c>
      <c r="AQ244" s="62">
        <v>0.5</v>
      </c>
      <c r="AR244" s="62">
        <v>1</v>
      </c>
      <c r="AS244" s="62">
        <v>1</v>
      </c>
      <c r="AT244" s="62">
        <v>1</v>
      </c>
      <c r="AU244" s="62">
        <v>1</v>
      </c>
      <c r="AV244" s="62">
        <v>1</v>
      </c>
      <c r="AW244" s="62">
        <v>1</v>
      </c>
      <c r="AX244" s="62">
        <v>1</v>
      </c>
      <c r="AY244" s="62">
        <v>1</v>
      </c>
      <c r="AZ244" s="62">
        <v>99</v>
      </c>
      <c r="BA244" s="62">
        <v>99</v>
      </c>
      <c r="BB244" s="62">
        <v>99</v>
      </c>
      <c r="BC244" s="62">
        <v>99</v>
      </c>
      <c r="BD244" s="62">
        <v>1</v>
      </c>
      <c r="BE244" s="62">
        <v>1</v>
      </c>
      <c r="BF244" s="62">
        <v>1</v>
      </c>
      <c r="BG244" s="62">
        <v>1</v>
      </c>
      <c r="BH244" s="62">
        <v>1</v>
      </c>
      <c r="BI244" s="62">
        <v>0.5</v>
      </c>
      <c r="BJ244" s="62">
        <v>1</v>
      </c>
      <c r="BK244" s="62">
        <v>1</v>
      </c>
      <c r="BL244" s="62">
        <v>1</v>
      </c>
      <c r="BM244" s="62">
        <v>0.5</v>
      </c>
      <c r="BN244" s="62">
        <v>0.5</v>
      </c>
      <c r="BO244" s="62">
        <v>1</v>
      </c>
      <c r="BP244" s="62">
        <v>1</v>
      </c>
      <c r="BQ244" s="62">
        <v>1</v>
      </c>
      <c r="BR244" s="62">
        <v>0.5</v>
      </c>
      <c r="BS244" s="62">
        <v>1</v>
      </c>
      <c r="BT244" s="62">
        <v>0.5</v>
      </c>
      <c r="BU244" s="62">
        <v>99</v>
      </c>
      <c r="BV244" s="62">
        <v>99</v>
      </c>
      <c r="BW244" s="62">
        <v>99</v>
      </c>
      <c r="BX244" s="62">
        <v>99</v>
      </c>
      <c r="BY244" s="62">
        <v>1</v>
      </c>
      <c r="BZ244" s="62">
        <v>1</v>
      </c>
      <c r="CA244" s="62">
        <v>99</v>
      </c>
      <c r="CB244" s="62">
        <v>99</v>
      </c>
      <c r="CC244" s="62">
        <v>1</v>
      </c>
      <c r="CD244" s="62">
        <v>1</v>
      </c>
      <c r="CE244" s="62">
        <v>1</v>
      </c>
      <c r="CF244" s="62">
        <v>1</v>
      </c>
      <c r="CG244" s="62">
        <v>1</v>
      </c>
      <c r="CH244" s="62">
        <v>1</v>
      </c>
      <c r="CI244" s="62">
        <v>1</v>
      </c>
      <c r="CJ244" s="62">
        <v>1</v>
      </c>
      <c r="CK244" s="62">
        <v>1</v>
      </c>
      <c r="CL244" s="62">
        <v>1</v>
      </c>
      <c r="CM244" s="62">
        <v>99</v>
      </c>
      <c r="CN244" s="62">
        <v>1</v>
      </c>
      <c r="CO244" s="62">
        <v>1</v>
      </c>
      <c r="CP244" s="62">
        <v>1</v>
      </c>
      <c r="CQ244" s="62">
        <v>1</v>
      </c>
      <c r="CR244" s="62">
        <v>240</v>
      </c>
      <c r="CS244" s="62" t="s">
        <v>623</v>
      </c>
      <c r="CT244" s="62">
        <v>1</v>
      </c>
      <c r="CU244" s="62">
        <v>1</v>
      </c>
      <c r="CV244" s="62">
        <v>1</v>
      </c>
      <c r="CW244" s="62">
        <v>1</v>
      </c>
      <c r="CX244" s="62">
        <v>1</v>
      </c>
      <c r="CY244" s="62">
        <v>240</v>
      </c>
      <c r="CZ244" s="62" t="s">
        <v>623</v>
      </c>
      <c r="DA244" s="62">
        <v>0</v>
      </c>
      <c r="DB244" s="62">
        <v>0</v>
      </c>
      <c r="DC244" s="62">
        <v>0</v>
      </c>
      <c r="DD244" s="62">
        <v>0</v>
      </c>
      <c r="DE244" s="62">
        <v>1</v>
      </c>
      <c r="DF244" s="62">
        <v>0</v>
      </c>
      <c r="DG244" s="62">
        <v>0</v>
      </c>
      <c r="DH244" s="62">
        <v>0</v>
      </c>
      <c r="DI244" s="62">
        <v>1</v>
      </c>
      <c r="DJ244" s="62">
        <v>1</v>
      </c>
      <c r="DK244" s="62">
        <v>1</v>
      </c>
      <c r="DM244" s="62" t="s">
        <v>614</v>
      </c>
    </row>
    <row r="245" spans="1:117" s="65" customFormat="1">
      <c r="A245" s="62" t="s">
        <v>614</v>
      </c>
      <c r="B245" s="62">
        <v>18</v>
      </c>
      <c r="C245" s="62" t="s">
        <v>624</v>
      </c>
      <c r="D245" s="62">
        <v>241</v>
      </c>
      <c r="E245" s="62">
        <v>12</v>
      </c>
      <c r="F245" s="62">
        <v>0</v>
      </c>
      <c r="G245" s="62">
        <v>2</v>
      </c>
      <c r="H245" s="62">
        <v>1</v>
      </c>
      <c r="I245" s="62">
        <v>2</v>
      </c>
      <c r="J245" s="62">
        <v>3</v>
      </c>
      <c r="K245" s="62">
        <v>1</v>
      </c>
      <c r="L245" s="62">
        <v>1</v>
      </c>
      <c r="M245" s="62">
        <v>1</v>
      </c>
      <c r="N245" s="62">
        <v>1</v>
      </c>
      <c r="O245" s="62">
        <v>1</v>
      </c>
      <c r="P245" s="62">
        <v>1</v>
      </c>
      <c r="Q245" s="62">
        <v>99</v>
      </c>
      <c r="R245" s="62">
        <v>1</v>
      </c>
      <c r="S245" s="62">
        <v>99</v>
      </c>
      <c r="T245" s="62">
        <v>1</v>
      </c>
      <c r="U245" s="62">
        <v>1</v>
      </c>
      <c r="V245" s="62">
        <v>99</v>
      </c>
      <c r="W245" s="62">
        <v>1</v>
      </c>
      <c r="X245" s="62">
        <v>1</v>
      </c>
      <c r="Y245" s="62">
        <v>1</v>
      </c>
      <c r="Z245" s="62">
        <v>1</v>
      </c>
      <c r="AA245" s="62">
        <v>1</v>
      </c>
      <c r="AB245" s="62">
        <v>1</v>
      </c>
      <c r="AC245" s="62">
        <v>1</v>
      </c>
      <c r="AD245" s="62">
        <v>1</v>
      </c>
      <c r="AE245" s="62">
        <v>1</v>
      </c>
      <c r="AF245" s="62">
        <v>1</v>
      </c>
      <c r="AG245" s="62">
        <v>1</v>
      </c>
      <c r="AH245" s="62">
        <v>1</v>
      </c>
      <c r="AI245" s="62">
        <v>99</v>
      </c>
      <c r="AJ245" s="62">
        <v>1</v>
      </c>
      <c r="AK245" s="62">
        <v>1</v>
      </c>
      <c r="AL245" s="62">
        <v>1</v>
      </c>
      <c r="AM245" s="62">
        <v>1</v>
      </c>
      <c r="AN245" s="62">
        <v>0</v>
      </c>
      <c r="AO245" s="62">
        <v>1</v>
      </c>
      <c r="AP245" s="62">
        <v>1</v>
      </c>
      <c r="AQ245" s="62">
        <v>0</v>
      </c>
      <c r="AR245" s="62">
        <v>1</v>
      </c>
      <c r="AS245" s="62">
        <v>1</v>
      </c>
      <c r="AT245" s="62">
        <v>0.5</v>
      </c>
      <c r="AU245" s="62">
        <v>1</v>
      </c>
      <c r="AV245" s="62">
        <v>1</v>
      </c>
      <c r="AW245" s="62">
        <v>1</v>
      </c>
      <c r="AX245" s="62">
        <v>1</v>
      </c>
      <c r="AY245" s="62">
        <v>1</v>
      </c>
      <c r="AZ245" s="62">
        <v>99</v>
      </c>
      <c r="BA245" s="62">
        <v>99</v>
      </c>
      <c r="BB245" s="62">
        <v>99</v>
      </c>
      <c r="BC245" s="62">
        <v>99</v>
      </c>
      <c r="BD245" s="62">
        <v>1</v>
      </c>
      <c r="BE245" s="62">
        <v>1</v>
      </c>
      <c r="BF245" s="62">
        <v>1</v>
      </c>
      <c r="BG245" s="62">
        <v>1</v>
      </c>
      <c r="BH245" s="62">
        <v>1</v>
      </c>
      <c r="BI245" s="62">
        <v>1</v>
      </c>
      <c r="BJ245" s="62">
        <v>1</v>
      </c>
      <c r="BK245" s="62">
        <v>1</v>
      </c>
      <c r="BL245" s="62">
        <v>1</v>
      </c>
      <c r="BM245" s="62">
        <v>1</v>
      </c>
      <c r="BN245" s="62">
        <v>1</v>
      </c>
      <c r="BO245" s="62">
        <v>1</v>
      </c>
      <c r="BP245" s="62">
        <v>0</v>
      </c>
      <c r="BQ245" s="62">
        <v>0</v>
      </c>
      <c r="BR245" s="62">
        <v>1</v>
      </c>
      <c r="BS245" s="62">
        <v>0</v>
      </c>
      <c r="BT245" s="62">
        <v>1</v>
      </c>
      <c r="BU245" s="62">
        <v>99</v>
      </c>
      <c r="BV245" s="62">
        <v>99</v>
      </c>
      <c r="BW245" s="62">
        <v>99</v>
      </c>
      <c r="BX245" s="62">
        <v>99</v>
      </c>
      <c r="BY245" s="62">
        <v>1</v>
      </c>
      <c r="BZ245" s="62">
        <v>1</v>
      </c>
      <c r="CA245" s="62">
        <v>99</v>
      </c>
      <c r="CB245" s="62">
        <v>99</v>
      </c>
      <c r="CC245" s="62">
        <v>1</v>
      </c>
      <c r="CD245" s="62">
        <v>1</v>
      </c>
      <c r="CE245" s="62">
        <v>1</v>
      </c>
      <c r="CF245" s="62">
        <v>1</v>
      </c>
      <c r="CG245" s="62">
        <v>1</v>
      </c>
      <c r="CH245" s="62">
        <v>99</v>
      </c>
      <c r="CI245" s="62">
        <v>1</v>
      </c>
      <c r="CJ245" s="62">
        <v>1</v>
      </c>
      <c r="CK245" s="62">
        <v>1</v>
      </c>
      <c r="CL245" s="62">
        <v>1</v>
      </c>
      <c r="CM245" s="62">
        <v>1</v>
      </c>
      <c r="CN245" s="62">
        <v>1</v>
      </c>
      <c r="CO245" s="62">
        <v>1</v>
      </c>
      <c r="CP245" s="62">
        <v>1</v>
      </c>
      <c r="CQ245" s="62">
        <v>1</v>
      </c>
      <c r="CR245" s="62">
        <v>241</v>
      </c>
      <c r="CS245" s="62" t="s">
        <v>624</v>
      </c>
      <c r="CT245" s="62">
        <v>1</v>
      </c>
      <c r="CU245" s="62">
        <v>1</v>
      </c>
      <c r="CV245" s="62">
        <v>1</v>
      </c>
      <c r="CW245" s="62">
        <v>1</v>
      </c>
      <c r="CX245" s="62">
        <v>1</v>
      </c>
      <c r="CY245" s="62">
        <v>241</v>
      </c>
      <c r="CZ245" s="62" t="s">
        <v>624</v>
      </c>
      <c r="DA245" s="62">
        <v>0</v>
      </c>
      <c r="DB245" s="62">
        <v>0</v>
      </c>
      <c r="DC245" s="62">
        <v>0</v>
      </c>
      <c r="DD245" s="62">
        <v>0</v>
      </c>
      <c r="DE245" s="62">
        <v>1</v>
      </c>
      <c r="DF245" s="62">
        <v>0</v>
      </c>
      <c r="DG245" s="62">
        <v>0</v>
      </c>
      <c r="DH245" s="62">
        <v>0</v>
      </c>
      <c r="DI245" s="62">
        <v>1</v>
      </c>
      <c r="DJ245" s="62">
        <v>1</v>
      </c>
      <c r="DK245" s="62">
        <v>1</v>
      </c>
      <c r="DM245" s="62" t="s">
        <v>614</v>
      </c>
    </row>
    <row r="246" spans="1:117" s="65" customFormat="1">
      <c r="A246" s="62" t="s">
        <v>614</v>
      </c>
      <c r="B246" s="62">
        <v>18</v>
      </c>
      <c r="C246" s="62" t="s">
        <v>625</v>
      </c>
      <c r="D246" s="62">
        <v>242</v>
      </c>
      <c r="E246" s="62">
        <v>49</v>
      </c>
      <c r="F246" s="62">
        <v>2</v>
      </c>
      <c r="G246" s="62">
        <v>15</v>
      </c>
      <c r="H246" s="62">
        <v>1</v>
      </c>
      <c r="I246" s="62">
        <v>2</v>
      </c>
      <c r="J246" s="62"/>
      <c r="K246" s="62">
        <v>1</v>
      </c>
      <c r="L246" s="62">
        <v>1</v>
      </c>
      <c r="M246" s="62">
        <v>1</v>
      </c>
      <c r="N246" s="62">
        <v>1</v>
      </c>
      <c r="O246" s="62">
        <v>1</v>
      </c>
      <c r="P246" s="62">
        <v>1</v>
      </c>
      <c r="Q246" s="62">
        <v>99</v>
      </c>
      <c r="R246" s="62">
        <v>1</v>
      </c>
      <c r="S246" s="62">
        <v>1</v>
      </c>
      <c r="T246" s="62">
        <v>1</v>
      </c>
      <c r="U246" s="62">
        <v>1</v>
      </c>
      <c r="V246" s="62">
        <v>99</v>
      </c>
      <c r="W246" s="62">
        <v>1</v>
      </c>
      <c r="X246" s="62">
        <v>1</v>
      </c>
      <c r="Y246" s="62">
        <v>1</v>
      </c>
      <c r="Z246" s="62">
        <v>1</v>
      </c>
      <c r="AA246" s="62">
        <v>1</v>
      </c>
      <c r="AB246" s="62">
        <v>1</v>
      </c>
      <c r="AC246" s="62">
        <v>1</v>
      </c>
      <c r="AD246" s="62">
        <v>1</v>
      </c>
      <c r="AE246" s="62">
        <v>1</v>
      </c>
      <c r="AF246" s="62">
        <v>1</v>
      </c>
      <c r="AG246" s="62">
        <v>1</v>
      </c>
      <c r="AH246" s="62">
        <v>1</v>
      </c>
      <c r="AI246" s="62">
        <v>99</v>
      </c>
      <c r="AJ246" s="62">
        <v>1</v>
      </c>
      <c r="AK246" s="62">
        <v>1</v>
      </c>
      <c r="AL246" s="62">
        <v>1</v>
      </c>
      <c r="AM246" s="62">
        <v>1</v>
      </c>
      <c r="AN246" s="62">
        <v>1</v>
      </c>
      <c r="AO246" s="62">
        <v>1</v>
      </c>
      <c r="AP246" s="62">
        <v>1</v>
      </c>
      <c r="AQ246" s="62">
        <v>1</v>
      </c>
      <c r="AR246" s="62">
        <v>1</v>
      </c>
      <c r="AS246" s="62">
        <v>1</v>
      </c>
      <c r="AT246" s="62">
        <v>1</v>
      </c>
      <c r="AU246" s="62">
        <v>1</v>
      </c>
      <c r="AV246" s="62">
        <v>1</v>
      </c>
      <c r="AW246" s="62">
        <v>1</v>
      </c>
      <c r="AX246" s="62">
        <v>1</v>
      </c>
      <c r="AY246" s="62">
        <v>1</v>
      </c>
      <c r="AZ246" s="62">
        <v>99</v>
      </c>
      <c r="BA246" s="62">
        <v>99</v>
      </c>
      <c r="BB246" s="62">
        <v>99</v>
      </c>
      <c r="BC246" s="62">
        <v>99</v>
      </c>
      <c r="BD246" s="62">
        <v>1</v>
      </c>
      <c r="BE246" s="62">
        <v>1</v>
      </c>
      <c r="BF246" s="62">
        <v>1</v>
      </c>
      <c r="BG246" s="62">
        <v>1</v>
      </c>
      <c r="BH246" s="62">
        <v>1</v>
      </c>
      <c r="BI246" s="62">
        <v>0</v>
      </c>
      <c r="BJ246" s="62">
        <v>1</v>
      </c>
      <c r="BK246" s="62">
        <v>1</v>
      </c>
      <c r="BL246" s="62">
        <v>0</v>
      </c>
      <c r="BM246" s="62">
        <v>0</v>
      </c>
      <c r="BN246" s="62">
        <v>0</v>
      </c>
      <c r="BO246" s="62">
        <v>0</v>
      </c>
      <c r="BP246" s="62">
        <v>0</v>
      </c>
      <c r="BQ246" s="62">
        <v>0</v>
      </c>
      <c r="BR246" s="62">
        <v>0</v>
      </c>
      <c r="BS246" s="62">
        <v>0</v>
      </c>
      <c r="BT246" s="62">
        <v>0</v>
      </c>
      <c r="BU246" s="62">
        <v>99</v>
      </c>
      <c r="BV246" s="62">
        <v>99</v>
      </c>
      <c r="BW246" s="62">
        <v>99</v>
      </c>
      <c r="BX246" s="62">
        <v>99</v>
      </c>
      <c r="BY246" s="62">
        <v>1</v>
      </c>
      <c r="BZ246" s="62">
        <v>99</v>
      </c>
      <c r="CA246" s="62">
        <v>99</v>
      </c>
      <c r="CB246" s="62">
        <v>99</v>
      </c>
      <c r="CC246" s="62">
        <v>1</v>
      </c>
      <c r="CD246" s="62">
        <v>1</v>
      </c>
      <c r="CE246" s="62">
        <v>1</v>
      </c>
      <c r="CF246" s="62">
        <v>1</v>
      </c>
      <c r="CG246" s="62">
        <v>1</v>
      </c>
      <c r="CH246" s="62">
        <v>1</v>
      </c>
      <c r="CI246" s="62">
        <v>1</v>
      </c>
      <c r="CJ246" s="62">
        <v>1</v>
      </c>
      <c r="CK246" s="62">
        <v>1</v>
      </c>
      <c r="CL246" s="62">
        <v>1</v>
      </c>
      <c r="CM246" s="62">
        <v>1</v>
      </c>
      <c r="CN246" s="62">
        <v>1</v>
      </c>
      <c r="CO246" s="62">
        <v>1</v>
      </c>
      <c r="CP246" s="62">
        <v>1</v>
      </c>
      <c r="CQ246" s="62">
        <v>1</v>
      </c>
      <c r="CR246" s="62">
        <v>242</v>
      </c>
      <c r="CS246" s="62" t="s">
        <v>625</v>
      </c>
      <c r="CT246" s="62">
        <v>1</v>
      </c>
      <c r="CU246" s="62">
        <v>1</v>
      </c>
      <c r="CV246" s="62">
        <v>1</v>
      </c>
      <c r="CW246" s="62">
        <v>1</v>
      </c>
      <c r="CX246" s="62">
        <v>1</v>
      </c>
      <c r="CY246" s="62">
        <v>242</v>
      </c>
      <c r="CZ246" s="62" t="s">
        <v>625</v>
      </c>
      <c r="DA246" s="62">
        <v>0</v>
      </c>
      <c r="DB246" s="62">
        <v>0</v>
      </c>
      <c r="DC246" s="62">
        <v>0</v>
      </c>
      <c r="DD246" s="62">
        <v>0</v>
      </c>
      <c r="DE246" s="62">
        <v>0</v>
      </c>
      <c r="DF246" s="62">
        <v>0</v>
      </c>
      <c r="DG246" s="62">
        <v>0</v>
      </c>
      <c r="DH246" s="62">
        <v>0</v>
      </c>
      <c r="DI246" s="62">
        <v>1</v>
      </c>
      <c r="DJ246" s="62">
        <v>1</v>
      </c>
      <c r="DK246" s="62">
        <v>1</v>
      </c>
      <c r="DM246" s="62" t="s">
        <v>614</v>
      </c>
    </row>
    <row r="247" spans="1:117" s="65" customFormat="1">
      <c r="A247" s="62" t="s">
        <v>614</v>
      </c>
      <c r="B247" s="62">
        <v>18</v>
      </c>
      <c r="C247" s="62" t="s">
        <v>626</v>
      </c>
      <c r="D247" s="62">
        <v>243</v>
      </c>
      <c r="E247" s="62">
        <v>56</v>
      </c>
      <c r="F247" s="62">
        <v>2</v>
      </c>
      <c r="G247" s="62">
        <v>12</v>
      </c>
      <c r="H247" s="62">
        <v>1</v>
      </c>
      <c r="I247" s="62">
        <v>2</v>
      </c>
      <c r="J247" s="62"/>
      <c r="K247" s="62">
        <v>1</v>
      </c>
      <c r="L247" s="62">
        <v>1</v>
      </c>
      <c r="M247" s="62">
        <v>1</v>
      </c>
      <c r="N247" s="62">
        <v>1</v>
      </c>
      <c r="O247" s="62">
        <v>1</v>
      </c>
      <c r="P247" s="62">
        <v>1</v>
      </c>
      <c r="Q247" s="62">
        <v>1</v>
      </c>
      <c r="R247" s="62">
        <v>1</v>
      </c>
      <c r="S247" s="62">
        <v>1</v>
      </c>
      <c r="T247" s="62">
        <v>1</v>
      </c>
      <c r="U247" s="62">
        <v>1</v>
      </c>
      <c r="V247" s="62">
        <v>99</v>
      </c>
      <c r="W247" s="62">
        <v>1</v>
      </c>
      <c r="X247" s="62">
        <v>1</v>
      </c>
      <c r="Y247" s="62">
        <v>1</v>
      </c>
      <c r="Z247" s="62">
        <v>1</v>
      </c>
      <c r="AA247" s="62">
        <v>1</v>
      </c>
      <c r="AB247" s="62">
        <v>1</v>
      </c>
      <c r="AC247" s="62">
        <v>1</v>
      </c>
      <c r="AD247" s="62">
        <v>1</v>
      </c>
      <c r="AE247" s="62">
        <v>1</v>
      </c>
      <c r="AF247" s="62">
        <v>1</v>
      </c>
      <c r="AG247" s="62">
        <v>1</v>
      </c>
      <c r="AH247" s="62">
        <v>1</v>
      </c>
      <c r="AI247" s="62">
        <v>1</v>
      </c>
      <c r="AJ247" s="62">
        <v>1</v>
      </c>
      <c r="AK247" s="62">
        <v>1</v>
      </c>
      <c r="AL247" s="62">
        <v>1</v>
      </c>
      <c r="AM247" s="62">
        <v>1</v>
      </c>
      <c r="AN247" s="62">
        <v>1</v>
      </c>
      <c r="AO247" s="62">
        <v>1</v>
      </c>
      <c r="AP247" s="62">
        <v>1</v>
      </c>
      <c r="AQ247" s="62">
        <v>1</v>
      </c>
      <c r="AR247" s="62">
        <v>1</v>
      </c>
      <c r="AS247" s="62">
        <v>1</v>
      </c>
      <c r="AT247" s="62">
        <v>1</v>
      </c>
      <c r="AU247" s="62">
        <v>1</v>
      </c>
      <c r="AV247" s="62">
        <v>1</v>
      </c>
      <c r="AW247" s="62">
        <v>1</v>
      </c>
      <c r="AX247" s="62">
        <v>1</v>
      </c>
      <c r="AY247" s="62">
        <v>1</v>
      </c>
      <c r="AZ247" s="62">
        <v>99</v>
      </c>
      <c r="BA247" s="62">
        <v>99</v>
      </c>
      <c r="BB247" s="62">
        <v>99</v>
      </c>
      <c r="BC247" s="62">
        <v>99</v>
      </c>
      <c r="BD247" s="62">
        <v>1</v>
      </c>
      <c r="BE247" s="62">
        <v>1</v>
      </c>
      <c r="BF247" s="62">
        <v>1</v>
      </c>
      <c r="BG247" s="62">
        <v>0.5</v>
      </c>
      <c r="BH247" s="62">
        <v>1</v>
      </c>
      <c r="BI247" s="62">
        <v>1</v>
      </c>
      <c r="BJ247" s="62">
        <v>0.5</v>
      </c>
      <c r="BK247" s="62">
        <v>1</v>
      </c>
      <c r="BL247" s="62">
        <v>1</v>
      </c>
      <c r="BM247" s="62">
        <v>1</v>
      </c>
      <c r="BN247" s="62">
        <v>1</v>
      </c>
      <c r="BO247" s="62">
        <v>1</v>
      </c>
      <c r="BP247" s="62">
        <v>1</v>
      </c>
      <c r="BQ247" s="62">
        <v>1</v>
      </c>
      <c r="BR247" s="62">
        <v>1</v>
      </c>
      <c r="BS247" s="62">
        <v>1</v>
      </c>
      <c r="BT247" s="62">
        <v>1</v>
      </c>
      <c r="BU247" s="62">
        <v>99</v>
      </c>
      <c r="BV247" s="62">
        <v>99</v>
      </c>
      <c r="BW247" s="62">
        <v>99</v>
      </c>
      <c r="BX247" s="62">
        <v>99</v>
      </c>
      <c r="BY247" s="62">
        <v>0.5</v>
      </c>
      <c r="BZ247" s="62">
        <v>99</v>
      </c>
      <c r="CA247" s="62">
        <v>99</v>
      </c>
      <c r="CB247" s="62">
        <v>99</v>
      </c>
      <c r="CC247" s="62">
        <v>0</v>
      </c>
      <c r="CD247" s="62">
        <v>1</v>
      </c>
      <c r="CE247" s="62">
        <v>1</v>
      </c>
      <c r="CF247" s="62">
        <v>1</v>
      </c>
      <c r="CG247" s="62">
        <v>1</v>
      </c>
      <c r="CH247" s="62">
        <v>99</v>
      </c>
      <c r="CI247" s="62">
        <v>1</v>
      </c>
      <c r="CJ247" s="62">
        <v>1</v>
      </c>
      <c r="CK247" s="62">
        <v>1</v>
      </c>
      <c r="CL247" s="62">
        <v>1</v>
      </c>
      <c r="CM247" s="62">
        <v>1</v>
      </c>
      <c r="CN247" s="62">
        <v>1</v>
      </c>
      <c r="CO247" s="62">
        <v>1</v>
      </c>
      <c r="CP247" s="62">
        <v>1</v>
      </c>
      <c r="CQ247" s="62">
        <v>1</v>
      </c>
      <c r="CR247" s="62">
        <v>243</v>
      </c>
      <c r="CS247" s="62" t="s">
        <v>626</v>
      </c>
      <c r="CT247" s="62">
        <v>1</v>
      </c>
      <c r="CU247" s="62">
        <v>1</v>
      </c>
      <c r="CV247" s="62">
        <v>1</v>
      </c>
      <c r="CW247" s="62">
        <v>1</v>
      </c>
      <c r="CX247" s="62">
        <v>1</v>
      </c>
      <c r="CY247" s="62">
        <v>243</v>
      </c>
      <c r="CZ247" s="62" t="s">
        <v>626</v>
      </c>
      <c r="DA247" s="62">
        <v>0</v>
      </c>
      <c r="DB247" s="62">
        <v>1</v>
      </c>
      <c r="DC247" s="62">
        <v>0</v>
      </c>
      <c r="DD247" s="62">
        <v>0</v>
      </c>
      <c r="DE247" s="62">
        <v>0</v>
      </c>
      <c r="DF247" s="62">
        <v>0</v>
      </c>
      <c r="DG247" s="62">
        <v>0</v>
      </c>
      <c r="DH247" s="62">
        <v>0</v>
      </c>
      <c r="DI247" s="62">
        <v>1</v>
      </c>
      <c r="DJ247" s="62">
        <v>1</v>
      </c>
      <c r="DK247" s="62">
        <v>1</v>
      </c>
      <c r="DM247" s="62" t="s">
        <v>614</v>
      </c>
    </row>
    <row r="248" spans="1:117" s="65" customFormat="1">
      <c r="A248" s="62" t="s">
        <v>614</v>
      </c>
      <c r="B248" s="62">
        <v>18</v>
      </c>
      <c r="C248" s="62" t="s">
        <v>627</v>
      </c>
      <c r="D248" s="62">
        <v>244</v>
      </c>
      <c r="E248" s="62">
        <v>112</v>
      </c>
      <c r="F248" s="62">
        <v>0</v>
      </c>
      <c r="G248" s="62">
        <v>31</v>
      </c>
      <c r="H248" s="62">
        <v>1</v>
      </c>
      <c r="I248" s="62">
        <v>2</v>
      </c>
      <c r="J248" s="62"/>
      <c r="K248" s="62">
        <v>1</v>
      </c>
      <c r="L248" s="62">
        <v>1</v>
      </c>
      <c r="M248" s="62">
        <v>1</v>
      </c>
      <c r="N248" s="62">
        <v>1</v>
      </c>
      <c r="O248" s="62">
        <v>1</v>
      </c>
      <c r="P248" s="62">
        <v>1</v>
      </c>
      <c r="Q248" s="62">
        <v>1</v>
      </c>
      <c r="R248" s="62">
        <v>1</v>
      </c>
      <c r="S248" s="62">
        <v>1</v>
      </c>
      <c r="T248" s="62">
        <v>1</v>
      </c>
      <c r="U248" s="62">
        <v>1</v>
      </c>
      <c r="V248" s="62">
        <v>99</v>
      </c>
      <c r="W248" s="62">
        <v>1</v>
      </c>
      <c r="X248" s="62">
        <v>1</v>
      </c>
      <c r="Y248" s="62">
        <v>1</v>
      </c>
      <c r="Z248" s="62">
        <v>1</v>
      </c>
      <c r="AA248" s="62">
        <v>1</v>
      </c>
      <c r="AB248" s="62">
        <v>1</v>
      </c>
      <c r="AC248" s="62">
        <v>1</v>
      </c>
      <c r="AD248" s="62">
        <v>1</v>
      </c>
      <c r="AE248" s="62">
        <v>1</v>
      </c>
      <c r="AF248" s="62">
        <v>1</v>
      </c>
      <c r="AG248" s="62">
        <v>1</v>
      </c>
      <c r="AH248" s="62">
        <v>1</v>
      </c>
      <c r="AI248" s="62">
        <v>1</v>
      </c>
      <c r="AJ248" s="62">
        <v>1</v>
      </c>
      <c r="AK248" s="62">
        <v>1</v>
      </c>
      <c r="AL248" s="62">
        <v>1</v>
      </c>
      <c r="AM248" s="62">
        <v>1</v>
      </c>
      <c r="AN248" s="62">
        <v>1</v>
      </c>
      <c r="AO248" s="62">
        <v>1</v>
      </c>
      <c r="AP248" s="62">
        <v>1</v>
      </c>
      <c r="AQ248" s="62">
        <v>1</v>
      </c>
      <c r="AR248" s="62">
        <v>1</v>
      </c>
      <c r="AS248" s="62">
        <v>1</v>
      </c>
      <c r="AT248" s="62">
        <v>1</v>
      </c>
      <c r="AU248" s="62">
        <v>1</v>
      </c>
      <c r="AV248" s="62">
        <v>1</v>
      </c>
      <c r="AW248" s="62">
        <v>1</v>
      </c>
      <c r="AX248" s="62">
        <v>0</v>
      </c>
      <c r="AY248" s="62">
        <v>1</v>
      </c>
      <c r="AZ248" s="62">
        <v>99</v>
      </c>
      <c r="BA248" s="62">
        <v>99</v>
      </c>
      <c r="BB248" s="62">
        <v>99</v>
      </c>
      <c r="BC248" s="62">
        <v>99</v>
      </c>
      <c r="BD248" s="62">
        <v>1</v>
      </c>
      <c r="BE248" s="62">
        <v>1</v>
      </c>
      <c r="BF248" s="62">
        <v>1</v>
      </c>
      <c r="BG248" s="62">
        <v>1</v>
      </c>
      <c r="BH248" s="62">
        <v>1</v>
      </c>
      <c r="BI248" s="62">
        <v>1</v>
      </c>
      <c r="BJ248" s="62">
        <v>1</v>
      </c>
      <c r="BK248" s="62">
        <v>1</v>
      </c>
      <c r="BL248" s="62">
        <v>0</v>
      </c>
      <c r="BM248" s="62">
        <v>0</v>
      </c>
      <c r="BN248" s="62">
        <v>0</v>
      </c>
      <c r="BO248" s="62">
        <v>0</v>
      </c>
      <c r="BP248" s="62">
        <v>0</v>
      </c>
      <c r="BQ248" s="62">
        <v>0</v>
      </c>
      <c r="BR248" s="62">
        <v>0</v>
      </c>
      <c r="BS248" s="62">
        <v>0</v>
      </c>
      <c r="BT248" s="62">
        <v>0</v>
      </c>
      <c r="BU248" s="62">
        <v>99</v>
      </c>
      <c r="BV248" s="62">
        <v>99</v>
      </c>
      <c r="BW248" s="62">
        <v>99</v>
      </c>
      <c r="BX248" s="62">
        <v>99</v>
      </c>
      <c r="BY248" s="62">
        <v>1</v>
      </c>
      <c r="BZ248" s="62">
        <v>99</v>
      </c>
      <c r="CA248" s="62">
        <v>99</v>
      </c>
      <c r="CB248" s="62">
        <v>99</v>
      </c>
      <c r="CC248" s="62">
        <v>1</v>
      </c>
      <c r="CD248" s="62">
        <v>1</v>
      </c>
      <c r="CE248" s="62">
        <v>1</v>
      </c>
      <c r="CF248" s="62">
        <v>1</v>
      </c>
      <c r="CG248" s="62">
        <v>99</v>
      </c>
      <c r="CH248" s="62">
        <v>1</v>
      </c>
      <c r="CI248" s="62">
        <v>1</v>
      </c>
      <c r="CJ248" s="62">
        <v>1</v>
      </c>
      <c r="CK248" s="62">
        <v>1</v>
      </c>
      <c r="CL248" s="62">
        <v>1</v>
      </c>
      <c r="CM248" s="62">
        <v>1</v>
      </c>
      <c r="CN248" s="62">
        <v>1</v>
      </c>
      <c r="CO248" s="62">
        <v>1</v>
      </c>
      <c r="CP248" s="62">
        <v>1</v>
      </c>
      <c r="CQ248" s="62">
        <v>1</v>
      </c>
      <c r="CR248" s="62">
        <v>244</v>
      </c>
      <c r="CS248" s="62" t="s">
        <v>627</v>
      </c>
      <c r="CT248" s="62">
        <v>1</v>
      </c>
      <c r="CU248" s="62">
        <v>1</v>
      </c>
      <c r="CV248" s="62">
        <v>1</v>
      </c>
      <c r="CW248" s="62">
        <v>1</v>
      </c>
      <c r="CX248" s="62">
        <v>1</v>
      </c>
      <c r="CY248" s="62">
        <v>244</v>
      </c>
      <c r="CZ248" s="62" t="s">
        <v>627</v>
      </c>
      <c r="DA248" s="62">
        <v>0</v>
      </c>
      <c r="DB248" s="62">
        <v>0</v>
      </c>
      <c r="DC248" s="62">
        <v>0</v>
      </c>
      <c r="DD248" s="62">
        <v>0</v>
      </c>
      <c r="DE248" s="62">
        <v>0</v>
      </c>
      <c r="DF248" s="62">
        <v>0</v>
      </c>
      <c r="DG248" s="62">
        <v>0</v>
      </c>
      <c r="DH248" s="62">
        <v>0</v>
      </c>
      <c r="DI248" s="62">
        <v>1</v>
      </c>
      <c r="DJ248" s="62">
        <v>1</v>
      </c>
      <c r="DK248" s="62">
        <v>1</v>
      </c>
      <c r="DM248" s="62" t="s">
        <v>614</v>
      </c>
    </row>
    <row r="249" spans="1:117" s="65" customFormat="1">
      <c r="A249" s="62" t="s">
        <v>614</v>
      </c>
      <c r="B249" s="62">
        <v>18</v>
      </c>
      <c r="C249" s="62" t="s">
        <v>628</v>
      </c>
      <c r="D249" s="62">
        <v>245</v>
      </c>
      <c r="E249" s="62">
        <v>29</v>
      </c>
      <c r="F249" s="62">
        <v>0</v>
      </c>
      <c r="G249" s="62">
        <v>6</v>
      </c>
      <c r="H249" s="62">
        <v>1</v>
      </c>
      <c r="I249" s="62">
        <v>2</v>
      </c>
      <c r="J249" s="62">
        <v>1</v>
      </c>
      <c r="K249" s="62">
        <v>1</v>
      </c>
      <c r="L249" s="62">
        <v>1</v>
      </c>
      <c r="M249" s="62">
        <v>1</v>
      </c>
      <c r="N249" s="62">
        <v>1</v>
      </c>
      <c r="O249" s="62">
        <v>1</v>
      </c>
      <c r="P249" s="62">
        <v>1</v>
      </c>
      <c r="Q249" s="62">
        <v>99</v>
      </c>
      <c r="R249" s="62">
        <v>1</v>
      </c>
      <c r="S249" s="62">
        <v>1</v>
      </c>
      <c r="T249" s="62">
        <v>1</v>
      </c>
      <c r="U249" s="62">
        <v>1</v>
      </c>
      <c r="V249" s="62">
        <v>99</v>
      </c>
      <c r="W249" s="62">
        <v>1</v>
      </c>
      <c r="X249" s="62">
        <v>1</v>
      </c>
      <c r="Y249" s="62">
        <v>1</v>
      </c>
      <c r="Z249" s="62">
        <v>1</v>
      </c>
      <c r="AA249" s="62">
        <v>1</v>
      </c>
      <c r="AB249" s="62">
        <v>1</v>
      </c>
      <c r="AC249" s="62">
        <v>1</v>
      </c>
      <c r="AD249" s="62">
        <v>1</v>
      </c>
      <c r="AE249" s="62">
        <v>1</v>
      </c>
      <c r="AF249" s="62">
        <v>1</v>
      </c>
      <c r="AG249" s="62">
        <v>1</v>
      </c>
      <c r="AH249" s="62">
        <v>1</v>
      </c>
      <c r="AI249" s="62">
        <v>99</v>
      </c>
      <c r="AJ249" s="62">
        <v>1</v>
      </c>
      <c r="AK249" s="62">
        <v>1</v>
      </c>
      <c r="AL249" s="62">
        <v>1</v>
      </c>
      <c r="AM249" s="62">
        <v>1</v>
      </c>
      <c r="AN249" s="62">
        <v>1</v>
      </c>
      <c r="AO249" s="62">
        <v>1</v>
      </c>
      <c r="AP249" s="62">
        <v>1</v>
      </c>
      <c r="AQ249" s="62">
        <v>1</v>
      </c>
      <c r="AR249" s="62">
        <v>1</v>
      </c>
      <c r="AS249" s="62">
        <v>1</v>
      </c>
      <c r="AT249" s="62">
        <v>1</v>
      </c>
      <c r="AU249" s="62">
        <v>1</v>
      </c>
      <c r="AV249" s="62">
        <v>1</v>
      </c>
      <c r="AW249" s="62">
        <v>1</v>
      </c>
      <c r="AX249" s="62">
        <v>1</v>
      </c>
      <c r="AY249" s="62">
        <v>1</v>
      </c>
      <c r="AZ249" s="62">
        <v>99</v>
      </c>
      <c r="BA249" s="62">
        <v>99</v>
      </c>
      <c r="BB249" s="62">
        <v>99</v>
      </c>
      <c r="BC249" s="62">
        <v>99</v>
      </c>
      <c r="BD249" s="62">
        <v>1</v>
      </c>
      <c r="BE249" s="62">
        <v>1</v>
      </c>
      <c r="BF249" s="62">
        <v>0.5</v>
      </c>
      <c r="BG249" s="62">
        <v>0.5</v>
      </c>
      <c r="BH249" s="62">
        <v>1</v>
      </c>
      <c r="BI249" s="62">
        <v>1</v>
      </c>
      <c r="BJ249" s="62">
        <v>1</v>
      </c>
      <c r="BK249" s="62">
        <v>1</v>
      </c>
      <c r="BL249" s="62">
        <v>1</v>
      </c>
      <c r="BM249" s="62">
        <v>0</v>
      </c>
      <c r="BN249" s="62">
        <v>0</v>
      </c>
      <c r="BO249" s="62">
        <v>1</v>
      </c>
      <c r="BP249" s="62">
        <v>0</v>
      </c>
      <c r="BQ249" s="62">
        <v>0</v>
      </c>
      <c r="BR249" s="62">
        <v>0</v>
      </c>
      <c r="BS249" s="62">
        <v>0</v>
      </c>
      <c r="BT249" s="62">
        <v>0</v>
      </c>
      <c r="BU249" s="62">
        <v>99</v>
      </c>
      <c r="BV249" s="62">
        <v>99</v>
      </c>
      <c r="BW249" s="62">
        <v>99</v>
      </c>
      <c r="BX249" s="62">
        <v>99</v>
      </c>
      <c r="BY249" s="62">
        <v>1</v>
      </c>
      <c r="BZ249" s="62">
        <v>99</v>
      </c>
      <c r="CA249" s="62">
        <v>99</v>
      </c>
      <c r="CB249" s="62">
        <v>99</v>
      </c>
      <c r="CC249" s="62">
        <v>1</v>
      </c>
      <c r="CD249" s="62">
        <v>1</v>
      </c>
      <c r="CE249" s="62">
        <v>1</v>
      </c>
      <c r="CF249" s="62">
        <v>1</v>
      </c>
      <c r="CG249" s="62">
        <v>1</v>
      </c>
      <c r="CH249" s="62">
        <v>99</v>
      </c>
      <c r="CI249" s="62">
        <v>1</v>
      </c>
      <c r="CJ249" s="62">
        <v>1</v>
      </c>
      <c r="CK249" s="62">
        <v>1</v>
      </c>
      <c r="CL249" s="62">
        <v>1</v>
      </c>
      <c r="CM249" s="62">
        <v>99</v>
      </c>
      <c r="CN249" s="62">
        <v>1</v>
      </c>
      <c r="CO249" s="62">
        <v>1</v>
      </c>
      <c r="CP249" s="62">
        <v>1</v>
      </c>
      <c r="CQ249" s="62">
        <v>1</v>
      </c>
      <c r="CR249" s="62">
        <v>245</v>
      </c>
      <c r="CS249" s="62" t="s">
        <v>628</v>
      </c>
      <c r="CT249" s="62">
        <v>1</v>
      </c>
      <c r="CU249" s="62">
        <v>1</v>
      </c>
      <c r="CV249" s="62">
        <v>1</v>
      </c>
      <c r="CW249" s="62">
        <v>1</v>
      </c>
      <c r="CX249" s="62">
        <v>1</v>
      </c>
      <c r="CY249" s="62">
        <v>245</v>
      </c>
      <c r="CZ249" s="62" t="s">
        <v>628</v>
      </c>
      <c r="DA249" s="62">
        <v>1</v>
      </c>
      <c r="DB249" s="62">
        <v>1</v>
      </c>
      <c r="DC249" s="62">
        <v>1</v>
      </c>
      <c r="DD249" s="62">
        <v>0</v>
      </c>
      <c r="DE249" s="62">
        <v>0</v>
      </c>
      <c r="DF249" s="62">
        <v>0</v>
      </c>
      <c r="DG249" s="62">
        <v>0</v>
      </c>
      <c r="DH249" s="62">
        <v>0</v>
      </c>
      <c r="DI249" s="62">
        <v>1</v>
      </c>
      <c r="DJ249" s="62">
        <v>1</v>
      </c>
      <c r="DK249" s="62">
        <v>1</v>
      </c>
      <c r="DM249" s="62" t="s">
        <v>614</v>
      </c>
    </row>
    <row r="250" spans="1:117" s="65" customFormat="1">
      <c r="A250" s="62" t="s">
        <v>614</v>
      </c>
      <c r="B250" s="62">
        <v>18</v>
      </c>
      <c r="C250" s="62" t="s">
        <v>629</v>
      </c>
      <c r="D250" s="62">
        <v>246</v>
      </c>
      <c r="E250" s="62">
        <v>31</v>
      </c>
      <c r="F250" s="62">
        <v>0</v>
      </c>
      <c r="G250" s="62">
        <v>9</v>
      </c>
      <c r="H250" s="62">
        <v>1</v>
      </c>
      <c r="I250" s="62">
        <v>2</v>
      </c>
      <c r="J250" s="62">
        <v>1</v>
      </c>
      <c r="K250" s="62">
        <v>1</v>
      </c>
      <c r="L250" s="62">
        <v>1</v>
      </c>
      <c r="M250" s="62">
        <v>1</v>
      </c>
      <c r="N250" s="62">
        <v>1</v>
      </c>
      <c r="O250" s="62">
        <v>1</v>
      </c>
      <c r="P250" s="62">
        <v>1</v>
      </c>
      <c r="Q250" s="62">
        <v>1</v>
      </c>
      <c r="R250" s="62">
        <v>1</v>
      </c>
      <c r="S250" s="62">
        <v>1</v>
      </c>
      <c r="T250" s="62">
        <v>1</v>
      </c>
      <c r="U250" s="62">
        <v>1</v>
      </c>
      <c r="V250" s="62">
        <v>99</v>
      </c>
      <c r="W250" s="62">
        <v>1</v>
      </c>
      <c r="X250" s="62">
        <v>1</v>
      </c>
      <c r="Y250" s="62">
        <v>1</v>
      </c>
      <c r="Z250" s="62">
        <v>1</v>
      </c>
      <c r="AA250" s="62">
        <v>1</v>
      </c>
      <c r="AB250" s="62">
        <v>1</v>
      </c>
      <c r="AC250" s="62">
        <v>1</v>
      </c>
      <c r="AD250" s="62">
        <v>1</v>
      </c>
      <c r="AE250" s="62">
        <v>1</v>
      </c>
      <c r="AF250" s="62">
        <v>1</v>
      </c>
      <c r="AG250" s="62">
        <v>1</v>
      </c>
      <c r="AH250" s="62">
        <v>1</v>
      </c>
      <c r="AI250" s="62">
        <v>99</v>
      </c>
      <c r="AJ250" s="62">
        <v>1</v>
      </c>
      <c r="AK250" s="62">
        <v>1</v>
      </c>
      <c r="AL250" s="62">
        <v>1</v>
      </c>
      <c r="AM250" s="62">
        <v>1</v>
      </c>
      <c r="AN250" s="62">
        <v>1</v>
      </c>
      <c r="AO250" s="62">
        <v>1</v>
      </c>
      <c r="AP250" s="62">
        <v>1</v>
      </c>
      <c r="AQ250" s="62">
        <v>1</v>
      </c>
      <c r="AR250" s="62">
        <v>1</v>
      </c>
      <c r="AS250" s="62">
        <v>1</v>
      </c>
      <c r="AT250" s="62">
        <v>1</v>
      </c>
      <c r="AU250" s="62">
        <v>1</v>
      </c>
      <c r="AV250" s="62">
        <v>1</v>
      </c>
      <c r="AW250" s="62">
        <v>1</v>
      </c>
      <c r="AX250" s="62">
        <v>1</v>
      </c>
      <c r="AY250" s="62">
        <v>1</v>
      </c>
      <c r="AZ250" s="62">
        <v>99</v>
      </c>
      <c r="BA250" s="62">
        <v>99</v>
      </c>
      <c r="BB250" s="62">
        <v>99</v>
      </c>
      <c r="BC250" s="62">
        <v>99</v>
      </c>
      <c r="BD250" s="62">
        <v>1</v>
      </c>
      <c r="BE250" s="62">
        <v>1</v>
      </c>
      <c r="BF250" s="62">
        <v>1</v>
      </c>
      <c r="BG250" s="62">
        <v>1</v>
      </c>
      <c r="BH250" s="62">
        <v>1</v>
      </c>
      <c r="BI250" s="62">
        <v>1</v>
      </c>
      <c r="BJ250" s="62">
        <v>1</v>
      </c>
      <c r="BK250" s="62">
        <v>1</v>
      </c>
      <c r="BL250" s="62">
        <v>1</v>
      </c>
      <c r="BM250" s="62">
        <v>0.5</v>
      </c>
      <c r="BN250" s="62">
        <v>1</v>
      </c>
      <c r="BO250" s="62">
        <v>1</v>
      </c>
      <c r="BP250" s="62">
        <v>1</v>
      </c>
      <c r="BQ250" s="62">
        <v>1</v>
      </c>
      <c r="BR250" s="62">
        <v>1</v>
      </c>
      <c r="BS250" s="62">
        <v>1</v>
      </c>
      <c r="BT250" s="62">
        <v>1</v>
      </c>
      <c r="BU250" s="62">
        <v>99</v>
      </c>
      <c r="BV250" s="62">
        <v>99</v>
      </c>
      <c r="BW250" s="62">
        <v>99</v>
      </c>
      <c r="BX250" s="62">
        <v>99</v>
      </c>
      <c r="BY250" s="62">
        <v>1</v>
      </c>
      <c r="BZ250" s="62">
        <v>1</v>
      </c>
      <c r="CA250" s="62">
        <v>99</v>
      </c>
      <c r="CB250" s="62">
        <v>99</v>
      </c>
      <c r="CC250" s="62">
        <v>1</v>
      </c>
      <c r="CD250" s="62">
        <v>1</v>
      </c>
      <c r="CE250" s="62">
        <v>1</v>
      </c>
      <c r="CF250" s="62">
        <v>1</v>
      </c>
      <c r="CG250" s="62">
        <v>1</v>
      </c>
      <c r="CH250" s="62">
        <v>99</v>
      </c>
      <c r="CI250" s="62">
        <v>1</v>
      </c>
      <c r="CJ250" s="62">
        <v>1</v>
      </c>
      <c r="CK250" s="62">
        <v>1</v>
      </c>
      <c r="CL250" s="62">
        <v>1</v>
      </c>
      <c r="CM250" s="62">
        <v>1</v>
      </c>
      <c r="CN250" s="62">
        <v>1</v>
      </c>
      <c r="CO250" s="62">
        <v>1</v>
      </c>
      <c r="CP250" s="62">
        <v>1</v>
      </c>
      <c r="CQ250" s="62">
        <v>1</v>
      </c>
      <c r="CR250" s="62">
        <v>246</v>
      </c>
      <c r="CS250" s="62" t="s">
        <v>629</v>
      </c>
      <c r="CT250" s="62">
        <v>1</v>
      </c>
      <c r="CU250" s="62">
        <v>1</v>
      </c>
      <c r="CV250" s="62">
        <v>1</v>
      </c>
      <c r="CW250" s="62">
        <v>1</v>
      </c>
      <c r="CX250" s="62">
        <v>1</v>
      </c>
      <c r="CY250" s="62">
        <v>246</v>
      </c>
      <c r="CZ250" s="62" t="s">
        <v>629</v>
      </c>
      <c r="DA250" s="62">
        <v>0</v>
      </c>
      <c r="DB250" s="62">
        <v>1</v>
      </c>
      <c r="DC250" s="62">
        <v>1</v>
      </c>
      <c r="DD250" s="62">
        <v>0</v>
      </c>
      <c r="DE250" s="62">
        <v>1</v>
      </c>
      <c r="DF250" s="62">
        <v>0</v>
      </c>
      <c r="DG250" s="62">
        <v>0</v>
      </c>
      <c r="DH250" s="62">
        <v>0</v>
      </c>
      <c r="DI250" s="62">
        <v>1</v>
      </c>
      <c r="DJ250" s="62">
        <v>1</v>
      </c>
      <c r="DK250" s="62">
        <v>1</v>
      </c>
      <c r="DM250" s="62" t="s">
        <v>614</v>
      </c>
    </row>
    <row r="251" spans="1:117" s="65" customFormat="1">
      <c r="A251" s="62" t="s">
        <v>614</v>
      </c>
      <c r="B251" s="62">
        <v>18</v>
      </c>
      <c r="C251" s="62" t="s">
        <v>630</v>
      </c>
      <c r="D251" s="62">
        <v>247</v>
      </c>
      <c r="E251" s="62">
        <v>27</v>
      </c>
      <c r="F251" s="62">
        <v>0</v>
      </c>
      <c r="G251" s="62">
        <v>9</v>
      </c>
      <c r="H251" s="62">
        <v>1</v>
      </c>
      <c r="I251" s="62">
        <v>2</v>
      </c>
      <c r="J251" s="62">
        <v>1</v>
      </c>
      <c r="K251" s="62">
        <v>1</v>
      </c>
      <c r="L251" s="62">
        <v>1</v>
      </c>
      <c r="M251" s="62">
        <v>1</v>
      </c>
      <c r="N251" s="62">
        <v>1</v>
      </c>
      <c r="O251" s="62">
        <v>1</v>
      </c>
      <c r="P251" s="62">
        <v>1</v>
      </c>
      <c r="Q251" s="62">
        <v>99</v>
      </c>
      <c r="R251" s="62">
        <v>1</v>
      </c>
      <c r="S251" s="62">
        <v>1</v>
      </c>
      <c r="T251" s="62">
        <v>1</v>
      </c>
      <c r="U251" s="62">
        <v>1</v>
      </c>
      <c r="V251" s="62">
        <v>99</v>
      </c>
      <c r="W251" s="62">
        <v>1</v>
      </c>
      <c r="X251" s="62">
        <v>1</v>
      </c>
      <c r="Y251" s="62">
        <v>1</v>
      </c>
      <c r="Z251" s="62">
        <v>1</v>
      </c>
      <c r="AA251" s="62">
        <v>1</v>
      </c>
      <c r="AB251" s="62">
        <v>1</v>
      </c>
      <c r="AC251" s="62">
        <v>1</v>
      </c>
      <c r="AD251" s="62">
        <v>1</v>
      </c>
      <c r="AE251" s="62">
        <v>1</v>
      </c>
      <c r="AF251" s="62">
        <v>1</v>
      </c>
      <c r="AG251" s="62">
        <v>1</v>
      </c>
      <c r="AH251" s="62">
        <v>1</v>
      </c>
      <c r="AI251" s="62">
        <v>99</v>
      </c>
      <c r="AJ251" s="62">
        <v>1</v>
      </c>
      <c r="AK251" s="62">
        <v>1</v>
      </c>
      <c r="AL251" s="62">
        <v>1</v>
      </c>
      <c r="AM251" s="62">
        <v>1</v>
      </c>
      <c r="AN251" s="62">
        <v>1</v>
      </c>
      <c r="AO251" s="62">
        <v>1</v>
      </c>
      <c r="AP251" s="62">
        <v>1</v>
      </c>
      <c r="AQ251" s="62">
        <v>0</v>
      </c>
      <c r="AR251" s="62">
        <v>1</v>
      </c>
      <c r="AS251" s="62">
        <v>1</v>
      </c>
      <c r="AT251" s="62">
        <v>1</v>
      </c>
      <c r="AU251" s="62">
        <v>1</v>
      </c>
      <c r="AV251" s="62">
        <v>1</v>
      </c>
      <c r="AW251" s="62">
        <v>0</v>
      </c>
      <c r="AX251" s="62">
        <v>1</v>
      </c>
      <c r="AY251" s="62">
        <v>1</v>
      </c>
      <c r="AZ251" s="62">
        <v>99</v>
      </c>
      <c r="BA251" s="62">
        <v>99</v>
      </c>
      <c r="BB251" s="62">
        <v>99</v>
      </c>
      <c r="BC251" s="62">
        <v>99</v>
      </c>
      <c r="BD251" s="62">
        <v>1</v>
      </c>
      <c r="BE251" s="62">
        <v>1</v>
      </c>
      <c r="BF251" s="62">
        <v>0.5</v>
      </c>
      <c r="BG251" s="62">
        <v>0.5</v>
      </c>
      <c r="BH251" s="62">
        <v>0.5</v>
      </c>
      <c r="BI251" s="62">
        <v>0.5</v>
      </c>
      <c r="BJ251" s="62">
        <v>0.5</v>
      </c>
      <c r="BK251" s="62">
        <v>0.5</v>
      </c>
      <c r="BL251" s="62">
        <v>0</v>
      </c>
      <c r="BM251" s="62">
        <v>0</v>
      </c>
      <c r="BN251" s="62">
        <v>0</v>
      </c>
      <c r="BO251" s="62">
        <v>0</v>
      </c>
      <c r="BP251" s="62">
        <v>0</v>
      </c>
      <c r="BQ251" s="62">
        <v>0</v>
      </c>
      <c r="BR251" s="62">
        <v>0</v>
      </c>
      <c r="BS251" s="62">
        <v>0</v>
      </c>
      <c r="BT251" s="62">
        <v>0</v>
      </c>
      <c r="BU251" s="62">
        <v>99</v>
      </c>
      <c r="BV251" s="62">
        <v>99</v>
      </c>
      <c r="BW251" s="62">
        <v>99</v>
      </c>
      <c r="BX251" s="62">
        <v>99</v>
      </c>
      <c r="BY251" s="62">
        <v>0</v>
      </c>
      <c r="BZ251" s="62">
        <v>99</v>
      </c>
      <c r="CA251" s="62">
        <v>99</v>
      </c>
      <c r="CB251" s="62">
        <v>99</v>
      </c>
      <c r="CC251" s="62">
        <v>1</v>
      </c>
      <c r="CD251" s="62">
        <v>0</v>
      </c>
      <c r="CE251" s="62">
        <v>0</v>
      </c>
      <c r="CF251" s="62">
        <v>1</v>
      </c>
      <c r="CG251" s="62">
        <v>99</v>
      </c>
      <c r="CH251" s="62">
        <v>99</v>
      </c>
      <c r="CI251" s="62">
        <v>1</v>
      </c>
      <c r="CJ251" s="62">
        <v>1</v>
      </c>
      <c r="CK251" s="62">
        <v>0.5</v>
      </c>
      <c r="CL251" s="62">
        <v>1</v>
      </c>
      <c r="CM251" s="62">
        <v>99</v>
      </c>
      <c r="CN251" s="62">
        <v>1</v>
      </c>
      <c r="CO251" s="62">
        <v>1</v>
      </c>
      <c r="CP251" s="62">
        <v>1</v>
      </c>
      <c r="CQ251" s="62">
        <v>0</v>
      </c>
      <c r="CR251" s="62">
        <v>247</v>
      </c>
      <c r="CS251" s="62" t="s">
        <v>630</v>
      </c>
      <c r="CT251" s="62">
        <v>1</v>
      </c>
      <c r="CU251" s="62">
        <v>1</v>
      </c>
      <c r="CV251" s="62">
        <v>1</v>
      </c>
      <c r="CW251" s="62">
        <v>1</v>
      </c>
      <c r="CX251" s="62">
        <v>1</v>
      </c>
      <c r="CY251" s="62">
        <v>247</v>
      </c>
      <c r="CZ251" s="62" t="s">
        <v>630</v>
      </c>
      <c r="DA251" s="62">
        <v>1</v>
      </c>
      <c r="DB251" s="62">
        <v>1</v>
      </c>
      <c r="DC251" s="62">
        <v>0</v>
      </c>
      <c r="DD251" s="62">
        <v>0</v>
      </c>
      <c r="DE251" s="62">
        <v>0</v>
      </c>
      <c r="DF251" s="62">
        <v>0</v>
      </c>
      <c r="DG251" s="62">
        <v>0</v>
      </c>
      <c r="DH251" s="62">
        <v>0</v>
      </c>
      <c r="DI251" s="62">
        <v>1</v>
      </c>
      <c r="DJ251" s="62">
        <v>1</v>
      </c>
      <c r="DK251" s="62">
        <v>1</v>
      </c>
      <c r="DM251" s="62" t="s">
        <v>614</v>
      </c>
    </row>
    <row r="252" spans="1:117" s="65" customFormat="1">
      <c r="A252" s="62" t="s">
        <v>631</v>
      </c>
      <c r="B252" s="62">
        <v>19</v>
      </c>
      <c r="C252" s="62" t="s">
        <v>632</v>
      </c>
      <c r="D252" s="62">
        <v>248</v>
      </c>
      <c r="E252" s="62">
        <v>464</v>
      </c>
      <c r="F252" s="62">
        <v>0</v>
      </c>
      <c r="G252" s="62">
        <v>136</v>
      </c>
      <c r="H252" s="62">
        <v>1</v>
      </c>
      <c r="I252" s="62">
        <v>2</v>
      </c>
      <c r="J252" s="62"/>
      <c r="K252" s="62">
        <v>1</v>
      </c>
      <c r="L252" s="62">
        <v>1</v>
      </c>
      <c r="M252" s="62">
        <v>1</v>
      </c>
      <c r="N252" s="62">
        <v>1</v>
      </c>
      <c r="O252" s="62">
        <v>1</v>
      </c>
      <c r="P252" s="62">
        <v>1</v>
      </c>
      <c r="Q252" s="62">
        <v>99</v>
      </c>
      <c r="R252" s="62">
        <v>1</v>
      </c>
      <c r="S252" s="62">
        <v>1</v>
      </c>
      <c r="T252" s="62">
        <v>1</v>
      </c>
      <c r="U252" s="62">
        <v>1</v>
      </c>
      <c r="V252" s="62">
        <v>99</v>
      </c>
      <c r="W252" s="62">
        <v>1</v>
      </c>
      <c r="X252" s="62">
        <v>1</v>
      </c>
      <c r="Y252" s="62">
        <v>1</v>
      </c>
      <c r="Z252" s="62">
        <v>1</v>
      </c>
      <c r="AA252" s="62">
        <v>1</v>
      </c>
      <c r="AB252" s="62">
        <v>1</v>
      </c>
      <c r="AC252" s="62">
        <v>1</v>
      </c>
      <c r="AD252" s="62">
        <v>1</v>
      </c>
      <c r="AE252" s="62">
        <v>1</v>
      </c>
      <c r="AF252" s="62">
        <v>1</v>
      </c>
      <c r="AG252" s="62">
        <v>1</v>
      </c>
      <c r="AH252" s="62">
        <v>1</v>
      </c>
      <c r="AI252" s="62">
        <v>1</v>
      </c>
      <c r="AJ252" s="62">
        <v>1</v>
      </c>
      <c r="AK252" s="62">
        <v>1</v>
      </c>
      <c r="AL252" s="62">
        <v>1</v>
      </c>
      <c r="AM252" s="62">
        <v>1</v>
      </c>
      <c r="AN252" s="62">
        <v>1</v>
      </c>
      <c r="AO252" s="62">
        <v>1</v>
      </c>
      <c r="AP252" s="62">
        <v>1</v>
      </c>
      <c r="AQ252" s="62">
        <v>0</v>
      </c>
      <c r="AR252" s="62">
        <v>1</v>
      </c>
      <c r="AS252" s="62">
        <v>0.5</v>
      </c>
      <c r="AT252" s="62">
        <v>0.5</v>
      </c>
      <c r="AU252" s="62">
        <v>1</v>
      </c>
      <c r="AV252" s="62">
        <v>1</v>
      </c>
      <c r="AW252" s="62">
        <v>1</v>
      </c>
      <c r="AX252" s="62">
        <v>0</v>
      </c>
      <c r="AY252" s="62">
        <v>1</v>
      </c>
      <c r="AZ252" s="62">
        <v>99</v>
      </c>
      <c r="BA252" s="62">
        <v>99</v>
      </c>
      <c r="BB252" s="62">
        <v>99</v>
      </c>
      <c r="BC252" s="62">
        <v>99</v>
      </c>
      <c r="BD252" s="62">
        <v>1</v>
      </c>
      <c r="BE252" s="62">
        <v>1</v>
      </c>
      <c r="BF252" s="62">
        <v>1</v>
      </c>
      <c r="BG252" s="62">
        <v>0.5</v>
      </c>
      <c r="BH252" s="62">
        <v>1</v>
      </c>
      <c r="BI252" s="62">
        <v>0.5</v>
      </c>
      <c r="BJ252" s="62">
        <v>0.5</v>
      </c>
      <c r="BK252" s="62">
        <v>0</v>
      </c>
      <c r="BL252" s="62">
        <v>0</v>
      </c>
      <c r="BM252" s="62">
        <v>0</v>
      </c>
      <c r="BN252" s="62">
        <v>0.5</v>
      </c>
      <c r="BO252" s="62">
        <v>0.5</v>
      </c>
      <c r="BP252" s="62">
        <v>0</v>
      </c>
      <c r="BQ252" s="62">
        <v>0</v>
      </c>
      <c r="BR252" s="62">
        <v>0.5</v>
      </c>
      <c r="BS252" s="62">
        <v>0.5</v>
      </c>
      <c r="BT252" s="62">
        <v>0.5</v>
      </c>
      <c r="BU252" s="62">
        <v>99</v>
      </c>
      <c r="BV252" s="62">
        <v>99</v>
      </c>
      <c r="BW252" s="62">
        <v>99</v>
      </c>
      <c r="BX252" s="62">
        <v>99</v>
      </c>
      <c r="BY252" s="62">
        <v>0</v>
      </c>
      <c r="BZ252" s="62">
        <v>1</v>
      </c>
      <c r="CA252" s="62">
        <v>99</v>
      </c>
      <c r="CB252" s="62">
        <v>99</v>
      </c>
      <c r="CC252" s="62">
        <v>1</v>
      </c>
      <c r="CD252" s="62">
        <v>1</v>
      </c>
      <c r="CE252" s="62">
        <v>1</v>
      </c>
      <c r="CF252" s="62">
        <v>1</v>
      </c>
      <c r="CG252" s="62">
        <v>99</v>
      </c>
      <c r="CH252" s="62">
        <v>99</v>
      </c>
      <c r="CI252" s="62">
        <v>1</v>
      </c>
      <c r="CJ252" s="62">
        <v>1</v>
      </c>
      <c r="CK252" s="62">
        <v>1</v>
      </c>
      <c r="CL252" s="62">
        <v>1</v>
      </c>
      <c r="CM252" s="62">
        <v>1</v>
      </c>
      <c r="CN252" s="62">
        <v>1</v>
      </c>
      <c r="CO252" s="62">
        <v>1</v>
      </c>
      <c r="CP252" s="62">
        <v>1</v>
      </c>
      <c r="CQ252" s="62">
        <v>1</v>
      </c>
      <c r="CR252" s="62">
        <v>248</v>
      </c>
      <c r="CS252" s="62" t="s">
        <v>632</v>
      </c>
      <c r="CT252" s="62">
        <v>1</v>
      </c>
      <c r="CU252" s="62">
        <v>1</v>
      </c>
      <c r="CV252" s="62">
        <v>1</v>
      </c>
      <c r="CW252" s="62">
        <v>1</v>
      </c>
      <c r="CX252" s="62">
        <v>1</v>
      </c>
      <c r="CY252" s="62">
        <v>248</v>
      </c>
      <c r="CZ252" s="62" t="s">
        <v>632</v>
      </c>
      <c r="DA252" s="62">
        <v>1</v>
      </c>
      <c r="DB252" s="62">
        <v>0</v>
      </c>
      <c r="DC252" s="62">
        <v>0</v>
      </c>
      <c r="DD252" s="62">
        <v>0</v>
      </c>
      <c r="DE252" s="62">
        <v>0</v>
      </c>
      <c r="DF252" s="62">
        <v>0</v>
      </c>
      <c r="DG252" s="62">
        <v>0</v>
      </c>
      <c r="DH252" s="62">
        <v>0</v>
      </c>
      <c r="DI252" s="62">
        <v>1</v>
      </c>
      <c r="DJ252" s="62">
        <v>1</v>
      </c>
      <c r="DK252" s="62">
        <v>1</v>
      </c>
      <c r="DM252" s="62" t="s">
        <v>631</v>
      </c>
    </row>
    <row r="253" spans="1:117" s="65" customFormat="1">
      <c r="A253" s="62" t="s">
        <v>631</v>
      </c>
      <c r="B253" s="62">
        <v>19</v>
      </c>
      <c r="C253" s="62" t="s">
        <v>633</v>
      </c>
      <c r="D253" s="62">
        <v>249</v>
      </c>
      <c r="E253" s="62">
        <v>100</v>
      </c>
      <c r="F253" s="62">
        <v>3</v>
      </c>
      <c r="G253" s="62">
        <v>33</v>
      </c>
      <c r="H253" s="62">
        <v>1</v>
      </c>
      <c r="I253" s="62">
        <v>2</v>
      </c>
      <c r="J253" s="62"/>
      <c r="K253" s="62">
        <v>1</v>
      </c>
      <c r="L253" s="62">
        <v>1</v>
      </c>
      <c r="M253" s="62">
        <v>1</v>
      </c>
      <c r="N253" s="62">
        <v>1</v>
      </c>
      <c r="O253" s="62">
        <v>1</v>
      </c>
      <c r="P253" s="62">
        <v>1</v>
      </c>
      <c r="Q253" s="62">
        <v>99</v>
      </c>
      <c r="R253" s="62">
        <v>1</v>
      </c>
      <c r="S253" s="62">
        <v>1</v>
      </c>
      <c r="T253" s="62">
        <v>1</v>
      </c>
      <c r="U253" s="62">
        <v>1</v>
      </c>
      <c r="V253" s="62">
        <v>99</v>
      </c>
      <c r="W253" s="62">
        <v>1</v>
      </c>
      <c r="X253" s="62">
        <v>1</v>
      </c>
      <c r="Y253" s="62">
        <v>1</v>
      </c>
      <c r="Z253" s="62">
        <v>1</v>
      </c>
      <c r="AA253" s="62">
        <v>1</v>
      </c>
      <c r="AB253" s="62">
        <v>1</v>
      </c>
      <c r="AC253" s="62">
        <v>1</v>
      </c>
      <c r="AD253" s="62">
        <v>1</v>
      </c>
      <c r="AE253" s="62">
        <v>1</v>
      </c>
      <c r="AF253" s="62">
        <v>1</v>
      </c>
      <c r="AG253" s="62">
        <v>1</v>
      </c>
      <c r="AH253" s="62">
        <v>1</v>
      </c>
      <c r="AI253" s="62">
        <v>1</v>
      </c>
      <c r="AJ253" s="62">
        <v>1</v>
      </c>
      <c r="AK253" s="62">
        <v>1</v>
      </c>
      <c r="AL253" s="62">
        <v>1</v>
      </c>
      <c r="AM253" s="62">
        <v>1</v>
      </c>
      <c r="AN253" s="62">
        <v>1</v>
      </c>
      <c r="AO253" s="62">
        <v>1</v>
      </c>
      <c r="AP253" s="62">
        <v>1</v>
      </c>
      <c r="AQ253" s="62">
        <v>1</v>
      </c>
      <c r="AR253" s="62">
        <v>1</v>
      </c>
      <c r="AS253" s="62">
        <v>1</v>
      </c>
      <c r="AT253" s="62">
        <v>1</v>
      </c>
      <c r="AU253" s="62">
        <v>1</v>
      </c>
      <c r="AV253" s="62">
        <v>1</v>
      </c>
      <c r="AW253" s="62">
        <v>1</v>
      </c>
      <c r="AX253" s="62">
        <v>1</v>
      </c>
      <c r="AY253" s="62">
        <v>1</v>
      </c>
      <c r="AZ253" s="62">
        <v>99</v>
      </c>
      <c r="BA253" s="62">
        <v>99</v>
      </c>
      <c r="BB253" s="62">
        <v>99</v>
      </c>
      <c r="BC253" s="62">
        <v>99</v>
      </c>
      <c r="BD253" s="62">
        <v>1</v>
      </c>
      <c r="BE253" s="62">
        <v>1</v>
      </c>
      <c r="BF253" s="62">
        <v>1</v>
      </c>
      <c r="BG253" s="62">
        <v>1</v>
      </c>
      <c r="BH253" s="62">
        <v>1</v>
      </c>
      <c r="BI253" s="62">
        <v>1</v>
      </c>
      <c r="BJ253" s="62">
        <v>1</v>
      </c>
      <c r="BK253" s="62">
        <v>1</v>
      </c>
      <c r="BL253" s="62">
        <v>1</v>
      </c>
      <c r="BM253" s="62">
        <v>1</v>
      </c>
      <c r="BN253" s="62">
        <v>1</v>
      </c>
      <c r="BO253" s="62">
        <v>1</v>
      </c>
      <c r="BP253" s="62">
        <v>1</v>
      </c>
      <c r="BQ253" s="62">
        <v>1</v>
      </c>
      <c r="BR253" s="62">
        <v>1</v>
      </c>
      <c r="BS253" s="62">
        <v>1</v>
      </c>
      <c r="BT253" s="62">
        <v>1</v>
      </c>
      <c r="BU253" s="62">
        <v>99</v>
      </c>
      <c r="BV253" s="62">
        <v>99</v>
      </c>
      <c r="BW253" s="62">
        <v>99</v>
      </c>
      <c r="BX253" s="62">
        <v>99</v>
      </c>
      <c r="BY253" s="62">
        <v>1</v>
      </c>
      <c r="BZ253" s="62">
        <v>1</v>
      </c>
      <c r="CA253" s="62">
        <v>99</v>
      </c>
      <c r="CB253" s="62">
        <v>99</v>
      </c>
      <c r="CC253" s="62">
        <v>1</v>
      </c>
      <c r="CD253" s="62">
        <v>1</v>
      </c>
      <c r="CE253" s="62">
        <v>1</v>
      </c>
      <c r="CF253" s="62">
        <v>1</v>
      </c>
      <c r="CG253" s="62">
        <v>1</v>
      </c>
      <c r="CH253" s="62">
        <v>1</v>
      </c>
      <c r="CI253" s="62">
        <v>1</v>
      </c>
      <c r="CJ253" s="62">
        <v>1</v>
      </c>
      <c r="CK253" s="62">
        <v>1</v>
      </c>
      <c r="CL253" s="62">
        <v>1</v>
      </c>
      <c r="CM253" s="62">
        <v>1</v>
      </c>
      <c r="CN253" s="62">
        <v>1</v>
      </c>
      <c r="CO253" s="62">
        <v>1</v>
      </c>
      <c r="CP253" s="62">
        <v>1</v>
      </c>
      <c r="CQ253" s="62">
        <v>1</v>
      </c>
      <c r="CR253" s="62">
        <v>249</v>
      </c>
      <c r="CS253" s="62" t="s">
        <v>633</v>
      </c>
      <c r="CT253" s="62">
        <v>1</v>
      </c>
      <c r="CU253" s="62">
        <v>1</v>
      </c>
      <c r="CV253" s="62">
        <v>1</v>
      </c>
      <c r="CW253" s="62">
        <v>1</v>
      </c>
      <c r="CX253" s="62">
        <v>1</v>
      </c>
      <c r="CY253" s="62">
        <v>249</v>
      </c>
      <c r="CZ253" s="62" t="s">
        <v>633</v>
      </c>
      <c r="DA253" s="62">
        <v>0</v>
      </c>
      <c r="DB253" s="62">
        <v>1</v>
      </c>
      <c r="DC253" s="62">
        <v>0</v>
      </c>
      <c r="DD253" s="62">
        <v>0</v>
      </c>
      <c r="DE253" s="62">
        <v>0</v>
      </c>
      <c r="DF253" s="62">
        <v>0</v>
      </c>
      <c r="DG253" s="62">
        <v>1</v>
      </c>
      <c r="DH253" s="62">
        <v>0</v>
      </c>
      <c r="DI253" s="62">
        <v>1</v>
      </c>
      <c r="DJ253" s="62">
        <v>1</v>
      </c>
      <c r="DK253" s="62">
        <v>1</v>
      </c>
      <c r="DM253" s="62" t="s">
        <v>631</v>
      </c>
    </row>
    <row r="254" spans="1:117" s="65" customFormat="1">
      <c r="A254" s="62" t="s">
        <v>631</v>
      </c>
      <c r="B254" s="62">
        <v>19</v>
      </c>
      <c r="C254" s="62" t="s">
        <v>634</v>
      </c>
      <c r="D254" s="62">
        <v>250</v>
      </c>
      <c r="E254" s="62">
        <v>28</v>
      </c>
      <c r="F254" s="62">
        <v>3</v>
      </c>
      <c r="G254" s="62">
        <v>13</v>
      </c>
      <c r="H254" s="62">
        <v>1</v>
      </c>
      <c r="I254" s="62">
        <v>2</v>
      </c>
      <c r="J254" s="62">
        <v>3</v>
      </c>
      <c r="K254" s="62">
        <v>1</v>
      </c>
      <c r="L254" s="62">
        <v>1</v>
      </c>
      <c r="M254" s="62">
        <v>1</v>
      </c>
      <c r="N254" s="62">
        <v>1</v>
      </c>
      <c r="O254" s="62">
        <v>1</v>
      </c>
      <c r="P254" s="62">
        <v>1</v>
      </c>
      <c r="Q254" s="62">
        <v>1</v>
      </c>
      <c r="R254" s="62">
        <v>1</v>
      </c>
      <c r="S254" s="62">
        <v>1</v>
      </c>
      <c r="T254" s="62">
        <v>1</v>
      </c>
      <c r="U254" s="62">
        <v>1</v>
      </c>
      <c r="V254" s="62">
        <v>99</v>
      </c>
      <c r="W254" s="62">
        <v>1</v>
      </c>
      <c r="X254" s="62">
        <v>1</v>
      </c>
      <c r="Y254" s="62">
        <v>1</v>
      </c>
      <c r="Z254" s="62">
        <v>1</v>
      </c>
      <c r="AA254" s="62">
        <v>1</v>
      </c>
      <c r="AB254" s="62">
        <v>1</v>
      </c>
      <c r="AC254" s="62">
        <v>1</v>
      </c>
      <c r="AD254" s="62">
        <v>1</v>
      </c>
      <c r="AE254" s="62">
        <v>1</v>
      </c>
      <c r="AF254" s="62">
        <v>1</v>
      </c>
      <c r="AG254" s="62">
        <v>1</v>
      </c>
      <c r="AH254" s="62">
        <v>1</v>
      </c>
      <c r="AI254" s="62">
        <v>1</v>
      </c>
      <c r="AJ254" s="62">
        <v>1</v>
      </c>
      <c r="AK254" s="62">
        <v>1</v>
      </c>
      <c r="AL254" s="62">
        <v>1</v>
      </c>
      <c r="AM254" s="62">
        <v>1</v>
      </c>
      <c r="AN254" s="62">
        <v>1</v>
      </c>
      <c r="AO254" s="62">
        <v>1</v>
      </c>
      <c r="AP254" s="62">
        <v>1</v>
      </c>
      <c r="AQ254" s="62">
        <v>1</v>
      </c>
      <c r="AR254" s="62">
        <v>1</v>
      </c>
      <c r="AS254" s="62">
        <v>1</v>
      </c>
      <c r="AT254" s="62">
        <v>1</v>
      </c>
      <c r="AU254" s="62">
        <v>1</v>
      </c>
      <c r="AV254" s="62">
        <v>1</v>
      </c>
      <c r="AW254" s="62">
        <v>1</v>
      </c>
      <c r="AX254" s="62">
        <v>1</v>
      </c>
      <c r="AY254" s="62">
        <v>1</v>
      </c>
      <c r="AZ254" s="62">
        <v>99</v>
      </c>
      <c r="BA254" s="62">
        <v>99</v>
      </c>
      <c r="BB254" s="62">
        <v>99</v>
      </c>
      <c r="BC254" s="62">
        <v>99</v>
      </c>
      <c r="BD254" s="62">
        <v>1</v>
      </c>
      <c r="BE254" s="62">
        <v>1</v>
      </c>
      <c r="BF254" s="62">
        <v>1</v>
      </c>
      <c r="BG254" s="62">
        <v>1</v>
      </c>
      <c r="BH254" s="62">
        <v>1</v>
      </c>
      <c r="BI254" s="62">
        <v>1</v>
      </c>
      <c r="BJ254" s="62">
        <v>1</v>
      </c>
      <c r="BK254" s="62">
        <v>1</v>
      </c>
      <c r="BL254" s="62">
        <v>1</v>
      </c>
      <c r="BM254" s="62">
        <v>1</v>
      </c>
      <c r="BN254" s="62">
        <v>1</v>
      </c>
      <c r="BO254" s="62">
        <v>1</v>
      </c>
      <c r="BP254" s="62">
        <v>1</v>
      </c>
      <c r="BQ254" s="62">
        <v>1</v>
      </c>
      <c r="BR254" s="62">
        <v>1</v>
      </c>
      <c r="BS254" s="62">
        <v>1</v>
      </c>
      <c r="BT254" s="62">
        <v>1</v>
      </c>
      <c r="BU254" s="62">
        <v>99</v>
      </c>
      <c r="BV254" s="62">
        <v>99</v>
      </c>
      <c r="BW254" s="62">
        <v>99</v>
      </c>
      <c r="BX254" s="62">
        <v>99</v>
      </c>
      <c r="BY254" s="62">
        <v>1</v>
      </c>
      <c r="BZ254" s="62">
        <v>1</v>
      </c>
      <c r="CA254" s="62">
        <v>99</v>
      </c>
      <c r="CB254" s="62">
        <v>99</v>
      </c>
      <c r="CC254" s="62">
        <v>1</v>
      </c>
      <c r="CD254" s="62">
        <v>1</v>
      </c>
      <c r="CE254" s="62">
        <v>1</v>
      </c>
      <c r="CF254" s="62">
        <v>1</v>
      </c>
      <c r="CG254" s="62">
        <v>1</v>
      </c>
      <c r="CH254" s="62">
        <v>1</v>
      </c>
      <c r="CI254" s="62">
        <v>1</v>
      </c>
      <c r="CJ254" s="62">
        <v>1</v>
      </c>
      <c r="CK254" s="62">
        <v>1</v>
      </c>
      <c r="CL254" s="62">
        <v>1</v>
      </c>
      <c r="CM254" s="62">
        <v>1</v>
      </c>
      <c r="CN254" s="62">
        <v>1</v>
      </c>
      <c r="CO254" s="62">
        <v>1</v>
      </c>
      <c r="CP254" s="62">
        <v>1</v>
      </c>
      <c r="CQ254" s="62">
        <v>1</v>
      </c>
      <c r="CR254" s="62">
        <v>250</v>
      </c>
      <c r="CS254" s="62" t="s">
        <v>634</v>
      </c>
      <c r="CT254" s="62">
        <v>1</v>
      </c>
      <c r="CU254" s="62">
        <v>1</v>
      </c>
      <c r="CV254" s="62">
        <v>1</v>
      </c>
      <c r="CW254" s="62">
        <v>1</v>
      </c>
      <c r="CX254" s="62">
        <v>1</v>
      </c>
      <c r="CY254" s="62">
        <v>250</v>
      </c>
      <c r="CZ254" s="62" t="s">
        <v>634</v>
      </c>
      <c r="DA254" s="62">
        <v>0</v>
      </c>
      <c r="DB254" s="62">
        <v>0</v>
      </c>
      <c r="DC254" s="62">
        <v>1</v>
      </c>
      <c r="DD254" s="62">
        <v>0</v>
      </c>
      <c r="DE254" s="62">
        <v>0</v>
      </c>
      <c r="DF254" s="62">
        <v>1</v>
      </c>
      <c r="DG254" s="62">
        <v>1</v>
      </c>
      <c r="DH254" s="62">
        <v>0</v>
      </c>
      <c r="DI254" s="62">
        <v>1</v>
      </c>
      <c r="DJ254" s="62">
        <v>1</v>
      </c>
      <c r="DK254" s="62">
        <v>1</v>
      </c>
      <c r="DM254" s="62" t="s">
        <v>631</v>
      </c>
    </row>
    <row r="255" spans="1:117" s="65" customFormat="1">
      <c r="A255" s="62" t="s">
        <v>631</v>
      </c>
      <c r="B255" s="62">
        <v>19</v>
      </c>
      <c r="C255" s="62" t="s">
        <v>635</v>
      </c>
      <c r="D255" s="62">
        <v>251</v>
      </c>
      <c r="E255" s="62">
        <v>148</v>
      </c>
      <c r="F255" s="62">
        <v>11</v>
      </c>
      <c r="G255" s="62">
        <v>48</v>
      </c>
      <c r="H255" s="62">
        <v>1</v>
      </c>
      <c r="I255" s="62">
        <v>2</v>
      </c>
      <c r="J255" s="62"/>
      <c r="K255" s="62">
        <v>1</v>
      </c>
      <c r="L255" s="62">
        <v>1</v>
      </c>
      <c r="M255" s="62">
        <v>1</v>
      </c>
      <c r="N255" s="62">
        <v>1</v>
      </c>
      <c r="O255" s="62">
        <v>1</v>
      </c>
      <c r="P255" s="62">
        <v>1</v>
      </c>
      <c r="Q255" s="62">
        <v>1</v>
      </c>
      <c r="R255" s="62">
        <v>1</v>
      </c>
      <c r="S255" s="62">
        <v>1</v>
      </c>
      <c r="T255" s="62">
        <v>1</v>
      </c>
      <c r="U255" s="62">
        <v>1</v>
      </c>
      <c r="V255" s="62">
        <v>99</v>
      </c>
      <c r="W255" s="62">
        <v>1</v>
      </c>
      <c r="X255" s="62">
        <v>1</v>
      </c>
      <c r="Y255" s="62">
        <v>1</v>
      </c>
      <c r="Z255" s="62">
        <v>1</v>
      </c>
      <c r="AA255" s="62">
        <v>1</v>
      </c>
      <c r="AB255" s="62">
        <v>1</v>
      </c>
      <c r="AC255" s="62">
        <v>1</v>
      </c>
      <c r="AD255" s="62">
        <v>1</v>
      </c>
      <c r="AE255" s="62">
        <v>1</v>
      </c>
      <c r="AF255" s="62">
        <v>1</v>
      </c>
      <c r="AG255" s="62">
        <v>1</v>
      </c>
      <c r="AH255" s="62">
        <v>1</v>
      </c>
      <c r="AI255" s="62">
        <v>1</v>
      </c>
      <c r="AJ255" s="62">
        <v>1</v>
      </c>
      <c r="AK255" s="62">
        <v>1</v>
      </c>
      <c r="AL255" s="62">
        <v>1</v>
      </c>
      <c r="AM255" s="62">
        <v>1</v>
      </c>
      <c r="AN255" s="62">
        <v>1</v>
      </c>
      <c r="AO255" s="62">
        <v>1</v>
      </c>
      <c r="AP255" s="62">
        <v>1</v>
      </c>
      <c r="AQ255" s="62">
        <v>1</v>
      </c>
      <c r="AR255" s="62">
        <v>1</v>
      </c>
      <c r="AS255" s="62">
        <v>1</v>
      </c>
      <c r="AT255" s="62">
        <v>1</v>
      </c>
      <c r="AU255" s="62">
        <v>1</v>
      </c>
      <c r="AV255" s="62">
        <v>1</v>
      </c>
      <c r="AW255" s="62">
        <v>1</v>
      </c>
      <c r="AX255" s="62">
        <v>1</v>
      </c>
      <c r="AY255" s="62">
        <v>1</v>
      </c>
      <c r="AZ255" s="62">
        <v>99</v>
      </c>
      <c r="BA255" s="62">
        <v>99</v>
      </c>
      <c r="BB255" s="62">
        <v>99</v>
      </c>
      <c r="BC255" s="62">
        <v>99</v>
      </c>
      <c r="BD255" s="62">
        <v>1</v>
      </c>
      <c r="BE255" s="62">
        <v>1</v>
      </c>
      <c r="BF255" s="62">
        <v>1</v>
      </c>
      <c r="BG255" s="62">
        <v>1</v>
      </c>
      <c r="BH255" s="62">
        <v>1</v>
      </c>
      <c r="BI255" s="62">
        <v>1</v>
      </c>
      <c r="BJ255" s="62">
        <v>1</v>
      </c>
      <c r="BK255" s="62">
        <v>1</v>
      </c>
      <c r="BL255" s="62">
        <v>1</v>
      </c>
      <c r="BM255" s="62">
        <v>1</v>
      </c>
      <c r="BN255" s="62">
        <v>1</v>
      </c>
      <c r="BO255" s="62">
        <v>1</v>
      </c>
      <c r="BP255" s="62">
        <v>1</v>
      </c>
      <c r="BQ255" s="62">
        <v>1</v>
      </c>
      <c r="BR255" s="62">
        <v>1</v>
      </c>
      <c r="BS255" s="62">
        <v>1</v>
      </c>
      <c r="BT255" s="62">
        <v>1</v>
      </c>
      <c r="BU255" s="62">
        <v>1</v>
      </c>
      <c r="BV255" s="62">
        <v>1</v>
      </c>
      <c r="BW255" s="62">
        <v>1</v>
      </c>
      <c r="BX255" s="62">
        <v>0</v>
      </c>
      <c r="BY255" s="62">
        <v>1</v>
      </c>
      <c r="BZ255" s="62">
        <v>1</v>
      </c>
      <c r="CA255" s="62">
        <v>1</v>
      </c>
      <c r="CB255" s="62">
        <v>99</v>
      </c>
      <c r="CC255" s="62">
        <v>1</v>
      </c>
      <c r="CD255" s="62">
        <v>1</v>
      </c>
      <c r="CE255" s="62">
        <v>1</v>
      </c>
      <c r="CF255" s="62">
        <v>1</v>
      </c>
      <c r="CG255" s="62">
        <v>1</v>
      </c>
      <c r="CH255" s="62">
        <v>99</v>
      </c>
      <c r="CI255" s="62">
        <v>1</v>
      </c>
      <c r="CJ255" s="62">
        <v>1</v>
      </c>
      <c r="CK255" s="62">
        <v>1</v>
      </c>
      <c r="CL255" s="62">
        <v>1</v>
      </c>
      <c r="CM255" s="62">
        <v>1</v>
      </c>
      <c r="CN255" s="62">
        <v>1</v>
      </c>
      <c r="CO255" s="62">
        <v>1</v>
      </c>
      <c r="CP255" s="62">
        <v>1</v>
      </c>
      <c r="CQ255" s="62">
        <v>1</v>
      </c>
      <c r="CR255" s="62">
        <v>251</v>
      </c>
      <c r="CS255" s="62" t="s">
        <v>635</v>
      </c>
      <c r="CT255" s="62">
        <v>1</v>
      </c>
      <c r="CU255" s="62">
        <v>1</v>
      </c>
      <c r="CV255" s="62">
        <v>1</v>
      </c>
      <c r="CW255" s="62">
        <v>1</v>
      </c>
      <c r="CX255" s="62">
        <v>1</v>
      </c>
      <c r="CY255" s="62">
        <v>251</v>
      </c>
      <c r="CZ255" s="62" t="s">
        <v>635</v>
      </c>
      <c r="DA255" s="62">
        <v>1</v>
      </c>
      <c r="DB255" s="62">
        <v>0</v>
      </c>
      <c r="DC255" s="62">
        <v>0</v>
      </c>
      <c r="DD255" s="62">
        <v>0</v>
      </c>
      <c r="DE255" s="62">
        <v>1</v>
      </c>
      <c r="DF255" s="62">
        <v>1</v>
      </c>
      <c r="DG255" s="62">
        <v>1</v>
      </c>
      <c r="DH255" s="62">
        <v>0</v>
      </c>
      <c r="DI255" s="62">
        <v>1</v>
      </c>
      <c r="DJ255" s="62">
        <v>1</v>
      </c>
      <c r="DK255" s="62">
        <v>1</v>
      </c>
      <c r="DM255" s="62" t="s">
        <v>631</v>
      </c>
    </row>
    <row r="256" spans="1:117" s="65" customFormat="1">
      <c r="A256" s="62" t="s">
        <v>631</v>
      </c>
      <c r="B256" s="62">
        <v>19</v>
      </c>
      <c r="C256" s="62" t="s">
        <v>636</v>
      </c>
      <c r="D256" s="62">
        <v>252</v>
      </c>
      <c r="E256" s="62">
        <v>35</v>
      </c>
      <c r="F256" s="62">
        <v>0</v>
      </c>
      <c r="G256" s="62">
        <v>7</v>
      </c>
      <c r="H256" s="62">
        <v>1</v>
      </c>
      <c r="I256" s="62">
        <v>2</v>
      </c>
      <c r="J256" s="62">
        <v>1</v>
      </c>
      <c r="K256" s="62">
        <v>1</v>
      </c>
      <c r="L256" s="62">
        <v>1</v>
      </c>
      <c r="M256" s="62">
        <v>1</v>
      </c>
      <c r="N256" s="62">
        <v>1</v>
      </c>
      <c r="O256" s="62">
        <v>1</v>
      </c>
      <c r="P256" s="62">
        <v>1</v>
      </c>
      <c r="Q256" s="62">
        <v>99</v>
      </c>
      <c r="R256" s="62">
        <v>1</v>
      </c>
      <c r="S256" s="62">
        <v>99</v>
      </c>
      <c r="T256" s="62">
        <v>1</v>
      </c>
      <c r="U256" s="62">
        <v>1</v>
      </c>
      <c r="V256" s="62">
        <v>99</v>
      </c>
      <c r="W256" s="62">
        <v>1</v>
      </c>
      <c r="X256" s="62">
        <v>1</v>
      </c>
      <c r="Y256" s="62">
        <v>1</v>
      </c>
      <c r="Z256" s="62">
        <v>1</v>
      </c>
      <c r="AA256" s="62">
        <v>1</v>
      </c>
      <c r="AB256" s="62">
        <v>1</v>
      </c>
      <c r="AC256" s="62">
        <v>1</v>
      </c>
      <c r="AD256" s="62">
        <v>1</v>
      </c>
      <c r="AE256" s="62">
        <v>1</v>
      </c>
      <c r="AF256" s="62">
        <v>1</v>
      </c>
      <c r="AG256" s="62">
        <v>1</v>
      </c>
      <c r="AH256" s="62">
        <v>1</v>
      </c>
      <c r="AI256" s="62">
        <v>99</v>
      </c>
      <c r="AJ256" s="62">
        <v>1</v>
      </c>
      <c r="AK256" s="62">
        <v>1</v>
      </c>
      <c r="AL256" s="62">
        <v>1</v>
      </c>
      <c r="AM256" s="62">
        <v>1</v>
      </c>
      <c r="AN256" s="62">
        <v>0</v>
      </c>
      <c r="AO256" s="62">
        <v>1</v>
      </c>
      <c r="AP256" s="62">
        <v>1</v>
      </c>
      <c r="AQ256" s="62">
        <v>0</v>
      </c>
      <c r="AR256" s="62">
        <v>1</v>
      </c>
      <c r="AS256" s="62">
        <v>1</v>
      </c>
      <c r="AT256" s="62">
        <v>1</v>
      </c>
      <c r="AU256" s="62">
        <v>1</v>
      </c>
      <c r="AV256" s="62">
        <v>1</v>
      </c>
      <c r="AW256" s="62">
        <v>1</v>
      </c>
      <c r="AX256" s="62">
        <v>1</v>
      </c>
      <c r="AY256" s="62">
        <v>1</v>
      </c>
      <c r="AZ256" s="62">
        <v>99</v>
      </c>
      <c r="BA256" s="62">
        <v>99</v>
      </c>
      <c r="BB256" s="62">
        <v>99</v>
      </c>
      <c r="BC256" s="62">
        <v>99</v>
      </c>
      <c r="BD256" s="62">
        <v>1</v>
      </c>
      <c r="BE256" s="62">
        <v>1</v>
      </c>
      <c r="BF256" s="62">
        <v>1</v>
      </c>
      <c r="BG256" s="62">
        <v>1</v>
      </c>
      <c r="BH256" s="62">
        <v>1</v>
      </c>
      <c r="BI256" s="62">
        <v>1</v>
      </c>
      <c r="BJ256" s="62">
        <v>1</v>
      </c>
      <c r="BK256" s="62">
        <v>1</v>
      </c>
      <c r="BL256" s="62">
        <v>1</v>
      </c>
      <c r="BM256" s="62">
        <v>0</v>
      </c>
      <c r="BN256" s="62">
        <v>0.5</v>
      </c>
      <c r="BO256" s="62">
        <v>1</v>
      </c>
      <c r="BP256" s="62">
        <v>1</v>
      </c>
      <c r="BQ256" s="62">
        <v>0.5</v>
      </c>
      <c r="BR256" s="62">
        <v>0.5</v>
      </c>
      <c r="BS256" s="62">
        <v>1</v>
      </c>
      <c r="BT256" s="62">
        <v>1</v>
      </c>
      <c r="BU256" s="62">
        <v>99</v>
      </c>
      <c r="BV256" s="62">
        <v>99</v>
      </c>
      <c r="BW256" s="62">
        <v>99</v>
      </c>
      <c r="BX256" s="62">
        <v>99</v>
      </c>
      <c r="BY256" s="62">
        <v>0.5</v>
      </c>
      <c r="BZ256" s="62">
        <v>1</v>
      </c>
      <c r="CA256" s="62">
        <v>99</v>
      </c>
      <c r="CB256" s="62">
        <v>99</v>
      </c>
      <c r="CC256" s="62">
        <v>1</v>
      </c>
      <c r="CD256" s="62">
        <v>1</v>
      </c>
      <c r="CE256" s="62">
        <v>1</v>
      </c>
      <c r="CF256" s="62">
        <v>1</v>
      </c>
      <c r="CG256" s="62">
        <v>99</v>
      </c>
      <c r="CH256" s="62">
        <v>99</v>
      </c>
      <c r="CI256" s="62">
        <v>1</v>
      </c>
      <c r="CJ256" s="62">
        <v>1</v>
      </c>
      <c r="CK256" s="62">
        <v>1</v>
      </c>
      <c r="CL256" s="62">
        <v>1</v>
      </c>
      <c r="CM256" s="62">
        <v>1</v>
      </c>
      <c r="CN256" s="62">
        <v>1</v>
      </c>
      <c r="CO256" s="62">
        <v>1</v>
      </c>
      <c r="CP256" s="62">
        <v>1</v>
      </c>
      <c r="CQ256" s="62">
        <v>1</v>
      </c>
      <c r="CR256" s="62">
        <v>252</v>
      </c>
      <c r="CS256" s="62" t="s">
        <v>636</v>
      </c>
      <c r="CT256" s="62">
        <v>1</v>
      </c>
      <c r="CU256" s="62">
        <v>1</v>
      </c>
      <c r="CV256" s="62">
        <v>1</v>
      </c>
      <c r="CW256" s="62">
        <v>1</v>
      </c>
      <c r="CX256" s="62">
        <v>1</v>
      </c>
      <c r="CY256" s="62">
        <v>252</v>
      </c>
      <c r="CZ256" s="62" t="s">
        <v>636</v>
      </c>
      <c r="DA256" s="62">
        <v>0</v>
      </c>
      <c r="DB256" s="62">
        <v>1</v>
      </c>
      <c r="DC256" s="62">
        <v>1</v>
      </c>
      <c r="DD256" s="62">
        <v>0</v>
      </c>
      <c r="DE256" s="62">
        <v>0</v>
      </c>
      <c r="DF256" s="62">
        <v>0</v>
      </c>
      <c r="DG256" s="62">
        <v>1</v>
      </c>
      <c r="DH256" s="62">
        <v>0</v>
      </c>
      <c r="DI256" s="62">
        <v>1</v>
      </c>
      <c r="DJ256" s="62">
        <v>1</v>
      </c>
      <c r="DK256" s="62">
        <v>1</v>
      </c>
      <c r="DM256" s="62" t="s">
        <v>631</v>
      </c>
    </row>
    <row r="257" spans="1:117" s="65" customFormat="1">
      <c r="A257" s="62" t="s">
        <v>631</v>
      </c>
      <c r="B257" s="62">
        <v>19</v>
      </c>
      <c r="C257" s="62" t="s">
        <v>637</v>
      </c>
      <c r="D257" s="62">
        <v>253</v>
      </c>
      <c r="E257" s="62">
        <v>43</v>
      </c>
      <c r="F257" s="62">
        <v>1</v>
      </c>
      <c r="G257" s="62">
        <v>18</v>
      </c>
      <c r="H257" s="62">
        <v>1</v>
      </c>
      <c r="I257" s="62">
        <v>2</v>
      </c>
      <c r="J257" s="62"/>
      <c r="K257" s="62">
        <v>1</v>
      </c>
      <c r="L257" s="62">
        <v>1</v>
      </c>
      <c r="M257" s="62">
        <v>1</v>
      </c>
      <c r="N257" s="62">
        <v>1</v>
      </c>
      <c r="O257" s="62">
        <v>1</v>
      </c>
      <c r="P257" s="62">
        <v>1</v>
      </c>
      <c r="Q257" s="62">
        <v>1</v>
      </c>
      <c r="R257" s="62">
        <v>1</v>
      </c>
      <c r="S257" s="62">
        <v>1</v>
      </c>
      <c r="T257" s="62">
        <v>1</v>
      </c>
      <c r="U257" s="62">
        <v>1</v>
      </c>
      <c r="V257" s="62">
        <v>99</v>
      </c>
      <c r="W257" s="62">
        <v>1</v>
      </c>
      <c r="X257" s="62">
        <v>1</v>
      </c>
      <c r="Y257" s="62">
        <v>1</v>
      </c>
      <c r="Z257" s="62">
        <v>1</v>
      </c>
      <c r="AA257" s="62">
        <v>1</v>
      </c>
      <c r="AB257" s="62">
        <v>1</v>
      </c>
      <c r="AC257" s="62">
        <v>1</v>
      </c>
      <c r="AD257" s="62">
        <v>1</v>
      </c>
      <c r="AE257" s="62">
        <v>1</v>
      </c>
      <c r="AF257" s="62">
        <v>1</v>
      </c>
      <c r="AG257" s="62">
        <v>1</v>
      </c>
      <c r="AH257" s="62">
        <v>1</v>
      </c>
      <c r="AI257" s="62">
        <v>1</v>
      </c>
      <c r="AJ257" s="62">
        <v>1</v>
      </c>
      <c r="AK257" s="62">
        <v>1</v>
      </c>
      <c r="AL257" s="62">
        <v>1</v>
      </c>
      <c r="AM257" s="62">
        <v>1</v>
      </c>
      <c r="AN257" s="62">
        <v>1</v>
      </c>
      <c r="AO257" s="62">
        <v>1</v>
      </c>
      <c r="AP257" s="62">
        <v>1</v>
      </c>
      <c r="AQ257" s="62">
        <v>1</v>
      </c>
      <c r="AR257" s="62">
        <v>1</v>
      </c>
      <c r="AS257" s="62">
        <v>1</v>
      </c>
      <c r="AT257" s="62">
        <v>1</v>
      </c>
      <c r="AU257" s="62">
        <v>1</v>
      </c>
      <c r="AV257" s="62">
        <v>1</v>
      </c>
      <c r="AW257" s="62">
        <v>1</v>
      </c>
      <c r="AX257" s="62">
        <v>1</v>
      </c>
      <c r="AY257" s="62">
        <v>1</v>
      </c>
      <c r="AZ257" s="62">
        <v>99</v>
      </c>
      <c r="BA257" s="62">
        <v>99</v>
      </c>
      <c r="BB257" s="62">
        <v>99</v>
      </c>
      <c r="BC257" s="62">
        <v>99</v>
      </c>
      <c r="BD257" s="62">
        <v>1</v>
      </c>
      <c r="BE257" s="62">
        <v>1</v>
      </c>
      <c r="BF257" s="62">
        <v>1</v>
      </c>
      <c r="BG257" s="62">
        <v>1</v>
      </c>
      <c r="BH257" s="62">
        <v>1</v>
      </c>
      <c r="BI257" s="62">
        <v>1</v>
      </c>
      <c r="BJ257" s="62">
        <v>1</v>
      </c>
      <c r="BK257" s="62">
        <v>1</v>
      </c>
      <c r="BL257" s="62">
        <v>1</v>
      </c>
      <c r="BM257" s="62">
        <v>1</v>
      </c>
      <c r="BN257" s="62">
        <v>1</v>
      </c>
      <c r="BO257" s="62">
        <v>1</v>
      </c>
      <c r="BP257" s="62">
        <v>1</v>
      </c>
      <c r="BQ257" s="62">
        <v>1</v>
      </c>
      <c r="BR257" s="62">
        <v>1</v>
      </c>
      <c r="BS257" s="62">
        <v>1</v>
      </c>
      <c r="BT257" s="62">
        <v>0</v>
      </c>
      <c r="BU257" s="62">
        <v>99</v>
      </c>
      <c r="BV257" s="62">
        <v>99</v>
      </c>
      <c r="BW257" s="62">
        <v>99</v>
      </c>
      <c r="BX257" s="62">
        <v>99</v>
      </c>
      <c r="BY257" s="62">
        <v>1</v>
      </c>
      <c r="BZ257" s="62">
        <v>1</v>
      </c>
      <c r="CA257" s="62">
        <v>1</v>
      </c>
      <c r="CB257" s="62">
        <v>99</v>
      </c>
      <c r="CC257" s="62">
        <v>1</v>
      </c>
      <c r="CD257" s="62">
        <v>1</v>
      </c>
      <c r="CE257" s="62">
        <v>1</v>
      </c>
      <c r="CF257" s="62">
        <v>1</v>
      </c>
      <c r="CG257" s="62">
        <v>1</v>
      </c>
      <c r="CH257" s="62">
        <v>1</v>
      </c>
      <c r="CI257" s="62">
        <v>1</v>
      </c>
      <c r="CJ257" s="62">
        <v>1</v>
      </c>
      <c r="CK257" s="62">
        <v>1</v>
      </c>
      <c r="CL257" s="62">
        <v>1</v>
      </c>
      <c r="CM257" s="62">
        <v>1</v>
      </c>
      <c r="CN257" s="62">
        <v>1</v>
      </c>
      <c r="CO257" s="62">
        <v>1</v>
      </c>
      <c r="CP257" s="62">
        <v>1</v>
      </c>
      <c r="CQ257" s="62">
        <v>1</v>
      </c>
      <c r="CR257" s="62">
        <v>253</v>
      </c>
      <c r="CS257" s="62" t="s">
        <v>637</v>
      </c>
      <c r="CT257" s="62">
        <v>1</v>
      </c>
      <c r="CU257" s="62">
        <v>1</v>
      </c>
      <c r="CV257" s="62">
        <v>1</v>
      </c>
      <c r="CW257" s="62">
        <v>1</v>
      </c>
      <c r="CX257" s="62">
        <v>1</v>
      </c>
      <c r="CY257" s="62">
        <v>253</v>
      </c>
      <c r="CZ257" s="62" t="s">
        <v>637</v>
      </c>
      <c r="DA257" s="62">
        <v>0</v>
      </c>
      <c r="DB257" s="62">
        <v>0</v>
      </c>
      <c r="DC257" s="62">
        <v>0</v>
      </c>
      <c r="DD257" s="62">
        <v>0</v>
      </c>
      <c r="DE257" s="62">
        <v>0</v>
      </c>
      <c r="DF257" s="62">
        <v>0</v>
      </c>
      <c r="DG257" s="62">
        <v>0</v>
      </c>
      <c r="DH257" s="62">
        <v>0</v>
      </c>
      <c r="DI257" s="62">
        <v>1</v>
      </c>
      <c r="DJ257" s="62">
        <v>1</v>
      </c>
      <c r="DK257" s="62">
        <v>1</v>
      </c>
      <c r="DM257" s="62" t="s">
        <v>631</v>
      </c>
    </row>
    <row r="258" spans="1:117" s="65" customFormat="1">
      <c r="A258" s="62" t="s">
        <v>631</v>
      </c>
      <c r="B258" s="62">
        <v>19</v>
      </c>
      <c r="C258" s="62" t="s">
        <v>638</v>
      </c>
      <c r="D258" s="62">
        <v>254</v>
      </c>
      <c r="E258" s="62">
        <v>46</v>
      </c>
      <c r="F258" s="62">
        <v>1</v>
      </c>
      <c r="G258" s="62">
        <v>9</v>
      </c>
      <c r="H258" s="62">
        <v>1</v>
      </c>
      <c r="I258" s="62">
        <v>2</v>
      </c>
      <c r="J258" s="62"/>
      <c r="K258" s="62">
        <v>1</v>
      </c>
      <c r="L258" s="62">
        <v>1</v>
      </c>
      <c r="M258" s="62">
        <v>1</v>
      </c>
      <c r="N258" s="62">
        <v>1</v>
      </c>
      <c r="O258" s="62">
        <v>1</v>
      </c>
      <c r="P258" s="62">
        <v>1</v>
      </c>
      <c r="Q258" s="62">
        <v>99</v>
      </c>
      <c r="R258" s="62">
        <v>1</v>
      </c>
      <c r="S258" s="62">
        <v>1</v>
      </c>
      <c r="T258" s="62">
        <v>1</v>
      </c>
      <c r="U258" s="62">
        <v>1</v>
      </c>
      <c r="V258" s="62">
        <v>99</v>
      </c>
      <c r="W258" s="62">
        <v>1</v>
      </c>
      <c r="X258" s="62">
        <v>1</v>
      </c>
      <c r="Y258" s="62">
        <v>1</v>
      </c>
      <c r="Z258" s="62">
        <v>1</v>
      </c>
      <c r="AA258" s="62">
        <v>1</v>
      </c>
      <c r="AB258" s="62">
        <v>1</v>
      </c>
      <c r="AC258" s="62">
        <v>1</v>
      </c>
      <c r="AD258" s="62">
        <v>1</v>
      </c>
      <c r="AE258" s="62">
        <v>1</v>
      </c>
      <c r="AF258" s="62">
        <v>1</v>
      </c>
      <c r="AG258" s="62">
        <v>1</v>
      </c>
      <c r="AH258" s="62">
        <v>1</v>
      </c>
      <c r="AI258" s="62">
        <v>99</v>
      </c>
      <c r="AJ258" s="62">
        <v>1</v>
      </c>
      <c r="AK258" s="62">
        <v>1</v>
      </c>
      <c r="AL258" s="62">
        <v>1</v>
      </c>
      <c r="AM258" s="62">
        <v>1</v>
      </c>
      <c r="AN258" s="62">
        <v>1</v>
      </c>
      <c r="AO258" s="62">
        <v>1</v>
      </c>
      <c r="AP258" s="62">
        <v>1</v>
      </c>
      <c r="AQ258" s="62">
        <v>1</v>
      </c>
      <c r="AR258" s="62">
        <v>1</v>
      </c>
      <c r="AS258" s="62">
        <v>1</v>
      </c>
      <c r="AT258" s="62">
        <v>1</v>
      </c>
      <c r="AU258" s="62">
        <v>1</v>
      </c>
      <c r="AV258" s="62">
        <v>1</v>
      </c>
      <c r="AW258" s="62">
        <v>1</v>
      </c>
      <c r="AX258" s="62">
        <v>1</v>
      </c>
      <c r="AY258" s="62">
        <v>1</v>
      </c>
      <c r="AZ258" s="62">
        <v>99</v>
      </c>
      <c r="BA258" s="62">
        <v>99</v>
      </c>
      <c r="BB258" s="62">
        <v>99</v>
      </c>
      <c r="BC258" s="62">
        <v>99</v>
      </c>
      <c r="BD258" s="62">
        <v>1</v>
      </c>
      <c r="BE258" s="62">
        <v>1</v>
      </c>
      <c r="BF258" s="62">
        <v>1</v>
      </c>
      <c r="BG258" s="62">
        <v>1</v>
      </c>
      <c r="BH258" s="62">
        <v>1</v>
      </c>
      <c r="BI258" s="62">
        <v>1</v>
      </c>
      <c r="BJ258" s="62">
        <v>1</v>
      </c>
      <c r="BK258" s="62">
        <v>1</v>
      </c>
      <c r="BL258" s="62">
        <v>1</v>
      </c>
      <c r="BM258" s="62">
        <v>1</v>
      </c>
      <c r="BN258" s="62">
        <v>1</v>
      </c>
      <c r="BO258" s="62">
        <v>1</v>
      </c>
      <c r="BP258" s="62">
        <v>1</v>
      </c>
      <c r="BQ258" s="62">
        <v>1</v>
      </c>
      <c r="BR258" s="62">
        <v>1</v>
      </c>
      <c r="BS258" s="62">
        <v>0.5</v>
      </c>
      <c r="BT258" s="62">
        <v>1</v>
      </c>
      <c r="BU258" s="62">
        <v>99</v>
      </c>
      <c r="BV258" s="62">
        <v>99</v>
      </c>
      <c r="BW258" s="62">
        <v>99</v>
      </c>
      <c r="BX258" s="62">
        <v>99</v>
      </c>
      <c r="BY258" s="62">
        <v>1</v>
      </c>
      <c r="BZ258" s="62">
        <v>1</v>
      </c>
      <c r="CA258" s="62">
        <v>99</v>
      </c>
      <c r="CB258" s="62">
        <v>99</v>
      </c>
      <c r="CC258" s="62">
        <v>1</v>
      </c>
      <c r="CD258" s="62">
        <v>1</v>
      </c>
      <c r="CE258" s="62">
        <v>1</v>
      </c>
      <c r="CF258" s="62">
        <v>1</v>
      </c>
      <c r="CG258" s="62">
        <v>1</v>
      </c>
      <c r="CH258" s="62">
        <v>99</v>
      </c>
      <c r="CI258" s="62">
        <v>1</v>
      </c>
      <c r="CJ258" s="62">
        <v>1</v>
      </c>
      <c r="CK258" s="62">
        <v>1</v>
      </c>
      <c r="CL258" s="62">
        <v>1</v>
      </c>
      <c r="CM258" s="62">
        <v>1</v>
      </c>
      <c r="CN258" s="62">
        <v>1</v>
      </c>
      <c r="CO258" s="62">
        <v>1</v>
      </c>
      <c r="CP258" s="62">
        <v>1</v>
      </c>
      <c r="CQ258" s="62">
        <v>1</v>
      </c>
      <c r="CR258" s="62">
        <v>254</v>
      </c>
      <c r="CS258" s="62" t="s">
        <v>638</v>
      </c>
      <c r="CT258" s="62">
        <v>1</v>
      </c>
      <c r="CU258" s="62">
        <v>1</v>
      </c>
      <c r="CV258" s="62">
        <v>1</v>
      </c>
      <c r="CW258" s="62">
        <v>1</v>
      </c>
      <c r="CX258" s="62">
        <v>1</v>
      </c>
      <c r="CY258" s="62">
        <v>254</v>
      </c>
      <c r="CZ258" s="62" t="s">
        <v>638</v>
      </c>
      <c r="DA258" s="62">
        <v>0</v>
      </c>
      <c r="DB258" s="62">
        <v>0</v>
      </c>
      <c r="DC258" s="62">
        <v>0</v>
      </c>
      <c r="DD258" s="62">
        <v>0</v>
      </c>
      <c r="DE258" s="62">
        <v>0</v>
      </c>
      <c r="DF258" s="62">
        <v>0</v>
      </c>
      <c r="DG258" s="62">
        <v>1</v>
      </c>
      <c r="DH258" s="62">
        <v>0</v>
      </c>
      <c r="DI258" s="62">
        <v>1</v>
      </c>
      <c r="DJ258" s="62">
        <v>1</v>
      </c>
      <c r="DK258" s="62">
        <v>0</v>
      </c>
      <c r="DM258" s="62" t="s">
        <v>631</v>
      </c>
    </row>
    <row r="259" spans="1:117" s="65" customFormat="1">
      <c r="A259" s="62" t="s">
        <v>631</v>
      </c>
      <c r="B259" s="62">
        <v>19</v>
      </c>
      <c r="C259" s="62" t="s">
        <v>639</v>
      </c>
      <c r="D259" s="62">
        <v>255</v>
      </c>
      <c r="E259" s="62">
        <v>31</v>
      </c>
      <c r="F259" s="62">
        <v>1</v>
      </c>
      <c r="G259" s="62">
        <v>13</v>
      </c>
      <c r="H259" s="62">
        <v>1</v>
      </c>
      <c r="I259" s="62">
        <v>2</v>
      </c>
      <c r="J259" s="62">
        <v>1</v>
      </c>
      <c r="K259" s="62">
        <v>1</v>
      </c>
      <c r="L259" s="62">
        <v>1</v>
      </c>
      <c r="M259" s="62">
        <v>1</v>
      </c>
      <c r="N259" s="62">
        <v>1</v>
      </c>
      <c r="O259" s="62">
        <v>1</v>
      </c>
      <c r="P259" s="62">
        <v>1</v>
      </c>
      <c r="Q259" s="62">
        <v>1</v>
      </c>
      <c r="R259" s="62">
        <v>1</v>
      </c>
      <c r="S259" s="62">
        <v>1</v>
      </c>
      <c r="T259" s="62">
        <v>1</v>
      </c>
      <c r="U259" s="62">
        <v>1</v>
      </c>
      <c r="V259" s="62">
        <v>99</v>
      </c>
      <c r="W259" s="62">
        <v>1</v>
      </c>
      <c r="X259" s="62">
        <v>1</v>
      </c>
      <c r="Y259" s="62">
        <v>1</v>
      </c>
      <c r="Z259" s="62">
        <v>1</v>
      </c>
      <c r="AA259" s="62">
        <v>1</v>
      </c>
      <c r="AB259" s="62">
        <v>1</v>
      </c>
      <c r="AC259" s="62">
        <v>1</v>
      </c>
      <c r="AD259" s="62">
        <v>1</v>
      </c>
      <c r="AE259" s="62">
        <v>1</v>
      </c>
      <c r="AF259" s="62">
        <v>1</v>
      </c>
      <c r="AG259" s="62">
        <v>1</v>
      </c>
      <c r="AH259" s="62">
        <v>1</v>
      </c>
      <c r="AI259" s="62">
        <v>1</v>
      </c>
      <c r="AJ259" s="62">
        <v>1</v>
      </c>
      <c r="AK259" s="62">
        <v>1</v>
      </c>
      <c r="AL259" s="62">
        <v>1</v>
      </c>
      <c r="AM259" s="62">
        <v>1</v>
      </c>
      <c r="AN259" s="62">
        <v>1</v>
      </c>
      <c r="AO259" s="62">
        <v>1</v>
      </c>
      <c r="AP259" s="62">
        <v>1</v>
      </c>
      <c r="AQ259" s="62">
        <v>1</v>
      </c>
      <c r="AR259" s="62">
        <v>1</v>
      </c>
      <c r="AS259" s="62">
        <v>1</v>
      </c>
      <c r="AT259" s="62">
        <v>1</v>
      </c>
      <c r="AU259" s="62">
        <v>1</v>
      </c>
      <c r="AV259" s="62">
        <v>1</v>
      </c>
      <c r="AW259" s="62">
        <v>1</v>
      </c>
      <c r="AX259" s="62">
        <v>1</v>
      </c>
      <c r="AY259" s="62">
        <v>1</v>
      </c>
      <c r="AZ259" s="62">
        <v>99</v>
      </c>
      <c r="BA259" s="62">
        <v>99</v>
      </c>
      <c r="BB259" s="62">
        <v>99</v>
      </c>
      <c r="BC259" s="62">
        <v>99</v>
      </c>
      <c r="BD259" s="62">
        <v>1</v>
      </c>
      <c r="BE259" s="62">
        <v>1</v>
      </c>
      <c r="BF259" s="62">
        <v>1</v>
      </c>
      <c r="BG259" s="62">
        <v>1</v>
      </c>
      <c r="BH259" s="62">
        <v>1</v>
      </c>
      <c r="BI259" s="62">
        <v>1</v>
      </c>
      <c r="BJ259" s="62">
        <v>1</v>
      </c>
      <c r="BK259" s="62">
        <v>1</v>
      </c>
      <c r="BL259" s="62">
        <v>1</v>
      </c>
      <c r="BM259" s="62">
        <v>1</v>
      </c>
      <c r="BN259" s="62">
        <v>1</v>
      </c>
      <c r="BO259" s="62">
        <v>1</v>
      </c>
      <c r="BP259" s="62">
        <v>1</v>
      </c>
      <c r="BQ259" s="62">
        <v>1</v>
      </c>
      <c r="BR259" s="62">
        <v>1</v>
      </c>
      <c r="BS259" s="62">
        <v>1</v>
      </c>
      <c r="BT259" s="62">
        <v>1</v>
      </c>
      <c r="BU259" s="62">
        <v>99</v>
      </c>
      <c r="BV259" s="62">
        <v>99</v>
      </c>
      <c r="BW259" s="62">
        <v>99</v>
      </c>
      <c r="BX259" s="62">
        <v>99</v>
      </c>
      <c r="BY259" s="62">
        <v>1</v>
      </c>
      <c r="BZ259" s="62">
        <v>1</v>
      </c>
      <c r="CA259" s="62">
        <v>99</v>
      </c>
      <c r="CB259" s="62">
        <v>99</v>
      </c>
      <c r="CC259" s="62">
        <v>1</v>
      </c>
      <c r="CD259" s="62">
        <v>1</v>
      </c>
      <c r="CE259" s="62">
        <v>1</v>
      </c>
      <c r="CF259" s="62">
        <v>1</v>
      </c>
      <c r="CG259" s="62">
        <v>1</v>
      </c>
      <c r="CH259" s="62">
        <v>1</v>
      </c>
      <c r="CI259" s="62">
        <v>1</v>
      </c>
      <c r="CJ259" s="62">
        <v>1</v>
      </c>
      <c r="CK259" s="62">
        <v>1</v>
      </c>
      <c r="CL259" s="62">
        <v>1</v>
      </c>
      <c r="CM259" s="62">
        <v>1</v>
      </c>
      <c r="CN259" s="62">
        <v>1</v>
      </c>
      <c r="CO259" s="62">
        <v>1</v>
      </c>
      <c r="CP259" s="62">
        <v>1</v>
      </c>
      <c r="CQ259" s="62">
        <v>1</v>
      </c>
      <c r="CR259" s="62">
        <v>255</v>
      </c>
      <c r="CS259" s="62" t="s">
        <v>639</v>
      </c>
      <c r="CT259" s="62">
        <v>1</v>
      </c>
      <c r="CU259" s="62">
        <v>1</v>
      </c>
      <c r="CV259" s="62">
        <v>1</v>
      </c>
      <c r="CW259" s="62">
        <v>1</v>
      </c>
      <c r="CX259" s="62">
        <v>1</v>
      </c>
      <c r="CY259" s="62">
        <v>255</v>
      </c>
      <c r="CZ259" s="62" t="s">
        <v>639</v>
      </c>
      <c r="DA259" s="62">
        <v>0</v>
      </c>
      <c r="DB259" s="62">
        <v>0</v>
      </c>
      <c r="DC259" s="62">
        <v>0</v>
      </c>
      <c r="DD259" s="62">
        <v>0</v>
      </c>
      <c r="DE259" s="62">
        <v>0</v>
      </c>
      <c r="DF259" s="62">
        <v>0</v>
      </c>
      <c r="DG259" s="62">
        <v>1</v>
      </c>
      <c r="DH259" s="62">
        <v>0</v>
      </c>
      <c r="DI259" s="62">
        <v>1</v>
      </c>
      <c r="DJ259" s="62">
        <v>1</v>
      </c>
      <c r="DK259" s="62">
        <v>1</v>
      </c>
      <c r="DM259" s="62" t="s">
        <v>631</v>
      </c>
    </row>
    <row r="260" spans="1:117" s="65" customFormat="1">
      <c r="A260" s="62" t="s">
        <v>631</v>
      </c>
      <c r="B260" s="62">
        <v>19</v>
      </c>
      <c r="C260" s="62" t="s">
        <v>640</v>
      </c>
      <c r="D260" s="62">
        <v>256</v>
      </c>
      <c r="E260" s="62">
        <v>26</v>
      </c>
      <c r="F260" s="62">
        <v>2</v>
      </c>
      <c r="G260" s="62">
        <v>10</v>
      </c>
      <c r="H260" s="62">
        <v>1</v>
      </c>
      <c r="I260" s="62">
        <v>2</v>
      </c>
      <c r="J260" s="62">
        <v>1</v>
      </c>
      <c r="K260" s="62">
        <v>1</v>
      </c>
      <c r="L260" s="62">
        <v>1</v>
      </c>
      <c r="M260" s="62">
        <v>1</v>
      </c>
      <c r="N260" s="62">
        <v>1</v>
      </c>
      <c r="O260" s="62">
        <v>1</v>
      </c>
      <c r="P260" s="62">
        <v>1</v>
      </c>
      <c r="Q260" s="62">
        <v>99</v>
      </c>
      <c r="R260" s="62">
        <v>1</v>
      </c>
      <c r="S260" s="62">
        <v>1</v>
      </c>
      <c r="T260" s="62">
        <v>1</v>
      </c>
      <c r="U260" s="62">
        <v>1</v>
      </c>
      <c r="V260" s="62">
        <v>99</v>
      </c>
      <c r="W260" s="62">
        <v>1</v>
      </c>
      <c r="X260" s="62">
        <v>1</v>
      </c>
      <c r="Y260" s="62">
        <v>1</v>
      </c>
      <c r="Z260" s="62">
        <v>1</v>
      </c>
      <c r="AA260" s="62">
        <v>1</v>
      </c>
      <c r="AB260" s="62">
        <v>1</v>
      </c>
      <c r="AC260" s="62">
        <v>1</v>
      </c>
      <c r="AD260" s="62">
        <v>1</v>
      </c>
      <c r="AE260" s="62">
        <v>1</v>
      </c>
      <c r="AF260" s="62">
        <v>1</v>
      </c>
      <c r="AG260" s="62">
        <v>1</v>
      </c>
      <c r="AH260" s="62">
        <v>1</v>
      </c>
      <c r="AI260" s="62">
        <v>99</v>
      </c>
      <c r="AJ260" s="62">
        <v>1</v>
      </c>
      <c r="AK260" s="62">
        <v>1</v>
      </c>
      <c r="AL260" s="62">
        <v>1</v>
      </c>
      <c r="AM260" s="62">
        <v>1</v>
      </c>
      <c r="AN260" s="62">
        <v>1</v>
      </c>
      <c r="AO260" s="62">
        <v>1</v>
      </c>
      <c r="AP260" s="62">
        <v>1</v>
      </c>
      <c r="AQ260" s="62">
        <v>1</v>
      </c>
      <c r="AR260" s="62">
        <v>1</v>
      </c>
      <c r="AS260" s="62">
        <v>1</v>
      </c>
      <c r="AT260" s="62">
        <v>1</v>
      </c>
      <c r="AU260" s="62">
        <v>1</v>
      </c>
      <c r="AV260" s="62">
        <v>1</v>
      </c>
      <c r="AW260" s="62">
        <v>1</v>
      </c>
      <c r="AX260" s="62">
        <v>0</v>
      </c>
      <c r="AY260" s="62">
        <v>1</v>
      </c>
      <c r="AZ260" s="62">
        <v>99</v>
      </c>
      <c r="BA260" s="62">
        <v>99</v>
      </c>
      <c r="BB260" s="62">
        <v>99</v>
      </c>
      <c r="BC260" s="62">
        <v>99</v>
      </c>
      <c r="BD260" s="62">
        <v>0.5</v>
      </c>
      <c r="BE260" s="62">
        <v>1</v>
      </c>
      <c r="BF260" s="62">
        <v>1</v>
      </c>
      <c r="BG260" s="62">
        <v>1</v>
      </c>
      <c r="BH260" s="62">
        <v>1</v>
      </c>
      <c r="BI260" s="62">
        <v>0.5</v>
      </c>
      <c r="BJ260" s="62">
        <v>1</v>
      </c>
      <c r="BK260" s="62">
        <v>0.5</v>
      </c>
      <c r="BL260" s="62">
        <v>0</v>
      </c>
      <c r="BM260" s="62">
        <v>0</v>
      </c>
      <c r="BN260" s="62">
        <v>0</v>
      </c>
      <c r="BO260" s="62">
        <v>0</v>
      </c>
      <c r="BP260" s="62">
        <v>1</v>
      </c>
      <c r="BQ260" s="62">
        <v>1</v>
      </c>
      <c r="BR260" s="62">
        <v>0</v>
      </c>
      <c r="BS260" s="62">
        <v>0.5</v>
      </c>
      <c r="BT260" s="62">
        <v>0.5</v>
      </c>
      <c r="BU260" s="62">
        <v>99</v>
      </c>
      <c r="BV260" s="62">
        <v>99</v>
      </c>
      <c r="BW260" s="62">
        <v>99</v>
      </c>
      <c r="BX260" s="62">
        <v>99</v>
      </c>
      <c r="BY260" s="62">
        <v>1</v>
      </c>
      <c r="BZ260" s="62">
        <v>1</v>
      </c>
      <c r="CA260" s="62">
        <v>99</v>
      </c>
      <c r="CB260" s="62">
        <v>99</v>
      </c>
      <c r="CC260" s="62">
        <v>1</v>
      </c>
      <c r="CD260" s="62">
        <v>1</v>
      </c>
      <c r="CE260" s="62">
        <v>1</v>
      </c>
      <c r="CF260" s="62">
        <v>1</v>
      </c>
      <c r="CG260" s="62">
        <v>99</v>
      </c>
      <c r="CH260" s="62">
        <v>99</v>
      </c>
      <c r="CI260" s="62">
        <v>1</v>
      </c>
      <c r="CJ260" s="62">
        <v>1</v>
      </c>
      <c r="CK260" s="62">
        <v>1</v>
      </c>
      <c r="CL260" s="62">
        <v>1</v>
      </c>
      <c r="CM260" s="62">
        <v>99</v>
      </c>
      <c r="CN260" s="62">
        <v>1</v>
      </c>
      <c r="CO260" s="62">
        <v>1</v>
      </c>
      <c r="CP260" s="62">
        <v>1</v>
      </c>
      <c r="CQ260" s="62">
        <v>1</v>
      </c>
      <c r="CR260" s="62">
        <v>256</v>
      </c>
      <c r="CS260" s="62" t="s">
        <v>640</v>
      </c>
      <c r="CT260" s="62">
        <v>1</v>
      </c>
      <c r="CU260" s="62">
        <v>1</v>
      </c>
      <c r="CV260" s="62">
        <v>1</v>
      </c>
      <c r="CW260" s="62">
        <v>1</v>
      </c>
      <c r="CX260" s="62">
        <v>1</v>
      </c>
      <c r="CY260" s="62">
        <v>256</v>
      </c>
      <c r="CZ260" s="62" t="s">
        <v>640</v>
      </c>
      <c r="DA260" s="62">
        <v>0</v>
      </c>
      <c r="DB260" s="62">
        <v>0</v>
      </c>
      <c r="DC260" s="62">
        <v>0</v>
      </c>
      <c r="DD260" s="62">
        <v>0</v>
      </c>
      <c r="DE260" s="62">
        <v>0</v>
      </c>
      <c r="DF260" s="62">
        <v>0</v>
      </c>
      <c r="DG260" s="62">
        <v>1</v>
      </c>
      <c r="DH260" s="62">
        <v>0</v>
      </c>
      <c r="DI260" s="62">
        <v>1</v>
      </c>
      <c r="DJ260" s="62">
        <v>1</v>
      </c>
      <c r="DK260" s="62">
        <v>1</v>
      </c>
      <c r="DM260" s="62" t="s">
        <v>631</v>
      </c>
    </row>
    <row r="261" spans="1:117" s="65" customFormat="1">
      <c r="A261" s="62" t="s">
        <v>631</v>
      </c>
      <c r="B261" s="62">
        <v>19</v>
      </c>
      <c r="C261" s="62" t="s">
        <v>641</v>
      </c>
      <c r="D261" s="62">
        <v>257</v>
      </c>
      <c r="E261" s="62">
        <v>16</v>
      </c>
      <c r="F261" s="62">
        <v>0</v>
      </c>
      <c r="G261" s="62">
        <v>4</v>
      </c>
      <c r="H261" s="62">
        <v>1</v>
      </c>
      <c r="I261" s="62">
        <v>2</v>
      </c>
      <c r="J261" s="62">
        <v>1</v>
      </c>
      <c r="K261" s="62">
        <v>1</v>
      </c>
      <c r="L261" s="62">
        <v>1</v>
      </c>
      <c r="M261" s="62">
        <v>1</v>
      </c>
      <c r="N261" s="62">
        <v>1</v>
      </c>
      <c r="O261" s="62">
        <v>1</v>
      </c>
      <c r="P261" s="62">
        <v>1</v>
      </c>
      <c r="Q261" s="62">
        <v>1</v>
      </c>
      <c r="R261" s="62">
        <v>1</v>
      </c>
      <c r="S261" s="62">
        <v>1</v>
      </c>
      <c r="T261" s="62">
        <v>1</v>
      </c>
      <c r="U261" s="62">
        <v>1</v>
      </c>
      <c r="V261" s="62">
        <v>99</v>
      </c>
      <c r="W261" s="62">
        <v>1</v>
      </c>
      <c r="X261" s="62">
        <v>1</v>
      </c>
      <c r="Y261" s="62">
        <v>1</v>
      </c>
      <c r="Z261" s="62">
        <v>1</v>
      </c>
      <c r="AA261" s="62">
        <v>1</v>
      </c>
      <c r="AB261" s="62">
        <v>1</v>
      </c>
      <c r="AC261" s="62">
        <v>1</v>
      </c>
      <c r="AD261" s="62">
        <v>1</v>
      </c>
      <c r="AE261" s="62">
        <v>1</v>
      </c>
      <c r="AF261" s="62">
        <v>1</v>
      </c>
      <c r="AG261" s="62">
        <v>1</v>
      </c>
      <c r="AH261" s="62">
        <v>1</v>
      </c>
      <c r="AI261" s="62">
        <v>99</v>
      </c>
      <c r="AJ261" s="62">
        <v>1</v>
      </c>
      <c r="AK261" s="62">
        <v>1</v>
      </c>
      <c r="AL261" s="62">
        <v>1</v>
      </c>
      <c r="AM261" s="62">
        <v>1</v>
      </c>
      <c r="AN261" s="62">
        <v>1</v>
      </c>
      <c r="AO261" s="62">
        <v>1</v>
      </c>
      <c r="AP261" s="62">
        <v>1</v>
      </c>
      <c r="AQ261" s="62">
        <v>0</v>
      </c>
      <c r="AR261" s="62">
        <v>0.5</v>
      </c>
      <c r="AS261" s="62">
        <v>1</v>
      </c>
      <c r="AT261" s="62">
        <v>1</v>
      </c>
      <c r="AU261" s="62">
        <v>1</v>
      </c>
      <c r="AV261" s="62">
        <v>0.5</v>
      </c>
      <c r="AW261" s="62">
        <v>1</v>
      </c>
      <c r="AX261" s="62">
        <v>1</v>
      </c>
      <c r="AY261" s="62">
        <v>1</v>
      </c>
      <c r="AZ261" s="62">
        <v>99</v>
      </c>
      <c r="BA261" s="62">
        <v>99</v>
      </c>
      <c r="BB261" s="62">
        <v>99</v>
      </c>
      <c r="BC261" s="62">
        <v>99</v>
      </c>
      <c r="BD261" s="62">
        <v>1</v>
      </c>
      <c r="BE261" s="62">
        <v>1</v>
      </c>
      <c r="BF261" s="62">
        <v>1</v>
      </c>
      <c r="BG261" s="62">
        <v>0.5</v>
      </c>
      <c r="BH261" s="62">
        <v>0.5</v>
      </c>
      <c r="BI261" s="62">
        <v>1</v>
      </c>
      <c r="BJ261" s="62">
        <v>1</v>
      </c>
      <c r="BK261" s="62">
        <v>1</v>
      </c>
      <c r="BL261" s="62">
        <v>0.5</v>
      </c>
      <c r="BM261" s="62">
        <v>0.5</v>
      </c>
      <c r="BN261" s="62">
        <v>1</v>
      </c>
      <c r="BO261" s="62">
        <v>0.5</v>
      </c>
      <c r="BP261" s="62">
        <v>0.5</v>
      </c>
      <c r="BQ261" s="62">
        <v>1</v>
      </c>
      <c r="BR261" s="62">
        <v>1</v>
      </c>
      <c r="BS261" s="62">
        <v>1</v>
      </c>
      <c r="BT261" s="62">
        <v>1</v>
      </c>
      <c r="BU261" s="62">
        <v>99</v>
      </c>
      <c r="BV261" s="62">
        <v>99</v>
      </c>
      <c r="BW261" s="62">
        <v>99</v>
      </c>
      <c r="BX261" s="62">
        <v>99</v>
      </c>
      <c r="BY261" s="62">
        <v>1</v>
      </c>
      <c r="BZ261" s="62">
        <v>1</v>
      </c>
      <c r="CA261" s="62">
        <v>99</v>
      </c>
      <c r="CB261" s="62">
        <v>99</v>
      </c>
      <c r="CC261" s="62">
        <v>1</v>
      </c>
      <c r="CD261" s="62">
        <v>1</v>
      </c>
      <c r="CE261" s="62">
        <v>1</v>
      </c>
      <c r="CF261" s="62">
        <v>1</v>
      </c>
      <c r="CG261" s="62">
        <v>1</v>
      </c>
      <c r="CH261" s="62">
        <v>1</v>
      </c>
      <c r="CI261" s="62">
        <v>1</v>
      </c>
      <c r="CJ261" s="62">
        <v>1</v>
      </c>
      <c r="CK261" s="62">
        <v>1</v>
      </c>
      <c r="CL261" s="62">
        <v>1</v>
      </c>
      <c r="CM261" s="62">
        <v>1</v>
      </c>
      <c r="CN261" s="62">
        <v>1</v>
      </c>
      <c r="CO261" s="62">
        <v>1</v>
      </c>
      <c r="CP261" s="62">
        <v>1</v>
      </c>
      <c r="CQ261" s="62">
        <v>1</v>
      </c>
      <c r="CR261" s="62">
        <v>257</v>
      </c>
      <c r="CS261" s="62" t="s">
        <v>641</v>
      </c>
      <c r="CT261" s="62">
        <v>1</v>
      </c>
      <c r="CU261" s="62">
        <v>1</v>
      </c>
      <c r="CV261" s="62">
        <v>1</v>
      </c>
      <c r="CW261" s="62">
        <v>1</v>
      </c>
      <c r="CX261" s="62">
        <v>1</v>
      </c>
      <c r="CY261" s="62">
        <v>257</v>
      </c>
      <c r="CZ261" s="62" t="s">
        <v>641</v>
      </c>
      <c r="DA261" s="62">
        <v>0</v>
      </c>
      <c r="DB261" s="62">
        <v>0</v>
      </c>
      <c r="DC261" s="62">
        <v>0</v>
      </c>
      <c r="DD261" s="62">
        <v>0</v>
      </c>
      <c r="DE261" s="62">
        <v>0</v>
      </c>
      <c r="DF261" s="62">
        <v>0</v>
      </c>
      <c r="DG261" s="62">
        <v>0</v>
      </c>
      <c r="DH261" s="62">
        <v>0</v>
      </c>
      <c r="DI261" s="62">
        <v>1</v>
      </c>
      <c r="DJ261" s="62">
        <v>1</v>
      </c>
      <c r="DK261" s="62">
        <v>0</v>
      </c>
      <c r="DM261" s="62" t="s">
        <v>631</v>
      </c>
    </row>
    <row r="262" spans="1:117" s="65" customFormat="1">
      <c r="A262" s="62" t="s">
        <v>631</v>
      </c>
      <c r="B262" s="62">
        <v>19</v>
      </c>
      <c r="C262" s="62" t="s">
        <v>642</v>
      </c>
      <c r="D262" s="62">
        <v>258</v>
      </c>
      <c r="E262" s="62">
        <v>14</v>
      </c>
      <c r="F262" s="62">
        <v>0</v>
      </c>
      <c r="G262" s="62">
        <v>4</v>
      </c>
      <c r="H262" s="62">
        <v>1</v>
      </c>
      <c r="I262" s="62">
        <v>2</v>
      </c>
      <c r="J262" s="62">
        <v>1</v>
      </c>
      <c r="K262" s="62">
        <v>1</v>
      </c>
      <c r="L262" s="62">
        <v>1</v>
      </c>
      <c r="M262" s="62">
        <v>1</v>
      </c>
      <c r="N262" s="62">
        <v>1</v>
      </c>
      <c r="O262" s="62">
        <v>1</v>
      </c>
      <c r="P262" s="62">
        <v>1</v>
      </c>
      <c r="Q262" s="62">
        <v>1</v>
      </c>
      <c r="R262" s="62">
        <v>1</v>
      </c>
      <c r="S262" s="62">
        <v>1</v>
      </c>
      <c r="T262" s="62">
        <v>1</v>
      </c>
      <c r="U262" s="62">
        <v>1</v>
      </c>
      <c r="V262" s="62">
        <v>99</v>
      </c>
      <c r="W262" s="62">
        <v>1</v>
      </c>
      <c r="X262" s="62">
        <v>1</v>
      </c>
      <c r="Y262" s="62">
        <v>1</v>
      </c>
      <c r="Z262" s="62">
        <v>1</v>
      </c>
      <c r="AA262" s="62">
        <v>1</v>
      </c>
      <c r="AB262" s="62">
        <v>1</v>
      </c>
      <c r="AC262" s="62">
        <v>1</v>
      </c>
      <c r="AD262" s="62">
        <v>1</v>
      </c>
      <c r="AE262" s="62">
        <v>1</v>
      </c>
      <c r="AF262" s="62">
        <v>1</v>
      </c>
      <c r="AG262" s="62">
        <v>1</v>
      </c>
      <c r="AH262" s="62">
        <v>1</v>
      </c>
      <c r="AI262" s="62">
        <v>99</v>
      </c>
      <c r="AJ262" s="62">
        <v>1</v>
      </c>
      <c r="AK262" s="62">
        <v>1</v>
      </c>
      <c r="AL262" s="62">
        <v>1</v>
      </c>
      <c r="AM262" s="62">
        <v>1</v>
      </c>
      <c r="AN262" s="62">
        <v>1</v>
      </c>
      <c r="AO262" s="62">
        <v>1</v>
      </c>
      <c r="AP262" s="62">
        <v>1</v>
      </c>
      <c r="AQ262" s="62">
        <v>0</v>
      </c>
      <c r="AR262" s="62">
        <v>1</v>
      </c>
      <c r="AS262" s="62">
        <v>1</v>
      </c>
      <c r="AT262" s="62">
        <v>1</v>
      </c>
      <c r="AU262" s="62">
        <v>1</v>
      </c>
      <c r="AV262" s="62">
        <v>1</v>
      </c>
      <c r="AW262" s="62">
        <v>1</v>
      </c>
      <c r="AX262" s="62">
        <v>0</v>
      </c>
      <c r="AY262" s="62">
        <v>1</v>
      </c>
      <c r="AZ262" s="62">
        <v>99</v>
      </c>
      <c r="BA262" s="62">
        <v>99</v>
      </c>
      <c r="BB262" s="62">
        <v>99</v>
      </c>
      <c r="BC262" s="62">
        <v>99</v>
      </c>
      <c r="BD262" s="62">
        <v>0.5</v>
      </c>
      <c r="BE262" s="62">
        <v>1</v>
      </c>
      <c r="BF262" s="62">
        <v>1</v>
      </c>
      <c r="BG262" s="62">
        <v>0.5</v>
      </c>
      <c r="BH262" s="62">
        <v>1</v>
      </c>
      <c r="BI262" s="62">
        <v>0.5</v>
      </c>
      <c r="BJ262" s="62">
        <v>0.5</v>
      </c>
      <c r="BK262" s="62">
        <v>1</v>
      </c>
      <c r="BL262" s="62">
        <v>0</v>
      </c>
      <c r="BM262" s="62">
        <v>0</v>
      </c>
      <c r="BN262" s="62">
        <v>0</v>
      </c>
      <c r="BO262" s="62">
        <v>1</v>
      </c>
      <c r="BP262" s="62">
        <v>1</v>
      </c>
      <c r="BQ262" s="62">
        <v>1</v>
      </c>
      <c r="BR262" s="62">
        <v>0.5</v>
      </c>
      <c r="BS262" s="62">
        <v>1</v>
      </c>
      <c r="BT262" s="62">
        <v>0.5</v>
      </c>
      <c r="BU262" s="62">
        <v>99</v>
      </c>
      <c r="BV262" s="62">
        <v>99</v>
      </c>
      <c r="BW262" s="62">
        <v>99</v>
      </c>
      <c r="BX262" s="62">
        <v>99</v>
      </c>
      <c r="BY262" s="62">
        <v>1</v>
      </c>
      <c r="BZ262" s="62">
        <v>1</v>
      </c>
      <c r="CA262" s="62">
        <v>99</v>
      </c>
      <c r="CB262" s="62">
        <v>99</v>
      </c>
      <c r="CC262" s="62">
        <v>1</v>
      </c>
      <c r="CD262" s="62">
        <v>1</v>
      </c>
      <c r="CE262" s="62">
        <v>1</v>
      </c>
      <c r="CF262" s="62">
        <v>1</v>
      </c>
      <c r="CG262" s="62">
        <v>1</v>
      </c>
      <c r="CH262" s="62">
        <v>99</v>
      </c>
      <c r="CI262" s="62">
        <v>1</v>
      </c>
      <c r="CJ262" s="62">
        <v>1</v>
      </c>
      <c r="CK262" s="62">
        <v>1</v>
      </c>
      <c r="CL262" s="62">
        <v>1</v>
      </c>
      <c r="CM262" s="62">
        <v>1</v>
      </c>
      <c r="CN262" s="62">
        <v>1</v>
      </c>
      <c r="CO262" s="62">
        <v>1</v>
      </c>
      <c r="CP262" s="62">
        <v>1</v>
      </c>
      <c r="CQ262" s="62">
        <v>1</v>
      </c>
      <c r="CR262" s="62">
        <v>258</v>
      </c>
      <c r="CS262" s="62" t="s">
        <v>642</v>
      </c>
      <c r="CT262" s="62">
        <v>1</v>
      </c>
      <c r="CU262" s="62">
        <v>1</v>
      </c>
      <c r="CV262" s="62">
        <v>1</v>
      </c>
      <c r="CW262" s="62">
        <v>1</v>
      </c>
      <c r="CX262" s="62">
        <v>1</v>
      </c>
      <c r="CY262" s="62">
        <v>258</v>
      </c>
      <c r="CZ262" s="62" t="s">
        <v>642</v>
      </c>
      <c r="DA262" s="62">
        <v>0</v>
      </c>
      <c r="DB262" s="62">
        <v>0</v>
      </c>
      <c r="DC262" s="62">
        <v>0</v>
      </c>
      <c r="DD262" s="62">
        <v>0</v>
      </c>
      <c r="DE262" s="62">
        <v>0</v>
      </c>
      <c r="DF262" s="62">
        <v>0</v>
      </c>
      <c r="DG262" s="62">
        <v>1</v>
      </c>
      <c r="DH262" s="62">
        <v>0</v>
      </c>
      <c r="DI262" s="62">
        <v>1</v>
      </c>
      <c r="DJ262" s="62">
        <v>1</v>
      </c>
      <c r="DK262" s="62">
        <v>1</v>
      </c>
      <c r="DM262" s="62" t="s">
        <v>631</v>
      </c>
    </row>
    <row r="263" spans="1:117" s="65" customFormat="1">
      <c r="A263" s="62" t="s">
        <v>631</v>
      </c>
      <c r="B263" s="62">
        <v>19</v>
      </c>
      <c r="C263" s="62" t="s">
        <v>643</v>
      </c>
      <c r="D263" s="62">
        <v>259</v>
      </c>
      <c r="E263" s="62">
        <v>37</v>
      </c>
      <c r="F263" s="62">
        <v>3</v>
      </c>
      <c r="G263" s="62">
        <v>10</v>
      </c>
      <c r="H263" s="62">
        <v>1</v>
      </c>
      <c r="I263" s="62">
        <v>2</v>
      </c>
      <c r="J263" s="62">
        <v>3</v>
      </c>
      <c r="K263" s="62">
        <v>1</v>
      </c>
      <c r="L263" s="62">
        <v>1</v>
      </c>
      <c r="M263" s="62">
        <v>1</v>
      </c>
      <c r="N263" s="62">
        <v>1</v>
      </c>
      <c r="O263" s="62">
        <v>1</v>
      </c>
      <c r="P263" s="62">
        <v>1</v>
      </c>
      <c r="Q263" s="62">
        <v>99</v>
      </c>
      <c r="R263" s="62">
        <v>1</v>
      </c>
      <c r="S263" s="62">
        <v>1</v>
      </c>
      <c r="T263" s="62">
        <v>1</v>
      </c>
      <c r="U263" s="62">
        <v>1</v>
      </c>
      <c r="V263" s="62">
        <v>99</v>
      </c>
      <c r="W263" s="62">
        <v>1</v>
      </c>
      <c r="X263" s="62">
        <v>1</v>
      </c>
      <c r="Y263" s="62">
        <v>1</v>
      </c>
      <c r="Z263" s="62">
        <v>1</v>
      </c>
      <c r="AA263" s="62">
        <v>1</v>
      </c>
      <c r="AB263" s="62">
        <v>1</v>
      </c>
      <c r="AC263" s="62">
        <v>1</v>
      </c>
      <c r="AD263" s="62">
        <v>1</v>
      </c>
      <c r="AE263" s="62">
        <v>1</v>
      </c>
      <c r="AF263" s="62">
        <v>1</v>
      </c>
      <c r="AG263" s="62">
        <v>1</v>
      </c>
      <c r="AH263" s="62">
        <v>1</v>
      </c>
      <c r="AI263" s="62">
        <v>1</v>
      </c>
      <c r="AJ263" s="62">
        <v>1</v>
      </c>
      <c r="AK263" s="62">
        <v>1</v>
      </c>
      <c r="AL263" s="62">
        <v>1</v>
      </c>
      <c r="AM263" s="62">
        <v>1</v>
      </c>
      <c r="AN263" s="62">
        <v>1</v>
      </c>
      <c r="AO263" s="62">
        <v>1</v>
      </c>
      <c r="AP263" s="62">
        <v>0.5</v>
      </c>
      <c r="AQ263" s="62">
        <v>0</v>
      </c>
      <c r="AR263" s="62">
        <v>1</v>
      </c>
      <c r="AS263" s="62">
        <v>0.5</v>
      </c>
      <c r="AT263" s="62">
        <v>0.5</v>
      </c>
      <c r="AU263" s="62">
        <v>1</v>
      </c>
      <c r="AV263" s="62">
        <v>1</v>
      </c>
      <c r="AW263" s="62">
        <v>1</v>
      </c>
      <c r="AX263" s="62">
        <v>1</v>
      </c>
      <c r="AY263" s="62">
        <v>1</v>
      </c>
      <c r="AZ263" s="62">
        <v>99</v>
      </c>
      <c r="BA263" s="62">
        <v>99</v>
      </c>
      <c r="BB263" s="62">
        <v>99</v>
      </c>
      <c r="BC263" s="62">
        <v>99</v>
      </c>
      <c r="BD263" s="62">
        <v>0.5</v>
      </c>
      <c r="BE263" s="62">
        <v>1</v>
      </c>
      <c r="BF263" s="62">
        <v>1</v>
      </c>
      <c r="BG263" s="62">
        <v>1</v>
      </c>
      <c r="BH263" s="62">
        <v>0.5</v>
      </c>
      <c r="BI263" s="62">
        <v>1</v>
      </c>
      <c r="BJ263" s="62">
        <v>1</v>
      </c>
      <c r="BK263" s="62">
        <v>1</v>
      </c>
      <c r="BL263" s="62">
        <v>0.5</v>
      </c>
      <c r="BM263" s="62">
        <v>1</v>
      </c>
      <c r="BN263" s="62">
        <v>1</v>
      </c>
      <c r="BO263" s="62">
        <v>1</v>
      </c>
      <c r="BP263" s="62">
        <v>1</v>
      </c>
      <c r="BQ263" s="62">
        <v>1</v>
      </c>
      <c r="BR263" s="62">
        <v>1</v>
      </c>
      <c r="BS263" s="62">
        <v>1</v>
      </c>
      <c r="BT263" s="62">
        <v>1</v>
      </c>
      <c r="BU263" s="62">
        <v>1</v>
      </c>
      <c r="BV263" s="62">
        <v>1</v>
      </c>
      <c r="BW263" s="62">
        <v>99</v>
      </c>
      <c r="BX263" s="62">
        <v>99</v>
      </c>
      <c r="BY263" s="62">
        <v>1</v>
      </c>
      <c r="BZ263" s="62">
        <v>1</v>
      </c>
      <c r="CA263" s="62">
        <v>1</v>
      </c>
      <c r="CB263" s="62">
        <v>99</v>
      </c>
      <c r="CC263" s="62">
        <v>1</v>
      </c>
      <c r="CD263" s="62">
        <v>1</v>
      </c>
      <c r="CE263" s="62">
        <v>1</v>
      </c>
      <c r="CF263" s="62">
        <v>1</v>
      </c>
      <c r="CG263" s="62">
        <v>1</v>
      </c>
      <c r="CH263" s="62">
        <v>99</v>
      </c>
      <c r="CI263" s="62">
        <v>1</v>
      </c>
      <c r="CJ263" s="62">
        <v>1</v>
      </c>
      <c r="CK263" s="62">
        <v>1</v>
      </c>
      <c r="CL263" s="62">
        <v>0.5</v>
      </c>
      <c r="CM263" s="62">
        <v>1</v>
      </c>
      <c r="CN263" s="62">
        <v>1</v>
      </c>
      <c r="CO263" s="62">
        <v>1</v>
      </c>
      <c r="CP263" s="62">
        <v>1</v>
      </c>
      <c r="CQ263" s="62">
        <v>1</v>
      </c>
      <c r="CR263" s="62">
        <v>259</v>
      </c>
      <c r="CS263" s="62" t="s">
        <v>643</v>
      </c>
      <c r="CT263" s="62">
        <v>1</v>
      </c>
      <c r="CU263" s="62">
        <v>1</v>
      </c>
      <c r="CV263" s="62">
        <v>1</v>
      </c>
      <c r="CW263" s="62">
        <v>1</v>
      </c>
      <c r="CX263" s="62">
        <v>1</v>
      </c>
      <c r="CY263" s="62">
        <v>259</v>
      </c>
      <c r="CZ263" s="62" t="s">
        <v>643</v>
      </c>
      <c r="DA263" s="62">
        <v>0</v>
      </c>
      <c r="DB263" s="62">
        <v>0</v>
      </c>
      <c r="DC263" s="62">
        <v>0</v>
      </c>
      <c r="DD263" s="62">
        <v>0</v>
      </c>
      <c r="DE263" s="62">
        <v>1</v>
      </c>
      <c r="DF263" s="62">
        <v>0</v>
      </c>
      <c r="DG263" s="62">
        <v>1</v>
      </c>
      <c r="DH263" s="62">
        <v>0</v>
      </c>
      <c r="DI263" s="62">
        <v>1</v>
      </c>
      <c r="DJ263" s="62">
        <v>1</v>
      </c>
      <c r="DK263" s="62">
        <v>1</v>
      </c>
      <c r="DM263" s="62" t="s">
        <v>631</v>
      </c>
    </row>
    <row r="264" spans="1:117" s="65" customFormat="1">
      <c r="A264" s="62" t="s">
        <v>631</v>
      </c>
      <c r="B264" s="62">
        <v>19</v>
      </c>
      <c r="C264" s="62" t="s">
        <v>644</v>
      </c>
      <c r="D264" s="62">
        <v>260</v>
      </c>
      <c r="E264" s="62">
        <v>35</v>
      </c>
      <c r="F264" s="62">
        <v>0</v>
      </c>
      <c r="G264" s="62">
        <v>8</v>
      </c>
      <c r="H264" s="62">
        <v>1</v>
      </c>
      <c r="I264" s="62">
        <v>2</v>
      </c>
      <c r="J264" s="62">
        <v>1</v>
      </c>
      <c r="K264" s="62">
        <v>1</v>
      </c>
      <c r="L264" s="62">
        <v>1</v>
      </c>
      <c r="M264" s="62">
        <v>1</v>
      </c>
      <c r="N264" s="62">
        <v>1</v>
      </c>
      <c r="O264" s="62">
        <v>1</v>
      </c>
      <c r="P264" s="62">
        <v>1</v>
      </c>
      <c r="Q264" s="62">
        <v>99</v>
      </c>
      <c r="R264" s="62">
        <v>1</v>
      </c>
      <c r="S264" s="62">
        <v>1</v>
      </c>
      <c r="T264" s="62">
        <v>1</v>
      </c>
      <c r="U264" s="62">
        <v>1</v>
      </c>
      <c r="V264" s="62">
        <v>99</v>
      </c>
      <c r="W264" s="62">
        <v>1</v>
      </c>
      <c r="X264" s="62">
        <v>1</v>
      </c>
      <c r="Y264" s="62">
        <v>1</v>
      </c>
      <c r="Z264" s="62">
        <v>1</v>
      </c>
      <c r="AA264" s="62">
        <v>1</v>
      </c>
      <c r="AB264" s="62">
        <v>1</v>
      </c>
      <c r="AC264" s="62">
        <v>1</v>
      </c>
      <c r="AD264" s="62">
        <v>1</v>
      </c>
      <c r="AE264" s="62">
        <v>1</v>
      </c>
      <c r="AF264" s="62">
        <v>1</v>
      </c>
      <c r="AG264" s="62">
        <v>1</v>
      </c>
      <c r="AH264" s="62">
        <v>1</v>
      </c>
      <c r="AI264" s="62">
        <v>99</v>
      </c>
      <c r="AJ264" s="62">
        <v>1</v>
      </c>
      <c r="AK264" s="62">
        <v>1</v>
      </c>
      <c r="AL264" s="62">
        <v>1</v>
      </c>
      <c r="AM264" s="62">
        <v>1</v>
      </c>
      <c r="AN264" s="62">
        <v>1</v>
      </c>
      <c r="AO264" s="62">
        <v>1</v>
      </c>
      <c r="AP264" s="62">
        <v>1</v>
      </c>
      <c r="AQ264" s="62">
        <v>1</v>
      </c>
      <c r="AR264" s="62">
        <v>1</v>
      </c>
      <c r="AS264" s="62">
        <v>1</v>
      </c>
      <c r="AT264" s="62">
        <v>1</v>
      </c>
      <c r="AU264" s="62">
        <v>1</v>
      </c>
      <c r="AV264" s="62">
        <v>1</v>
      </c>
      <c r="AW264" s="62">
        <v>1</v>
      </c>
      <c r="AX264" s="62">
        <v>1</v>
      </c>
      <c r="AY264" s="62">
        <v>1</v>
      </c>
      <c r="AZ264" s="62">
        <v>99</v>
      </c>
      <c r="BA264" s="62">
        <v>99</v>
      </c>
      <c r="BB264" s="62">
        <v>99</v>
      </c>
      <c r="BC264" s="62">
        <v>99</v>
      </c>
      <c r="BD264" s="62">
        <v>1</v>
      </c>
      <c r="BE264" s="62">
        <v>1</v>
      </c>
      <c r="BF264" s="62">
        <v>1</v>
      </c>
      <c r="BG264" s="62">
        <v>1</v>
      </c>
      <c r="BH264" s="62">
        <v>1</v>
      </c>
      <c r="BI264" s="62">
        <v>1</v>
      </c>
      <c r="BJ264" s="62">
        <v>1</v>
      </c>
      <c r="BK264" s="62">
        <v>1</v>
      </c>
      <c r="BL264" s="62">
        <v>1</v>
      </c>
      <c r="BM264" s="62">
        <v>1</v>
      </c>
      <c r="BN264" s="62">
        <v>1</v>
      </c>
      <c r="BO264" s="62">
        <v>1</v>
      </c>
      <c r="BP264" s="62">
        <v>1</v>
      </c>
      <c r="BQ264" s="62">
        <v>1</v>
      </c>
      <c r="BR264" s="62">
        <v>1</v>
      </c>
      <c r="BS264" s="62">
        <v>1</v>
      </c>
      <c r="BT264" s="62">
        <v>1</v>
      </c>
      <c r="BU264" s="62">
        <v>99</v>
      </c>
      <c r="BV264" s="62">
        <v>99</v>
      </c>
      <c r="BW264" s="62">
        <v>99</v>
      </c>
      <c r="BX264" s="62">
        <v>99</v>
      </c>
      <c r="BY264" s="62">
        <v>1</v>
      </c>
      <c r="BZ264" s="62">
        <v>1</v>
      </c>
      <c r="CA264" s="62">
        <v>99</v>
      </c>
      <c r="CB264" s="62">
        <v>99</v>
      </c>
      <c r="CC264" s="62">
        <v>1</v>
      </c>
      <c r="CD264" s="62">
        <v>1</v>
      </c>
      <c r="CE264" s="62">
        <v>1</v>
      </c>
      <c r="CF264" s="62">
        <v>1</v>
      </c>
      <c r="CG264" s="62">
        <v>1</v>
      </c>
      <c r="CH264" s="62">
        <v>1</v>
      </c>
      <c r="CI264" s="62">
        <v>1</v>
      </c>
      <c r="CJ264" s="62">
        <v>1</v>
      </c>
      <c r="CK264" s="62">
        <v>1</v>
      </c>
      <c r="CL264" s="62">
        <v>1</v>
      </c>
      <c r="CM264" s="62">
        <v>99</v>
      </c>
      <c r="CN264" s="62">
        <v>1</v>
      </c>
      <c r="CO264" s="62">
        <v>1</v>
      </c>
      <c r="CP264" s="62">
        <v>1</v>
      </c>
      <c r="CQ264" s="62">
        <v>1</v>
      </c>
      <c r="CR264" s="62">
        <v>260</v>
      </c>
      <c r="CS264" s="62" t="s">
        <v>644</v>
      </c>
      <c r="CT264" s="62">
        <v>1</v>
      </c>
      <c r="CU264" s="62">
        <v>1</v>
      </c>
      <c r="CV264" s="62">
        <v>1</v>
      </c>
      <c r="CW264" s="62">
        <v>1</v>
      </c>
      <c r="CX264" s="62">
        <v>1</v>
      </c>
      <c r="CY264" s="62">
        <v>260</v>
      </c>
      <c r="CZ264" s="62" t="s">
        <v>644</v>
      </c>
      <c r="DA264" s="62">
        <v>0</v>
      </c>
      <c r="DB264" s="62">
        <v>0</v>
      </c>
      <c r="DC264" s="62">
        <v>0</v>
      </c>
      <c r="DD264" s="62">
        <v>0</v>
      </c>
      <c r="DE264" s="62">
        <v>0</v>
      </c>
      <c r="DF264" s="62">
        <v>0</v>
      </c>
      <c r="DG264" s="62">
        <v>0</v>
      </c>
      <c r="DH264" s="62">
        <v>0</v>
      </c>
      <c r="DI264" s="62">
        <v>1</v>
      </c>
      <c r="DJ264" s="62">
        <v>1</v>
      </c>
      <c r="DK264" s="62">
        <v>0</v>
      </c>
      <c r="DM264" s="62" t="s">
        <v>631</v>
      </c>
    </row>
    <row r="265" spans="1:117" s="65" customFormat="1">
      <c r="A265" s="62" t="s">
        <v>631</v>
      </c>
      <c r="B265" s="62">
        <v>19</v>
      </c>
      <c r="C265" s="62" t="s">
        <v>645</v>
      </c>
      <c r="D265" s="62">
        <v>261</v>
      </c>
      <c r="E265" s="62">
        <v>33</v>
      </c>
      <c r="F265" s="62">
        <v>0</v>
      </c>
      <c r="G265" s="62">
        <v>8</v>
      </c>
      <c r="H265" s="62">
        <v>1</v>
      </c>
      <c r="I265" s="62">
        <v>2</v>
      </c>
      <c r="J265" s="62">
        <v>1</v>
      </c>
      <c r="K265" s="62">
        <v>1</v>
      </c>
      <c r="L265" s="62">
        <v>1</v>
      </c>
      <c r="M265" s="62">
        <v>1</v>
      </c>
      <c r="N265" s="62">
        <v>1</v>
      </c>
      <c r="O265" s="62">
        <v>1</v>
      </c>
      <c r="P265" s="62">
        <v>1</v>
      </c>
      <c r="Q265" s="62">
        <v>99</v>
      </c>
      <c r="R265" s="62">
        <v>1</v>
      </c>
      <c r="S265" s="62">
        <v>1</v>
      </c>
      <c r="T265" s="62">
        <v>1</v>
      </c>
      <c r="U265" s="62">
        <v>1</v>
      </c>
      <c r="V265" s="62">
        <v>99</v>
      </c>
      <c r="W265" s="62">
        <v>1</v>
      </c>
      <c r="X265" s="62">
        <v>1</v>
      </c>
      <c r="Y265" s="62">
        <v>1</v>
      </c>
      <c r="Z265" s="62">
        <v>1</v>
      </c>
      <c r="AA265" s="62">
        <v>1</v>
      </c>
      <c r="AB265" s="62">
        <v>1</v>
      </c>
      <c r="AC265" s="62">
        <v>1</v>
      </c>
      <c r="AD265" s="62">
        <v>1</v>
      </c>
      <c r="AE265" s="62">
        <v>1</v>
      </c>
      <c r="AF265" s="62">
        <v>1</v>
      </c>
      <c r="AG265" s="62">
        <v>1</v>
      </c>
      <c r="AH265" s="62">
        <v>1</v>
      </c>
      <c r="AI265" s="62">
        <v>99</v>
      </c>
      <c r="AJ265" s="62">
        <v>1</v>
      </c>
      <c r="AK265" s="62">
        <v>1</v>
      </c>
      <c r="AL265" s="62">
        <v>1</v>
      </c>
      <c r="AM265" s="62">
        <v>1</v>
      </c>
      <c r="AN265" s="62">
        <v>1</v>
      </c>
      <c r="AO265" s="62">
        <v>1</v>
      </c>
      <c r="AP265" s="62">
        <v>1</v>
      </c>
      <c r="AQ265" s="62">
        <v>0.5</v>
      </c>
      <c r="AR265" s="62">
        <v>0</v>
      </c>
      <c r="AS265" s="62">
        <v>1</v>
      </c>
      <c r="AT265" s="62">
        <v>0.5</v>
      </c>
      <c r="AU265" s="62">
        <v>1</v>
      </c>
      <c r="AV265" s="62">
        <v>0.5</v>
      </c>
      <c r="AW265" s="62">
        <v>1</v>
      </c>
      <c r="AX265" s="62">
        <v>1</v>
      </c>
      <c r="AY265" s="62">
        <v>1</v>
      </c>
      <c r="AZ265" s="62">
        <v>99</v>
      </c>
      <c r="BA265" s="62">
        <v>99</v>
      </c>
      <c r="BB265" s="62">
        <v>99</v>
      </c>
      <c r="BC265" s="62">
        <v>99</v>
      </c>
      <c r="BD265" s="62">
        <v>1</v>
      </c>
      <c r="BE265" s="62">
        <v>1</v>
      </c>
      <c r="BF265" s="62">
        <v>1</v>
      </c>
      <c r="BG265" s="62">
        <v>1</v>
      </c>
      <c r="BH265" s="62">
        <v>0.5</v>
      </c>
      <c r="BI265" s="62">
        <v>0.5</v>
      </c>
      <c r="BJ265" s="62">
        <v>0</v>
      </c>
      <c r="BK265" s="62">
        <v>0</v>
      </c>
      <c r="BL265" s="62">
        <v>1</v>
      </c>
      <c r="BM265" s="62">
        <v>0</v>
      </c>
      <c r="BN265" s="62">
        <v>0.5</v>
      </c>
      <c r="BO265" s="62">
        <v>1</v>
      </c>
      <c r="BP265" s="62">
        <v>0</v>
      </c>
      <c r="BQ265" s="62">
        <v>0.5</v>
      </c>
      <c r="BR265" s="62">
        <v>0</v>
      </c>
      <c r="BS265" s="62">
        <v>0</v>
      </c>
      <c r="BT265" s="62">
        <v>0</v>
      </c>
      <c r="BU265" s="62">
        <v>99</v>
      </c>
      <c r="BV265" s="62">
        <v>99</v>
      </c>
      <c r="BW265" s="62">
        <v>99</v>
      </c>
      <c r="BX265" s="62">
        <v>99</v>
      </c>
      <c r="BY265" s="62">
        <v>1</v>
      </c>
      <c r="BZ265" s="62">
        <v>1</v>
      </c>
      <c r="CA265" s="62">
        <v>99</v>
      </c>
      <c r="CB265" s="62">
        <v>99</v>
      </c>
      <c r="CC265" s="62">
        <v>1</v>
      </c>
      <c r="CD265" s="62">
        <v>1</v>
      </c>
      <c r="CE265" s="62">
        <v>1</v>
      </c>
      <c r="CF265" s="62">
        <v>1</v>
      </c>
      <c r="CG265" s="62">
        <v>99</v>
      </c>
      <c r="CH265" s="62">
        <v>99</v>
      </c>
      <c r="CI265" s="62">
        <v>1</v>
      </c>
      <c r="CJ265" s="62">
        <v>1</v>
      </c>
      <c r="CK265" s="62">
        <v>1</v>
      </c>
      <c r="CL265" s="62">
        <v>1</v>
      </c>
      <c r="CM265" s="62">
        <v>99</v>
      </c>
      <c r="CN265" s="62">
        <v>1</v>
      </c>
      <c r="CO265" s="62">
        <v>1</v>
      </c>
      <c r="CP265" s="62">
        <v>1</v>
      </c>
      <c r="CQ265" s="62">
        <v>1</v>
      </c>
      <c r="CR265" s="62">
        <v>261</v>
      </c>
      <c r="CS265" s="62" t="s">
        <v>645</v>
      </c>
      <c r="CT265" s="62">
        <v>1</v>
      </c>
      <c r="CU265" s="62">
        <v>1</v>
      </c>
      <c r="CV265" s="62">
        <v>1</v>
      </c>
      <c r="CW265" s="62">
        <v>1</v>
      </c>
      <c r="CX265" s="62">
        <v>1</v>
      </c>
      <c r="CY265" s="62">
        <v>261</v>
      </c>
      <c r="CZ265" s="62" t="s">
        <v>645</v>
      </c>
      <c r="DA265" s="62">
        <v>0</v>
      </c>
      <c r="DB265" s="62">
        <v>0</v>
      </c>
      <c r="DC265" s="62">
        <v>0</v>
      </c>
      <c r="DD265" s="62">
        <v>0</v>
      </c>
      <c r="DE265" s="62">
        <v>0</v>
      </c>
      <c r="DF265" s="62">
        <v>0</v>
      </c>
      <c r="DG265" s="62">
        <v>1</v>
      </c>
      <c r="DH265" s="62">
        <v>0</v>
      </c>
      <c r="DI265" s="62">
        <v>1</v>
      </c>
      <c r="DJ265" s="62">
        <v>1</v>
      </c>
      <c r="DK265" s="62">
        <v>0</v>
      </c>
      <c r="DM265" s="62" t="s">
        <v>631</v>
      </c>
    </row>
    <row r="266" spans="1:117" s="65" customFormat="1">
      <c r="A266" s="62" t="s">
        <v>646</v>
      </c>
      <c r="B266" s="62">
        <v>20</v>
      </c>
      <c r="C266" s="62" t="s">
        <v>647</v>
      </c>
      <c r="D266" s="62">
        <v>262</v>
      </c>
      <c r="E266" s="62">
        <v>418</v>
      </c>
      <c r="F266" s="62">
        <v>53</v>
      </c>
      <c r="G266" s="62">
        <v>105</v>
      </c>
      <c r="H266" s="62">
        <v>1</v>
      </c>
      <c r="I266" s="62">
        <v>2</v>
      </c>
      <c r="J266" s="62"/>
      <c r="K266" s="62">
        <v>1</v>
      </c>
      <c r="L266" s="62">
        <v>1</v>
      </c>
      <c r="M266" s="62">
        <v>1</v>
      </c>
      <c r="N266" s="62">
        <v>1</v>
      </c>
      <c r="O266" s="62">
        <v>1</v>
      </c>
      <c r="P266" s="62">
        <v>1</v>
      </c>
      <c r="Q266" s="62">
        <v>1</v>
      </c>
      <c r="R266" s="62">
        <v>1</v>
      </c>
      <c r="S266" s="62">
        <v>1</v>
      </c>
      <c r="T266" s="62">
        <v>1</v>
      </c>
      <c r="U266" s="62">
        <v>1</v>
      </c>
      <c r="V266" s="62">
        <v>99</v>
      </c>
      <c r="W266" s="62">
        <v>1</v>
      </c>
      <c r="X266" s="62">
        <v>1</v>
      </c>
      <c r="Y266" s="62">
        <v>1</v>
      </c>
      <c r="Z266" s="62">
        <v>1</v>
      </c>
      <c r="AA266" s="62">
        <v>1</v>
      </c>
      <c r="AB266" s="62">
        <v>1</v>
      </c>
      <c r="AC266" s="62">
        <v>1</v>
      </c>
      <c r="AD266" s="62">
        <v>1</v>
      </c>
      <c r="AE266" s="62">
        <v>1</v>
      </c>
      <c r="AF266" s="62">
        <v>1</v>
      </c>
      <c r="AG266" s="62">
        <v>1</v>
      </c>
      <c r="AH266" s="62">
        <v>1</v>
      </c>
      <c r="AI266" s="62">
        <v>1</v>
      </c>
      <c r="AJ266" s="62">
        <v>1</v>
      </c>
      <c r="AK266" s="62">
        <v>1</v>
      </c>
      <c r="AL266" s="62">
        <v>1</v>
      </c>
      <c r="AM266" s="62">
        <v>1</v>
      </c>
      <c r="AN266" s="62">
        <v>1</v>
      </c>
      <c r="AO266" s="62">
        <v>1</v>
      </c>
      <c r="AP266" s="62">
        <v>1</v>
      </c>
      <c r="AQ266" s="62">
        <v>1</v>
      </c>
      <c r="AR266" s="62">
        <v>1</v>
      </c>
      <c r="AS266" s="62">
        <v>1</v>
      </c>
      <c r="AT266" s="62">
        <v>0.5</v>
      </c>
      <c r="AU266" s="62">
        <v>1</v>
      </c>
      <c r="AV266" s="62">
        <v>1</v>
      </c>
      <c r="AW266" s="62">
        <v>1</v>
      </c>
      <c r="AX266" s="62">
        <v>1</v>
      </c>
      <c r="AY266" s="62">
        <v>1</v>
      </c>
      <c r="AZ266" s="62">
        <v>99</v>
      </c>
      <c r="BA266" s="62">
        <v>99</v>
      </c>
      <c r="BB266" s="62">
        <v>99</v>
      </c>
      <c r="BC266" s="62">
        <v>99</v>
      </c>
      <c r="BD266" s="62">
        <v>1</v>
      </c>
      <c r="BE266" s="62">
        <v>1</v>
      </c>
      <c r="BF266" s="62">
        <v>1</v>
      </c>
      <c r="BG266" s="62">
        <v>1</v>
      </c>
      <c r="BH266" s="62">
        <v>1</v>
      </c>
      <c r="BI266" s="62">
        <v>1</v>
      </c>
      <c r="BJ266" s="62">
        <v>1</v>
      </c>
      <c r="BK266" s="62">
        <v>1</v>
      </c>
      <c r="BL266" s="62">
        <v>1</v>
      </c>
      <c r="BM266" s="62">
        <v>0</v>
      </c>
      <c r="BN266" s="62">
        <v>0</v>
      </c>
      <c r="BO266" s="62">
        <v>1</v>
      </c>
      <c r="BP266" s="62">
        <v>0</v>
      </c>
      <c r="BQ266" s="62">
        <v>0</v>
      </c>
      <c r="BR266" s="62">
        <v>1</v>
      </c>
      <c r="BS266" s="62">
        <v>1</v>
      </c>
      <c r="BT266" s="62">
        <v>0</v>
      </c>
      <c r="BU266" s="62">
        <v>99</v>
      </c>
      <c r="BV266" s="62">
        <v>99</v>
      </c>
      <c r="BW266" s="62">
        <v>99</v>
      </c>
      <c r="BX266" s="62">
        <v>99</v>
      </c>
      <c r="BY266" s="62">
        <v>1</v>
      </c>
      <c r="BZ266" s="62">
        <v>99</v>
      </c>
      <c r="CA266" s="62">
        <v>99</v>
      </c>
      <c r="CB266" s="62">
        <v>99</v>
      </c>
      <c r="CC266" s="62">
        <v>1</v>
      </c>
      <c r="CD266" s="62">
        <v>1</v>
      </c>
      <c r="CE266" s="62">
        <v>1</v>
      </c>
      <c r="CF266" s="62">
        <v>1</v>
      </c>
      <c r="CG266" s="62">
        <v>99</v>
      </c>
      <c r="CH266" s="62">
        <v>99</v>
      </c>
      <c r="CI266" s="62">
        <v>1</v>
      </c>
      <c r="CJ266" s="62">
        <v>1</v>
      </c>
      <c r="CK266" s="62">
        <v>1</v>
      </c>
      <c r="CL266" s="62">
        <v>1</v>
      </c>
      <c r="CM266" s="62">
        <v>1</v>
      </c>
      <c r="CN266" s="62">
        <v>1</v>
      </c>
      <c r="CO266" s="62">
        <v>1</v>
      </c>
      <c r="CP266" s="62">
        <v>1</v>
      </c>
      <c r="CQ266" s="62">
        <v>0</v>
      </c>
      <c r="CR266" s="62">
        <v>262</v>
      </c>
      <c r="CS266" s="62" t="s">
        <v>647</v>
      </c>
      <c r="CT266" s="62">
        <v>1</v>
      </c>
      <c r="CU266" s="62">
        <v>1</v>
      </c>
      <c r="CV266" s="62">
        <v>1</v>
      </c>
      <c r="CW266" s="62">
        <v>1</v>
      </c>
      <c r="CX266" s="62">
        <v>1</v>
      </c>
      <c r="CY266" s="62">
        <v>262</v>
      </c>
      <c r="CZ266" s="62" t="s">
        <v>647</v>
      </c>
      <c r="DA266" s="62">
        <v>0</v>
      </c>
      <c r="DB266" s="62">
        <v>0</v>
      </c>
      <c r="DC266" s="62">
        <v>1</v>
      </c>
      <c r="DD266" s="62">
        <v>0</v>
      </c>
      <c r="DE266" s="62">
        <v>1</v>
      </c>
      <c r="DF266" s="62">
        <v>0</v>
      </c>
      <c r="DG266" s="62">
        <v>0</v>
      </c>
      <c r="DH266" s="62">
        <v>0</v>
      </c>
      <c r="DI266" s="62">
        <v>1</v>
      </c>
      <c r="DJ266" s="62">
        <v>1</v>
      </c>
      <c r="DK266" s="62">
        <v>0</v>
      </c>
      <c r="DM266" s="62" t="s">
        <v>646</v>
      </c>
    </row>
    <row r="267" spans="1:117" s="65" customFormat="1">
      <c r="A267" s="62" t="s">
        <v>646</v>
      </c>
      <c r="B267" s="62">
        <v>20</v>
      </c>
      <c r="C267" s="62" t="s">
        <v>648</v>
      </c>
      <c r="D267" s="62">
        <v>263</v>
      </c>
      <c r="E267" s="62">
        <v>112</v>
      </c>
      <c r="F267" s="62">
        <v>13</v>
      </c>
      <c r="G267" s="62">
        <v>19</v>
      </c>
      <c r="H267" s="62">
        <v>1</v>
      </c>
      <c r="I267" s="62">
        <v>2</v>
      </c>
      <c r="J267" s="62"/>
      <c r="K267" s="62">
        <v>1</v>
      </c>
      <c r="L267" s="62">
        <v>1</v>
      </c>
      <c r="M267" s="62">
        <v>1</v>
      </c>
      <c r="N267" s="62">
        <v>1</v>
      </c>
      <c r="O267" s="62">
        <v>1</v>
      </c>
      <c r="P267" s="62">
        <v>1</v>
      </c>
      <c r="Q267" s="62">
        <v>99</v>
      </c>
      <c r="R267" s="62">
        <v>1</v>
      </c>
      <c r="S267" s="62">
        <v>1</v>
      </c>
      <c r="T267" s="62">
        <v>1</v>
      </c>
      <c r="U267" s="62">
        <v>1</v>
      </c>
      <c r="V267" s="62">
        <v>99</v>
      </c>
      <c r="W267" s="62">
        <v>1</v>
      </c>
      <c r="X267" s="62">
        <v>1</v>
      </c>
      <c r="Y267" s="62">
        <v>1</v>
      </c>
      <c r="Z267" s="62">
        <v>1</v>
      </c>
      <c r="AA267" s="62">
        <v>1</v>
      </c>
      <c r="AB267" s="62">
        <v>1</v>
      </c>
      <c r="AC267" s="62">
        <v>1</v>
      </c>
      <c r="AD267" s="62">
        <v>1</v>
      </c>
      <c r="AE267" s="62">
        <v>1</v>
      </c>
      <c r="AF267" s="62">
        <v>1</v>
      </c>
      <c r="AG267" s="62">
        <v>1</v>
      </c>
      <c r="AH267" s="62">
        <v>1</v>
      </c>
      <c r="AI267" s="62">
        <v>1</v>
      </c>
      <c r="AJ267" s="62">
        <v>1</v>
      </c>
      <c r="AK267" s="62">
        <v>1</v>
      </c>
      <c r="AL267" s="62">
        <v>1</v>
      </c>
      <c r="AM267" s="62">
        <v>1</v>
      </c>
      <c r="AN267" s="62">
        <v>1</v>
      </c>
      <c r="AO267" s="62">
        <v>1</v>
      </c>
      <c r="AP267" s="62">
        <v>0.5</v>
      </c>
      <c r="AQ267" s="62">
        <v>1</v>
      </c>
      <c r="AR267" s="62">
        <v>1</v>
      </c>
      <c r="AS267" s="62">
        <v>1</v>
      </c>
      <c r="AT267" s="62">
        <v>0.5</v>
      </c>
      <c r="AU267" s="62">
        <v>1</v>
      </c>
      <c r="AV267" s="62">
        <v>1</v>
      </c>
      <c r="AW267" s="62">
        <v>1</v>
      </c>
      <c r="AX267" s="62">
        <v>1</v>
      </c>
      <c r="AY267" s="62">
        <v>1</v>
      </c>
      <c r="AZ267" s="62">
        <v>99</v>
      </c>
      <c r="BA267" s="62">
        <v>99</v>
      </c>
      <c r="BB267" s="62">
        <v>99</v>
      </c>
      <c r="BC267" s="62">
        <v>99</v>
      </c>
      <c r="BD267" s="62">
        <v>1</v>
      </c>
      <c r="BE267" s="62">
        <v>1</v>
      </c>
      <c r="BF267" s="62">
        <v>0.5</v>
      </c>
      <c r="BG267" s="62">
        <v>1</v>
      </c>
      <c r="BH267" s="62">
        <v>1</v>
      </c>
      <c r="BI267" s="62">
        <v>1</v>
      </c>
      <c r="BJ267" s="62">
        <v>1</v>
      </c>
      <c r="BK267" s="62">
        <v>1</v>
      </c>
      <c r="BL267" s="62">
        <v>1</v>
      </c>
      <c r="BM267" s="62">
        <v>1</v>
      </c>
      <c r="BN267" s="62">
        <v>1</v>
      </c>
      <c r="BO267" s="62">
        <v>1</v>
      </c>
      <c r="BP267" s="62">
        <v>0.5</v>
      </c>
      <c r="BQ267" s="62">
        <v>1</v>
      </c>
      <c r="BR267" s="62">
        <v>1</v>
      </c>
      <c r="BS267" s="62">
        <v>1</v>
      </c>
      <c r="BT267" s="62">
        <v>1</v>
      </c>
      <c r="BU267" s="62">
        <v>99</v>
      </c>
      <c r="BV267" s="62">
        <v>99</v>
      </c>
      <c r="BW267" s="62">
        <v>99</v>
      </c>
      <c r="BX267" s="62">
        <v>99</v>
      </c>
      <c r="BY267" s="62">
        <v>1</v>
      </c>
      <c r="BZ267" s="62">
        <v>1</v>
      </c>
      <c r="CA267" s="62">
        <v>99</v>
      </c>
      <c r="CB267" s="62">
        <v>99</v>
      </c>
      <c r="CC267" s="62">
        <v>0</v>
      </c>
      <c r="CD267" s="62">
        <v>1</v>
      </c>
      <c r="CE267" s="62">
        <v>1</v>
      </c>
      <c r="CF267" s="62">
        <v>1</v>
      </c>
      <c r="CG267" s="62">
        <v>99</v>
      </c>
      <c r="CH267" s="62">
        <v>99</v>
      </c>
      <c r="CI267" s="62">
        <v>1</v>
      </c>
      <c r="CJ267" s="62">
        <v>1</v>
      </c>
      <c r="CK267" s="62">
        <v>1</v>
      </c>
      <c r="CL267" s="62">
        <v>1</v>
      </c>
      <c r="CM267" s="62">
        <v>1</v>
      </c>
      <c r="CN267" s="62">
        <v>1</v>
      </c>
      <c r="CO267" s="62">
        <v>1</v>
      </c>
      <c r="CP267" s="62">
        <v>1</v>
      </c>
      <c r="CQ267" s="62">
        <v>0</v>
      </c>
      <c r="CR267" s="62">
        <v>263</v>
      </c>
      <c r="CS267" s="62" t="s">
        <v>648</v>
      </c>
      <c r="CT267" s="62">
        <v>1</v>
      </c>
      <c r="CU267" s="62">
        <v>1</v>
      </c>
      <c r="CV267" s="62">
        <v>1</v>
      </c>
      <c r="CW267" s="62">
        <v>1</v>
      </c>
      <c r="CX267" s="62">
        <v>1</v>
      </c>
      <c r="CY267" s="62">
        <v>263</v>
      </c>
      <c r="CZ267" s="62" t="s">
        <v>648</v>
      </c>
      <c r="DA267" s="62">
        <v>1</v>
      </c>
      <c r="DB267" s="62">
        <v>0</v>
      </c>
      <c r="DC267" s="62">
        <v>0</v>
      </c>
      <c r="DD267" s="62">
        <v>0</v>
      </c>
      <c r="DE267" s="62">
        <v>1</v>
      </c>
      <c r="DF267" s="62">
        <v>0</v>
      </c>
      <c r="DG267" s="62">
        <v>0</v>
      </c>
      <c r="DH267" s="62">
        <v>0</v>
      </c>
      <c r="DI267" s="62">
        <v>1</v>
      </c>
      <c r="DJ267" s="62">
        <v>1</v>
      </c>
      <c r="DK267" s="62">
        <v>1</v>
      </c>
      <c r="DM267" s="62" t="s">
        <v>646</v>
      </c>
    </row>
    <row r="268" spans="1:117" s="65" customFormat="1">
      <c r="A268" s="62" t="s">
        <v>646</v>
      </c>
      <c r="B268" s="62">
        <v>20</v>
      </c>
      <c r="C268" s="62" t="s">
        <v>649</v>
      </c>
      <c r="D268" s="62">
        <v>264</v>
      </c>
      <c r="E268" s="62">
        <v>39</v>
      </c>
      <c r="F268" s="62">
        <v>0</v>
      </c>
      <c r="G268" s="62">
        <v>13</v>
      </c>
      <c r="H268" s="62">
        <v>1</v>
      </c>
      <c r="I268" s="62">
        <v>2</v>
      </c>
      <c r="J268" s="62">
        <v>1</v>
      </c>
      <c r="K268" s="62">
        <v>1</v>
      </c>
      <c r="L268" s="62">
        <v>1</v>
      </c>
      <c r="M268" s="62">
        <v>1</v>
      </c>
      <c r="N268" s="62">
        <v>1</v>
      </c>
      <c r="O268" s="62">
        <v>1</v>
      </c>
      <c r="P268" s="62">
        <v>1</v>
      </c>
      <c r="Q268" s="62">
        <v>99</v>
      </c>
      <c r="R268" s="62">
        <v>1</v>
      </c>
      <c r="S268" s="62">
        <v>1</v>
      </c>
      <c r="T268" s="62">
        <v>1</v>
      </c>
      <c r="U268" s="62">
        <v>1</v>
      </c>
      <c r="V268" s="62">
        <v>99</v>
      </c>
      <c r="W268" s="62">
        <v>1</v>
      </c>
      <c r="X268" s="62">
        <v>1</v>
      </c>
      <c r="Y268" s="62">
        <v>1</v>
      </c>
      <c r="Z268" s="62">
        <v>1</v>
      </c>
      <c r="AA268" s="62">
        <v>1</v>
      </c>
      <c r="AB268" s="62">
        <v>1</v>
      </c>
      <c r="AC268" s="62">
        <v>1</v>
      </c>
      <c r="AD268" s="62">
        <v>1</v>
      </c>
      <c r="AE268" s="62">
        <v>1</v>
      </c>
      <c r="AF268" s="62">
        <v>1</v>
      </c>
      <c r="AG268" s="62">
        <v>1</v>
      </c>
      <c r="AH268" s="62">
        <v>1</v>
      </c>
      <c r="AI268" s="62">
        <v>1</v>
      </c>
      <c r="AJ268" s="62">
        <v>1</v>
      </c>
      <c r="AK268" s="62">
        <v>1</v>
      </c>
      <c r="AL268" s="62">
        <v>1</v>
      </c>
      <c r="AM268" s="62">
        <v>1</v>
      </c>
      <c r="AN268" s="62">
        <v>1</v>
      </c>
      <c r="AO268" s="62">
        <v>1</v>
      </c>
      <c r="AP268" s="62">
        <v>1</v>
      </c>
      <c r="AQ268" s="62">
        <v>0.5</v>
      </c>
      <c r="AR268" s="62">
        <v>1</v>
      </c>
      <c r="AS268" s="62">
        <v>1</v>
      </c>
      <c r="AT268" s="62">
        <v>1</v>
      </c>
      <c r="AU268" s="62">
        <v>1</v>
      </c>
      <c r="AV268" s="62">
        <v>1</v>
      </c>
      <c r="AW268" s="62">
        <v>1</v>
      </c>
      <c r="AX268" s="62">
        <v>0</v>
      </c>
      <c r="AY268" s="62">
        <v>0</v>
      </c>
      <c r="AZ268" s="62">
        <v>99</v>
      </c>
      <c r="BA268" s="62">
        <v>99</v>
      </c>
      <c r="BB268" s="62">
        <v>99</v>
      </c>
      <c r="BC268" s="62">
        <v>99</v>
      </c>
      <c r="BD268" s="62">
        <v>1</v>
      </c>
      <c r="BE268" s="62">
        <v>1</v>
      </c>
      <c r="BF268" s="62">
        <v>0.5</v>
      </c>
      <c r="BG268" s="62">
        <v>1</v>
      </c>
      <c r="BH268" s="62">
        <v>1</v>
      </c>
      <c r="BI268" s="62">
        <v>1</v>
      </c>
      <c r="BJ268" s="62">
        <v>0.5</v>
      </c>
      <c r="BK268" s="62">
        <v>0</v>
      </c>
      <c r="BL268" s="62">
        <v>0</v>
      </c>
      <c r="BM268" s="62">
        <v>0</v>
      </c>
      <c r="BN268" s="62">
        <v>0</v>
      </c>
      <c r="BO268" s="62">
        <v>0</v>
      </c>
      <c r="BP268" s="62">
        <v>0</v>
      </c>
      <c r="BQ268" s="62">
        <v>0</v>
      </c>
      <c r="BR268" s="62">
        <v>0</v>
      </c>
      <c r="BS268" s="62">
        <v>0</v>
      </c>
      <c r="BT268" s="62">
        <v>0</v>
      </c>
      <c r="BU268" s="62">
        <v>99</v>
      </c>
      <c r="BV268" s="62">
        <v>99</v>
      </c>
      <c r="BW268" s="62">
        <v>99</v>
      </c>
      <c r="BX268" s="62">
        <v>99</v>
      </c>
      <c r="BY268" s="62">
        <v>0.5</v>
      </c>
      <c r="BZ268" s="62">
        <v>1</v>
      </c>
      <c r="CA268" s="62">
        <v>99</v>
      </c>
      <c r="CB268" s="62">
        <v>99</v>
      </c>
      <c r="CC268" s="62">
        <v>1</v>
      </c>
      <c r="CD268" s="62">
        <v>1</v>
      </c>
      <c r="CE268" s="62">
        <v>1</v>
      </c>
      <c r="CF268" s="62">
        <v>1</v>
      </c>
      <c r="CG268" s="62">
        <v>99</v>
      </c>
      <c r="CH268" s="62">
        <v>99</v>
      </c>
      <c r="CI268" s="62">
        <v>1</v>
      </c>
      <c r="CJ268" s="62">
        <v>1</v>
      </c>
      <c r="CK268" s="62">
        <v>1</v>
      </c>
      <c r="CL268" s="62">
        <v>1</v>
      </c>
      <c r="CM268" s="62">
        <v>1</v>
      </c>
      <c r="CN268" s="62">
        <v>1</v>
      </c>
      <c r="CO268" s="62">
        <v>1</v>
      </c>
      <c r="CP268" s="62">
        <v>1</v>
      </c>
      <c r="CQ268" s="62">
        <v>1</v>
      </c>
      <c r="CR268" s="62">
        <v>264</v>
      </c>
      <c r="CS268" s="62" t="s">
        <v>649</v>
      </c>
      <c r="CT268" s="62">
        <v>1</v>
      </c>
      <c r="CU268" s="62">
        <v>1</v>
      </c>
      <c r="CV268" s="62">
        <v>1</v>
      </c>
      <c r="CW268" s="62">
        <v>1</v>
      </c>
      <c r="CX268" s="62">
        <v>1</v>
      </c>
      <c r="CY268" s="62">
        <v>264</v>
      </c>
      <c r="CZ268" s="62" t="s">
        <v>649</v>
      </c>
      <c r="DA268" s="62">
        <v>0</v>
      </c>
      <c r="DB268" s="62">
        <v>0</v>
      </c>
      <c r="DC268" s="62">
        <v>0</v>
      </c>
      <c r="DD268" s="62">
        <v>0</v>
      </c>
      <c r="DE268" s="62">
        <v>0</v>
      </c>
      <c r="DF268" s="62">
        <v>0</v>
      </c>
      <c r="DG268" s="62">
        <v>0</v>
      </c>
      <c r="DH268" s="62">
        <v>0</v>
      </c>
      <c r="DI268" s="62">
        <v>1</v>
      </c>
      <c r="DJ268" s="62">
        <v>1</v>
      </c>
      <c r="DK268" s="62">
        <v>1</v>
      </c>
      <c r="DM268" s="62" t="s">
        <v>646</v>
      </c>
    </row>
    <row r="269" spans="1:117" s="65" customFormat="1">
      <c r="A269" s="62" t="s">
        <v>646</v>
      </c>
      <c r="B269" s="62">
        <v>20</v>
      </c>
      <c r="C269" s="62" t="s">
        <v>650</v>
      </c>
      <c r="D269" s="62">
        <v>265</v>
      </c>
      <c r="E269" s="62">
        <v>133</v>
      </c>
      <c r="F269" s="62">
        <v>4</v>
      </c>
      <c r="G269" s="62">
        <v>36</v>
      </c>
      <c r="H269" s="62">
        <v>1</v>
      </c>
      <c r="I269" s="62">
        <v>2</v>
      </c>
      <c r="J269" s="62"/>
      <c r="K269" s="62">
        <v>1</v>
      </c>
      <c r="L269" s="62">
        <v>1</v>
      </c>
      <c r="M269" s="62">
        <v>1</v>
      </c>
      <c r="N269" s="62">
        <v>1</v>
      </c>
      <c r="O269" s="62">
        <v>1</v>
      </c>
      <c r="P269" s="62">
        <v>1</v>
      </c>
      <c r="Q269" s="62">
        <v>1</v>
      </c>
      <c r="R269" s="62">
        <v>1</v>
      </c>
      <c r="S269" s="62">
        <v>1</v>
      </c>
      <c r="T269" s="62">
        <v>1</v>
      </c>
      <c r="U269" s="62">
        <v>1</v>
      </c>
      <c r="V269" s="62">
        <v>99</v>
      </c>
      <c r="W269" s="62">
        <v>1</v>
      </c>
      <c r="X269" s="62">
        <v>1</v>
      </c>
      <c r="Y269" s="62">
        <v>1</v>
      </c>
      <c r="Z269" s="62">
        <v>1</v>
      </c>
      <c r="AA269" s="62">
        <v>1</v>
      </c>
      <c r="AB269" s="62">
        <v>1</v>
      </c>
      <c r="AC269" s="62">
        <v>1</v>
      </c>
      <c r="AD269" s="62">
        <v>1</v>
      </c>
      <c r="AE269" s="62">
        <v>1</v>
      </c>
      <c r="AF269" s="62">
        <v>1</v>
      </c>
      <c r="AG269" s="62">
        <v>1</v>
      </c>
      <c r="AH269" s="62">
        <v>1</v>
      </c>
      <c r="AI269" s="62">
        <v>1</v>
      </c>
      <c r="AJ269" s="62">
        <v>1</v>
      </c>
      <c r="AK269" s="62">
        <v>1</v>
      </c>
      <c r="AL269" s="62">
        <v>1</v>
      </c>
      <c r="AM269" s="62">
        <v>1</v>
      </c>
      <c r="AN269" s="62">
        <v>1</v>
      </c>
      <c r="AO269" s="62">
        <v>1</v>
      </c>
      <c r="AP269" s="62">
        <v>1</v>
      </c>
      <c r="AQ269" s="62">
        <v>0</v>
      </c>
      <c r="AR269" s="62">
        <v>1</v>
      </c>
      <c r="AS269" s="62">
        <v>1</v>
      </c>
      <c r="AT269" s="62">
        <v>1</v>
      </c>
      <c r="AU269" s="62">
        <v>1</v>
      </c>
      <c r="AV269" s="62">
        <v>1</v>
      </c>
      <c r="AW269" s="62">
        <v>1</v>
      </c>
      <c r="AX269" s="62">
        <v>1</v>
      </c>
      <c r="AY269" s="62">
        <v>1</v>
      </c>
      <c r="AZ269" s="62">
        <v>99</v>
      </c>
      <c r="BA269" s="62">
        <v>99</v>
      </c>
      <c r="BB269" s="62">
        <v>99</v>
      </c>
      <c r="BC269" s="62">
        <v>99</v>
      </c>
      <c r="BD269" s="62">
        <v>1</v>
      </c>
      <c r="BE269" s="62">
        <v>1</v>
      </c>
      <c r="BF269" s="62">
        <v>1</v>
      </c>
      <c r="BG269" s="62">
        <v>1</v>
      </c>
      <c r="BH269" s="62">
        <v>1</v>
      </c>
      <c r="BI269" s="62">
        <v>1</v>
      </c>
      <c r="BJ269" s="62">
        <v>1</v>
      </c>
      <c r="BK269" s="62">
        <v>1</v>
      </c>
      <c r="BL269" s="62">
        <v>0.5</v>
      </c>
      <c r="BM269" s="62">
        <v>0</v>
      </c>
      <c r="BN269" s="62">
        <v>0</v>
      </c>
      <c r="BO269" s="62">
        <v>1</v>
      </c>
      <c r="BP269" s="62">
        <v>1</v>
      </c>
      <c r="BQ269" s="62">
        <v>1</v>
      </c>
      <c r="BR269" s="62">
        <v>0</v>
      </c>
      <c r="BS269" s="62">
        <v>0</v>
      </c>
      <c r="BT269" s="62">
        <v>1</v>
      </c>
      <c r="BU269" s="62">
        <v>99</v>
      </c>
      <c r="BV269" s="62">
        <v>99</v>
      </c>
      <c r="BW269" s="62">
        <v>99</v>
      </c>
      <c r="BX269" s="62">
        <v>99</v>
      </c>
      <c r="BY269" s="62">
        <v>1</v>
      </c>
      <c r="BZ269" s="62">
        <v>1</v>
      </c>
      <c r="CA269" s="62">
        <v>99</v>
      </c>
      <c r="CB269" s="62">
        <v>99</v>
      </c>
      <c r="CC269" s="62">
        <v>1</v>
      </c>
      <c r="CD269" s="62">
        <v>1</v>
      </c>
      <c r="CE269" s="62">
        <v>1</v>
      </c>
      <c r="CF269" s="62">
        <v>1</v>
      </c>
      <c r="CG269" s="62">
        <v>99</v>
      </c>
      <c r="CH269" s="62">
        <v>99</v>
      </c>
      <c r="CI269" s="62">
        <v>1</v>
      </c>
      <c r="CJ269" s="62">
        <v>1</v>
      </c>
      <c r="CK269" s="62">
        <v>1</v>
      </c>
      <c r="CL269" s="62">
        <v>1</v>
      </c>
      <c r="CM269" s="62">
        <v>1</v>
      </c>
      <c r="CN269" s="62">
        <v>1</v>
      </c>
      <c r="CO269" s="62">
        <v>1</v>
      </c>
      <c r="CP269" s="62">
        <v>1</v>
      </c>
      <c r="CQ269" s="62">
        <v>1</v>
      </c>
      <c r="CR269" s="62">
        <v>265</v>
      </c>
      <c r="CS269" s="62" t="s">
        <v>650</v>
      </c>
      <c r="CT269" s="62">
        <v>1</v>
      </c>
      <c r="CU269" s="62">
        <v>1</v>
      </c>
      <c r="CV269" s="62">
        <v>1</v>
      </c>
      <c r="CW269" s="62">
        <v>1</v>
      </c>
      <c r="CX269" s="62">
        <v>1</v>
      </c>
      <c r="CY269" s="62">
        <v>265</v>
      </c>
      <c r="CZ269" s="62" t="s">
        <v>650</v>
      </c>
      <c r="DA269" s="62">
        <v>0</v>
      </c>
      <c r="DB269" s="62">
        <v>0</v>
      </c>
      <c r="DC269" s="62">
        <v>0</v>
      </c>
      <c r="DD269" s="62">
        <v>0</v>
      </c>
      <c r="DE269" s="62">
        <v>0</v>
      </c>
      <c r="DF269" s="62">
        <v>0</v>
      </c>
      <c r="DG269" s="62">
        <v>0</v>
      </c>
      <c r="DH269" s="62">
        <v>0</v>
      </c>
      <c r="DI269" s="62">
        <v>1</v>
      </c>
      <c r="DJ269" s="62">
        <v>1</v>
      </c>
      <c r="DK269" s="62">
        <v>0</v>
      </c>
      <c r="DM269" s="62" t="s">
        <v>646</v>
      </c>
    </row>
    <row r="270" spans="1:117" s="65" customFormat="1">
      <c r="A270" s="62" t="s">
        <v>646</v>
      </c>
      <c r="B270" s="62">
        <v>20</v>
      </c>
      <c r="C270" s="62" t="s">
        <v>651</v>
      </c>
      <c r="D270" s="62">
        <v>266</v>
      </c>
      <c r="E270" s="62">
        <v>63</v>
      </c>
      <c r="F270" s="62">
        <v>0</v>
      </c>
      <c r="G270" s="62">
        <v>23</v>
      </c>
      <c r="H270" s="62">
        <v>1</v>
      </c>
      <c r="I270" s="62">
        <v>2</v>
      </c>
      <c r="J270" s="62"/>
      <c r="K270" s="62">
        <v>1</v>
      </c>
      <c r="L270" s="62">
        <v>1</v>
      </c>
      <c r="M270" s="62">
        <v>1</v>
      </c>
      <c r="N270" s="62">
        <v>1</v>
      </c>
      <c r="O270" s="62">
        <v>1</v>
      </c>
      <c r="P270" s="62">
        <v>1</v>
      </c>
      <c r="Q270" s="62">
        <v>1</v>
      </c>
      <c r="R270" s="62">
        <v>1</v>
      </c>
      <c r="S270" s="62">
        <v>1</v>
      </c>
      <c r="T270" s="62">
        <v>1</v>
      </c>
      <c r="U270" s="62">
        <v>1</v>
      </c>
      <c r="V270" s="62">
        <v>99</v>
      </c>
      <c r="W270" s="62">
        <v>1</v>
      </c>
      <c r="X270" s="62">
        <v>1</v>
      </c>
      <c r="Y270" s="62">
        <v>1</v>
      </c>
      <c r="Z270" s="62">
        <v>1</v>
      </c>
      <c r="AA270" s="62">
        <v>1</v>
      </c>
      <c r="AB270" s="62">
        <v>1</v>
      </c>
      <c r="AC270" s="62">
        <v>1</v>
      </c>
      <c r="AD270" s="62">
        <v>1</v>
      </c>
      <c r="AE270" s="62">
        <v>1</v>
      </c>
      <c r="AF270" s="62">
        <v>1</v>
      </c>
      <c r="AG270" s="62">
        <v>1</v>
      </c>
      <c r="AH270" s="62">
        <v>1</v>
      </c>
      <c r="AI270" s="62">
        <v>1</v>
      </c>
      <c r="AJ270" s="62">
        <v>1</v>
      </c>
      <c r="AK270" s="62">
        <v>1</v>
      </c>
      <c r="AL270" s="62">
        <v>1</v>
      </c>
      <c r="AM270" s="62">
        <v>1</v>
      </c>
      <c r="AN270" s="62">
        <v>1</v>
      </c>
      <c r="AO270" s="62">
        <v>1</v>
      </c>
      <c r="AP270" s="62">
        <v>1</v>
      </c>
      <c r="AQ270" s="62">
        <v>1</v>
      </c>
      <c r="AR270" s="62">
        <v>1</v>
      </c>
      <c r="AS270" s="62">
        <v>1</v>
      </c>
      <c r="AT270" s="62">
        <v>1</v>
      </c>
      <c r="AU270" s="62">
        <v>1</v>
      </c>
      <c r="AV270" s="62">
        <v>1</v>
      </c>
      <c r="AW270" s="62">
        <v>1</v>
      </c>
      <c r="AX270" s="62">
        <v>1</v>
      </c>
      <c r="AY270" s="62">
        <v>1</v>
      </c>
      <c r="AZ270" s="62">
        <v>99</v>
      </c>
      <c r="BA270" s="62">
        <v>99</v>
      </c>
      <c r="BB270" s="62">
        <v>99</v>
      </c>
      <c r="BC270" s="62">
        <v>99</v>
      </c>
      <c r="BD270" s="62">
        <v>1</v>
      </c>
      <c r="BE270" s="62">
        <v>1</v>
      </c>
      <c r="BF270" s="62">
        <v>0.5</v>
      </c>
      <c r="BG270" s="62">
        <v>0.5</v>
      </c>
      <c r="BH270" s="62">
        <v>1</v>
      </c>
      <c r="BI270" s="62">
        <v>1</v>
      </c>
      <c r="BJ270" s="62">
        <v>1</v>
      </c>
      <c r="BK270" s="62">
        <v>0.5</v>
      </c>
      <c r="BL270" s="62">
        <v>0.5</v>
      </c>
      <c r="BM270" s="62">
        <v>0.5</v>
      </c>
      <c r="BN270" s="62">
        <v>0.5</v>
      </c>
      <c r="BO270" s="62">
        <v>1</v>
      </c>
      <c r="BP270" s="62">
        <v>1</v>
      </c>
      <c r="BQ270" s="62">
        <v>1</v>
      </c>
      <c r="BR270" s="62">
        <v>1</v>
      </c>
      <c r="BS270" s="62">
        <v>0.5</v>
      </c>
      <c r="BT270" s="62">
        <v>0.5</v>
      </c>
      <c r="BU270" s="62">
        <v>99</v>
      </c>
      <c r="BV270" s="62">
        <v>99</v>
      </c>
      <c r="BW270" s="62">
        <v>99</v>
      </c>
      <c r="BX270" s="62">
        <v>99</v>
      </c>
      <c r="BY270" s="62">
        <v>1</v>
      </c>
      <c r="BZ270" s="62">
        <v>99</v>
      </c>
      <c r="CA270" s="62">
        <v>99</v>
      </c>
      <c r="CB270" s="62">
        <v>99</v>
      </c>
      <c r="CC270" s="62">
        <v>1</v>
      </c>
      <c r="CD270" s="62">
        <v>1</v>
      </c>
      <c r="CE270" s="62">
        <v>1</v>
      </c>
      <c r="CF270" s="62">
        <v>1</v>
      </c>
      <c r="CG270" s="62">
        <v>1</v>
      </c>
      <c r="CH270" s="62">
        <v>99</v>
      </c>
      <c r="CI270" s="62">
        <v>1</v>
      </c>
      <c r="CJ270" s="62">
        <v>1</v>
      </c>
      <c r="CK270" s="62">
        <v>1</v>
      </c>
      <c r="CL270" s="62">
        <v>1</v>
      </c>
      <c r="CM270" s="62">
        <v>99</v>
      </c>
      <c r="CN270" s="62">
        <v>1</v>
      </c>
      <c r="CO270" s="62">
        <v>1</v>
      </c>
      <c r="CP270" s="62">
        <v>1</v>
      </c>
      <c r="CQ270" s="62">
        <v>1</v>
      </c>
      <c r="CR270" s="62">
        <v>266</v>
      </c>
      <c r="CS270" s="62" t="s">
        <v>651</v>
      </c>
      <c r="CT270" s="62">
        <v>1</v>
      </c>
      <c r="CU270" s="62">
        <v>1</v>
      </c>
      <c r="CV270" s="62">
        <v>1</v>
      </c>
      <c r="CW270" s="62">
        <v>1</v>
      </c>
      <c r="CX270" s="62">
        <v>1</v>
      </c>
      <c r="CY270" s="62">
        <v>266</v>
      </c>
      <c r="CZ270" s="62" t="s">
        <v>651</v>
      </c>
      <c r="DA270" s="62">
        <v>0</v>
      </c>
      <c r="DB270" s="62">
        <v>1</v>
      </c>
      <c r="DC270" s="62">
        <v>0</v>
      </c>
      <c r="DD270" s="62">
        <v>0</v>
      </c>
      <c r="DE270" s="62">
        <v>0</v>
      </c>
      <c r="DF270" s="62">
        <v>0</v>
      </c>
      <c r="DG270" s="62">
        <v>0</v>
      </c>
      <c r="DH270" s="62">
        <v>0</v>
      </c>
      <c r="DI270" s="62">
        <v>1</v>
      </c>
      <c r="DJ270" s="62">
        <v>1</v>
      </c>
      <c r="DK270" s="62">
        <v>1</v>
      </c>
      <c r="DM270" s="62" t="s">
        <v>646</v>
      </c>
    </row>
    <row r="271" spans="1:117" s="65" customFormat="1">
      <c r="A271" s="62" t="s">
        <v>646</v>
      </c>
      <c r="B271" s="62">
        <v>20</v>
      </c>
      <c r="C271" s="62" t="s">
        <v>652</v>
      </c>
      <c r="D271" s="62">
        <v>267</v>
      </c>
      <c r="E271" s="62">
        <v>70</v>
      </c>
      <c r="F271" s="62">
        <v>14</v>
      </c>
      <c r="G271" s="62">
        <v>23</v>
      </c>
      <c r="H271" s="62">
        <v>1</v>
      </c>
      <c r="I271" s="62">
        <v>2</v>
      </c>
      <c r="J271" s="62"/>
      <c r="K271" s="62">
        <v>1</v>
      </c>
      <c r="L271" s="62">
        <v>1</v>
      </c>
      <c r="M271" s="62">
        <v>1</v>
      </c>
      <c r="N271" s="62">
        <v>1</v>
      </c>
      <c r="O271" s="62">
        <v>1</v>
      </c>
      <c r="P271" s="62">
        <v>1</v>
      </c>
      <c r="Q271" s="62">
        <v>99</v>
      </c>
      <c r="R271" s="62">
        <v>1</v>
      </c>
      <c r="S271" s="62">
        <v>1</v>
      </c>
      <c r="T271" s="62">
        <v>1</v>
      </c>
      <c r="U271" s="62">
        <v>1</v>
      </c>
      <c r="V271" s="62">
        <v>99</v>
      </c>
      <c r="W271" s="62">
        <v>1</v>
      </c>
      <c r="X271" s="62">
        <v>1</v>
      </c>
      <c r="Y271" s="62">
        <v>1</v>
      </c>
      <c r="Z271" s="62">
        <v>1</v>
      </c>
      <c r="AA271" s="62">
        <v>1</v>
      </c>
      <c r="AB271" s="62">
        <v>1</v>
      </c>
      <c r="AC271" s="62">
        <v>1</v>
      </c>
      <c r="AD271" s="62">
        <v>1</v>
      </c>
      <c r="AE271" s="62">
        <v>1</v>
      </c>
      <c r="AF271" s="62">
        <v>1</v>
      </c>
      <c r="AG271" s="62">
        <v>1</v>
      </c>
      <c r="AH271" s="62">
        <v>1</v>
      </c>
      <c r="AI271" s="62">
        <v>1</v>
      </c>
      <c r="AJ271" s="62">
        <v>1</v>
      </c>
      <c r="AK271" s="62">
        <v>1</v>
      </c>
      <c r="AL271" s="62">
        <v>1</v>
      </c>
      <c r="AM271" s="62">
        <v>1</v>
      </c>
      <c r="AN271" s="62">
        <v>1</v>
      </c>
      <c r="AO271" s="62">
        <v>1</v>
      </c>
      <c r="AP271" s="62">
        <v>1</v>
      </c>
      <c r="AQ271" s="62">
        <v>0</v>
      </c>
      <c r="AR271" s="62">
        <v>1</v>
      </c>
      <c r="AS271" s="62">
        <v>1</v>
      </c>
      <c r="AT271" s="62">
        <v>1</v>
      </c>
      <c r="AU271" s="62">
        <v>1</v>
      </c>
      <c r="AV271" s="62">
        <v>1</v>
      </c>
      <c r="AW271" s="62">
        <v>1</v>
      </c>
      <c r="AX271" s="62">
        <v>1</v>
      </c>
      <c r="AY271" s="62">
        <v>1</v>
      </c>
      <c r="AZ271" s="62">
        <v>99</v>
      </c>
      <c r="BA271" s="62">
        <v>99</v>
      </c>
      <c r="BB271" s="62">
        <v>99</v>
      </c>
      <c r="BC271" s="62">
        <v>99</v>
      </c>
      <c r="BD271" s="62">
        <v>1</v>
      </c>
      <c r="BE271" s="62">
        <v>1</v>
      </c>
      <c r="BF271" s="62">
        <v>1</v>
      </c>
      <c r="BG271" s="62">
        <v>1</v>
      </c>
      <c r="BH271" s="62">
        <v>1</v>
      </c>
      <c r="BI271" s="62">
        <v>1</v>
      </c>
      <c r="BJ271" s="62">
        <v>1</v>
      </c>
      <c r="BK271" s="62">
        <v>1</v>
      </c>
      <c r="BL271" s="62">
        <v>1</v>
      </c>
      <c r="BM271" s="62">
        <v>1</v>
      </c>
      <c r="BN271" s="62">
        <v>1</v>
      </c>
      <c r="BO271" s="62">
        <v>0.5</v>
      </c>
      <c r="BP271" s="62">
        <v>1</v>
      </c>
      <c r="BQ271" s="62">
        <v>0.5</v>
      </c>
      <c r="BR271" s="62">
        <v>0</v>
      </c>
      <c r="BS271" s="62">
        <v>0.5</v>
      </c>
      <c r="BT271" s="62">
        <v>0</v>
      </c>
      <c r="BU271" s="62">
        <v>99</v>
      </c>
      <c r="BV271" s="62">
        <v>99</v>
      </c>
      <c r="BW271" s="62">
        <v>99</v>
      </c>
      <c r="BX271" s="62">
        <v>99</v>
      </c>
      <c r="BY271" s="62">
        <v>1</v>
      </c>
      <c r="BZ271" s="62">
        <v>1</v>
      </c>
      <c r="CA271" s="62">
        <v>99</v>
      </c>
      <c r="CB271" s="62">
        <v>99</v>
      </c>
      <c r="CC271" s="62">
        <v>1</v>
      </c>
      <c r="CD271" s="62">
        <v>1</v>
      </c>
      <c r="CE271" s="62">
        <v>1</v>
      </c>
      <c r="CF271" s="62">
        <v>1</v>
      </c>
      <c r="CG271" s="62">
        <v>1</v>
      </c>
      <c r="CH271" s="62">
        <v>1</v>
      </c>
      <c r="CI271" s="62">
        <v>1</v>
      </c>
      <c r="CJ271" s="62">
        <v>1</v>
      </c>
      <c r="CK271" s="62">
        <v>1</v>
      </c>
      <c r="CL271" s="62">
        <v>1</v>
      </c>
      <c r="CM271" s="62">
        <v>1</v>
      </c>
      <c r="CN271" s="62">
        <v>1</v>
      </c>
      <c r="CO271" s="62">
        <v>1</v>
      </c>
      <c r="CP271" s="62">
        <v>1</v>
      </c>
      <c r="CQ271" s="62">
        <v>1</v>
      </c>
      <c r="CR271" s="62">
        <v>267</v>
      </c>
      <c r="CS271" s="62" t="s">
        <v>652</v>
      </c>
      <c r="CT271" s="62">
        <v>1</v>
      </c>
      <c r="CU271" s="62">
        <v>1</v>
      </c>
      <c r="CV271" s="62">
        <v>1</v>
      </c>
      <c r="CW271" s="62">
        <v>1</v>
      </c>
      <c r="CX271" s="62">
        <v>1</v>
      </c>
      <c r="CY271" s="62">
        <v>267</v>
      </c>
      <c r="CZ271" s="62" t="s">
        <v>652</v>
      </c>
      <c r="DA271" s="62">
        <v>1</v>
      </c>
      <c r="DB271" s="62">
        <v>0</v>
      </c>
      <c r="DC271" s="62">
        <v>0</v>
      </c>
      <c r="DD271" s="62">
        <v>0</v>
      </c>
      <c r="DE271" s="62">
        <v>0</v>
      </c>
      <c r="DF271" s="62">
        <v>0</v>
      </c>
      <c r="DG271" s="62">
        <v>0</v>
      </c>
      <c r="DH271" s="62">
        <v>0</v>
      </c>
      <c r="DI271" s="62">
        <v>1</v>
      </c>
      <c r="DJ271" s="62">
        <v>1</v>
      </c>
      <c r="DK271" s="62">
        <v>1</v>
      </c>
      <c r="DM271" s="62" t="s">
        <v>646</v>
      </c>
    </row>
    <row r="272" spans="1:117" s="65" customFormat="1">
      <c r="A272" s="62" t="s">
        <v>646</v>
      </c>
      <c r="B272" s="62">
        <v>20</v>
      </c>
      <c r="C272" s="62" t="s">
        <v>653</v>
      </c>
      <c r="D272" s="62">
        <v>268</v>
      </c>
      <c r="E272" s="62">
        <v>23</v>
      </c>
      <c r="F272" s="62">
        <v>1</v>
      </c>
      <c r="G272" s="62">
        <v>7</v>
      </c>
      <c r="H272" s="62">
        <v>1</v>
      </c>
      <c r="I272" s="62">
        <v>2</v>
      </c>
      <c r="J272" s="62">
        <v>1</v>
      </c>
      <c r="K272" s="62">
        <v>1</v>
      </c>
      <c r="L272" s="62">
        <v>1</v>
      </c>
      <c r="M272" s="62">
        <v>1</v>
      </c>
      <c r="N272" s="62">
        <v>1</v>
      </c>
      <c r="O272" s="62">
        <v>1</v>
      </c>
      <c r="P272" s="62">
        <v>1</v>
      </c>
      <c r="Q272" s="62">
        <v>1</v>
      </c>
      <c r="R272" s="62">
        <v>1</v>
      </c>
      <c r="S272" s="62">
        <v>1</v>
      </c>
      <c r="T272" s="62">
        <v>1</v>
      </c>
      <c r="U272" s="62">
        <v>1</v>
      </c>
      <c r="V272" s="62">
        <v>99</v>
      </c>
      <c r="W272" s="62">
        <v>1</v>
      </c>
      <c r="X272" s="62">
        <v>1</v>
      </c>
      <c r="Y272" s="62">
        <v>1</v>
      </c>
      <c r="Z272" s="62">
        <v>1</v>
      </c>
      <c r="AA272" s="62">
        <v>1</v>
      </c>
      <c r="AB272" s="62">
        <v>1</v>
      </c>
      <c r="AC272" s="62">
        <v>1</v>
      </c>
      <c r="AD272" s="62">
        <v>1</v>
      </c>
      <c r="AE272" s="62">
        <v>1</v>
      </c>
      <c r="AF272" s="62">
        <v>1</v>
      </c>
      <c r="AG272" s="62">
        <v>1</v>
      </c>
      <c r="AH272" s="62">
        <v>1</v>
      </c>
      <c r="AI272" s="62">
        <v>1</v>
      </c>
      <c r="AJ272" s="62">
        <v>1</v>
      </c>
      <c r="AK272" s="62">
        <v>1</v>
      </c>
      <c r="AL272" s="62">
        <v>1</v>
      </c>
      <c r="AM272" s="62">
        <v>1</v>
      </c>
      <c r="AN272" s="62">
        <v>1</v>
      </c>
      <c r="AO272" s="62">
        <v>1</v>
      </c>
      <c r="AP272" s="62">
        <v>1</v>
      </c>
      <c r="AQ272" s="62">
        <v>1</v>
      </c>
      <c r="AR272" s="62">
        <v>1</v>
      </c>
      <c r="AS272" s="62">
        <v>1</v>
      </c>
      <c r="AT272" s="62">
        <v>1</v>
      </c>
      <c r="AU272" s="62">
        <v>1</v>
      </c>
      <c r="AV272" s="62">
        <v>1</v>
      </c>
      <c r="AW272" s="62">
        <v>1</v>
      </c>
      <c r="AX272" s="62">
        <v>1</v>
      </c>
      <c r="AY272" s="62">
        <v>1</v>
      </c>
      <c r="AZ272" s="62">
        <v>99</v>
      </c>
      <c r="BA272" s="62">
        <v>99</v>
      </c>
      <c r="BB272" s="62">
        <v>99</v>
      </c>
      <c r="BC272" s="62">
        <v>99</v>
      </c>
      <c r="BD272" s="62">
        <v>1</v>
      </c>
      <c r="BE272" s="62">
        <v>1</v>
      </c>
      <c r="BF272" s="62">
        <v>1</v>
      </c>
      <c r="BG272" s="62">
        <v>1</v>
      </c>
      <c r="BH272" s="62">
        <v>1</v>
      </c>
      <c r="BI272" s="62">
        <v>1</v>
      </c>
      <c r="BJ272" s="62">
        <v>0.5</v>
      </c>
      <c r="BK272" s="62">
        <v>1</v>
      </c>
      <c r="BL272" s="62">
        <v>1</v>
      </c>
      <c r="BM272" s="62">
        <v>1</v>
      </c>
      <c r="BN272" s="62">
        <v>1</v>
      </c>
      <c r="BO272" s="62">
        <v>1</v>
      </c>
      <c r="BP272" s="62">
        <v>1</v>
      </c>
      <c r="BQ272" s="62">
        <v>1</v>
      </c>
      <c r="BR272" s="62">
        <v>1</v>
      </c>
      <c r="BS272" s="62">
        <v>1</v>
      </c>
      <c r="BT272" s="62">
        <v>1</v>
      </c>
      <c r="BU272" s="62">
        <v>1</v>
      </c>
      <c r="BV272" s="62">
        <v>1</v>
      </c>
      <c r="BW272" s="62">
        <v>1</v>
      </c>
      <c r="BX272" s="62">
        <v>1</v>
      </c>
      <c r="BY272" s="62">
        <v>1</v>
      </c>
      <c r="BZ272" s="62">
        <v>1</v>
      </c>
      <c r="CA272" s="62">
        <v>1</v>
      </c>
      <c r="CB272" s="62">
        <v>99</v>
      </c>
      <c r="CC272" s="62">
        <v>1</v>
      </c>
      <c r="CD272" s="62">
        <v>1</v>
      </c>
      <c r="CE272" s="62">
        <v>1</v>
      </c>
      <c r="CF272" s="62">
        <v>1</v>
      </c>
      <c r="CG272" s="62">
        <v>1</v>
      </c>
      <c r="CH272" s="62">
        <v>1</v>
      </c>
      <c r="CI272" s="62">
        <v>1</v>
      </c>
      <c r="CJ272" s="62">
        <v>1</v>
      </c>
      <c r="CK272" s="62">
        <v>1</v>
      </c>
      <c r="CL272" s="62">
        <v>1</v>
      </c>
      <c r="CM272" s="62">
        <v>1</v>
      </c>
      <c r="CN272" s="62">
        <v>1</v>
      </c>
      <c r="CO272" s="62">
        <v>1</v>
      </c>
      <c r="CP272" s="62">
        <v>1</v>
      </c>
      <c r="CQ272" s="62">
        <v>1</v>
      </c>
      <c r="CR272" s="62">
        <v>268</v>
      </c>
      <c r="CS272" s="62" t="s">
        <v>653</v>
      </c>
      <c r="CT272" s="62">
        <v>1</v>
      </c>
      <c r="CU272" s="62">
        <v>1</v>
      </c>
      <c r="CV272" s="62">
        <v>1</v>
      </c>
      <c r="CW272" s="62">
        <v>1</v>
      </c>
      <c r="CX272" s="62">
        <v>1</v>
      </c>
      <c r="CY272" s="62">
        <v>268</v>
      </c>
      <c r="CZ272" s="62" t="s">
        <v>653</v>
      </c>
      <c r="DA272" s="62">
        <v>0</v>
      </c>
      <c r="DB272" s="62">
        <v>0</v>
      </c>
      <c r="DC272" s="62">
        <v>0</v>
      </c>
      <c r="DD272" s="62">
        <v>0</v>
      </c>
      <c r="DE272" s="62">
        <v>0</v>
      </c>
      <c r="DF272" s="62">
        <v>0</v>
      </c>
      <c r="DG272" s="62">
        <v>0</v>
      </c>
      <c r="DH272" s="62">
        <v>0</v>
      </c>
      <c r="DI272" s="62">
        <v>1</v>
      </c>
      <c r="DJ272" s="62">
        <v>1</v>
      </c>
      <c r="DK272" s="62">
        <v>1</v>
      </c>
      <c r="DM272" s="62" t="s">
        <v>646</v>
      </c>
    </row>
    <row r="273" spans="1:117" s="65" customFormat="1">
      <c r="A273" s="62" t="s">
        <v>646</v>
      </c>
      <c r="B273" s="62">
        <v>20</v>
      </c>
      <c r="C273" s="62" t="s">
        <v>654</v>
      </c>
      <c r="D273" s="62">
        <v>269</v>
      </c>
      <c r="E273" s="62">
        <v>20</v>
      </c>
      <c r="F273" s="62">
        <v>5</v>
      </c>
      <c r="G273" s="62">
        <v>8</v>
      </c>
      <c r="H273" s="62">
        <v>1</v>
      </c>
      <c r="I273" s="62">
        <v>2</v>
      </c>
      <c r="J273" s="62">
        <v>3</v>
      </c>
      <c r="K273" s="62">
        <v>1</v>
      </c>
      <c r="L273" s="62">
        <v>1</v>
      </c>
      <c r="M273" s="62">
        <v>1</v>
      </c>
      <c r="N273" s="62">
        <v>1</v>
      </c>
      <c r="O273" s="62">
        <v>1</v>
      </c>
      <c r="P273" s="62">
        <v>1</v>
      </c>
      <c r="Q273" s="62">
        <v>99</v>
      </c>
      <c r="R273" s="62">
        <v>1</v>
      </c>
      <c r="S273" s="62">
        <v>1</v>
      </c>
      <c r="T273" s="62">
        <v>1</v>
      </c>
      <c r="U273" s="62">
        <v>1</v>
      </c>
      <c r="V273" s="62">
        <v>99</v>
      </c>
      <c r="W273" s="62">
        <v>1</v>
      </c>
      <c r="X273" s="62">
        <v>1</v>
      </c>
      <c r="Y273" s="62">
        <v>1</v>
      </c>
      <c r="Z273" s="62">
        <v>1</v>
      </c>
      <c r="AA273" s="62">
        <v>1</v>
      </c>
      <c r="AB273" s="62">
        <v>1</v>
      </c>
      <c r="AC273" s="62">
        <v>1</v>
      </c>
      <c r="AD273" s="62">
        <v>1</v>
      </c>
      <c r="AE273" s="62">
        <v>1</v>
      </c>
      <c r="AF273" s="62">
        <v>1</v>
      </c>
      <c r="AG273" s="62">
        <v>1</v>
      </c>
      <c r="AH273" s="62">
        <v>1</v>
      </c>
      <c r="AI273" s="62">
        <v>99</v>
      </c>
      <c r="AJ273" s="62">
        <v>1</v>
      </c>
      <c r="AK273" s="62">
        <v>1</v>
      </c>
      <c r="AL273" s="62">
        <v>1</v>
      </c>
      <c r="AM273" s="62">
        <v>1</v>
      </c>
      <c r="AN273" s="62">
        <v>1</v>
      </c>
      <c r="AO273" s="62">
        <v>1</v>
      </c>
      <c r="AP273" s="62">
        <v>1</v>
      </c>
      <c r="AQ273" s="62">
        <v>0</v>
      </c>
      <c r="AR273" s="62">
        <v>1</v>
      </c>
      <c r="AS273" s="62">
        <v>1</v>
      </c>
      <c r="AT273" s="62">
        <v>0.5</v>
      </c>
      <c r="AU273" s="62">
        <v>1</v>
      </c>
      <c r="AV273" s="62">
        <v>1</v>
      </c>
      <c r="AW273" s="62">
        <v>1</v>
      </c>
      <c r="AX273" s="62">
        <v>1</v>
      </c>
      <c r="AY273" s="62">
        <v>1</v>
      </c>
      <c r="AZ273" s="62">
        <v>99</v>
      </c>
      <c r="BA273" s="62">
        <v>99</v>
      </c>
      <c r="BB273" s="62">
        <v>99</v>
      </c>
      <c r="BC273" s="62">
        <v>99</v>
      </c>
      <c r="BD273" s="62">
        <v>1</v>
      </c>
      <c r="BE273" s="62">
        <v>1</v>
      </c>
      <c r="BF273" s="62">
        <v>1</v>
      </c>
      <c r="BG273" s="62">
        <v>1</v>
      </c>
      <c r="BH273" s="62">
        <v>1</v>
      </c>
      <c r="BI273" s="62">
        <v>0.5</v>
      </c>
      <c r="BJ273" s="62">
        <v>1</v>
      </c>
      <c r="BK273" s="62">
        <v>1</v>
      </c>
      <c r="BL273" s="62">
        <v>1</v>
      </c>
      <c r="BM273" s="62">
        <v>0.5</v>
      </c>
      <c r="BN273" s="62">
        <v>0.5</v>
      </c>
      <c r="BO273" s="62">
        <v>0.5</v>
      </c>
      <c r="BP273" s="62">
        <v>1</v>
      </c>
      <c r="BQ273" s="62">
        <v>0.5</v>
      </c>
      <c r="BR273" s="62">
        <v>0</v>
      </c>
      <c r="BS273" s="62">
        <v>0</v>
      </c>
      <c r="BT273" s="62">
        <v>0</v>
      </c>
      <c r="BU273" s="62">
        <v>99</v>
      </c>
      <c r="BV273" s="62">
        <v>99</v>
      </c>
      <c r="BW273" s="62">
        <v>99</v>
      </c>
      <c r="BX273" s="62">
        <v>99</v>
      </c>
      <c r="BY273" s="62">
        <v>1</v>
      </c>
      <c r="BZ273" s="62">
        <v>1</v>
      </c>
      <c r="CA273" s="62">
        <v>99</v>
      </c>
      <c r="CB273" s="62">
        <v>99</v>
      </c>
      <c r="CC273" s="62">
        <v>1</v>
      </c>
      <c r="CD273" s="62">
        <v>1</v>
      </c>
      <c r="CE273" s="62">
        <v>1</v>
      </c>
      <c r="CF273" s="62">
        <v>1</v>
      </c>
      <c r="CG273" s="62">
        <v>1</v>
      </c>
      <c r="CH273" s="62">
        <v>99</v>
      </c>
      <c r="CI273" s="62">
        <v>1</v>
      </c>
      <c r="CJ273" s="62">
        <v>1</v>
      </c>
      <c r="CK273" s="62">
        <v>1</v>
      </c>
      <c r="CL273" s="62">
        <v>1</v>
      </c>
      <c r="CM273" s="62">
        <v>1</v>
      </c>
      <c r="CN273" s="62">
        <v>1</v>
      </c>
      <c r="CO273" s="62">
        <v>1</v>
      </c>
      <c r="CP273" s="62">
        <v>1</v>
      </c>
      <c r="CQ273" s="62">
        <v>0</v>
      </c>
      <c r="CR273" s="62">
        <v>269</v>
      </c>
      <c r="CS273" s="62" t="s">
        <v>654</v>
      </c>
      <c r="CT273" s="62">
        <v>1</v>
      </c>
      <c r="CU273" s="62">
        <v>1</v>
      </c>
      <c r="CV273" s="62">
        <v>1</v>
      </c>
      <c r="CW273" s="62">
        <v>1</v>
      </c>
      <c r="CX273" s="62">
        <v>1</v>
      </c>
      <c r="CY273" s="62">
        <v>269</v>
      </c>
      <c r="CZ273" s="62" t="s">
        <v>654</v>
      </c>
      <c r="DA273" s="62">
        <v>1</v>
      </c>
      <c r="DB273" s="62">
        <v>0</v>
      </c>
      <c r="DC273" s="62">
        <v>0</v>
      </c>
      <c r="DD273" s="62">
        <v>0</v>
      </c>
      <c r="DE273" s="62">
        <v>0</v>
      </c>
      <c r="DF273" s="62">
        <v>0</v>
      </c>
      <c r="DG273" s="62">
        <v>0</v>
      </c>
      <c r="DH273" s="62">
        <v>0</v>
      </c>
      <c r="DI273" s="62">
        <v>1</v>
      </c>
      <c r="DJ273" s="62">
        <v>1</v>
      </c>
      <c r="DK273" s="62">
        <v>1</v>
      </c>
      <c r="DM273" s="62" t="s">
        <v>646</v>
      </c>
    </row>
    <row r="274" spans="1:117" s="65" customFormat="1">
      <c r="A274" s="62" t="s">
        <v>646</v>
      </c>
      <c r="B274" s="62">
        <v>20</v>
      </c>
      <c r="C274" s="62" t="s">
        <v>655</v>
      </c>
      <c r="D274" s="62">
        <v>271</v>
      </c>
      <c r="E274" s="62">
        <v>43</v>
      </c>
      <c r="F274" s="62">
        <v>6</v>
      </c>
      <c r="G274" s="62">
        <v>8</v>
      </c>
      <c r="H274" s="62">
        <v>1</v>
      </c>
      <c r="I274" s="62">
        <v>2</v>
      </c>
      <c r="J274" s="62"/>
      <c r="K274" s="62">
        <v>1</v>
      </c>
      <c r="L274" s="62">
        <v>1</v>
      </c>
      <c r="M274" s="62">
        <v>1</v>
      </c>
      <c r="N274" s="62">
        <v>1</v>
      </c>
      <c r="O274" s="62">
        <v>1</v>
      </c>
      <c r="P274" s="62">
        <v>1</v>
      </c>
      <c r="Q274" s="62">
        <v>99</v>
      </c>
      <c r="R274" s="62">
        <v>1</v>
      </c>
      <c r="S274" s="62">
        <v>1</v>
      </c>
      <c r="T274" s="62">
        <v>1</v>
      </c>
      <c r="U274" s="62">
        <v>1</v>
      </c>
      <c r="V274" s="62">
        <v>99</v>
      </c>
      <c r="W274" s="62">
        <v>1</v>
      </c>
      <c r="X274" s="62">
        <v>1</v>
      </c>
      <c r="Y274" s="62">
        <v>1</v>
      </c>
      <c r="Z274" s="62">
        <v>1</v>
      </c>
      <c r="AA274" s="62">
        <v>1</v>
      </c>
      <c r="AB274" s="62">
        <v>1</v>
      </c>
      <c r="AC274" s="62">
        <v>1</v>
      </c>
      <c r="AD274" s="62">
        <v>1</v>
      </c>
      <c r="AE274" s="62">
        <v>1</v>
      </c>
      <c r="AF274" s="62">
        <v>1</v>
      </c>
      <c r="AG274" s="62">
        <v>1</v>
      </c>
      <c r="AH274" s="62">
        <v>1</v>
      </c>
      <c r="AI274" s="62">
        <v>1</v>
      </c>
      <c r="AJ274" s="62">
        <v>1</v>
      </c>
      <c r="AK274" s="62">
        <v>1</v>
      </c>
      <c r="AL274" s="62">
        <v>1</v>
      </c>
      <c r="AM274" s="62">
        <v>1</v>
      </c>
      <c r="AN274" s="62">
        <v>1</v>
      </c>
      <c r="AO274" s="62">
        <v>1</v>
      </c>
      <c r="AP274" s="62">
        <v>1</v>
      </c>
      <c r="AQ274" s="62">
        <v>1</v>
      </c>
      <c r="AR274" s="62">
        <v>1</v>
      </c>
      <c r="AS274" s="62">
        <v>0</v>
      </c>
      <c r="AT274" s="62">
        <v>0</v>
      </c>
      <c r="AU274" s="62">
        <v>1</v>
      </c>
      <c r="AV274" s="62">
        <v>1</v>
      </c>
      <c r="AW274" s="62">
        <v>0</v>
      </c>
      <c r="AX274" s="62">
        <v>0</v>
      </c>
      <c r="AY274" s="62">
        <v>0</v>
      </c>
      <c r="AZ274" s="62">
        <v>99</v>
      </c>
      <c r="BA274" s="62">
        <v>99</v>
      </c>
      <c r="BB274" s="62">
        <v>99</v>
      </c>
      <c r="BC274" s="62">
        <v>99</v>
      </c>
      <c r="BD274" s="62">
        <v>1</v>
      </c>
      <c r="BE274" s="62">
        <v>1</v>
      </c>
      <c r="BF274" s="62">
        <v>1</v>
      </c>
      <c r="BG274" s="62">
        <v>1</v>
      </c>
      <c r="BH274" s="62">
        <v>1</v>
      </c>
      <c r="BI274" s="62">
        <v>0</v>
      </c>
      <c r="BJ274" s="62">
        <v>1</v>
      </c>
      <c r="BK274" s="62">
        <v>0</v>
      </c>
      <c r="BL274" s="62">
        <v>0</v>
      </c>
      <c r="BM274" s="62">
        <v>0</v>
      </c>
      <c r="BN274" s="62">
        <v>1</v>
      </c>
      <c r="BO274" s="62">
        <v>0</v>
      </c>
      <c r="BP274" s="62">
        <v>0</v>
      </c>
      <c r="BQ274" s="62">
        <v>0</v>
      </c>
      <c r="BR274" s="62">
        <v>0</v>
      </c>
      <c r="BS274" s="62">
        <v>0</v>
      </c>
      <c r="BT274" s="62">
        <v>1</v>
      </c>
      <c r="BU274" s="62">
        <v>1</v>
      </c>
      <c r="BV274" s="62">
        <v>99</v>
      </c>
      <c r="BW274" s="62">
        <v>99</v>
      </c>
      <c r="BX274" s="62">
        <v>99</v>
      </c>
      <c r="BY274" s="62">
        <v>1</v>
      </c>
      <c r="BZ274" s="62">
        <v>99</v>
      </c>
      <c r="CA274" s="62">
        <v>99</v>
      </c>
      <c r="CB274" s="62">
        <v>99</v>
      </c>
      <c r="CC274" s="62">
        <v>0</v>
      </c>
      <c r="CD274" s="62">
        <v>0</v>
      </c>
      <c r="CE274" s="62">
        <v>0</v>
      </c>
      <c r="CF274" s="62">
        <v>0</v>
      </c>
      <c r="CG274" s="62">
        <v>99</v>
      </c>
      <c r="CH274" s="62">
        <v>99</v>
      </c>
      <c r="CI274" s="62">
        <v>0</v>
      </c>
      <c r="CJ274" s="62">
        <v>1</v>
      </c>
      <c r="CK274" s="62">
        <v>1</v>
      </c>
      <c r="CL274" s="62">
        <v>1</v>
      </c>
      <c r="CM274" s="62">
        <v>99</v>
      </c>
      <c r="CN274" s="62">
        <v>1</v>
      </c>
      <c r="CO274" s="62">
        <v>1</v>
      </c>
      <c r="CP274" s="62">
        <v>1</v>
      </c>
      <c r="CQ274" s="62">
        <v>1</v>
      </c>
      <c r="CR274" s="62">
        <v>271</v>
      </c>
      <c r="CS274" s="62" t="s">
        <v>655</v>
      </c>
      <c r="CT274" s="62">
        <v>1</v>
      </c>
      <c r="CU274" s="62">
        <v>1</v>
      </c>
      <c r="CV274" s="62">
        <v>1</v>
      </c>
      <c r="CW274" s="62">
        <v>1</v>
      </c>
      <c r="CX274" s="62">
        <v>1</v>
      </c>
      <c r="CY274" s="62">
        <v>271</v>
      </c>
      <c r="CZ274" s="62" t="s">
        <v>655</v>
      </c>
      <c r="DA274" s="62">
        <v>0</v>
      </c>
      <c r="DB274" s="62">
        <v>1</v>
      </c>
      <c r="DC274" s="62">
        <v>0</v>
      </c>
      <c r="DD274" s="62">
        <v>0</v>
      </c>
      <c r="DE274" s="62">
        <v>1</v>
      </c>
      <c r="DF274" s="62">
        <v>0</v>
      </c>
      <c r="DG274" s="62">
        <v>0</v>
      </c>
      <c r="DH274" s="62">
        <v>0</v>
      </c>
      <c r="DI274" s="62">
        <v>1</v>
      </c>
      <c r="DJ274" s="62">
        <v>1</v>
      </c>
      <c r="DK274" s="62">
        <v>1</v>
      </c>
      <c r="DM274" s="62" t="s">
        <v>646</v>
      </c>
    </row>
    <row r="275" spans="1:117" s="65" customFormat="1">
      <c r="A275" s="62" t="s">
        <v>646</v>
      </c>
      <c r="B275" s="62">
        <v>20</v>
      </c>
      <c r="C275" s="62" t="s">
        <v>749</v>
      </c>
      <c r="D275" s="62">
        <v>272</v>
      </c>
      <c r="E275" s="62">
        <v>25</v>
      </c>
      <c r="F275" s="62">
        <v>3</v>
      </c>
      <c r="G275" s="62">
        <v>9</v>
      </c>
      <c r="H275" s="62">
        <v>1</v>
      </c>
      <c r="I275" s="62">
        <v>2</v>
      </c>
      <c r="J275" s="62">
        <v>1</v>
      </c>
      <c r="K275" s="62">
        <v>1</v>
      </c>
      <c r="L275" s="62">
        <v>1</v>
      </c>
      <c r="M275" s="62">
        <v>1</v>
      </c>
      <c r="N275" s="62">
        <v>1</v>
      </c>
      <c r="O275" s="62">
        <v>1</v>
      </c>
      <c r="P275" s="62">
        <v>1</v>
      </c>
      <c r="Q275" s="62">
        <v>99</v>
      </c>
      <c r="R275" s="62">
        <v>1</v>
      </c>
      <c r="S275" s="62">
        <v>1</v>
      </c>
      <c r="T275" s="62">
        <v>1</v>
      </c>
      <c r="U275" s="62">
        <v>1</v>
      </c>
      <c r="V275" s="62">
        <v>99</v>
      </c>
      <c r="W275" s="62">
        <v>1</v>
      </c>
      <c r="X275" s="62">
        <v>1</v>
      </c>
      <c r="Y275" s="62">
        <v>1</v>
      </c>
      <c r="Z275" s="62">
        <v>1</v>
      </c>
      <c r="AA275" s="62">
        <v>1</v>
      </c>
      <c r="AB275" s="62">
        <v>1</v>
      </c>
      <c r="AC275" s="62">
        <v>1</v>
      </c>
      <c r="AD275" s="62">
        <v>1</v>
      </c>
      <c r="AE275" s="62">
        <v>1</v>
      </c>
      <c r="AF275" s="62">
        <v>1</v>
      </c>
      <c r="AG275" s="62">
        <v>1</v>
      </c>
      <c r="AH275" s="62">
        <v>1</v>
      </c>
      <c r="AI275" s="62">
        <v>1</v>
      </c>
      <c r="AJ275" s="62">
        <v>1</v>
      </c>
      <c r="AK275" s="62">
        <v>1</v>
      </c>
      <c r="AL275" s="62">
        <v>1</v>
      </c>
      <c r="AM275" s="62">
        <v>1</v>
      </c>
      <c r="AN275" s="62">
        <v>1</v>
      </c>
      <c r="AO275" s="62">
        <v>1</v>
      </c>
      <c r="AP275" s="62">
        <v>1</v>
      </c>
      <c r="AQ275" s="62">
        <v>0</v>
      </c>
      <c r="AR275" s="62">
        <v>1</v>
      </c>
      <c r="AS275" s="62">
        <v>1</v>
      </c>
      <c r="AT275" s="62">
        <v>0</v>
      </c>
      <c r="AU275" s="62">
        <v>0</v>
      </c>
      <c r="AV275" s="62">
        <v>1</v>
      </c>
      <c r="AW275" s="62">
        <v>0</v>
      </c>
      <c r="AX275" s="62">
        <v>0</v>
      </c>
      <c r="AY275" s="62">
        <v>0</v>
      </c>
      <c r="AZ275" s="62">
        <v>99</v>
      </c>
      <c r="BA275" s="62">
        <v>99</v>
      </c>
      <c r="BB275" s="62">
        <v>99</v>
      </c>
      <c r="BC275" s="62">
        <v>99</v>
      </c>
      <c r="BD275" s="62">
        <v>1</v>
      </c>
      <c r="BE275" s="62">
        <v>1</v>
      </c>
      <c r="BF275" s="62">
        <v>1</v>
      </c>
      <c r="BG275" s="62">
        <v>1</v>
      </c>
      <c r="BH275" s="62">
        <v>1</v>
      </c>
      <c r="BI275" s="62">
        <v>1</v>
      </c>
      <c r="BJ275" s="62">
        <v>1</v>
      </c>
      <c r="BK275" s="62">
        <v>0</v>
      </c>
      <c r="BL275" s="62">
        <v>1</v>
      </c>
      <c r="BM275" s="62">
        <v>1</v>
      </c>
      <c r="BN275" s="62">
        <v>1</v>
      </c>
      <c r="BO275" s="62">
        <v>0</v>
      </c>
      <c r="BP275" s="62">
        <v>0</v>
      </c>
      <c r="BQ275" s="62">
        <v>0</v>
      </c>
      <c r="BR275" s="62">
        <v>0</v>
      </c>
      <c r="BS275" s="62">
        <v>0</v>
      </c>
      <c r="BT275" s="62">
        <v>1</v>
      </c>
      <c r="BU275" s="62">
        <v>99</v>
      </c>
      <c r="BV275" s="62">
        <v>99</v>
      </c>
      <c r="BW275" s="62">
        <v>1</v>
      </c>
      <c r="BX275" s="62">
        <v>0</v>
      </c>
      <c r="BY275" s="62">
        <v>0</v>
      </c>
      <c r="BZ275" s="62">
        <v>1</v>
      </c>
      <c r="CA275" s="62">
        <v>99</v>
      </c>
      <c r="CB275" s="62">
        <v>99</v>
      </c>
      <c r="CC275" s="62">
        <v>1</v>
      </c>
      <c r="CD275" s="62">
        <v>1</v>
      </c>
      <c r="CE275" s="62">
        <v>1</v>
      </c>
      <c r="CF275" s="62">
        <v>1</v>
      </c>
      <c r="CG275" s="62">
        <v>99</v>
      </c>
      <c r="CH275" s="62">
        <v>99</v>
      </c>
      <c r="CI275" s="62">
        <v>0</v>
      </c>
      <c r="CJ275" s="62">
        <v>1</v>
      </c>
      <c r="CK275" s="62">
        <v>1</v>
      </c>
      <c r="CL275" s="62">
        <v>1</v>
      </c>
      <c r="CM275" s="62">
        <v>99</v>
      </c>
      <c r="CN275" s="62">
        <v>1</v>
      </c>
      <c r="CO275" s="62">
        <v>1</v>
      </c>
      <c r="CP275" s="62">
        <v>1</v>
      </c>
      <c r="CQ275" s="62">
        <v>1</v>
      </c>
      <c r="CR275" s="62">
        <v>272</v>
      </c>
      <c r="CS275" s="62" t="s">
        <v>749</v>
      </c>
      <c r="CT275" s="62">
        <v>1</v>
      </c>
      <c r="CU275" s="62">
        <v>1</v>
      </c>
      <c r="CV275" s="62">
        <v>1</v>
      </c>
      <c r="CW275" s="62">
        <v>1</v>
      </c>
      <c r="CX275" s="62">
        <v>1</v>
      </c>
      <c r="CY275" s="62">
        <v>272</v>
      </c>
      <c r="CZ275" s="62" t="s">
        <v>749</v>
      </c>
      <c r="DA275" s="62">
        <v>0</v>
      </c>
      <c r="DB275" s="62">
        <v>0</v>
      </c>
      <c r="DC275" s="62">
        <v>0</v>
      </c>
      <c r="DD275" s="62">
        <v>0</v>
      </c>
      <c r="DE275" s="62">
        <v>0</v>
      </c>
      <c r="DF275" s="62">
        <v>0</v>
      </c>
      <c r="DG275" s="62">
        <v>0</v>
      </c>
      <c r="DH275" s="62">
        <v>0</v>
      </c>
      <c r="DI275" s="62">
        <v>1</v>
      </c>
      <c r="DJ275" s="62">
        <v>1</v>
      </c>
      <c r="DK275" s="62">
        <v>1</v>
      </c>
      <c r="DM275" s="62" t="s">
        <v>646</v>
      </c>
    </row>
    <row r="276" spans="1:117" s="65" customFormat="1">
      <c r="A276" s="62" t="s">
        <v>646</v>
      </c>
      <c r="B276" s="62">
        <v>20</v>
      </c>
      <c r="C276" s="62" t="s">
        <v>750</v>
      </c>
      <c r="D276" s="62">
        <v>273</v>
      </c>
      <c r="E276" s="62">
        <v>42</v>
      </c>
      <c r="F276" s="62">
        <v>0</v>
      </c>
      <c r="G276" s="62">
        <v>9</v>
      </c>
      <c r="H276" s="62">
        <v>1</v>
      </c>
      <c r="I276" s="62">
        <v>2</v>
      </c>
      <c r="J276" s="62"/>
      <c r="K276" s="62">
        <v>1</v>
      </c>
      <c r="L276" s="62">
        <v>1</v>
      </c>
      <c r="M276" s="62">
        <v>1</v>
      </c>
      <c r="N276" s="62">
        <v>1</v>
      </c>
      <c r="O276" s="62">
        <v>1</v>
      </c>
      <c r="P276" s="62">
        <v>1</v>
      </c>
      <c r="Q276" s="62">
        <v>1</v>
      </c>
      <c r="R276" s="62">
        <v>1</v>
      </c>
      <c r="S276" s="62">
        <v>1</v>
      </c>
      <c r="T276" s="62">
        <v>1</v>
      </c>
      <c r="U276" s="62">
        <v>1</v>
      </c>
      <c r="V276" s="62">
        <v>99</v>
      </c>
      <c r="W276" s="62">
        <v>1</v>
      </c>
      <c r="X276" s="62">
        <v>1</v>
      </c>
      <c r="Y276" s="62">
        <v>1</v>
      </c>
      <c r="Z276" s="62">
        <v>1</v>
      </c>
      <c r="AA276" s="62">
        <v>1</v>
      </c>
      <c r="AB276" s="62">
        <v>1</v>
      </c>
      <c r="AC276" s="62">
        <v>1</v>
      </c>
      <c r="AD276" s="62">
        <v>1</v>
      </c>
      <c r="AE276" s="62">
        <v>1</v>
      </c>
      <c r="AF276" s="62">
        <v>1</v>
      </c>
      <c r="AG276" s="62">
        <v>1</v>
      </c>
      <c r="AH276" s="62">
        <v>1</v>
      </c>
      <c r="AI276" s="62">
        <v>99</v>
      </c>
      <c r="AJ276" s="62">
        <v>1</v>
      </c>
      <c r="AK276" s="62">
        <v>1</v>
      </c>
      <c r="AL276" s="62">
        <v>1</v>
      </c>
      <c r="AM276" s="62">
        <v>1</v>
      </c>
      <c r="AN276" s="62">
        <v>0</v>
      </c>
      <c r="AO276" s="62">
        <v>1</v>
      </c>
      <c r="AP276" s="62">
        <v>1</v>
      </c>
      <c r="AQ276" s="62">
        <v>1</v>
      </c>
      <c r="AR276" s="62">
        <v>1</v>
      </c>
      <c r="AS276" s="62">
        <v>1</v>
      </c>
      <c r="AT276" s="62">
        <v>1</v>
      </c>
      <c r="AU276" s="62">
        <v>1</v>
      </c>
      <c r="AV276" s="62">
        <v>1</v>
      </c>
      <c r="AW276" s="62">
        <v>1</v>
      </c>
      <c r="AX276" s="62">
        <v>1</v>
      </c>
      <c r="AY276" s="62">
        <v>0</v>
      </c>
      <c r="AZ276" s="62">
        <v>99</v>
      </c>
      <c r="BA276" s="62">
        <v>99</v>
      </c>
      <c r="BB276" s="62">
        <v>99</v>
      </c>
      <c r="BC276" s="62">
        <v>99</v>
      </c>
      <c r="BD276" s="62">
        <v>1</v>
      </c>
      <c r="BE276" s="62">
        <v>1</v>
      </c>
      <c r="BF276" s="62">
        <v>1</v>
      </c>
      <c r="BG276" s="62">
        <v>1</v>
      </c>
      <c r="BH276" s="62">
        <v>1</v>
      </c>
      <c r="BI276" s="62">
        <v>1</v>
      </c>
      <c r="BJ276" s="62">
        <v>0</v>
      </c>
      <c r="BK276" s="62">
        <v>1</v>
      </c>
      <c r="BL276" s="62">
        <v>0.5</v>
      </c>
      <c r="BM276" s="62">
        <v>0</v>
      </c>
      <c r="BN276" s="62">
        <v>0</v>
      </c>
      <c r="BO276" s="62">
        <v>1</v>
      </c>
      <c r="BP276" s="62">
        <v>0</v>
      </c>
      <c r="BQ276" s="62">
        <v>0</v>
      </c>
      <c r="BR276" s="62">
        <v>0</v>
      </c>
      <c r="BS276" s="62">
        <v>0.5</v>
      </c>
      <c r="BT276" s="62">
        <v>0.5</v>
      </c>
      <c r="BU276" s="62">
        <v>99</v>
      </c>
      <c r="BV276" s="62">
        <v>99</v>
      </c>
      <c r="BW276" s="62">
        <v>99</v>
      </c>
      <c r="BX276" s="62">
        <v>99</v>
      </c>
      <c r="BY276" s="62">
        <v>1</v>
      </c>
      <c r="BZ276" s="62">
        <v>1</v>
      </c>
      <c r="CA276" s="62">
        <v>99</v>
      </c>
      <c r="CB276" s="62">
        <v>99</v>
      </c>
      <c r="CC276" s="62">
        <v>1</v>
      </c>
      <c r="CD276" s="62">
        <v>1</v>
      </c>
      <c r="CE276" s="62">
        <v>1</v>
      </c>
      <c r="CF276" s="62">
        <v>1</v>
      </c>
      <c r="CG276" s="62">
        <v>1</v>
      </c>
      <c r="CH276" s="62">
        <v>1</v>
      </c>
      <c r="CI276" s="62">
        <v>1</v>
      </c>
      <c r="CJ276" s="62">
        <v>1</v>
      </c>
      <c r="CK276" s="62">
        <v>1</v>
      </c>
      <c r="CL276" s="62">
        <v>1</v>
      </c>
      <c r="CM276" s="62">
        <v>1</v>
      </c>
      <c r="CN276" s="62">
        <v>1</v>
      </c>
      <c r="CO276" s="62">
        <v>1</v>
      </c>
      <c r="CP276" s="62">
        <v>1</v>
      </c>
      <c r="CQ276" s="62">
        <v>1</v>
      </c>
      <c r="CR276" s="62">
        <v>273</v>
      </c>
      <c r="CS276" s="62" t="s">
        <v>750</v>
      </c>
      <c r="CT276" s="62">
        <v>1</v>
      </c>
      <c r="CU276" s="62">
        <v>1</v>
      </c>
      <c r="CV276" s="62">
        <v>1</v>
      </c>
      <c r="CW276" s="62">
        <v>1</v>
      </c>
      <c r="CX276" s="62">
        <v>1</v>
      </c>
      <c r="CY276" s="62">
        <v>273</v>
      </c>
      <c r="CZ276" s="62" t="s">
        <v>750</v>
      </c>
      <c r="DA276" s="62">
        <v>0</v>
      </c>
      <c r="DB276" s="62">
        <v>0</v>
      </c>
      <c r="DC276" s="62">
        <v>0</v>
      </c>
      <c r="DD276" s="62">
        <v>0</v>
      </c>
      <c r="DE276" s="62">
        <v>0</v>
      </c>
      <c r="DF276" s="62">
        <v>0</v>
      </c>
      <c r="DG276" s="62">
        <v>0</v>
      </c>
      <c r="DH276" s="62">
        <v>0</v>
      </c>
      <c r="DI276" s="62">
        <v>1</v>
      </c>
      <c r="DJ276" s="62">
        <v>1</v>
      </c>
      <c r="DK276" s="62">
        <v>1</v>
      </c>
      <c r="DM276" s="62" t="s">
        <v>646</v>
      </c>
    </row>
    <row r="277" spans="1:117" s="65" customFormat="1">
      <c r="A277" s="62" t="s">
        <v>656</v>
      </c>
      <c r="B277" s="62">
        <v>21</v>
      </c>
      <c r="C277" s="62" t="s">
        <v>657</v>
      </c>
      <c r="D277" s="62">
        <v>274</v>
      </c>
      <c r="E277" s="62">
        <v>49</v>
      </c>
      <c r="F277" s="62">
        <v>1</v>
      </c>
      <c r="G277" s="62">
        <v>17</v>
      </c>
      <c r="H277" s="62">
        <v>1</v>
      </c>
      <c r="I277" s="62">
        <v>2</v>
      </c>
      <c r="J277" s="62"/>
      <c r="K277" s="62">
        <v>1</v>
      </c>
      <c r="L277" s="62">
        <v>1</v>
      </c>
      <c r="M277" s="62">
        <v>1</v>
      </c>
      <c r="N277" s="62">
        <v>1</v>
      </c>
      <c r="O277" s="62">
        <v>1</v>
      </c>
      <c r="P277" s="62">
        <v>1</v>
      </c>
      <c r="Q277" s="62">
        <v>99</v>
      </c>
      <c r="R277" s="62">
        <v>1</v>
      </c>
      <c r="S277" s="62">
        <v>1</v>
      </c>
      <c r="T277" s="62">
        <v>1</v>
      </c>
      <c r="U277" s="62">
        <v>1</v>
      </c>
      <c r="V277" s="62">
        <v>99</v>
      </c>
      <c r="W277" s="62">
        <v>1</v>
      </c>
      <c r="X277" s="62">
        <v>1</v>
      </c>
      <c r="Y277" s="62">
        <v>1</v>
      </c>
      <c r="Z277" s="62">
        <v>1</v>
      </c>
      <c r="AA277" s="62">
        <v>1</v>
      </c>
      <c r="AB277" s="62">
        <v>1</v>
      </c>
      <c r="AC277" s="62">
        <v>1</v>
      </c>
      <c r="AD277" s="62">
        <v>1</v>
      </c>
      <c r="AE277" s="62">
        <v>1</v>
      </c>
      <c r="AF277" s="62">
        <v>1</v>
      </c>
      <c r="AG277" s="62">
        <v>1</v>
      </c>
      <c r="AH277" s="62">
        <v>1</v>
      </c>
      <c r="AI277" s="62">
        <v>99</v>
      </c>
      <c r="AJ277" s="62">
        <v>1</v>
      </c>
      <c r="AK277" s="62">
        <v>1</v>
      </c>
      <c r="AL277" s="62">
        <v>1</v>
      </c>
      <c r="AM277" s="62">
        <v>1</v>
      </c>
      <c r="AN277" s="62">
        <v>1</v>
      </c>
      <c r="AO277" s="62">
        <v>1</v>
      </c>
      <c r="AP277" s="62">
        <v>1</v>
      </c>
      <c r="AQ277" s="62">
        <v>0.5</v>
      </c>
      <c r="AR277" s="62">
        <v>1</v>
      </c>
      <c r="AS277" s="62">
        <v>1</v>
      </c>
      <c r="AT277" s="62">
        <v>1</v>
      </c>
      <c r="AU277" s="62">
        <v>1</v>
      </c>
      <c r="AV277" s="62">
        <v>1</v>
      </c>
      <c r="AW277" s="62">
        <v>1</v>
      </c>
      <c r="AX277" s="62">
        <v>1</v>
      </c>
      <c r="AY277" s="62">
        <v>1</v>
      </c>
      <c r="AZ277" s="62">
        <v>99</v>
      </c>
      <c r="BA277" s="62">
        <v>99</v>
      </c>
      <c r="BB277" s="62">
        <v>99</v>
      </c>
      <c r="BC277" s="62">
        <v>99</v>
      </c>
      <c r="BD277" s="62">
        <v>1</v>
      </c>
      <c r="BE277" s="62">
        <v>1</v>
      </c>
      <c r="BF277" s="62">
        <v>1</v>
      </c>
      <c r="BG277" s="62">
        <v>1</v>
      </c>
      <c r="BH277" s="62">
        <v>1</v>
      </c>
      <c r="BI277" s="62">
        <v>0.5</v>
      </c>
      <c r="BJ277" s="62">
        <v>1</v>
      </c>
      <c r="BK277" s="62">
        <v>1</v>
      </c>
      <c r="BL277" s="62">
        <v>1</v>
      </c>
      <c r="BM277" s="62">
        <v>1</v>
      </c>
      <c r="BN277" s="62">
        <v>1</v>
      </c>
      <c r="BO277" s="62">
        <v>1</v>
      </c>
      <c r="BP277" s="62">
        <v>1</v>
      </c>
      <c r="BQ277" s="62">
        <v>1</v>
      </c>
      <c r="BR277" s="62">
        <v>1</v>
      </c>
      <c r="BS277" s="62">
        <v>1</v>
      </c>
      <c r="BT277" s="62">
        <v>1</v>
      </c>
      <c r="BU277" s="62">
        <v>99</v>
      </c>
      <c r="BV277" s="62">
        <v>99</v>
      </c>
      <c r="BW277" s="62">
        <v>1</v>
      </c>
      <c r="BX277" s="62">
        <v>99</v>
      </c>
      <c r="BY277" s="62">
        <v>1</v>
      </c>
      <c r="BZ277" s="62">
        <v>1</v>
      </c>
      <c r="CA277" s="62">
        <v>99</v>
      </c>
      <c r="CB277" s="62">
        <v>99</v>
      </c>
      <c r="CC277" s="62">
        <v>1</v>
      </c>
      <c r="CD277" s="62">
        <v>1</v>
      </c>
      <c r="CE277" s="62">
        <v>1</v>
      </c>
      <c r="CF277" s="62">
        <v>1</v>
      </c>
      <c r="CG277" s="62">
        <v>1</v>
      </c>
      <c r="CH277" s="62">
        <v>1</v>
      </c>
      <c r="CI277" s="62">
        <v>1</v>
      </c>
      <c r="CJ277" s="62">
        <v>1</v>
      </c>
      <c r="CK277" s="62">
        <v>1</v>
      </c>
      <c r="CL277" s="62">
        <v>1</v>
      </c>
      <c r="CM277" s="62">
        <v>99</v>
      </c>
      <c r="CN277" s="62">
        <v>1</v>
      </c>
      <c r="CO277" s="62">
        <v>1</v>
      </c>
      <c r="CP277" s="62">
        <v>1</v>
      </c>
      <c r="CQ277" s="62">
        <v>1</v>
      </c>
      <c r="CR277" s="62">
        <v>274</v>
      </c>
      <c r="CS277" s="62" t="s">
        <v>657</v>
      </c>
      <c r="CT277" s="62">
        <v>1</v>
      </c>
      <c r="CU277" s="62">
        <v>1</v>
      </c>
      <c r="CV277" s="62">
        <v>1</v>
      </c>
      <c r="CW277" s="62">
        <v>1</v>
      </c>
      <c r="CX277" s="62">
        <v>1</v>
      </c>
      <c r="CY277" s="62">
        <v>274</v>
      </c>
      <c r="CZ277" s="62" t="s">
        <v>657</v>
      </c>
      <c r="DA277" s="62">
        <v>0</v>
      </c>
      <c r="DB277" s="62">
        <v>0</v>
      </c>
      <c r="DC277" s="62">
        <v>0</v>
      </c>
      <c r="DD277" s="62">
        <v>0</v>
      </c>
      <c r="DE277" s="62">
        <v>0</v>
      </c>
      <c r="DF277" s="62">
        <v>0</v>
      </c>
      <c r="DG277" s="62">
        <v>0</v>
      </c>
      <c r="DH277" s="62">
        <v>0</v>
      </c>
      <c r="DI277" s="62">
        <v>1</v>
      </c>
      <c r="DJ277" s="62">
        <v>1</v>
      </c>
      <c r="DK277" s="62">
        <v>1</v>
      </c>
      <c r="DM277" s="62" t="s">
        <v>656</v>
      </c>
    </row>
    <row r="278" spans="1:117" s="65" customFormat="1">
      <c r="A278" s="62" t="s">
        <v>656</v>
      </c>
      <c r="B278" s="62">
        <v>21</v>
      </c>
      <c r="C278" s="62" t="s">
        <v>658</v>
      </c>
      <c r="D278" s="62">
        <v>275</v>
      </c>
      <c r="E278" s="62">
        <v>188</v>
      </c>
      <c r="F278" s="62">
        <v>0</v>
      </c>
      <c r="G278" s="62">
        <v>17</v>
      </c>
      <c r="H278" s="62">
        <v>1</v>
      </c>
      <c r="I278" s="62">
        <v>2</v>
      </c>
      <c r="J278" s="62"/>
      <c r="K278" s="62">
        <v>1</v>
      </c>
      <c r="L278" s="62">
        <v>1</v>
      </c>
      <c r="M278" s="62">
        <v>1</v>
      </c>
      <c r="N278" s="62">
        <v>1</v>
      </c>
      <c r="O278" s="62">
        <v>1</v>
      </c>
      <c r="P278" s="62">
        <v>1</v>
      </c>
      <c r="Q278" s="62">
        <v>99</v>
      </c>
      <c r="R278" s="62">
        <v>1</v>
      </c>
      <c r="S278" s="62">
        <v>1</v>
      </c>
      <c r="T278" s="62">
        <v>1</v>
      </c>
      <c r="U278" s="62">
        <v>1</v>
      </c>
      <c r="V278" s="62">
        <v>99</v>
      </c>
      <c r="W278" s="62">
        <v>1</v>
      </c>
      <c r="X278" s="62">
        <v>1</v>
      </c>
      <c r="Y278" s="62">
        <v>1</v>
      </c>
      <c r="Z278" s="62">
        <v>1</v>
      </c>
      <c r="AA278" s="62">
        <v>1</v>
      </c>
      <c r="AB278" s="62">
        <v>1</v>
      </c>
      <c r="AC278" s="62">
        <v>1</v>
      </c>
      <c r="AD278" s="62">
        <v>1</v>
      </c>
      <c r="AE278" s="62">
        <v>1</v>
      </c>
      <c r="AF278" s="62">
        <v>1</v>
      </c>
      <c r="AG278" s="62">
        <v>1</v>
      </c>
      <c r="AH278" s="62">
        <v>1</v>
      </c>
      <c r="AI278" s="62">
        <v>99</v>
      </c>
      <c r="AJ278" s="62">
        <v>1</v>
      </c>
      <c r="AK278" s="62">
        <v>1</v>
      </c>
      <c r="AL278" s="62">
        <v>1</v>
      </c>
      <c r="AM278" s="62">
        <v>1</v>
      </c>
      <c r="AN278" s="62">
        <v>1</v>
      </c>
      <c r="AO278" s="62">
        <v>1</v>
      </c>
      <c r="AP278" s="62">
        <v>0.5</v>
      </c>
      <c r="AQ278" s="62">
        <v>0</v>
      </c>
      <c r="AR278" s="62">
        <v>1</v>
      </c>
      <c r="AS278" s="62">
        <v>1</v>
      </c>
      <c r="AT278" s="62">
        <v>0.5</v>
      </c>
      <c r="AU278" s="62">
        <v>1</v>
      </c>
      <c r="AV278" s="62">
        <v>1</v>
      </c>
      <c r="AW278" s="62">
        <v>1</v>
      </c>
      <c r="AX278" s="62">
        <v>1</v>
      </c>
      <c r="AY278" s="62">
        <v>1</v>
      </c>
      <c r="AZ278" s="62">
        <v>99</v>
      </c>
      <c r="BA278" s="62">
        <v>99</v>
      </c>
      <c r="BB278" s="62">
        <v>99</v>
      </c>
      <c r="BC278" s="62">
        <v>99</v>
      </c>
      <c r="BD278" s="62">
        <v>1</v>
      </c>
      <c r="BE278" s="62">
        <v>1</v>
      </c>
      <c r="BF278" s="62">
        <v>1</v>
      </c>
      <c r="BG278" s="62">
        <v>1</v>
      </c>
      <c r="BH278" s="62">
        <v>1</v>
      </c>
      <c r="BI278" s="62">
        <v>1</v>
      </c>
      <c r="BJ278" s="62">
        <v>1</v>
      </c>
      <c r="BK278" s="62">
        <v>1</v>
      </c>
      <c r="BL278" s="62">
        <v>1</v>
      </c>
      <c r="BM278" s="62">
        <v>1</v>
      </c>
      <c r="BN278" s="62">
        <v>1</v>
      </c>
      <c r="BO278" s="62">
        <v>1</v>
      </c>
      <c r="BP278" s="62">
        <v>0</v>
      </c>
      <c r="BQ278" s="62">
        <v>0</v>
      </c>
      <c r="BR278" s="62">
        <v>1</v>
      </c>
      <c r="BS278" s="62">
        <v>0</v>
      </c>
      <c r="BT278" s="62">
        <v>1</v>
      </c>
      <c r="BU278" s="62">
        <v>99</v>
      </c>
      <c r="BV278" s="62">
        <v>99</v>
      </c>
      <c r="BW278" s="62">
        <v>99</v>
      </c>
      <c r="BX278" s="62">
        <v>99</v>
      </c>
      <c r="BY278" s="62">
        <v>1</v>
      </c>
      <c r="BZ278" s="62">
        <v>1</v>
      </c>
      <c r="CA278" s="62">
        <v>99</v>
      </c>
      <c r="CB278" s="62">
        <v>99</v>
      </c>
      <c r="CC278" s="62">
        <v>1</v>
      </c>
      <c r="CD278" s="62">
        <v>1</v>
      </c>
      <c r="CE278" s="62">
        <v>1</v>
      </c>
      <c r="CF278" s="62">
        <v>1</v>
      </c>
      <c r="CG278" s="62">
        <v>1</v>
      </c>
      <c r="CH278" s="62">
        <v>99</v>
      </c>
      <c r="CI278" s="62">
        <v>1</v>
      </c>
      <c r="CJ278" s="62">
        <v>1</v>
      </c>
      <c r="CK278" s="62">
        <v>1</v>
      </c>
      <c r="CL278" s="62">
        <v>1</v>
      </c>
      <c r="CM278" s="62">
        <v>1</v>
      </c>
      <c r="CN278" s="62">
        <v>1</v>
      </c>
      <c r="CO278" s="62">
        <v>1</v>
      </c>
      <c r="CP278" s="62">
        <v>1</v>
      </c>
      <c r="CQ278" s="62">
        <v>1</v>
      </c>
      <c r="CR278" s="62">
        <v>275</v>
      </c>
      <c r="CS278" s="62" t="s">
        <v>658</v>
      </c>
      <c r="CT278" s="62">
        <v>1</v>
      </c>
      <c r="CU278" s="62">
        <v>1</v>
      </c>
      <c r="CV278" s="62">
        <v>1</v>
      </c>
      <c r="CW278" s="62">
        <v>1</v>
      </c>
      <c r="CX278" s="62">
        <v>1</v>
      </c>
      <c r="CY278" s="62">
        <v>275</v>
      </c>
      <c r="CZ278" s="62" t="s">
        <v>658</v>
      </c>
      <c r="DA278" s="62">
        <v>1</v>
      </c>
      <c r="DB278" s="62">
        <v>0</v>
      </c>
      <c r="DC278" s="62">
        <v>1</v>
      </c>
      <c r="DD278" s="62">
        <v>0</v>
      </c>
      <c r="DE278" s="62">
        <v>1</v>
      </c>
      <c r="DF278" s="62">
        <v>1</v>
      </c>
      <c r="DG278" s="62">
        <v>1</v>
      </c>
      <c r="DH278" s="62">
        <v>0</v>
      </c>
      <c r="DI278" s="62">
        <v>1</v>
      </c>
      <c r="DJ278" s="62">
        <v>1</v>
      </c>
      <c r="DK278" s="62">
        <v>1</v>
      </c>
      <c r="DM278" s="62" t="s">
        <v>656</v>
      </c>
    </row>
    <row r="279" spans="1:117" s="65" customFormat="1">
      <c r="A279" s="62" t="s">
        <v>656</v>
      </c>
      <c r="B279" s="62">
        <v>21</v>
      </c>
      <c r="C279" s="62" t="s">
        <v>659</v>
      </c>
      <c r="D279" s="62">
        <v>276</v>
      </c>
      <c r="E279" s="62">
        <v>46</v>
      </c>
      <c r="F279" s="62">
        <v>5</v>
      </c>
      <c r="G279" s="62">
        <v>9</v>
      </c>
      <c r="H279" s="62">
        <v>1</v>
      </c>
      <c r="I279" s="62">
        <v>2</v>
      </c>
      <c r="J279" s="62"/>
      <c r="K279" s="62">
        <v>1</v>
      </c>
      <c r="L279" s="62">
        <v>1</v>
      </c>
      <c r="M279" s="62">
        <v>1</v>
      </c>
      <c r="N279" s="62">
        <v>1</v>
      </c>
      <c r="O279" s="62">
        <v>1</v>
      </c>
      <c r="P279" s="62">
        <v>1</v>
      </c>
      <c r="Q279" s="62">
        <v>1</v>
      </c>
      <c r="R279" s="62">
        <v>1</v>
      </c>
      <c r="S279" s="62">
        <v>1</v>
      </c>
      <c r="T279" s="62">
        <v>1</v>
      </c>
      <c r="U279" s="62">
        <v>1</v>
      </c>
      <c r="V279" s="62">
        <v>99</v>
      </c>
      <c r="W279" s="62">
        <v>1</v>
      </c>
      <c r="X279" s="62">
        <v>1</v>
      </c>
      <c r="Y279" s="62">
        <v>1</v>
      </c>
      <c r="Z279" s="62">
        <v>1</v>
      </c>
      <c r="AA279" s="62">
        <v>1</v>
      </c>
      <c r="AB279" s="62">
        <v>1</v>
      </c>
      <c r="AC279" s="62">
        <v>1</v>
      </c>
      <c r="AD279" s="62">
        <v>1</v>
      </c>
      <c r="AE279" s="62">
        <v>1</v>
      </c>
      <c r="AF279" s="62">
        <v>1</v>
      </c>
      <c r="AG279" s="62">
        <v>1</v>
      </c>
      <c r="AH279" s="62">
        <v>1</v>
      </c>
      <c r="AI279" s="62">
        <v>99</v>
      </c>
      <c r="AJ279" s="62">
        <v>1</v>
      </c>
      <c r="AK279" s="62">
        <v>1</v>
      </c>
      <c r="AL279" s="62">
        <v>1</v>
      </c>
      <c r="AM279" s="62">
        <v>1</v>
      </c>
      <c r="AN279" s="62">
        <v>1</v>
      </c>
      <c r="AO279" s="62">
        <v>1</v>
      </c>
      <c r="AP279" s="62">
        <v>1</v>
      </c>
      <c r="AQ279" s="62">
        <v>0</v>
      </c>
      <c r="AR279" s="62">
        <v>1</v>
      </c>
      <c r="AS279" s="62">
        <v>1</v>
      </c>
      <c r="AT279" s="62">
        <v>1</v>
      </c>
      <c r="AU279" s="62">
        <v>1</v>
      </c>
      <c r="AV279" s="62">
        <v>1</v>
      </c>
      <c r="AW279" s="62">
        <v>1</v>
      </c>
      <c r="AX279" s="62">
        <v>1</v>
      </c>
      <c r="AY279" s="62">
        <v>1</v>
      </c>
      <c r="AZ279" s="62">
        <v>99</v>
      </c>
      <c r="BA279" s="62">
        <v>99</v>
      </c>
      <c r="BB279" s="62">
        <v>99</v>
      </c>
      <c r="BC279" s="62">
        <v>99</v>
      </c>
      <c r="BD279" s="62">
        <v>1</v>
      </c>
      <c r="BE279" s="62">
        <v>1</v>
      </c>
      <c r="BF279" s="62">
        <v>1</v>
      </c>
      <c r="BG279" s="62">
        <v>1</v>
      </c>
      <c r="BH279" s="62">
        <v>1</v>
      </c>
      <c r="BI279" s="62">
        <v>1</v>
      </c>
      <c r="BJ279" s="62">
        <v>1</v>
      </c>
      <c r="BK279" s="62">
        <v>1</v>
      </c>
      <c r="BL279" s="62">
        <v>0</v>
      </c>
      <c r="BM279" s="62">
        <v>0</v>
      </c>
      <c r="BN279" s="62">
        <v>0</v>
      </c>
      <c r="BO279" s="62">
        <v>0.5</v>
      </c>
      <c r="BP279" s="62">
        <v>1</v>
      </c>
      <c r="BQ279" s="62">
        <v>0.5</v>
      </c>
      <c r="BR279" s="62">
        <v>0</v>
      </c>
      <c r="BS279" s="62">
        <v>1</v>
      </c>
      <c r="BT279" s="62">
        <v>1</v>
      </c>
      <c r="BU279" s="62">
        <v>99</v>
      </c>
      <c r="BV279" s="62">
        <v>99</v>
      </c>
      <c r="BW279" s="62">
        <v>99</v>
      </c>
      <c r="BX279" s="62">
        <v>99</v>
      </c>
      <c r="BY279" s="62">
        <v>1</v>
      </c>
      <c r="BZ279" s="62">
        <v>99</v>
      </c>
      <c r="CA279" s="62">
        <v>99</v>
      </c>
      <c r="CB279" s="62">
        <v>99</v>
      </c>
      <c r="CC279" s="62">
        <v>0</v>
      </c>
      <c r="CD279" s="62">
        <v>1</v>
      </c>
      <c r="CE279" s="62">
        <v>1</v>
      </c>
      <c r="CF279" s="62">
        <v>1</v>
      </c>
      <c r="CG279" s="62">
        <v>1</v>
      </c>
      <c r="CH279" s="62">
        <v>99</v>
      </c>
      <c r="CI279" s="62">
        <v>1</v>
      </c>
      <c r="CJ279" s="62">
        <v>1</v>
      </c>
      <c r="CK279" s="62">
        <v>1</v>
      </c>
      <c r="CL279" s="62">
        <v>1</v>
      </c>
      <c r="CM279" s="62">
        <v>1</v>
      </c>
      <c r="CN279" s="62">
        <v>1</v>
      </c>
      <c r="CO279" s="62">
        <v>1</v>
      </c>
      <c r="CP279" s="62">
        <v>1</v>
      </c>
      <c r="CQ279" s="62">
        <v>1</v>
      </c>
      <c r="CR279" s="62">
        <v>276</v>
      </c>
      <c r="CS279" s="62" t="s">
        <v>659</v>
      </c>
      <c r="CT279" s="62">
        <v>1</v>
      </c>
      <c r="CU279" s="62">
        <v>1</v>
      </c>
      <c r="CV279" s="62">
        <v>1</v>
      </c>
      <c r="CW279" s="62">
        <v>1</v>
      </c>
      <c r="CX279" s="62">
        <v>1</v>
      </c>
      <c r="CY279" s="62">
        <v>276</v>
      </c>
      <c r="CZ279" s="62" t="s">
        <v>659</v>
      </c>
      <c r="DA279" s="62">
        <v>0</v>
      </c>
      <c r="DB279" s="62">
        <v>0</v>
      </c>
      <c r="DC279" s="62">
        <v>0</v>
      </c>
      <c r="DD279" s="62">
        <v>0</v>
      </c>
      <c r="DE279" s="62">
        <v>1</v>
      </c>
      <c r="DF279" s="62">
        <v>0</v>
      </c>
      <c r="DG279" s="62">
        <v>0</v>
      </c>
      <c r="DH279" s="62">
        <v>0</v>
      </c>
      <c r="DI279" s="62">
        <v>1</v>
      </c>
      <c r="DJ279" s="62">
        <v>1</v>
      </c>
      <c r="DK279" s="62">
        <v>0</v>
      </c>
      <c r="DM279" s="62" t="s">
        <v>656</v>
      </c>
    </row>
    <row r="280" spans="1:117" s="65" customFormat="1">
      <c r="A280" s="62" t="s">
        <v>656</v>
      </c>
      <c r="B280" s="62">
        <v>21</v>
      </c>
      <c r="C280" s="62" t="s">
        <v>660</v>
      </c>
      <c r="D280" s="62">
        <v>277</v>
      </c>
      <c r="E280" s="62">
        <v>40</v>
      </c>
      <c r="F280" s="62">
        <v>0</v>
      </c>
      <c r="G280" s="62">
        <v>16</v>
      </c>
      <c r="H280" s="62">
        <v>1</v>
      </c>
      <c r="I280" s="62">
        <v>2</v>
      </c>
      <c r="J280" s="62">
        <v>1</v>
      </c>
      <c r="K280" s="62">
        <v>1</v>
      </c>
      <c r="L280" s="62">
        <v>1</v>
      </c>
      <c r="M280" s="62">
        <v>1</v>
      </c>
      <c r="N280" s="62">
        <v>1</v>
      </c>
      <c r="O280" s="62">
        <v>1</v>
      </c>
      <c r="P280" s="62">
        <v>1</v>
      </c>
      <c r="Q280" s="62">
        <v>99</v>
      </c>
      <c r="R280" s="62">
        <v>1</v>
      </c>
      <c r="S280" s="62">
        <v>1</v>
      </c>
      <c r="T280" s="62">
        <v>1</v>
      </c>
      <c r="U280" s="62">
        <v>1</v>
      </c>
      <c r="V280" s="62">
        <v>99</v>
      </c>
      <c r="W280" s="62">
        <v>1</v>
      </c>
      <c r="X280" s="62">
        <v>1</v>
      </c>
      <c r="Y280" s="62">
        <v>1</v>
      </c>
      <c r="Z280" s="62">
        <v>1</v>
      </c>
      <c r="AA280" s="62">
        <v>1</v>
      </c>
      <c r="AB280" s="62">
        <v>1</v>
      </c>
      <c r="AC280" s="62">
        <v>1</v>
      </c>
      <c r="AD280" s="62">
        <v>1</v>
      </c>
      <c r="AE280" s="62">
        <v>1</v>
      </c>
      <c r="AF280" s="62">
        <v>1</v>
      </c>
      <c r="AG280" s="62">
        <v>1</v>
      </c>
      <c r="AH280" s="62">
        <v>1</v>
      </c>
      <c r="AI280" s="62">
        <v>99</v>
      </c>
      <c r="AJ280" s="62">
        <v>1</v>
      </c>
      <c r="AK280" s="62">
        <v>1</v>
      </c>
      <c r="AL280" s="62">
        <v>1</v>
      </c>
      <c r="AM280" s="62">
        <v>1</v>
      </c>
      <c r="AN280" s="62">
        <v>1</v>
      </c>
      <c r="AO280" s="62">
        <v>1</v>
      </c>
      <c r="AP280" s="62">
        <v>1</v>
      </c>
      <c r="AQ280" s="62">
        <v>0.5</v>
      </c>
      <c r="AR280" s="62">
        <v>1</v>
      </c>
      <c r="AS280" s="62">
        <v>1</v>
      </c>
      <c r="AT280" s="62">
        <v>1</v>
      </c>
      <c r="AU280" s="62">
        <v>1</v>
      </c>
      <c r="AV280" s="62">
        <v>1</v>
      </c>
      <c r="AW280" s="62">
        <v>1</v>
      </c>
      <c r="AX280" s="62">
        <v>1</v>
      </c>
      <c r="AY280" s="62">
        <v>1</v>
      </c>
      <c r="AZ280" s="62">
        <v>99</v>
      </c>
      <c r="BA280" s="62">
        <v>99</v>
      </c>
      <c r="BB280" s="62">
        <v>99</v>
      </c>
      <c r="BC280" s="62">
        <v>99</v>
      </c>
      <c r="BD280" s="62">
        <v>1</v>
      </c>
      <c r="BE280" s="62">
        <v>1</v>
      </c>
      <c r="BF280" s="62">
        <v>1</v>
      </c>
      <c r="BG280" s="62">
        <v>0.5</v>
      </c>
      <c r="BH280" s="62">
        <v>1</v>
      </c>
      <c r="BI280" s="62">
        <v>1</v>
      </c>
      <c r="BJ280" s="62">
        <v>1</v>
      </c>
      <c r="BK280" s="62">
        <v>1</v>
      </c>
      <c r="BL280" s="62">
        <v>0.5</v>
      </c>
      <c r="BM280" s="62">
        <v>1</v>
      </c>
      <c r="BN280" s="62">
        <v>0.5</v>
      </c>
      <c r="BO280" s="62">
        <v>0.5</v>
      </c>
      <c r="BP280" s="62">
        <v>0.5</v>
      </c>
      <c r="BQ280" s="62">
        <v>1</v>
      </c>
      <c r="BR280" s="62">
        <v>1</v>
      </c>
      <c r="BS280" s="62">
        <v>1</v>
      </c>
      <c r="BT280" s="62">
        <v>1</v>
      </c>
      <c r="BU280" s="62">
        <v>99</v>
      </c>
      <c r="BV280" s="62">
        <v>99</v>
      </c>
      <c r="BW280" s="62">
        <v>99</v>
      </c>
      <c r="BX280" s="62">
        <v>99</v>
      </c>
      <c r="BY280" s="62">
        <v>1</v>
      </c>
      <c r="BZ280" s="62">
        <v>1</v>
      </c>
      <c r="CA280" s="62">
        <v>99</v>
      </c>
      <c r="CB280" s="62">
        <v>99</v>
      </c>
      <c r="CC280" s="62">
        <v>1</v>
      </c>
      <c r="CD280" s="62">
        <v>1</v>
      </c>
      <c r="CE280" s="62">
        <v>1</v>
      </c>
      <c r="CF280" s="62">
        <v>1</v>
      </c>
      <c r="CG280" s="62">
        <v>1</v>
      </c>
      <c r="CH280" s="62">
        <v>99</v>
      </c>
      <c r="CI280" s="62">
        <v>1</v>
      </c>
      <c r="CJ280" s="62">
        <v>1</v>
      </c>
      <c r="CK280" s="62">
        <v>1</v>
      </c>
      <c r="CL280" s="62">
        <v>1</v>
      </c>
      <c r="CM280" s="62">
        <v>1</v>
      </c>
      <c r="CN280" s="62">
        <v>1</v>
      </c>
      <c r="CO280" s="62">
        <v>1</v>
      </c>
      <c r="CP280" s="62">
        <v>1</v>
      </c>
      <c r="CQ280" s="62">
        <v>1</v>
      </c>
      <c r="CR280" s="62">
        <v>277</v>
      </c>
      <c r="CS280" s="62" t="s">
        <v>660</v>
      </c>
      <c r="CT280" s="62">
        <v>1</v>
      </c>
      <c r="CU280" s="62">
        <v>1</v>
      </c>
      <c r="CV280" s="62">
        <v>1</v>
      </c>
      <c r="CW280" s="62">
        <v>1</v>
      </c>
      <c r="CX280" s="62">
        <v>1</v>
      </c>
      <c r="CY280" s="62">
        <v>277</v>
      </c>
      <c r="CZ280" s="62" t="s">
        <v>660</v>
      </c>
      <c r="DA280" s="62">
        <v>0</v>
      </c>
      <c r="DB280" s="62">
        <v>0</v>
      </c>
      <c r="DC280" s="62">
        <v>0</v>
      </c>
      <c r="DD280" s="62">
        <v>0</v>
      </c>
      <c r="DE280" s="62">
        <v>0</v>
      </c>
      <c r="DF280" s="62">
        <v>0</v>
      </c>
      <c r="DG280" s="62">
        <v>0</v>
      </c>
      <c r="DH280" s="62">
        <v>0</v>
      </c>
      <c r="DI280" s="62">
        <v>1</v>
      </c>
      <c r="DJ280" s="62">
        <v>1</v>
      </c>
      <c r="DK280" s="62">
        <v>1</v>
      </c>
      <c r="DM280" s="62" t="s">
        <v>656</v>
      </c>
    </row>
    <row r="281" spans="1:117" s="65" customFormat="1">
      <c r="A281" s="62" t="s">
        <v>656</v>
      </c>
      <c r="B281" s="62">
        <v>21</v>
      </c>
      <c r="C281" s="62" t="s">
        <v>661</v>
      </c>
      <c r="D281" s="62">
        <v>278</v>
      </c>
      <c r="E281" s="62">
        <v>26</v>
      </c>
      <c r="F281" s="62">
        <v>2</v>
      </c>
      <c r="G281" s="62">
        <v>7</v>
      </c>
      <c r="H281" s="62">
        <v>1</v>
      </c>
      <c r="I281" s="62">
        <v>2</v>
      </c>
      <c r="J281" s="62">
        <v>1</v>
      </c>
      <c r="K281" s="62">
        <v>1</v>
      </c>
      <c r="L281" s="62">
        <v>1</v>
      </c>
      <c r="M281" s="62">
        <v>1</v>
      </c>
      <c r="N281" s="62">
        <v>1</v>
      </c>
      <c r="O281" s="62">
        <v>1</v>
      </c>
      <c r="P281" s="62">
        <v>1</v>
      </c>
      <c r="Q281" s="62">
        <v>99</v>
      </c>
      <c r="R281" s="62">
        <v>1</v>
      </c>
      <c r="S281" s="62">
        <v>1</v>
      </c>
      <c r="T281" s="62">
        <v>1</v>
      </c>
      <c r="U281" s="62">
        <v>1</v>
      </c>
      <c r="V281" s="62">
        <v>99</v>
      </c>
      <c r="W281" s="62">
        <v>1</v>
      </c>
      <c r="X281" s="62">
        <v>1</v>
      </c>
      <c r="Y281" s="62">
        <v>1</v>
      </c>
      <c r="Z281" s="62">
        <v>1</v>
      </c>
      <c r="AA281" s="62">
        <v>1</v>
      </c>
      <c r="AB281" s="62">
        <v>1</v>
      </c>
      <c r="AC281" s="62">
        <v>1</v>
      </c>
      <c r="AD281" s="62">
        <v>1</v>
      </c>
      <c r="AE281" s="62">
        <v>1</v>
      </c>
      <c r="AF281" s="62">
        <v>1</v>
      </c>
      <c r="AG281" s="62">
        <v>1</v>
      </c>
      <c r="AH281" s="62">
        <v>1</v>
      </c>
      <c r="AI281" s="62">
        <v>99</v>
      </c>
      <c r="AJ281" s="62">
        <v>1</v>
      </c>
      <c r="AK281" s="62">
        <v>1</v>
      </c>
      <c r="AL281" s="62">
        <v>1</v>
      </c>
      <c r="AM281" s="62">
        <v>1</v>
      </c>
      <c r="AN281" s="62">
        <v>1</v>
      </c>
      <c r="AO281" s="62">
        <v>1</v>
      </c>
      <c r="AP281" s="62">
        <v>1</v>
      </c>
      <c r="AQ281" s="62">
        <v>0</v>
      </c>
      <c r="AR281" s="62">
        <v>1</v>
      </c>
      <c r="AS281" s="62">
        <v>1</v>
      </c>
      <c r="AT281" s="62">
        <v>1</v>
      </c>
      <c r="AU281" s="62">
        <v>1</v>
      </c>
      <c r="AV281" s="62">
        <v>1</v>
      </c>
      <c r="AW281" s="62">
        <v>0</v>
      </c>
      <c r="AX281" s="62">
        <v>0</v>
      </c>
      <c r="AY281" s="62">
        <v>1</v>
      </c>
      <c r="AZ281" s="62">
        <v>99</v>
      </c>
      <c r="BA281" s="62">
        <v>99</v>
      </c>
      <c r="BB281" s="62">
        <v>99</v>
      </c>
      <c r="BC281" s="62">
        <v>99</v>
      </c>
      <c r="BD281" s="62">
        <v>1</v>
      </c>
      <c r="BE281" s="62">
        <v>1</v>
      </c>
      <c r="BF281" s="62">
        <v>0.5</v>
      </c>
      <c r="BG281" s="62">
        <v>1</v>
      </c>
      <c r="BH281" s="62">
        <v>0.5</v>
      </c>
      <c r="BI281" s="62">
        <v>0.5</v>
      </c>
      <c r="BJ281" s="62">
        <v>0.5</v>
      </c>
      <c r="BK281" s="62">
        <v>0.5</v>
      </c>
      <c r="BL281" s="62">
        <v>0</v>
      </c>
      <c r="BM281" s="62">
        <v>0</v>
      </c>
      <c r="BN281" s="62">
        <v>0</v>
      </c>
      <c r="BO281" s="62">
        <v>0</v>
      </c>
      <c r="BP281" s="62">
        <v>0</v>
      </c>
      <c r="BQ281" s="62">
        <v>0.5</v>
      </c>
      <c r="BR281" s="62">
        <v>0.5</v>
      </c>
      <c r="BS281" s="62">
        <v>0.5</v>
      </c>
      <c r="BT281" s="62">
        <v>0</v>
      </c>
      <c r="BU281" s="62">
        <v>99</v>
      </c>
      <c r="BV281" s="62">
        <v>99</v>
      </c>
      <c r="BW281" s="62">
        <v>99</v>
      </c>
      <c r="BX281" s="62">
        <v>99</v>
      </c>
      <c r="BY281" s="62">
        <v>1</v>
      </c>
      <c r="BZ281" s="62">
        <v>99</v>
      </c>
      <c r="CA281" s="62">
        <v>99</v>
      </c>
      <c r="CB281" s="62">
        <v>99</v>
      </c>
      <c r="CC281" s="62">
        <v>1</v>
      </c>
      <c r="CD281" s="62">
        <v>0</v>
      </c>
      <c r="CE281" s="62">
        <v>0</v>
      </c>
      <c r="CF281" s="62">
        <v>1</v>
      </c>
      <c r="CG281" s="62">
        <v>1</v>
      </c>
      <c r="CH281" s="62">
        <v>99</v>
      </c>
      <c r="CI281" s="62">
        <v>1</v>
      </c>
      <c r="CJ281" s="62">
        <v>1</v>
      </c>
      <c r="CK281" s="62">
        <v>1</v>
      </c>
      <c r="CL281" s="62">
        <v>1</v>
      </c>
      <c r="CM281" s="62">
        <v>1</v>
      </c>
      <c r="CN281" s="62">
        <v>0</v>
      </c>
      <c r="CO281" s="62">
        <v>1</v>
      </c>
      <c r="CP281" s="62">
        <v>1</v>
      </c>
      <c r="CQ281" s="62">
        <v>1</v>
      </c>
      <c r="CR281" s="62">
        <v>278</v>
      </c>
      <c r="CS281" s="62" t="s">
        <v>661</v>
      </c>
      <c r="CT281" s="62">
        <v>1</v>
      </c>
      <c r="CU281" s="62">
        <v>1</v>
      </c>
      <c r="CV281" s="62">
        <v>1</v>
      </c>
      <c r="CW281" s="62">
        <v>1</v>
      </c>
      <c r="CX281" s="62">
        <v>1</v>
      </c>
      <c r="CY281" s="62">
        <v>278</v>
      </c>
      <c r="CZ281" s="62" t="s">
        <v>661</v>
      </c>
      <c r="DA281" s="62">
        <v>0</v>
      </c>
      <c r="DB281" s="62">
        <v>0</v>
      </c>
      <c r="DC281" s="62">
        <v>0</v>
      </c>
      <c r="DD281" s="62">
        <v>0</v>
      </c>
      <c r="DE281" s="62">
        <v>0</v>
      </c>
      <c r="DF281" s="62">
        <v>0</v>
      </c>
      <c r="DG281" s="62">
        <v>0</v>
      </c>
      <c r="DH281" s="62">
        <v>0</v>
      </c>
      <c r="DI281" s="62">
        <v>1</v>
      </c>
      <c r="DJ281" s="62">
        <v>1</v>
      </c>
      <c r="DK281" s="62">
        <v>1</v>
      </c>
      <c r="DM281" s="62" t="s">
        <v>656</v>
      </c>
    </row>
    <row r="282" spans="1:117" s="65" customFormat="1">
      <c r="A282" s="62" t="s">
        <v>662</v>
      </c>
      <c r="B282" s="62">
        <v>22</v>
      </c>
      <c r="C282" s="62" t="s">
        <v>663</v>
      </c>
      <c r="D282" s="62">
        <v>279</v>
      </c>
      <c r="E282" s="62">
        <v>206</v>
      </c>
      <c r="F282" s="62">
        <v>7</v>
      </c>
      <c r="G282" s="62">
        <v>57</v>
      </c>
      <c r="H282" s="62">
        <v>1</v>
      </c>
      <c r="I282" s="62">
        <v>2</v>
      </c>
      <c r="J282" s="62"/>
      <c r="K282" s="62">
        <v>1</v>
      </c>
      <c r="L282" s="62">
        <v>1</v>
      </c>
      <c r="M282" s="62">
        <v>1</v>
      </c>
      <c r="N282" s="62">
        <v>1</v>
      </c>
      <c r="O282" s="62">
        <v>1</v>
      </c>
      <c r="P282" s="62">
        <v>1</v>
      </c>
      <c r="Q282" s="62">
        <v>99</v>
      </c>
      <c r="R282" s="62">
        <v>1</v>
      </c>
      <c r="S282" s="62">
        <v>1</v>
      </c>
      <c r="T282" s="62">
        <v>1</v>
      </c>
      <c r="U282" s="62">
        <v>1</v>
      </c>
      <c r="V282" s="62">
        <v>99</v>
      </c>
      <c r="W282" s="62">
        <v>1</v>
      </c>
      <c r="X282" s="62">
        <v>1</v>
      </c>
      <c r="Y282" s="62">
        <v>1</v>
      </c>
      <c r="Z282" s="62">
        <v>1</v>
      </c>
      <c r="AA282" s="62">
        <v>1</v>
      </c>
      <c r="AB282" s="62">
        <v>1</v>
      </c>
      <c r="AC282" s="62">
        <v>1</v>
      </c>
      <c r="AD282" s="62">
        <v>1</v>
      </c>
      <c r="AE282" s="62">
        <v>1</v>
      </c>
      <c r="AF282" s="62">
        <v>1</v>
      </c>
      <c r="AG282" s="62">
        <v>1</v>
      </c>
      <c r="AH282" s="62">
        <v>1</v>
      </c>
      <c r="AI282" s="62">
        <v>1</v>
      </c>
      <c r="AJ282" s="62">
        <v>1</v>
      </c>
      <c r="AK282" s="62">
        <v>1</v>
      </c>
      <c r="AL282" s="62">
        <v>1</v>
      </c>
      <c r="AM282" s="62">
        <v>1</v>
      </c>
      <c r="AN282" s="62">
        <v>1</v>
      </c>
      <c r="AO282" s="62">
        <v>1</v>
      </c>
      <c r="AP282" s="62">
        <v>1</v>
      </c>
      <c r="AQ282" s="62">
        <v>0</v>
      </c>
      <c r="AR282" s="62">
        <v>1</v>
      </c>
      <c r="AS282" s="62">
        <v>1</v>
      </c>
      <c r="AT282" s="62">
        <v>0.5</v>
      </c>
      <c r="AU282" s="62">
        <v>1</v>
      </c>
      <c r="AV282" s="62">
        <v>1</v>
      </c>
      <c r="AW282" s="62">
        <v>1</v>
      </c>
      <c r="AX282" s="62">
        <v>1</v>
      </c>
      <c r="AY282" s="62">
        <v>1</v>
      </c>
      <c r="AZ282" s="62">
        <v>99</v>
      </c>
      <c r="BA282" s="62">
        <v>99</v>
      </c>
      <c r="BB282" s="62">
        <v>99</v>
      </c>
      <c r="BC282" s="62">
        <v>99</v>
      </c>
      <c r="BD282" s="62">
        <v>1</v>
      </c>
      <c r="BE282" s="62">
        <v>1</v>
      </c>
      <c r="BF282" s="62">
        <v>1</v>
      </c>
      <c r="BG282" s="62">
        <v>1</v>
      </c>
      <c r="BH282" s="62">
        <v>1</v>
      </c>
      <c r="BI282" s="62">
        <v>1</v>
      </c>
      <c r="BJ282" s="62">
        <v>1</v>
      </c>
      <c r="BK282" s="62">
        <v>0.5</v>
      </c>
      <c r="BL282" s="62">
        <v>1</v>
      </c>
      <c r="BM282" s="62">
        <v>1</v>
      </c>
      <c r="BN282" s="62">
        <v>1</v>
      </c>
      <c r="BO282" s="62">
        <v>1</v>
      </c>
      <c r="BP282" s="62">
        <v>1</v>
      </c>
      <c r="BQ282" s="62">
        <v>1</v>
      </c>
      <c r="BR282" s="62">
        <v>1</v>
      </c>
      <c r="BS282" s="62">
        <v>1</v>
      </c>
      <c r="BT282" s="62">
        <v>1</v>
      </c>
      <c r="BU282" s="62">
        <v>99</v>
      </c>
      <c r="BV282" s="62">
        <v>99</v>
      </c>
      <c r="BW282" s="62">
        <v>99</v>
      </c>
      <c r="BX282" s="62">
        <v>99</v>
      </c>
      <c r="BY282" s="62">
        <v>1</v>
      </c>
      <c r="BZ282" s="62">
        <v>1</v>
      </c>
      <c r="CA282" s="62">
        <v>99</v>
      </c>
      <c r="CB282" s="62">
        <v>99</v>
      </c>
      <c r="CC282" s="62">
        <v>1</v>
      </c>
      <c r="CD282" s="62">
        <v>1</v>
      </c>
      <c r="CE282" s="62">
        <v>1</v>
      </c>
      <c r="CF282" s="62">
        <v>1</v>
      </c>
      <c r="CG282" s="62">
        <v>1</v>
      </c>
      <c r="CH282" s="62">
        <v>1</v>
      </c>
      <c r="CI282" s="62">
        <v>1</v>
      </c>
      <c r="CJ282" s="62">
        <v>1</v>
      </c>
      <c r="CK282" s="62">
        <v>1</v>
      </c>
      <c r="CL282" s="62">
        <v>1</v>
      </c>
      <c r="CM282" s="62">
        <v>1</v>
      </c>
      <c r="CN282" s="62">
        <v>1</v>
      </c>
      <c r="CO282" s="62">
        <v>1</v>
      </c>
      <c r="CP282" s="62">
        <v>1</v>
      </c>
      <c r="CQ282" s="62">
        <v>1</v>
      </c>
      <c r="CR282" s="62">
        <v>279</v>
      </c>
      <c r="CS282" s="62" t="s">
        <v>663</v>
      </c>
      <c r="CT282" s="62">
        <v>1</v>
      </c>
      <c r="CU282" s="62">
        <v>1</v>
      </c>
      <c r="CV282" s="62">
        <v>1</v>
      </c>
      <c r="CW282" s="62">
        <v>1</v>
      </c>
      <c r="CX282" s="62">
        <v>1</v>
      </c>
      <c r="CY282" s="62">
        <v>279</v>
      </c>
      <c r="CZ282" s="62" t="s">
        <v>663</v>
      </c>
      <c r="DA282" s="62">
        <v>1</v>
      </c>
      <c r="DB282" s="62">
        <v>0</v>
      </c>
      <c r="DC282" s="62">
        <v>0</v>
      </c>
      <c r="DD282" s="62">
        <v>0</v>
      </c>
      <c r="DE282" s="62">
        <v>1</v>
      </c>
      <c r="DF282" s="62">
        <v>0</v>
      </c>
      <c r="DG282" s="62">
        <v>0</v>
      </c>
      <c r="DH282" s="62">
        <v>1</v>
      </c>
      <c r="DI282" s="62">
        <v>1</v>
      </c>
      <c r="DJ282" s="62">
        <v>1</v>
      </c>
      <c r="DK282" s="62">
        <v>1</v>
      </c>
      <c r="DM282" s="62" t="s">
        <v>662</v>
      </c>
    </row>
    <row r="283" spans="1:117" s="65" customFormat="1">
      <c r="A283" s="62" t="s">
        <v>662</v>
      </c>
      <c r="B283" s="62">
        <v>22</v>
      </c>
      <c r="C283" s="62" t="s">
        <v>664</v>
      </c>
      <c r="D283" s="62">
        <v>280</v>
      </c>
      <c r="E283" s="62">
        <v>348</v>
      </c>
      <c r="F283" s="62">
        <v>27</v>
      </c>
      <c r="G283" s="62">
        <v>112</v>
      </c>
      <c r="H283" s="62">
        <v>1</v>
      </c>
      <c r="I283" s="62">
        <v>2</v>
      </c>
      <c r="J283" s="62"/>
      <c r="K283" s="62">
        <v>1</v>
      </c>
      <c r="L283" s="62">
        <v>1</v>
      </c>
      <c r="M283" s="62">
        <v>1</v>
      </c>
      <c r="N283" s="62">
        <v>1</v>
      </c>
      <c r="O283" s="62">
        <v>1</v>
      </c>
      <c r="P283" s="62">
        <v>1</v>
      </c>
      <c r="Q283" s="62">
        <v>99</v>
      </c>
      <c r="R283" s="62">
        <v>1</v>
      </c>
      <c r="S283" s="62">
        <v>1</v>
      </c>
      <c r="T283" s="62">
        <v>1</v>
      </c>
      <c r="U283" s="62">
        <v>1</v>
      </c>
      <c r="V283" s="62">
        <v>99</v>
      </c>
      <c r="W283" s="62">
        <v>1</v>
      </c>
      <c r="X283" s="62">
        <v>1</v>
      </c>
      <c r="Y283" s="62">
        <v>1</v>
      </c>
      <c r="Z283" s="62">
        <v>1</v>
      </c>
      <c r="AA283" s="62">
        <v>1</v>
      </c>
      <c r="AB283" s="62">
        <v>1</v>
      </c>
      <c r="AC283" s="62">
        <v>1</v>
      </c>
      <c r="AD283" s="62">
        <v>1</v>
      </c>
      <c r="AE283" s="62">
        <v>1</v>
      </c>
      <c r="AF283" s="62">
        <v>1</v>
      </c>
      <c r="AG283" s="62">
        <v>1</v>
      </c>
      <c r="AH283" s="62">
        <v>1</v>
      </c>
      <c r="AI283" s="62">
        <v>99</v>
      </c>
      <c r="AJ283" s="62">
        <v>1</v>
      </c>
      <c r="AK283" s="62">
        <v>1</v>
      </c>
      <c r="AL283" s="62">
        <v>1</v>
      </c>
      <c r="AM283" s="62">
        <v>1</v>
      </c>
      <c r="AN283" s="62">
        <v>1</v>
      </c>
      <c r="AO283" s="62">
        <v>1</v>
      </c>
      <c r="AP283" s="62">
        <v>1</v>
      </c>
      <c r="AQ283" s="62">
        <v>0</v>
      </c>
      <c r="AR283" s="62">
        <v>1</v>
      </c>
      <c r="AS283" s="62">
        <v>1</v>
      </c>
      <c r="AT283" s="62">
        <v>1</v>
      </c>
      <c r="AU283" s="62">
        <v>1</v>
      </c>
      <c r="AV283" s="62">
        <v>1</v>
      </c>
      <c r="AW283" s="62">
        <v>1</v>
      </c>
      <c r="AX283" s="62">
        <v>1</v>
      </c>
      <c r="AY283" s="62">
        <v>1</v>
      </c>
      <c r="AZ283" s="62">
        <v>99</v>
      </c>
      <c r="BA283" s="62">
        <v>99</v>
      </c>
      <c r="BB283" s="62">
        <v>99</v>
      </c>
      <c r="BC283" s="62">
        <v>99</v>
      </c>
      <c r="BD283" s="62">
        <v>1</v>
      </c>
      <c r="BE283" s="62">
        <v>1</v>
      </c>
      <c r="BF283" s="62">
        <v>1</v>
      </c>
      <c r="BG283" s="62">
        <v>1</v>
      </c>
      <c r="BH283" s="62">
        <v>1</v>
      </c>
      <c r="BI283" s="62">
        <v>0.5</v>
      </c>
      <c r="BJ283" s="62">
        <v>0.5</v>
      </c>
      <c r="BK283" s="62">
        <v>1</v>
      </c>
      <c r="BL283" s="62">
        <v>1</v>
      </c>
      <c r="BM283" s="62">
        <v>0</v>
      </c>
      <c r="BN283" s="62">
        <v>0.5</v>
      </c>
      <c r="BO283" s="62">
        <v>0.5</v>
      </c>
      <c r="BP283" s="62">
        <v>1</v>
      </c>
      <c r="BQ283" s="62">
        <v>0.5</v>
      </c>
      <c r="BR283" s="62">
        <v>0.5</v>
      </c>
      <c r="BS283" s="62">
        <v>0.5</v>
      </c>
      <c r="BT283" s="62">
        <v>0</v>
      </c>
      <c r="BU283" s="62">
        <v>99</v>
      </c>
      <c r="BV283" s="62">
        <v>99</v>
      </c>
      <c r="BW283" s="62">
        <v>99</v>
      </c>
      <c r="BX283" s="62">
        <v>99</v>
      </c>
      <c r="BY283" s="62">
        <v>1</v>
      </c>
      <c r="BZ283" s="62">
        <v>1</v>
      </c>
      <c r="CA283" s="62">
        <v>99</v>
      </c>
      <c r="CB283" s="62">
        <v>99</v>
      </c>
      <c r="CC283" s="62">
        <v>1</v>
      </c>
      <c r="CD283" s="62">
        <v>1</v>
      </c>
      <c r="CE283" s="62">
        <v>1</v>
      </c>
      <c r="CF283" s="62">
        <v>1</v>
      </c>
      <c r="CG283" s="62">
        <v>99</v>
      </c>
      <c r="CH283" s="62">
        <v>99</v>
      </c>
      <c r="CI283" s="62">
        <v>1</v>
      </c>
      <c r="CJ283" s="62">
        <v>1</v>
      </c>
      <c r="CK283" s="62">
        <v>1</v>
      </c>
      <c r="CL283" s="62">
        <v>1</v>
      </c>
      <c r="CM283" s="62">
        <v>1</v>
      </c>
      <c r="CN283" s="62">
        <v>1</v>
      </c>
      <c r="CO283" s="62">
        <v>1</v>
      </c>
      <c r="CP283" s="62">
        <v>1</v>
      </c>
      <c r="CQ283" s="62">
        <v>1</v>
      </c>
      <c r="CR283" s="62">
        <v>280</v>
      </c>
      <c r="CS283" s="62" t="s">
        <v>664</v>
      </c>
      <c r="CT283" s="62">
        <v>1</v>
      </c>
      <c r="CU283" s="62">
        <v>1</v>
      </c>
      <c r="CV283" s="62">
        <v>1</v>
      </c>
      <c r="CW283" s="62">
        <v>1</v>
      </c>
      <c r="CX283" s="62">
        <v>1</v>
      </c>
      <c r="CY283" s="62">
        <v>280</v>
      </c>
      <c r="CZ283" s="62" t="s">
        <v>664</v>
      </c>
      <c r="DA283" s="62">
        <v>1</v>
      </c>
      <c r="DB283" s="62">
        <v>0</v>
      </c>
      <c r="DC283" s="62">
        <v>1</v>
      </c>
      <c r="DD283" s="62">
        <v>0</v>
      </c>
      <c r="DE283" s="62">
        <v>1</v>
      </c>
      <c r="DF283" s="62">
        <v>0</v>
      </c>
      <c r="DG283" s="62">
        <v>0</v>
      </c>
      <c r="DH283" s="62">
        <v>0</v>
      </c>
      <c r="DI283" s="62">
        <v>1</v>
      </c>
      <c r="DJ283" s="62">
        <v>1</v>
      </c>
      <c r="DK283" s="62">
        <v>1</v>
      </c>
      <c r="DM283" s="62" t="s">
        <v>662</v>
      </c>
    </row>
    <row r="284" spans="1:117" s="65" customFormat="1">
      <c r="A284" s="62" t="s">
        <v>662</v>
      </c>
      <c r="B284" s="62">
        <v>22</v>
      </c>
      <c r="C284" s="62" t="s">
        <v>665</v>
      </c>
      <c r="D284" s="62">
        <v>281</v>
      </c>
      <c r="E284" s="62">
        <v>259</v>
      </c>
      <c r="F284" s="62">
        <v>11</v>
      </c>
      <c r="G284" s="62">
        <v>71</v>
      </c>
      <c r="H284" s="62">
        <v>1</v>
      </c>
      <c r="I284" s="62">
        <v>2</v>
      </c>
      <c r="J284" s="62"/>
      <c r="K284" s="62">
        <v>1</v>
      </c>
      <c r="L284" s="62">
        <v>1</v>
      </c>
      <c r="M284" s="62">
        <v>1</v>
      </c>
      <c r="N284" s="62">
        <v>1</v>
      </c>
      <c r="O284" s="62">
        <v>1</v>
      </c>
      <c r="P284" s="62">
        <v>1</v>
      </c>
      <c r="Q284" s="62">
        <v>99</v>
      </c>
      <c r="R284" s="62">
        <v>1</v>
      </c>
      <c r="S284" s="62">
        <v>1</v>
      </c>
      <c r="T284" s="62">
        <v>1</v>
      </c>
      <c r="U284" s="62">
        <v>1</v>
      </c>
      <c r="V284" s="62">
        <v>99</v>
      </c>
      <c r="W284" s="62">
        <v>1</v>
      </c>
      <c r="X284" s="62">
        <v>1</v>
      </c>
      <c r="Y284" s="62">
        <v>1</v>
      </c>
      <c r="Z284" s="62">
        <v>1</v>
      </c>
      <c r="AA284" s="62">
        <v>1</v>
      </c>
      <c r="AB284" s="62">
        <v>1</v>
      </c>
      <c r="AC284" s="62">
        <v>1</v>
      </c>
      <c r="AD284" s="62">
        <v>1</v>
      </c>
      <c r="AE284" s="62">
        <v>1</v>
      </c>
      <c r="AF284" s="62">
        <v>1</v>
      </c>
      <c r="AG284" s="62">
        <v>1</v>
      </c>
      <c r="AH284" s="62">
        <v>1</v>
      </c>
      <c r="AI284" s="62">
        <v>99</v>
      </c>
      <c r="AJ284" s="62">
        <v>1</v>
      </c>
      <c r="AK284" s="62">
        <v>1</v>
      </c>
      <c r="AL284" s="62">
        <v>1</v>
      </c>
      <c r="AM284" s="62">
        <v>1</v>
      </c>
      <c r="AN284" s="62">
        <v>1</v>
      </c>
      <c r="AO284" s="62">
        <v>1</v>
      </c>
      <c r="AP284" s="62">
        <v>1</v>
      </c>
      <c r="AQ284" s="62">
        <v>0</v>
      </c>
      <c r="AR284" s="62">
        <v>1</v>
      </c>
      <c r="AS284" s="62">
        <v>1</v>
      </c>
      <c r="AT284" s="62">
        <v>0</v>
      </c>
      <c r="AU284" s="62">
        <v>1</v>
      </c>
      <c r="AV284" s="62">
        <v>1</v>
      </c>
      <c r="AW284" s="62">
        <v>1</v>
      </c>
      <c r="AX284" s="62">
        <v>0</v>
      </c>
      <c r="AY284" s="62">
        <v>0</v>
      </c>
      <c r="AZ284" s="62">
        <v>99</v>
      </c>
      <c r="BA284" s="62">
        <v>99</v>
      </c>
      <c r="BB284" s="62">
        <v>99</v>
      </c>
      <c r="BC284" s="62">
        <v>99</v>
      </c>
      <c r="BD284" s="62">
        <v>0.5</v>
      </c>
      <c r="BE284" s="62">
        <v>0.5</v>
      </c>
      <c r="BF284" s="62">
        <v>0.5</v>
      </c>
      <c r="BG284" s="62">
        <v>0.5</v>
      </c>
      <c r="BH284" s="62">
        <v>1</v>
      </c>
      <c r="BI284" s="62">
        <v>1</v>
      </c>
      <c r="BJ284" s="62">
        <v>0.5</v>
      </c>
      <c r="BK284" s="62">
        <v>1</v>
      </c>
      <c r="BL284" s="62">
        <v>1</v>
      </c>
      <c r="BM284" s="62">
        <v>0.5</v>
      </c>
      <c r="BN284" s="62">
        <v>0.5</v>
      </c>
      <c r="BO284" s="62">
        <v>0.5</v>
      </c>
      <c r="BP284" s="62">
        <v>1</v>
      </c>
      <c r="BQ284" s="62">
        <v>1</v>
      </c>
      <c r="BR284" s="62">
        <v>0.5</v>
      </c>
      <c r="BS284" s="62">
        <v>0.5</v>
      </c>
      <c r="BT284" s="62">
        <v>0.5</v>
      </c>
      <c r="BU284" s="62">
        <v>99</v>
      </c>
      <c r="BV284" s="62">
        <v>99</v>
      </c>
      <c r="BW284" s="62">
        <v>99</v>
      </c>
      <c r="BX284" s="62">
        <v>99</v>
      </c>
      <c r="BY284" s="62">
        <v>1</v>
      </c>
      <c r="BZ284" s="62">
        <v>99</v>
      </c>
      <c r="CA284" s="62">
        <v>99</v>
      </c>
      <c r="CB284" s="62">
        <v>99</v>
      </c>
      <c r="CC284" s="62">
        <v>0</v>
      </c>
      <c r="CD284" s="62">
        <v>1</v>
      </c>
      <c r="CE284" s="62">
        <v>0</v>
      </c>
      <c r="CF284" s="62">
        <v>1</v>
      </c>
      <c r="CG284" s="62">
        <v>99</v>
      </c>
      <c r="CH284" s="62">
        <v>99</v>
      </c>
      <c r="CI284" s="62">
        <v>1</v>
      </c>
      <c r="CJ284" s="62">
        <v>1</v>
      </c>
      <c r="CK284" s="62">
        <v>1</v>
      </c>
      <c r="CL284" s="62">
        <v>1</v>
      </c>
      <c r="CM284" s="62">
        <v>1</v>
      </c>
      <c r="CN284" s="62">
        <v>1</v>
      </c>
      <c r="CO284" s="62">
        <v>1</v>
      </c>
      <c r="CP284" s="62">
        <v>1</v>
      </c>
      <c r="CQ284" s="62">
        <v>1</v>
      </c>
      <c r="CR284" s="62">
        <v>281</v>
      </c>
      <c r="CS284" s="62" t="s">
        <v>665</v>
      </c>
      <c r="CT284" s="62">
        <v>1</v>
      </c>
      <c r="CU284" s="62">
        <v>1</v>
      </c>
      <c r="CV284" s="62">
        <v>1</v>
      </c>
      <c r="CW284" s="62">
        <v>1</v>
      </c>
      <c r="CX284" s="62">
        <v>1</v>
      </c>
      <c r="CY284" s="62">
        <v>281</v>
      </c>
      <c r="CZ284" s="62" t="s">
        <v>665</v>
      </c>
      <c r="DA284" s="62">
        <v>1</v>
      </c>
      <c r="DB284" s="62">
        <v>1</v>
      </c>
      <c r="DC284" s="62">
        <v>1</v>
      </c>
      <c r="DD284" s="62">
        <v>0</v>
      </c>
      <c r="DE284" s="62">
        <v>1</v>
      </c>
      <c r="DF284" s="62">
        <v>1</v>
      </c>
      <c r="DG284" s="62">
        <v>1</v>
      </c>
      <c r="DH284" s="62">
        <v>0</v>
      </c>
      <c r="DI284" s="62">
        <v>1</v>
      </c>
      <c r="DJ284" s="62">
        <v>1</v>
      </c>
      <c r="DK284" s="62">
        <v>1</v>
      </c>
      <c r="DM284" s="62" t="s">
        <v>662</v>
      </c>
    </row>
    <row r="285" spans="1:117" s="65" customFormat="1">
      <c r="A285" s="62" t="s">
        <v>662</v>
      </c>
      <c r="B285" s="62">
        <v>22</v>
      </c>
      <c r="C285" s="62" t="s">
        <v>666</v>
      </c>
      <c r="D285" s="62">
        <v>282</v>
      </c>
      <c r="E285" s="62">
        <v>54</v>
      </c>
      <c r="F285" s="62">
        <v>5</v>
      </c>
      <c r="G285" s="62">
        <v>14</v>
      </c>
      <c r="H285" s="62">
        <v>1</v>
      </c>
      <c r="I285" s="62">
        <v>2</v>
      </c>
      <c r="J285" s="62"/>
      <c r="K285" s="62">
        <v>1</v>
      </c>
      <c r="L285" s="62">
        <v>1</v>
      </c>
      <c r="M285" s="62">
        <v>1</v>
      </c>
      <c r="N285" s="62">
        <v>1</v>
      </c>
      <c r="O285" s="62">
        <v>1</v>
      </c>
      <c r="P285" s="62">
        <v>1</v>
      </c>
      <c r="Q285" s="62">
        <v>99</v>
      </c>
      <c r="R285" s="62">
        <v>1</v>
      </c>
      <c r="S285" s="62">
        <v>1</v>
      </c>
      <c r="T285" s="62">
        <v>1</v>
      </c>
      <c r="U285" s="62">
        <v>1</v>
      </c>
      <c r="V285" s="62">
        <v>99</v>
      </c>
      <c r="W285" s="62">
        <v>1</v>
      </c>
      <c r="X285" s="62">
        <v>1</v>
      </c>
      <c r="Y285" s="62">
        <v>1</v>
      </c>
      <c r="Z285" s="62">
        <v>1</v>
      </c>
      <c r="AA285" s="62">
        <v>1</v>
      </c>
      <c r="AB285" s="62">
        <v>1</v>
      </c>
      <c r="AC285" s="62">
        <v>1</v>
      </c>
      <c r="AD285" s="62">
        <v>1</v>
      </c>
      <c r="AE285" s="62">
        <v>1</v>
      </c>
      <c r="AF285" s="62">
        <v>1</v>
      </c>
      <c r="AG285" s="62">
        <v>1</v>
      </c>
      <c r="AH285" s="62">
        <v>1</v>
      </c>
      <c r="AI285" s="62">
        <v>1</v>
      </c>
      <c r="AJ285" s="62">
        <v>1</v>
      </c>
      <c r="AK285" s="62">
        <v>1</v>
      </c>
      <c r="AL285" s="62">
        <v>1</v>
      </c>
      <c r="AM285" s="62">
        <v>1</v>
      </c>
      <c r="AN285" s="62">
        <v>1</v>
      </c>
      <c r="AO285" s="62">
        <v>1</v>
      </c>
      <c r="AP285" s="62">
        <v>1</v>
      </c>
      <c r="AQ285" s="62">
        <v>1</v>
      </c>
      <c r="AR285" s="62">
        <v>1</v>
      </c>
      <c r="AS285" s="62">
        <v>1</v>
      </c>
      <c r="AT285" s="62">
        <v>1</v>
      </c>
      <c r="AU285" s="62">
        <v>1</v>
      </c>
      <c r="AV285" s="62">
        <v>1</v>
      </c>
      <c r="AW285" s="62">
        <v>1</v>
      </c>
      <c r="AX285" s="62">
        <v>1</v>
      </c>
      <c r="AY285" s="62">
        <v>1</v>
      </c>
      <c r="AZ285" s="62">
        <v>99</v>
      </c>
      <c r="BA285" s="62">
        <v>99</v>
      </c>
      <c r="BB285" s="62">
        <v>99</v>
      </c>
      <c r="BC285" s="62">
        <v>99</v>
      </c>
      <c r="BD285" s="62">
        <v>1</v>
      </c>
      <c r="BE285" s="62">
        <v>1</v>
      </c>
      <c r="BF285" s="62">
        <v>1</v>
      </c>
      <c r="BG285" s="62">
        <v>1</v>
      </c>
      <c r="BH285" s="62">
        <v>1</v>
      </c>
      <c r="BI285" s="62">
        <v>1</v>
      </c>
      <c r="BJ285" s="62">
        <v>1</v>
      </c>
      <c r="BK285" s="62">
        <v>1</v>
      </c>
      <c r="BL285" s="62">
        <v>1</v>
      </c>
      <c r="BM285" s="62">
        <v>1</v>
      </c>
      <c r="BN285" s="62">
        <v>1</v>
      </c>
      <c r="BO285" s="62">
        <v>1</v>
      </c>
      <c r="BP285" s="62">
        <v>1</v>
      </c>
      <c r="BQ285" s="62">
        <v>1</v>
      </c>
      <c r="BR285" s="62">
        <v>1</v>
      </c>
      <c r="BS285" s="62">
        <v>1</v>
      </c>
      <c r="BT285" s="62">
        <v>1</v>
      </c>
      <c r="BU285" s="62">
        <v>99</v>
      </c>
      <c r="BV285" s="62">
        <v>99</v>
      </c>
      <c r="BW285" s="62">
        <v>99</v>
      </c>
      <c r="BX285" s="62">
        <v>99</v>
      </c>
      <c r="BY285" s="62">
        <v>1</v>
      </c>
      <c r="BZ285" s="62">
        <v>1</v>
      </c>
      <c r="CA285" s="62">
        <v>99</v>
      </c>
      <c r="CB285" s="62">
        <v>99</v>
      </c>
      <c r="CC285" s="62">
        <v>1</v>
      </c>
      <c r="CD285" s="62">
        <v>1</v>
      </c>
      <c r="CE285" s="62">
        <v>1</v>
      </c>
      <c r="CF285" s="62">
        <v>1</v>
      </c>
      <c r="CG285" s="62">
        <v>1</v>
      </c>
      <c r="CH285" s="62">
        <v>1</v>
      </c>
      <c r="CI285" s="62">
        <v>1</v>
      </c>
      <c r="CJ285" s="62">
        <v>1</v>
      </c>
      <c r="CK285" s="62">
        <v>1</v>
      </c>
      <c r="CL285" s="62">
        <v>1</v>
      </c>
      <c r="CM285" s="62">
        <v>1</v>
      </c>
      <c r="CN285" s="62">
        <v>1</v>
      </c>
      <c r="CO285" s="62">
        <v>1</v>
      </c>
      <c r="CP285" s="62">
        <v>1</v>
      </c>
      <c r="CQ285" s="62">
        <v>1</v>
      </c>
      <c r="CR285" s="62">
        <v>282</v>
      </c>
      <c r="CS285" s="62" t="s">
        <v>666</v>
      </c>
      <c r="CT285" s="62">
        <v>1</v>
      </c>
      <c r="CU285" s="62">
        <v>1</v>
      </c>
      <c r="CV285" s="62">
        <v>1</v>
      </c>
      <c r="CW285" s="62">
        <v>1</v>
      </c>
      <c r="CX285" s="62">
        <v>1</v>
      </c>
      <c r="CY285" s="62">
        <v>282</v>
      </c>
      <c r="CZ285" s="62" t="s">
        <v>666</v>
      </c>
      <c r="DA285" s="62">
        <v>0</v>
      </c>
      <c r="DB285" s="62">
        <v>0</v>
      </c>
      <c r="DC285" s="62">
        <v>0</v>
      </c>
      <c r="DD285" s="62">
        <v>0</v>
      </c>
      <c r="DE285" s="62">
        <v>0</v>
      </c>
      <c r="DF285" s="62">
        <v>0</v>
      </c>
      <c r="DG285" s="62">
        <v>0</v>
      </c>
      <c r="DH285" s="62">
        <v>0</v>
      </c>
      <c r="DI285" s="62">
        <v>1</v>
      </c>
      <c r="DJ285" s="62">
        <v>1</v>
      </c>
      <c r="DK285" s="62">
        <v>1</v>
      </c>
      <c r="DM285" s="62" t="s">
        <v>662</v>
      </c>
    </row>
    <row r="286" spans="1:117" s="65" customFormat="1">
      <c r="A286" s="62" t="s">
        <v>662</v>
      </c>
      <c r="B286" s="62">
        <v>22</v>
      </c>
      <c r="C286" s="62" t="s">
        <v>667</v>
      </c>
      <c r="D286" s="62">
        <v>283</v>
      </c>
      <c r="E286" s="62">
        <v>31</v>
      </c>
      <c r="F286" s="62">
        <v>7</v>
      </c>
      <c r="G286" s="62">
        <v>8</v>
      </c>
      <c r="H286" s="62">
        <v>1</v>
      </c>
      <c r="I286" s="62">
        <v>2</v>
      </c>
      <c r="J286" s="62">
        <v>3</v>
      </c>
      <c r="K286" s="62">
        <v>1</v>
      </c>
      <c r="L286" s="62">
        <v>1</v>
      </c>
      <c r="M286" s="62">
        <v>1</v>
      </c>
      <c r="N286" s="62">
        <v>1</v>
      </c>
      <c r="O286" s="62">
        <v>1</v>
      </c>
      <c r="P286" s="62">
        <v>1</v>
      </c>
      <c r="Q286" s="62">
        <v>1</v>
      </c>
      <c r="R286" s="62">
        <v>1</v>
      </c>
      <c r="S286" s="62">
        <v>1</v>
      </c>
      <c r="T286" s="62">
        <v>1</v>
      </c>
      <c r="U286" s="62">
        <v>1</v>
      </c>
      <c r="V286" s="62">
        <v>99</v>
      </c>
      <c r="W286" s="62">
        <v>1</v>
      </c>
      <c r="X286" s="62">
        <v>1</v>
      </c>
      <c r="Y286" s="62">
        <v>1</v>
      </c>
      <c r="Z286" s="62">
        <v>1</v>
      </c>
      <c r="AA286" s="62">
        <v>1</v>
      </c>
      <c r="AB286" s="62">
        <v>1</v>
      </c>
      <c r="AC286" s="62">
        <v>1</v>
      </c>
      <c r="AD286" s="62">
        <v>1</v>
      </c>
      <c r="AE286" s="62">
        <v>1</v>
      </c>
      <c r="AF286" s="62">
        <v>1</v>
      </c>
      <c r="AG286" s="62">
        <v>1</v>
      </c>
      <c r="AH286" s="62">
        <v>1</v>
      </c>
      <c r="AI286" s="62">
        <v>99</v>
      </c>
      <c r="AJ286" s="62">
        <v>1</v>
      </c>
      <c r="AK286" s="62">
        <v>1</v>
      </c>
      <c r="AL286" s="62">
        <v>1</v>
      </c>
      <c r="AM286" s="62">
        <v>1</v>
      </c>
      <c r="AN286" s="62">
        <v>1</v>
      </c>
      <c r="AO286" s="62">
        <v>1</v>
      </c>
      <c r="AP286" s="62">
        <v>1</v>
      </c>
      <c r="AQ286" s="62">
        <v>0</v>
      </c>
      <c r="AR286" s="62">
        <v>1</v>
      </c>
      <c r="AS286" s="62">
        <v>1</v>
      </c>
      <c r="AT286" s="62">
        <v>1</v>
      </c>
      <c r="AU286" s="62">
        <v>1</v>
      </c>
      <c r="AV286" s="62">
        <v>1</v>
      </c>
      <c r="AW286" s="62">
        <v>1</v>
      </c>
      <c r="AX286" s="62">
        <v>1</v>
      </c>
      <c r="AY286" s="62">
        <v>1</v>
      </c>
      <c r="AZ286" s="62">
        <v>99</v>
      </c>
      <c r="BA286" s="62">
        <v>99</v>
      </c>
      <c r="BB286" s="62">
        <v>99</v>
      </c>
      <c r="BC286" s="62">
        <v>99</v>
      </c>
      <c r="BD286" s="62">
        <v>1</v>
      </c>
      <c r="BE286" s="62">
        <v>1</v>
      </c>
      <c r="BF286" s="62">
        <v>1</v>
      </c>
      <c r="BG286" s="62">
        <v>1</v>
      </c>
      <c r="BH286" s="62">
        <v>1</v>
      </c>
      <c r="BI286" s="62">
        <v>1</v>
      </c>
      <c r="BJ286" s="62">
        <v>1</v>
      </c>
      <c r="BK286" s="62">
        <v>1</v>
      </c>
      <c r="BL286" s="62">
        <v>1</v>
      </c>
      <c r="BM286" s="62">
        <v>1</v>
      </c>
      <c r="BN286" s="62">
        <v>0</v>
      </c>
      <c r="BO286" s="62">
        <v>1</v>
      </c>
      <c r="BP286" s="62">
        <v>0.5</v>
      </c>
      <c r="BQ286" s="62">
        <v>0.5</v>
      </c>
      <c r="BR286" s="62">
        <v>1</v>
      </c>
      <c r="BS286" s="62">
        <v>1</v>
      </c>
      <c r="BT286" s="62">
        <v>0.5</v>
      </c>
      <c r="BU286" s="62">
        <v>99</v>
      </c>
      <c r="BV286" s="62">
        <v>0</v>
      </c>
      <c r="BW286" s="62">
        <v>99</v>
      </c>
      <c r="BX286" s="62">
        <v>99</v>
      </c>
      <c r="BY286" s="62">
        <v>1</v>
      </c>
      <c r="BZ286" s="62">
        <v>1</v>
      </c>
      <c r="CA286" s="62">
        <v>99</v>
      </c>
      <c r="CB286" s="62">
        <v>99</v>
      </c>
      <c r="CC286" s="62">
        <v>1</v>
      </c>
      <c r="CD286" s="62">
        <v>1</v>
      </c>
      <c r="CE286" s="62">
        <v>1</v>
      </c>
      <c r="CF286" s="62">
        <v>1</v>
      </c>
      <c r="CG286" s="62">
        <v>1</v>
      </c>
      <c r="CH286" s="62">
        <v>1</v>
      </c>
      <c r="CI286" s="62">
        <v>1</v>
      </c>
      <c r="CJ286" s="62">
        <v>1</v>
      </c>
      <c r="CK286" s="62">
        <v>1</v>
      </c>
      <c r="CL286" s="62">
        <v>1</v>
      </c>
      <c r="CM286" s="62">
        <v>1</v>
      </c>
      <c r="CN286" s="62">
        <v>1</v>
      </c>
      <c r="CO286" s="62">
        <v>1</v>
      </c>
      <c r="CP286" s="62">
        <v>1</v>
      </c>
      <c r="CQ286" s="62">
        <v>1</v>
      </c>
      <c r="CR286" s="62">
        <v>283</v>
      </c>
      <c r="CS286" s="62" t="s">
        <v>667</v>
      </c>
      <c r="CT286" s="62">
        <v>1</v>
      </c>
      <c r="CU286" s="62">
        <v>1</v>
      </c>
      <c r="CV286" s="62">
        <v>1</v>
      </c>
      <c r="CW286" s="62">
        <v>1</v>
      </c>
      <c r="CX286" s="62">
        <v>1</v>
      </c>
      <c r="CY286" s="62">
        <v>283</v>
      </c>
      <c r="CZ286" s="62" t="s">
        <v>667</v>
      </c>
      <c r="DA286" s="62">
        <v>1</v>
      </c>
      <c r="DB286" s="62">
        <v>1</v>
      </c>
      <c r="DC286" s="62">
        <v>0</v>
      </c>
      <c r="DD286" s="62">
        <v>0</v>
      </c>
      <c r="DE286" s="62">
        <v>0</v>
      </c>
      <c r="DF286" s="62">
        <v>0</v>
      </c>
      <c r="DG286" s="62">
        <v>0</v>
      </c>
      <c r="DH286" s="62">
        <v>0</v>
      </c>
      <c r="DI286" s="62">
        <v>1</v>
      </c>
      <c r="DJ286" s="62">
        <v>1</v>
      </c>
      <c r="DK286" s="62">
        <v>1</v>
      </c>
      <c r="DM286" s="62" t="s">
        <v>662</v>
      </c>
    </row>
    <row r="287" spans="1:117" s="65" customFormat="1">
      <c r="A287" s="62" t="s">
        <v>662</v>
      </c>
      <c r="B287" s="62">
        <v>22</v>
      </c>
      <c r="C287" s="62" t="s">
        <v>668</v>
      </c>
      <c r="D287" s="62">
        <v>284</v>
      </c>
      <c r="E287" s="62">
        <v>27</v>
      </c>
      <c r="F287" s="62">
        <v>0</v>
      </c>
      <c r="G287" s="62">
        <v>6</v>
      </c>
      <c r="H287" s="62">
        <v>1</v>
      </c>
      <c r="I287" s="62">
        <v>2</v>
      </c>
      <c r="J287" s="62">
        <v>1</v>
      </c>
      <c r="K287" s="62">
        <v>1</v>
      </c>
      <c r="L287" s="62">
        <v>1</v>
      </c>
      <c r="M287" s="62">
        <v>1</v>
      </c>
      <c r="N287" s="62">
        <v>1</v>
      </c>
      <c r="O287" s="62">
        <v>1</v>
      </c>
      <c r="P287" s="62">
        <v>1</v>
      </c>
      <c r="Q287" s="62">
        <v>1</v>
      </c>
      <c r="R287" s="62">
        <v>1</v>
      </c>
      <c r="S287" s="62">
        <v>1</v>
      </c>
      <c r="T287" s="62">
        <v>1</v>
      </c>
      <c r="U287" s="62">
        <v>1</v>
      </c>
      <c r="V287" s="62">
        <v>99</v>
      </c>
      <c r="W287" s="62">
        <v>1</v>
      </c>
      <c r="X287" s="62">
        <v>1</v>
      </c>
      <c r="Y287" s="62">
        <v>1</v>
      </c>
      <c r="Z287" s="62">
        <v>1</v>
      </c>
      <c r="AA287" s="62">
        <v>1</v>
      </c>
      <c r="AB287" s="62">
        <v>1</v>
      </c>
      <c r="AC287" s="62">
        <v>1</v>
      </c>
      <c r="AD287" s="62">
        <v>1</v>
      </c>
      <c r="AE287" s="62">
        <v>1</v>
      </c>
      <c r="AF287" s="62">
        <v>1</v>
      </c>
      <c r="AG287" s="62">
        <v>1</v>
      </c>
      <c r="AH287" s="62">
        <v>1</v>
      </c>
      <c r="AI287" s="62">
        <v>99</v>
      </c>
      <c r="AJ287" s="62">
        <v>1</v>
      </c>
      <c r="AK287" s="62">
        <v>1</v>
      </c>
      <c r="AL287" s="62">
        <v>1</v>
      </c>
      <c r="AM287" s="62">
        <v>1</v>
      </c>
      <c r="AN287" s="62">
        <v>1</v>
      </c>
      <c r="AO287" s="62">
        <v>1</v>
      </c>
      <c r="AP287" s="62">
        <v>1</v>
      </c>
      <c r="AQ287" s="62">
        <v>1</v>
      </c>
      <c r="AR287" s="62">
        <v>1</v>
      </c>
      <c r="AS287" s="62">
        <v>1</v>
      </c>
      <c r="AT287" s="62">
        <v>1</v>
      </c>
      <c r="AU287" s="62">
        <v>1</v>
      </c>
      <c r="AV287" s="62">
        <v>1</v>
      </c>
      <c r="AW287" s="62">
        <v>1</v>
      </c>
      <c r="AX287" s="62">
        <v>1</v>
      </c>
      <c r="AY287" s="62">
        <v>1</v>
      </c>
      <c r="AZ287" s="62">
        <v>99</v>
      </c>
      <c r="BA287" s="62">
        <v>99</v>
      </c>
      <c r="BB287" s="62">
        <v>99</v>
      </c>
      <c r="BC287" s="62">
        <v>99</v>
      </c>
      <c r="BD287" s="62">
        <v>1</v>
      </c>
      <c r="BE287" s="62">
        <v>1</v>
      </c>
      <c r="BF287" s="62">
        <v>1</v>
      </c>
      <c r="BG287" s="62">
        <v>1</v>
      </c>
      <c r="BH287" s="62">
        <v>1</v>
      </c>
      <c r="BI287" s="62">
        <v>1</v>
      </c>
      <c r="BJ287" s="62">
        <v>1</v>
      </c>
      <c r="BK287" s="62">
        <v>1</v>
      </c>
      <c r="BL287" s="62">
        <v>1</v>
      </c>
      <c r="BM287" s="62">
        <v>0</v>
      </c>
      <c r="BN287" s="62">
        <v>0</v>
      </c>
      <c r="BO287" s="62">
        <v>1</v>
      </c>
      <c r="BP287" s="62">
        <v>0</v>
      </c>
      <c r="BQ287" s="62">
        <v>0</v>
      </c>
      <c r="BR287" s="62">
        <v>0</v>
      </c>
      <c r="BS287" s="62">
        <v>0</v>
      </c>
      <c r="BT287" s="62">
        <v>0</v>
      </c>
      <c r="BU287" s="62">
        <v>99</v>
      </c>
      <c r="BV287" s="62">
        <v>99</v>
      </c>
      <c r="BW287" s="62">
        <v>1</v>
      </c>
      <c r="BX287" s="62">
        <v>99</v>
      </c>
      <c r="BY287" s="62">
        <v>1</v>
      </c>
      <c r="BZ287" s="62">
        <v>1</v>
      </c>
      <c r="CA287" s="62">
        <v>1</v>
      </c>
      <c r="CB287" s="62">
        <v>99</v>
      </c>
      <c r="CC287" s="62">
        <v>1</v>
      </c>
      <c r="CD287" s="62">
        <v>1</v>
      </c>
      <c r="CE287" s="62">
        <v>1</v>
      </c>
      <c r="CF287" s="62">
        <v>1</v>
      </c>
      <c r="CG287" s="62">
        <v>1</v>
      </c>
      <c r="CH287" s="62">
        <v>99</v>
      </c>
      <c r="CI287" s="62">
        <v>1</v>
      </c>
      <c r="CJ287" s="62">
        <v>1</v>
      </c>
      <c r="CK287" s="62">
        <v>1</v>
      </c>
      <c r="CL287" s="62">
        <v>1</v>
      </c>
      <c r="CM287" s="62">
        <v>1</v>
      </c>
      <c r="CN287" s="62">
        <v>1</v>
      </c>
      <c r="CO287" s="62">
        <v>1</v>
      </c>
      <c r="CP287" s="62">
        <v>1</v>
      </c>
      <c r="CQ287" s="62">
        <v>1</v>
      </c>
      <c r="CR287" s="62">
        <v>284</v>
      </c>
      <c r="CS287" s="62" t="s">
        <v>668</v>
      </c>
      <c r="CT287" s="62">
        <v>1</v>
      </c>
      <c r="CU287" s="62">
        <v>1</v>
      </c>
      <c r="CV287" s="62">
        <v>1</v>
      </c>
      <c r="CW287" s="62">
        <v>1</v>
      </c>
      <c r="CX287" s="62">
        <v>1</v>
      </c>
      <c r="CY287" s="62">
        <v>284</v>
      </c>
      <c r="CZ287" s="62" t="s">
        <v>668</v>
      </c>
      <c r="DA287" s="62">
        <v>0</v>
      </c>
      <c r="DB287" s="62">
        <v>0</v>
      </c>
      <c r="DC287" s="62">
        <v>0</v>
      </c>
      <c r="DD287" s="62">
        <v>0</v>
      </c>
      <c r="DE287" s="62">
        <v>0</v>
      </c>
      <c r="DF287" s="62">
        <v>0</v>
      </c>
      <c r="DG287" s="62">
        <v>0</v>
      </c>
      <c r="DH287" s="62">
        <v>0</v>
      </c>
      <c r="DI287" s="62">
        <v>1</v>
      </c>
      <c r="DJ287" s="62">
        <v>1</v>
      </c>
      <c r="DK287" s="62">
        <v>0</v>
      </c>
      <c r="DM287" s="62" t="s">
        <v>662</v>
      </c>
    </row>
    <row r="288" spans="1:117" s="65" customFormat="1">
      <c r="A288" s="62" t="s">
        <v>662</v>
      </c>
      <c r="B288" s="62">
        <v>22</v>
      </c>
      <c r="C288" s="62" t="s">
        <v>669</v>
      </c>
      <c r="D288" s="62">
        <v>285</v>
      </c>
      <c r="E288" s="62">
        <v>23</v>
      </c>
      <c r="F288" s="62">
        <v>5</v>
      </c>
      <c r="G288" s="62">
        <v>8</v>
      </c>
      <c r="H288" s="62">
        <v>1</v>
      </c>
      <c r="I288" s="62">
        <v>2</v>
      </c>
      <c r="J288" s="62">
        <v>1</v>
      </c>
      <c r="K288" s="62">
        <v>1</v>
      </c>
      <c r="L288" s="62">
        <v>1</v>
      </c>
      <c r="M288" s="62">
        <v>1</v>
      </c>
      <c r="N288" s="62">
        <v>1</v>
      </c>
      <c r="O288" s="62">
        <v>1</v>
      </c>
      <c r="P288" s="62">
        <v>1</v>
      </c>
      <c r="Q288" s="62">
        <v>1</v>
      </c>
      <c r="R288" s="62">
        <v>1</v>
      </c>
      <c r="S288" s="62">
        <v>1</v>
      </c>
      <c r="T288" s="62">
        <v>1</v>
      </c>
      <c r="U288" s="62">
        <v>1</v>
      </c>
      <c r="V288" s="62">
        <v>99</v>
      </c>
      <c r="W288" s="62">
        <v>1</v>
      </c>
      <c r="X288" s="62">
        <v>1</v>
      </c>
      <c r="Y288" s="62">
        <v>1</v>
      </c>
      <c r="Z288" s="62">
        <v>1</v>
      </c>
      <c r="AA288" s="62">
        <v>1</v>
      </c>
      <c r="AB288" s="62">
        <v>1</v>
      </c>
      <c r="AC288" s="62">
        <v>1</v>
      </c>
      <c r="AD288" s="62">
        <v>1</v>
      </c>
      <c r="AE288" s="62">
        <v>1</v>
      </c>
      <c r="AF288" s="62">
        <v>1</v>
      </c>
      <c r="AG288" s="62">
        <v>1</v>
      </c>
      <c r="AH288" s="62">
        <v>1</v>
      </c>
      <c r="AI288" s="62">
        <v>99</v>
      </c>
      <c r="AJ288" s="62">
        <v>1</v>
      </c>
      <c r="AK288" s="62">
        <v>1</v>
      </c>
      <c r="AL288" s="62">
        <v>1</v>
      </c>
      <c r="AM288" s="62">
        <v>1</v>
      </c>
      <c r="AN288" s="62">
        <v>1</v>
      </c>
      <c r="AO288" s="62">
        <v>1</v>
      </c>
      <c r="AP288" s="62">
        <v>1</v>
      </c>
      <c r="AQ288" s="62">
        <v>1</v>
      </c>
      <c r="AR288" s="62">
        <v>1</v>
      </c>
      <c r="AS288" s="62">
        <v>1</v>
      </c>
      <c r="AT288" s="62">
        <v>1</v>
      </c>
      <c r="AU288" s="62">
        <v>1</v>
      </c>
      <c r="AV288" s="62">
        <v>1</v>
      </c>
      <c r="AW288" s="62">
        <v>1</v>
      </c>
      <c r="AX288" s="62">
        <v>1</v>
      </c>
      <c r="AY288" s="62">
        <v>1</v>
      </c>
      <c r="AZ288" s="62">
        <v>99</v>
      </c>
      <c r="BA288" s="62">
        <v>99</v>
      </c>
      <c r="BB288" s="62">
        <v>99</v>
      </c>
      <c r="BC288" s="62">
        <v>99</v>
      </c>
      <c r="BD288" s="62">
        <v>1</v>
      </c>
      <c r="BE288" s="62">
        <v>1</v>
      </c>
      <c r="BF288" s="62">
        <v>1</v>
      </c>
      <c r="BG288" s="62">
        <v>1</v>
      </c>
      <c r="BH288" s="62">
        <v>1</v>
      </c>
      <c r="BI288" s="62">
        <v>1</v>
      </c>
      <c r="BJ288" s="62">
        <v>1</v>
      </c>
      <c r="BK288" s="62">
        <v>1</v>
      </c>
      <c r="BL288" s="62">
        <v>1</v>
      </c>
      <c r="BM288" s="62">
        <v>1</v>
      </c>
      <c r="BN288" s="62">
        <v>1</v>
      </c>
      <c r="BO288" s="62">
        <v>1</v>
      </c>
      <c r="BP288" s="62">
        <v>1</v>
      </c>
      <c r="BQ288" s="62">
        <v>1</v>
      </c>
      <c r="BR288" s="62">
        <v>1</v>
      </c>
      <c r="BS288" s="62">
        <v>1</v>
      </c>
      <c r="BT288" s="62">
        <v>1</v>
      </c>
      <c r="BU288" s="62">
        <v>99</v>
      </c>
      <c r="BV288" s="62">
        <v>99</v>
      </c>
      <c r="BW288" s="62">
        <v>99</v>
      </c>
      <c r="BX288" s="62">
        <v>99</v>
      </c>
      <c r="BY288" s="62">
        <v>1</v>
      </c>
      <c r="BZ288" s="62">
        <v>1</v>
      </c>
      <c r="CA288" s="62">
        <v>99</v>
      </c>
      <c r="CB288" s="62">
        <v>99</v>
      </c>
      <c r="CC288" s="62">
        <v>1</v>
      </c>
      <c r="CD288" s="62">
        <v>1</v>
      </c>
      <c r="CE288" s="62">
        <v>1</v>
      </c>
      <c r="CF288" s="62">
        <v>1</v>
      </c>
      <c r="CG288" s="62">
        <v>1</v>
      </c>
      <c r="CH288" s="62">
        <v>1</v>
      </c>
      <c r="CI288" s="62">
        <v>1</v>
      </c>
      <c r="CJ288" s="62">
        <v>1</v>
      </c>
      <c r="CK288" s="62">
        <v>1</v>
      </c>
      <c r="CL288" s="62">
        <v>1</v>
      </c>
      <c r="CM288" s="62">
        <v>99</v>
      </c>
      <c r="CN288" s="62">
        <v>1</v>
      </c>
      <c r="CO288" s="62">
        <v>1</v>
      </c>
      <c r="CP288" s="62">
        <v>1</v>
      </c>
      <c r="CQ288" s="62">
        <v>1</v>
      </c>
      <c r="CR288" s="62">
        <v>285</v>
      </c>
      <c r="CS288" s="62" t="s">
        <v>669</v>
      </c>
      <c r="CT288" s="62">
        <v>1</v>
      </c>
      <c r="CU288" s="62">
        <v>1</v>
      </c>
      <c r="CV288" s="62">
        <v>1</v>
      </c>
      <c r="CW288" s="62">
        <v>1</v>
      </c>
      <c r="CX288" s="62">
        <v>1</v>
      </c>
      <c r="CY288" s="62">
        <v>285</v>
      </c>
      <c r="CZ288" s="62" t="s">
        <v>669</v>
      </c>
      <c r="DA288" s="62">
        <v>0</v>
      </c>
      <c r="DB288" s="62">
        <v>0</v>
      </c>
      <c r="DC288" s="62">
        <v>0</v>
      </c>
      <c r="DD288" s="62">
        <v>0</v>
      </c>
      <c r="DE288" s="62">
        <v>0</v>
      </c>
      <c r="DF288" s="62">
        <v>0</v>
      </c>
      <c r="DG288" s="62">
        <v>0</v>
      </c>
      <c r="DH288" s="62">
        <v>0</v>
      </c>
      <c r="DI288" s="62">
        <v>1</v>
      </c>
      <c r="DJ288" s="62">
        <v>1</v>
      </c>
      <c r="DK288" s="62">
        <v>1</v>
      </c>
      <c r="DM288" s="62" t="s">
        <v>662</v>
      </c>
    </row>
    <row r="289" spans="1:117" s="65" customFormat="1">
      <c r="A289" s="62" t="s">
        <v>662</v>
      </c>
      <c r="B289" s="62">
        <v>22</v>
      </c>
      <c r="C289" s="62" t="s">
        <v>670</v>
      </c>
      <c r="D289" s="62">
        <v>286</v>
      </c>
      <c r="E289" s="62">
        <v>12</v>
      </c>
      <c r="F289" s="62">
        <v>0</v>
      </c>
      <c r="G289" s="62">
        <v>5</v>
      </c>
      <c r="H289" s="62">
        <v>1</v>
      </c>
      <c r="I289" s="62">
        <v>2</v>
      </c>
      <c r="J289" s="62">
        <v>1</v>
      </c>
      <c r="K289" s="62">
        <v>1</v>
      </c>
      <c r="L289" s="62">
        <v>1</v>
      </c>
      <c r="M289" s="62">
        <v>1</v>
      </c>
      <c r="N289" s="62">
        <v>1</v>
      </c>
      <c r="O289" s="62">
        <v>1</v>
      </c>
      <c r="P289" s="62">
        <v>1</v>
      </c>
      <c r="Q289" s="62">
        <v>1</v>
      </c>
      <c r="R289" s="62">
        <v>1</v>
      </c>
      <c r="S289" s="62">
        <v>1</v>
      </c>
      <c r="T289" s="62">
        <v>1</v>
      </c>
      <c r="U289" s="62">
        <v>1</v>
      </c>
      <c r="V289" s="62">
        <v>99</v>
      </c>
      <c r="W289" s="62">
        <v>1</v>
      </c>
      <c r="X289" s="62">
        <v>1</v>
      </c>
      <c r="Y289" s="62">
        <v>1</v>
      </c>
      <c r="Z289" s="62">
        <v>1</v>
      </c>
      <c r="AA289" s="62">
        <v>1</v>
      </c>
      <c r="AB289" s="62">
        <v>1</v>
      </c>
      <c r="AC289" s="62">
        <v>1</v>
      </c>
      <c r="AD289" s="62">
        <v>1</v>
      </c>
      <c r="AE289" s="62">
        <v>1</v>
      </c>
      <c r="AF289" s="62">
        <v>1</v>
      </c>
      <c r="AG289" s="62">
        <v>1</v>
      </c>
      <c r="AH289" s="62">
        <v>1</v>
      </c>
      <c r="AI289" s="62">
        <v>99</v>
      </c>
      <c r="AJ289" s="62">
        <v>1</v>
      </c>
      <c r="AK289" s="62">
        <v>1</v>
      </c>
      <c r="AL289" s="62">
        <v>1</v>
      </c>
      <c r="AM289" s="62">
        <v>1</v>
      </c>
      <c r="AN289" s="62">
        <v>1</v>
      </c>
      <c r="AO289" s="62">
        <v>1</v>
      </c>
      <c r="AP289" s="62">
        <v>1</v>
      </c>
      <c r="AQ289" s="62">
        <v>0</v>
      </c>
      <c r="AR289" s="62">
        <v>1</v>
      </c>
      <c r="AS289" s="62">
        <v>1</v>
      </c>
      <c r="AT289" s="62">
        <v>1</v>
      </c>
      <c r="AU289" s="62">
        <v>1</v>
      </c>
      <c r="AV289" s="62">
        <v>1</v>
      </c>
      <c r="AW289" s="62">
        <v>1</v>
      </c>
      <c r="AX289" s="62">
        <v>0</v>
      </c>
      <c r="AY289" s="62">
        <v>1</v>
      </c>
      <c r="AZ289" s="62">
        <v>99</v>
      </c>
      <c r="BA289" s="62">
        <v>99</v>
      </c>
      <c r="BB289" s="62">
        <v>99</v>
      </c>
      <c r="BC289" s="62">
        <v>99</v>
      </c>
      <c r="BD289" s="62">
        <v>1</v>
      </c>
      <c r="BE289" s="62">
        <v>1</v>
      </c>
      <c r="BF289" s="62">
        <v>1</v>
      </c>
      <c r="BG289" s="62">
        <v>1</v>
      </c>
      <c r="BH289" s="62">
        <v>1</v>
      </c>
      <c r="BI289" s="62">
        <v>1</v>
      </c>
      <c r="BJ289" s="62">
        <v>1</v>
      </c>
      <c r="BK289" s="62">
        <v>1</v>
      </c>
      <c r="BL289" s="62">
        <v>1</v>
      </c>
      <c r="BM289" s="62">
        <v>1</v>
      </c>
      <c r="BN289" s="62">
        <v>1</v>
      </c>
      <c r="BO289" s="62">
        <v>1</v>
      </c>
      <c r="BP289" s="62">
        <v>1</v>
      </c>
      <c r="BQ289" s="62">
        <v>1</v>
      </c>
      <c r="BR289" s="62">
        <v>1</v>
      </c>
      <c r="BS289" s="62">
        <v>1</v>
      </c>
      <c r="BT289" s="62">
        <v>1</v>
      </c>
      <c r="BU289" s="62">
        <v>1</v>
      </c>
      <c r="BV289" s="62">
        <v>1</v>
      </c>
      <c r="BW289" s="62">
        <v>99</v>
      </c>
      <c r="BX289" s="62">
        <v>99</v>
      </c>
      <c r="BY289" s="62">
        <v>1</v>
      </c>
      <c r="BZ289" s="62">
        <v>1</v>
      </c>
      <c r="CA289" s="62">
        <v>1</v>
      </c>
      <c r="CB289" s="62">
        <v>99</v>
      </c>
      <c r="CC289" s="62">
        <v>1</v>
      </c>
      <c r="CD289" s="62">
        <v>0</v>
      </c>
      <c r="CE289" s="62">
        <v>0</v>
      </c>
      <c r="CF289" s="62">
        <v>1</v>
      </c>
      <c r="CG289" s="62">
        <v>1</v>
      </c>
      <c r="CH289" s="62">
        <v>99</v>
      </c>
      <c r="CI289" s="62">
        <v>1</v>
      </c>
      <c r="CJ289" s="62">
        <v>1</v>
      </c>
      <c r="CK289" s="62">
        <v>1</v>
      </c>
      <c r="CL289" s="62">
        <v>1</v>
      </c>
      <c r="CM289" s="62">
        <v>1</v>
      </c>
      <c r="CN289" s="62">
        <v>1</v>
      </c>
      <c r="CO289" s="62">
        <v>1</v>
      </c>
      <c r="CP289" s="62">
        <v>1</v>
      </c>
      <c r="CQ289" s="62">
        <v>1</v>
      </c>
      <c r="CR289" s="62">
        <v>286</v>
      </c>
      <c r="CS289" s="62" t="s">
        <v>670</v>
      </c>
      <c r="CT289" s="62">
        <v>1</v>
      </c>
      <c r="CU289" s="62">
        <v>1</v>
      </c>
      <c r="CV289" s="62">
        <v>1</v>
      </c>
      <c r="CW289" s="62">
        <v>1</v>
      </c>
      <c r="CX289" s="62">
        <v>1</v>
      </c>
      <c r="CY289" s="62">
        <v>286</v>
      </c>
      <c r="CZ289" s="62" t="s">
        <v>670</v>
      </c>
      <c r="DA289" s="62">
        <v>0</v>
      </c>
      <c r="DB289" s="62">
        <v>0</v>
      </c>
      <c r="DC289" s="62">
        <v>0</v>
      </c>
      <c r="DD289" s="62">
        <v>0</v>
      </c>
      <c r="DE289" s="62">
        <v>0</v>
      </c>
      <c r="DF289" s="62">
        <v>0</v>
      </c>
      <c r="DG289" s="62">
        <v>0</v>
      </c>
      <c r="DH289" s="62">
        <v>0</v>
      </c>
      <c r="DI289" s="62">
        <v>1</v>
      </c>
      <c r="DJ289" s="62">
        <v>1</v>
      </c>
      <c r="DK289" s="62">
        <v>1</v>
      </c>
      <c r="DM289" s="62" t="s">
        <v>662</v>
      </c>
    </row>
    <row r="290" spans="1:117" s="65" customFormat="1">
      <c r="A290" s="62" t="s">
        <v>662</v>
      </c>
      <c r="B290" s="62">
        <v>22</v>
      </c>
      <c r="C290" s="62" t="s">
        <v>671</v>
      </c>
      <c r="D290" s="62">
        <v>287</v>
      </c>
      <c r="E290" s="62">
        <v>21</v>
      </c>
      <c r="F290" s="62">
        <v>5</v>
      </c>
      <c r="G290" s="62">
        <v>12</v>
      </c>
      <c r="H290" s="62">
        <v>1</v>
      </c>
      <c r="I290" s="62">
        <v>2</v>
      </c>
      <c r="J290" s="62">
        <v>1</v>
      </c>
      <c r="K290" s="62">
        <v>1</v>
      </c>
      <c r="L290" s="62">
        <v>1</v>
      </c>
      <c r="M290" s="62">
        <v>1</v>
      </c>
      <c r="N290" s="62">
        <v>1</v>
      </c>
      <c r="O290" s="62">
        <v>1</v>
      </c>
      <c r="P290" s="62">
        <v>1</v>
      </c>
      <c r="Q290" s="62">
        <v>1</v>
      </c>
      <c r="R290" s="62">
        <v>1</v>
      </c>
      <c r="S290" s="62">
        <v>1</v>
      </c>
      <c r="T290" s="62">
        <v>1</v>
      </c>
      <c r="U290" s="62">
        <v>1</v>
      </c>
      <c r="V290" s="62">
        <v>99</v>
      </c>
      <c r="W290" s="62">
        <v>1</v>
      </c>
      <c r="X290" s="62">
        <v>1</v>
      </c>
      <c r="Y290" s="62">
        <v>1</v>
      </c>
      <c r="Z290" s="62">
        <v>1</v>
      </c>
      <c r="AA290" s="62">
        <v>1</v>
      </c>
      <c r="AB290" s="62">
        <v>1</v>
      </c>
      <c r="AC290" s="62">
        <v>1</v>
      </c>
      <c r="AD290" s="62">
        <v>1</v>
      </c>
      <c r="AE290" s="62">
        <v>1</v>
      </c>
      <c r="AF290" s="62">
        <v>1</v>
      </c>
      <c r="AG290" s="62">
        <v>1</v>
      </c>
      <c r="AH290" s="62">
        <v>1</v>
      </c>
      <c r="AI290" s="62">
        <v>99</v>
      </c>
      <c r="AJ290" s="62">
        <v>1</v>
      </c>
      <c r="AK290" s="62">
        <v>1</v>
      </c>
      <c r="AL290" s="62">
        <v>1</v>
      </c>
      <c r="AM290" s="62">
        <v>1</v>
      </c>
      <c r="AN290" s="62">
        <v>1</v>
      </c>
      <c r="AO290" s="62">
        <v>1</v>
      </c>
      <c r="AP290" s="62">
        <v>1</v>
      </c>
      <c r="AQ290" s="62">
        <v>0</v>
      </c>
      <c r="AR290" s="62">
        <v>0.5</v>
      </c>
      <c r="AS290" s="62">
        <v>1</v>
      </c>
      <c r="AT290" s="62">
        <v>1</v>
      </c>
      <c r="AU290" s="62">
        <v>1</v>
      </c>
      <c r="AV290" s="62">
        <v>0.5</v>
      </c>
      <c r="AW290" s="62">
        <v>1</v>
      </c>
      <c r="AX290" s="62">
        <v>0</v>
      </c>
      <c r="AY290" s="62">
        <v>1</v>
      </c>
      <c r="AZ290" s="62">
        <v>99</v>
      </c>
      <c r="BA290" s="62">
        <v>99</v>
      </c>
      <c r="BB290" s="62">
        <v>99</v>
      </c>
      <c r="BC290" s="62">
        <v>99</v>
      </c>
      <c r="BD290" s="62">
        <v>0.5</v>
      </c>
      <c r="BE290" s="62">
        <v>1</v>
      </c>
      <c r="BF290" s="62">
        <v>1</v>
      </c>
      <c r="BG290" s="62">
        <v>0.5</v>
      </c>
      <c r="BH290" s="62">
        <v>1</v>
      </c>
      <c r="BI290" s="62">
        <v>0</v>
      </c>
      <c r="BJ290" s="62">
        <v>0</v>
      </c>
      <c r="BK290" s="62">
        <v>0</v>
      </c>
      <c r="BL290" s="62">
        <v>0.5</v>
      </c>
      <c r="BM290" s="62">
        <v>0</v>
      </c>
      <c r="BN290" s="62">
        <v>0.5</v>
      </c>
      <c r="BO290" s="62">
        <v>0.5</v>
      </c>
      <c r="BP290" s="62">
        <v>0.5</v>
      </c>
      <c r="BQ290" s="62">
        <v>0.5</v>
      </c>
      <c r="BR290" s="62">
        <v>0.5</v>
      </c>
      <c r="BS290" s="62">
        <v>0</v>
      </c>
      <c r="BT290" s="62">
        <v>0.5</v>
      </c>
      <c r="BU290" s="62">
        <v>99</v>
      </c>
      <c r="BV290" s="62">
        <v>99</v>
      </c>
      <c r="BW290" s="62">
        <v>99</v>
      </c>
      <c r="BX290" s="62">
        <v>99</v>
      </c>
      <c r="BY290" s="62">
        <v>1</v>
      </c>
      <c r="BZ290" s="62">
        <v>1</v>
      </c>
      <c r="CA290" s="62">
        <v>99</v>
      </c>
      <c r="CB290" s="62">
        <v>99</v>
      </c>
      <c r="CC290" s="62">
        <v>1</v>
      </c>
      <c r="CD290" s="62">
        <v>1</v>
      </c>
      <c r="CE290" s="62">
        <v>1</v>
      </c>
      <c r="CF290" s="62">
        <v>1</v>
      </c>
      <c r="CG290" s="62">
        <v>99</v>
      </c>
      <c r="CH290" s="62">
        <v>99</v>
      </c>
      <c r="CI290" s="62">
        <v>1</v>
      </c>
      <c r="CJ290" s="62">
        <v>1</v>
      </c>
      <c r="CK290" s="62">
        <v>1</v>
      </c>
      <c r="CL290" s="62">
        <v>1</v>
      </c>
      <c r="CM290" s="62">
        <v>1</v>
      </c>
      <c r="CN290" s="62">
        <v>1</v>
      </c>
      <c r="CO290" s="62">
        <v>1</v>
      </c>
      <c r="CP290" s="62">
        <v>1</v>
      </c>
      <c r="CQ290" s="62">
        <v>1</v>
      </c>
      <c r="CR290" s="62">
        <v>287</v>
      </c>
      <c r="CS290" s="62" t="s">
        <v>671</v>
      </c>
      <c r="CT290" s="62">
        <v>1</v>
      </c>
      <c r="CU290" s="62">
        <v>1</v>
      </c>
      <c r="CV290" s="62">
        <v>1</v>
      </c>
      <c r="CW290" s="62">
        <v>1</v>
      </c>
      <c r="CX290" s="62">
        <v>1</v>
      </c>
      <c r="CY290" s="62">
        <v>287</v>
      </c>
      <c r="CZ290" s="62" t="s">
        <v>671</v>
      </c>
      <c r="DA290" s="62">
        <v>0</v>
      </c>
      <c r="DB290" s="62">
        <v>1</v>
      </c>
      <c r="DC290" s="62">
        <v>0</v>
      </c>
      <c r="DD290" s="62">
        <v>0</v>
      </c>
      <c r="DE290" s="62">
        <v>0</v>
      </c>
      <c r="DF290" s="62">
        <v>0</v>
      </c>
      <c r="DG290" s="62">
        <v>0</v>
      </c>
      <c r="DH290" s="62">
        <v>0</v>
      </c>
      <c r="DI290" s="62">
        <v>1</v>
      </c>
      <c r="DJ290" s="62">
        <v>1</v>
      </c>
      <c r="DK290" s="62">
        <v>1</v>
      </c>
      <c r="DM290" s="62" t="s">
        <v>662</v>
      </c>
    </row>
    <row r="291" spans="1:117" s="65" customFormat="1">
      <c r="A291" s="62" t="s">
        <v>662</v>
      </c>
      <c r="B291" s="62">
        <v>22</v>
      </c>
      <c r="C291" s="62" t="s">
        <v>672</v>
      </c>
      <c r="D291" s="62">
        <v>288</v>
      </c>
      <c r="E291" s="62">
        <v>27</v>
      </c>
      <c r="F291" s="62">
        <v>3</v>
      </c>
      <c r="G291" s="62">
        <v>7</v>
      </c>
      <c r="H291" s="62">
        <v>1</v>
      </c>
      <c r="I291" s="62">
        <v>2</v>
      </c>
      <c r="J291" s="62">
        <v>1</v>
      </c>
      <c r="K291" s="62">
        <v>1</v>
      </c>
      <c r="L291" s="62">
        <v>1</v>
      </c>
      <c r="M291" s="62">
        <v>1</v>
      </c>
      <c r="N291" s="62">
        <v>1</v>
      </c>
      <c r="O291" s="62">
        <v>1</v>
      </c>
      <c r="P291" s="62">
        <v>1</v>
      </c>
      <c r="Q291" s="62">
        <v>99</v>
      </c>
      <c r="R291" s="62">
        <v>1</v>
      </c>
      <c r="S291" s="62">
        <v>1</v>
      </c>
      <c r="T291" s="62">
        <v>1</v>
      </c>
      <c r="U291" s="62">
        <v>1</v>
      </c>
      <c r="V291" s="62">
        <v>99</v>
      </c>
      <c r="W291" s="62">
        <v>1</v>
      </c>
      <c r="X291" s="62">
        <v>1</v>
      </c>
      <c r="Y291" s="62">
        <v>1</v>
      </c>
      <c r="Z291" s="62">
        <v>1</v>
      </c>
      <c r="AA291" s="62">
        <v>1</v>
      </c>
      <c r="AB291" s="62">
        <v>1</v>
      </c>
      <c r="AC291" s="62">
        <v>1</v>
      </c>
      <c r="AD291" s="62">
        <v>1</v>
      </c>
      <c r="AE291" s="62">
        <v>1</v>
      </c>
      <c r="AF291" s="62">
        <v>1</v>
      </c>
      <c r="AG291" s="62">
        <v>1</v>
      </c>
      <c r="AH291" s="62">
        <v>1</v>
      </c>
      <c r="AI291" s="62">
        <v>1</v>
      </c>
      <c r="AJ291" s="62">
        <v>1</v>
      </c>
      <c r="AK291" s="62">
        <v>1</v>
      </c>
      <c r="AL291" s="62">
        <v>1</v>
      </c>
      <c r="AM291" s="62">
        <v>1</v>
      </c>
      <c r="AN291" s="62">
        <v>1</v>
      </c>
      <c r="AO291" s="62">
        <v>1</v>
      </c>
      <c r="AP291" s="62">
        <v>1</v>
      </c>
      <c r="AQ291" s="62">
        <v>1</v>
      </c>
      <c r="AR291" s="62">
        <v>1</v>
      </c>
      <c r="AS291" s="62">
        <v>1</v>
      </c>
      <c r="AT291" s="62">
        <v>0.5</v>
      </c>
      <c r="AU291" s="62">
        <v>1</v>
      </c>
      <c r="AV291" s="62">
        <v>1</v>
      </c>
      <c r="AW291" s="62">
        <v>1</v>
      </c>
      <c r="AX291" s="62">
        <v>1</v>
      </c>
      <c r="AY291" s="62">
        <v>1</v>
      </c>
      <c r="AZ291" s="62">
        <v>99</v>
      </c>
      <c r="BA291" s="62">
        <v>99</v>
      </c>
      <c r="BB291" s="62">
        <v>99</v>
      </c>
      <c r="BC291" s="62">
        <v>99</v>
      </c>
      <c r="BD291" s="62">
        <v>1</v>
      </c>
      <c r="BE291" s="62">
        <v>1</v>
      </c>
      <c r="BF291" s="62">
        <v>1</v>
      </c>
      <c r="BG291" s="62">
        <v>1</v>
      </c>
      <c r="BH291" s="62">
        <v>1</v>
      </c>
      <c r="BI291" s="62">
        <v>1</v>
      </c>
      <c r="BJ291" s="62">
        <v>1</v>
      </c>
      <c r="BK291" s="62">
        <v>1</v>
      </c>
      <c r="BL291" s="62">
        <v>1</v>
      </c>
      <c r="BM291" s="62">
        <v>1</v>
      </c>
      <c r="BN291" s="62">
        <v>1</v>
      </c>
      <c r="BO291" s="62">
        <v>1</v>
      </c>
      <c r="BP291" s="62">
        <v>1</v>
      </c>
      <c r="BQ291" s="62">
        <v>1</v>
      </c>
      <c r="BR291" s="62">
        <v>1</v>
      </c>
      <c r="BS291" s="62">
        <v>1</v>
      </c>
      <c r="BT291" s="62">
        <v>1</v>
      </c>
      <c r="BU291" s="62">
        <v>1</v>
      </c>
      <c r="BV291" s="62">
        <v>99</v>
      </c>
      <c r="BW291" s="62">
        <v>99</v>
      </c>
      <c r="BX291" s="62">
        <v>99</v>
      </c>
      <c r="BY291" s="62">
        <v>1</v>
      </c>
      <c r="BZ291" s="62">
        <v>1</v>
      </c>
      <c r="CA291" s="62">
        <v>99</v>
      </c>
      <c r="CB291" s="62">
        <v>99</v>
      </c>
      <c r="CC291" s="62">
        <v>1</v>
      </c>
      <c r="CD291" s="62">
        <v>1</v>
      </c>
      <c r="CE291" s="62">
        <v>1</v>
      </c>
      <c r="CF291" s="62">
        <v>1</v>
      </c>
      <c r="CG291" s="62">
        <v>1</v>
      </c>
      <c r="CH291" s="62">
        <v>1</v>
      </c>
      <c r="CI291" s="62">
        <v>1</v>
      </c>
      <c r="CJ291" s="62">
        <v>1</v>
      </c>
      <c r="CK291" s="62">
        <v>1</v>
      </c>
      <c r="CL291" s="62">
        <v>1</v>
      </c>
      <c r="CM291" s="62">
        <v>1</v>
      </c>
      <c r="CN291" s="62">
        <v>1</v>
      </c>
      <c r="CO291" s="62">
        <v>1</v>
      </c>
      <c r="CP291" s="62">
        <v>1</v>
      </c>
      <c r="CQ291" s="62">
        <v>1</v>
      </c>
      <c r="CR291" s="62">
        <v>288</v>
      </c>
      <c r="CS291" s="62" t="s">
        <v>672</v>
      </c>
      <c r="CT291" s="62">
        <v>1</v>
      </c>
      <c r="CU291" s="62">
        <v>1</v>
      </c>
      <c r="CV291" s="62">
        <v>1</v>
      </c>
      <c r="CW291" s="62">
        <v>1</v>
      </c>
      <c r="CX291" s="62">
        <v>1</v>
      </c>
      <c r="CY291" s="62">
        <v>288</v>
      </c>
      <c r="CZ291" s="62" t="s">
        <v>672</v>
      </c>
      <c r="DA291" s="62">
        <v>0</v>
      </c>
      <c r="DB291" s="62">
        <v>1</v>
      </c>
      <c r="DC291" s="62">
        <v>1</v>
      </c>
      <c r="DD291" s="62">
        <v>0</v>
      </c>
      <c r="DE291" s="62">
        <v>0</v>
      </c>
      <c r="DF291" s="62">
        <v>0</v>
      </c>
      <c r="DG291" s="62">
        <v>0</v>
      </c>
      <c r="DH291" s="62">
        <v>0</v>
      </c>
      <c r="DI291" s="62">
        <v>1</v>
      </c>
      <c r="DJ291" s="62">
        <v>1</v>
      </c>
      <c r="DK291" s="62">
        <v>1</v>
      </c>
      <c r="DM291" s="62" t="s">
        <v>662</v>
      </c>
    </row>
    <row r="292" spans="1:117" s="65" customFormat="1">
      <c r="A292" s="62" t="s">
        <v>662</v>
      </c>
      <c r="B292" s="62">
        <v>22</v>
      </c>
      <c r="C292" s="62" t="s">
        <v>673</v>
      </c>
      <c r="D292" s="62">
        <v>289</v>
      </c>
      <c r="E292" s="62">
        <v>50</v>
      </c>
      <c r="F292" s="62">
        <v>11</v>
      </c>
      <c r="G292" s="62">
        <v>15</v>
      </c>
      <c r="H292" s="62">
        <v>1</v>
      </c>
      <c r="I292" s="62">
        <v>2</v>
      </c>
      <c r="J292" s="62"/>
      <c r="K292" s="62">
        <v>1</v>
      </c>
      <c r="L292" s="62">
        <v>1</v>
      </c>
      <c r="M292" s="62">
        <v>1</v>
      </c>
      <c r="N292" s="62">
        <v>1</v>
      </c>
      <c r="O292" s="62">
        <v>1</v>
      </c>
      <c r="P292" s="62">
        <v>1</v>
      </c>
      <c r="Q292" s="62">
        <v>1</v>
      </c>
      <c r="R292" s="62">
        <v>1</v>
      </c>
      <c r="S292" s="62">
        <v>1</v>
      </c>
      <c r="T292" s="62">
        <v>1</v>
      </c>
      <c r="U292" s="62">
        <v>1</v>
      </c>
      <c r="V292" s="62">
        <v>99</v>
      </c>
      <c r="W292" s="62">
        <v>1</v>
      </c>
      <c r="X292" s="62">
        <v>1</v>
      </c>
      <c r="Y292" s="62">
        <v>1</v>
      </c>
      <c r="Z292" s="62">
        <v>1</v>
      </c>
      <c r="AA292" s="62">
        <v>1</v>
      </c>
      <c r="AB292" s="62">
        <v>1</v>
      </c>
      <c r="AC292" s="62">
        <v>1</v>
      </c>
      <c r="AD292" s="62">
        <v>1</v>
      </c>
      <c r="AE292" s="62">
        <v>1</v>
      </c>
      <c r="AF292" s="62">
        <v>1</v>
      </c>
      <c r="AG292" s="62">
        <v>1</v>
      </c>
      <c r="AH292" s="62">
        <v>1</v>
      </c>
      <c r="AI292" s="62">
        <v>99</v>
      </c>
      <c r="AJ292" s="62">
        <v>1</v>
      </c>
      <c r="AK292" s="62">
        <v>1</v>
      </c>
      <c r="AL292" s="62">
        <v>1</v>
      </c>
      <c r="AM292" s="62">
        <v>1</v>
      </c>
      <c r="AN292" s="62">
        <v>1</v>
      </c>
      <c r="AO292" s="62">
        <v>1</v>
      </c>
      <c r="AP292" s="62">
        <v>1</v>
      </c>
      <c r="AQ292" s="62">
        <v>0</v>
      </c>
      <c r="AR292" s="62">
        <v>1</v>
      </c>
      <c r="AS292" s="62">
        <v>1</v>
      </c>
      <c r="AT292" s="62">
        <v>1</v>
      </c>
      <c r="AU292" s="62">
        <v>1</v>
      </c>
      <c r="AV292" s="62">
        <v>1</v>
      </c>
      <c r="AW292" s="62">
        <v>1</v>
      </c>
      <c r="AX292" s="62">
        <v>1</v>
      </c>
      <c r="AY292" s="62">
        <v>1</v>
      </c>
      <c r="AZ292" s="62">
        <v>99</v>
      </c>
      <c r="BA292" s="62">
        <v>99</v>
      </c>
      <c r="BB292" s="62">
        <v>99</v>
      </c>
      <c r="BC292" s="62">
        <v>99</v>
      </c>
      <c r="BD292" s="62">
        <v>1</v>
      </c>
      <c r="BE292" s="62">
        <v>1</v>
      </c>
      <c r="BF292" s="62">
        <v>1</v>
      </c>
      <c r="BG292" s="62">
        <v>1</v>
      </c>
      <c r="BH292" s="62">
        <v>1</v>
      </c>
      <c r="BI292" s="62">
        <v>1</v>
      </c>
      <c r="BJ292" s="62">
        <v>1</v>
      </c>
      <c r="BK292" s="62">
        <v>1</v>
      </c>
      <c r="BL292" s="62">
        <v>1</v>
      </c>
      <c r="BM292" s="62">
        <v>0.5</v>
      </c>
      <c r="BN292" s="62">
        <v>0.5</v>
      </c>
      <c r="BO292" s="62">
        <v>0.5</v>
      </c>
      <c r="BP292" s="62">
        <v>1</v>
      </c>
      <c r="BQ292" s="62">
        <v>0.5</v>
      </c>
      <c r="BR292" s="62">
        <v>1</v>
      </c>
      <c r="BS292" s="62">
        <v>1</v>
      </c>
      <c r="BT292" s="62">
        <v>1</v>
      </c>
      <c r="BU292" s="62">
        <v>99</v>
      </c>
      <c r="BV292" s="62">
        <v>99</v>
      </c>
      <c r="BW292" s="62">
        <v>99</v>
      </c>
      <c r="BX292" s="62">
        <v>99</v>
      </c>
      <c r="BY292" s="62">
        <v>1</v>
      </c>
      <c r="BZ292" s="62">
        <v>1</v>
      </c>
      <c r="CA292" s="62">
        <v>99</v>
      </c>
      <c r="CB292" s="62">
        <v>99</v>
      </c>
      <c r="CC292" s="62">
        <v>1</v>
      </c>
      <c r="CD292" s="62">
        <v>1</v>
      </c>
      <c r="CE292" s="62">
        <v>1</v>
      </c>
      <c r="CF292" s="62">
        <v>1</v>
      </c>
      <c r="CG292" s="62">
        <v>1</v>
      </c>
      <c r="CH292" s="62">
        <v>1</v>
      </c>
      <c r="CI292" s="62">
        <v>1</v>
      </c>
      <c r="CJ292" s="62">
        <v>1</v>
      </c>
      <c r="CK292" s="62">
        <v>1</v>
      </c>
      <c r="CL292" s="62">
        <v>1</v>
      </c>
      <c r="CM292" s="62">
        <v>1</v>
      </c>
      <c r="CN292" s="62">
        <v>1</v>
      </c>
      <c r="CO292" s="62">
        <v>1</v>
      </c>
      <c r="CP292" s="62">
        <v>1</v>
      </c>
      <c r="CQ292" s="62">
        <v>1</v>
      </c>
      <c r="CR292" s="62">
        <v>289</v>
      </c>
      <c r="CS292" s="62" t="s">
        <v>673</v>
      </c>
      <c r="CT292" s="62">
        <v>1</v>
      </c>
      <c r="CU292" s="62">
        <v>1</v>
      </c>
      <c r="CV292" s="62">
        <v>1</v>
      </c>
      <c r="CW292" s="62">
        <v>1</v>
      </c>
      <c r="CX292" s="62">
        <v>1</v>
      </c>
      <c r="CY292" s="62">
        <v>289</v>
      </c>
      <c r="CZ292" s="62" t="s">
        <v>673</v>
      </c>
      <c r="DA292" s="62">
        <v>0</v>
      </c>
      <c r="DB292" s="62">
        <v>0</v>
      </c>
      <c r="DC292" s="62">
        <v>0</v>
      </c>
      <c r="DD292" s="62">
        <v>0</v>
      </c>
      <c r="DE292" s="62">
        <v>0</v>
      </c>
      <c r="DF292" s="62">
        <v>1</v>
      </c>
      <c r="DG292" s="62">
        <v>0</v>
      </c>
      <c r="DH292" s="62">
        <v>0</v>
      </c>
      <c r="DI292" s="62">
        <v>1</v>
      </c>
      <c r="DJ292" s="62">
        <v>1</v>
      </c>
      <c r="DK292" s="62">
        <v>1</v>
      </c>
      <c r="DM292" s="62" t="s">
        <v>662</v>
      </c>
    </row>
    <row r="293" spans="1:117" s="65" customFormat="1">
      <c r="A293" s="62" t="s">
        <v>662</v>
      </c>
      <c r="B293" s="62">
        <v>22</v>
      </c>
      <c r="C293" s="62" t="s">
        <v>674</v>
      </c>
      <c r="D293" s="62">
        <v>290</v>
      </c>
      <c r="E293" s="62">
        <v>12</v>
      </c>
      <c r="F293" s="62">
        <v>0</v>
      </c>
      <c r="G293" s="62">
        <v>3</v>
      </c>
      <c r="H293" s="62">
        <v>1</v>
      </c>
      <c r="I293" s="62">
        <v>2</v>
      </c>
      <c r="J293" s="62">
        <v>1</v>
      </c>
      <c r="K293" s="62">
        <v>1</v>
      </c>
      <c r="L293" s="62">
        <v>1</v>
      </c>
      <c r="M293" s="62">
        <v>1</v>
      </c>
      <c r="N293" s="62">
        <v>1</v>
      </c>
      <c r="O293" s="62">
        <v>1</v>
      </c>
      <c r="P293" s="62">
        <v>1</v>
      </c>
      <c r="Q293" s="62">
        <v>99</v>
      </c>
      <c r="R293" s="62">
        <v>1</v>
      </c>
      <c r="S293" s="62">
        <v>1</v>
      </c>
      <c r="T293" s="62">
        <v>1</v>
      </c>
      <c r="U293" s="62">
        <v>1</v>
      </c>
      <c r="V293" s="62">
        <v>99</v>
      </c>
      <c r="W293" s="62">
        <v>1</v>
      </c>
      <c r="X293" s="62">
        <v>1</v>
      </c>
      <c r="Y293" s="62">
        <v>1</v>
      </c>
      <c r="Z293" s="62">
        <v>1</v>
      </c>
      <c r="AA293" s="62">
        <v>1</v>
      </c>
      <c r="AB293" s="62">
        <v>1</v>
      </c>
      <c r="AC293" s="62">
        <v>1</v>
      </c>
      <c r="AD293" s="62">
        <v>1</v>
      </c>
      <c r="AE293" s="62">
        <v>1</v>
      </c>
      <c r="AF293" s="62">
        <v>1</v>
      </c>
      <c r="AG293" s="62">
        <v>1</v>
      </c>
      <c r="AH293" s="62">
        <v>1</v>
      </c>
      <c r="AI293" s="62">
        <v>1</v>
      </c>
      <c r="AJ293" s="62">
        <v>1</v>
      </c>
      <c r="AK293" s="62">
        <v>1</v>
      </c>
      <c r="AL293" s="62">
        <v>1</v>
      </c>
      <c r="AM293" s="62">
        <v>1</v>
      </c>
      <c r="AN293" s="62">
        <v>1</v>
      </c>
      <c r="AO293" s="62">
        <v>1</v>
      </c>
      <c r="AP293" s="62">
        <v>1</v>
      </c>
      <c r="AQ293" s="62">
        <v>0</v>
      </c>
      <c r="AR293" s="62">
        <v>1</v>
      </c>
      <c r="AS293" s="62">
        <v>0.5</v>
      </c>
      <c r="AT293" s="62">
        <v>0</v>
      </c>
      <c r="AU293" s="62">
        <v>0.5</v>
      </c>
      <c r="AV293" s="62">
        <v>0.5</v>
      </c>
      <c r="AW293" s="62">
        <v>1</v>
      </c>
      <c r="AX293" s="62">
        <v>0</v>
      </c>
      <c r="AY293" s="62">
        <v>1</v>
      </c>
      <c r="AZ293" s="62">
        <v>99</v>
      </c>
      <c r="BA293" s="62">
        <v>99</v>
      </c>
      <c r="BB293" s="62">
        <v>99</v>
      </c>
      <c r="BC293" s="62">
        <v>99</v>
      </c>
      <c r="BD293" s="62">
        <v>0.5</v>
      </c>
      <c r="BE293" s="62">
        <v>1</v>
      </c>
      <c r="BF293" s="62">
        <v>0.5</v>
      </c>
      <c r="BG293" s="62">
        <v>0.5</v>
      </c>
      <c r="BH293" s="62">
        <v>0.5</v>
      </c>
      <c r="BI293" s="62">
        <v>1</v>
      </c>
      <c r="BJ293" s="62">
        <v>0.5</v>
      </c>
      <c r="BK293" s="62">
        <v>1</v>
      </c>
      <c r="BL293" s="62">
        <v>0.5</v>
      </c>
      <c r="BM293" s="62">
        <v>0.5</v>
      </c>
      <c r="BN293" s="62">
        <v>0.5</v>
      </c>
      <c r="BO293" s="62">
        <v>0.5</v>
      </c>
      <c r="BP293" s="62">
        <v>1</v>
      </c>
      <c r="BQ293" s="62">
        <v>0.5</v>
      </c>
      <c r="BR293" s="62">
        <v>0.5</v>
      </c>
      <c r="BS293" s="62">
        <v>0.5</v>
      </c>
      <c r="BT293" s="62">
        <v>0.5</v>
      </c>
      <c r="BU293" s="62">
        <v>99</v>
      </c>
      <c r="BV293" s="62">
        <v>99</v>
      </c>
      <c r="BW293" s="62">
        <v>99</v>
      </c>
      <c r="BX293" s="62">
        <v>99</v>
      </c>
      <c r="BY293" s="62">
        <v>0.5</v>
      </c>
      <c r="BZ293" s="62">
        <v>1</v>
      </c>
      <c r="CA293" s="62">
        <v>99</v>
      </c>
      <c r="CB293" s="62">
        <v>99</v>
      </c>
      <c r="CC293" s="62">
        <v>0</v>
      </c>
      <c r="CD293" s="62">
        <v>0</v>
      </c>
      <c r="CE293" s="62">
        <v>0</v>
      </c>
      <c r="CF293" s="62">
        <v>1</v>
      </c>
      <c r="CG293" s="62">
        <v>99</v>
      </c>
      <c r="CH293" s="62">
        <v>99</v>
      </c>
      <c r="CI293" s="62">
        <v>1</v>
      </c>
      <c r="CJ293" s="62">
        <v>1</v>
      </c>
      <c r="CK293" s="62">
        <v>1</v>
      </c>
      <c r="CL293" s="62">
        <v>1</v>
      </c>
      <c r="CM293" s="62">
        <v>1</v>
      </c>
      <c r="CN293" s="62">
        <v>1</v>
      </c>
      <c r="CO293" s="62">
        <v>1</v>
      </c>
      <c r="CP293" s="62">
        <v>1</v>
      </c>
      <c r="CQ293" s="62">
        <v>1</v>
      </c>
      <c r="CR293" s="62">
        <v>290</v>
      </c>
      <c r="CS293" s="62" t="s">
        <v>674</v>
      </c>
      <c r="CT293" s="62">
        <v>1</v>
      </c>
      <c r="CU293" s="62">
        <v>1</v>
      </c>
      <c r="CV293" s="62">
        <v>1</v>
      </c>
      <c r="CW293" s="62">
        <v>1</v>
      </c>
      <c r="CX293" s="62">
        <v>1</v>
      </c>
      <c r="CY293" s="62">
        <v>290</v>
      </c>
      <c r="CZ293" s="62" t="s">
        <v>674</v>
      </c>
      <c r="DA293" s="62">
        <v>0</v>
      </c>
      <c r="DB293" s="62">
        <v>0</v>
      </c>
      <c r="DC293" s="62">
        <v>0</v>
      </c>
      <c r="DD293" s="62">
        <v>0</v>
      </c>
      <c r="DE293" s="62">
        <v>0</v>
      </c>
      <c r="DF293" s="62">
        <v>0</v>
      </c>
      <c r="DG293" s="62">
        <v>0</v>
      </c>
      <c r="DH293" s="62">
        <v>0</v>
      </c>
      <c r="DI293" s="62">
        <v>1</v>
      </c>
      <c r="DJ293" s="62">
        <v>1</v>
      </c>
      <c r="DK293" s="62">
        <v>0</v>
      </c>
      <c r="DM293" s="62" t="s">
        <v>662</v>
      </c>
    </row>
    <row r="294" spans="1:117" s="65" customFormat="1">
      <c r="A294" s="62" t="s">
        <v>662</v>
      </c>
      <c r="B294" s="62">
        <v>22</v>
      </c>
      <c r="C294" s="62" t="s">
        <v>675</v>
      </c>
      <c r="D294" s="62">
        <v>291</v>
      </c>
      <c r="E294" s="62">
        <v>16</v>
      </c>
      <c r="F294" s="62">
        <v>0</v>
      </c>
      <c r="G294" s="62">
        <v>5</v>
      </c>
      <c r="H294" s="62">
        <v>1</v>
      </c>
      <c r="I294" s="62">
        <v>2</v>
      </c>
      <c r="J294" s="62">
        <v>1</v>
      </c>
      <c r="K294" s="62">
        <v>1</v>
      </c>
      <c r="L294" s="62">
        <v>1</v>
      </c>
      <c r="M294" s="62">
        <v>1</v>
      </c>
      <c r="N294" s="62">
        <v>1</v>
      </c>
      <c r="O294" s="62">
        <v>1</v>
      </c>
      <c r="P294" s="62">
        <v>1</v>
      </c>
      <c r="Q294" s="62">
        <v>1</v>
      </c>
      <c r="R294" s="62">
        <v>1</v>
      </c>
      <c r="S294" s="62">
        <v>1</v>
      </c>
      <c r="T294" s="62">
        <v>1</v>
      </c>
      <c r="U294" s="62">
        <v>1</v>
      </c>
      <c r="V294" s="62">
        <v>99</v>
      </c>
      <c r="W294" s="62">
        <v>1</v>
      </c>
      <c r="X294" s="62">
        <v>1</v>
      </c>
      <c r="Y294" s="62">
        <v>1</v>
      </c>
      <c r="Z294" s="62">
        <v>1</v>
      </c>
      <c r="AA294" s="62">
        <v>1</v>
      </c>
      <c r="AB294" s="62">
        <v>1</v>
      </c>
      <c r="AC294" s="62">
        <v>1</v>
      </c>
      <c r="AD294" s="62">
        <v>1</v>
      </c>
      <c r="AE294" s="62">
        <v>1</v>
      </c>
      <c r="AF294" s="62">
        <v>1</v>
      </c>
      <c r="AG294" s="62">
        <v>1</v>
      </c>
      <c r="AH294" s="62">
        <v>1</v>
      </c>
      <c r="AI294" s="62">
        <v>1</v>
      </c>
      <c r="AJ294" s="62">
        <v>1</v>
      </c>
      <c r="AK294" s="62">
        <v>1</v>
      </c>
      <c r="AL294" s="62">
        <v>1</v>
      </c>
      <c r="AM294" s="62">
        <v>1</v>
      </c>
      <c r="AN294" s="62">
        <v>0.5</v>
      </c>
      <c r="AO294" s="62">
        <v>1</v>
      </c>
      <c r="AP294" s="62">
        <v>1</v>
      </c>
      <c r="AQ294" s="62">
        <v>0</v>
      </c>
      <c r="AR294" s="62">
        <v>1</v>
      </c>
      <c r="AS294" s="62">
        <v>1</v>
      </c>
      <c r="AT294" s="62">
        <v>0.5</v>
      </c>
      <c r="AU294" s="62">
        <v>1</v>
      </c>
      <c r="AV294" s="62">
        <v>0.5</v>
      </c>
      <c r="AW294" s="62">
        <v>1</v>
      </c>
      <c r="AX294" s="62">
        <v>0</v>
      </c>
      <c r="AY294" s="62">
        <v>1</v>
      </c>
      <c r="AZ294" s="62">
        <v>99</v>
      </c>
      <c r="BA294" s="62">
        <v>99</v>
      </c>
      <c r="BB294" s="62">
        <v>99</v>
      </c>
      <c r="BC294" s="62">
        <v>99</v>
      </c>
      <c r="BD294" s="62">
        <v>0.5</v>
      </c>
      <c r="BE294" s="62">
        <v>1</v>
      </c>
      <c r="BF294" s="62">
        <v>0.5</v>
      </c>
      <c r="BG294" s="62">
        <v>0.5</v>
      </c>
      <c r="BH294" s="62">
        <v>1</v>
      </c>
      <c r="BI294" s="62">
        <v>0.5</v>
      </c>
      <c r="BJ294" s="62">
        <v>0.5</v>
      </c>
      <c r="BK294" s="62">
        <v>1</v>
      </c>
      <c r="BL294" s="62">
        <v>0</v>
      </c>
      <c r="BM294" s="62">
        <v>0</v>
      </c>
      <c r="BN294" s="62">
        <v>0</v>
      </c>
      <c r="BO294" s="62">
        <v>0.5</v>
      </c>
      <c r="BP294" s="62">
        <v>1</v>
      </c>
      <c r="BQ294" s="62">
        <v>1</v>
      </c>
      <c r="BR294" s="62">
        <v>0</v>
      </c>
      <c r="BS294" s="62">
        <v>0.5</v>
      </c>
      <c r="BT294" s="62">
        <v>0.5</v>
      </c>
      <c r="BU294" s="62">
        <v>99</v>
      </c>
      <c r="BV294" s="62">
        <v>99</v>
      </c>
      <c r="BW294" s="62">
        <v>99</v>
      </c>
      <c r="BX294" s="62">
        <v>99</v>
      </c>
      <c r="BY294" s="62">
        <v>0.5</v>
      </c>
      <c r="BZ294" s="62">
        <v>1</v>
      </c>
      <c r="CA294" s="62">
        <v>99</v>
      </c>
      <c r="CB294" s="62">
        <v>99</v>
      </c>
      <c r="CC294" s="62">
        <v>0</v>
      </c>
      <c r="CD294" s="62">
        <v>0</v>
      </c>
      <c r="CE294" s="62">
        <v>0</v>
      </c>
      <c r="CF294" s="62">
        <v>1</v>
      </c>
      <c r="CG294" s="62">
        <v>1</v>
      </c>
      <c r="CH294" s="62">
        <v>99</v>
      </c>
      <c r="CI294" s="62">
        <v>1</v>
      </c>
      <c r="CJ294" s="62">
        <v>1</v>
      </c>
      <c r="CK294" s="62">
        <v>1</v>
      </c>
      <c r="CL294" s="62">
        <v>1</v>
      </c>
      <c r="CM294" s="62">
        <v>1</v>
      </c>
      <c r="CN294" s="62">
        <v>1</v>
      </c>
      <c r="CO294" s="62">
        <v>1</v>
      </c>
      <c r="CP294" s="62">
        <v>1</v>
      </c>
      <c r="CQ294" s="62">
        <v>0</v>
      </c>
      <c r="CR294" s="62">
        <v>291</v>
      </c>
      <c r="CS294" s="62" t="s">
        <v>675</v>
      </c>
      <c r="CT294" s="62">
        <v>1</v>
      </c>
      <c r="CU294" s="62">
        <v>1</v>
      </c>
      <c r="CV294" s="62">
        <v>1</v>
      </c>
      <c r="CW294" s="62">
        <v>1</v>
      </c>
      <c r="CX294" s="62">
        <v>1</v>
      </c>
      <c r="CY294" s="62">
        <v>291</v>
      </c>
      <c r="CZ294" s="62" t="s">
        <v>675</v>
      </c>
      <c r="DA294" s="62">
        <v>0</v>
      </c>
      <c r="DB294" s="62">
        <v>0</v>
      </c>
      <c r="DC294" s="62">
        <v>0</v>
      </c>
      <c r="DD294" s="62">
        <v>0</v>
      </c>
      <c r="DE294" s="62">
        <v>0</v>
      </c>
      <c r="DF294" s="62">
        <v>0</v>
      </c>
      <c r="DG294" s="62">
        <v>0</v>
      </c>
      <c r="DH294" s="62">
        <v>0</v>
      </c>
      <c r="DI294" s="62">
        <v>1</v>
      </c>
      <c r="DJ294" s="62">
        <v>1</v>
      </c>
      <c r="DK294" s="62">
        <v>0</v>
      </c>
      <c r="DM294" s="62" t="s">
        <v>662</v>
      </c>
    </row>
    <row r="295" spans="1:117" s="65" customFormat="1">
      <c r="A295" s="62" t="s">
        <v>662</v>
      </c>
      <c r="B295" s="62">
        <v>22</v>
      </c>
      <c r="C295" s="62" t="s">
        <v>676</v>
      </c>
      <c r="D295" s="62">
        <v>292</v>
      </c>
      <c r="E295" s="62">
        <v>22</v>
      </c>
      <c r="F295" s="62">
        <v>2</v>
      </c>
      <c r="G295" s="62">
        <v>2</v>
      </c>
      <c r="H295" s="62">
        <v>1</v>
      </c>
      <c r="I295" s="62">
        <v>2</v>
      </c>
      <c r="J295" s="62">
        <v>3</v>
      </c>
      <c r="K295" s="62">
        <v>1</v>
      </c>
      <c r="L295" s="62">
        <v>1</v>
      </c>
      <c r="M295" s="62">
        <v>1</v>
      </c>
      <c r="N295" s="62">
        <v>1</v>
      </c>
      <c r="O295" s="62">
        <v>1</v>
      </c>
      <c r="P295" s="62">
        <v>1</v>
      </c>
      <c r="Q295" s="62">
        <v>99</v>
      </c>
      <c r="R295" s="62">
        <v>1</v>
      </c>
      <c r="S295" s="62">
        <v>1</v>
      </c>
      <c r="T295" s="62">
        <v>1</v>
      </c>
      <c r="U295" s="62">
        <v>1</v>
      </c>
      <c r="V295" s="62">
        <v>99</v>
      </c>
      <c r="W295" s="62">
        <v>1</v>
      </c>
      <c r="X295" s="62">
        <v>1</v>
      </c>
      <c r="Y295" s="62">
        <v>1</v>
      </c>
      <c r="Z295" s="62">
        <v>1</v>
      </c>
      <c r="AA295" s="62">
        <v>1</v>
      </c>
      <c r="AB295" s="62">
        <v>1</v>
      </c>
      <c r="AC295" s="62">
        <v>1</v>
      </c>
      <c r="AD295" s="62">
        <v>1</v>
      </c>
      <c r="AE295" s="62">
        <v>1</v>
      </c>
      <c r="AF295" s="62">
        <v>1</v>
      </c>
      <c r="AG295" s="62">
        <v>1</v>
      </c>
      <c r="AH295" s="62">
        <v>1</v>
      </c>
      <c r="AI295" s="62">
        <v>99</v>
      </c>
      <c r="AJ295" s="62">
        <v>1</v>
      </c>
      <c r="AK295" s="62">
        <v>1</v>
      </c>
      <c r="AL295" s="62">
        <v>1</v>
      </c>
      <c r="AM295" s="62">
        <v>1</v>
      </c>
      <c r="AN295" s="62">
        <v>1</v>
      </c>
      <c r="AO295" s="62">
        <v>1</v>
      </c>
      <c r="AP295" s="62">
        <v>1</v>
      </c>
      <c r="AQ295" s="62">
        <v>0</v>
      </c>
      <c r="AR295" s="62">
        <v>1</v>
      </c>
      <c r="AS295" s="62">
        <v>1</v>
      </c>
      <c r="AT295" s="62">
        <v>0.5</v>
      </c>
      <c r="AU295" s="62">
        <v>1</v>
      </c>
      <c r="AV295" s="62">
        <v>1</v>
      </c>
      <c r="AW295" s="62">
        <v>1</v>
      </c>
      <c r="AX295" s="62">
        <v>1</v>
      </c>
      <c r="AY295" s="62">
        <v>1</v>
      </c>
      <c r="AZ295" s="62">
        <v>99</v>
      </c>
      <c r="BA295" s="62">
        <v>99</v>
      </c>
      <c r="BB295" s="62">
        <v>99</v>
      </c>
      <c r="BC295" s="62">
        <v>99</v>
      </c>
      <c r="BD295" s="62">
        <v>0.5</v>
      </c>
      <c r="BE295" s="62">
        <v>1</v>
      </c>
      <c r="BF295" s="62">
        <v>1</v>
      </c>
      <c r="BG295" s="62">
        <v>1</v>
      </c>
      <c r="BH295" s="62">
        <v>1</v>
      </c>
      <c r="BI295" s="62">
        <v>1</v>
      </c>
      <c r="BJ295" s="62">
        <v>1</v>
      </c>
      <c r="BK295" s="62">
        <v>1</v>
      </c>
      <c r="BL295" s="62">
        <v>0.5</v>
      </c>
      <c r="BM295" s="62">
        <v>0.5</v>
      </c>
      <c r="BN295" s="62">
        <v>1</v>
      </c>
      <c r="BO295" s="62">
        <v>1</v>
      </c>
      <c r="BP295" s="62">
        <v>1</v>
      </c>
      <c r="BQ295" s="62">
        <v>0.5</v>
      </c>
      <c r="BR295" s="62">
        <v>0.5</v>
      </c>
      <c r="BS295" s="62">
        <v>1</v>
      </c>
      <c r="BT295" s="62">
        <v>0.5</v>
      </c>
      <c r="BU295" s="62">
        <v>99</v>
      </c>
      <c r="BV295" s="62">
        <v>99</v>
      </c>
      <c r="BW295" s="62">
        <v>99</v>
      </c>
      <c r="BX295" s="62">
        <v>99</v>
      </c>
      <c r="BY295" s="62">
        <v>1</v>
      </c>
      <c r="BZ295" s="62">
        <v>99</v>
      </c>
      <c r="CA295" s="62">
        <v>99</v>
      </c>
      <c r="CB295" s="62">
        <v>99</v>
      </c>
      <c r="CC295" s="62">
        <v>1</v>
      </c>
      <c r="CD295" s="62">
        <v>0</v>
      </c>
      <c r="CE295" s="62">
        <v>1</v>
      </c>
      <c r="CF295" s="62">
        <v>1</v>
      </c>
      <c r="CG295" s="62">
        <v>99</v>
      </c>
      <c r="CH295" s="62">
        <v>99</v>
      </c>
      <c r="CI295" s="62">
        <v>1</v>
      </c>
      <c r="CJ295" s="62">
        <v>1</v>
      </c>
      <c r="CK295" s="62">
        <v>1</v>
      </c>
      <c r="CL295" s="62">
        <v>1</v>
      </c>
      <c r="CM295" s="62">
        <v>99</v>
      </c>
      <c r="CN295" s="62">
        <v>1</v>
      </c>
      <c r="CO295" s="62">
        <v>1</v>
      </c>
      <c r="CP295" s="62">
        <v>1</v>
      </c>
      <c r="CQ295" s="62">
        <v>1</v>
      </c>
      <c r="CR295" s="62">
        <v>292</v>
      </c>
      <c r="CS295" s="62" t="s">
        <v>676</v>
      </c>
      <c r="CT295" s="62">
        <v>1</v>
      </c>
      <c r="CU295" s="62">
        <v>1</v>
      </c>
      <c r="CV295" s="62">
        <v>1</v>
      </c>
      <c r="CW295" s="62">
        <v>1</v>
      </c>
      <c r="CX295" s="62">
        <v>1</v>
      </c>
      <c r="CY295" s="62">
        <v>292</v>
      </c>
      <c r="CZ295" s="62" t="s">
        <v>676</v>
      </c>
      <c r="DA295" s="62">
        <v>1</v>
      </c>
      <c r="DB295" s="62">
        <v>0</v>
      </c>
      <c r="DC295" s="62">
        <v>0</v>
      </c>
      <c r="DD295" s="62">
        <v>0</v>
      </c>
      <c r="DE295" s="62">
        <v>0</v>
      </c>
      <c r="DF295" s="62">
        <v>0</v>
      </c>
      <c r="DG295" s="62">
        <v>0</v>
      </c>
      <c r="DH295" s="62">
        <v>0</v>
      </c>
      <c r="DI295" s="62">
        <v>1</v>
      </c>
      <c r="DJ295" s="62">
        <v>1</v>
      </c>
      <c r="DK295" s="62">
        <v>1</v>
      </c>
      <c r="DM295" s="62" t="s">
        <v>662</v>
      </c>
    </row>
    <row r="296" spans="1:117" s="65" customFormat="1">
      <c r="A296" s="62" t="s">
        <v>662</v>
      </c>
      <c r="B296" s="62">
        <v>22</v>
      </c>
      <c r="C296" s="62" t="s">
        <v>677</v>
      </c>
      <c r="D296" s="62">
        <v>293</v>
      </c>
      <c r="E296" s="62">
        <v>19</v>
      </c>
      <c r="F296" s="62">
        <v>6</v>
      </c>
      <c r="G296" s="62">
        <v>6</v>
      </c>
      <c r="H296" s="62">
        <v>1</v>
      </c>
      <c r="I296" s="62">
        <v>2</v>
      </c>
      <c r="J296" s="62">
        <v>1</v>
      </c>
      <c r="K296" s="62">
        <v>1</v>
      </c>
      <c r="L296" s="62">
        <v>1</v>
      </c>
      <c r="M296" s="62">
        <v>1</v>
      </c>
      <c r="N296" s="62">
        <v>1</v>
      </c>
      <c r="O296" s="62">
        <v>1</v>
      </c>
      <c r="P296" s="62">
        <v>1</v>
      </c>
      <c r="Q296" s="62">
        <v>1</v>
      </c>
      <c r="R296" s="62">
        <v>1</v>
      </c>
      <c r="S296" s="62">
        <v>1</v>
      </c>
      <c r="T296" s="62">
        <v>1</v>
      </c>
      <c r="U296" s="62">
        <v>1</v>
      </c>
      <c r="V296" s="62">
        <v>99</v>
      </c>
      <c r="W296" s="62">
        <v>1</v>
      </c>
      <c r="X296" s="62">
        <v>1</v>
      </c>
      <c r="Y296" s="62">
        <v>1</v>
      </c>
      <c r="Z296" s="62">
        <v>1</v>
      </c>
      <c r="AA296" s="62">
        <v>1</v>
      </c>
      <c r="AB296" s="62">
        <v>1</v>
      </c>
      <c r="AC296" s="62">
        <v>1</v>
      </c>
      <c r="AD296" s="62">
        <v>1</v>
      </c>
      <c r="AE296" s="62">
        <v>1</v>
      </c>
      <c r="AF296" s="62">
        <v>1</v>
      </c>
      <c r="AG296" s="62">
        <v>1</v>
      </c>
      <c r="AH296" s="62">
        <v>1</v>
      </c>
      <c r="AI296" s="62">
        <v>1</v>
      </c>
      <c r="AJ296" s="62">
        <v>1</v>
      </c>
      <c r="AK296" s="62">
        <v>1</v>
      </c>
      <c r="AL296" s="62">
        <v>1</v>
      </c>
      <c r="AM296" s="62">
        <v>1</v>
      </c>
      <c r="AN296" s="62">
        <v>1</v>
      </c>
      <c r="AO296" s="62">
        <v>1</v>
      </c>
      <c r="AP296" s="62">
        <v>1</v>
      </c>
      <c r="AQ296" s="62">
        <v>1</v>
      </c>
      <c r="AR296" s="62">
        <v>1</v>
      </c>
      <c r="AS296" s="62">
        <v>1</v>
      </c>
      <c r="AT296" s="62">
        <v>1</v>
      </c>
      <c r="AU296" s="62">
        <v>1</v>
      </c>
      <c r="AV296" s="62">
        <v>1</v>
      </c>
      <c r="AW296" s="62">
        <v>1</v>
      </c>
      <c r="AX296" s="62">
        <v>1</v>
      </c>
      <c r="AY296" s="62">
        <v>1</v>
      </c>
      <c r="AZ296" s="62">
        <v>99</v>
      </c>
      <c r="BA296" s="62">
        <v>99</v>
      </c>
      <c r="BB296" s="62">
        <v>99</v>
      </c>
      <c r="BC296" s="62">
        <v>99</v>
      </c>
      <c r="BD296" s="62">
        <v>1</v>
      </c>
      <c r="BE296" s="62">
        <v>1</v>
      </c>
      <c r="BF296" s="62">
        <v>1</v>
      </c>
      <c r="BG296" s="62">
        <v>1</v>
      </c>
      <c r="BH296" s="62">
        <v>1</v>
      </c>
      <c r="BI296" s="62">
        <v>1</v>
      </c>
      <c r="BJ296" s="62">
        <v>1</v>
      </c>
      <c r="BK296" s="62">
        <v>1</v>
      </c>
      <c r="BL296" s="62">
        <v>1</v>
      </c>
      <c r="BM296" s="62">
        <v>1</v>
      </c>
      <c r="BN296" s="62">
        <v>1</v>
      </c>
      <c r="BO296" s="62">
        <v>1</v>
      </c>
      <c r="BP296" s="62">
        <v>1</v>
      </c>
      <c r="BQ296" s="62">
        <v>1</v>
      </c>
      <c r="BR296" s="62">
        <v>1</v>
      </c>
      <c r="BS296" s="62">
        <v>1</v>
      </c>
      <c r="BT296" s="62">
        <v>1</v>
      </c>
      <c r="BU296" s="62">
        <v>1</v>
      </c>
      <c r="BV296" s="62">
        <v>1</v>
      </c>
      <c r="BW296" s="62">
        <v>1</v>
      </c>
      <c r="BX296" s="62">
        <v>1</v>
      </c>
      <c r="BY296" s="62">
        <v>0.5</v>
      </c>
      <c r="BZ296" s="62">
        <v>99</v>
      </c>
      <c r="CA296" s="62">
        <v>99</v>
      </c>
      <c r="CB296" s="62">
        <v>99</v>
      </c>
      <c r="CC296" s="62">
        <v>1</v>
      </c>
      <c r="CD296" s="62">
        <v>1</v>
      </c>
      <c r="CE296" s="62">
        <v>1</v>
      </c>
      <c r="CF296" s="62">
        <v>1</v>
      </c>
      <c r="CG296" s="62">
        <v>99</v>
      </c>
      <c r="CH296" s="62">
        <v>99</v>
      </c>
      <c r="CI296" s="62">
        <v>0</v>
      </c>
      <c r="CJ296" s="62">
        <v>1</v>
      </c>
      <c r="CK296" s="62">
        <v>1</v>
      </c>
      <c r="CL296" s="62">
        <v>1</v>
      </c>
      <c r="CM296" s="62">
        <v>1</v>
      </c>
      <c r="CN296" s="62">
        <v>1</v>
      </c>
      <c r="CO296" s="62">
        <v>1</v>
      </c>
      <c r="CP296" s="62">
        <v>1</v>
      </c>
      <c r="CQ296" s="62">
        <v>1</v>
      </c>
      <c r="CR296" s="62">
        <v>293</v>
      </c>
      <c r="CS296" s="62" t="s">
        <v>677</v>
      </c>
      <c r="CT296" s="62">
        <v>1</v>
      </c>
      <c r="CU296" s="62">
        <v>1</v>
      </c>
      <c r="CV296" s="62">
        <v>1</v>
      </c>
      <c r="CW296" s="62">
        <v>1</v>
      </c>
      <c r="CX296" s="62">
        <v>1</v>
      </c>
      <c r="CY296" s="62">
        <v>293</v>
      </c>
      <c r="CZ296" s="62" t="s">
        <v>677</v>
      </c>
      <c r="DA296" s="62">
        <v>0</v>
      </c>
      <c r="DB296" s="62">
        <v>0</v>
      </c>
      <c r="DC296" s="62">
        <v>0</v>
      </c>
      <c r="DD296" s="62">
        <v>0</v>
      </c>
      <c r="DE296" s="62">
        <v>0</v>
      </c>
      <c r="DF296" s="62">
        <v>0</v>
      </c>
      <c r="DG296" s="62">
        <v>0</v>
      </c>
      <c r="DH296" s="62">
        <v>0</v>
      </c>
      <c r="DI296" s="62">
        <v>1</v>
      </c>
      <c r="DJ296" s="62">
        <v>1</v>
      </c>
      <c r="DK296" s="62">
        <v>0</v>
      </c>
      <c r="DM296" s="62" t="s">
        <v>662</v>
      </c>
    </row>
    <row r="297" spans="1:117" s="65" customFormat="1">
      <c r="A297" s="62" t="s">
        <v>662</v>
      </c>
      <c r="B297" s="62">
        <v>22</v>
      </c>
      <c r="C297" s="62" t="s">
        <v>678</v>
      </c>
      <c r="D297" s="62">
        <v>294</v>
      </c>
      <c r="E297" s="62">
        <v>15</v>
      </c>
      <c r="F297" s="62">
        <v>0</v>
      </c>
      <c r="G297" s="62">
        <v>3</v>
      </c>
      <c r="H297" s="62">
        <v>1</v>
      </c>
      <c r="I297" s="62">
        <v>2</v>
      </c>
      <c r="J297" s="62">
        <v>1</v>
      </c>
      <c r="K297" s="62">
        <v>1</v>
      </c>
      <c r="L297" s="62">
        <v>1</v>
      </c>
      <c r="M297" s="62">
        <v>1</v>
      </c>
      <c r="N297" s="62">
        <v>1</v>
      </c>
      <c r="O297" s="62">
        <v>1</v>
      </c>
      <c r="P297" s="62">
        <v>1</v>
      </c>
      <c r="Q297" s="62">
        <v>1</v>
      </c>
      <c r="R297" s="62">
        <v>1</v>
      </c>
      <c r="S297" s="62">
        <v>1</v>
      </c>
      <c r="T297" s="62">
        <v>1</v>
      </c>
      <c r="U297" s="62">
        <v>1</v>
      </c>
      <c r="V297" s="62">
        <v>99</v>
      </c>
      <c r="W297" s="62">
        <v>1</v>
      </c>
      <c r="X297" s="62">
        <v>1</v>
      </c>
      <c r="Y297" s="62">
        <v>1</v>
      </c>
      <c r="Z297" s="62">
        <v>1</v>
      </c>
      <c r="AA297" s="62">
        <v>1</v>
      </c>
      <c r="AB297" s="62">
        <v>1</v>
      </c>
      <c r="AC297" s="62">
        <v>1</v>
      </c>
      <c r="AD297" s="62">
        <v>1</v>
      </c>
      <c r="AE297" s="62">
        <v>1</v>
      </c>
      <c r="AF297" s="62">
        <v>1</v>
      </c>
      <c r="AG297" s="62">
        <v>1</v>
      </c>
      <c r="AH297" s="62">
        <v>1</v>
      </c>
      <c r="AI297" s="62">
        <v>99</v>
      </c>
      <c r="AJ297" s="62">
        <v>1</v>
      </c>
      <c r="AK297" s="62">
        <v>1</v>
      </c>
      <c r="AL297" s="62">
        <v>1</v>
      </c>
      <c r="AM297" s="62">
        <v>1</v>
      </c>
      <c r="AN297" s="62">
        <v>1</v>
      </c>
      <c r="AO297" s="62">
        <v>1</v>
      </c>
      <c r="AP297" s="62">
        <v>1</v>
      </c>
      <c r="AQ297" s="62">
        <v>0</v>
      </c>
      <c r="AR297" s="62">
        <v>1</v>
      </c>
      <c r="AS297" s="62">
        <v>1</v>
      </c>
      <c r="AT297" s="62">
        <v>1</v>
      </c>
      <c r="AU297" s="62">
        <v>1</v>
      </c>
      <c r="AV297" s="62">
        <v>1</v>
      </c>
      <c r="AW297" s="62">
        <v>1</v>
      </c>
      <c r="AX297" s="62">
        <v>1</v>
      </c>
      <c r="AY297" s="62">
        <v>1</v>
      </c>
      <c r="AZ297" s="62">
        <v>99</v>
      </c>
      <c r="BA297" s="62">
        <v>99</v>
      </c>
      <c r="BB297" s="62">
        <v>99</v>
      </c>
      <c r="BC297" s="62">
        <v>99</v>
      </c>
      <c r="BD297" s="62">
        <v>1</v>
      </c>
      <c r="BE297" s="62">
        <v>1</v>
      </c>
      <c r="BF297" s="62">
        <v>1</v>
      </c>
      <c r="BG297" s="62">
        <v>1</v>
      </c>
      <c r="BH297" s="62">
        <v>1</v>
      </c>
      <c r="BI297" s="62">
        <v>1</v>
      </c>
      <c r="BJ297" s="62">
        <v>1</v>
      </c>
      <c r="BK297" s="62">
        <v>1</v>
      </c>
      <c r="BL297" s="62">
        <v>1</v>
      </c>
      <c r="BM297" s="62">
        <v>0</v>
      </c>
      <c r="BN297" s="62">
        <v>0</v>
      </c>
      <c r="BO297" s="62">
        <v>0.5</v>
      </c>
      <c r="BP297" s="62">
        <v>1</v>
      </c>
      <c r="BQ297" s="62">
        <v>0.5</v>
      </c>
      <c r="BR297" s="62">
        <v>0.5</v>
      </c>
      <c r="BS297" s="62">
        <v>0.5</v>
      </c>
      <c r="BT297" s="62">
        <v>0</v>
      </c>
      <c r="BU297" s="62">
        <v>99</v>
      </c>
      <c r="BV297" s="62">
        <v>99</v>
      </c>
      <c r="BW297" s="62">
        <v>99</v>
      </c>
      <c r="BX297" s="62">
        <v>99</v>
      </c>
      <c r="BY297" s="62">
        <v>1</v>
      </c>
      <c r="BZ297" s="62">
        <v>1</v>
      </c>
      <c r="CA297" s="62">
        <v>99</v>
      </c>
      <c r="CB297" s="62">
        <v>99</v>
      </c>
      <c r="CC297" s="62">
        <v>1</v>
      </c>
      <c r="CD297" s="62">
        <v>1</v>
      </c>
      <c r="CE297" s="62">
        <v>1</v>
      </c>
      <c r="CF297" s="62">
        <v>1</v>
      </c>
      <c r="CG297" s="62">
        <v>1</v>
      </c>
      <c r="CH297" s="62">
        <v>99</v>
      </c>
      <c r="CI297" s="62">
        <v>1</v>
      </c>
      <c r="CJ297" s="62">
        <v>1</v>
      </c>
      <c r="CK297" s="62">
        <v>1</v>
      </c>
      <c r="CL297" s="62">
        <v>1</v>
      </c>
      <c r="CM297" s="62">
        <v>1</v>
      </c>
      <c r="CN297" s="62">
        <v>1</v>
      </c>
      <c r="CO297" s="62">
        <v>1</v>
      </c>
      <c r="CP297" s="62">
        <v>1</v>
      </c>
      <c r="CQ297" s="62">
        <v>1</v>
      </c>
      <c r="CR297" s="62">
        <v>294</v>
      </c>
      <c r="CS297" s="62" t="s">
        <v>678</v>
      </c>
      <c r="CT297" s="62">
        <v>1</v>
      </c>
      <c r="CU297" s="62">
        <v>1</v>
      </c>
      <c r="CV297" s="62">
        <v>1</v>
      </c>
      <c r="CW297" s="62">
        <v>1</v>
      </c>
      <c r="CX297" s="62">
        <v>1</v>
      </c>
      <c r="CY297" s="62">
        <v>294</v>
      </c>
      <c r="CZ297" s="62" t="s">
        <v>678</v>
      </c>
      <c r="DA297" s="62">
        <v>0</v>
      </c>
      <c r="DB297" s="62">
        <v>0</v>
      </c>
      <c r="DC297" s="62">
        <v>0</v>
      </c>
      <c r="DD297" s="62">
        <v>0</v>
      </c>
      <c r="DE297" s="62">
        <v>0</v>
      </c>
      <c r="DF297" s="62">
        <v>0</v>
      </c>
      <c r="DG297" s="62">
        <v>0</v>
      </c>
      <c r="DH297" s="62">
        <v>0</v>
      </c>
      <c r="DI297" s="62">
        <v>1</v>
      </c>
      <c r="DJ297" s="62">
        <v>1</v>
      </c>
      <c r="DK297" s="62">
        <v>1</v>
      </c>
      <c r="DM297" s="62" t="s">
        <v>662</v>
      </c>
    </row>
    <row r="298" spans="1:117" s="65" customFormat="1">
      <c r="A298" s="62" t="s">
        <v>662</v>
      </c>
      <c r="B298" s="62">
        <v>22</v>
      </c>
      <c r="C298" s="62" t="s">
        <v>679</v>
      </c>
      <c r="D298" s="62">
        <v>295</v>
      </c>
      <c r="E298" s="62">
        <v>14</v>
      </c>
      <c r="F298" s="62">
        <v>1</v>
      </c>
      <c r="G298" s="62">
        <v>5</v>
      </c>
      <c r="H298" s="62">
        <v>1</v>
      </c>
      <c r="I298" s="62">
        <v>2</v>
      </c>
      <c r="J298" s="62">
        <v>1</v>
      </c>
      <c r="K298" s="62">
        <v>1</v>
      </c>
      <c r="L298" s="62">
        <v>1</v>
      </c>
      <c r="M298" s="62">
        <v>1</v>
      </c>
      <c r="N298" s="62">
        <v>1</v>
      </c>
      <c r="O298" s="62">
        <v>1</v>
      </c>
      <c r="P298" s="62">
        <v>1</v>
      </c>
      <c r="Q298" s="62">
        <v>99</v>
      </c>
      <c r="R298" s="62">
        <v>1</v>
      </c>
      <c r="S298" s="62">
        <v>1</v>
      </c>
      <c r="T298" s="62">
        <v>1</v>
      </c>
      <c r="U298" s="62">
        <v>1</v>
      </c>
      <c r="V298" s="62">
        <v>99</v>
      </c>
      <c r="W298" s="62">
        <v>1</v>
      </c>
      <c r="X298" s="62">
        <v>1</v>
      </c>
      <c r="Y298" s="62">
        <v>1</v>
      </c>
      <c r="Z298" s="62">
        <v>1</v>
      </c>
      <c r="AA298" s="62">
        <v>1</v>
      </c>
      <c r="AB298" s="62">
        <v>1</v>
      </c>
      <c r="AC298" s="62">
        <v>1</v>
      </c>
      <c r="AD298" s="62">
        <v>1</v>
      </c>
      <c r="AE298" s="62">
        <v>1</v>
      </c>
      <c r="AF298" s="62">
        <v>1</v>
      </c>
      <c r="AG298" s="62">
        <v>1</v>
      </c>
      <c r="AH298" s="62">
        <v>1</v>
      </c>
      <c r="AI298" s="62">
        <v>99</v>
      </c>
      <c r="AJ298" s="62">
        <v>1</v>
      </c>
      <c r="AK298" s="62">
        <v>1</v>
      </c>
      <c r="AL298" s="62">
        <v>1</v>
      </c>
      <c r="AM298" s="62">
        <v>1</v>
      </c>
      <c r="AN298" s="62">
        <v>1</v>
      </c>
      <c r="AO298" s="62">
        <v>1</v>
      </c>
      <c r="AP298" s="62">
        <v>0.5</v>
      </c>
      <c r="AQ298" s="62">
        <v>0.5</v>
      </c>
      <c r="AR298" s="62">
        <v>1</v>
      </c>
      <c r="AS298" s="62">
        <v>1</v>
      </c>
      <c r="AT298" s="62">
        <v>0</v>
      </c>
      <c r="AU298" s="62">
        <v>1</v>
      </c>
      <c r="AV298" s="62">
        <v>0.5</v>
      </c>
      <c r="AW298" s="62">
        <v>1</v>
      </c>
      <c r="AX298" s="62">
        <v>0</v>
      </c>
      <c r="AY298" s="62">
        <v>1</v>
      </c>
      <c r="AZ298" s="62">
        <v>99</v>
      </c>
      <c r="BA298" s="62">
        <v>99</v>
      </c>
      <c r="BB298" s="62">
        <v>99</v>
      </c>
      <c r="BC298" s="62">
        <v>99</v>
      </c>
      <c r="BD298" s="62">
        <v>1</v>
      </c>
      <c r="BE298" s="62">
        <v>1</v>
      </c>
      <c r="BF298" s="62">
        <v>0.5</v>
      </c>
      <c r="BG298" s="62">
        <v>1</v>
      </c>
      <c r="BH298" s="62">
        <v>1</v>
      </c>
      <c r="BI298" s="62">
        <v>0.5</v>
      </c>
      <c r="BJ298" s="62">
        <v>0.5</v>
      </c>
      <c r="BK298" s="62">
        <v>0.5</v>
      </c>
      <c r="BL298" s="62">
        <v>1</v>
      </c>
      <c r="BM298" s="62">
        <v>1</v>
      </c>
      <c r="BN298" s="62">
        <v>1</v>
      </c>
      <c r="BO298" s="62">
        <v>1</v>
      </c>
      <c r="BP298" s="62">
        <v>1</v>
      </c>
      <c r="BQ298" s="62">
        <v>0.5</v>
      </c>
      <c r="BR298" s="62">
        <v>1</v>
      </c>
      <c r="BS298" s="62">
        <v>1</v>
      </c>
      <c r="BT298" s="62">
        <v>1</v>
      </c>
      <c r="BU298" s="62">
        <v>99</v>
      </c>
      <c r="BV298" s="62">
        <v>99</v>
      </c>
      <c r="BW298" s="62">
        <v>1</v>
      </c>
      <c r="BX298" s="62">
        <v>99</v>
      </c>
      <c r="BY298" s="62">
        <v>0.5</v>
      </c>
      <c r="BZ298" s="62">
        <v>1</v>
      </c>
      <c r="CA298" s="62">
        <v>99</v>
      </c>
      <c r="CB298" s="62">
        <v>99</v>
      </c>
      <c r="CC298" s="62">
        <v>1</v>
      </c>
      <c r="CD298" s="62">
        <v>0</v>
      </c>
      <c r="CE298" s="62">
        <v>0</v>
      </c>
      <c r="CF298" s="62">
        <v>1</v>
      </c>
      <c r="CG298" s="62">
        <v>99</v>
      </c>
      <c r="CH298" s="62">
        <v>1</v>
      </c>
      <c r="CI298" s="62">
        <v>1</v>
      </c>
      <c r="CJ298" s="62">
        <v>1</v>
      </c>
      <c r="CK298" s="62">
        <v>1</v>
      </c>
      <c r="CL298" s="62">
        <v>1</v>
      </c>
      <c r="CM298" s="62">
        <v>99</v>
      </c>
      <c r="CN298" s="62">
        <v>1</v>
      </c>
      <c r="CO298" s="62">
        <v>1</v>
      </c>
      <c r="CP298" s="62">
        <v>1</v>
      </c>
      <c r="CQ298" s="62">
        <v>0</v>
      </c>
      <c r="CR298" s="62">
        <v>295</v>
      </c>
      <c r="CS298" s="62" t="s">
        <v>679</v>
      </c>
      <c r="CT298" s="62">
        <v>1</v>
      </c>
      <c r="CU298" s="62">
        <v>1</v>
      </c>
      <c r="CV298" s="62">
        <v>1</v>
      </c>
      <c r="CW298" s="62">
        <v>1</v>
      </c>
      <c r="CX298" s="62">
        <v>1</v>
      </c>
      <c r="CY298" s="62">
        <v>295</v>
      </c>
      <c r="CZ298" s="62" t="s">
        <v>679</v>
      </c>
      <c r="DA298" s="62">
        <v>0</v>
      </c>
      <c r="DB298" s="62">
        <v>0</v>
      </c>
      <c r="DC298" s="62">
        <v>0</v>
      </c>
      <c r="DD298" s="62">
        <v>0</v>
      </c>
      <c r="DE298" s="62">
        <v>0</v>
      </c>
      <c r="DF298" s="62">
        <v>0</v>
      </c>
      <c r="DG298" s="62">
        <v>0</v>
      </c>
      <c r="DH298" s="62">
        <v>0</v>
      </c>
      <c r="DI298" s="62">
        <v>1</v>
      </c>
      <c r="DJ298" s="62">
        <v>1</v>
      </c>
      <c r="DK298" s="62">
        <v>0</v>
      </c>
      <c r="DM298" s="62" t="s">
        <v>662</v>
      </c>
    </row>
    <row r="299" spans="1:117" s="65" customFormat="1">
      <c r="A299" s="62" t="s">
        <v>680</v>
      </c>
      <c r="B299" s="62">
        <v>23</v>
      </c>
      <c r="C299" s="62" t="s">
        <v>681</v>
      </c>
      <c r="D299" s="62">
        <v>296</v>
      </c>
      <c r="E299" s="62">
        <v>717</v>
      </c>
      <c r="F299" s="62">
        <v>7</v>
      </c>
      <c r="G299" s="62">
        <v>221</v>
      </c>
      <c r="H299" s="62">
        <v>1</v>
      </c>
      <c r="I299" s="62">
        <v>2</v>
      </c>
      <c r="J299" s="62"/>
      <c r="K299" s="62">
        <v>1</v>
      </c>
      <c r="L299" s="62">
        <v>1</v>
      </c>
      <c r="M299" s="62">
        <v>1</v>
      </c>
      <c r="N299" s="62">
        <v>1</v>
      </c>
      <c r="O299" s="62">
        <v>1</v>
      </c>
      <c r="P299" s="62">
        <v>1</v>
      </c>
      <c r="Q299" s="62">
        <v>99</v>
      </c>
      <c r="R299" s="62">
        <v>1</v>
      </c>
      <c r="S299" s="62">
        <v>1</v>
      </c>
      <c r="T299" s="62">
        <v>1</v>
      </c>
      <c r="U299" s="62">
        <v>1</v>
      </c>
      <c r="V299" s="62">
        <v>99</v>
      </c>
      <c r="W299" s="62">
        <v>1</v>
      </c>
      <c r="X299" s="62">
        <v>1</v>
      </c>
      <c r="Y299" s="62">
        <v>1</v>
      </c>
      <c r="Z299" s="62">
        <v>1</v>
      </c>
      <c r="AA299" s="62">
        <v>1</v>
      </c>
      <c r="AB299" s="62">
        <v>1</v>
      </c>
      <c r="AC299" s="62">
        <v>1</v>
      </c>
      <c r="AD299" s="62">
        <v>1</v>
      </c>
      <c r="AE299" s="62">
        <v>1</v>
      </c>
      <c r="AF299" s="62">
        <v>1</v>
      </c>
      <c r="AG299" s="62">
        <v>1</v>
      </c>
      <c r="AH299" s="62">
        <v>1</v>
      </c>
      <c r="AI299" s="62">
        <v>1</v>
      </c>
      <c r="AJ299" s="62">
        <v>1</v>
      </c>
      <c r="AK299" s="62">
        <v>1</v>
      </c>
      <c r="AL299" s="62">
        <v>1</v>
      </c>
      <c r="AM299" s="62">
        <v>1</v>
      </c>
      <c r="AN299" s="62">
        <v>1</v>
      </c>
      <c r="AO299" s="62">
        <v>1</v>
      </c>
      <c r="AP299" s="62">
        <v>1</v>
      </c>
      <c r="AQ299" s="62">
        <v>1</v>
      </c>
      <c r="AR299" s="62">
        <v>1</v>
      </c>
      <c r="AS299" s="62">
        <v>1</v>
      </c>
      <c r="AT299" s="62">
        <v>1</v>
      </c>
      <c r="AU299" s="62">
        <v>1</v>
      </c>
      <c r="AV299" s="62">
        <v>1</v>
      </c>
      <c r="AW299" s="62">
        <v>1</v>
      </c>
      <c r="AX299" s="62">
        <v>1</v>
      </c>
      <c r="AY299" s="62">
        <v>1</v>
      </c>
      <c r="AZ299" s="62">
        <v>99</v>
      </c>
      <c r="BA299" s="62">
        <v>99</v>
      </c>
      <c r="BB299" s="62">
        <v>99</v>
      </c>
      <c r="BC299" s="62">
        <v>99</v>
      </c>
      <c r="BD299" s="62">
        <v>1</v>
      </c>
      <c r="BE299" s="62">
        <v>1</v>
      </c>
      <c r="BF299" s="62">
        <v>1</v>
      </c>
      <c r="BG299" s="62">
        <v>1</v>
      </c>
      <c r="BH299" s="62">
        <v>1</v>
      </c>
      <c r="BI299" s="62">
        <v>1</v>
      </c>
      <c r="BJ299" s="62">
        <v>1</v>
      </c>
      <c r="BK299" s="62">
        <v>1</v>
      </c>
      <c r="BL299" s="62">
        <v>1</v>
      </c>
      <c r="BM299" s="62">
        <v>1</v>
      </c>
      <c r="BN299" s="62">
        <v>1</v>
      </c>
      <c r="BO299" s="62">
        <v>1</v>
      </c>
      <c r="BP299" s="62">
        <v>1</v>
      </c>
      <c r="BQ299" s="62">
        <v>1</v>
      </c>
      <c r="BR299" s="62">
        <v>1</v>
      </c>
      <c r="BS299" s="62">
        <v>1</v>
      </c>
      <c r="BT299" s="62">
        <v>1</v>
      </c>
      <c r="BU299" s="62">
        <v>99</v>
      </c>
      <c r="BV299" s="62">
        <v>99</v>
      </c>
      <c r="BW299" s="62">
        <v>99</v>
      </c>
      <c r="BX299" s="62">
        <v>99</v>
      </c>
      <c r="BY299" s="62">
        <v>1</v>
      </c>
      <c r="BZ299" s="62">
        <v>1</v>
      </c>
      <c r="CA299" s="62">
        <v>99</v>
      </c>
      <c r="CB299" s="62">
        <v>99</v>
      </c>
      <c r="CC299" s="62">
        <v>1</v>
      </c>
      <c r="CD299" s="62">
        <v>1</v>
      </c>
      <c r="CE299" s="62">
        <v>1</v>
      </c>
      <c r="CF299" s="62">
        <v>1</v>
      </c>
      <c r="CG299" s="62">
        <v>99</v>
      </c>
      <c r="CH299" s="62">
        <v>99</v>
      </c>
      <c r="CI299" s="62">
        <v>1</v>
      </c>
      <c r="CJ299" s="62">
        <v>1</v>
      </c>
      <c r="CK299" s="62">
        <v>1</v>
      </c>
      <c r="CL299" s="62">
        <v>1</v>
      </c>
      <c r="CM299" s="62">
        <v>1</v>
      </c>
      <c r="CN299" s="62">
        <v>1</v>
      </c>
      <c r="CO299" s="62">
        <v>1</v>
      </c>
      <c r="CP299" s="62">
        <v>1</v>
      </c>
      <c r="CQ299" s="62">
        <v>1</v>
      </c>
      <c r="CR299" s="62">
        <v>296</v>
      </c>
      <c r="CS299" s="62" t="s">
        <v>681</v>
      </c>
      <c r="CT299" s="62">
        <v>1</v>
      </c>
      <c r="CU299" s="62">
        <v>1</v>
      </c>
      <c r="CV299" s="62">
        <v>1</v>
      </c>
      <c r="CW299" s="62">
        <v>1</v>
      </c>
      <c r="CX299" s="62">
        <v>1</v>
      </c>
      <c r="CY299" s="62">
        <v>296</v>
      </c>
      <c r="CZ299" s="62" t="s">
        <v>681</v>
      </c>
      <c r="DA299" s="62">
        <v>1</v>
      </c>
      <c r="DB299" s="62">
        <v>1</v>
      </c>
      <c r="DC299" s="62">
        <v>1</v>
      </c>
      <c r="DD299" s="62">
        <v>0</v>
      </c>
      <c r="DE299" s="62">
        <v>1</v>
      </c>
      <c r="DF299" s="62">
        <v>1</v>
      </c>
      <c r="DG299" s="62">
        <v>1</v>
      </c>
      <c r="DH299" s="62">
        <v>0</v>
      </c>
      <c r="DI299" s="62">
        <v>1</v>
      </c>
      <c r="DJ299" s="62">
        <v>1</v>
      </c>
      <c r="DK299" s="62">
        <v>1</v>
      </c>
      <c r="DM299" s="62" t="s">
        <v>680</v>
      </c>
    </row>
    <row r="300" spans="1:117" s="65" customFormat="1">
      <c r="A300" s="62" t="s">
        <v>680</v>
      </c>
      <c r="B300" s="62">
        <v>23</v>
      </c>
      <c r="C300" s="62" t="s">
        <v>682</v>
      </c>
      <c r="D300" s="62">
        <v>297</v>
      </c>
      <c r="E300" s="62">
        <v>49</v>
      </c>
      <c r="F300" s="62">
        <v>10</v>
      </c>
      <c r="G300" s="62">
        <v>17</v>
      </c>
      <c r="H300" s="62">
        <v>1</v>
      </c>
      <c r="I300" s="62">
        <v>2</v>
      </c>
      <c r="J300" s="62"/>
      <c r="K300" s="62">
        <v>1</v>
      </c>
      <c r="L300" s="62">
        <v>1</v>
      </c>
      <c r="M300" s="62">
        <v>1</v>
      </c>
      <c r="N300" s="62">
        <v>1</v>
      </c>
      <c r="O300" s="62">
        <v>1</v>
      </c>
      <c r="P300" s="62">
        <v>1</v>
      </c>
      <c r="Q300" s="62">
        <v>1</v>
      </c>
      <c r="R300" s="62">
        <v>1</v>
      </c>
      <c r="S300" s="62">
        <v>1</v>
      </c>
      <c r="T300" s="62">
        <v>1</v>
      </c>
      <c r="U300" s="62">
        <v>1</v>
      </c>
      <c r="V300" s="62">
        <v>99</v>
      </c>
      <c r="W300" s="62">
        <v>1</v>
      </c>
      <c r="X300" s="62">
        <v>1</v>
      </c>
      <c r="Y300" s="62">
        <v>1</v>
      </c>
      <c r="Z300" s="62">
        <v>1</v>
      </c>
      <c r="AA300" s="62">
        <v>1</v>
      </c>
      <c r="AB300" s="62">
        <v>1</v>
      </c>
      <c r="AC300" s="62">
        <v>1</v>
      </c>
      <c r="AD300" s="62">
        <v>1</v>
      </c>
      <c r="AE300" s="62">
        <v>1</v>
      </c>
      <c r="AF300" s="62">
        <v>1</v>
      </c>
      <c r="AG300" s="62">
        <v>1</v>
      </c>
      <c r="AH300" s="62">
        <v>1</v>
      </c>
      <c r="AI300" s="62">
        <v>1</v>
      </c>
      <c r="AJ300" s="62">
        <v>1</v>
      </c>
      <c r="AK300" s="62">
        <v>1</v>
      </c>
      <c r="AL300" s="62">
        <v>1</v>
      </c>
      <c r="AM300" s="62">
        <v>1</v>
      </c>
      <c r="AN300" s="62">
        <v>1</v>
      </c>
      <c r="AO300" s="62">
        <v>1</v>
      </c>
      <c r="AP300" s="62">
        <v>1</v>
      </c>
      <c r="AQ300" s="62">
        <v>1</v>
      </c>
      <c r="AR300" s="62">
        <v>1</v>
      </c>
      <c r="AS300" s="62">
        <v>1</v>
      </c>
      <c r="AT300" s="62">
        <v>1</v>
      </c>
      <c r="AU300" s="62">
        <v>1</v>
      </c>
      <c r="AV300" s="62">
        <v>1</v>
      </c>
      <c r="AW300" s="62">
        <v>1</v>
      </c>
      <c r="AX300" s="62">
        <v>1</v>
      </c>
      <c r="AY300" s="62">
        <v>1</v>
      </c>
      <c r="AZ300" s="62">
        <v>99</v>
      </c>
      <c r="BA300" s="62">
        <v>99</v>
      </c>
      <c r="BB300" s="62">
        <v>99</v>
      </c>
      <c r="BC300" s="62">
        <v>99</v>
      </c>
      <c r="BD300" s="62">
        <v>1</v>
      </c>
      <c r="BE300" s="62">
        <v>1</v>
      </c>
      <c r="BF300" s="62">
        <v>1</v>
      </c>
      <c r="BG300" s="62">
        <v>1</v>
      </c>
      <c r="BH300" s="62">
        <v>1</v>
      </c>
      <c r="BI300" s="62">
        <v>1</v>
      </c>
      <c r="BJ300" s="62">
        <v>1</v>
      </c>
      <c r="BK300" s="62">
        <v>1</v>
      </c>
      <c r="BL300" s="62">
        <v>0</v>
      </c>
      <c r="BM300" s="62">
        <v>0</v>
      </c>
      <c r="BN300" s="62">
        <v>0</v>
      </c>
      <c r="BO300" s="62">
        <v>0</v>
      </c>
      <c r="BP300" s="62">
        <v>0</v>
      </c>
      <c r="BQ300" s="62">
        <v>0</v>
      </c>
      <c r="BR300" s="62">
        <v>0</v>
      </c>
      <c r="BS300" s="62">
        <v>0</v>
      </c>
      <c r="BT300" s="62">
        <v>0</v>
      </c>
      <c r="BU300" s="62">
        <v>99</v>
      </c>
      <c r="BV300" s="62">
        <v>99</v>
      </c>
      <c r="BW300" s="62">
        <v>99</v>
      </c>
      <c r="BX300" s="62">
        <v>99</v>
      </c>
      <c r="BY300" s="62">
        <v>1</v>
      </c>
      <c r="BZ300" s="62">
        <v>1</v>
      </c>
      <c r="CA300" s="62">
        <v>99</v>
      </c>
      <c r="CB300" s="62">
        <v>99</v>
      </c>
      <c r="CC300" s="62">
        <v>1</v>
      </c>
      <c r="CD300" s="62">
        <v>1</v>
      </c>
      <c r="CE300" s="62">
        <v>1</v>
      </c>
      <c r="CF300" s="62">
        <v>1</v>
      </c>
      <c r="CG300" s="62">
        <v>1</v>
      </c>
      <c r="CH300" s="62">
        <v>99</v>
      </c>
      <c r="CI300" s="62">
        <v>1</v>
      </c>
      <c r="CJ300" s="62">
        <v>1</v>
      </c>
      <c r="CK300" s="62">
        <v>1</v>
      </c>
      <c r="CL300" s="62">
        <v>1</v>
      </c>
      <c r="CM300" s="62">
        <v>1</v>
      </c>
      <c r="CN300" s="62">
        <v>1</v>
      </c>
      <c r="CO300" s="62">
        <v>1</v>
      </c>
      <c r="CP300" s="62">
        <v>1</v>
      </c>
      <c r="CQ300" s="62">
        <v>1</v>
      </c>
      <c r="CR300" s="62">
        <v>297</v>
      </c>
      <c r="CS300" s="62" t="s">
        <v>682</v>
      </c>
      <c r="CT300" s="62">
        <v>1</v>
      </c>
      <c r="CU300" s="62">
        <v>1</v>
      </c>
      <c r="CV300" s="62">
        <v>1</v>
      </c>
      <c r="CW300" s="62">
        <v>1</v>
      </c>
      <c r="CX300" s="62">
        <v>1</v>
      </c>
      <c r="CY300" s="62">
        <v>297</v>
      </c>
      <c r="CZ300" s="62" t="s">
        <v>682</v>
      </c>
      <c r="DA300" s="62">
        <v>0</v>
      </c>
      <c r="DB300" s="62">
        <v>0</v>
      </c>
      <c r="DC300" s="62">
        <v>0</v>
      </c>
      <c r="DD300" s="62">
        <v>0</v>
      </c>
      <c r="DE300" s="62">
        <v>0</v>
      </c>
      <c r="DF300" s="62">
        <v>0</v>
      </c>
      <c r="DG300" s="62">
        <v>0</v>
      </c>
      <c r="DH300" s="62">
        <v>0</v>
      </c>
      <c r="DI300" s="62">
        <v>1</v>
      </c>
      <c r="DJ300" s="62">
        <v>1</v>
      </c>
      <c r="DK300" s="62">
        <v>1</v>
      </c>
      <c r="DM300" s="62" t="s">
        <v>680</v>
      </c>
    </row>
    <row r="301" spans="1:117" s="65" customFormat="1">
      <c r="A301" s="62" t="s">
        <v>680</v>
      </c>
      <c r="B301" s="62">
        <v>23</v>
      </c>
      <c r="C301" s="62" t="s">
        <v>683</v>
      </c>
      <c r="D301" s="62">
        <v>298</v>
      </c>
      <c r="E301" s="62">
        <v>71</v>
      </c>
      <c r="F301" s="62">
        <v>2</v>
      </c>
      <c r="G301" s="62">
        <v>26</v>
      </c>
      <c r="H301" s="62">
        <v>1</v>
      </c>
      <c r="I301" s="62">
        <v>2</v>
      </c>
      <c r="J301" s="62"/>
      <c r="K301" s="62">
        <v>1</v>
      </c>
      <c r="L301" s="62">
        <v>1</v>
      </c>
      <c r="M301" s="62">
        <v>1</v>
      </c>
      <c r="N301" s="62">
        <v>1</v>
      </c>
      <c r="O301" s="62">
        <v>1</v>
      </c>
      <c r="P301" s="62">
        <v>1</v>
      </c>
      <c r="Q301" s="62">
        <v>1</v>
      </c>
      <c r="R301" s="62">
        <v>1</v>
      </c>
      <c r="S301" s="62">
        <v>1</v>
      </c>
      <c r="T301" s="62">
        <v>1</v>
      </c>
      <c r="U301" s="62">
        <v>1</v>
      </c>
      <c r="V301" s="62">
        <v>99</v>
      </c>
      <c r="W301" s="62">
        <v>1</v>
      </c>
      <c r="X301" s="62">
        <v>1</v>
      </c>
      <c r="Y301" s="62">
        <v>1</v>
      </c>
      <c r="Z301" s="62">
        <v>1</v>
      </c>
      <c r="AA301" s="62">
        <v>1</v>
      </c>
      <c r="AB301" s="62">
        <v>1</v>
      </c>
      <c r="AC301" s="62">
        <v>1</v>
      </c>
      <c r="AD301" s="62">
        <v>1</v>
      </c>
      <c r="AE301" s="62">
        <v>1</v>
      </c>
      <c r="AF301" s="62">
        <v>1</v>
      </c>
      <c r="AG301" s="62">
        <v>1</v>
      </c>
      <c r="AH301" s="62">
        <v>1</v>
      </c>
      <c r="AI301" s="62">
        <v>99</v>
      </c>
      <c r="AJ301" s="62">
        <v>1</v>
      </c>
      <c r="AK301" s="62">
        <v>1</v>
      </c>
      <c r="AL301" s="62">
        <v>1</v>
      </c>
      <c r="AM301" s="62">
        <v>1</v>
      </c>
      <c r="AN301" s="62">
        <v>1</v>
      </c>
      <c r="AO301" s="62">
        <v>1</v>
      </c>
      <c r="AP301" s="62">
        <v>1</v>
      </c>
      <c r="AQ301" s="62">
        <v>1</v>
      </c>
      <c r="AR301" s="62">
        <v>1</v>
      </c>
      <c r="AS301" s="62">
        <v>1</v>
      </c>
      <c r="AT301" s="62">
        <v>1</v>
      </c>
      <c r="AU301" s="62">
        <v>1</v>
      </c>
      <c r="AV301" s="62">
        <v>1</v>
      </c>
      <c r="AW301" s="62">
        <v>1</v>
      </c>
      <c r="AX301" s="62">
        <v>1</v>
      </c>
      <c r="AY301" s="62">
        <v>1</v>
      </c>
      <c r="AZ301" s="62">
        <v>99</v>
      </c>
      <c r="BA301" s="62">
        <v>99</v>
      </c>
      <c r="BB301" s="62">
        <v>99</v>
      </c>
      <c r="BC301" s="62">
        <v>99</v>
      </c>
      <c r="BD301" s="62">
        <v>0.5</v>
      </c>
      <c r="BE301" s="62">
        <v>1</v>
      </c>
      <c r="BF301" s="62">
        <v>1</v>
      </c>
      <c r="BG301" s="62">
        <v>1</v>
      </c>
      <c r="BH301" s="62">
        <v>1</v>
      </c>
      <c r="BI301" s="62">
        <v>1</v>
      </c>
      <c r="BJ301" s="62">
        <v>1</v>
      </c>
      <c r="BK301" s="62">
        <v>1</v>
      </c>
      <c r="BL301" s="62">
        <v>1</v>
      </c>
      <c r="BM301" s="62">
        <v>1</v>
      </c>
      <c r="BN301" s="62">
        <v>1</v>
      </c>
      <c r="BO301" s="62">
        <v>1</v>
      </c>
      <c r="BP301" s="62">
        <v>1</v>
      </c>
      <c r="BQ301" s="62">
        <v>1</v>
      </c>
      <c r="BR301" s="62">
        <v>0</v>
      </c>
      <c r="BS301" s="62">
        <v>0</v>
      </c>
      <c r="BT301" s="62">
        <v>0</v>
      </c>
      <c r="BU301" s="62">
        <v>99</v>
      </c>
      <c r="BV301" s="62">
        <v>99</v>
      </c>
      <c r="BW301" s="62">
        <v>99</v>
      </c>
      <c r="BX301" s="62">
        <v>99</v>
      </c>
      <c r="BY301" s="62">
        <v>1</v>
      </c>
      <c r="BZ301" s="62">
        <v>1</v>
      </c>
      <c r="CA301" s="62">
        <v>99</v>
      </c>
      <c r="CB301" s="62">
        <v>99</v>
      </c>
      <c r="CC301" s="62">
        <v>1</v>
      </c>
      <c r="CD301" s="62">
        <v>1</v>
      </c>
      <c r="CE301" s="62">
        <v>1</v>
      </c>
      <c r="CF301" s="62">
        <v>1</v>
      </c>
      <c r="CG301" s="62">
        <v>1</v>
      </c>
      <c r="CH301" s="62">
        <v>99</v>
      </c>
      <c r="CI301" s="62">
        <v>1</v>
      </c>
      <c r="CJ301" s="62">
        <v>1</v>
      </c>
      <c r="CK301" s="62">
        <v>1</v>
      </c>
      <c r="CL301" s="62">
        <v>1</v>
      </c>
      <c r="CM301" s="62">
        <v>99</v>
      </c>
      <c r="CN301" s="62">
        <v>1</v>
      </c>
      <c r="CO301" s="62">
        <v>1</v>
      </c>
      <c r="CP301" s="62">
        <v>1</v>
      </c>
      <c r="CQ301" s="62">
        <v>1</v>
      </c>
      <c r="CR301" s="62">
        <v>298</v>
      </c>
      <c r="CS301" s="62" t="s">
        <v>683</v>
      </c>
      <c r="CT301" s="62">
        <v>1</v>
      </c>
      <c r="CU301" s="62">
        <v>1</v>
      </c>
      <c r="CV301" s="62">
        <v>1</v>
      </c>
      <c r="CW301" s="62">
        <v>1</v>
      </c>
      <c r="CX301" s="62">
        <v>1</v>
      </c>
      <c r="CY301" s="62">
        <v>298</v>
      </c>
      <c r="CZ301" s="62" t="s">
        <v>683</v>
      </c>
      <c r="DA301" s="62">
        <v>1</v>
      </c>
      <c r="DB301" s="62">
        <v>0</v>
      </c>
      <c r="DC301" s="62">
        <v>1</v>
      </c>
      <c r="DD301" s="62">
        <v>0</v>
      </c>
      <c r="DE301" s="62">
        <v>1</v>
      </c>
      <c r="DF301" s="62">
        <v>0</v>
      </c>
      <c r="DG301" s="62">
        <v>1</v>
      </c>
      <c r="DH301" s="62">
        <v>0</v>
      </c>
      <c r="DI301" s="62">
        <v>1</v>
      </c>
      <c r="DJ301" s="62">
        <v>1</v>
      </c>
      <c r="DK301" s="62">
        <v>1</v>
      </c>
      <c r="DM301" s="62" t="s">
        <v>680</v>
      </c>
    </row>
    <row r="302" spans="1:117" s="65" customFormat="1">
      <c r="A302" s="62" t="s">
        <v>680</v>
      </c>
      <c r="B302" s="62">
        <v>23</v>
      </c>
      <c r="C302" s="62" t="s">
        <v>684</v>
      </c>
      <c r="D302" s="62">
        <v>299</v>
      </c>
      <c r="E302" s="62">
        <v>56</v>
      </c>
      <c r="F302" s="62">
        <v>0</v>
      </c>
      <c r="G302" s="62">
        <v>8</v>
      </c>
      <c r="H302" s="62">
        <v>1</v>
      </c>
      <c r="I302" s="62">
        <v>2</v>
      </c>
      <c r="J302" s="62"/>
      <c r="K302" s="62">
        <v>1</v>
      </c>
      <c r="L302" s="62">
        <v>1</v>
      </c>
      <c r="M302" s="62">
        <v>1</v>
      </c>
      <c r="N302" s="62">
        <v>1</v>
      </c>
      <c r="O302" s="62">
        <v>1</v>
      </c>
      <c r="P302" s="62">
        <v>1</v>
      </c>
      <c r="Q302" s="62">
        <v>99</v>
      </c>
      <c r="R302" s="62">
        <v>1</v>
      </c>
      <c r="S302" s="62">
        <v>1</v>
      </c>
      <c r="T302" s="62">
        <v>1</v>
      </c>
      <c r="U302" s="62">
        <v>1</v>
      </c>
      <c r="V302" s="62">
        <v>99</v>
      </c>
      <c r="W302" s="62">
        <v>1</v>
      </c>
      <c r="X302" s="62">
        <v>1</v>
      </c>
      <c r="Y302" s="62">
        <v>1</v>
      </c>
      <c r="Z302" s="62">
        <v>1</v>
      </c>
      <c r="AA302" s="62">
        <v>1</v>
      </c>
      <c r="AB302" s="62">
        <v>1</v>
      </c>
      <c r="AC302" s="62">
        <v>1</v>
      </c>
      <c r="AD302" s="62">
        <v>1</v>
      </c>
      <c r="AE302" s="62">
        <v>1</v>
      </c>
      <c r="AF302" s="62">
        <v>1</v>
      </c>
      <c r="AG302" s="62">
        <v>1</v>
      </c>
      <c r="AH302" s="62">
        <v>1</v>
      </c>
      <c r="AI302" s="62">
        <v>99</v>
      </c>
      <c r="AJ302" s="62">
        <v>1</v>
      </c>
      <c r="AK302" s="62">
        <v>1</v>
      </c>
      <c r="AL302" s="62">
        <v>1</v>
      </c>
      <c r="AM302" s="62">
        <v>1</v>
      </c>
      <c r="AN302" s="62">
        <v>1</v>
      </c>
      <c r="AO302" s="62">
        <v>1</v>
      </c>
      <c r="AP302" s="62">
        <v>1</v>
      </c>
      <c r="AQ302" s="62">
        <v>0.5</v>
      </c>
      <c r="AR302" s="62">
        <v>1</v>
      </c>
      <c r="AS302" s="62">
        <v>1</v>
      </c>
      <c r="AT302" s="62">
        <v>0.5</v>
      </c>
      <c r="AU302" s="62">
        <v>1</v>
      </c>
      <c r="AV302" s="62">
        <v>0.5</v>
      </c>
      <c r="AW302" s="62">
        <v>1</v>
      </c>
      <c r="AX302" s="62">
        <v>1</v>
      </c>
      <c r="AY302" s="62">
        <v>1</v>
      </c>
      <c r="AZ302" s="62">
        <v>99</v>
      </c>
      <c r="BA302" s="62">
        <v>99</v>
      </c>
      <c r="BB302" s="62">
        <v>99</v>
      </c>
      <c r="BC302" s="62">
        <v>99</v>
      </c>
      <c r="BD302" s="62">
        <v>1</v>
      </c>
      <c r="BE302" s="62">
        <v>1</v>
      </c>
      <c r="BF302" s="62">
        <v>0.5</v>
      </c>
      <c r="BG302" s="62">
        <v>1</v>
      </c>
      <c r="BH302" s="62">
        <v>1</v>
      </c>
      <c r="BI302" s="62">
        <v>1</v>
      </c>
      <c r="BJ302" s="62">
        <v>1</v>
      </c>
      <c r="BK302" s="62">
        <v>1</v>
      </c>
      <c r="BL302" s="62">
        <v>0.5</v>
      </c>
      <c r="BM302" s="62">
        <v>0.5</v>
      </c>
      <c r="BN302" s="62">
        <v>0.5</v>
      </c>
      <c r="BO302" s="62">
        <v>0.5</v>
      </c>
      <c r="BP302" s="62">
        <v>1</v>
      </c>
      <c r="BQ302" s="62">
        <v>1</v>
      </c>
      <c r="BR302" s="62">
        <v>0.5</v>
      </c>
      <c r="BS302" s="62">
        <v>1</v>
      </c>
      <c r="BT302" s="62">
        <v>1</v>
      </c>
      <c r="BU302" s="62">
        <v>99</v>
      </c>
      <c r="BV302" s="62">
        <v>99</v>
      </c>
      <c r="BW302" s="62">
        <v>99</v>
      </c>
      <c r="BX302" s="62">
        <v>99</v>
      </c>
      <c r="BY302" s="62">
        <v>1</v>
      </c>
      <c r="BZ302" s="62">
        <v>1</v>
      </c>
      <c r="CA302" s="62">
        <v>1</v>
      </c>
      <c r="CB302" s="62">
        <v>99</v>
      </c>
      <c r="CC302" s="62">
        <v>1</v>
      </c>
      <c r="CD302" s="62">
        <v>1</v>
      </c>
      <c r="CE302" s="62">
        <v>1</v>
      </c>
      <c r="CF302" s="62">
        <v>1</v>
      </c>
      <c r="CG302" s="62">
        <v>99</v>
      </c>
      <c r="CH302" s="62">
        <v>1</v>
      </c>
      <c r="CI302" s="62">
        <v>1</v>
      </c>
      <c r="CJ302" s="62">
        <v>1</v>
      </c>
      <c r="CK302" s="62">
        <v>1</v>
      </c>
      <c r="CL302" s="62">
        <v>1</v>
      </c>
      <c r="CM302" s="62">
        <v>1</v>
      </c>
      <c r="CN302" s="62">
        <v>1</v>
      </c>
      <c r="CO302" s="62">
        <v>1</v>
      </c>
      <c r="CP302" s="62">
        <v>1</v>
      </c>
      <c r="CQ302" s="62">
        <v>1</v>
      </c>
      <c r="CR302" s="62">
        <v>299</v>
      </c>
      <c r="CS302" s="62" t="s">
        <v>684</v>
      </c>
      <c r="CT302" s="62">
        <v>1</v>
      </c>
      <c r="CU302" s="62">
        <v>1</v>
      </c>
      <c r="CV302" s="62">
        <v>1</v>
      </c>
      <c r="CW302" s="62">
        <v>1</v>
      </c>
      <c r="CX302" s="62">
        <v>1</v>
      </c>
      <c r="CY302" s="62">
        <v>299</v>
      </c>
      <c r="CZ302" s="62" t="s">
        <v>684</v>
      </c>
      <c r="DA302" s="62">
        <v>0</v>
      </c>
      <c r="DB302" s="62">
        <v>0</v>
      </c>
      <c r="DC302" s="62">
        <v>0</v>
      </c>
      <c r="DD302" s="62">
        <v>0</v>
      </c>
      <c r="DE302" s="62">
        <v>0</v>
      </c>
      <c r="DF302" s="62">
        <v>0</v>
      </c>
      <c r="DG302" s="62">
        <v>0</v>
      </c>
      <c r="DH302" s="62">
        <v>0</v>
      </c>
      <c r="DI302" s="62">
        <v>1</v>
      </c>
      <c r="DJ302" s="62">
        <v>1</v>
      </c>
      <c r="DK302" s="62">
        <v>1</v>
      </c>
      <c r="DM302" s="62" t="s">
        <v>680</v>
      </c>
    </row>
    <row r="303" spans="1:117" s="65" customFormat="1">
      <c r="A303" s="62" t="s">
        <v>680</v>
      </c>
      <c r="B303" s="62">
        <v>23</v>
      </c>
      <c r="C303" s="62" t="s">
        <v>685</v>
      </c>
      <c r="D303" s="62">
        <v>300</v>
      </c>
      <c r="E303" s="62">
        <v>50</v>
      </c>
      <c r="F303" s="62">
        <v>3</v>
      </c>
      <c r="G303" s="62">
        <v>15</v>
      </c>
      <c r="H303" s="62">
        <v>1</v>
      </c>
      <c r="I303" s="62">
        <v>2</v>
      </c>
      <c r="J303" s="62"/>
      <c r="K303" s="62">
        <v>1</v>
      </c>
      <c r="L303" s="62">
        <v>1</v>
      </c>
      <c r="M303" s="62">
        <v>1</v>
      </c>
      <c r="N303" s="62">
        <v>1</v>
      </c>
      <c r="O303" s="62">
        <v>1</v>
      </c>
      <c r="P303" s="62">
        <v>1</v>
      </c>
      <c r="Q303" s="62">
        <v>99</v>
      </c>
      <c r="R303" s="62">
        <v>1</v>
      </c>
      <c r="S303" s="62">
        <v>1</v>
      </c>
      <c r="T303" s="62">
        <v>1</v>
      </c>
      <c r="U303" s="62">
        <v>1</v>
      </c>
      <c r="V303" s="62">
        <v>99</v>
      </c>
      <c r="W303" s="62">
        <v>1</v>
      </c>
      <c r="X303" s="62">
        <v>1</v>
      </c>
      <c r="Y303" s="62">
        <v>1</v>
      </c>
      <c r="Z303" s="62">
        <v>1</v>
      </c>
      <c r="AA303" s="62">
        <v>1</v>
      </c>
      <c r="AB303" s="62">
        <v>1</v>
      </c>
      <c r="AC303" s="62">
        <v>1</v>
      </c>
      <c r="AD303" s="62">
        <v>1</v>
      </c>
      <c r="AE303" s="62">
        <v>1</v>
      </c>
      <c r="AF303" s="62">
        <v>1</v>
      </c>
      <c r="AG303" s="62">
        <v>1</v>
      </c>
      <c r="AH303" s="62">
        <v>1</v>
      </c>
      <c r="AI303" s="62">
        <v>99</v>
      </c>
      <c r="AJ303" s="62">
        <v>1</v>
      </c>
      <c r="AK303" s="62">
        <v>1</v>
      </c>
      <c r="AL303" s="62">
        <v>1</v>
      </c>
      <c r="AM303" s="62">
        <v>1</v>
      </c>
      <c r="AN303" s="62">
        <v>1</v>
      </c>
      <c r="AO303" s="62">
        <v>1</v>
      </c>
      <c r="AP303" s="62">
        <v>1</v>
      </c>
      <c r="AQ303" s="62">
        <v>0</v>
      </c>
      <c r="AR303" s="62">
        <v>1</v>
      </c>
      <c r="AS303" s="62">
        <v>1</v>
      </c>
      <c r="AT303" s="62">
        <v>0</v>
      </c>
      <c r="AU303" s="62">
        <v>1</v>
      </c>
      <c r="AV303" s="62">
        <v>1</v>
      </c>
      <c r="AW303" s="62">
        <v>1</v>
      </c>
      <c r="AX303" s="62">
        <v>0</v>
      </c>
      <c r="AY303" s="62">
        <v>1</v>
      </c>
      <c r="AZ303" s="62">
        <v>99</v>
      </c>
      <c r="BA303" s="62">
        <v>99</v>
      </c>
      <c r="BB303" s="62">
        <v>99</v>
      </c>
      <c r="BC303" s="62">
        <v>99</v>
      </c>
      <c r="BD303" s="62">
        <v>1</v>
      </c>
      <c r="BE303" s="62">
        <v>1</v>
      </c>
      <c r="BF303" s="62">
        <v>1</v>
      </c>
      <c r="BG303" s="62">
        <v>0</v>
      </c>
      <c r="BH303" s="62">
        <v>1</v>
      </c>
      <c r="BI303" s="62">
        <v>0</v>
      </c>
      <c r="BJ303" s="62">
        <v>0</v>
      </c>
      <c r="BK303" s="62">
        <v>0</v>
      </c>
      <c r="BL303" s="62">
        <v>0</v>
      </c>
      <c r="BM303" s="62">
        <v>0</v>
      </c>
      <c r="BN303" s="62">
        <v>0</v>
      </c>
      <c r="BO303" s="62">
        <v>0</v>
      </c>
      <c r="BP303" s="62">
        <v>0</v>
      </c>
      <c r="BQ303" s="62">
        <v>0</v>
      </c>
      <c r="BR303" s="62">
        <v>0</v>
      </c>
      <c r="BS303" s="62">
        <v>0</v>
      </c>
      <c r="BT303" s="62">
        <v>0</v>
      </c>
      <c r="BU303" s="62">
        <v>99</v>
      </c>
      <c r="BV303" s="62">
        <v>99</v>
      </c>
      <c r="BW303" s="62">
        <v>99</v>
      </c>
      <c r="BX303" s="62">
        <v>99</v>
      </c>
      <c r="BY303" s="62">
        <v>1</v>
      </c>
      <c r="BZ303" s="62">
        <v>99</v>
      </c>
      <c r="CA303" s="62">
        <v>99</v>
      </c>
      <c r="CB303" s="62">
        <v>99</v>
      </c>
      <c r="CC303" s="62">
        <v>0</v>
      </c>
      <c r="CD303" s="62">
        <v>1</v>
      </c>
      <c r="CE303" s="62">
        <v>1</v>
      </c>
      <c r="CF303" s="62">
        <v>0</v>
      </c>
      <c r="CG303" s="62">
        <v>99</v>
      </c>
      <c r="CH303" s="62">
        <v>99</v>
      </c>
      <c r="CI303" s="62">
        <v>1</v>
      </c>
      <c r="CJ303" s="62">
        <v>1</v>
      </c>
      <c r="CK303" s="62">
        <v>1</v>
      </c>
      <c r="CL303" s="62">
        <v>1</v>
      </c>
      <c r="CM303" s="62">
        <v>99</v>
      </c>
      <c r="CN303" s="62">
        <v>1</v>
      </c>
      <c r="CO303" s="62">
        <v>1</v>
      </c>
      <c r="CP303" s="62">
        <v>1</v>
      </c>
      <c r="CQ303" s="62">
        <v>0</v>
      </c>
      <c r="CR303" s="62">
        <v>300</v>
      </c>
      <c r="CS303" s="62" t="s">
        <v>685</v>
      </c>
      <c r="CT303" s="62">
        <v>1</v>
      </c>
      <c r="CU303" s="62">
        <v>1</v>
      </c>
      <c r="CV303" s="62">
        <v>1</v>
      </c>
      <c r="CW303" s="62">
        <v>1</v>
      </c>
      <c r="CX303" s="62">
        <v>1</v>
      </c>
      <c r="CY303" s="62">
        <v>300</v>
      </c>
      <c r="CZ303" s="62" t="s">
        <v>685</v>
      </c>
      <c r="DA303" s="62">
        <v>0</v>
      </c>
      <c r="DB303" s="62">
        <v>0</v>
      </c>
      <c r="DC303" s="62">
        <v>0</v>
      </c>
      <c r="DD303" s="62">
        <v>0</v>
      </c>
      <c r="DE303" s="62">
        <v>0</v>
      </c>
      <c r="DF303" s="62">
        <v>0</v>
      </c>
      <c r="DG303" s="62">
        <v>0</v>
      </c>
      <c r="DH303" s="62">
        <v>0</v>
      </c>
      <c r="DI303" s="62">
        <v>1</v>
      </c>
      <c r="DJ303" s="62">
        <v>1</v>
      </c>
      <c r="DK303" s="62">
        <v>1</v>
      </c>
      <c r="DM303" s="62" t="s">
        <v>680</v>
      </c>
    </row>
    <row r="304" spans="1:117" s="65" customFormat="1">
      <c r="A304" s="62" t="s">
        <v>680</v>
      </c>
      <c r="B304" s="62">
        <v>23</v>
      </c>
      <c r="C304" s="62" t="s">
        <v>686</v>
      </c>
      <c r="D304" s="62">
        <v>301</v>
      </c>
      <c r="E304" s="62">
        <v>28</v>
      </c>
      <c r="F304" s="62">
        <v>5</v>
      </c>
      <c r="G304" s="62">
        <v>11</v>
      </c>
      <c r="H304" s="62">
        <v>1</v>
      </c>
      <c r="I304" s="62">
        <v>2</v>
      </c>
      <c r="J304" s="62">
        <v>3</v>
      </c>
      <c r="K304" s="62">
        <v>1</v>
      </c>
      <c r="L304" s="62">
        <v>1</v>
      </c>
      <c r="M304" s="62">
        <v>1</v>
      </c>
      <c r="N304" s="62">
        <v>1</v>
      </c>
      <c r="O304" s="62">
        <v>1</v>
      </c>
      <c r="P304" s="62">
        <v>1</v>
      </c>
      <c r="Q304" s="62">
        <v>99</v>
      </c>
      <c r="R304" s="62">
        <v>1</v>
      </c>
      <c r="S304" s="62">
        <v>1</v>
      </c>
      <c r="T304" s="62">
        <v>1</v>
      </c>
      <c r="U304" s="62">
        <v>1</v>
      </c>
      <c r="V304" s="62">
        <v>99</v>
      </c>
      <c r="W304" s="62">
        <v>1</v>
      </c>
      <c r="X304" s="62">
        <v>1</v>
      </c>
      <c r="Y304" s="62">
        <v>1</v>
      </c>
      <c r="Z304" s="62">
        <v>1</v>
      </c>
      <c r="AA304" s="62">
        <v>1</v>
      </c>
      <c r="AB304" s="62">
        <v>1</v>
      </c>
      <c r="AC304" s="62">
        <v>1</v>
      </c>
      <c r="AD304" s="62">
        <v>1</v>
      </c>
      <c r="AE304" s="62">
        <v>1</v>
      </c>
      <c r="AF304" s="62">
        <v>1</v>
      </c>
      <c r="AG304" s="62">
        <v>1</v>
      </c>
      <c r="AH304" s="62">
        <v>1</v>
      </c>
      <c r="AI304" s="62">
        <v>99</v>
      </c>
      <c r="AJ304" s="62">
        <v>1</v>
      </c>
      <c r="AK304" s="62">
        <v>1</v>
      </c>
      <c r="AL304" s="62">
        <v>1</v>
      </c>
      <c r="AM304" s="62">
        <v>1</v>
      </c>
      <c r="AN304" s="62">
        <v>1</v>
      </c>
      <c r="AO304" s="62">
        <v>1</v>
      </c>
      <c r="AP304" s="62">
        <v>1</v>
      </c>
      <c r="AQ304" s="62">
        <v>1</v>
      </c>
      <c r="AR304" s="62">
        <v>1</v>
      </c>
      <c r="AS304" s="62">
        <v>1</v>
      </c>
      <c r="AT304" s="62">
        <v>1</v>
      </c>
      <c r="AU304" s="62">
        <v>1</v>
      </c>
      <c r="AV304" s="62">
        <v>1</v>
      </c>
      <c r="AW304" s="62">
        <v>1</v>
      </c>
      <c r="AX304" s="62">
        <v>1</v>
      </c>
      <c r="AY304" s="62">
        <v>1</v>
      </c>
      <c r="AZ304" s="62">
        <v>99</v>
      </c>
      <c r="BA304" s="62">
        <v>99</v>
      </c>
      <c r="BB304" s="62">
        <v>99</v>
      </c>
      <c r="BC304" s="62">
        <v>99</v>
      </c>
      <c r="BD304" s="62">
        <v>1</v>
      </c>
      <c r="BE304" s="62">
        <v>1</v>
      </c>
      <c r="BF304" s="62">
        <v>1</v>
      </c>
      <c r="BG304" s="62">
        <v>1</v>
      </c>
      <c r="BH304" s="62">
        <v>1</v>
      </c>
      <c r="BI304" s="62">
        <v>1</v>
      </c>
      <c r="BJ304" s="62">
        <v>1</v>
      </c>
      <c r="BK304" s="62">
        <v>1</v>
      </c>
      <c r="BL304" s="62">
        <v>1</v>
      </c>
      <c r="BM304" s="62">
        <v>0</v>
      </c>
      <c r="BN304" s="62">
        <v>0</v>
      </c>
      <c r="BO304" s="62">
        <v>1</v>
      </c>
      <c r="BP304" s="62">
        <v>1</v>
      </c>
      <c r="BQ304" s="62">
        <v>0.5</v>
      </c>
      <c r="BR304" s="62">
        <v>1</v>
      </c>
      <c r="BS304" s="62">
        <v>1</v>
      </c>
      <c r="BT304" s="62">
        <v>1</v>
      </c>
      <c r="BU304" s="62">
        <v>99</v>
      </c>
      <c r="BV304" s="62">
        <v>99</v>
      </c>
      <c r="BW304" s="62">
        <v>99</v>
      </c>
      <c r="BX304" s="62">
        <v>99</v>
      </c>
      <c r="BY304" s="62">
        <v>1</v>
      </c>
      <c r="BZ304" s="62">
        <v>1</v>
      </c>
      <c r="CA304" s="62">
        <v>99</v>
      </c>
      <c r="CB304" s="62">
        <v>99</v>
      </c>
      <c r="CC304" s="62">
        <v>1</v>
      </c>
      <c r="CD304" s="62">
        <v>1</v>
      </c>
      <c r="CE304" s="62">
        <v>1</v>
      </c>
      <c r="CF304" s="62">
        <v>1</v>
      </c>
      <c r="CG304" s="62">
        <v>1</v>
      </c>
      <c r="CH304" s="62">
        <v>1</v>
      </c>
      <c r="CI304" s="62">
        <v>1</v>
      </c>
      <c r="CJ304" s="62">
        <v>1</v>
      </c>
      <c r="CK304" s="62">
        <v>1</v>
      </c>
      <c r="CL304" s="62">
        <v>1</v>
      </c>
      <c r="CM304" s="62">
        <v>99</v>
      </c>
      <c r="CN304" s="62">
        <v>1</v>
      </c>
      <c r="CO304" s="62">
        <v>1</v>
      </c>
      <c r="CP304" s="62">
        <v>1</v>
      </c>
      <c r="CQ304" s="62">
        <v>1</v>
      </c>
      <c r="CR304" s="62">
        <v>301</v>
      </c>
      <c r="CS304" s="62" t="s">
        <v>686</v>
      </c>
      <c r="CT304" s="62">
        <v>1</v>
      </c>
      <c r="CU304" s="62">
        <v>1</v>
      </c>
      <c r="CV304" s="62">
        <v>1</v>
      </c>
      <c r="CW304" s="62">
        <v>1</v>
      </c>
      <c r="CX304" s="62">
        <v>1</v>
      </c>
      <c r="CY304" s="62">
        <v>301</v>
      </c>
      <c r="CZ304" s="62" t="s">
        <v>686</v>
      </c>
      <c r="DA304" s="62">
        <v>1</v>
      </c>
      <c r="DB304" s="62">
        <v>0</v>
      </c>
      <c r="DC304" s="62">
        <v>0</v>
      </c>
      <c r="DD304" s="62">
        <v>0</v>
      </c>
      <c r="DE304" s="62">
        <v>0</v>
      </c>
      <c r="DF304" s="62">
        <v>0</v>
      </c>
      <c r="DG304" s="62">
        <v>0</v>
      </c>
      <c r="DH304" s="62">
        <v>0</v>
      </c>
      <c r="DI304" s="62">
        <v>1</v>
      </c>
      <c r="DJ304" s="62">
        <v>1</v>
      </c>
      <c r="DK304" s="62">
        <v>1</v>
      </c>
      <c r="DM304" s="62" t="s">
        <v>680</v>
      </c>
    </row>
    <row r="305" spans="1:117" s="65" customFormat="1">
      <c r="A305" s="62" t="s">
        <v>680</v>
      </c>
      <c r="B305" s="62">
        <v>23</v>
      </c>
      <c r="C305" s="62" t="s">
        <v>687</v>
      </c>
      <c r="D305" s="62">
        <v>302</v>
      </c>
      <c r="E305" s="62">
        <v>55</v>
      </c>
      <c r="F305" s="62">
        <v>1</v>
      </c>
      <c r="G305" s="62">
        <v>16</v>
      </c>
      <c r="H305" s="62">
        <v>1</v>
      </c>
      <c r="I305" s="62">
        <v>2</v>
      </c>
      <c r="J305" s="62"/>
      <c r="K305" s="62">
        <v>1</v>
      </c>
      <c r="L305" s="62">
        <v>1</v>
      </c>
      <c r="M305" s="62">
        <v>1</v>
      </c>
      <c r="N305" s="62">
        <v>1</v>
      </c>
      <c r="O305" s="62">
        <v>1</v>
      </c>
      <c r="P305" s="62">
        <v>1</v>
      </c>
      <c r="Q305" s="62">
        <v>99</v>
      </c>
      <c r="R305" s="62">
        <v>1</v>
      </c>
      <c r="S305" s="62">
        <v>1</v>
      </c>
      <c r="T305" s="62">
        <v>1</v>
      </c>
      <c r="U305" s="62">
        <v>1</v>
      </c>
      <c r="V305" s="62">
        <v>99</v>
      </c>
      <c r="W305" s="62">
        <v>1</v>
      </c>
      <c r="X305" s="62">
        <v>1</v>
      </c>
      <c r="Y305" s="62">
        <v>1</v>
      </c>
      <c r="Z305" s="62">
        <v>1</v>
      </c>
      <c r="AA305" s="62">
        <v>1</v>
      </c>
      <c r="AB305" s="62">
        <v>1</v>
      </c>
      <c r="AC305" s="62">
        <v>1</v>
      </c>
      <c r="AD305" s="62">
        <v>1</v>
      </c>
      <c r="AE305" s="62">
        <v>1</v>
      </c>
      <c r="AF305" s="62">
        <v>1</v>
      </c>
      <c r="AG305" s="62">
        <v>1</v>
      </c>
      <c r="AH305" s="62">
        <v>1</v>
      </c>
      <c r="AI305" s="62">
        <v>99</v>
      </c>
      <c r="AJ305" s="62">
        <v>1</v>
      </c>
      <c r="AK305" s="62">
        <v>1</v>
      </c>
      <c r="AL305" s="62">
        <v>1</v>
      </c>
      <c r="AM305" s="62">
        <v>1</v>
      </c>
      <c r="AN305" s="62">
        <v>1</v>
      </c>
      <c r="AO305" s="62">
        <v>1</v>
      </c>
      <c r="AP305" s="62">
        <v>1</v>
      </c>
      <c r="AQ305" s="62">
        <v>0.5</v>
      </c>
      <c r="AR305" s="62">
        <v>1</v>
      </c>
      <c r="AS305" s="62">
        <v>1</v>
      </c>
      <c r="AT305" s="62">
        <v>0.5</v>
      </c>
      <c r="AU305" s="62">
        <v>1</v>
      </c>
      <c r="AV305" s="62">
        <v>0.5</v>
      </c>
      <c r="AW305" s="62">
        <v>1</v>
      </c>
      <c r="AX305" s="62">
        <v>1</v>
      </c>
      <c r="AY305" s="62">
        <v>1</v>
      </c>
      <c r="AZ305" s="62">
        <v>99</v>
      </c>
      <c r="BA305" s="62">
        <v>99</v>
      </c>
      <c r="BB305" s="62">
        <v>99</v>
      </c>
      <c r="BC305" s="62">
        <v>99</v>
      </c>
      <c r="BD305" s="62">
        <v>1</v>
      </c>
      <c r="BE305" s="62">
        <v>1</v>
      </c>
      <c r="BF305" s="62">
        <v>0.5</v>
      </c>
      <c r="BG305" s="62">
        <v>1</v>
      </c>
      <c r="BH305" s="62">
        <v>1</v>
      </c>
      <c r="BI305" s="62">
        <v>1</v>
      </c>
      <c r="BJ305" s="62">
        <v>1</v>
      </c>
      <c r="BK305" s="62">
        <v>1</v>
      </c>
      <c r="BL305" s="62">
        <v>0.5</v>
      </c>
      <c r="BM305" s="62">
        <v>0.5</v>
      </c>
      <c r="BN305" s="62">
        <v>0.5</v>
      </c>
      <c r="BO305" s="62">
        <v>0.5</v>
      </c>
      <c r="BP305" s="62">
        <v>1</v>
      </c>
      <c r="BQ305" s="62">
        <v>1</v>
      </c>
      <c r="BR305" s="62">
        <v>0.5</v>
      </c>
      <c r="BS305" s="62">
        <v>1</v>
      </c>
      <c r="BT305" s="62">
        <v>1</v>
      </c>
      <c r="BU305" s="62">
        <v>99</v>
      </c>
      <c r="BV305" s="62">
        <v>99</v>
      </c>
      <c r="BW305" s="62">
        <v>99</v>
      </c>
      <c r="BX305" s="62">
        <v>99</v>
      </c>
      <c r="BY305" s="62">
        <v>1</v>
      </c>
      <c r="BZ305" s="62">
        <v>1</v>
      </c>
      <c r="CA305" s="62">
        <v>1</v>
      </c>
      <c r="CB305" s="62">
        <v>99</v>
      </c>
      <c r="CC305" s="62">
        <v>1</v>
      </c>
      <c r="CD305" s="62">
        <v>1</v>
      </c>
      <c r="CE305" s="62">
        <v>1</v>
      </c>
      <c r="CF305" s="62">
        <v>1</v>
      </c>
      <c r="CG305" s="62">
        <v>99</v>
      </c>
      <c r="CH305" s="62">
        <v>1</v>
      </c>
      <c r="CI305" s="62">
        <v>1</v>
      </c>
      <c r="CJ305" s="62">
        <v>1</v>
      </c>
      <c r="CK305" s="62">
        <v>1</v>
      </c>
      <c r="CL305" s="62">
        <v>1</v>
      </c>
      <c r="CM305" s="62">
        <v>1</v>
      </c>
      <c r="CN305" s="62">
        <v>1</v>
      </c>
      <c r="CO305" s="62">
        <v>1</v>
      </c>
      <c r="CP305" s="62">
        <v>1</v>
      </c>
      <c r="CQ305" s="62">
        <v>1</v>
      </c>
      <c r="CR305" s="62">
        <v>302</v>
      </c>
      <c r="CS305" s="62" t="s">
        <v>687</v>
      </c>
      <c r="CT305" s="62">
        <v>1</v>
      </c>
      <c r="CU305" s="62">
        <v>1</v>
      </c>
      <c r="CV305" s="62">
        <v>1</v>
      </c>
      <c r="CW305" s="62">
        <v>1</v>
      </c>
      <c r="CX305" s="62">
        <v>1</v>
      </c>
      <c r="CY305" s="62">
        <v>302</v>
      </c>
      <c r="CZ305" s="62" t="s">
        <v>687</v>
      </c>
      <c r="DA305" s="62">
        <v>0</v>
      </c>
      <c r="DB305" s="62">
        <v>0</v>
      </c>
      <c r="DC305" s="62">
        <v>0</v>
      </c>
      <c r="DD305" s="62">
        <v>0</v>
      </c>
      <c r="DE305" s="62">
        <v>0</v>
      </c>
      <c r="DF305" s="62">
        <v>0</v>
      </c>
      <c r="DG305" s="62">
        <v>0</v>
      </c>
      <c r="DH305" s="62">
        <v>0</v>
      </c>
      <c r="DI305" s="62">
        <v>1</v>
      </c>
      <c r="DJ305" s="62">
        <v>1</v>
      </c>
      <c r="DK305" s="62">
        <v>1</v>
      </c>
      <c r="DM305" s="62" t="s">
        <v>680</v>
      </c>
    </row>
    <row r="306" spans="1:117" s="65" customFormat="1">
      <c r="A306" s="62" t="s">
        <v>688</v>
      </c>
      <c r="B306" s="62">
        <v>24</v>
      </c>
      <c r="C306" s="62" t="s">
        <v>689</v>
      </c>
      <c r="D306" s="62">
        <v>303</v>
      </c>
      <c r="E306" s="62">
        <v>550</v>
      </c>
      <c r="F306" s="62">
        <v>28</v>
      </c>
      <c r="G306" s="62">
        <v>134</v>
      </c>
      <c r="H306" s="62">
        <v>1</v>
      </c>
      <c r="I306" s="62">
        <v>2</v>
      </c>
      <c r="J306" s="62"/>
      <c r="K306" s="62">
        <v>1</v>
      </c>
      <c r="L306" s="62">
        <v>1</v>
      </c>
      <c r="M306" s="62">
        <v>1</v>
      </c>
      <c r="N306" s="62">
        <v>1</v>
      </c>
      <c r="O306" s="62">
        <v>1</v>
      </c>
      <c r="P306" s="62">
        <v>1</v>
      </c>
      <c r="Q306" s="62">
        <v>1</v>
      </c>
      <c r="R306" s="62">
        <v>1</v>
      </c>
      <c r="S306" s="62">
        <v>1</v>
      </c>
      <c r="T306" s="62">
        <v>1</v>
      </c>
      <c r="U306" s="62">
        <v>1</v>
      </c>
      <c r="V306" s="62">
        <v>99</v>
      </c>
      <c r="W306" s="62">
        <v>1</v>
      </c>
      <c r="X306" s="62">
        <v>1</v>
      </c>
      <c r="Y306" s="62">
        <v>1</v>
      </c>
      <c r="Z306" s="62">
        <v>1</v>
      </c>
      <c r="AA306" s="62">
        <v>1</v>
      </c>
      <c r="AB306" s="62">
        <v>1</v>
      </c>
      <c r="AC306" s="62">
        <v>1</v>
      </c>
      <c r="AD306" s="62">
        <v>1</v>
      </c>
      <c r="AE306" s="62">
        <v>1</v>
      </c>
      <c r="AF306" s="62">
        <v>1</v>
      </c>
      <c r="AG306" s="62">
        <v>1</v>
      </c>
      <c r="AH306" s="62">
        <v>1</v>
      </c>
      <c r="AI306" s="62">
        <v>1</v>
      </c>
      <c r="AJ306" s="62">
        <v>1</v>
      </c>
      <c r="AK306" s="62">
        <v>1</v>
      </c>
      <c r="AL306" s="62">
        <v>1</v>
      </c>
      <c r="AM306" s="62">
        <v>1</v>
      </c>
      <c r="AN306" s="62">
        <v>1</v>
      </c>
      <c r="AO306" s="62">
        <v>1</v>
      </c>
      <c r="AP306" s="62">
        <v>1</v>
      </c>
      <c r="AQ306" s="62">
        <v>1</v>
      </c>
      <c r="AR306" s="62">
        <v>1</v>
      </c>
      <c r="AS306" s="62">
        <v>1</v>
      </c>
      <c r="AT306" s="62">
        <v>1</v>
      </c>
      <c r="AU306" s="62">
        <v>1</v>
      </c>
      <c r="AV306" s="62">
        <v>1</v>
      </c>
      <c r="AW306" s="62">
        <v>1</v>
      </c>
      <c r="AX306" s="62">
        <v>1</v>
      </c>
      <c r="AY306" s="62">
        <v>1</v>
      </c>
      <c r="AZ306" s="62">
        <v>99</v>
      </c>
      <c r="BA306" s="62">
        <v>99</v>
      </c>
      <c r="BB306" s="62">
        <v>99</v>
      </c>
      <c r="BC306" s="62">
        <v>99</v>
      </c>
      <c r="BD306" s="62">
        <v>1</v>
      </c>
      <c r="BE306" s="62">
        <v>1</v>
      </c>
      <c r="BF306" s="62">
        <v>1</v>
      </c>
      <c r="BG306" s="62">
        <v>1</v>
      </c>
      <c r="BH306" s="62">
        <v>1</v>
      </c>
      <c r="BI306" s="62">
        <v>1</v>
      </c>
      <c r="BJ306" s="62">
        <v>1</v>
      </c>
      <c r="BK306" s="62">
        <v>1</v>
      </c>
      <c r="BL306" s="62">
        <v>1</v>
      </c>
      <c r="BM306" s="62">
        <v>1</v>
      </c>
      <c r="BN306" s="62">
        <v>1</v>
      </c>
      <c r="BO306" s="62">
        <v>1</v>
      </c>
      <c r="BP306" s="62">
        <v>1</v>
      </c>
      <c r="BQ306" s="62">
        <v>1</v>
      </c>
      <c r="BR306" s="62">
        <v>1</v>
      </c>
      <c r="BS306" s="62">
        <v>1</v>
      </c>
      <c r="BT306" s="62">
        <v>1</v>
      </c>
      <c r="BU306" s="62">
        <v>99</v>
      </c>
      <c r="BV306" s="62">
        <v>99</v>
      </c>
      <c r="BW306" s="62">
        <v>99</v>
      </c>
      <c r="BX306" s="62">
        <v>99</v>
      </c>
      <c r="BY306" s="62">
        <v>1</v>
      </c>
      <c r="BZ306" s="62">
        <v>1</v>
      </c>
      <c r="CA306" s="62">
        <v>99</v>
      </c>
      <c r="CB306" s="62">
        <v>99</v>
      </c>
      <c r="CC306" s="62">
        <v>1</v>
      </c>
      <c r="CD306" s="62">
        <v>1</v>
      </c>
      <c r="CE306" s="62">
        <v>1</v>
      </c>
      <c r="CF306" s="62">
        <v>1</v>
      </c>
      <c r="CG306" s="62">
        <v>1</v>
      </c>
      <c r="CH306" s="62">
        <v>99</v>
      </c>
      <c r="CI306" s="62">
        <v>1</v>
      </c>
      <c r="CJ306" s="62">
        <v>1</v>
      </c>
      <c r="CK306" s="62">
        <v>1</v>
      </c>
      <c r="CL306" s="62">
        <v>1</v>
      </c>
      <c r="CM306" s="62">
        <v>1</v>
      </c>
      <c r="CN306" s="62">
        <v>1</v>
      </c>
      <c r="CO306" s="62">
        <v>1</v>
      </c>
      <c r="CP306" s="62">
        <v>1</v>
      </c>
      <c r="CQ306" s="62">
        <v>1</v>
      </c>
      <c r="CR306" s="62">
        <v>303</v>
      </c>
      <c r="CS306" s="62" t="s">
        <v>689</v>
      </c>
      <c r="CT306" s="62">
        <v>1</v>
      </c>
      <c r="CU306" s="62">
        <v>1</v>
      </c>
      <c r="CV306" s="62">
        <v>1</v>
      </c>
      <c r="CW306" s="62">
        <v>1</v>
      </c>
      <c r="CX306" s="62">
        <v>1</v>
      </c>
      <c r="CY306" s="62">
        <v>303</v>
      </c>
      <c r="CZ306" s="62" t="s">
        <v>689</v>
      </c>
      <c r="DA306" s="62">
        <v>1</v>
      </c>
      <c r="DB306" s="62">
        <v>1</v>
      </c>
      <c r="DC306" s="62">
        <v>1</v>
      </c>
      <c r="DD306" s="62">
        <v>0</v>
      </c>
      <c r="DE306" s="62">
        <v>1</v>
      </c>
      <c r="DF306" s="62">
        <v>1</v>
      </c>
      <c r="DG306" s="62">
        <v>1</v>
      </c>
      <c r="DH306" s="62">
        <v>0</v>
      </c>
      <c r="DI306" s="62">
        <v>1</v>
      </c>
      <c r="DJ306" s="62">
        <v>1</v>
      </c>
      <c r="DK306" s="62">
        <v>1</v>
      </c>
      <c r="DM306" s="62" t="s">
        <v>688</v>
      </c>
    </row>
    <row r="307" spans="1:117" s="65" customFormat="1">
      <c r="A307" s="62" t="s">
        <v>688</v>
      </c>
      <c r="B307" s="62">
        <v>24</v>
      </c>
      <c r="C307" s="62" t="s">
        <v>690</v>
      </c>
      <c r="D307" s="62">
        <v>304</v>
      </c>
      <c r="E307" s="62">
        <v>102</v>
      </c>
      <c r="F307" s="62">
        <v>5</v>
      </c>
      <c r="G307" s="62">
        <v>31</v>
      </c>
      <c r="H307" s="62">
        <v>1</v>
      </c>
      <c r="I307" s="62">
        <v>2</v>
      </c>
      <c r="J307" s="62"/>
      <c r="K307" s="62">
        <v>1</v>
      </c>
      <c r="L307" s="62">
        <v>1</v>
      </c>
      <c r="M307" s="62">
        <v>1</v>
      </c>
      <c r="N307" s="62">
        <v>1</v>
      </c>
      <c r="O307" s="62">
        <v>1</v>
      </c>
      <c r="P307" s="62">
        <v>1</v>
      </c>
      <c r="Q307" s="62">
        <v>99</v>
      </c>
      <c r="R307" s="62">
        <v>1</v>
      </c>
      <c r="S307" s="62">
        <v>1</v>
      </c>
      <c r="T307" s="62">
        <v>1</v>
      </c>
      <c r="U307" s="62">
        <v>1</v>
      </c>
      <c r="V307" s="62">
        <v>99</v>
      </c>
      <c r="W307" s="62">
        <v>1</v>
      </c>
      <c r="X307" s="62">
        <v>1</v>
      </c>
      <c r="Y307" s="62">
        <v>1</v>
      </c>
      <c r="Z307" s="62">
        <v>1</v>
      </c>
      <c r="AA307" s="62">
        <v>1</v>
      </c>
      <c r="AB307" s="62">
        <v>1</v>
      </c>
      <c r="AC307" s="62">
        <v>1</v>
      </c>
      <c r="AD307" s="62">
        <v>1</v>
      </c>
      <c r="AE307" s="62">
        <v>1</v>
      </c>
      <c r="AF307" s="62">
        <v>1</v>
      </c>
      <c r="AG307" s="62">
        <v>1</v>
      </c>
      <c r="AH307" s="62">
        <v>1</v>
      </c>
      <c r="AI307" s="62">
        <v>1</v>
      </c>
      <c r="AJ307" s="62">
        <v>1</v>
      </c>
      <c r="AK307" s="62">
        <v>1</v>
      </c>
      <c r="AL307" s="62">
        <v>1</v>
      </c>
      <c r="AM307" s="62">
        <v>1</v>
      </c>
      <c r="AN307" s="62">
        <v>1</v>
      </c>
      <c r="AO307" s="62">
        <v>1</v>
      </c>
      <c r="AP307" s="62">
        <v>1</v>
      </c>
      <c r="AQ307" s="62">
        <v>0.5</v>
      </c>
      <c r="AR307" s="62">
        <v>1</v>
      </c>
      <c r="AS307" s="62">
        <v>1</v>
      </c>
      <c r="AT307" s="62">
        <v>1</v>
      </c>
      <c r="AU307" s="62">
        <v>1</v>
      </c>
      <c r="AV307" s="62">
        <v>1</v>
      </c>
      <c r="AW307" s="62">
        <v>1</v>
      </c>
      <c r="AX307" s="62">
        <v>0</v>
      </c>
      <c r="AY307" s="62">
        <v>1</v>
      </c>
      <c r="AZ307" s="62">
        <v>99</v>
      </c>
      <c r="BA307" s="62">
        <v>99</v>
      </c>
      <c r="BB307" s="62">
        <v>99</v>
      </c>
      <c r="BC307" s="62">
        <v>99</v>
      </c>
      <c r="BD307" s="62">
        <v>1</v>
      </c>
      <c r="BE307" s="62">
        <v>1</v>
      </c>
      <c r="BF307" s="62">
        <v>1</v>
      </c>
      <c r="BG307" s="62">
        <v>1</v>
      </c>
      <c r="BH307" s="62">
        <v>1</v>
      </c>
      <c r="BI307" s="62">
        <v>1</v>
      </c>
      <c r="BJ307" s="62">
        <v>1</v>
      </c>
      <c r="BK307" s="62">
        <v>1</v>
      </c>
      <c r="BL307" s="62">
        <v>1</v>
      </c>
      <c r="BM307" s="62">
        <v>1</v>
      </c>
      <c r="BN307" s="62">
        <v>0</v>
      </c>
      <c r="BO307" s="62">
        <v>1</v>
      </c>
      <c r="BP307" s="62">
        <v>0</v>
      </c>
      <c r="BQ307" s="62">
        <v>1</v>
      </c>
      <c r="BR307" s="62">
        <v>1</v>
      </c>
      <c r="BS307" s="62">
        <v>1</v>
      </c>
      <c r="BT307" s="62">
        <v>1</v>
      </c>
      <c r="BU307" s="62">
        <v>99</v>
      </c>
      <c r="BV307" s="62">
        <v>99</v>
      </c>
      <c r="BW307" s="62">
        <v>99</v>
      </c>
      <c r="BX307" s="62">
        <v>99</v>
      </c>
      <c r="BY307" s="62">
        <v>1</v>
      </c>
      <c r="BZ307" s="62">
        <v>1</v>
      </c>
      <c r="CA307" s="62">
        <v>99</v>
      </c>
      <c r="CB307" s="62">
        <v>99</v>
      </c>
      <c r="CC307" s="62">
        <v>1</v>
      </c>
      <c r="CD307" s="62">
        <v>1</v>
      </c>
      <c r="CE307" s="62">
        <v>1</v>
      </c>
      <c r="CF307" s="62">
        <v>1</v>
      </c>
      <c r="CG307" s="62">
        <v>1</v>
      </c>
      <c r="CH307" s="62">
        <v>1</v>
      </c>
      <c r="CI307" s="62">
        <v>1</v>
      </c>
      <c r="CJ307" s="62">
        <v>1</v>
      </c>
      <c r="CK307" s="62">
        <v>1</v>
      </c>
      <c r="CL307" s="62">
        <v>1</v>
      </c>
      <c r="CM307" s="62">
        <v>1</v>
      </c>
      <c r="CN307" s="62">
        <v>1</v>
      </c>
      <c r="CO307" s="62">
        <v>1</v>
      </c>
      <c r="CP307" s="62">
        <v>1</v>
      </c>
      <c r="CQ307" s="62">
        <v>1</v>
      </c>
      <c r="CR307" s="62">
        <v>304</v>
      </c>
      <c r="CS307" s="62" t="s">
        <v>690</v>
      </c>
      <c r="CT307" s="62">
        <v>1</v>
      </c>
      <c r="CU307" s="62">
        <v>1</v>
      </c>
      <c r="CV307" s="62">
        <v>1</v>
      </c>
      <c r="CW307" s="62">
        <v>1</v>
      </c>
      <c r="CX307" s="62">
        <v>1</v>
      </c>
      <c r="CY307" s="62">
        <v>304</v>
      </c>
      <c r="CZ307" s="62" t="s">
        <v>690</v>
      </c>
      <c r="DA307" s="62">
        <v>1</v>
      </c>
      <c r="DB307" s="62">
        <v>0</v>
      </c>
      <c r="DC307" s="62">
        <v>0</v>
      </c>
      <c r="DD307" s="62">
        <v>0</v>
      </c>
      <c r="DE307" s="62">
        <v>1</v>
      </c>
      <c r="DF307" s="62">
        <v>0</v>
      </c>
      <c r="DG307" s="62">
        <v>0</v>
      </c>
      <c r="DH307" s="62">
        <v>0</v>
      </c>
      <c r="DI307" s="62">
        <v>1</v>
      </c>
      <c r="DJ307" s="62">
        <v>1</v>
      </c>
      <c r="DK307" s="62">
        <v>1</v>
      </c>
      <c r="DM307" s="62" t="s">
        <v>688</v>
      </c>
    </row>
    <row r="308" spans="1:117" s="65" customFormat="1">
      <c r="A308" s="62" t="s">
        <v>688</v>
      </c>
      <c r="B308" s="62">
        <v>24</v>
      </c>
      <c r="C308" s="62" t="s">
        <v>691</v>
      </c>
      <c r="D308" s="62">
        <v>305</v>
      </c>
      <c r="E308" s="62">
        <v>46</v>
      </c>
      <c r="F308" s="62">
        <v>0</v>
      </c>
      <c r="G308" s="62">
        <v>14</v>
      </c>
      <c r="H308" s="62">
        <v>1</v>
      </c>
      <c r="I308" s="62">
        <v>2</v>
      </c>
      <c r="J308" s="62"/>
      <c r="K308" s="62">
        <v>1</v>
      </c>
      <c r="L308" s="62">
        <v>1</v>
      </c>
      <c r="M308" s="62">
        <v>1</v>
      </c>
      <c r="N308" s="62">
        <v>1</v>
      </c>
      <c r="O308" s="62">
        <v>1</v>
      </c>
      <c r="P308" s="62">
        <v>1</v>
      </c>
      <c r="Q308" s="62">
        <v>1</v>
      </c>
      <c r="R308" s="62">
        <v>1</v>
      </c>
      <c r="S308" s="62">
        <v>1</v>
      </c>
      <c r="T308" s="62">
        <v>1</v>
      </c>
      <c r="U308" s="62">
        <v>1</v>
      </c>
      <c r="V308" s="62">
        <v>99</v>
      </c>
      <c r="W308" s="62">
        <v>1</v>
      </c>
      <c r="X308" s="62">
        <v>1</v>
      </c>
      <c r="Y308" s="62">
        <v>1</v>
      </c>
      <c r="Z308" s="62">
        <v>1</v>
      </c>
      <c r="AA308" s="62">
        <v>1</v>
      </c>
      <c r="AB308" s="62">
        <v>1</v>
      </c>
      <c r="AC308" s="62">
        <v>1</v>
      </c>
      <c r="AD308" s="62">
        <v>1</v>
      </c>
      <c r="AE308" s="62">
        <v>1</v>
      </c>
      <c r="AF308" s="62">
        <v>1</v>
      </c>
      <c r="AG308" s="62">
        <v>1</v>
      </c>
      <c r="AH308" s="62">
        <v>1</v>
      </c>
      <c r="AI308" s="62">
        <v>99</v>
      </c>
      <c r="AJ308" s="62">
        <v>1</v>
      </c>
      <c r="AK308" s="62">
        <v>1</v>
      </c>
      <c r="AL308" s="62">
        <v>1</v>
      </c>
      <c r="AM308" s="62">
        <v>1</v>
      </c>
      <c r="AN308" s="62">
        <v>1</v>
      </c>
      <c r="AO308" s="62">
        <v>1</v>
      </c>
      <c r="AP308" s="62">
        <v>1</v>
      </c>
      <c r="AQ308" s="62">
        <v>0</v>
      </c>
      <c r="AR308" s="62">
        <v>0.5</v>
      </c>
      <c r="AS308" s="62">
        <v>1</v>
      </c>
      <c r="AT308" s="62">
        <v>1</v>
      </c>
      <c r="AU308" s="62">
        <v>1</v>
      </c>
      <c r="AV308" s="62">
        <v>1</v>
      </c>
      <c r="AW308" s="62">
        <v>1</v>
      </c>
      <c r="AX308" s="62">
        <v>0</v>
      </c>
      <c r="AY308" s="62">
        <v>1</v>
      </c>
      <c r="AZ308" s="62">
        <v>99</v>
      </c>
      <c r="BA308" s="62">
        <v>99</v>
      </c>
      <c r="BB308" s="62">
        <v>99</v>
      </c>
      <c r="BC308" s="62">
        <v>99</v>
      </c>
      <c r="BD308" s="62">
        <v>1</v>
      </c>
      <c r="BE308" s="62">
        <v>1</v>
      </c>
      <c r="BF308" s="62">
        <v>1</v>
      </c>
      <c r="BG308" s="62">
        <v>1</v>
      </c>
      <c r="BH308" s="62">
        <v>1</v>
      </c>
      <c r="BI308" s="62">
        <v>1</v>
      </c>
      <c r="BJ308" s="62">
        <v>0.5</v>
      </c>
      <c r="BK308" s="62">
        <v>0</v>
      </c>
      <c r="BL308" s="62">
        <v>1</v>
      </c>
      <c r="BM308" s="62">
        <v>0</v>
      </c>
      <c r="BN308" s="62">
        <v>0</v>
      </c>
      <c r="BO308" s="62">
        <v>0</v>
      </c>
      <c r="BP308" s="62">
        <v>0</v>
      </c>
      <c r="BQ308" s="62">
        <v>0</v>
      </c>
      <c r="BR308" s="62">
        <v>0.5</v>
      </c>
      <c r="BS308" s="62">
        <v>0</v>
      </c>
      <c r="BT308" s="62">
        <v>0.5</v>
      </c>
      <c r="BU308" s="62">
        <v>1</v>
      </c>
      <c r="BV308" s="62">
        <v>99</v>
      </c>
      <c r="BW308" s="62">
        <v>99</v>
      </c>
      <c r="BX308" s="62">
        <v>99</v>
      </c>
      <c r="BY308" s="62">
        <v>1</v>
      </c>
      <c r="BZ308" s="62">
        <v>1</v>
      </c>
      <c r="CA308" s="62">
        <v>1</v>
      </c>
      <c r="CB308" s="62">
        <v>99</v>
      </c>
      <c r="CC308" s="62">
        <v>1</v>
      </c>
      <c r="CD308" s="62">
        <v>1</v>
      </c>
      <c r="CE308" s="62">
        <v>0</v>
      </c>
      <c r="CF308" s="62">
        <v>1</v>
      </c>
      <c r="CG308" s="62">
        <v>1</v>
      </c>
      <c r="CH308" s="62">
        <v>1</v>
      </c>
      <c r="CI308" s="62">
        <v>1</v>
      </c>
      <c r="CJ308" s="62">
        <v>1</v>
      </c>
      <c r="CK308" s="62">
        <v>1</v>
      </c>
      <c r="CL308" s="62">
        <v>1</v>
      </c>
      <c r="CM308" s="62">
        <v>1</v>
      </c>
      <c r="CN308" s="62">
        <v>1</v>
      </c>
      <c r="CO308" s="62">
        <v>1</v>
      </c>
      <c r="CP308" s="62">
        <v>1</v>
      </c>
      <c r="CQ308" s="62">
        <v>0</v>
      </c>
      <c r="CR308" s="62">
        <v>305</v>
      </c>
      <c r="CS308" s="62" t="s">
        <v>691</v>
      </c>
      <c r="CT308" s="62">
        <v>1</v>
      </c>
      <c r="CU308" s="62">
        <v>1</v>
      </c>
      <c r="CV308" s="62">
        <v>1</v>
      </c>
      <c r="CW308" s="62">
        <v>1</v>
      </c>
      <c r="CX308" s="62">
        <v>1</v>
      </c>
      <c r="CY308" s="62">
        <v>305</v>
      </c>
      <c r="CZ308" s="62" t="s">
        <v>691</v>
      </c>
      <c r="DA308" s="62">
        <v>0</v>
      </c>
      <c r="DB308" s="62">
        <v>0</v>
      </c>
      <c r="DC308" s="62">
        <v>0</v>
      </c>
      <c r="DD308" s="62">
        <v>0</v>
      </c>
      <c r="DE308" s="62">
        <v>0</v>
      </c>
      <c r="DF308" s="62">
        <v>0</v>
      </c>
      <c r="DG308" s="62">
        <v>0</v>
      </c>
      <c r="DH308" s="62">
        <v>0</v>
      </c>
      <c r="DI308" s="62">
        <v>1</v>
      </c>
      <c r="DJ308" s="62">
        <v>1</v>
      </c>
      <c r="DK308" s="62">
        <v>1</v>
      </c>
      <c r="DM308" s="62" t="s">
        <v>688</v>
      </c>
    </row>
    <row r="309" spans="1:117" s="65" customFormat="1">
      <c r="A309" s="62" t="s">
        <v>688</v>
      </c>
      <c r="B309" s="62">
        <v>24</v>
      </c>
      <c r="C309" s="62" t="s">
        <v>692</v>
      </c>
      <c r="D309" s="62">
        <v>306</v>
      </c>
      <c r="E309" s="62">
        <v>35</v>
      </c>
      <c r="F309" s="62">
        <v>4</v>
      </c>
      <c r="G309" s="62">
        <v>6</v>
      </c>
      <c r="H309" s="62">
        <v>1</v>
      </c>
      <c r="I309" s="62">
        <v>2</v>
      </c>
      <c r="J309" s="62">
        <v>1</v>
      </c>
      <c r="K309" s="62">
        <v>1</v>
      </c>
      <c r="L309" s="62">
        <v>1</v>
      </c>
      <c r="M309" s="62">
        <v>1</v>
      </c>
      <c r="N309" s="62">
        <v>1</v>
      </c>
      <c r="O309" s="62">
        <v>1</v>
      </c>
      <c r="P309" s="62">
        <v>1</v>
      </c>
      <c r="Q309" s="62">
        <v>1</v>
      </c>
      <c r="R309" s="62">
        <v>1</v>
      </c>
      <c r="S309" s="62">
        <v>1</v>
      </c>
      <c r="T309" s="62">
        <v>1</v>
      </c>
      <c r="U309" s="62">
        <v>1</v>
      </c>
      <c r="V309" s="62">
        <v>99</v>
      </c>
      <c r="W309" s="62">
        <v>1</v>
      </c>
      <c r="X309" s="62">
        <v>1</v>
      </c>
      <c r="Y309" s="62">
        <v>1</v>
      </c>
      <c r="Z309" s="62">
        <v>1</v>
      </c>
      <c r="AA309" s="62">
        <v>1</v>
      </c>
      <c r="AB309" s="62">
        <v>1</v>
      </c>
      <c r="AC309" s="62">
        <v>1</v>
      </c>
      <c r="AD309" s="62">
        <v>1</v>
      </c>
      <c r="AE309" s="62">
        <v>1</v>
      </c>
      <c r="AF309" s="62">
        <v>1</v>
      </c>
      <c r="AG309" s="62">
        <v>1</v>
      </c>
      <c r="AH309" s="62">
        <v>1</v>
      </c>
      <c r="AI309" s="62">
        <v>1</v>
      </c>
      <c r="AJ309" s="62">
        <v>1</v>
      </c>
      <c r="AK309" s="62">
        <v>1</v>
      </c>
      <c r="AL309" s="62">
        <v>1</v>
      </c>
      <c r="AM309" s="62">
        <v>1</v>
      </c>
      <c r="AN309" s="62">
        <v>1</v>
      </c>
      <c r="AO309" s="62">
        <v>1</v>
      </c>
      <c r="AP309" s="62">
        <v>1</v>
      </c>
      <c r="AQ309" s="62">
        <v>1</v>
      </c>
      <c r="AR309" s="62">
        <v>1</v>
      </c>
      <c r="AS309" s="62">
        <v>1</v>
      </c>
      <c r="AT309" s="62">
        <v>1</v>
      </c>
      <c r="AU309" s="62">
        <v>1</v>
      </c>
      <c r="AV309" s="62">
        <v>1</v>
      </c>
      <c r="AW309" s="62">
        <v>1</v>
      </c>
      <c r="AX309" s="62">
        <v>1</v>
      </c>
      <c r="AY309" s="62">
        <v>1</v>
      </c>
      <c r="AZ309" s="62">
        <v>99</v>
      </c>
      <c r="BA309" s="62">
        <v>99</v>
      </c>
      <c r="BB309" s="62">
        <v>99</v>
      </c>
      <c r="BC309" s="62">
        <v>99</v>
      </c>
      <c r="BD309" s="62">
        <v>1</v>
      </c>
      <c r="BE309" s="62">
        <v>1</v>
      </c>
      <c r="BF309" s="62">
        <v>1</v>
      </c>
      <c r="BG309" s="62">
        <v>1</v>
      </c>
      <c r="BH309" s="62">
        <v>1</v>
      </c>
      <c r="BI309" s="62">
        <v>1</v>
      </c>
      <c r="BJ309" s="62">
        <v>1</v>
      </c>
      <c r="BK309" s="62">
        <v>1</v>
      </c>
      <c r="BL309" s="62">
        <v>1</v>
      </c>
      <c r="BM309" s="62">
        <v>1</v>
      </c>
      <c r="BN309" s="62">
        <v>1</v>
      </c>
      <c r="BO309" s="62">
        <v>1</v>
      </c>
      <c r="BP309" s="62">
        <v>1</v>
      </c>
      <c r="BQ309" s="62">
        <v>1</v>
      </c>
      <c r="BR309" s="62">
        <v>1</v>
      </c>
      <c r="BS309" s="62">
        <v>1</v>
      </c>
      <c r="BT309" s="62">
        <v>1</v>
      </c>
      <c r="BU309" s="62">
        <v>99</v>
      </c>
      <c r="BV309" s="62">
        <v>99</v>
      </c>
      <c r="BW309" s="62">
        <v>99</v>
      </c>
      <c r="BX309" s="62">
        <v>99</v>
      </c>
      <c r="BY309" s="62">
        <v>1</v>
      </c>
      <c r="BZ309" s="62">
        <v>1</v>
      </c>
      <c r="CA309" s="62">
        <v>99</v>
      </c>
      <c r="CB309" s="62">
        <v>99</v>
      </c>
      <c r="CC309" s="62">
        <v>1</v>
      </c>
      <c r="CD309" s="62">
        <v>1</v>
      </c>
      <c r="CE309" s="62">
        <v>1</v>
      </c>
      <c r="CF309" s="62">
        <v>1</v>
      </c>
      <c r="CG309" s="62">
        <v>1</v>
      </c>
      <c r="CH309" s="62">
        <v>1</v>
      </c>
      <c r="CI309" s="62">
        <v>1</v>
      </c>
      <c r="CJ309" s="62">
        <v>1</v>
      </c>
      <c r="CK309" s="62">
        <v>1</v>
      </c>
      <c r="CL309" s="62">
        <v>1</v>
      </c>
      <c r="CM309" s="62">
        <v>1</v>
      </c>
      <c r="CN309" s="62">
        <v>1</v>
      </c>
      <c r="CO309" s="62">
        <v>1</v>
      </c>
      <c r="CP309" s="62">
        <v>1</v>
      </c>
      <c r="CQ309" s="62">
        <v>0</v>
      </c>
      <c r="CR309" s="62">
        <v>306</v>
      </c>
      <c r="CS309" s="62" t="s">
        <v>692</v>
      </c>
      <c r="CT309" s="62">
        <v>1</v>
      </c>
      <c r="CU309" s="62">
        <v>1</v>
      </c>
      <c r="CV309" s="62">
        <v>1</v>
      </c>
      <c r="CW309" s="62">
        <v>1</v>
      </c>
      <c r="CX309" s="62">
        <v>1</v>
      </c>
      <c r="CY309" s="62">
        <v>306</v>
      </c>
      <c r="CZ309" s="62" t="s">
        <v>692</v>
      </c>
      <c r="DA309" s="62">
        <v>0</v>
      </c>
      <c r="DB309" s="62">
        <v>0</v>
      </c>
      <c r="DC309" s="62">
        <v>0</v>
      </c>
      <c r="DD309" s="62">
        <v>0</v>
      </c>
      <c r="DE309" s="62">
        <v>0</v>
      </c>
      <c r="DF309" s="62">
        <v>0</v>
      </c>
      <c r="DG309" s="62">
        <v>1</v>
      </c>
      <c r="DH309" s="62">
        <v>0</v>
      </c>
      <c r="DI309" s="62">
        <v>1</v>
      </c>
      <c r="DJ309" s="62">
        <v>1</v>
      </c>
      <c r="DK309" s="62">
        <v>1</v>
      </c>
      <c r="DM309" s="62" t="s">
        <v>688</v>
      </c>
    </row>
    <row r="310" spans="1:117" s="65" customFormat="1">
      <c r="A310" s="62" t="s">
        <v>688</v>
      </c>
      <c r="B310" s="62">
        <v>24</v>
      </c>
      <c r="C310" s="62" t="s">
        <v>693</v>
      </c>
      <c r="D310" s="62">
        <v>307</v>
      </c>
      <c r="E310" s="62">
        <v>75</v>
      </c>
      <c r="F310" s="62">
        <v>1</v>
      </c>
      <c r="G310" s="62">
        <v>24</v>
      </c>
      <c r="H310" s="62">
        <v>1</v>
      </c>
      <c r="I310" s="62">
        <v>2</v>
      </c>
      <c r="J310" s="62"/>
      <c r="K310" s="62">
        <v>1</v>
      </c>
      <c r="L310" s="62">
        <v>1</v>
      </c>
      <c r="M310" s="62">
        <v>1</v>
      </c>
      <c r="N310" s="62">
        <v>1</v>
      </c>
      <c r="O310" s="62">
        <v>1</v>
      </c>
      <c r="P310" s="62">
        <v>1</v>
      </c>
      <c r="Q310" s="62">
        <v>99</v>
      </c>
      <c r="R310" s="62">
        <v>1</v>
      </c>
      <c r="S310" s="62">
        <v>1</v>
      </c>
      <c r="T310" s="62">
        <v>1</v>
      </c>
      <c r="U310" s="62">
        <v>1</v>
      </c>
      <c r="V310" s="62">
        <v>99</v>
      </c>
      <c r="W310" s="62">
        <v>1</v>
      </c>
      <c r="X310" s="62">
        <v>1</v>
      </c>
      <c r="Y310" s="62">
        <v>1</v>
      </c>
      <c r="Z310" s="62">
        <v>1</v>
      </c>
      <c r="AA310" s="62">
        <v>1</v>
      </c>
      <c r="AB310" s="62">
        <v>1</v>
      </c>
      <c r="AC310" s="62">
        <v>1</v>
      </c>
      <c r="AD310" s="62">
        <v>1</v>
      </c>
      <c r="AE310" s="62">
        <v>1</v>
      </c>
      <c r="AF310" s="62">
        <v>1</v>
      </c>
      <c r="AG310" s="62">
        <v>1</v>
      </c>
      <c r="AH310" s="62">
        <v>1</v>
      </c>
      <c r="AI310" s="62">
        <v>1</v>
      </c>
      <c r="AJ310" s="62">
        <v>1</v>
      </c>
      <c r="AK310" s="62">
        <v>1</v>
      </c>
      <c r="AL310" s="62">
        <v>1</v>
      </c>
      <c r="AM310" s="62">
        <v>1</v>
      </c>
      <c r="AN310" s="62">
        <v>1</v>
      </c>
      <c r="AO310" s="62">
        <v>1</v>
      </c>
      <c r="AP310" s="62">
        <v>1</v>
      </c>
      <c r="AQ310" s="62">
        <v>0.5</v>
      </c>
      <c r="AR310" s="62">
        <v>0.5</v>
      </c>
      <c r="AS310" s="62">
        <v>1</v>
      </c>
      <c r="AT310" s="62">
        <v>1</v>
      </c>
      <c r="AU310" s="62">
        <v>1</v>
      </c>
      <c r="AV310" s="62">
        <v>1</v>
      </c>
      <c r="AW310" s="62">
        <v>1</v>
      </c>
      <c r="AX310" s="62">
        <v>1</v>
      </c>
      <c r="AY310" s="62">
        <v>1</v>
      </c>
      <c r="AZ310" s="62">
        <v>99</v>
      </c>
      <c r="BA310" s="62">
        <v>99</v>
      </c>
      <c r="BB310" s="62">
        <v>99</v>
      </c>
      <c r="BC310" s="62">
        <v>99</v>
      </c>
      <c r="BD310" s="62">
        <v>1</v>
      </c>
      <c r="BE310" s="62">
        <v>1</v>
      </c>
      <c r="BF310" s="62">
        <v>1</v>
      </c>
      <c r="BG310" s="62">
        <v>1</v>
      </c>
      <c r="BH310" s="62">
        <v>1</v>
      </c>
      <c r="BI310" s="62">
        <v>1</v>
      </c>
      <c r="BJ310" s="62">
        <v>1</v>
      </c>
      <c r="BK310" s="62">
        <v>1</v>
      </c>
      <c r="BL310" s="62">
        <v>1</v>
      </c>
      <c r="BM310" s="62">
        <v>1</v>
      </c>
      <c r="BN310" s="62">
        <v>0</v>
      </c>
      <c r="BO310" s="62">
        <v>0</v>
      </c>
      <c r="BP310" s="62">
        <v>0.5</v>
      </c>
      <c r="BQ310" s="62">
        <v>0</v>
      </c>
      <c r="BR310" s="62">
        <v>0.5</v>
      </c>
      <c r="BS310" s="62">
        <v>1</v>
      </c>
      <c r="BT310" s="62">
        <v>1</v>
      </c>
      <c r="BU310" s="62">
        <v>99</v>
      </c>
      <c r="BV310" s="62">
        <v>99</v>
      </c>
      <c r="BW310" s="62">
        <v>99</v>
      </c>
      <c r="BX310" s="62">
        <v>99</v>
      </c>
      <c r="BY310" s="62">
        <v>1</v>
      </c>
      <c r="BZ310" s="62">
        <v>1</v>
      </c>
      <c r="CA310" s="62">
        <v>1</v>
      </c>
      <c r="CB310" s="62">
        <v>99</v>
      </c>
      <c r="CC310" s="62">
        <v>1</v>
      </c>
      <c r="CD310" s="62">
        <v>1</v>
      </c>
      <c r="CE310" s="62">
        <v>1</v>
      </c>
      <c r="CF310" s="62">
        <v>1</v>
      </c>
      <c r="CG310" s="62">
        <v>1</v>
      </c>
      <c r="CH310" s="62">
        <v>1</v>
      </c>
      <c r="CI310" s="62">
        <v>1</v>
      </c>
      <c r="CJ310" s="62">
        <v>1</v>
      </c>
      <c r="CK310" s="62">
        <v>1</v>
      </c>
      <c r="CL310" s="62">
        <v>1</v>
      </c>
      <c r="CM310" s="62">
        <v>1</v>
      </c>
      <c r="CN310" s="62">
        <v>1</v>
      </c>
      <c r="CO310" s="62">
        <v>1</v>
      </c>
      <c r="CP310" s="62">
        <v>1</v>
      </c>
      <c r="CQ310" s="62">
        <v>1</v>
      </c>
      <c r="CR310" s="62">
        <v>307</v>
      </c>
      <c r="CS310" s="62" t="s">
        <v>693</v>
      </c>
      <c r="CT310" s="62">
        <v>1</v>
      </c>
      <c r="CU310" s="62">
        <v>1</v>
      </c>
      <c r="CV310" s="62">
        <v>1</v>
      </c>
      <c r="CW310" s="62">
        <v>1</v>
      </c>
      <c r="CX310" s="62">
        <v>1</v>
      </c>
      <c r="CY310" s="62">
        <v>307</v>
      </c>
      <c r="CZ310" s="62" t="s">
        <v>693</v>
      </c>
      <c r="DA310" s="62">
        <v>0</v>
      </c>
      <c r="DB310" s="62">
        <v>0</v>
      </c>
      <c r="DC310" s="62">
        <v>0</v>
      </c>
      <c r="DD310" s="62">
        <v>0</v>
      </c>
      <c r="DE310" s="62">
        <v>0</v>
      </c>
      <c r="DF310" s="62">
        <v>0</v>
      </c>
      <c r="DG310" s="62">
        <v>1</v>
      </c>
      <c r="DH310" s="62">
        <v>0</v>
      </c>
      <c r="DI310" s="62">
        <v>1</v>
      </c>
      <c r="DJ310" s="62">
        <v>1</v>
      </c>
      <c r="DK310" s="62">
        <v>1</v>
      </c>
      <c r="DM310" s="62" t="s">
        <v>688</v>
      </c>
    </row>
    <row r="311" spans="1:117" s="65" customFormat="1">
      <c r="A311" s="62" t="s">
        <v>688</v>
      </c>
      <c r="B311" s="62">
        <v>24</v>
      </c>
      <c r="C311" s="62" t="s">
        <v>694</v>
      </c>
      <c r="D311" s="62">
        <v>308</v>
      </c>
      <c r="E311" s="62">
        <v>38</v>
      </c>
      <c r="F311" s="62">
        <v>1</v>
      </c>
      <c r="G311" s="62">
        <v>12</v>
      </c>
      <c r="H311" s="62">
        <v>1</v>
      </c>
      <c r="I311" s="62">
        <v>2</v>
      </c>
      <c r="J311" s="62">
        <v>3</v>
      </c>
      <c r="K311" s="62">
        <v>1</v>
      </c>
      <c r="L311" s="62">
        <v>1</v>
      </c>
      <c r="M311" s="62">
        <v>1</v>
      </c>
      <c r="N311" s="62">
        <v>1</v>
      </c>
      <c r="O311" s="62">
        <v>1</v>
      </c>
      <c r="P311" s="62">
        <v>1</v>
      </c>
      <c r="Q311" s="62">
        <v>1</v>
      </c>
      <c r="R311" s="62">
        <v>1</v>
      </c>
      <c r="S311" s="62">
        <v>1</v>
      </c>
      <c r="T311" s="62">
        <v>1</v>
      </c>
      <c r="U311" s="62">
        <v>1</v>
      </c>
      <c r="V311" s="62">
        <v>99</v>
      </c>
      <c r="W311" s="62">
        <v>1</v>
      </c>
      <c r="X311" s="62">
        <v>1</v>
      </c>
      <c r="Y311" s="62">
        <v>1</v>
      </c>
      <c r="Z311" s="62">
        <v>1</v>
      </c>
      <c r="AA311" s="62">
        <v>1</v>
      </c>
      <c r="AB311" s="62">
        <v>1</v>
      </c>
      <c r="AC311" s="62">
        <v>1</v>
      </c>
      <c r="AD311" s="62">
        <v>1</v>
      </c>
      <c r="AE311" s="62">
        <v>1</v>
      </c>
      <c r="AF311" s="62">
        <v>1</v>
      </c>
      <c r="AG311" s="62">
        <v>1</v>
      </c>
      <c r="AH311" s="62">
        <v>1</v>
      </c>
      <c r="AI311" s="62">
        <v>99</v>
      </c>
      <c r="AJ311" s="62">
        <v>1</v>
      </c>
      <c r="AK311" s="62">
        <v>1</v>
      </c>
      <c r="AL311" s="62">
        <v>1</v>
      </c>
      <c r="AM311" s="62">
        <v>1</v>
      </c>
      <c r="AN311" s="62">
        <v>1</v>
      </c>
      <c r="AO311" s="62">
        <v>1</v>
      </c>
      <c r="AP311" s="62">
        <v>1</v>
      </c>
      <c r="AQ311" s="62">
        <v>1</v>
      </c>
      <c r="AR311" s="62">
        <v>1</v>
      </c>
      <c r="AS311" s="62">
        <v>1</v>
      </c>
      <c r="AT311" s="62">
        <v>1</v>
      </c>
      <c r="AU311" s="62">
        <v>1</v>
      </c>
      <c r="AV311" s="62">
        <v>1</v>
      </c>
      <c r="AW311" s="62">
        <v>1</v>
      </c>
      <c r="AX311" s="62">
        <v>1</v>
      </c>
      <c r="AY311" s="62">
        <v>1</v>
      </c>
      <c r="AZ311" s="62">
        <v>99</v>
      </c>
      <c r="BA311" s="62">
        <v>99</v>
      </c>
      <c r="BB311" s="62">
        <v>99</v>
      </c>
      <c r="BC311" s="62">
        <v>99</v>
      </c>
      <c r="BD311" s="62">
        <v>1</v>
      </c>
      <c r="BE311" s="62">
        <v>1</v>
      </c>
      <c r="BF311" s="62">
        <v>1</v>
      </c>
      <c r="BG311" s="62">
        <v>1</v>
      </c>
      <c r="BH311" s="62">
        <v>1</v>
      </c>
      <c r="BI311" s="62">
        <v>1</v>
      </c>
      <c r="BJ311" s="62">
        <v>1</v>
      </c>
      <c r="BK311" s="62">
        <v>1</v>
      </c>
      <c r="BL311" s="62">
        <v>1</v>
      </c>
      <c r="BM311" s="62">
        <v>1</v>
      </c>
      <c r="BN311" s="62">
        <v>1</v>
      </c>
      <c r="BO311" s="62">
        <v>1</v>
      </c>
      <c r="BP311" s="62">
        <v>1</v>
      </c>
      <c r="BQ311" s="62">
        <v>1</v>
      </c>
      <c r="BR311" s="62">
        <v>1</v>
      </c>
      <c r="BS311" s="62">
        <v>1</v>
      </c>
      <c r="BT311" s="62">
        <v>1</v>
      </c>
      <c r="BU311" s="62">
        <v>99</v>
      </c>
      <c r="BV311" s="62">
        <v>99</v>
      </c>
      <c r="BW311" s="62">
        <v>99</v>
      </c>
      <c r="BX311" s="62">
        <v>99</v>
      </c>
      <c r="BY311" s="62">
        <v>1</v>
      </c>
      <c r="BZ311" s="62">
        <v>1</v>
      </c>
      <c r="CA311" s="62">
        <v>99</v>
      </c>
      <c r="CB311" s="62">
        <v>99</v>
      </c>
      <c r="CC311" s="62">
        <v>1</v>
      </c>
      <c r="CD311" s="62">
        <v>1</v>
      </c>
      <c r="CE311" s="62">
        <v>1</v>
      </c>
      <c r="CF311" s="62">
        <v>1</v>
      </c>
      <c r="CG311" s="62">
        <v>1</v>
      </c>
      <c r="CH311" s="62">
        <v>1</v>
      </c>
      <c r="CI311" s="62">
        <v>1</v>
      </c>
      <c r="CJ311" s="62">
        <v>1</v>
      </c>
      <c r="CK311" s="62">
        <v>1</v>
      </c>
      <c r="CL311" s="62">
        <v>1</v>
      </c>
      <c r="CM311" s="62">
        <v>1</v>
      </c>
      <c r="CN311" s="62">
        <v>1</v>
      </c>
      <c r="CO311" s="62">
        <v>1</v>
      </c>
      <c r="CP311" s="62">
        <v>1</v>
      </c>
      <c r="CQ311" s="62">
        <v>1</v>
      </c>
      <c r="CR311" s="62">
        <v>308</v>
      </c>
      <c r="CS311" s="62" t="s">
        <v>694</v>
      </c>
      <c r="CT311" s="62">
        <v>1</v>
      </c>
      <c r="CU311" s="62">
        <v>1</v>
      </c>
      <c r="CV311" s="62">
        <v>1</v>
      </c>
      <c r="CW311" s="62">
        <v>1</v>
      </c>
      <c r="CX311" s="62">
        <v>1</v>
      </c>
      <c r="CY311" s="62">
        <v>308</v>
      </c>
      <c r="CZ311" s="62" t="s">
        <v>694</v>
      </c>
      <c r="DA311" s="62">
        <v>0</v>
      </c>
      <c r="DB311" s="62">
        <v>0</v>
      </c>
      <c r="DC311" s="62">
        <v>0</v>
      </c>
      <c r="DD311" s="62">
        <v>0</v>
      </c>
      <c r="DE311" s="62">
        <v>1</v>
      </c>
      <c r="DF311" s="62">
        <v>0</v>
      </c>
      <c r="DG311" s="62">
        <v>1</v>
      </c>
      <c r="DH311" s="62">
        <v>0</v>
      </c>
      <c r="DI311" s="62">
        <v>1</v>
      </c>
      <c r="DJ311" s="62">
        <v>1</v>
      </c>
      <c r="DK311" s="62">
        <v>1</v>
      </c>
      <c r="DM311" s="62" t="s">
        <v>688</v>
      </c>
    </row>
    <row r="312" spans="1:117" s="65" customFormat="1">
      <c r="A312" s="62" t="s">
        <v>688</v>
      </c>
      <c r="B312" s="62">
        <v>24</v>
      </c>
      <c r="C312" s="62" t="s">
        <v>695</v>
      </c>
      <c r="D312" s="62">
        <v>309</v>
      </c>
      <c r="E312" s="62">
        <v>9</v>
      </c>
      <c r="F312" s="62">
        <v>0</v>
      </c>
      <c r="G312" s="62">
        <v>1</v>
      </c>
      <c r="H312" s="62">
        <v>1</v>
      </c>
      <c r="I312" s="62">
        <v>2</v>
      </c>
      <c r="J312" s="62">
        <v>1</v>
      </c>
      <c r="K312" s="62">
        <v>1</v>
      </c>
      <c r="L312" s="62">
        <v>1</v>
      </c>
      <c r="M312" s="62">
        <v>1</v>
      </c>
      <c r="N312" s="62">
        <v>1</v>
      </c>
      <c r="O312" s="62">
        <v>1</v>
      </c>
      <c r="P312" s="62">
        <v>1</v>
      </c>
      <c r="Q312" s="62">
        <v>1</v>
      </c>
      <c r="R312" s="62">
        <v>1</v>
      </c>
      <c r="S312" s="62">
        <v>1</v>
      </c>
      <c r="T312" s="62">
        <v>1</v>
      </c>
      <c r="U312" s="62">
        <v>1</v>
      </c>
      <c r="V312" s="62">
        <v>99</v>
      </c>
      <c r="W312" s="62">
        <v>1</v>
      </c>
      <c r="X312" s="62">
        <v>1</v>
      </c>
      <c r="Y312" s="62">
        <v>1</v>
      </c>
      <c r="Z312" s="62">
        <v>1</v>
      </c>
      <c r="AA312" s="62">
        <v>1</v>
      </c>
      <c r="AB312" s="62">
        <v>1</v>
      </c>
      <c r="AC312" s="62">
        <v>1</v>
      </c>
      <c r="AD312" s="62">
        <v>1</v>
      </c>
      <c r="AE312" s="62">
        <v>1</v>
      </c>
      <c r="AF312" s="62">
        <v>1</v>
      </c>
      <c r="AG312" s="62">
        <v>1</v>
      </c>
      <c r="AH312" s="62">
        <v>1</v>
      </c>
      <c r="AI312" s="62">
        <v>99</v>
      </c>
      <c r="AJ312" s="62">
        <v>1</v>
      </c>
      <c r="AK312" s="62">
        <v>1</v>
      </c>
      <c r="AL312" s="62">
        <v>1</v>
      </c>
      <c r="AM312" s="62">
        <v>1</v>
      </c>
      <c r="AN312" s="62">
        <v>1</v>
      </c>
      <c r="AO312" s="62">
        <v>1</v>
      </c>
      <c r="AP312" s="62">
        <v>1</v>
      </c>
      <c r="AQ312" s="62">
        <v>0</v>
      </c>
      <c r="AR312" s="62">
        <v>1</v>
      </c>
      <c r="AS312" s="62">
        <v>1</v>
      </c>
      <c r="AT312" s="62">
        <v>0</v>
      </c>
      <c r="AU312" s="62">
        <v>1</v>
      </c>
      <c r="AV312" s="62">
        <v>1</v>
      </c>
      <c r="AW312" s="62">
        <v>0</v>
      </c>
      <c r="AX312" s="62">
        <v>1</v>
      </c>
      <c r="AY312" s="62">
        <v>1</v>
      </c>
      <c r="AZ312" s="62">
        <v>99</v>
      </c>
      <c r="BA312" s="62">
        <v>99</v>
      </c>
      <c r="BB312" s="62">
        <v>99</v>
      </c>
      <c r="BC312" s="62">
        <v>99</v>
      </c>
      <c r="BD312" s="62">
        <v>1</v>
      </c>
      <c r="BE312" s="62">
        <v>1</v>
      </c>
      <c r="BF312" s="62">
        <v>1</v>
      </c>
      <c r="BG312" s="62">
        <v>1</v>
      </c>
      <c r="BH312" s="62">
        <v>1</v>
      </c>
      <c r="BI312" s="62">
        <v>1</v>
      </c>
      <c r="BJ312" s="62">
        <v>1</v>
      </c>
      <c r="BK312" s="62">
        <v>1</v>
      </c>
      <c r="BL312" s="62">
        <v>1</v>
      </c>
      <c r="BM312" s="62">
        <v>1</v>
      </c>
      <c r="BN312" s="62">
        <v>1</v>
      </c>
      <c r="BO312" s="62">
        <v>1</v>
      </c>
      <c r="BP312" s="62">
        <v>0</v>
      </c>
      <c r="BQ312" s="62">
        <v>1</v>
      </c>
      <c r="BR312" s="62">
        <v>1</v>
      </c>
      <c r="BS312" s="62">
        <v>1</v>
      </c>
      <c r="BT312" s="62">
        <v>1</v>
      </c>
      <c r="BU312" s="62">
        <v>99</v>
      </c>
      <c r="BV312" s="62">
        <v>99</v>
      </c>
      <c r="BW312" s="62">
        <v>99</v>
      </c>
      <c r="BX312" s="62">
        <v>99</v>
      </c>
      <c r="BY312" s="62">
        <v>1</v>
      </c>
      <c r="BZ312" s="62">
        <v>1</v>
      </c>
      <c r="CA312" s="62">
        <v>99</v>
      </c>
      <c r="CB312" s="62">
        <v>99</v>
      </c>
      <c r="CC312" s="62">
        <v>0</v>
      </c>
      <c r="CD312" s="62">
        <v>0</v>
      </c>
      <c r="CE312" s="62">
        <v>0</v>
      </c>
      <c r="CF312" s="62">
        <v>0</v>
      </c>
      <c r="CG312" s="62">
        <v>1</v>
      </c>
      <c r="CH312" s="62">
        <v>99</v>
      </c>
      <c r="CI312" s="62">
        <v>1</v>
      </c>
      <c r="CJ312" s="62">
        <v>1</v>
      </c>
      <c r="CK312" s="62">
        <v>1</v>
      </c>
      <c r="CL312" s="62">
        <v>1</v>
      </c>
      <c r="CM312" s="62">
        <v>99</v>
      </c>
      <c r="CN312" s="62">
        <v>1</v>
      </c>
      <c r="CO312" s="62">
        <v>1</v>
      </c>
      <c r="CP312" s="62">
        <v>1</v>
      </c>
      <c r="CQ312" s="62">
        <v>1</v>
      </c>
      <c r="CR312" s="62">
        <v>309</v>
      </c>
      <c r="CS312" s="62" t="s">
        <v>695</v>
      </c>
      <c r="CT312" s="62">
        <v>1</v>
      </c>
      <c r="CU312" s="62">
        <v>1</v>
      </c>
      <c r="CV312" s="62">
        <v>1</v>
      </c>
      <c r="CW312" s="62">
        <v>1</v>
      </c>
      <c r="CX312" s="62">
        <v>1</v>
      </c>
      <c r="CY312" s="62">
        <v>309</v>
      </c>
      <c r="CZ312" s="62" t="s">
        <v>695</v>
      </c>
      <c r="DA312" s="62">
        <v>0</v>
      </c>
      <c r="DB312" s="62">
        <v>0</v>
      </c>
      <c r="DC312" s="62">
        <v>0</v>
      </c>
      <c r="DD312" s="62">
        <v>0</v>
      </c>
      <c r="DE312" s="62">
        <v>0</v>
      </c>
      <c r="DF312" s="62">
        <v>0</v>
      </c>
      <c r="DG312" s="62">
        <v>0</v>
      </c>
      <c r="DH312" s="62">
        <v>0</v>
      </c>
      <c r="DI312" s="62">
        <v>1</v>
      </c>
      <c r="DJ312" s="62">
        <v>1</v>
      </c>
      <c r="DK312" s="62">
        <v>1</v>
      </c>
      <c r="DM312" s="62" t="s">
        <v>688</v>
      </c>
    </row>
    <row r="313" spans="1:117" s="65" customFormat="1">
      <c r="A313" s="62" t="s">
        <v>688</v>
      </c>
      <c r="B313" s="62">
        <v>24</v>
      </c>
      <c r="C313" s="62" t="s">
        <v>696</v>
      </c>
      <c r="D313" s="62">
        <v>310</v>
      </c>
      <c r="E313" s="62">
        <v>54</v>
      </c>
      <c r="F313" s="62">
        <v>1</v>
      </c>
      <c r="G313" s="62">
        <v>15</v>
      </c>
      <c r="H313" s="62">
        <v>1</v>
      </c>
      <c r="I313" s="62">
        <v>2</v>
      </c>
      <c r="J313" s="62"/>
      <c r="K313" s="62">
        <v>1</v>
      </c>
      <c r="L313" s="62">
        <v>1</v>
      </c>
      <c r="M313" s="62">
        <v>1</v>
      </c>
      <c r="N313" s="62">
        <v>1</v>
      </c>
      <c r="O313" s="62">
        <v>1</v>
      </c>
      <c r="P313" s="62">
        <v>1</v>
      </c>
      <c r="Q313" s="62">
        <v>1</v>
      </c>
      <c r="R313" s="62">
        <v>1</v>
      </c>
      <c r="S313" s="62">
        <v>1</v>
      </c>
      <c r="T313" s="62">
        <v>1</v>
      </c>
      <c r="U313" s="62">
        <v>1</v>
      </c>
      <c r="V313" s="62">
        <v>99</v>
      </c>
      <c r="W313" s="62">
        <v>1</v>
      </c>
      <c r="X313" s="62">
        <v>1</v>
      </c>
      <c r="Y313" s="62">
        <v>1</v>
      </c>
      <c r="Z313" s="62">
        <v>1</v>
      </c>
      <c r="AA313" s="62">
        <v>1</v>
      </c>
      <c r="AB313" s="62">
        <v>1</v>
      </c>
      <c r="AC313" s="62">
        <v>1</v>
      </c>
      <c r="AD313" s="62">
        <v>1</v>
      </c>
      <c r="AE313" s="62">
        <v>1</v>
      </c>
      <c r="AF313" s="62">
        <v>1</v>
      </c>
      <c r="AG313" s="62">
        <v>1</v>
      </c>
      <c r="AH313" s="62">
        <v>1</v>
      </c>
      <c r="AI313" s="62">
        <v>1</v>
      </c>
      <c r="AJ313" s="62">
        <v>1</v>
      </c>
      <c r="AK313" s="62">
        <v>1</v>
      </c>
      <c r="AL313" s="62">
        <v>1</v>
      </c>
      <c r="AM313" s="62">
        <v>1</v>
      </c>
      <c r="AN313" s="62">
        <v>1</v>
      </c>
      <c r="AO313" s="62">
        <v>1</v>
      </c>
      <c r="AP313" s="62">
        <v>1</v>
      </c>
      <c r="AQ313" s="62">
        <v>0</v>
      </c>
      <c r="AR313" s="62">
        <v>1</v>
      </c>
      <c r="AS313" s="62">
        <v>1</v>
      </c>
      <c r="AT313" s="62">
        <v>1</v>
      </c>
      <c r="AU313" s="62">
        <v>1</v>
      </c>
      <c r="AV313" s="62">
        <v>1</v>
      </c>
      <c r="AW313" s="62">
        <v>1</v>
      </c>
      <c r="AX313" s="62">
        <v>1</v>
      </c>
      <c r="AY313" s="62">
        <v>1</v>
      </c>
      <c r="AZ313" s="62">
        <v>99</v>
      </c>
      <c r="BA313" s="62">
        <v>99</v>
      </c>
      <c r="BB313" s="62">
        <v>99</v>
      </c>
      <c r="BC313" s="62">
        <v>99</v>
      </c>
      <c r="BD313" s="62">
        <v>1</v>
      </c>
      <c r="BE313" s="62">
        <v>1</v>
      </c>
      <c r="BF313" s="62">
        <v>1</v>
      </c>
      <c r="BG313" s="62">
        <v>1</v>
      </c>
      <c r="BH313" s="62">
        <v>1</v>
      </c>
      <c r="BI313" s="62">
        <v>0.5</v>
      </c>
      <c r="BJ313" s="62">
        <v>0</v>
      </c>
      <c r="BK313" s="62">
        <v>0.5</v>
      </c>
      <c r="BL313" s="62">
        <v>0</v>
      </c>
      <c r="BM313" s="62">
        <v>0</v>
      </c>
      <c r="BN313" s="62">
        <v>0</v>
      </c>
      <c r="BO313" s="62">
        <v>0</v>
      </c>
      <c r="BP313" s="62">
        <v>0</v>
      </c>
      <c r="BQ313" s="62">
        <v>0</v>
      </c>
      <c r="BR313" s="62">
        <v>0</v>
      </c>
      <c r="BS313" s="62">
        <v>0</v>
      </c>
      <c r="BT313" s="62">
        <v>0</v>
      </c>
      <c r="BU313" s="62">
        <v>99</v>
      </c>
      <c r="BV313" s="62">
        <v>99</v>
      </c>
      <c r="BW313" s="62">
        <v>99</v>
      </c>
      <c r="BX313" s="62">
        <v>99</v>
      </c>
      <c r="BY313" s="62">
        <v>1</v>
      </c>
      <c r="BZ313" s="62">
        <v>1</v>
      </c>
      <c r="CA313" s="62">
        <v>99</v>
      </c>
      <c r="CB313" s="62">
        <v>99</v>
      </c>
      <c r="CC313" s="62">
        <v>0</v>
      </c>
      <c r="CD313" s="62">
        <v>0</v>
      </c>
      <c r="CE313" s="62">
        <v>0</v>
      </c>
      <c r="CF313" s="62">
        <v>1</v>
      </c>
      <c r="CG313" s="62">
        <v>1</v>
      </c>
      <c r="CH313" s="62">
        <v>99</v>
      </c>
      <c r="CI313" s="62">
        <v>1</v>
      </c>
      <c r="CJ313" s="62">
        <v>1</v>
      </c>
      <c r="CK313" s="62">
        <v>1</v>
      </c>
      <c r="CL313" s="62">
        <v>1</v>
      </c>
      <c r="CM313" s="62">
        <v>1</v>
      </c>
      <c r="CN313" s="62">
        <v>1</v>
      </c>
      <c r="CO313" s="62">
        <v>1</v>
      </c>
      <c r="CP313" s="62">
        <v>1</v>
      </c>
      <c r="CQ313" s="62">
        <v>1</v>
      </c>
      <c r="CR313" s="62">
        <v>310</v>
      </c>
      <c r="CS313" s="62" t="s">
        <v>696</v>
      </c>
      <c r="CT313" s="62">
        <v>1</v>
      </c>
      <c r="CU313" s="62">
        <v>1</v>
      </c>
      <c r="CV313" s="62">
        <v>1</v>
      </c>
      <c r="CW313" s="62">
        <v>1</v>
      </c>
      <c r="CX313" s="62">
        <v>1</v>
      </c>
      <c r="CY313" s="62">
        <v>310</v>
      </c>
      <c r="CZ313" s="62" t="s">
        <v>696</v>
      </c>
      <c r="DA313" s="62">
        <v>0</v>
      </c>
      <c r="DB313" s="62">
        <v>0</v>
      </c>
      <c r="DC313" s="62">
        <v>0</v>
      </c>
      <c r="DD313" s="62">
        <v>0</v>
      </c>
      <c r="DE313" s="62">
        <v>0</v>
      </c>
      <c r="DF313" s="62">
        <v>0</v>
      </c>
      <c r="DG313" s="62">
        <v>0</v>
      </c>
      <c r="DH313" s="62">
        <v>0</v>
      </c>
      <c r="DI313" s="62">
        <v>1</v>
      </c>
      <c r="DJ313" s="62">
        <v>1</v>
      </c>
      <c r="DK313" s="62">
        <v>1</v>
      </c>
      <c r="DM313" s="62" t="s">
        <v>688</v>
      </c>
    </row>
    <row r="314" spans="1:117" s="65" customFormat="1">
      <c r="A314" s="62" t="s">
        <v>697</v>
      </c>
      <c r="B314" s="62">
        <v>25</v>
      </c>
      <c r="C314" s="62" t="s">
        <v>698</v>
      </c>
      <c r="D314" s="62">
        <v>311</v>
      </c>
      <c r="E314" s="62">
        <v>70</v>
      </c>
      <c r="F314" s="62">
        <v>3</v>
      </c>
      <c r="G314" s="62">
        <v>13</v>
      </c>
      <c r="H314" s="62">
        <v>1</v>
      </c>
      <c r="I314" s="62">
        <v>2</v>
      </c>
      <c r="J314" s="62"/>
      <c r="K314" s="62">
        <v>1</v>
      </c>
      <c r="L314" s="62">
        <v>1</v>
      </c>
      <c r="M314" s="62">
        <v>1</v>
      </c>
      <c r="N314" s="62">
        <v>1</v>
      </c>
      <c r="O314" s="62">
        <v>1</v>
      </c>
      <c r="P314" s="62">
        <v>1</v>
      </c>
      <c r="Q314" s="62">
        <v>99</v>
      </c>
      <c r="R314" s="62">
        <v>1</v>
      </c>
      <c r="S314" s="62">
        <v>1</v>
      </c>
      <c r="T314" s="62">
        <v>1</v>
      </c>
      <c r="U314" s="62">
        <v>1</v>
      </c>
      <c r="V314" s="62">
        <v>99</v>
      </c>
      <c r="W314" s="62">
        <v>1</v>
      </c>
      <c r="X314" s="62">
        <v>1</v>
      </c>
      <c r="Y314" s="62">
        <v>1</v>
      </c>
      <c r="Z314" s="62">
        <v>1</v>
      </c>
      <c r="AA314" s="62">
        <v>1</v>
      </c>
      <c r="AB314" s="62">
        <v>1</v>
      </c>
      <c r="AC314" s="62">
        <v>1</v>
      </c>
      <c r="AD314" s="62">
        <v>1</v>
      </c>
      <c r="AE314" s="62">
        <v>1</v>
      </c>
      <c r="AF314" s="62">
        <v>1</v>
      </c>
      <c r="AG314" s="62">
        <v>1</v>
      </c>
      <c r="AH314" s="62">
        <v>1</v>
      </c>
      <c r="AI314" s="62">
        <v>99</v>
      </c>
      <c r="AJ314" s="62">
        <v>1</v>
      </c>
      <c r="AK314" s="62">
        <v>1</v>
      </c>
      <c r="AL314" s="62">
        <v>1</v>
      </c>
      <c r="AM314" s="62">
        <v>1</v>
      </c>
      <c r="AN314" s="62">
        <v>1</v>
      </c>
      <c r="AO314" s="62">
        <v>1</v>
      </c>
      <c r="AP314" s="62">
        <v>1</v>
      </c>
      <c r="AQ314" s="62">
        <v>0</v>
      </c>
      <c r="AR314" s="62">
        <v>1</v>
      </c>
      <c r="AS314" s="62">
        <v>1</v>
      </c>
      <c r="AT314" s="62">
        <v>1</v>
      </c>
      <c r="AU314" s="62">
        <v>1</v>
      </c>
      <c r="AV314" s="62">
        <v>0.5</v>
      </c>
      <c r="AW314" s="62">
        <v>1</v>
      </c>
      <c r="AX314" s="62">
        <v>1</v>
      </c>
      <c r="AY314" s="62">
        <v>0</v>
      </c>
      <c r="AZ314" s="62">
        <v>99</v>
      </c>
      <c r="BA314" s="62">
        <v>99</v>
      </c>
      <c r="BB314" s="62">
        <v>99</v>
      </c>
      <c r="BC314" s="62">
        <v>99</v>
      </c>
      <c r="BD314" s="62">
        <v>0.5</v>
      </c>
      <c r="BE314" s="62">
        <v>0.5</v>
      </c>
      <c r="BF314" s="62">
        <v>0</v>
      </c>
      <c r="BG314" s="62">
        <v>0.5</v>
      </c>
      <c r="BH314" s="62">
        <v>1</v>
      </c>
      <c r="BI314" s="62">
        <v>0</v>
      </c>
      <c r="BJ314" s="62">
        <v>0</v>
      </c>
      <c r="BK314" s="62">
        <v>0</v>
      </c>
      <c r="BL314" s="62">
        <v>0</v>
      </c>
      <c r="BM314" s="62">
        <v>0</v>
      </c>
      <c r="BN314" s="62">
        <v>0</v>
      </c>
      <c r="BO314" s="62">
        <v>0</v>
      </c>
      <c r="BP314" s="62">
        <v>0</v>
      </c>
      <c r="BQ314" s="62">
        <v>0.5</v>
      </c>
      <c r="BR314" s="62">
        <v>0</v>
      </c>
      <c r="BS314" s="62">
        <v>0</v>
      </c>
      <c r="BT314" s="62">
        <v>0</v>
      </c>
      <c r="BU314" s="62">
        <v>99</v>
      </c>
      <c r="BV314" s="62">
        <v>99</v>
      </c>
      <c r="BW314" s="62">
        <v>99</v>
      </c>
      <c r="BX314" s="62">
        <v>99</v>
      </c>
      <c r="BY314" s="62">
        <v>0.5</v>
      </c>
      <c r="BZ314" s="62">
        <v>1</v>
      </c>
      <c r="CA314" s="62">
        <v>99</v>
      </c>
      <c r="CB314" s="62">
        <v>99</v>
      </c>
      <c r="CC314" s="62">
        <v>1</v>
      </c>
      <c r="CD314" s="62">
        <v>1</v>
      </c>
      <c r="CE314" s="62">
        <v>1</v>
      </c>
      <c r="CF314" s="62">
        <v>1</v>
      </c>
      <c r="CG314" s="62">
        <v>99</v>
      </c>
      <c r="CH314" s="62">
        <v>99</v>
      </c>
      <c r="CI314" s="62">
        <v>1</v>
      </c>
      <c r="CJ314" s="62">
        <v>1</v>
      </c>
      <c r="CK314" s="62">
        <v>1</v>
      </c>
      <c r="CL314" s="62">
        <v>1</v>
      </c>
      <c r="CM314" s="62">
        <v>99</v>
      </c>
      <c r="CN314" s="62">
        <v>1</v>
      </c>
      <c r="CO314" s="62">
        <v>1</v>
      </c>
      <c r="CP314" s="62">
        <v>1</v>
      </c>
      <c r="CQ314" s="62">
        <v>1</v>
      </c>
      <c r="CR314" s="62">
        <v>311</v>
      </c>
      <c r="CS314" s="62" t="s">
        <v>698</v>
      </c>
      <c r="CT314" s="62">
        <v>1</v>
      </c>
      <c r="CU314" s="62">
        <v>1</v>
      </c>
      <c r="CV314" s="62">
        <v>1</v>
      </c>
      <c r="CW314" s="62">
        <v>1</v>
      </c>
      <c r="CX314" s="62">
        <v>1</v>
      </c>
      <c r="CY314" s="62">
        <v>311</v>
      </c>
      <c r="CZ314" s="62" t="s">
        <v>698</v>
      </c>
      <c r="DA314" s="62">
        <v>1</v>
      </c>
      <c r="DB314" s="62">
        <v>0</v>
      </c>
      <c r="DC314" s="62">
        <v>0</v>
      </c>
      <c r="DD314" s="62">
        <v>0</v>
      </c>
      <c r="DE314" s="62">
        <v>1</v>
      </c>
      <c r="DF314" s="62">
        <v>0</v>
      </c>
      <c r="DG314" s="62">
        <v>0</v>
      </c>
      <c r="DH314" s="62">
        <v>0</v>
      </c>
      <c r="DI314" s="62">
        <v>1</v>
      </c>
      <c r="DJ314" s="62">
        <v>1</v>
      </c>
      <c r="DK314" s="62">
        <v>1</v>
      </c>
      <c r="DM314" s="62" t="s">
        <v>697</v>
      </c>
    </row>
    <row r="315" spans="1:117" s="65" customFormat="1">
      <c r="A315" s="62" t="s">
        <v>697</v>
      </c>
      <c r="B315" s="62">
        <v>25</v>
      </c>
      <c r="C315" s="62" t="s">
        <v>699</v>
      </c>
      <c r="D315" s="62">
        <v>312</v>
      </c>
      <c r="E315" s="62">
        <v>499</v>
      </c>
      <c r="F315" s="62">
        <v>85</v>
      </c>
      <c r="G315" s="62">
        <v>157</v>
      </c>
      <c r="H315" s="62">
        <v>1</v>
      </c>
      <c r="I315" s="62">
        <v>2</v>
      </c>
      <c r="J315" s="62"/>
      <c r="K315" s="62">
        <v>1</v>
      </c>
      <c r="L315" s="62">
        <v>1</v>
      </c>
      <c r="M315" s="62">
        <v>1</v>
      </c>
      <c r="N315" s="62">
        <v>1</v>
      </c>
      <c r="O315" s="62">
        <v>1</v>
      </c>
      <c r="P315" s="62">
        <v>1</v>
      </c>
      <c r="Q315" s="62">
        <v>99</v>
      </c>
      <c r="R315" s="62">
        <v>1</v>
      </c>
      <c r="S315" s="62">
        <v>1</v>
      </c>
      <c r="T315" s="62">
        <v>1</v>
      </c>
      <c r="U315" s="62">
        <v>1</v>
      </c>
      <c r="V315" s="62">
        <v>99</v>
      </c>
      <c r="W315" s="62">
        <v>1</v>
      </c>
      <c r="X315" s="62">
        <v>1</v>
      </c>
      <c r="Y315" s="62">
        <v>1</v>
      </c>
      <c r="Z315" s="62">
        <v>1</v>
      </c>
      <c r="AA315" s="62">
        <v>1</v>
      </c>
      <c r="AB315" s="62">
        <v>1</v>
      </c>
      <c r="AC315" s="62">
        <v>1</v>
      </c>
      <c r="AD315" s="62">
        <v>1</v>
      </c>
      <c r="AE315" s="62">
        <v>1</v>
      </c>
      <c r="AF315" s="62">
        <v>1</v>
      </c>
      <c r="AG315" s="62">
        <v>1</v>
      </c>
      <c r="AH315" s="62">
        <v>1</v>
      </c>
      <c r="AI315" s="62">
        <v>1</v>
      </c>
      <c r="AJ315" s="62">
        <v>1</v>
      </c>
      <c r="AK315" s="62">
        <v>1</v>
      </c>
      <c r="AL315" s="62">
        <v>1</v>
      </c>
      <c r="AM315" s="62">
        <v>1</v>
      </c>
      <c r="AN315" s="62">
        <v>1</v>
      </c>
      <c r="AO315" s="62">
        <v>1</v>
      </c>
      <c r="AP315" s="62">
        <v>1</v>
      </c>
      <c r="AQ315" s="62">
        <v>1</v>
      </c>
      <c r="AR315" s="62">
        <v>1</v>
      </c>
      <c r="AS315" s="62">
        <v>1</v>
      </c>
      <c r="AT315" s="62">
        <v>1</v>
      </c>
      <c r="AU315" s="62">
        <v>1</v>
      </c>
      <c r="AV315" s="62">
        <v>1</v>
      </c>
      <c r="AW315" s="62">
        <v>1</v>
      </c>
      <c r="AX315" s="62">
        <v>1</v>
      </c>
      <c r="AY315" s="62">
        <v>1</v>
      </c>
      <c r="AZ315" s="62">
        <v>99</v>
      </c>
      <c r="BA315" s="62">
        <v>99</v>
      </c>
      <c r="BB315" s="62">
        <v>99</v>
      </c>
      <c r="BC315" s="62">
        <v>99</v>
      </c>
      <c r="BD315" s="62">
        <v>1</v>
      </c>
      <c r="BE315" s="62">
        <v>1</v>
      </c>
      <c r="BF315" s="62">
        <v>1</v>
      </c>
      <c r="BG315" s="62">
        <v>1</v>
      </c>
      <c r="BH315" s="62">
        <v>1</v>
      </c>
      <c r="BI315" s="62">
        <v>1</v>
      </c>
      <c r="BJ315" s="62">
        <v>1</v>
      </c>
      <c r="BK315" s="62">
        <v>1</v>
      </c>
      <c r="BL315" s="62">
        <v>1</v>
      </c>
      <c r="BM315" s="62">
        <v>1</v>
      </c>
      <c r="BN315" s="62">
        <v>1</v>
      </c>
      <c r="BO315" s="62">
        <v>1</v>
      </c>
      <c r="BP315" s="62">
        <v>1</v>
      </c>
      <c r="BQ315" s="62">
        <v>1</v>
      </c>
      <c r="BR315" s="62">
        <v>1</v>
      </c>
      <c r="BS315" s="62">
        <v>1</v>
      </c>
      <c r="BT315" s="62">
        <v>1</v>
      </c>
      <c r="BU315" s="62">
        <v>99</v>
      </c>
      <c r="BV315" s="62">
        <v>99</v>
      </c>
      <c r="BW315" s="62">
        <v>99</v>
      </c>
      <c r="BX315" s="62">
        <v>99</v>
      </c>
      <c r="BY315" s="62">
        <v>1</v>
      </c>
      <c r="BZ315" s="62">
        <v>1</v>
      </c>
      <c r="CA315" s="62">
        <v>99</v>
      </c>
      <c r="CB315" s="62">
        <v>99</v>
      </c>
      <c r="CC315" s="62">
        <v>1</v>
      </c>
      <c r="CD315" s="62">
        <v>1</v>
      </c>
      <c r="CE315" s="62">
        <v>1</v>
      </c>
      <c r="CF315" s="62">
        <v>1</v>
      </c>
      <c r="CG315" s="62">
        <v>1</v>
      </c>
      <c r="CH315" s="62">
        <v>1</v>
      </c>
      <c r="CI315" s="62">
        <v>1</v>
      </c>
      <c r="CJ315" s="62">
        <v>1</v>
      </c>
      <c r="CK315" s="62">
        <v>1</v>
      </c>
      <c r="CL315" s="62">
        <v>1</v>
      </c>
      <c r="CM315" s="62">
        <v>1</v>
      </c>
      <c r="CN315" s="62">
        <v>1</v>
      </c>
      <c r="CO315" s="62">
        <v>1</v>
      </c>
      <c r="CP315" s="62">
        <v>1</v>
      </c>
      <c r="CQ315" s="62">
        <v>1</v>
      </c>
      <c r="CR315" s="62">
        <v>312</v>
      </c>
      <c r="CS315" s="62" t="s">
        <v>699</v>
      </c>
      <c r="CT315" s="62">
        <v>1</v>
      </c>
      <c r="CU315" s="62">
        <v>1</v>
      </c>
      <c r="CV315" s="62">
        <v>1</v>
      </c>
      <c r="CW315" s="62">
        <v>1</v>
      </c>
      <c r="CX315" s="62">
        <v>1</v>
      </c>
      <c r="CY315" s="62">
        <v>312</v>
      </c>
      <c r="CZ315" s="62" t="s">
        <v>699</v>
      </c>
      <c r="DA315" s="62">
        <v>1</v>
      </c>
      <c r="DB315" s="62">
        <v>0</v>
      </c>
      <c r="DC315" s="62">
        <v>1</v>
      </c>
      <c r="DD315" s="62">
        <v>0</v>
      </c>
      <c r="DE315" s="62">
        <v>1</v>
      </c>
      <c r="DF315" s="62">
        <v>1</v>
      </c>
      <c r="DG315" s="62">
        <v>1</v>
      </c>
      <c r="DH315" s="62">
        <v>0</v>
      </c>
      <c r="DI315" s="62">
        <v>1</v>
      </c>
      <c r="DJ315" s="62">
        <v>1</v>
      </c>
      <c r="DK315" s="62">
        <v>1</v>
      </c>
      <c r="DM315" s="62" t="s">
        <v>697</v>
      </c>
    </row>
    <row r="316" spans="1:117" s="65" customFormat="1">
      <c r="A316" s="62" t="s">
        <v>697</v>
      </c>
      <c r="B316" s="62">
        <v>25</v>
      </c>
      <c r="C316" s="62" t="s">
        <v>700</v>
      </c>
      <c r="D316" s="62">
        <v>313</v>
      </c>
      <c r="E316" s="62">
        <v>28</v>
      </c>
      <c r="F316" s="62">
        <v>7</v>
      </c>
      <c r="G316" s="62">
        <v>4</v>
      </c>
      <c r="H316" s="62">
        <v>1</v>
      </c>
      <c r="I316" s="62">
        <v>2</v>
      </c>
      <c r="J316" s="62">
        <v>3</v>
      </c>
      <c r="K316" s="62">
        <v>1</v>
      </c>
      <c r="L316" s="62">
        <v>1</v>
      </c>
      <c r="M316" s="62">
        <v>1</v>
      </c>
      <c r="N316" s="62">
        <v>1</v>
      </c>
      <c r="O316" s="62">
        <v>1</v>
      </c>
      <c r="P316" s="62">
        <v>1</v>
      </c>
      <c r="Q316" s="62">
        <v>1</v>
      </c>
      <c r="R316" s="62">
        <v>1</v>
      </c>
      <c r="S316" s="62">
        <v>1</v>
      </c>
      <c r="T316" s="62">
        <v>1</v>
      </c>
      <c r="U316" s="62">
        <v>1</v>
      </c>
      <c r="V316" s="62">
        <v>99</v>
      </c>
      <c r="W316" s="62">
        <v>1</v>
      </c>
      <c r="X316" s="62">
        <v>1</v>
      </c>
      <c r="Y316" s="62">
        <v>1</v>
      </c>
      <c r="Z316" s="62">
        <v>1</v>
      </c>
      <c r="AA316" s="62">
        <v>1</v>
      </c>
      <c r="AB316" s="62">
        <v>1</v>
      </c>
      <c r="AC316" s="62">
        <v>1</v>
      </c>
      <c r="AD316" s="62">
        <v>1</v>
      </c>
      <c r="AE316" s="62">
        <v>1</v>
      </c>
      <c r="AF316" s="62">
        <v>1</v>
      </c>
      <c r="AG316" s="62">
        <v>1</v>
      </c>
      <c r="AH316" s="62">
        <v>1</v>
      </c>
      <c r="AI316" s="62">
        <v>99</v>
      </c>
      <c r="AJ316" s="62">
        <v>1</v>
      </c>
      <c r="AK316" s="62">
        <v>1</v>
      </c>
      <c r="AL316" s="62">
        <v>1</v>
      </c>
      <c r="AM316" s="62">
        <v>1</v>
      </c>
      <c r="AN316" s="62">
        <v>1</v>
      </c>
      <c r="AO316" s="62">
        <v>1</v>
      </c>
      <c r="AP316" s="62">
        <v>1</v>
      </c>
      <c r="AQ316" s="62">
        <v>1</v>
      </c>
      <c r="AR316" s="62">
        <v>1</v>
      </c>
      <c r="AS316" s="62">
        <v>1</v>
      </c>
      <c r="AT316" s="62">
        <v>1</v>
      </c>
      <c r="AU316" s="62">
        <v>1</v>
      </c>
      <c r="AV316" s="62">
        <v>1</v>
      </c>
      <c r="AW316" s="62">
        <v>1</v>
      </c>
      <c r="AX316" s="62">
        <v>1</v>
      </c>
      <c r="AY316" s="62">
        <v>1</v>
      </c>
      <c r="AZ316" s="62">
        <v>99</v>
      </c>
      <c r="BA316" s="62">
        <v>99</v>
      </c>
      <c r="BB316" s="62">
        <v>99</v>
      </c>
      <c r="BC316" s="62">
        <v>99</v>
      </c>
      <c r="BD316" s="62">
        <v>1</v>
      </c>
      <c r="BE316" s="62">
        <v>1</v>
      </c>
      <c r="BF316" s="62">
        <v>1</v>
      </c>
      <c r="BG316" s="62">
        <v>1</v>
      </c>
      <c r="BH316" s="62">
        <v>1</v>
      </c>
      <c r="BI316" s="62">
        <v>1</v>
      </c>
      <c r="BJ316" s="62">
        <v>1</v>
      </c>
      <c r="BK316" s="62">
        <v>1</v>
      </c>
      <c r="BL316" s="62">
        <v>0.5</v>
      </c>
      <c r="BM316" s="62">
        <v>0</v>
      </c>
      <c r="BN316" s="62">
        <v>0.5</v>
      </c>
      <c r="BO316" s="62">
        <v>1</v>
      </c>
      <c r="BP316" s="62">
        <v>1</v>
      </c>
      <c r="BQ316" s="62">
        <v>0.5</v>
      </c>
      <c r="BR316" s="62">
        <v>1</v>
      </c>
      <c r="BS316" s="62">
        <v>1</v>
      </c>
      <c r="BT316" s="62">
        <v>0.5</v>
      </c>
      <c r="BU316" s="62">
        <v>99</v>
      </c>
      <c r="BV316" s="62">
        <v>99</v>
      </c>
      <c r="BW316" s="62">
        <v>99</v>
      </c>
      <c r="BX316" s="62">
        <v>99</v>
      </c>
      <c r="BY316" s="62">
        <v>1</v>
      </c>
      <c r="BZ316" s="62">
        <v>1</v>
      </c>
      <c r="CA316" s="62">
        <v>99</v>
      </c>
      <c r="CB316" s="62">
        <v>99</v>
      </c>
      <c r="CC316" s="62">
        <v>1</v>
      </c>
      <c r="CD316" s="62">
        <v>1</v>
      </c>
      <c r="CE316" s="62">
        <v>1</v>
      </c>
      <c r="CF316" s="62">
        <v>1</v>
      </c>
      <c r="CG316" s="62">
        <v>99</v>
      </c>
      <c r="CH316" s="62">
        <v>1</v>
      </c>
      <c r="CI316" s="62">
        <v>1</v>
      </c>
      <c r="CJ316" s="62">
        <v>1</v>
      </c>
      <c r="CK316" s="62">
        <v>1</v>
      </c>
      <c r="CL316" s="62">
        <v>1</v>
      </c>
      <c r="CM316" s="62">
        <v>99</v>
      </c>
      <c r="CN316" s="62">
        <v>1</v>
      </c>
      <c r="CO316" s="62">
        <v>1</v>
      </c>
      <c r="CP316" s="62">
        <v>1</v>
      </c>
      <c r="CQ316" s="62">
        <v>1</v>
      </c>
      <c r="CR316" s="62">
        <v>313</v>
      </c>
      <c r="CS316" s="62" t="s">
        <v>700</v>
      </c>
      <c r="CT316" s="62">
        <v>1</v>
      </c>
      <c r="CU316" s="62">
        <v>1</v>
      </c>
      <c r="CV316" s="62">
        <v>1</v>
      </c>
      <c r="CW316" s="62">
        <v>1</v>
      </c>
      <c r="CX316" s="62">
        <v>1</v>
      </c>
      <c r="CY316" s="62">
        <v>313</v>
      </c>
      <c r="CZ316" s="62" t="s">
        <v>700</v>
      </c>
      <c r="DA316" s="62">
        <v>0</v>
      </c>
      <c r="DB316" s="62">
        <v>0</v>
      </c>
      <c r="DC316" s="62">
        <v>0</v>
      </c>
      <c r="DD316" s="62">
        <v>0</v>
      </c>
      <c r="DE316" s="62">
        <v>1</v>
      </c>
      <c r="DF316" s="62">
        <v>0</v>
      </c>
      <c r="DG316" s="62">
        <v>0</v>
      </c>
      <c r="DH316" s="62">
        <v>0</v>
      </c>
      <c r="DI316" s="62">
        <v>1</v>
      </c>
      <c r="DJ316" s="62">
        <v>1</v>
      </c>
      <c r="DK316" s="62">
        <v>1</v>
      </c>
      <c r="DM316" s="62" t="s">
        <v>697</v>
      </c>
    </row>
    <row r="317" spans="1:117" s="65" customFormat="1">
      <c r="A317" s="62" t="s">
        <v>697</v>
      </c>
      <c r="B317" s="62">
        <v>25</v>
      </c>
      <c r="C317" s="62" t="s">
        <v>701</v>
      </c>
      <c r="D317" s="62">
        <v>314</v>
      </c>
      <c r="E317" s="62">
        <v>53</v>
      </c>
      <c r="F317" s="62">
        <v>0</v>
      </c>
      <c r="G317" s="62">
        <v>14</v>
      </c>
      <c r="H317" s="62">
        <v>1</v>
      </c>
      <c r="I317" s="62">
        <v>2</v>
      </c>
      <c r="J317" s="62"/>
      <c r="K317" s="62">
        <v>1</v>
      </c>
      <c r="L317" s="62">
        <v>1</v>
      </c>
      <c r="M317" s="62">
        <v>1</v>
      </c>
      <c r="N317" s="62">
        <v>1</v>
      </c>
      <c r="O317" s="62">
        <v>1</v>
      </c>
      <c r="P317" s="62">
        <v>1</v>
      </c>
      <c r="Q317" s="62">
        <v>99</v>
      </c>
      <c r="R317" s="62">
        <v>1</v>
      </c>
      <c r="S317" s="62">
        <v>1</v>
      </c>
      <c r="T317" s="62">
        <v>1</v>
      </c>
      <c r="U317" s="62">
        <v>1</v>
      </c>
      <c r="V317" s="62">
        <v>99</v>
      </c>
      <c r="W317" s="62">
        <v>1</v>
      </c>
      <c r="X317" s="62">
        <v>1</v>
      </c>
      <c r="Y317" s="62">
        <v>1</v>
      </c>
      <c r="Z317" s="62">
        <v>1</v>
      </c>
      <c r="AA317" s="62">
        <v>1</v>
      </c>
      <c r="AB317" s="62">
        <v>1</v>
      </c>
      <c r="AC317" s="62">
        <v>1</v>
      </c>
      <c r="AD317" s="62">
        <v>1</v>
      </c>
      <c r="AE317" s="62">
        <v>1</v>
      </c>
      <c r="AF317" s="62">
        <v>1</v>
      </c>
      <c r="AG317" s="62">
        <v>1</v>
      </c>
      <c r="AH317" s="62">
        <v>1</v>
      </c>
      <c r="AI317" s="62">
        <v>99</v>
      </c>
      <c r="AJ317" s="62">
        <v>1</v>
      </c>
      <c r="AK317" s="62">
        <v>1</v>
      </c>
      <c r="AL317" s="62">
        <v>1</v>
      </c>
      <c r="AM317" s="62">
        <v>1</v>
      </c>
      <c r="AN317" s="62">
        <v>1</v>
      </c>
      <c r="AO317" s="62">
        <v>1</v>
      </c>
      <c r="AP317" s="62">
        <v>1</v>
      </c>
      <c r="AQ317" s="62">
        <v>0</v>
      </c>
      <c r="AR317" s="62">
        <v>1</v>
      </c>
      <c r="AS317" s="62">
        <v>1</v>
      </c>
      <c r="AT317" s="62">
        <v>1</v>
      </c>
      <c r="AU317" s="62">
        <v>1</v>
      </c>
      <c r="AV317" s="62">
        <v>1</v>
      </c>
      <c r="AW317" s="62">
        <v>1</v>
      </c>
      <c r="AX317" s="62">
        <v>1</v>
      </c>
      <c r="AY317" s="62">
        <v>1</v>
      </c>
      <c r="AZ317" s="62">
        <v>99</v>
      </c>
      <c r="BA317" s="62">
        <v>99</v>
      </c>
      <c r="BB317" s="62">
        <v>99</v>
      </c>
      <c r="BC317" s="62">
        <v>99</v>
      </c>
      <c r="BD317" s="62">
        <v>1</v>
      </c>
      <c r="BE317" s="62">
        <v>1</v>
      </c>
      <c r="BF317" s="62">
        <v>1</v>
      </c>
      <c r="BG317" s="62">
        <v>1</v>
      </c>
      <c r="BH317" s="62">
        <v>1</v>
      </c>
      <c r="BI317" s="62">
        <v>0.5</v>
      </c>
      <c r="BJ317" s="62">
        <v>0.5</v>
      </c>
      <c r="BK317" s="62">
        <v>1</v>
      </c>
      <c r="BL317" s="62">
        <v>1</v>
      </c>
      <c r="BM317" s="62">
        <v>0.5</v>
      </c>
      <c r="BN317" s="62">
        <v>0</v>
      </c>
      <c r="BO317" s="62">
        <v>1</v>
      </c>
      <c r="BP317" s="62">
        <v>1</v>
      </c>
      <c r="BQ317" s="62">
        <v>1</v>
      </c>
      <c r="BR317" s="62">
        <v>0.5</v>
      </c>
      <c r="BS317" s="62">
        <v>0.5</v>
      </c>
      <c r="BT317" s="62">
        <v>0.5</v>
      </c>
      <c r="BU317" s="62">
        <v>99</v>
      </c>
      <c r="BV317" s="62">
        <v>99</v>
      </c>
      <c r="BW317" s="62">
        <v>99</v>
      </c>
      <c r="BX317" s="62">
        <v>99</v>
      </c>
      <c r="BY317" s="62">
        <v>1</v>
      </c>
      <c r="BZ317" s="62">
        <v>1</v>
      </c>
      <c r="CA317" s="62">
        <v>99</v>
      </c>
      <c r="CB317" s="62">
        <v>99</v>
      </c>
      <c r="CC317" s="62">
        <v>1</v>
      </c>
      <c r="CD317" s="62">
        <v>1</v>
      </c>
      <c r="CE317" s="62">
        <v>1</v>
      </c>
      <c r="CF317" s="62">
        <v>1</v>
      </c>
      <c r="CG317" s="62">
        <v>99</v>
      </c>
      <c r="CH317" s="62">
        <v>1</v>
      </c>
      <c r="CI317" s="62">
        <v>1</v>
      </c>
      <c r="CJ317" s="62">
        <v>1</v>
      </c>
      <c r="CK317" s="62">
        <v>1</v>
      </c>
      <c r="CL317" s="62">
        <v>1</v>
      </c>
      <c r="CM317" s="62">
        <v>1</v>
      </c>
      <c r="CN317" s="62">
        <v>1</v>
      </c>
      <c r="CO317" s="62">
        <v>1</v>
      </c>
      <c r="CP317" s="62">
        <v>1</v>
      </c>
      <c r="CQ317" s="62">
        <v>1</v>
      </c>
      <c r="CR317" s="62">
        <v>314</v>
      </c>
      <c r="CS317" s="62" t="s">
        <v>701</v>
      </c>
      <c r="CT317" s="62">
        <v>1</v>
      </c>
      <c r="CU317" s="62">
        <v>1</v>
      </c>
      <c r="CV317" s="62">
        <v>1</v>
      </c>
      <c r="CW317" s="62">
        <v>1</v>
      </c>
      <c r="CX317" s="62">
        <v>1</v>
      </c>
      <c r="CY317" s="62">
        <v>314</v>
      </c>
      <c r="CZ317" s="62" t="s">
        <v>701</v>
      </c>
      <c r="DA317" s="62">
        <v>0</v>
      </c>
      <c r="DB317" s="62">
        <v>0</v>
      </c>
      <c r="DC317" s="62">
        <v>0</v>
      </c>
      <c r="DD317" s="62">
        <v>0</v>
      </c>
      <c r="DE317" s="62">
        <v>1</v>
      </c>
      <c r="DF317" s="62">
        <v>0</v>
      </c>
      <c r="DG317" s="62">
        <v>0</v>
      </c>
      <c r="DH317" s="62">
        <v>0</v>
      </c>
      <c r="DI317" s="62">
        <v>1</v>
      </c>
      <c r="DJ317" s="62">
        <v>1</v>
      </c>
      <c r="DK317" s="62">
        <v>0</v>
      </c>
      <c r="DM317" s="62" t="s">
        <v>697</v>
      </c>
    </row>
    <row r="318" spans="1:117" s="65" customFormat="1">
      <c r="A318" s="62" t="s">
        <v>697</v>
      </c>
      <c r="B318" s="62">
        <v>25</v>
      </c>
      <c r="C318" s="62" t="s">
        <v>702</v>
      </c>
      <c r="D318" s="62">
        <v>315</v>
      </c>
      <c r="E318" s="62">
        <v>71</v>
      </c>
      <c r="F318" s="62">
        <v>0</v>
      </c>
      <c r="G318" s="62">
        <v>27</v>
      </c>
      <c r="H318" s="62">
        <v>1</v>
      </c>
      <c r="I318" s="62">
        <v>2</v>
      </c>
      <c r="J318" s="62"/>
      <c r="K318" s="62">
        <v>1</v>
      </c>
      <c r="L318" s="62">
        <v>1</v>
      </c>
      <c r="M318" s="62">
        <v>1</v>
      </c>
      <c r="N318" s="62">
        <v>1</v>
      </c>
      <c r="O318" s="62">
        <v>1</v>
      </c>
      <c r="P318" s="62">
        <v>1</v>
      </c>
      <c r="Q318" s="62">
        <v>1</v>
      </c>
      <c r="R318" s="62">
        <v>1</v>
      </c>
      <c r="S318" s="62">
        <v>1</v>
      </c>
      <c r="T318" s="62">
        <v>1</v>
      </c>
      <c r="U318" s="62">
        <v>1</v>
      </c>
      <c r="V318" s="62">
        <v>99</v>
      </c>
      <c r="W318" s="62">
        <v>1</v>
      </c>
      <c r="X318" s="62">
        <v>1</v>
      </c>
      <c r="Y318" s="62">
        <v>1</v>
      </c>
      <c r="Z318" s="62">
        <v>1</v>
      </c>
      <c r="AA318" s="62">
        <v>1</v>
      </c>
      <c r="AB318" s="62">
        <v>1</v>
      </c>
      <c r="AC318" s="62">
        <v>1</v>
      </c>
      <c r="AD318" s="62">
        <v>1</v>
      </c>
      <c r="AE318" s="62">
        <v>1</v>
      </c>
      <c r="AF318" s="62">
        <v>1</v>
      </c>
      <c r="AG318" s="62">
        <v>1</v>
      </c>
      <c r="AH318" s="62">
        <v>1</v>
      </c>
      <c r="AI318" s="62">
        <v>1</v>
      </c>
      <c r="AJ318" s="62">
        <v>1</v>
      </c>
      <c r="AK318" s="62">
        <v>1</v>
      </c>
      <c r="AL318" s="62">
        <v>1</v>
      </c>
      <c r="AM318" s="62">
        <v>1</v>
      </c>
      <c r="AN318" s="62">
        <v>1</v>
      </c>
      <c r="AO318" s="62">
        <v>1</v>
      </c>
      <c r="AP318" s="62">
        <v>1</v>
      </c>
      <c r="AQ318" s="62">
        <v>1</v>
      </c>
      <c r="AR318" s="62">
        <v>1</v>
      </c>
      <c r="AS318" s="62">
        <v>1</v>
      </c>
      <c r="AT318" s="62">
        <v>1</v>
      </c>
      <c r="AU318" s="62">
        <v>1</v>
      </c>
      <c r="AV318" s="62">
        <v>1</v>
      </c>
      <c r="AW318" s="62">
        <v>1</v>
      </c>
      <c r="AX318" s="62">
        <v>1</v>
      </c>
      <c r="AY318" s="62">
        <v>1</v>
      </c>
      <c r="AZ318" s="62">
        <v>99</v>
      </c>
      <c r="BA318" s="62">
        <v>99</v>
      </c>
      <c r="BB318" s="62">
        <v>99</v>
      </c>
      <c r="BC318" s="62">
        <v>99</v>
      </c>
      <c r="BD318" s="62">
        <v>1</v>
      </c>
      <c r="BE318" s="62">
        <v>1</v>
      </c>
      <c r="BF318" s="62">
        <v>1</v>
      </c>
      <c r="BG318" s="62">
        <v>1</v>
      </c>
      <c r="BH318" s="62">
        <v>1</v>
      </c>
      <c r="BI318" s="62">
        <v>1</v>
      </c>
      <c r="BJ318" s="62">
        <v>1</v>
      </c>
      <c r="BK318" s="62">
        <v>1</v>
      </c>
      <c r="BL318" s="62">
        <v>1</v>
      </c>
      <c r="BM318" s="62">
        <v>0.5</v>
      </c>
      <c r="BN318" s="62">
        <v>0</v>
      </c>
      <c r="BO318" s="62">
        <v>1</v>
      </c>
      <c r="BP318" s="62">
        <v>1</v>
      </c>
      <c r="BQ318" s="62">
        <v>1</v>
      </c>
      <c r="BR318" s="62">
        <v>1</v>
      </c>
      <c r="BS318" s="62">
        <v>1</v>
      </c>
      <c r="BT318" s="62">
        <v>0.5</v>
      </c>
      <c r="BU318" s="62">
        <v>99</v>
      </c>
      <c r="BV318" s="62">
        <v>99</v>
      </c>
      <c r="BW318" s="62">
        <v>99</v>
      </c>
      <c r="BX318" s="62">
        <v>99</v>
      </c>
      <c r="BY318" s="62">
        <v>1</v>
      </c>
      <c r="BZ318" s="62">
        <v>1</v>
      </c>
      <c r="CA318" s="62">
        <v>99</v>
      </c>
      <c r="CB318" s="62">
        <v>99</v>
      </c>
      <c r="CC318" s="62">
        <v>1</v>
      </c>
      <c r="CD318" s="62">
        <v>1</v>
      </c>
      <c r="CE318" s="62">
        <v>1</v>
      </c>
      <c r="CF318" s="62">
        <v>1</v>
      </c>
      <c r="CG318" s="62">
        <v>1</v>
      </c>
      <c r="CH318" s="62">
        <v>1</v>
      </c>
      <c r="CI318" s="62">
        <v>1</v>
      </c>
      <c r="CJ318" s="62">
        <v>1</v>
      </c>
      <c r="CK318" s="62">
        <v>1</v>
      </c>
      <c r="CL318" s="62">
        <v>1</v>
      </c>
      <c r="CM318" s="62">
        <v>1</v>
      </c>
      <c r="CN318" s="62">
        <v>1</v>
      </c>
      <c r="CO318" s="62">
        <v>1</v>
      </c>
      <c r="CP318" s="62">
        <v>1</v>
      </c>
      <c r="CQ318" s="62">
        <v>1</v>
      </c>
      <c r="CR318" s="62">
        <v>315</v>
      </c>
      <c r="CS318" s="62" t="s">
        <v>702</v>
      </c>
      <c r="CT318" s="62">
        <v>1</v>
      </c>
      <c r="CU318" s="62">
        <v>1</v>
      </c>
      <c r="CV318" s="62">
        <v>1</v>
      </c>
      <c r="CW318" s="62">
        <v>1</v>
      </c>
      <c r="CX318" s="62">
        <v>1</v>
      </c>
      <c r="CY318" s="62">
        <v>315</v>
      </c>
      <c r="CZ318" s="62" t="s">
        <v>702</v>
      </c>
      <c r="DA318" s="62">
        <v>0</v>
      </c>
      <c r="DB318" s="62">
        <v>0</v>
      </c>
      <c r="DC318" s="62">
        <v>0</v>
      </c>
      <c r="DD318" s="62">
        <v>0</v>
      </c>
      <c r="DE318" s="62">
        <v>1</v>
      </c>
      <c r="DF318" s="62">
        <v>0</v>
      </c>
      <c r="DG318" s="62">
        <v>0</v>
      </c>
      <c r="DH318" s="62">
        <v>0</v>
      </c>
      <c r="DI318" s="62">
        <v>1</v>
      </c>
      <c r="DJ318" s="62">
        <v>1</v>
      </c>
      <c r="DK318" s="62">
        <v>1</v>
      </c>
      <c r="DM318" s="62" t="s">
        <v>697</v>
      </c>
    </row>
    <row r="319" spans="1:117" s="65" customFormat="1">
      <c r="A319" s="62" t="s">
        <v>697</v>
      </c>
      <c r="B319" s="62">
        <v>25</v>
      </c>
      <c r="C319" s="62" t="s">
        <v>703</v>
      </c>
      <c r="D319" s="62">
        <v>316</v>
      </c>
      <c r="E319" s="62">
        <v>43</v>
      </c>
      <c r="F319" s="62">
        <v>0</v>
      </c>
      <c r="G319" s="62">
        <v>14</v>
      </c>
      <c r="H319" s="62">
        <v>1</v>
      </c>
      <c r="I319" s="62">
        <v>2</v>
      </c>
      <c r="J319" s="62"/>
      <c r="K319" s="62">
        <v>1</v>
      </c>
      <c r="L319" s="62">
        <v>1</v>
      </c>
      <c r="M319" s="62">
        <v>1</v>
      </c>
      <c r="N319" s="62">
        <v>1</v>
      </c>
      <c r="O319" s="62">
        <v>1</v>
      </c>
      <c r="P319" s="62">
        <v>1</v>
      </c>
      <c r="Q319" s="62">
        <v>99</v>
      </c>
      <c r="R319" s="62">
        <v>1</v>
      </c>
      <c r="S319" s="62">
        <v>1</v>
      </c>
      <c r="T319" s="62">
        <v>1</v>
      </c>
      <c r="U319" s="62">
        <v>1</v>
      </c>
      <c r="V319" s="62">
        <v>99</v>
      </c>
      <c r="W319" s="62">
        <v>1</v>
      </c>
      <c r="X319" s="62">
        <v>1</v>
      </c>
      <c r="Y319" s="62">
        <v>1</v>
      </c>
      <c r="Z319" s="62">
        <v>1</v>
      </c>
      <c r="AA319" s="62">
        <v>1</v>
      </c>
      <c r="AB319" s="62">
        <v>1</v>
      </c>
      <c r="AC319" s="62">
        <v>1</v>
      </c>
      <c r="AD319" s="62">
        <v>1</v>
      </c>
      <c r="AE319" s="62">
        <v>1</v>
      </c>
      <c r="AF319" s="62">
        <v>1</v>
      </c>
      <c r="AG319" s="62">
        <v>1</v>
      </c>
      <c r="AH319" s="62">
        <v>1</v>
      </c>
      <c r="AI319" s="62">
        <v>1</v>
      </c>
      <c r="AJ319" s="62">
        <v>1</v>
      </c>
      <c r="AK319" s="62">
        <v>1</v>
      </c>
      <c r="AL319" s="62">
        <v>1</v>
      </c>
      <c r="AM319" s="62">
        <v>1</v>
      </c>
      <c r="AN319" s="62">
        <v>1</v>
      </c>
      <c r="AO319" s="62">
        <v>1</v>
      </c>
      <c r="AP319" s="62">
        <v>1</v>
      </c>
      <c r="AQ319" s="62">
        <v>1</v>
      </c>
      <c r="AR319" s="62">
        <v>1</v>
      </c>
      <c r="AS319" s="62">
        <v>1</v>
      </c>
      <c r="AT319" s="62">
        <v>1</v>
      </c>
      <c r="AU319" s="62">
        <v>1</v>
      </c>
      <c r="AV319" s="62">
        <v>1</v>
      </c>
      <c r="AW319" s="62">
        <v>1</v>
      </c>
      <c r="AX319" s="62">
        <v>1</v>
      </c>
      <c r="AY319" s="62">
        <v>1</v>
      </c>
      <c r="AZ319" s="62">
        <v>99</v>
      </c>
      <c r="BA319" s="62">
        <v>99</v>
      </c>
      <c r="BB319" s="62">
        <v>99</v>
      </c>
      <c r="BC319" s="62">
        <v>99</v>
      </c>
      <c r="BD319" s="62">
        <v>1</v>
      </c>
      <c r="BE319" s="62">
        <v>1</v>
      </c>
      <c r="BF319" s="62">
        <v>1</v>
      </c>
      <c r="BG319" s="62">
        <v>1</v>
      </c>
      <c r="BH319" s="62">
        <v>0.5</v>
      </c>
      <c r="BI319" s="62">
        <v>0.5</v>
      </c>
      <c r="BJ319" s="62">
        <v>1</v>
      </c>
      <c r="BK319" s="62">
        <v>1</v>
      </c>
      <c r="BL319" s="62">
        <v>0.5</v>
      </c>
      <c r="BM319" s="62">
        <v>0</v>
      </c>
      <c r="BN319" s="62">
        <v>0</v>
      </c>
      <c r="BO319" s="62">
        <v>0</v>
      </c>
      <c r="BP319" s="62">
        <v>0.5</v>
      </c>
      <c r="BQ319" s="62">
        <v>0</v>
      </c>
      <c r="BR319" s="62">
        <v>0</v>
      </c>
      <c r="BS319" s="62">
        <v>0</v>
      </c>
      <c r="BT319" s="62">
        <v>0</v>
      </c>
      <c r="BU319" s="62">
        <v>1</v>
      </c>
      <c r="BV319" s="62">
        <v>1</v>
      </c>
      <c r="BW319" s="62">
        <v>1</v>
      </c>
      <c r="BX319" s="62">
        <v>0</v>
      </c>
      <c r="BY319" s="62">
        <v>1</v>
      </c>
      <c r="BZ319" s="62">
        <v>1</v>
      </c>
      <c r="CA319" s="62">
        <v>1</v>
      </c>
      <c r="CB319" s="62">
        <v>99</v>
      </c>
      <c r="CC319" s="62">
        <v>1</v>
      </c>
      <c r="CD319" s="62">
        <v>1</v>
      </c>
      <c r="CE319" s="62">
        <v>1</v>
      </c>
      <c r="CF319" s="62">
        <v>1</v>
      </c>
      <c r="CG319" s="62">
        <v>1</v>
      </c>
      <c r="CH319" s="62">
        <v>1</v>
      </c>
      <c r="CI319" s="62">
        <v>1</v>
      </c>
      <c r="CJ319" s="62">
        <v>1</v>
      </c>
      <c r="CK319" s="62">
        <v>1</v>
      </c>
      <c r="CL319" s="62">
        <v>1</v>
      </c>
      <c r="CM319" s="62">
        <v>1</v>
      </c>
      <c r="CN319" s="62">
        <v>1</v>
      </c>
      <c r="CO319" s="62">
        <v>1</v>
      </c>
      <c r="CP319" s="62">
        <v>1</v>
      </c>
      <c r="CQ319" s="62">
        <v>1</v>
      </c>
      <c r="CR319" s="62">
        <v>316</v>
      </c>
      <c r="CS319" s="62" t="s">
        <v>703</v>
      </c>
      <c r="CT319" s="62">
        <v>1</v>
      </c>
      <c r="CU319" s="62">
        <v>1</v>
      </c>
      <c r="CV319" s="62">
        <v>1</v>
      </c>
      <c r="CW319" s="62">
        <v>1</v>
      </c>
      <c r="CX319" s="62">
        <v>1</v>
      </c>
      <c r="CY319" s="62">
        <v>316</v>
      </c>
      <c r="CZ319" s="62" t="s">
        <v>703</v>
      </c>
      <c r="DA319" s="62">
        <v>0</v>
      </c>
      <c r="DB319" s="62">
        <v>0</v>
      </c>
      <c r="DC319" s="62">
        <v>0</v>
      </c>
      <c r="DD319" s="62">
        <v>0</v>
      </c>
      <c r="DE319" s="62">
        <v>0</v>
      </c>
      <c r="DF319" s="62">
        <v>0</v>
      </c>
      <c r="DG319" s="62">
        <v>0</v>
      </c>
      <c r="DH319" s="62">
        <v>0</v>
      </c>
      <c r="DI319" s="62">
        <v>1</v>
      </c>
      <c r="DJ319" s="62">
        <v>1</v>
      </c>
      <c r="DK319" s="62">
        <v>1</v>
      </c>
      <c r="DM319" s="62" t="s">
        <v>697</v>
      </c>
    </row>
    <row r="320" spans="1:117" s="65" customFormat="1">
      <c r="A320" s="62" t="s">
        <v>697</v>
      </c>
      <c r="B320" s="62">
        <v>25</v>
      </c>
      <c r="C320" s="62" t="s">
        <v>704</v>
      </c>
      <c r="D320" s="62">
        <v>317</v>
      </c>
      <c r="E320" s="62">
        <v>93</v>
      </c>
      <c r="F320" s="62">
        <v>7</v>
      </c>
      <c r="G320" s="62">
        <v>29</v>
      </c>
      <c r="H320" s="62">
        <v>1</v>
      </c>
      <c r="I320" s="62">
        <v>2</v>
      </c>
      <c r="J320" s="62"/>
      <c r="K320" s="62">
        <v>1</v>
      </c>
      <c r="L320" s="62">
        <v>1</v>
      </c>
      <c r="M320" s="62">
        <v>1</v>
      </c>
      <c r="N320" s="62">
        <v>1</v>
      </c>
      <c r="O320" s="62">
        <v>1</v>
      </c>
      <c r="P320" s="62">
        <v>1</v>
      </c>
      <c r="Q320" s="62">
        <v>99</v>
      </c>
      <c r="R320" s="62">
        <v>1</v>
      </c>
      <c r="S320" s="62">
        <v>1</v>
      </c>
      <c r="T320" s="62">
        <v>1</v>
      </c>
      <c r="U320" s="62">
        <v>1</v>
      </c>
      <c r="V320" s="62">
        <v>99</v>
      </c>
      <c r="W320" s="62">
        <v>1</v>
      </c>
      <c r="X320" s="62">
        <v>1</v>
      </c>
      <c r="Y320" s="62">
        <v>1</v>
      </c>
      <c r="Z320" s="62">
        <v>1</v>
      </c>
      <c r="AA320" s="62">
        <v>1</v>
      </c>
      <c r="AB320" s="62">
        <v>1</v>
      </c>
      <c r="AC320" s="62">
        <v>1</v>
      </c>
      <c r="AD320" s="62">
        <v>1</v>
      </c>
      <c r="AE320" s="62">
        <v>1</v>
      </c>
      <c r="AF320" s="62">
        <v>1</v>
      </c>
      <c r="AG320" s="62">
        <v>1</v>
      </c>
      <c r="AH320" s="62">
        <v>1</v>
      </c>
      <c r="AI320" s="62">
        <v>1</v>
      </c>
      <c r="AJ320" s="62">
        <v>1</v>
      </c>
      <c r="AK320" s="62">
        <v>1</v>
      </c>
      <c r="AL320" s="62">
        <v>1</v>
      </c>
      <c r="AM320" s="62">
        <v>1</v>
      </c>
      <c r="AN320" s="62">
        <v>1</v>
      </c>
      <c r="AO320" s="62">
        <v>1</v>
      </c>
      <c r="AP320" s="62">
        <v>1</v>
      </c>
      <c r="AQ320" s="62">
        <v>0.5</v>
      </c>
      <c r="AR320" s="62">
        <v>0.5</v>
      </c>
      <c r="AS320" s="62">
        <v>1</v>
      </c>
      <c r="AT320" s="62">
        <v>1</v>
      </c>
      <c r="AU320" s="62">
        <v>1</v>
      </c>
      <c r="AV320" s="62">
        <v>1</v>
      </c>
      <c r="AW320" s="62">
        <v>1</v>
      </c>
      <c r="AX320" s="62">
        <v>0</v>
      </c>
      <c r="AY320" s="62">
        <v>1</v>
      </c>
      <c r="AZ320" s="62">
        <v>99</v>
      </c>
      <c r="BA320" s="62">
        <v>99</v>
      </c>
      <c r="BB320" s="62">
        <v>99</v>
      </c>
      <c r="BC320" s="62">
        <v>99</v>
      </c>
      <c r="BD320" s="62">
        <v>0.5</v>
      </c>
      <c r="BE320" s="62">
        <v>1</v>
      </c>
      <c r="BF320" s="62">
        <v>1</v>
      </c>
      <c r="BG320" s="62">
        <v>1</v>
      </c>
      <c r="BH320" s="62">
        <v>1</v>
      </c>
      <c r="BI320" s="62">
        <v>0.5</v>
      </c>
      <c r="BJ320" s="62">
        <v>1</v>
      </c>
      <c r="BK320" s="62">
        <v>0.5</v>
      </c>
      <c r="BL320" s="62">
        <v>1</v>
      </c>
      <c r="BM320" s="62">
        <v>1</v>
      </c>
      <c r="BN320" s="62">
        <v>1</v>
      </c>
      <c r="BO320" s="62">
        <v>1</v>
      </c>
      <c r="BP320" s="62">
        <v>1</v>
      </c>
      <c r="BQ320" s="62">
        <v>1</v>
      </c>
      <c r="BR320" s="62">
        <v>1</v>
      </c>
      <c r="BS320" s="62">
        <v>1</v>
      </c>
      <c r="BT320" s="62">
        <v>1</v>
      </c>
      <c r="BU320" s="62">
        <v>99</v>
      </c>
      <c r="BV320" s="62">
        <v>99</v>
      </c>
      <c r="BW320" s="62">
        <v>99</v>
      </c>
      <c r="BX320" s="62">
        <v>99</v>
      </c>
      <c r="BY320" s="62">
        <v>0.5</v>
      </c>
      <c r="BZ320" s="62">
        <v>1</v>
      </c>
      <c r="CA320" s="62">
        <v>99</v>
      </c>
      <c r="CB320" s="62">
        <v>99</v>
      </c>
      <c r="CC320" s="62">
        <v>1</v>
      </c>
      <c r="CD320" s="62">
        <v>1</v>
      </c>
      <c r="CE320" s="62">
        <v>1</v>
      </c>
      <c r="CF320" s="62">
        <v>1</v>
      </c>
      <c r="CG320" s="62">
        <v>1</v>
      </c>
      <c r="CH320" s="62">
        <v>1</v>
      </c>
      <c r="CI320" s="62">
        <v>1</v>
      </c>
      <c r="CJ320" s="62">
        <v>1</v>
      </c>
      <c r="CK320" s="62">
        <v>1</v>
      </c>
      <c r="CL320" s="62">
        <v>1</v>
      </c>
      <c r="CM320" s="62">
        <v>99</v>
      </c>
      <c r="CN320" s="62">
        <v>1</v>
      </c>
      <c r="CO320" s="62">
        <v>1</v>
      </c>
      <c r="CP320" s="62">
        <v>1</v>
      </c>
      <c r="CQ320" s="62">
        <v>1</v>
      </c>
      <c r="CR320" s="62">
        <v>317</v>
      </c>
      <c r="CS320" s="62" t="s">
        <v>704</v>
      </c>
      <c r="CT320" s="62">
        <v>1</v>
      </c>
      <c r="CU320" s="62">
        <v>1</v>
      </c>
      <c r="CV320" s="62">
        <v>1</v>
      </c>
      <c r="CW320" s="62">
        <v>1</v>
      </c>
      <c r="CX320" s="62">
        <v>1</v>
      </c>
      <c r="CY320" s="62">
        <v>317</v>
      </c>
      <c r="CZ320" s="62" t="s">
        <v>704</v>
      </c>
      <c r="DA320" s="62">
        <v>1</v>
      </c>
      <c r="DB320" s="62">
        <v>1</v>
      </c>
      <c r="DC320" s="62">
        <v>1</v>
      </c>
      <c r="DD320" s="62">
        <v>0</v>
      </c>
      <c r="DE320" s="62">
        <v>1</v>
      </c>
      <c r="DF320" s="62">
        <v>1</v>
      </c>
      <c r="DG320" s="62">
        <v>1</v>
      </c>
      <c r="DH320" s="62">
        <v>0</v>
      </c>
      <c r="DI320" s="62">
        <v>1</v>
      </c>
      <c r="DJ320" s="62">
        <v>1</v>
      </c>
      <c r="DK320" s="62">
        <v>1</v>
      </c>
      <c r="DM320" s="62" t="s">
        <v>697</v>
      </c>
    </row>
    <row r="321" spans="1:117" s="65" customFormat="1">
      <c r="A321" s="62" t="s">
        <v>705</v>
      </c>
      <c r="B321" s="62">
        <v>26</v>
      </c>
      <c r="C321" s="62" t="s">
        <v>706</v>
      </c>
      <c r="D321" s="62">
        <v>318</v>
      </c>
      <c r="E321" s="62">
        <v>70</v>
      </c>
      <c r="F321" s="62">
        <v>5</v>
      </c>
      <c r="G321" s="62">
        <v>16</v>
      </c>
      <c r="H321" s="62">
        <v>1</v>
      </c>
      <c r="I321" s="62">
        <v>2</v>
      </c>
      <c r="J321" s="62"/>
      <c r="K321" s="62">
        <v>1</v>
      </c>
      <c r="L321" s="62">
        <v>1</v>
      </c>
      <c r="M321" s="62">
        <v>1</v>
      </c>
      <c r="N321" s="62">
        <v>1</v>
      </c>
      <c r="O321" s="62">
        <v>1</v>
      </c>
      <c r="P321" s="62">
        <v>1</v>
      </c>
      <c r="Q321" s="62">
        <v>99</v>
      </c>
      <c r="R321" s="62">
        <v>1</v>
      </c>
      <c r="S321" s="62">
        <v>99</v>
      </c>
      <c r="T321" s="62">
        <v>1</v>
      </c>
      <c r="U321" s="62">
        <v>1</v>
      </c>
      <c r="V321" s="62">
        <v>99</v>
      </c>
      <c r="W321" s="62">
        <v>1</v>
      </c>
      <c r="X321" s="62">
        <v>1</v>
      </c>
      <c r="Y321" s="62">
        <v>1</v>
      </c>
      <c r="Z321" s="62">
        <v>1</v>
      </c>
      <c r="AA321" s="62">
        <v>1</v>
      </c>
      <c r="AB321" s="62">
        <v>1</v>
      </c>
      <c r="AC321" s="62">
        <v>1</v>
      </c>
      <c r="AD321" s="62">
        <v>1</v>
      </c>
      <c r="AE321" s="62">
        <v>1</v>
      </c>
      <c r="AF321" s="62">
        <v>1</v>
      </c>
      <c r="AG321" s="62">
        <v>1</v>
      </c>
      <c r="AH321" s="62">
        <v>1</v>
      </c>
      <c r="AI321" s="62">
        <v>99</v>
      </c>
      <c r="AJ321" s="62">
        <v>1</v>
      </c>
      <c r="AK321" s="62">
        <v>1</v>
      </c>
      <c r="AL321" s="62">
        <v>1</v>
      </c>
      <c r="AM321" s="62">
        <v>1</v>
      </c>
      <c r="AN321" s="62">
        <v>0</v>
      </c>
      <c r="AO321" s="62">
        <v>1</v>
      </c>
      <c r="AP321" s="62">
        <v>1</v>
      </c>
      <c r="AQ321" s="62">
        <v>0</v>
      </c>
      <c r="AR321" s="62">
        <v>1</v>
      </c>
      <c r="AS321" s="62">
        <v>1</v>
      </c>
      <c r="AT321" s="62">
        <v>1</v>
      </c>
      <c r="AU321" s="62">
        <v>1</v>
      </c>
      <c r="AV321" s="62">
        <v>1</v>
      </c>
      <c r="AW321" s="62">
        <v>1</v>
      </c>
      <c r="AX321" s="62">
        <v>1</v>
      </c>
      <c r="AY321" s="62">
        <v>1</v>
      </c>
      <c r="AZ321" s="62">
        <v>99</v>
      </c>
      <c r="BA321" s="62">
        <v>99</v>
      </c>
      <c r="BB321" s="62">
        <v>99</v>
      </c>
      <c r="BC321" s="62">
        <v>99</v>
      </c>
      <c r="BD321" s="62">
        <v>1</v>
      </c>
      <c r="BE321" s="62">
        <v>1</v>
      </c>
      <c r="BF321" s="62">
        <v>1</v>
      </c>
      <c r="BG321" s="62">
        <v>1</v>
      </c>
      <c r="BH321" s="62">
        <v>1</v>
      </c>
      <c r="BI321" s="62">
        <v>1</v>
      </c>
      <c r="BJ321" s="62">
        <v>1</v>
      </c>
      <c r="BK321" s="62">
        <v>1</v>
      </c>
      <c r="BL321" s="62">
        <v>1</v>
      </c>
      <c r="BM321" s="62">
        <v>1</v>
      </c>
      <c r="BN321" s="62">
        <v>1</v>
      </c>
      <c r="BO321" s="62">
        <v>1</v>
      </c>
      <c r="BP321" s="62">
        <v>0</v>
      </c>
      <c r="BQ321" s="62">
        <v>0</v>
      </c>
      <c r="BR321" s="62">
        <v>0</v>
      </c>
      <c r="BS321" s="62">
        <v>0</v>
      </c>
      <c r="BT321" s="62">
        <v>1</v>
      </c>
      <c r="BU321" s="62">
        <v>99</v>
      </c>
      <c r="BV321" s="62">
        <v>99</v>
      </c>
      <c r="BW321" s="62">
        <v>1</v>
      </c>
      <c r="BX321" s="62">
        <v>99</v>
      </c>
      <c r="BY321" s="62">
        <v>1</v>
      </c>
      <c r="BZ321" s="62">
        <v>1</v>
      </c>
      <c r="CA321" s="62">
        <v>1</v>
      </c>
      <c r="CB321" s="62">
        <v>99</v>
      </c>
      <c r="CC321" s="62">
        <v>1</v>
      </c>
      <c r="CD321" s="62">
        <v>1</v>
      </c>
      <c r="CE321" s="62">
        <v>1</v>
      </c>
      <c r="CF321" s="62">
        <v>1</v>
      </c>
      <c r="CG321" s="62">
        <v>99</v>
      </c>
      <c r="CH321" s="62">
        <v>1</v>
      </c>
      <c r="CI321" s="62">
        <v>1</v>
      </c>
      <c r="CJ321" s="62">
        <v>1</v>
      </c>
      <c r="CK321" s="62">
        <v>1</v>
      </c>
      <c r="CL321" s="62">
        <v>1</v>
      </c>
      <c r="CM321" s="62">
        <v>99</v>
      </c>
      <c r="CN321" s="62">
        <v>1</v>
      </c>
      <c r="CO321" s="62">
        <v>1</v>
      </c>
      <c r="CP321" s="62">
        <v>1</v>
      </c>
      <c r="CQ321" s="62">
        <v>0</v>
      </c>
      <c r="CR321" s="62">
        <v>318</v>
      </c>
      <c r="CS321" s="62" t="s">
        <v>706</v>
      </c>
      <c r="CT321" s="62">
        <v>1</v>
      </c>
      <c r="CU321" s="62">
        <v>1</v>
      </c>
      <c r="CV321" s="62">
        <v>1</v>
      </c>
      <c r="CW321" s="62">
        <v>1</v>
      </c>
      <c r="CX321" s="62">
        <v>1</v>
      </c>
      <c r="CY321" s="62">
        <v>318</v>
      </c>
      <c r="CZ321" s="62" t="s">
        <v>706</v>
      </c>
      <c r="DA321" s="62">
        <v>0</v>
      </c>
      <c r="DB321" s="62">
        <v>0</v>
      </c>
      <c r="DC321" s="62">
        <v>0</v>
      </c>
      <c r="DD321" s="62">
        <v>0</v>
      </c>
      <c r="DE321" s="62">
        <v>0</v>
      </c>
      <c r="DF321" s="62">
        <v>0</v>
      </c>
      <c r="DG321" s="62">
        <v>0</v>
      </c>
      <c r="DH321" s="62">
        <v>0</v>
      </c>
      <c r="DI321" s="62">
        <v>1</v>
      </c>
      <c r="DJ321" s="62">
        <v>1</v>
      </c>
      <c r="DK321" s="62">
        <v>1</v>
      </c>
      <c r="DM321" s="62" t="s">
        <v>705</v>
      </c>
    </row>
    <row r="322" spans="1:117" s="65" customFormat="1">
      <c r="A322" s="62" t="s">
        <v>705</v>
      </c>
      <c r="B322" s="62">
        <v>26</v>
      </c>
      <c r="C322" s="62" t="s">
        <v>707</v>
      </c>
      <c r="D322" s="62">
        <v>319</v>
      </c>
      <c r="E322" s="62">
        <v>45</v>
      </c>
      <c r="F322" s="62">
        <v>0</v>
      </c>
      <c r="G322" s="62">
        <v>13</v>
      </c>
      <c r="H322" s="62">
        <v>1</v>
      </c>
      <c r="I322" s="62">
        <v>2</v>
      </c>
      <c r="J322" s="62"/>
      <c r="K322" s="62">
        <v>1</v>
      </c>
      <c r="L322" s="62">
        <v>1</v>
      </c>
      <c r="M322" s="62">
        <v>1</v>
      </c>
      <c r="N322" s="62">
        <v>1</v>
      </c>
      <c r="O322" s="62">
        <v>1</v>
      </c>
      <c r="P322" s="62">
        <v>1</v>
      </c>
      <c r="Q322" s="62">
        <v>99</v>
      </c>
      <c r="R322" s="62">
        <v>1</v>
      </c>
      <c r="S322" s="62">
        <v>1</v>
      </c>
      <c r="T322" s="62">
        <v>1</v>
      </c>
      <c r="U322" s="62">
        <v>1</v>
      </c>
      <c r="V322" s="62">
        <v>99</v>
      </c>
      <c r="W322" s="62">
        <v>1</v>
      </c>
      <c r="X322" s="62">
        <v>1</v>
      </c>
      <c r="Y322" s="62">
        <v>1</v>
      </c>
      <c r="Z322" s="62">
        <v>1</v>
      </c>
      <c r="AA322" s="62">
        <v>1</v>
      </c>
      <c r="AB322" s="62">
        <v>1</v>
      </c>
      <c r="AC322" s="62">
        <v>1</v>
      </c>
      <c r="AD322" s="62">
        <v>1</v>
      </c>
      <c r="AE322" s="62">
        <v>1</v>
      </c>
      <c r="AF322" s="62">
        <v>1</v>
      </c>
      <c r="AG322" s="62">
        <v>1</v>
      </c>
      <c r="AH322" s="62">
        <v>1</v>
      </c>
      <c r="AI322" s="62">
        <v>1</v>
      </c>
      <c r="AJ322" s="62">
        <v>1</v>
      </c>
      <c r="AK322" s="62">
        <v>1</v>
      </c>
      <c r="AL322" s="62">
        <v>1</v>
      </c>
      <c r="AM322" s="62">
        <v>1</v>
      </c>
      <c r="AN322" s="62">
        <v>1</v>
      </c>
      <c r="AO322" s="62">
        <v>1</v>
      </c>
      <c r="AP322" s="62">
        <v>1</v>
      </c>
      <c r="AQ322" s="62">
        <v>1</v>
      </c>
      <c r="AR322" s="62">
        <v>1</v>
      </c>
      <c r="AS322" s="62">
        <v>1</v>
      </c>
      <c r="AT322" s="62">
        <v>1</v>
      </c>
      <c r="AU322" s="62">
        <v>1</v>
      </c>
      <c r="AV322" s="62">
        <v>1</v>
      </c>
      <c r="AW322" s="62">
        <v>1</v>
      </c>
      <c r="AX322" s="62">
        <v>1</v>
      </c>
      <c r="AY322" s="62">
        <v>1</v>
      </c>
      <c r="AZ322" s="62">
        <v>99</v>
      </c>
      <c r="BA322" s="62">
        <v>99</v>
      </c>
      <c r="BB322" s="62">
        <v>99</v>
      </c>
      <c r="BC322" s="62">
        <v>99</v>
      </c>
      <c r="BD322" s="62">
        <v>1</v>
      </c>
      <c r="BE322" s="62">
        <v>1</v>
      </c>
      <c r="BF322" s="62">
        <v>1</v>
      </c>
      <c r="BG322" s="62">
        <v>1</v>
      </c>
      <c r="BH322" s="62">
        <v>1</v>
      </c>
      <c r="BI322" s="62">
        <v>1</v>
      </c>
      <c r="BJ322" s="62">
        <v>1</v>
      </c>
      <c r="BK322" s="62">
        <v>1</v>
      </c>
      <c r="BL322" s="62">
        <v>1</v>
      </c>
      <c r="BM322" s="62">
        <v>1</v>
      </c>
      <c r="BN322" s="62">
        <v>1</v>
      </c>
      <c r="BO322" s="62">
        <v>1</v>
      </c>
      <c r="BP322" s="62">
        <v>1</v>
      </c>
      <c r="BQ322" s="62">
        <v>1</v>
      </c>
      <c r="BR322" s="62">
        <v>0.5</v>
      </c>
      <c r="BS322" s="62">
        <v>0.5</v>
      </c>
      <c r="BT322" s="62">
        <v>1</v>
      </c>
      <c r="BU322" s="62">
        <v>99</v>
      </c>
      <c r="BV322" s="62">
        <v>99</v>
      </c>
      <c r="BW322" s="62">
        <v>99</v>
      </c>
      <c r="BX322" s="62">
        <v>99</v>
      </c>
      <c r="BY322" s="62">
        <v>1</v>
      </c>
      <c r="BZ322" s="62">
        <v>1</v>
      </c>
      <c r="CA322" s="62">
        <v>99</v>
      </c>
      <c r="CB322" s="62">
        <v>99</v>
      </c>
      <c r="CC322" s="62">
        <v>1</v>
      </c>
      <c r="CD322" s="62">
        <v>1</v>
      </c>
      <c r="CE322" s="62">
        <v>1</v>
      </c>
      <c r="CF322" s="62">
        <v>1</v>
      </c>
      <c r="CG322" s="62">
        <v>1</v>
      </c>
      <c r="CH322" s="62">
        <v>1</v>
      </c>
      <c r="CI322" s="62">
        <v>1</v>
      </c>
      <c r="CJ322" s="62">
        <v>1</v>
      </c>
      <c r="CK322" s="62">
        <v>1</v>
      </c>
      <c r="CL322" s="62">
        <v>1</v>
      </c>
      <c r="CM322" s="62">
        <v>99</v>
      </c>
      <c r="CN322" s="62">
        <v>1</v>
      </c>
      <c r="CO322" s="62">
        <v>1</v>
      </c>
      <c r="CP322" s="62">
        <v>1</v>
      </c>
      <c r="CQ322" s="62">
        <v>1</v>
      </c>
      <c r="CR322" s="62">
        <v>319</v>
      </c>
      <c r="CS322" s="62" t="s">
        <v>707</v>
      </c>
      <c r="CT322" s="62">
        <v>1</v>
      </c>
      <c r="CU322" s="62">
        <v>1</v>
      </c>
      <c r="CV322" s="62">
        <v>1</v>
      </c>
      <c r="CW322" s="62">
        <v>1</v>
      </c>
      <c r="CX322" s="62">
        <v>1</v>
      </c>
      <c r="CY322" s="62">
        <v>319</v>
      </c>
      <c r="CZ322" s="62" t="s">
        <v>707</v>
      </c>
      <c r="DA322" s="62">
        <v>0</v>
      </c>
      <c r="DB322" s="62">
        <v>0</v>
      </c>
      <c r="DC322" s="62">
        <v>0</v>
      </c>
      <c r="DD322" s="62">
        <v>0</v>
      </c>
      <c r="DE322" s="62">
        <v>0</v>
      </c>
      <c r="DF322" s="62">
        <v>0</v>
      </c>
      <c r="DG322" s="62">
        <v>0</v>
      </c>
      <c r="DH322" s="62">
        <v>0</v>
      </c>
      <c r="DI322" s="62">
        <v>1</v>
      </c>
      <c r="DJ322" s="62">
        <v>1</v>
      </c>
      <c r="DK322" s="62">
        <v>1</v>
      </c>
      <c r="DM322" s="62" t="s">
        <v>705</v>
      </c>
    </row>
    <row r="323" spans="1:117" s="65" customFormat="1">
      <c r="A323" s="62" t="s">
        <v>705</v>
      </c>
      <c r="B323" s="62">
        <v>26</v>
      </c>
      <c r="C323" s="62" t="s">
        <v>708</v>
      </c>
      <c r="D323" s="62">
        <v>320</v>
      </c>
      <c r="E323" s="62">
        <v>294</v>
      </c>
      <c r="F323" s="62">
        <v>4</v>
      </c>
      <c r="G323" s="62">
        <v>64</v>
      </c>
      <c r="H323" s="62">
        <v>1</v>
      </c>
      <c r="I323" s="62">
        <v>2</v>
      </c>
      <c r="J323" s="62"/>
      <c r="K323" s="62">
        <v>1</v>
      </c>
      <c r="L323" s="62">
        <v>1</v>
      </c>
      <c r="M323" s="62">
        <v>1</v>
      </c>
      <c r="N323" s="62">
        <v>1</v>
      </c>
      <c r="O323" s="62">
        <v>1</v>
      </c>
      <c r="P323" s="62">
        <v>1</v>
      </c>
      <c r="Q323" s="62">
        <v>1</v>
      </c>
      <c r="R323" s="62">
        <v>1</v>
      </c>
      <c r="S323" s="62">
        <v>99</v>
      </c>
      <c r="T323" s="62">
        <v>1</v>
      </c>
      <c r="U323" s="62">
        <v>1</v>
      </c>
      <c r="V323" s="62">
        <v>99</v>
      </c>
      <c r="W323" s="62">
        <v>1</v>
      </c>
      <c r="X323" s="62">
        <v>1</v>
      </c>
      <c r="Y323" s="62">
        <v>1</v>
      </c>
      <c r="Z323" s="62">
        <v>1</v>
      </c>
      <c r="AA323" s="62">
        <v>1</v>
      </c>
      <c r="AB323" s="62">
        <v>1</v>
      </c>
      <c r="AC323" s="62">
        <v>1</v>
      </c>
      <c r="AD323" s="62">
        <v>1</v>
      </c>
      <c r="AE323" s="62">
        <v>1</v>
      </c>
      <c r="AF323" s="62">
        <v>1</v>
      </c>
      <c r="AG323" s="62">
        <v>1</v>
      </c>
      <c r="AH323" s="62">
        <v>1</v>
      </c>
      <c r="AI323" s="62">
        <v>99</v>
      </c>
      <c r="AJ323" s="62">
        <v>1</v>
      </c>
      <c r="AK323" s="62">
        <v>1</v>
      </c>
      <c r="AL323" s="62">
        <v>1</v>
      </c>
      <c r="AM323" s="62">
        <v>1</v>
      </c>
      <c r="AN323" s="62">
        <v>1</v>
      </c>
      <c r="AO323" s="62">
        <v>1</v>
      </c>
      <c r="AP323" s="62">
        <v>1</v>
      </c>
      <c r="AQ323" s="62">
        <v>1</v>
      </c>
      <c r="AR323" s="62">
        <v>1</v>
      </c>
      <c r="AS323" s="62">
        <v>1</v>
      </c>
      <c r="AT323" s="62">
        <v>1</v>
      </c>
      <c r="AU323" s="62">
        <v>1</v>
      </c>
      <c r="AV323" s="62">
        <v>1</v>
      </c>
      <c r="AW323" s="62">
        <v>1</v>
      </c>
      <c r="AX323" s="62">
        <v>1</v>
      </c>
      <c r="AY323" s="62">
        <v>1</v>
      </c>
      <c r="AZ323" s="62">
        <v>99</v>
      </c>
      <c r="BA323" s="62">
        <v>99</v>
      </c>
      <c r="BB323" s="62">
        <v>99</v>
      </c>
      <c r="BC323" s="62">
        <v>99</v>
      </c>
      <c r="BD323" s="62">
        <v>1</v>
      </c>
      <c r="BE323" s="62">
        <v>1</v>
      </c>
      <c r="BF323" s="62">
        <v>1</v>
      </c>
      <c r="BG323" s="62">
        <v>1</v>
      </c>
      <c r="BH323" s="62">
        <v>1</v>
      </c>
      <c r="BI323" s="62">
        <v>1</v>
      </c>
      <c r="BJ323" s="62">
        <v>1</v>
      </c>
      <c r="BK323" s="62">
        <v>1</v>
      </c>
      <c r="BL323" s="62">
        <v>1</v>
      </c>
      <c r="BM323" s="62">
        <v>1</v>
      </c>
      <c r="BN323" s="62">
        <v>1</v>
      </c>
      <c r="BO323" s="62">
        <v>1</v>
      </c>
      <c r="BP323" s="62">
        <v>1</v>
      </c>
      <c r="BQ323" s="62">
        <v>1</v>
      </c>
      <c r="BR323" s="62">
        <v>1</v>
      </c>
      <c r="BS323" s="62">
        <v>1</v>
      </c>
      <c r="BT323" s="62">
        <v>1</v>
      </c>
      <c r="BU323" s="62">
        <v>99</v>
      </c>
      <c r="BV323" s="62">
        <v>99</v>
      </c>
      <c r="BW323" s="62">
        <v>99</v>
      </c>
      <c r="BX323" s="62">
        <v>99</v>
      </c>
      <c r="BY323" s="62">
        <v>1</v>
      </c>
      <c r="BZ323" s="62">
        <v>1</v>
      </c>
      <c r="CA323" s="62">
        <v>99</v>
      </c>
      <c r="CB323" s="62">
        <v>99</v>
      </c>
      <c r="CC323" s="62">
        <v>1</v>
      </c>
      <c r="CD323" s="62">
        <v>1</v>
      </c>
      <c r="CE323" s="62">
        <v>1</v>
      </c>
      <c r="CF323" s="62">
        <v>1</v>
      </c>
      <c r="CG323" s="62">
        <v>1</v>
      </c>
      <c r="CH323" s="62">
        <v>1</v>
      </c>
      <c r="CI323" s="62">
        <v>1</v>
      </c>
      <c r="CJ323" s="62">
        <v>1</v>
      </c>
      <c r="CK323" s="62">
        <v>1</v>
      </c>
      <c r="CL323" s="62">
        <v>1</v>
      </c>
      <c r="CM323" s="62">
        <v>1</v>
      </c>
      <c r="CN323" s="62">
        <v>1</v>
      </c>
      <c r="CO323" s="62">
        <v>1</v>
      </c>
      <c r="CP323" s="62">
        <v>1</v>
      </c>
      <c r="CQ323" s="62">
        <v>1</v>
      </c>
      <c r="CR323" s="62">
        <v>320</v>
      </c>
      <c r="CS323" s="62" t="s">
        <v>708</v>
      </c>
      <c r="CT323" s="62">
        <v>1</v>
      </c>
      <c r="CU323" s="62">
        <v>1</v>
      </c>
      <c r="CV323" s="62">
        <v>1</v>
      </c>
      <c r="CW323" s="62">
        <v>1</v>
      </c>
      <c r="CX323" s="62">
        <v>1</v>
      </c>
      <c r="CY323" s="62">
        <v>320</v>
      </c>
      <c r="CZ323" s="62" t="s">
        <v>708</v>
      </c>
      <c r="DA323" s="62">
        <v>1</v>
      </c>
      <c r="DB323" s="62">
        <v>1</v>
      </c>
      <c r="DC323" s="62">
        <v>1</v>
      </c>
      <c r="DD323" s="62">
        <v>1</v>
      </c>
      <c r="DE323" s="62">
        <v>1</v>
      </c>
      <c r="DF323" s="62">
        <v>0</v>
      </c>
      <c r="DG323" s="62">
        <v>0</v>
      </c>
      <c r="DH323" s="62">
        <v>0</v>
      </c>
      <c r="DI323" s="62">
        <v>1</v>
      </c>
      <c r="DJ323" s="62">
        <v>1</v>
      </c>
      <c r="DK323" s="62">
        <v>1</v>
      </c>
      <c r="DM323" s="62" t="s">
        <v>705</v>
      </c>
    </row>
    <row r="324" spans="1:117" s="65" customFormat="1">
      <c r="A324" s="62" t="s">
        <v>705</v>
      </c>
      <c r="B324" s="62">
        <v>26</v>
      </c>
      <c r="C324" s="62" t="s">
        <v>709</v>
      </c>
      <c r="D324" s="62">
        <v>321</v>
      </c>
      <c r="E324" s="62">
        <v>62</v>
      </c>
      <c r="F324" s="62">
        <v>0</v>
      </c>
      <c r="G324" s="62">
        <v>21</v>
      </c>
      <c r="H324" s="62">
        <v>1</v>
      </c>
      <c r="I324" s="62">
        <v>2</v>
      </c>
      <c r="J324" s="62"/>
      <c r="K324" s="62">
        <v>1</v>
      </c>
      <c r="L324" s="62">
        <v>1</v>
      </c>
      <c r="M324" s="62">
        <v>1</v>
      </c>
      <c r="N324" s="62">
        <v>1</v>
      </c>
      <c r="O324" s="62">
        <v>1</v>
      </c>
      <c r="P324" s="62">
        <v>1</v>
      </c>
      <c r="Q324" s="62">
        <v>99</v>
      </c>
      <c r="R324" s="62">
        <v>1</v>
      </c>
      <c r="S324" s="62">
        <v>1</v>
      </c>
      <c r="T324" s="62">
        <v>1</v>
      </c>
      <c r="U324" s="62">
        <v>1</v>
      </c>
      <c r="V324" s="62">
        <v>99</v>
      </c>
      <c r="W324" s="62">
        <v>1</v>
      </c>
      <c r="X324" s="62">
        <v>1</v>
      </c>
      <c r="Y324" s="62">
        <v>1</v>
      </c>
      <c r="Z324" s="62">
        <v>1</v>
      </c>
      <c r="AA324" s="62">
        <v>1</v>
      </c>
      <c r="AB324" s="62">
        <v>1</v>
      </c>
      <c r="AC324" s="62">
        <v>1</v>
      </c>
      <c r="AD324" s="62">
        <v>1</v>
      </c>
      <c r="AE324" s="62">
        <v>1</v>
      </c>
      <c r="AF324" s="62">
        <v>1</v>
      </c>
      <c r="AG324" s="62">
        <v>1</v>
      </c>
      <c r="AH324" s="62">
        <v>1</v>
      </c>
      <c r="AI324" s="62">
        <v>99</v>
      </c>
      <c r="AJ324" s="62">
        <v>1</v>
      </c>
      <c r="AK324" s="62">
        <v>1</v>
      </c>
      <c r="AL324" s="62">
        <v>1</v>
      </c>
      <c r="AM324" s="62">
        <v>1</v>
      </c>
      <c r="AN324" s="62">
        <v>1</v>
      </c>
      <c r="AO324" s="62">
        <v>1</v>
      </c>
      <c r="AP324" s="62">
        <v>1</v>
      </c>
      <c r="AQ324" s="62">
        <v>1</v>
      </c>
      <c r="AR324" s="62">
        <v>1</v>
      </c>
      <c r="AS324" s="62">
        <v>1</v>
      </c>
      <c r="AT324" s="62">
        <v>1</v>
      </c>
      <c r="AU324" s="62">
        <v>1</v>
      </c>
      <c r="AV324" s="62">
        <v>1</v>
      </c>
      <c r="AW324" s="62">
        <v>1</v>
      </c>
      <c r="AX324" s="62">
        <v>1</v>
      </c>
      <c r="AY324" s="62">
        <v>1</v>
      </c>
      <c r="AZ324" s="62">
        <v>99</v>
      </c>
      <c r="BA324" s="62">
        <v>99</v>
      </c>
      <c r="BB324" s="62">
        <v>99</v>
      </c>
      <c r="BC324" s="62">
        <v>99</v>
      </c>
      <c r="BD324" s="62">
        <v>1</v>
      </c>
      <c r="BE324" s="62">
        <v>1</v>
      </c>
      <c r="BF324" s="62">
        <v>1</v>
      </c>
      <c r="BG324" s="62">
        <v>0.5</v>
      </c>
      <c r="BH324" s="62">
        <v>0.5</v>
      </c>
      <c r="BI324" s="62">
        <v>0.5</v>
      </c>
      <c r="BJ324" s="62">
        <v>0.5</v>
      </c>
      <c r="BK324" s="62">
        <v>1</v>
      </c>
      <c r="BL324" s="62">
        <v>0</v>
      </c>
      <c r="BM324" s="62">
        <v>0</v>
      </c>
      <c r="BN324" s="62">
        <v>0</v>
      </c>
      <c r="BO324" s="62">
        <v>0</v>
      </c>
      <c r="BP324" s="62">
        <v>0</v>
      </c>
      <c r="BQ324" s="62">
        <v>0</v>
      </c>
      <c r="BR324" s="62">
        <v>0</v>
      </c>
      <c r="BS324" s="62">
        <v>0</v>
      </c>
      <c r="BT324" s="62">
        <v>0</v>
      </c>
      <c r="BU324" s="62">
        <v>99</v>
      </c>
      <c r="BV324" s="62">
        <v>99</v>
      </c>
      <c r="BW324" s="62">
        <v>99</v>
      </c>
      <c r="BX324" s="62">
        <v>99</v>
      </c>
      <c r="BY324" s="62">
        <v>1</v>
      </c>
      <c r="BZ324" s="62">
        <v>99</v>
      </c>
      <c r="CA324" s="62">
        <v>99</v>
      </c>
      <c r="CB324" s="62">
        <v>99</v>
      </c>
      <c r="CC324" s="62">
        <v>0</v>
      </c>
      <c r="CD324" s="62">
        <v>1</v>
      </c>
      <c r="CE324" s="62">
        <v>1</v>
      </c>
      <c r="CF324" s="62">
        <v>1</v>
      </c>
      <c r="CG324" s="62">
        <v>99</v>
      </c>
      <c r="CH324" s="62">
        <v>1</v>
      </c>
      <c r="CI324" s="62">
        <v>1</v>
      </c>
      <c r="CJ324" s="62">
        <v>1</v>
      </c>
      <c r="CK324" s="62">
        <v>1</v>
      </c>
      <c r="CL324" s="62">
        <v>1</v>
      </c>
      <c r="CM324" s="62">
        <v>99</v>
      </c>
      <c r="CN324" s="62">
        <v>1</v>
      </c>
      <c r="CO324" s="62">
        <v>1</v>
      </c>
      <c r="CP324" s="62">
        <v>1</v>
      </c>
      <c r="CQ324" s="62">
        <v>0</v>
      </c>
      <c r="CR324" s="62">
        <v>321</v>
      </c>
      <c r="CS324" s="62" t="s">
        <v>709</v>
      </c>
      <c r="CT324" s="62">
        <v>1</v>
      </c>
      <c r="CU324" s="62">
        <v>1</v>
      </c>
      <c r="CV324" s="62">
        <v>1</v>
      </c>
      <c r="CW324" s="62">
        <v>1</v>
      </c>
      <c r="CX324" s="62">
        <v>1</v>
      </c>
      <c r="CY324" s="62">
        <v>321</v>
      </c>
      <c r="CZ324" s="62" t="s">
        <v>709</v>
      </c>
      <c r="DA324" s="62">
        <v>0</v>
      </c>
      <c r="DB324" s="62">
        <v>0</v>
      </c>
      <c r="DC324" s="62">
        <v>0</v>
      </c>
      <c r="DD324" s="62">
        <v>0</v>
      </c>
      <c r="DE324" s="62">
        <v>0</v>
      </c>
      <c r="DF324" s="62">
        <v>0</v>
      </c>
      <c r="DG324" s="62">
        <v>0</v>
      </c>
      <c r="DH324" s="62">
        <v>0</v>
      </c>
      <c r="DI324" s="62">
        <v>1</v>
      </c>
      <c r="DJ324" s="62">
        <v>1</v>
      </c>
      <c r="DK324" s="62">
        <v>1</v>
      </c>
      <c r="DM324" s="62" t="s">
        <v>705</v>
      </c>
    </row>
    <row r="325" spans="1:117" s="65" customFormat="1">
      <c r="A325" s="62" t="s">
        <v>705</v>
      </c>
      <c r="B325" s="62">
        <v>26</v>
      </c>
      <c r="C325" s="62" t="s">
        <v>710</v>
      </c>
      <c r="D325" s="62">
        <v>322</v>
      </c>
      <c r="E325" s="62">
        <v>9</v>
      </c>
      <c r="F325" s="62">
        <v>0</v>
      </c>
      <c r="G325" s="62">
        <v>4</v>
      </c>
      <c r="H325" s="62">
        <v>1</v>
      </c>
      <c r="I325" s="62">
        <v>2</v>
      </c>
      <c r="J325" s="62">
        <v>1</v>
      </c>
      <c r="K325" s="62">
        <v>1</v>
      </c>
      <c r="L325" s="62">
        <v>1</v>
      </c>
      <c r="M325" s="62">
        <v>1</v>
      </c>
      <c r="N325" s="62">
        <v>1</v>
      </c>
      <c r="O325" s="62">
        <v>1</v>
      </c>
      <c r="P325" s="62">
        <v>1</v>
      </c>
      <c r="Q325" s="62">
        <v>1</v>
      </c>
      <c r="R325" s="62">
        <v>1</v>
      </c>
      <c r="S325" s="62">
        <v>1</v>
      </c>
      <c r="T325" s="62">
        <v>1</v>
      </c>
      <c r="U325" s="62">
        <v>1</v>
      </c>
      <c r="V325" s="62">
        <v>99</v>
      </c>
      <c r="W325" s="62">
        <v>1</v>
      </c>
      <c r="X325" s="62">
        <v>1</v>
      </c>
      <c r="Y325" s="62">
        <v>1</v>
      </c>
      <c r="Z325" s="62">
        <v>1</v>
      </c>
      <c r="AA325" s="62">
        <v>1</v>
      </c>
      <c r="AB325" s="62">
        <v>1</v>
      </c>
      <c r="AC325" s="62">
        <v>1</v>
      </c>
      <c r="AD325" s="62">
        <v>1</v>
      </c>
      <c r="AE325" s="62">
        <v>1</v>
      </c>
      <c r="AF325" s="62">
        <v>1</v>
      </c>
      <c r="AG325" s="62">
        <v>1</v>
      </c>
      <c r="AH325" s="62">
        <v>1</v>
      </c>
      <c r="AI325" s="62">
        <v>99</v>
      </c>
      <c r="AJ325" s="62">
        <v>1</v>
      </c>
      <c r="AK325" s="62">
        <v>1</v>
      </c>
      <c r="AL325" s="62">
        <v>1</v>
      </c>
      <c r="AM325" s="62">
        <v>1</v>
      </c>
      <c r="AN325" s="62">
        <v>1</v>
      </c>
      <c r="AO325" s="62">
        <v>1</v>
      </c>
      <c r="AP325" s="62">
        <v>1</v>
      </c>
      <c r="AQ325" s="62">
        <v>1</v>
      </c>
      <c r="AR325" s="62">
        <v>1</v>
      </c>
      <c r="AS325" s="62">
        <v>1</v>
      </c>
      <c r="AT325" s="62">
        <v>1</v>
      </c>
      <c r="AU325" s="62">
        <v>1</v>
      </c>
      <c r="AV325" s="62">
        <v>1</v>
      </c>
      <c r="AW325" s="62">
        <v>1</v>
      </c>
      <c r="AX325" s="62">
        <v>1</v>
      </c>
      <c r="AY325" s="62">
        <v>1</v>
      </c>
      <c r="AZ325" s="62">
        <v>99</v>
      </c>
      <c r="BA325" s="62">
        <v>99</v>
      </c>
      <c r="BB325" s="62">
        <v>99</v>
      </c>
      <c r="BC325" s="62">
        <v>99</v>
      </c>
      <c r="BD325" s="62">
        <v>1</v>
      </c>
      <c r="BE325" s="62">
        <v>1</v>
      </c>
      <c r="BF325" s="62">
        <v>1</v>
      </c>
      <c r="BG325" s="62">
        <v>0.5</v>
      </c>
      <c r="BH325" s="62">
        <v>0.5</v>
      </c>
      <c r="BI325" s="62">
        <v>0.5</v>
      </c>
      <c r="BJ325" s="62">
        <v>0.5</v>
      </c>
      <c r="BK325" s="62">
        <v>1</v>
      </c>
      <c r="BL325" s="62">
        <v>0</v>
      </c>
      <c r="BM325" s="62">
        <v>0</v>
      </c>
      <c r="BN325" s="62">
        <v>0</v>
      </c>
      <c r="BO325" s="62">
        <v>0</v>
      </c>
      <c r="BP325" s="62">
        <v>0</v>
      </c>
      <c r="BQ325" s="62">
        <v>0</v>
      </c>
      <c r="BR325" s="62">
        <v>0</v>
      </c>
      <c r="BS325" s="62">
        <v>0</v>
      </c>
      <c r="BT325" s="62">
        <v>0</v>
      </c>
      <c r="BU325" s="62">
        <v>99</v>
      </c>
      <c r="BV325" s="62">
        <v>99</v>
      </c>
      <c r="BW325" s="62">
        <v>99</v>
      </c>
      <c r="BX325" s="62">
        <v>99</v>
      </c>
      <c r="BY325" s="62">
        <v>1</v>
      </c>
      <c r="BZ325" s="62">
        <v>99</v>
      </c>
      <c r="CA325" s="62">
        <v>99</v>
      </c>
      <c r="CB325" s="62">
        <v>99</v>
      </c>
      <c r="CC325" s="62">
        <v>0</v>
      </c>
      <c r="CD325" s="62">
        <v>1</v>
      </c>
      <c r="CE325" s="62">
        <v>1</v>
      </c>
      <c r="CF325" s="62">
        <v>1</v>
      </c>
      <c r="CG325" s="62">
        <v>99</v>
      </c>
      <c r="CH325" s="62">
        <v>1</v>
      </c>
      <c r="CI325" s="62">
        <v>1</v>
      </c>
      <c r="CJ325" s="62">
        <v>1</v>
      </c>
      <c r="CK325" s="62">
        <v>1</v>
      </c>
      <c r="CL325" s="62">
        <v>1</v>
      </c>
      <c r="CM325" s="62">
        <v>99</v>
      </c>
      <c r="CN325" s="62">
        <v>1</v>
      </c>
      <c r="CO325" s="62">
        <v>1</v>
      </c>
      <c r="CP325" s="62">
        <v>1</v>
      </c>
      <c r="CQ325" s="62">
        <v>0</v>
      </c>
      <c r="CR325" s="62">
        <v>322</v>
      </c>
      <c r="CS325" s="62" t="s">
        <v>710</v>
      </c>
      <c r="CT325" s="62">
        <v>1</v>
      </c>
      <c r="CU325" s="62">
        <v>1</v>
      </c>
      <c r="CV325" s="62">
        <v>1</v>
      </c>
      <c r="CW325" s="62">
        <v>1</v>
      </c>
      <c r="CX325" s="62">
        <v>1</v>
      </c>
      <c r="CY325" s="62">
        <v>322</v>
      </c>
      <c r="CZ325" s="62" t="s">
        <v>710</v>
      </c>
      <c r="DA325" s="62">
        <v>0</v>
      </c>
      <c r="DB325" s="62">
        <v>0</v>
      </c>
      <c r="DC325" s="62">
        <v>0</v>
      </c>
      <c r="DD325" s="62">
        <v>0</v>
      </c>
      <c r="DE325" s="62">
        <v>0</v>
      </c>
      <c r="DF325" s="62">
        <v>0</v>
      </c>
      <c r="DG325" s="62">
        <v>0</v>
      </c>
      <c r="DH325" s="62">
        <v>0</v>
      </c>
      <c r="DI325" s="62">
        <v>1</v>
      </c>
      <c r="DJ325" s="62">
        <v>1</v>
      </c>
      <c r="DK325" s="62">
        <v>0</v>
      </c>
      <c r="DM325" s="62" t="s">
        <v>705</v>
      </c>
    </row>
    <row r="326" spans="1:117" s="65" customFormat="1">
      <c r="A326" s="62" t="s">
        <v>705</v>
      </c>
      <c r="B326" s="62">
        <v>26</v>
      </c>
      <c r="C326" s="62" t="s">
        <v>711</v>
      </c>
      <c r="D326" s="62">
        <v>323</v>
      </c>
      <c r="E326" s="62">
        <v>33</v>
      </c>
      <c r="F326" s="62">
        <v>0</v>
      </c>
      <c r="G326" s="62">
        <v>7</v>
      </c>
      <c r="H326" s="62">
        <v>1</v>
      </c>
      <c r="I326" s="62">
        <v>2</v>
      </c>
      <c r="J326" s="62">
        <v>3</v>
      </c>
      <c r="K326" s="62">
        <v>1</v>
      </c>
      <c r="L326" s="62">
        <v>1</v>
      </c>
      <c r="M326" s="62">
        <v>1</v>
      </c>
      <c r="N326" s="62">
        <v>1</v>
      </c>
      <c r="O326" s="62">
        <v>1</v>
      </c>
      <c r="P326" s="62">
        <v>1</v>
      </c>
      <c r="Q326" s="62">
        <v>99</v>
      </c>
      <c r="R326" s="62">
        <v>1</v>
      </c>
      <c r="S326" s="62">
        <v>1</v>
      </c>
      <c r="T326" s="62">
        <v>1</v>
      </c>
      <c r="U326" s="62">
        <v>1</v>
      </c>
      <c r="V326" s="62">
        <v>99</v>
      </c>
      <c r="W326" s="62">
        <v>1</v>
      </c>
      <c r="X326" s="62">
        <v>1</v>
      </c>
      <c r="Y326" s="62">
        <v>1</v>
      </c>
      <c r="Z326" s="62">
        <v>1</v>
      </c>
      <c r="AA326" s="62">
        <v>1</v>
      </c>
      <c r="AB326" s="62">
        <v>1</v>
      </c>
      <c r="AC326" s="62">
        <v>1</v>
      </c>
      <c r="AD326" s="62">
        <v>1</v>
      </c>
      <c r="AE326" s="62">
        <v>1</v>
      </c>
      <c r="AF326" s="62">
        <v>1</v>
      </c>
      <c r="AG326" s="62">
        <v>1</v>
      </c>
      <c r="AH326" s="62">
        <v>1</v>
      </c>
      <c r="AI326" s="62">
        <v>99</v>
      </c>
      <c r="AJ326" s="62">
        <v>1</v>
      </c>
      <c r="AK326" s="62">
        <v>1</v>
      </c>
      <c r="AL326" s="62">
        <v>1</v>
      </c>
      <c r="AM326" s="62">
        <v>1</v>
      </c>
      <c r="AN326" s="62">
        <v>1</v>
      </c>
      <c r="AO326" s="62">
        <v>1</v>
      </c>
      <c r="AP326" s="62">
        <v>1</v>
      </c>
      <c r="AQ326" s="62">
        <v>1</v>
      </c>
      <c r="AR326" s="62">
        <v>1</v>
      </c>
      <c r="AS326" s="62">
        <v>1</v>
      </c>
      <c r="AT326" s="62">
        <v>1</v>
      </c>
      <c r="AU326" s="62">
        <v>1</v>
      </c>
      <c r="AV326" s="62">
        <v>1</v>
      </c>
      <c r="AW326" s="62">
        <v>1</v>
      </c>
      <c r="AX326" s="62">
        <v>1</v>
      </c>
      <c r="AY326" s="62">
        <v>1</v>
      </c>
      <c r="AZ326" s="62">
        <v>99</v>
      </c>
      <c r="BA326" s="62">
        <v>99</v>
      </c>
      <c r="BB326" s="62">
        <v>99</v>
      </c>
      <c r="BC326" s="62">
        <v>99</v>
      </c>
      <c r="BD326" s="62">
        <v>1</v>
      </c>
      <c r="BE326" s="62">
        <v>1</v>
      </c>
      <c r="BF326" s="62">
        <v>1</v>
      </c>
      <c r="BG326" s="62">
        <v>1</v>
      </c>
      <c r="BH326" s="62">
        <v>1</v>
      </c>
      <c r="BI326" s="62">
        <v>1</v>
      </c>
      <c r="BJ326" s="62">
        <v>1</v>
      </c>
      <c r="BK326" s="62">
        <v>1</v>
      </c>
      <c r="BL326" s="62">
        <v>1</v>
      </c>
      <c r="BM326" s="62">
        <v>1</v>
      </c>
      <c r="BN326" s="62">
        <v>1</v>
      </c>
      <c r="BO326" s="62">
        <v>1</v>
      </c>
      <c r="BP326" s="62">
        <v>1</v>
      </c>
      <c r="BQ326" s="62">
        <v>1</v>
      </c>
      <c r="BR326" s="62">
        <v>1</v>
      </c>
      <c r="BS326" s="62">
        <v>1</v>
      </c>
      <c r="BT326" s="62">
        <v>1</v>
      </c>
      <c r="BU326" s="62">
        <v>99</v>
      </c>
      <c r="BV326" s="62">
        <v>99</v>
      </c>
      <c r="BW326" s="62">
        <v>99</v>
      </c>
      <c r="BX326" s="62">
        <v>99</v>
      </c>
      <c r="BY326" s="62">
        <v>1</v>
      </c>
      <c r="BZ326" s="62">
        <v>1</v>
      </c>
      <c r="CA326" s="62">
        <v>99</v>
      </c>
      <c r="CB326" s="62">
        <v>99</v>
      </c>
      <c r="CC326" s="62">
        <v>1</v>
      </c>
      <c r="CD326" s="62">
        <v>1</v>
      </c>
      <c r="CE326" s="62">
        <v>1</v>
      </c>
      <c r="CF326" s="62">
        <v>1</v>
      </c>
      <c r="CG326" s="62">
        <v>99</v>
      </c>
      <c r="CH326" s="62">
        <v>1</v>
      </c>
      <c r="CI326" s="62">
        <v>1</v>
      </c>
      <c r="CJ326" s="62">
        <v>1</v>
      </c>
      <c r="CK326" s="62">
        <v>1</v>
      </c>
      <c r="CL326" s="62">
        <v>1</v>
      </c>
      <c r="CM326" s="62">
        <v>1</v>
      </c>
      <c r="CN326" s="62">
        <v>1</v>
      </c>
      <c r="CO326" s="62">
        <v>1</v>
      </c>
      <c r="CP326" s="62">
        <v>1</v>
      </c>
      <c r="CQ326" s="62">
        <v>1</v>
      </c>
      <c r="CR326" s="62">
        <v>323</v>
      </c>
      <c r="CS326" s="62" t="s">
        <v>711</v>
      </c>
      <c r="CT326" s="62">
        <v>1</v>
      </c>
      <c r="CU326" s="62">
        <v>1</v>
      </c>
      <c r="CV326" s="62">
        <v>1</v>
      </c>
      <c r="CW326" s="62">
        <v>1</v>
      </c>
      <c r="CX326" s="62">
        <v>1</v>
      </c>
      <c r="CY326" s="62">
        <v>323</v>
      </c>
      <c r="CZ326" s="62" t="s">
        <v>711</v>
      </c>
      <c r="DA326" s="62">
        <v>0</v>
      </c>
      <c r="DB326" s="62">
        <v>0</v>
      </c>
      <c r="DC326" s="62">
        <v>0</v>
      </c>
      <c r="DD326" s="62">
        <v>0</v>
      </c>
      <c r="DE326" s="62">
        <v>1</v>
      </c>
      <c r="DF326" s="62">
        <v>0</v>
      </c>
      <c r="DG326" s="62">
        <v>0</v>
      </c>
      <c r="DH326" s="62">
        <v>0</v>
      </c>
      <c r="DI326" s="62">
        <v>1</v>
      </c>
      <c r="DJ326" s="62">
        <v>1</v>
      </c>
      <c r="DK326" s="62">
        <v>1</v>
      </c>
      <c r="DM326" s="62" t="s">
        <v>705</v>
      </c>
    </row>
    <row r="327" spans="1:117" s="65" customFormat="1">
      <c r="A327" s="62" t="s">
        <v>712</v>
      </c>
      <c r="B327" s="62">
        <v>27</v>
      </c>
      <c r="C327" s="62" t="s">
        <v>713</v>
      </c>
      <c r="D327" s="62">
        <v>324</v>
      </c>
      <c r="E327" s="62">
        <v>8</v>
      </c>
      <c r="F327" s="62">
        <v>1</v>
      </c>
      <c r="G327" s="62">
        <v>2</v>
      </c>
      <c r="H327" s="62">
        <v>1</v>
      </c>
      <c r="I327" s="62">
        <v>2</v>
      </c>
      <c r="J327" s="62">
        <v>3</v>
      </c>
      <c r="K327" s="62">
        <v>1</v>
      </c>
      <c r="L327" s="62">
        <v>1</v>
      </c>
      <c r="M327" s="62">
        <v>1</v>
      </c>
      <c r="N327" s="62">
        <v>1</v>
      </c>
      <c r="O327" s="62">
        <v>1</v>
      </c>
      <c r="P327" s="62">
        <v>1</v>
      </c>
      <c r="Q327" s="62">
        <v>99</v>
      </c>
      <c r="R327" s="62">
        <v>1</v>
      </c>
      <c r="S327" s="62">
        <v>1</v>
      </c>
      <c r="T327" s="62">
        <v>1</v>
      </c>
      <c r="U327" s="62">
        <v>1</v>
      </c>
      <c r="V327" s="62">
        <v>99</v>
      </c>
      <c r="W327" s="62">
        <v>1</v>
      </c>
      <c r="X327" s="62">
        <v>1</v>
      </c>
      <c r="Y327" s="62">
        <v>1</v>
      </c>
      <c r="Z327" s="62">
        <v>1</v>
      </c>
      <c r="AA327" s="62">
        <v>1</v>
      </c>
      <c r="AB327" s="62">
        <v>1</v>
      </c>
      <c r="AC327" s="62">
        <v>1</v>
      </c>
      <c r="AD327" s="62">
        <v>1</v>
      </c>
      <c r="AE327" s="62">
        <v>1</v>
      </c>
      <c r="AF327" s="62">
        <v>1</v>
      </c>
      <c r="AG327" s="62">
        <v>1</v>
      </c>
      <c r="AH327" s="62">
        <v>1</v>
      </c>
      <c r="AI327" s="62">
        <v>99</v>
      </c>
      <c r="AJ327" s="62">
        <v>1</v>
      </c>
      <c r="AK327" s="62">
        <v>1</v>
      </c>
      <c r="AL327" s="62">
        <v>1</v>
      </c>
      <c r="AM327" s="62">
        <v>1</v>
      </c>
      <c r="AN327" s="62">
        <v>1</v>
      </c>
      <c r="AO327" s="62">
        <v>1</v>
      </c>
      <c r="AP327" s="62">
        <v>1</v>
      </c>
      <c r="AQ327" s="62">
        <v>0</v>
      </c>
      <c r="AR327" s="62">
        <v>1</v>
      </c>
      <c r="AS327" s="62">
        <v>1</v>
      </c>
      <c r="AT327" s="62">
        <v>1</v>
      </c>
      <c r="AU327" s="62">
        <v>1</v>
      </c>
      <c r="AV327" s="62">
        <v>1</v>
      </c>
      <c r="AW327" s="62">
        <v>1</v>
      </c>
      <c r="AX327" s="62">
        <v>0</v>
      </c>
      <c r="AY327" s="62">
        <v>1</v>
      </c>
      <c r="AZ327" s="62">
        <v>99</v>
      </c>
      <c r="BA327" s="62">
        <v>99</v>
      </c>
      <c r="BB327" s="62">
        <v>99</v>
      </c>
      <c r="BC327" s="62">
        <v>99</v>
      </c>
      <c r="BD327" s="62">
        <v>1</v>
      </c>
      <c r="BE327" s="62">
        <v>1</v>
      </c>
      <c r="BF327" s="62">
        <v>1</v>
      </c>
      <c r="BG327" s="62">
        <v>1</v>
      </c>
      <c r="BH327" s="62">
        <v>1</v>
      </c>
      <c r="BI327" s="62">
        <v>1</v>
      </c>
      <c r="BJ327" s="62">
        <v>0.5</v>
      </c>
      <c r="BK327" s="62">
        <v>0.5</v>
      </c>
      <c r="BL327" s="62">
        <v>1</v>
      </c>
      <c r="BM327" s="62">
        <v>0</v>
      </c>
      <c r="BN327" s="62">
        <v>0</v>
      </c>
      <c r="BO327" s="62">
        <v>1</v>
      </c>
      <c r="BP327" s="62">
        <v>0</v>
      </c>
      <c r="BQ327" s="62">
        <v>0</v>
      </c>
      <c r="BR327" s="62">
        <v>0</v>
      </c>
      <c r="BS327" s="62">
        <v>0</v>
      </c>
      <c r="BT327" s="62">
        <v>0.5</v>
      </c>
      <c r="BU327" s="62">
        <v>99</v>
      </c>
      <c r="BV327" s="62">
        <v>99</v>
      </c>
      <c r="BW327" s="62">
        <v>99</v>
      </c>
      <c r="BX327" s="62">
        <v>99</v>
      </c>
      <c r="BY327" s="62">
        <v>1</v>
      </c>
      <c r="BZ327" s="62">
        <v>99</v>
      </c>
      <c r="CA327" s="62">
        <v>99</v>
      </c>
      <c r="CB327" s="62">
        <v>99</v>
      </c>
      <c r="CC327" s="62">
        <v>1</v>
      </c>
      <c r="CD327" s="62">
        <v>1</v>
      </c>
      <c r="CE327" s="62">
        <v>1</v>
      </c>
      <c r="CF327" s="62">
        <v>1</v>
      </c>
      <c r="CG327" s="62">
        <v>99</v>
      </c>
      <c r="CH327" s="62">
        <v>99</v>
      </c>
      <c r="CI327" s="62">
        <v>1</v>
      </c>
      <c r="CJ327" s="62">
        <v>1</v>
      </c>
      <c r="CK327" s="62">
        <v>1</v>
      </c>
      <c r="CL327" s="62">
        <v>1</v>
      </c>
      <c r="CM327" s="62">
        <v>1</v>
      </c>
      <c r="CN327" s="62">
        <v>1</v>
      </c>
      <c r="CO327" s="62">
        <v>1</v>
      </c>
      <c r="CP327" s="62">
        <v>1</v>
      </c>
      <c r="CQ327" s="62">
        <v>1</v>
      </c>
      <c r="CR327" s="62">
        <v>324</v>
      </c>
      <c r="CS327" s="62" t="s">
        <v>713</v>
      </c>
      <c r="CT327" s="62">
        <v>1</v>
      </c>
      <c r="CU327" s="62">
        <v>1</v>
      </c>
      <c r="CV327" s="62">
        <v>1</v>
      </c>
      <c r="CW327" s="62">
        <v>1</v>
      </c>
      <c r="CX327" s="62">
        <v>1</v>
      </c>
      <c r="CY327" s="62">
        <v>324</v>
      </c>
      <c r="CZ327" s="62" t="s">
        <v>713</v>
      </c>
      <c r="DA327" s="62">
        <v>1</v>
      </c>
      <c r="DB327" s="62">
        <v>0</v>
      </c>
      <c r="DC327" s="62">
        <v>0</v>
      </c>
      <c r="DD327" s="62">
        <v>0</v>
      </c>
      <c r="DE327" s="62">
        <v>0</v>
      </c>
      <c r="DF327" s="62">
        <v>0</v>
      </c>
      <c r="DG327" s="62">
        <v>0</v>
      </c>
      <c r="DH327" s="62">
        <v>0</v>
      </c>
      <c r="DI327" s="62">
        <v>1</v>
      </c>
      <c r="DJ327" s="62">
        <v>1</v>
      </c>
      <c r="DK327" s="62">
        <v>1</v>
      </c>
      <c r="DM327" s="62" t="s">
        <v>712</v>
      </c>
    </row>
    <row r="328" spans="1:117" s="65" customFormat="1">
      <c r="A328" s="62" t="s">
        <v>712</v>
      </c>
      <c r="B328" s="62">
        <v>27</v>
      </c>
      <c r="C328" s="62" t="s">
        <v>714</v>
      </c>
      <c r="D328" s="62">
        <v>325</v>
      </c>
      <c r="E328" s="62">
        <v>277</v>
      </c>
      <c r="F328" s="62">
        <v>2</v>
      </c>
      <c r="G328" s="62">
        <v>63</v>
      </c>
      <c r="H328" s="62">
        <v>1</v>
      </c>
      <c r="I328" s="62">
        <v>2</v>
      </c>
      <c r="J328" s="62"/>
      <c r="K328" s="62">
        <v>1</v>
      </c>
      <c r="L328" s="62">
        <v>1</v>
      </c>
      <c r="M328" s="62">
        <v>1</v>
      </c>
      <c r="N328" s="62">
        <v>1</v>
      </c>
      <c r="O328" s="62">
        <v>1</v>
      </c>
      <c r="P328" s="62">
        <v>1</v>
      </c>
      <c r="Q328" s="62">
        <v>1</v>
      </c>
      <c r="R328" s="62">
        <v>1</v>
      </c>
      <c r="S328" s="62">
        <v>1</v>
      </c>
      <c r="T328" s="62">
        <v>1</v>
      </c>
      <c r="U328" s="62">
        <v>1</v>
      </c>
      <c r="V328" s="62">
        <v>99</v>
      </c>
      <c r="W328" s="62">
        <v>1</v>
      </c>
      <c r="X328" s="62">
        <v>1</v>
      </c>
      <c r="Y328" s="62">
        <v>1</v>
      </c>
      <c r="Z328" s="62">
        <v>1</v>
      </c>
      <c r="AA328" s="62">
        <v>1</v>
      </c>
      <c r="AB328" s="62">
        <v>1</v>
      </c>
      <c r="AC328" s="62">
        <v>1</v>
      </c>
      <c r="AD328" s="62">
        <v>1</v>
      </c>
      <c r="AE328" s="62">
        <v>1</v>
      </c>
      <c r="AF328" s="62">
        <v>1</v>
      </c>
      <c r="AG328" s="62">
        <v>1</v>
      </c>
      <c r="AH328" s="62">
        <v>1</v>
      </c>
      <c r="AI328" s="62">
        <v>99</v>
      </c>
      <c r="AJ328" s="62">
        <v>1</v>
      </c>
      <c r="AK328" s="62">
        <v>1</v>
      </c>
      <c r="AL328" s="62">
        <v>1</v>
      </c>
      <c r="AM328" s="62">
        <v>1</v>
      </c>
      <c r="AN328" s="62">
        <v>1</v>
      </c>
      <c r="AO328" s="62">
        <v>1</v>
      </c>
      <c r="AP328" s="62">
        <v>1</v>
      </c>
      <c r="AQ328" s="62">
        <v>1</v>
      </c>
      <c r="AR328" s="62">
        <v>1</v>
      </c>
      <c r="AS328" s="62">
        <v>1</v>
      </c>
      <c r="AT328" s="62">
        <v>1</v>
      </c>
      <c r="AU328" s="62">
        <v>1</v>
      </c>
      <c r="AV328" s="62">
        <v>1</v>
      </c>
      <c r="AW328" s="62">
        <v>1</v>
      </c>
      <c r="AX328" s="62">
        <v>1</v>
      </c>
      <c r="AY328" s="62">
        <v>1</v>
      </c>
      <c r="AZ328" s="62">
        <v>99</v>
      </c>
      <c r="BA328" s="62">
        <v>99</v>
      </c>
      <c r="BB328" s="62">
        <v>99</v>
      </c>
      <c r="BC328" s="62">
        <v>99</v>
      </c>
      <c r="BD328" s="62">
        <v>1</v>
      </c>
      <c r="BE328" s="62">
        <v>1</v>
      </c>
      <c r="BF328" s="62">
        <v>1</v>
      </c>
      <c r="BG328" s="62">
        <v>1</v>
      </c>
      <c r="BH328" s="62">
        <v>1</v>
      </c>
      <c r="BI328" s="62">
        <v>0.5</v>
      </c>
      <c r="BJ328" s="62">
        <v>1</v>
      </c>
      <c r="BK328" s="62">
        <v>1</v>
      </c>
      <c r="BL328" s="62">
        <v>1</v>
      </c>
      <c r="BM328" s="62">
        <v>0.5</v>
      </c>
      <c r="BN328" s="62">
        <v>1</v>
      </c>
      <c r="BO328" s="62">
        <v>1</v>
      </c>
      <c r="BP328" s="62">
        <v>1</v>
      </c>
      <c r="BQ328" s="62">
        <v>0.5</v>
      </c>
      <c r="BR328" s="62">
        <v>1</v>
      </c>
      <c r="BS328" s="62">
        <v>1</v>
      </c>
      <c r="BT328" s="62">
        <v>1</v>
      </c>
      <c r="BU328" s="62">
        <v>99</v>
      </c>
      <c r="BV328" s="62">
        <v>99</v>
      </c>
      <c r="BW328" s="62">
        <v>99</v>
      </c>
      <c r="BX328" s="62">
        <v>99</v>
      </c>
      <c r="BY328" s="62">
        <v>1</v>
      </c>
      <c r="BZ328" s="62">
        <v>1</v>
      </c>
      <c r="CA328" s="62">
        <v>99</v>
      </c>
      <c r="CB328" s="62">
        <v>99</v>
      </c>
      <c r="CC328" s="62">
        <v>1</v>
      </c>
      <c r="CD328" s="62">
        <v>1</v>
      </c>
      <c r="CE328" s="62">
        <v>1</v>
      </c>
      <c r="CF328" s="62">
        <v>1</v>
      </c>
      <c r="CG328" s="62">
        <v>1</v>
      </c>
      <c r="CH328" s="62">
        <v>1</v>
      </c>
      <c r="CI328" s="62">
        <v>1</v>
      </c>
      <c r="CJ328" s="62">
        <v>1</v>
      </c>
      <c r="CK328" s="62">
        <v>1</v>
      </c>
      <c r="CL328" s="62">
        <v>1</v>
      </c>
      <c r="CM328" s="62">
        <v>99</v>
      </c>
      <c r="CN328" s="62">
        <v>1</v>
      </c>
      <c r="CO328" s="62">
        <v>1</v>
      </c>
      <c r="CP328" s="62">
        <v>1</v>
      </c>
      <c r="CQ328" s="62">
        <v>1</v>
      </c>
      <c r="CR328" s="62">
        <v>325</v>
      </c>
      <c r="CS328" s="62" t="s">
        <v>714</v>
      </c>
      <c r="CT328" s="62">
        <v>1</v>
      </c>
      <c r="CU328" s="62">
        <v>1</v>
      </c>
      <c r="CV328" s="62">
        <v>1</v>
      </c>
      <c r="CW328" s="62">
        <v>1</v>
      </c>
      <c r="CX328" s="62">
        <v>1</v>
      </c>
      <c r="CY328" s="62">
        <v>325</v>
      </c>
      <c r="CZ328" s="62" t="s">
        <v>714</v>
      </c>
      <c r="DA328" s="62">
        <v>1</v>
      </c>
      <c r="DB328" s="62">
        <v>0</v>
      </c>
      <c r="DC328" s="62">
        <v>0</v>
      </c>
      <c r="DD328" s="62">
        <v>0</v>
      </c>
      <c r="DE328" s="62">
        <v>1</v>
      </c>
      <c r="DF328" s="62">
        <v>0</v>
      </c>
      <c r="DG328" s="62">
        <v>0</v>
      </c>
      <c r="DH328" s="62">
        <v>0</v>
      </c>
      <c r="DI328" s="62">
        <v>1</v>
      </c>
      <c r="DJ328" s="62">
        <v>1</v>
      </c>
      <c r="DK328" s="62">
        <v>1</v>
      </c>
      <c r="DM328" s="62" t="s">
        <v>712</v>
      </c>
    </row>
    <row r="329" spans="1:117" s="65" customFormat="1">
      <c r="A329" s="62" t="s">
        <v>712</v>
      </c>
      <c r="B329" s="62">
        <v>27</v>
      </c>
      <c r="C329" s="62" t="s">
        <v>715</v>
      </c>
      <c r="D329" s="62">
        <v>326</v>
      </c>
      <c r="E329" s="62">
        <v>48</v>
      </c>
      <c r="F329" s="62">
        <v>0</v>
      </c>
      <c r="G329" s="62">
        <v>17</v>
      </c>
      <c r="H329" s="62">
        <v>1</v>
      </c>
      <c r="I329" s="62">
        <v>2</v>
      </c>
      <c r="J329" s="62"/>
      <c r="K329" s="62">
        <v>1</v>
      </c>
      <c r="L329" s="62">
        <v>1</v>
      </c>
      <c r="M329" s="62">
        <v>1</v>
      </c>
      <c r="N329" s="62">
        <v>1</v>
      </c>
      <c r="O329" s="62">
        <v>1</v>
      </c>
      <c r="P329" s="62">
        <v>1</v>
      </c>
      <c r="Q329" s="62">
        <v>1</v>
      </c>
      <c r="R329" s="62">
        <v>1</v>
      </c>
      <c r="S329" s="62">
        <v>1</v>
      </c>
      <c r="T329" s="62">
        <v>1</v>
      </c>
      <c r="U329" s="62">
        <v>1</v>
      </c>
      <c r="V329" s="62">
        <v>99</v>
      </c>
      <c r="W329" s="62">
        <v>1</v>
      </c>
      <c r="X329" s="62">
        <v>1</v>
      </c>
      <c r="Y329" s="62">
        <v>1</v>
      </c>
      <c r="Z329" s="62">
        <v>1</v>
      </c>
      <c r="AA329" s="62">
        <v>1</v>
      </c>
      <c r="AB329" s="62">
        <v>1</v>
      </c>
      <c r="AC329" s="62">
        <v>1</v>
      </c>
      <c r="AD329" s="62">
        <v>1</v>
      </c>
      <c r="AE329" s="62">
        <v>1</v>
      </c>
      <c r="AF329" s="62">
        <v>1</v>
      </c>
      <c r="AG329" s="62">
        <v>1</v>
      </c>
      <c r="AH329" s="62">
        <v>1</v>
      </c>
      <c r="AI329" s="62">
        <v>1</v>
      </c>
      <c r="AJ329" s="62">
        <v>1</v>
      </c>
      <c r="AK329" s="62">
        <v>1</v>
      </c>
      <c r="AL329" s="62">
        <v>1</v>
      </c>
      <c r="AM329" s="62">
        <v>1</v>
      </c>
      <c r="AN329" s="62">
        <v>1</v>
      </c>
      <c r="AO329" s="62">
        <v>1</v>
      </c>
      <c r="AP329" s="62">
        <v>1</v>
      </c>
      <c r="AQ329" s="62">
        <v>1</v>
      </c>
      <c r="AR329" s="62">
        <v>1</v>
      </c>
      <c r="AS329" s="62">
        <v>1</v>
      </c>
      <c r="AT329" s="62">
        <v>1</v>
      </c>
      <c r="AU329" s="62">
        <v>0</v>
      </c>
      <c r="AV329" s="62">
        <v>1</v>
      </c>
      <c r="AW329" s="62">
        <v>1</v>
      </c>
      <c r="AX329" s="62">
        <v>1</v>
      </c>
      <c r="AY329" s="62">
        <v>1</v>
      </c>
      <c r="AZ329" s="62">
        <v>99</v>
      </c>
      <c r="BA329" s="62">
        <v>99</v>
      </c>
      <c r="BB329" s="62">
        <v>99</v>
      </c>
      <c r="BC329" s="62">
        <v>99</v>
      </c>
      <c r="BD329" s="62">
        <v>1</v>
      </c>
      <c r="BE329" s="62">
        <v>1</v>
      </c>
      <c r="BF329" s="62">
        <v>1</v>
      </c>
      <c r="BG329" s="62">
        <v>1</v>
      </c>
      <c r="BH329" s="62">
        <v>1</v>
      </c>
      <c r="BI329" s="62">
        <v>1</v>
      </c>
      <c r="BJ329" s="62">
        <v>0.5</v>
      </c>
      <c r="BK329" s="62">
        <v>1</v>
      </c>
      <c r="BL329" s="62">
        <v>0.5</v>
      </c>
      <c r="BM329" s="62">
        <v>0.5</v>
      </c>
      <c r="BN329" s="62">
        <v>1</v>
      </c>
      <c r="BO329" s="62">
        <v>1</v>
      </c>
      <c r="BP329" s="62">
        <v>1</v>
      </c>
      <c r="BQ329" s="62">
        <v>1</v>
      </c>
      <c r="BR329" s="62">
        <v>0.5</v>
      </c>
      <c r="BS329" s="62">
        <v>1</v>
      </c>
      <c r="BT329" s="62">
        <v>0.5</v>
      </c>
      <c r="BU329" s="62">
        <v>99</v>
      </c>
      <c r="BV329" s="62">
        <v>99</v>
      </c>
      <c r="BW329" s="62">
        <v>99</v>
      </c>
      <c r="BX329" s="62">
        <v>99</v>
      </c>
      <c r="BY329" s="62">
        <v>1</v>
      </c>
      <c r="BZ329" s="62">
        <v>1</v>
      </c>
      <c r="CA329" s="62">
        <v>99</v>
      </c>
      <c r="CB329" s="62">
        <v>99</v>
      </c>
      <c r="CC329" s="62">
        <v>1</v>
      </c>
      <c r="CD329" s="62">
        <v>1</v>
      </c>
      <c r="CE329" s="62">
        <v>1</v>
      </c>
      <c r="CF329" s="62">
        <v>1</v>
      </c>
      <c r="CG329" s="62">
        <v>1</v>
      </c>
      <c r="CH329" s="62">
        <v>99</v>
      </c>
      <c r="CI329" s="62">
        <v>1</v>
      </c>
      <c r="CJ329" s="62">
        <v>1</v>
      </c>
      <c r="CK329" s="62">
        <v>1</v>
      </c>
      <c r="CL329" s="62">
        <v>1</v>
      </c>
      <c r="CM329" s="62">
        <v>1</v>
      </c>
      <c r="CN329" s="62">
        <v>1</v>
      </c>
      <c r="CO329" s="62">
        <v>1</v>
      </c>
      <c r="CP329" s="62">
        <v>1</v>
      </c>
      <c r="CQ329" s="62">
        <v>1</v>
      </c>
      <c r="CR329" s="62">
        <v>326</v>
      </c>
      <c r="CS329" s="62" t="s">
        <v>715</v>
      </c>
      <c r="CT329" s="62">
        <v>1</v>
      </c>
      <c r="CU329" s="62">
        <v>1</v>
      </c>
      <c r="CV329" s="62">
        <v>1</v>
      </c>
      <c r="CW329" s="62">
        <v>1</v>
      </c>
      <c r="CX329" s="62">
        <v>1</v>
      </c>
      <c r="CY329" s="62">
        <v>326</v>
      </c>
      <c r="CZ329" s="62" t="s">
        <v>715</v>
      </c>
      <c r="DA329" s="62">
        <v>0</v>
      </c>
      <c r="DB329" s="62">
        <v>1</v>
      </c>
      <c r="DC329" s="62">
        <v>0</v>
      </c>
      <c r="DD329" s="62">
        <v>0</v>
      </c>
      <c r="DE329" s="62">
        <v>0</v>
      </c>
      <c r="DF329" s="62">
        <v>0</v>
      </c>
      <c r="DG329" s="62">
        <v>0</v>
      </c>
      <c r="DH329" s="62">
        <v>0</v>
      </c>
      <c r="DI329" s="62">
        <v>1</v>
      </c>
      <c r="DJ329" s="62">
        <v>1</v>
      </c>
      <c r="DK329" s="62">
        <v>1</v>
      </c>
      <c r="DM329" s="62" t="s">
        <v>712</v>
      </c>
    </row>
    <row r="330" spans="1:117" s="65" customFormat="1">
      <c r="A330" s="62" t="s">
        <v>712</v>
      </c>
      <c r="B330" s="62">
        <v>27</v>
      </c>
      <c r="C330" s="62" t="s">
        <v>716</v>
      </c>
      <c r="D330" s="62">
        <v>327</v>
      </c>
      <c r="E330" s="62">
        <v>58</v>
      </c>
      <c r="F330" s="62">
        <v>2</v>
      </c>
      <c r="G330" s="62">
        <v>13</v>
      </c>
      <c r="H330" s="62">
        <v>1</v>
      </c>
      <c r="I330" s="62">
        <v>2</v>
      </c>
      <c r="J330" s="62"/>
      <c r="K330" s="62">
        <v>1</v>
      </c>
      <c r="L330" s="62">
        <v>1</v>
      </c>
      <c r="M330" s="62">
        <v>1</v>
      </c>
      <c r="N330" s="62">
        <v>1</v>
      </c>
      <c r="O330" s="62">
        <v>1</v>
      </c>
      <c r="P330" s="62">
        <v>1</v>
      </c>
      <c r="Q330" s="62">
        <v>99</v>
      </c>
      <c r="R330" s="62">
        <v>1</v>
      </c>
      <c r="S330" s="62">
        <v>1</v>
      </c>
      <c r="T330" s="62">
        <v>1</v>
      </c>
      <c r="U330" s="62">
        <v>1</v>
      </c>
      <c r="V330" s="62">
        <v>99</v>
      </c>
      <c r="W330" s="62">
        <v>1</v>
      </c>
      <c r="X330" s="62">
        <v>1</v>
      </c>
      <c r="Y330" s="62">
        <v>1</v>
      </c>
      <c r="Z330" s="62">
        <v>1</v>
      </c>
      <c r="AA330" s="62">
        <v>1</v>
      </c>
      <c r="AB330" s="62">
        <v>1</v>
      </c>
      <c r="AC330" s="62">
        <v>1</v>
      </c>
      <c r="AD330" s="62">
        <v>1</v>
      </c>
      <c r="AE330" s="62">
        <v>1</v>
      </c>
      <c r="AF330" s="62">
        <v>1</v>
      </c>
      <c r="AG330" s="62">
        <v>1</v>
      </c>
      <c r="AH330" s="62">
        <v>1</v>
      </c>
      <c r="AI330" s="62">
        <v>1</v>
      </c>
      <c r="AJ330" s="62">
        <v>1</v>
      </c>
      <c r="AK330" s="62">
        <v>1</v>
      </c>
      <c r="AL330" s="62">
        <v>1</v>
      </c>
      <c r="AM330" s="62">
        <v>1</v>
      </c>
      <c r="AN330" s="62">
        <v>1</v>
      </c>
      <c r="AO330" s="62">
        <v>1</v>
      </c>
      <c r="AP330" s="62">
        <v>1</v>
      </c>
      <c r="AQ330" s="62">
        <v>0</v>
      </c>
      <c r="AR330" s="62">
        <v>1</v>
      </c>
      <c r="AS330" s="62">
        <v>1</v>
      </c>
      <c r="AT330" s="62">
        <v>1</v>
      </c>
      <c r="AU330" s="62">
        <v>1</v>
      </c>
      <c r="AV330" s="62">
        <v>1</v>
      </c>
      <c r="AW330" s="62">
        <v>1</v>
      </c>
      <c r="AX330" s="62">
        <v>1</v>
      </c>
      <c r="AY330" s="62">
        <v>1</v>
      </c>
      <c r="AZ330" s="62">
        <v>99</v>
      </c>
      <c r="BA330" s="62">
        <v>99</v>
      </c>
      <c r="BB330" s="62">
        <v>99</v>
      </c>
      <c r="BC330" s="62">
        <v>99</v>
      </c>
      <c r="BD330" s="62">
        <v>1</v>
      </c>
      <c r="BE330" s="62">
        <v>1</v>
      </c>
      <c r="BF330" s="62">
        <v>1</v>
      </c>
      <c r="BG330" s="62">
        <v>1</v>
      </c>
      <c r="BH330" s="62">
        <v>1</v>
      </c>
      <c r="BI330" s="62">
        <v>1</v>
      </c>
      <c r="BJ330" s="62">
        <v>1</v>
      </c>
      <c r="BK330" s="62">
        <v>1</v>
      </c>
      <c r="BL330" s="62">
        <v>1</v>
      </c>
      <c r="BM330" s="62">
        <v>1</v>
      </c>
      <c r="BN330" s="62">
        <v>1</v>
      </c>
      <c r="BO330" s="62">
        <v>1</v>
      </c>
      <c r="BP330" s="62">
        <v>1</v>
      </c>
      <c r="BQ330" s="62">
        <v>1</v>
      </c>
      <c r="BR330" s="62">
        <v>1</v>
      </c>
      <c r="BS330" s="62">
        <v>1</v>
      </c>
      <c r="BT330" s="62">
        <v>1</v>
      </c>
      <c r="BU330" s="62">
        <v>99</v>
      </c>
      <c r="BV330" s="62">
        <v>99</v>
      </c>
      <c r="BW330" s="62">
        <v>99</v>
      </c>
      <c r="BX330" s="62">
        <v>99</v>
      </c>
      <c r="BY330" s="62">
        <v>1</v>
      </c>
      <c r="BZ330" s="62">
        <v>1</v>
      </c>
      <c r="CA330" s="62">
        <v>99</v>
      </c>
      <c r="CB330" s="62">
        <v>99</v>
      </c>
      <c r="CC330" s="62">
        <v>1</v>
      </c>
      <c r="CD330" s="62">
        <v>1</v>
      </c>
      <c r="CE330" s="62">
        <v>1</v>
      </c>
      <c r="CF330" s="62">
        <v>1</v>
      </c>
      <c r="CG330" s="62">
        <v>1</v>
      </c>
      <c r="CH330" s="62">
        <v>1</v>
      </c>
      <c r="CI330" s="62">
        <v>1</v>
      </c>
      <c r="CJ330" s="62">
        <v>1</v>
      </c>
      <c r="CK330" s="62">
        <v>1</v>
      </c>
      <c r="CL330" s="62">
        <v>1</v>
      </c>
      <c r="CM330" s="62">
        <v>1</v>
      </c>
      <c r="CN330" s="62">
        <v>1</v>
      </c>
      <c r="CO330" s="62">
        <v>1</v>
      </c>
      <c r="CP330" s="62">
        <v>1</v>
      </c>
      <c r="CQ330" s="62">
        <v>1</v>
      </c>
      <c r="CR330" s="62">
        <v>327</v>
      </c>
      <c r="CS330" s="62" t="s">
        <v>716</v>
      </c>
      <c r="CT330" s="62">
        <v>1</v>
      </c>
      <c r="CU330" s="62">
        <v>1</v>
      </c>
      <c r="CV330" s="62">
        <v>1</v>
      </c>
      <c r="CW330" s="62">
        <v>1</v>
      </c>
      <c r="CX330" s="62">
        <v>1</v>
      </c>
      <c r="CY330" s="62">
        <v>327</v>
      </c>
      <c r="CZ330" s="62" t="s">
        <v>716</v>
      </c>
      <c r="DA330" s="62">
        <v>1</v>
      </c>
      <c r="DB330" s="62">
        <v>0</v>
      </c>
      <c r="DC330" s="62">
        <v>1</v>
      </c>
      <c r="DD330" s="62">
        <v>0</v>
      </c>
      <c r="DE330" s="62">
        <v>1</v>
      </c>
      <c r="DF330" s="62">
        <v>0</v>
      </c>
      <c r="DG330" s="62">
        <v>0</v>
      </c>
      <c r="DH330" s="62">
        <v>0</v>
      </c>
      <c r="DI330" s="62">
        <v>1</v>
      </c>
      <c r="DJ330" s="62">
        <v>1</v>
      </c>
      <c r="DK330" s="62">
        <v>1</v>
      </c>
      <c r="DM330" s="62" t="s">
        <v>712</v>
      </c>
    </row>
    <row r="331" spans="1:117" s="65" customFormat="1">
      <c r="A331" s="62" t="s">
        <v>712</v>
      </c>
      <c r="B331" s="62">
        <v>27</v>
      </c>
      <c r="C331" s="62" t="s">
        <v>717</v>
      </c>
      <c r="D331" s="62">
        <v>328</v>
      </c>
      <c r="E331" s="62">
        <v>7</v>
      </c>
      <c r="F331" s="62">
        <v>2</v>
      </c>
      <c r="G331" s="62">
        <v>2</v>
      </c>
      <c r="H331" s="62">
        <v>1</v>
      </c>
      <c r="I331" s="62">
        <v>2</v>
      </c>
      <c r="J331" s="62">
        <v>1</v>
      </c>
      <c r="K331" s="62">
        <v>1</v>
      </c>
      <c r="L331" s="62">
        <v>1</v>
      </c>
      <c r="M331" s="62">
        <v>1</v>
      </c>
      <c r="N331" s="62">
        <v>1</v>
      </c>
      <c r="O331" s="62">
        <v>1</v>
      </c>
      <c r="P331" s="62">
        <v>1</v>
      </c>
      <c r="Q331" s="62">
        <v>1</v>
      </c>
      <c r="R331" s="62">
        <v>1</v>
      </c>
      <c r="S331" s="62">
        <v>1</v>
      </c>
      <c r="T331" s="62">
        <v>1</v>
      </c>
      <c r="U331" s="62">
        <v>1</v>
      </c>
      <c r="V331" s="62">
        <v>99</v>
      </c>
      <c r="W331" s="62">
        <v>1</v>
      </c>
      <c r="X331" s="62">
        <v>1</v>
      </c>
      <c r="Y331" s="62">
        <v>1</v>
      </c>
      <c r="Z331" s="62">
        <v>1</v>
      </c>
      <c r="AA331" s="62">
        <v>1</v>
      </c>
      <c r="AB331" s="62">
        <v>1</v>
      </c>
      <c r="AC331" s="62">
        <v>1</v>
      </c>
      <c r="AD331" s="62">
        <v>1</v>
      </c>
      <c r="AE331" s="62">
        <v>1</v>
      </c>
      <c r="AF331" s="62">
        <v>1</v>
      </c>
      <c r="AG331" s="62">
        <v>1</v>
      </c>
      <c r="AH331" s="62">
        <v>1</v>
      </c>
      <c r="AI331" s="62">
        <v>1</v>
      </c>
      <c r="AJ331" s="62">
        <v>1</v>
      </c>
      <c r="AK331" s="62">
        <v>1</v>
      </c>
      <c r="AL331" s="62">
        <v>1</v>
      </c>
      <c r="AM331" s="62">
        <v>1</v>
      </c>
      <c r="AN331" s="62">
        <v>1</v>
      </c>
      <c r="AO331" s="62">
        <v>1</v>
      </c>
      <c r="AP331" s="62">
        <v>1</v>
      </c>
      <c r="AQ331" s="62">
        <v>1</v>
      </c>
      <c r="AR331" s="62">
        <v>1</v>
      </c>
      <c r="AS331" s="62">
        <v>1</v>
      </c>
      <c r="AT331" s="62">
        <v>1</v>
      </c>
      <c r="AU331" s="62">
        <v>1</v>
      </c>
      <c r="AV331" s="62">
        <v>1</v>
      </c>
      <c r="AW331" s="62">
        <v>1</v>
      </c>
      <c r="AX331" s="62">
        <v>1</v>
      </c>
      <c r="AY331" s="62">
        <v>1</v>
      </c>
      <c r="AZ331" s="62">
        <v>99</v>
      </c>
      <c r="BA331" s="62">
        <v>99</v>
      </c>
      <c r="BB331" s="62">
        <v>99</v>
      </c>
      <c r="BC331" s="62">
        <v>99</v>
      </c>
      <c r="BD331" s="62">
        <v>1</v>
      </c>
      <c r="BE331" s="62">
        <v>1</v>
      </c>
      <c r="BF331" s="62">
        <v>1</v>
      </c>
      <c r="BG331" s="62">
        <v>1</v>
      </c>
      <c r="BH331" s="62">
        <v>1</v>
      </c>
      <c r="BI331" s="62">
        <v>1</v>
      </c>
      <c r="BJ331" s="62">
        <v>1</v>
      </c>
      <c r="BK331" s="62">
        <v>1</v>
      </c>
      <c r="BL331" s="62">
        <v>1</v>
      </c>
      <c r="BM331" s="62">
        <v>0.5</v>
      </c>
      <c r="BN331" s="62">
        <v>1</v>
      </c>
      <c r="BO331" s="62">
        <v>1</v>
      </c>
      <c r="BP331" s="62">
        <v>1</v>
      </c>
      <c r="BQ331" s="62">
        <v>1</v>
      </c>
      <c r="BR331" s="62">
        <v>1</v>
      </c>
      <c r="BS331" s="62">
        <v>0.5</v>
      </c>
      <c r="BT331" s="62">
        <v>1</v>
      </c>
      <c r="BU331" s="62">
        <v>99</v>
      </c>
      <c r="BV331" s="62">
        <v>99</v>
      </c>
      <c r="BW331" s="62">
        <v>99</v>
      </c>
      <c r="BX331" s="62">
        <v>99</v>
      </c>
      <c r="BY331" s="62">
        <v>1</v>
      </c>
      <c r="BZ331" s="62">
        <v>1</v>
      </c>
      <c r="CA331" s="62">
        <v>99</v>
      </c>
      <c r="CB331" s="62">
        <v>99</v>
      </c>
      <c r="CC331" s="62">
        <v>1</v>
      </c>
      <c r="CD331" s="62">
        <v>1</v>
      </c>
      <c r="CE331" s="62">
        <v>1</v>
      </c>
      <c r="CF331" s="62">
        <v>1</v>
      </c>
      <c r="CG331" s="62">
        <v>1</v>
      </c>
      <c r="CH331" s="62">
        <v>1</v>
      </c>
      <c r="CI331" s="62">
        <v>1</v>
      </c>
      <c r="CJ331" s="62">
        <v>1</v>
      </c>
      <c r="CK331" s="62">
        <v>1</v>
      </c>
      <c r="CL331" s="62">
        <v>1</v>
      </c>
      <c r="CM331" s="62">
        <v>1</v>
      </c>
      <c r="CN331" s="62">
        <v>1</v>
      </c>
      <c r="CO331" s="62">
        <v>1</v>
      </c>
      <c r="CP331" s="62">
        <v>1</v>
      </c>
      <c r="CQ331" s="62">
        <v>1</v>
      </c>
      <c r="CR331" s="62">
        <v>328</v>
      </c>
      <c r="CS331" s="62" t="s">
        <v>717</v>
      </c>
      <c r="CT331" s="62">
        <v>1</v>
      </c>
      <c r="CU331" s="62">
        <v>1</v>
      </c>
      <c r="CV331" s="62">
        <v>1</v>
      </c>
      <c r="CW331" s="62">
        <v>1</v>
      </c>
      <c r="CX331" s="62">
        <v>1</v>
      </c>
      <c r="CY331" s="62">
        <v>328</v>
      </c>
      <c r="CZ331" s="62" t="s">
        <v>717</v>
      </c>
      <c r="DA331" s="62">
        <v>0</v>
      </c>
      <c r="DB331" s="62">
        <v>0</v>
      </c>
      <c r="DC331" s="62">
        <v>0</v>
      </c>
      <c r="DD331" s="62">
        <v>0</v>
      </c>
      <c r="DE331" s="62">
        <v>0</v>
      </c>
      <c r="DF331" s="62">
        <v>0</v>
      </c>
      <c r="DG331" s="62">
        <v>0</v>
      </c>
      <c r="DH331" s="62">
        <v>0</v>
      </c>
      <c r="DI331" s="62">
        <v>1</v>
      </c>
      <c r="DJ331" s="62">
        <v>1</v>
      </c>
      <c r="DK331" s="62">
        <v>1</v>
      </c>
      <c r="DM331" s="62" t="s">
        <v>712</v>
      </c>
    </row>
    <row r="332" spans="1:117" s="65" customFormat="1">
      <c r="A332" s="62" t="s">
        <v>712</v>
      </c>
      <c r="B332" s="62">
        <v>27</v>
      </c>
      <c r="C332" s="62" t="s">
        <v>718</v>
      </c>
      <c r="D332" s="62">
        <v>329</v>
      </c>
      <c r="E332" s="62">
        <v>18</v>
      </c>
      <c r="F332" s="62">
        <v>1</v>
      </c>
      <c r="G332" s="62">
        <v>4</v>
      </c>
      <c r="H332" s="62">
        <v>1</v>
      </c>
      <c r="I332" s="62">
        <v>2</v>
      </c>
      <c r="J332" s="62">
        <v>1</v>
      </c>
      <c r="K332" s="62">
        <v>1</v>
      </c>
      <c r="L332" s="62">
        <v>1</v>
      </c>
      <c r="M332" s="62">
        <v>1</v>
      </c>
      <c r="N332" s="62">
        <v>1</v>
      </c>
      <c r="O332" s="62">
        <v>1</v>
      </c>
      <c r="P332" s="62">
        <v>1</v>
      </c>
      <c r="Q332" s="62">
        <v>99</v>
      </c>
      <c r="R332" s="62">
        <v>1</v>
      </c>
      <c r="S332" s="62">
        <v>1</v>
      </c>
      <c r="T332" s="62">
        <v>1</v>
      </c>
      <c r="U332" s="62">
        <v>1</v>
      </c>
      <c r="V332" s="62">
        <v>99</v>
      </c>
      <c r="W332" s="62">
        <v>1</v>
      </c>
      <c r="X332" s="62">
        <v>1</v>
      </c>
      <c r="Y332" s="62">
        <v>1</v>
      </c>
      <c r="Z332" s="62">
        <v>1</v>
      </c>
      <c r="AA332" s="62">
        <v>1</v>
      </c>
      <c r="AB332" s="62">
        <v>1</v>
      </c>
      <c r="AC332" s="62">
        <v>1</v>
      </c>
      <c r="AD332" s="62">
        <v>1</v>
      </c>
      <c r="AE332" s="62">
        <v>1</v>
      </c>
      <c r="AF332" s="62">
        <v>1</v>
      </c>
      <c r="AG332" s="62">
        <v>1</v>
      </c>
      <c r="AH332" s="62">
        <v>1</v>
      </c>
      <c r="AI332" s="62">
        <v>1</v>
      </c>
      <c r="AJ332" s="62">
        <v>1</v>
      </c>
      <c r="AK332" s="62">
        <v>1</v>
      </c>
      <c r="AL332" s="62">
        <v>1</v>
      </c>
      <c r="AM332" s="62">
        <v>1</v>
      </c>
      <c r="AN332" s="62">
        <v>1</v>
      </c>
      <c r="AO332" s="62">
        <v>1</v>
      </c>
      <c r="AP332" s="62">
        <v>1</v>
      </c>
      <c r="AQ332" s="62">
        <v>0.5</v>
      </c>
      <c r="AR332" s="62">
        <v>0.5</v>
      </c>
      <c r="AS332" s="62">
        <v>1</v>
      </c>
      <c r="AT332" s="62">
        <v>0.5</v>
      </c>
      <c r="AU332" s="62">
        <v>1</v>
      </c>
      <c r="AV332" s="62">
        <v>1</v>
      </c>
      <c r="AW332" s="62">
        <v>1</v>
      </c>
      <c r="AX332" s="62">
        <v>0</v>
      </c>
      <c r="AY332" s="62">
        <v>1</v>
      </c>
      <c r="AZ332" s="62">
        <v>99</v>
      </c>
      <c r="BA332" s="62">
        <v>99</v>
      </c>
      <c r="BB332" s="62">
        <v>99</v>
      </c>
      <c r="BC332" s="62">
        <v>99</v>
      </c>
      <c r="BD332" s="62">
        <v>0.5</v>
      </c>
      <c r="BE332" s="62">
        <v>0.5</v>
      </c>
      <c r="BF332" s="62">
        <v>1</v>
      </c>
      <c r="BG332" s="62">
        <v>0.5</v>
      </c>
      <c r="BH332" s="62">
        <v>0.5</v>
      </c>
      <c r="BI332" s="62">
        <v>0.5</v>
      </c>
      <c r="BJ332" s="62">
        <v>0.5</v>
      </c>
      <c r="BK332" s="62">
        <v>0.5</v>
      </c>
      <c r="BL332" s="62">
        <v>0.5</v>
      </c>
      <c r="BM332" s="62">
        <v>0.5</v>
      </c>
      <c r="BN332" s="62">
        <v>0</v>
      </c>
      <c r="BO332" s="62">
        <v>0.5</v>
      </c>
      <c r="BP332" s="62">
        <v>0</v>
      </c>
      <c r="BQ332" s="62">
        <v>0</v>
      </c>
      <c r="BR332" s="62">
        <v>0</v>
      </c>
      <c r="BS332" s="62">
        <v>0</v>
      </c>
      <c r="BT332" s="62">
        <v>0</v>
      </c>
      <c r="BU332" s="62">
        <v>99</v>
      </c>
      <c r="BV332" s="62">
        <v>99</v>
      </c>
      <c r="BW332" s="62">
        <v>99</v>
      </c>
      <c r="BX332" s="62">
        <v>99</v>
      </c>
      <c r="BY332" s="62">
        <v>1</v>
      </c>
      <c r="BZ332" s="62">
        <v>99</v>
      </c>
      <c r="CA332" s="62">
        <v>99</v>
      </c>
      <c r="CB332" s="62">
        <v>99</v>
      </c>
      <c r="CC332" s="62">
        <v>1</v>
      </c>
      <c r="CD332" s="62">
        <v>1</v>
      </c>
      <c r="CE332" s="62">
        <v>1</v>
      </c>
      <c r="CF332" s="62">
        <v>1</v>
      </c>
      <c r="CG332" s="62">
        <v>99</v>
      </c>
      <c r="CH332" s="62">
        <v>99</v>
      </c>
      <c r="CI332" s="62">
        <v>1</v>
      </c>
      <c r="CJ332" s="62">
        <v>1</v>
      </c>
      <c r="CK332" s="62">
        <v>1</v>
      </c>
      <c r="CL332" s="62">
        <v>1</v>
      </c>
      <c r="CM332" s="62">
        <v>99</v>
      </c>
      <c r="CN332" s="62">
        <v>1</v>
      </c>
      <c r="CO332" s="62">
        <v>1</v>
      </c>
      <c r="CP332" s="62">
        <v>1</v>
      </c>
      <c r="CQ332" s="62">
        <v>1</v>
      </c>
      <c r="CR332" s="62">
        <v>329</v>
      </c>
      <c r="CS332" s="62" t="s">
        <v>718</v>
      </c>
      <c r="CT332" s="62">
        <v>1</v>
      </c>
      <c r="CU332" s="62">
        <v>1</v>
      </c>
      <c r="CV332" s="62">
        <v>1</v>
      </c>
      <c r="CW332" s="62">
        <v>1</v>
      </c>
      <c r="CX332" s="62">
        <v>1</v>
      </c>
      <c r="CY332" s="62">
        <v>329</v>
      </c>
      <c r="CZ332" s="62" t="s">
        <v>718</v>
      </c>
      <c r="DA332" s="62">
        <v>0</v>
      </c>
      <c r="DB332" s="62">
        <v>0</v>
      </c>
      <c r="DC332" s="62">
        <v>0</v>
      </c>
      <c r="DD332" s="62">
        <v>0</v>
      </c>
      <c r="DE332" s="62">
        <v>0</v>
      </c>
      <c r="DF332" s="62">
        <v>0</v>
      </c>
      <c r="DG332" s="62">
        <v>0</v>
      </c>
      <c r="DH332" s="62">
        <v>0</v>
      </c>
      <c r="DI332" s="62">
        <v>1</v>
      </c>
      <c r="DJ332" s="62">
        <v>1</v>
      </c>
      <c r="DK332" s="62">
        <v>0</v>
      </c>
      <c r="DM332" s="62" t="s">
        <v>712</v>
      </c>
    </row>
    <row r="333" spans="1:117" s="65" customFormat="1">
      <c r="A333" s="62" t="s">
        <v>712</v>
      </c>
      <c r="B333" s="62">
        <v>27</v>
      </c>
      <c r="C333" s="62" t="s">
        <v>719</v>
      </c>
      <c r="D333" s="62">
        <v>330</v>
      </c>
      <c r="E333" s="62">
        <v>40</v>
      </c>
      <c r="F333" s="62">
        <v>0</v>
      </c>
      <c r="G333" s="62">
        <v>10</v>
      </c>
      <c r="H333" s="62">
        <v>1</v>
      </c>
      <c r="I333" s="62">
        <v>2</v>
      </c>
      <c r="J333" s="62">
        <v>3</v>
      </c>
      <c r="K333" s="62">
        <v>1</v>
      </c>
      <c r="L333" s="62">
        <v>1</v>
      </c>
      <c r="M333" s="62">
        <v>1</v>
      </c>
      <c r="N333" s="62">
        <v>1</v>
      </c>
      <c r="O333" s="62">
        <v>1</v>
      </c>
      <c r="P333" s="62">
        <v>1</v>
      </c>
      <c r="Q333" s="62">
        <v>99</v>
      </c>
      <c r="R333" s="62">
        <v>1</v>
      </c>
      <c r="S333" s="62">
        <v>1</v>
      </c>
      <c r="T333" s="62">
        <v>1</v>
      </c>
      <c r="U333" s="62">
        <v>1</v>
      </c>
      <c r="V333" s="62">
        <v>99</v>
      </c>
      <c r="W333" s="62">
        <v>1</v>
      </c>
      <c r="X333" s="62">
        <v>1</v>
      </c>
      <c r="Y333" s="62">
        <v>1</v>
      </c>
      <c r="Z333" s="62">
        <v>1</v>
      </c>
      <c r="AA333" s="62">
        <v>1</v>
      </c>
      <c r="AB333" s="62">
        <v>1</v>
      </c>
      <c r="AC333" s="62">
        <v>1</v>
      </c>
      <c r="AD333" s="62">
        <v>1</v>
      </c>
      <c r="AE333" s="62">
        <v>1</v>
      </c>
      <c r="AF333" s="62">
        <v>1</v>
      </c>
      <c r="AG333" s="62">
        <v>1</v>
      </c>
      <c r="AH333" s="62">
        <v>1</v>
      </c>
      <c r="AI333" s="62">
        <v>1</v>
      </c>
      <c r="AJ333" s="62">
        <v>1</v>
      </c>
      <c r="AK333" s="62">
        <v>1</v>
      </c>
      <c r="AL333" s="62">
        <v>1</v>
      </c>
      <c r="AM333" s="62">
        <v>1</v>
      </c>
      <c r="AN333" s="62">
        <v>1</v>
      </c>
      <c r="AO333" s="62">
        <v>1</v>
      </c>
      <c r="AP333" s="62">
        <v>1</v>
      </c>
      <c r="AQ333" s="62">
        <v>1</v>
      </c>
      <c r="AR333" s="62">
        <v>1</v>
      </c>
      <c r="AS333" s="62">
        <v>1</v>
      </c>
      <c r="AT333" s="62">
        <v>1</v>
      </c>
      <c r="AU333" s="62">
        <v>1</v>
      </c>
      <c r="AV333" s="62">
        <v>1</v>
      </c>
      <c r="AW333" s="62">
        <v>1</v>
      </c>
      <c r="AX333" s="62">
        <v>1</v>
      </c>
      <c r="AY333" s="62">
        <v>1</v>
      </c>
      <c r="AZ333" s="62">
        <v>99</v>
      </c>
      <c r="BA333" s="62">
        <v>99</v>
      </c>
      <c r="BB333" s="62">
        <v>99</v>
      </c>
      <c r="BC333" s="62">
        <v>99</v>
      </c>
      <c r="BD333" s="62">
        <v>1</v>
      </c>
      <c r="BE333" s="62">
        <v>1</v>
      </c>
      <c r="BF333" s="62">
        <v>1</v>
      </c>
      <c r="BG333" s="62">
        <v>1</v>
      </c>
      <c r="BH333" s="62">
        <v>1</v>
      </c>
      <c r="BI333" s="62">
        <v>0</v>
      </c>
      <c r="BJ333" s="62">
        <v>1</v>
      </c>
      <c r="BK333" s="62">
        <v>0</v>
      </c>
      <c r="BL333" s="62">
        <v>1</v>
      </c>
      <c r="BM333" s="62">
        <v>0.5</v>
      </c>
      <c r="BN333" s="62">
        <v>0.5</v>
      </c>
      <c r="BO333" s="62">
        <v>1</v>
      </c>
      <c r="BP333" s="62">
        <v>1</v>
      </c>
      <c r="BQ333" s="62">
        <v>1</v>
      </c>
      <c r="BR333" s="62">
        <v>1</v>
      </c>
      <c r="BS333" s="62">
        <v>0</v>
      </c>
      <c r="BT333" s="62">
        <v>1</v>
      </c>
      <c r="BU333" s="62">
        <v>99</v>
      </c>
      <c r="BV333" s="62">
        <v>99</v>
      </c>
      <c r="BW333" s="62">
        <v>99</v>
      </c>
      <c r="BX333" s="62">
        <v>99</v>
      </c>
      <c r="BY333" s="62">
        <v>1</v>
      </c>
      <c r="BZ333" s="62">
        <v>1</v>
      </c>
      <c r="CA333" s="62">
        <v>99</v>
      </c>
      <c r="CB333" s="62">
        <v>99</v>
      </c>
      <c r="CC333" s="62">
        <v>1</v>
      </c>
      <c r="CD333" s="62">
        <v>1</v>
      </c>
      <c r="CE333" s="62">
        <v>1</v>
      </c>
      <c r="CF333" s="62">
        <v>1</v>
      </c>
      <c r="CG333" s="62">
        <v>1</v>
      </c>
      <c r="CH333" s="62">
        <v>1</v>
      </c>
      <c r="CI333" s="62">
        <v>1</v>
      </c>
      <c r="CJ333" s="62">
        <v>1</v>
      </c>
      <c r="CK333" s="62">
        <v>1</v>
      </c>
      <c r="CL333" s="62">
        <v>1</v>
      </c>
      <c r="CM333" s="62">
        <v>1</v>
      </c>
      <c r="CN333" s="62">
        <v>1</v>
      </c>
      <c r="CO333" s="62">
        <v>1</v>
      </c>
      <c r="CP333" s="62">
        <v>1</v>
      </c>
      <c r="CQ333" s="62">
        <v>1</v>
      </c>
      <c r="CR333" s="62">
        <v>330</v>
      </c>
      <c r="CS333" s="62" t="s">
        <v>719</v>
      </c>
      <c r="CT333" s="62">
        <v>1</v>
      </c>
      <c r="CU333" s="62">
        <v>1</v>
      </c>
      <c r="CV333" s="62">
        <v>1</v>
      </c>
      <c r="CW333" s="62">
        <v>1</v>
      </c>
      <c r="CX333" s="62">
        <v>1</v>
      </c>
      <c r="CY333" s="62">
        <v>330</v>
      </c>
      <c r="CZ333" s="62" t="s">
        <v>719</v>
      </c>
      <c r="DA333" s="62">
        <v>0</v>
      </c>
      <c r="DB333" s="62">
        <v>0</v>
      </c>
      <c r="DC333" s="62">
        <v>1</v>
      </c>
      <c r="DD333" s="62">
        <v>0</v>
      </c>
      <c r="DE333" s="62">
        <v>1</v>
      </c>
      <c r="DF333" s="62">
        <v>0</v>
      </c>
      <c r="DG333" s="62">
        <v>0</v>
      </c>
      <c r="DH333" s="62">
        <v>0</v>
      </c>
      <c r="DI333" s="62">
        <v>1</v>
      </c>
      <c r="DJ333" s="62">
        <v>1</v>
      </c>
      <c r="DK333" s="62">
        <v>1</v>
      </c>
      <c r="DM333" s="62" t="s">
        <v>712</v>
      </c>
    </row>
    <row r="334" spans="1:117" s="65" customFormat="1">
      <c r="A334" s="62" t="s">
        <v>712</v>
      </c>
      <c r="B334" s="62">
        <v>27</v>
      </c>
      <c r="C334" s="62" t="s">
        <v>720</v>
      </c>
      <c r="D334" s="62">
        <v>331</v>
      </c>
      <c r="E334" s="62">
        <v>39</v>
      </c>
      <c r="F334" s="62">
        <v>1</v>
      </c>
      <c r="G334" s="62">
        <v>12</v>
      </c>
      <c r="H334" s="62">
        <v>1</v>
      </c>
      <c r="I334" s="62">
        <v>2</v>
      </c>
      <c r="J334" s="62">
        <v>3</v>
      </c>
      <c r="K334" s="62">
        <v>1</v>
      </c>
      <c r="L334" s="62">
        <v>1</v>
      </c>
      <c r="M334" s="62">
        <v>1</v>
      </c>
      <c r="N334" s="62">
        <v>1</v>
      </c>
      <c r="O334" s="62">
        <v>1</v>
      </c>
      <c r="P334" s="62">
        <v>1</v>
      </c>
      <c r="Q334" s="62">
        <v>99</v>
      </c>
      <c r="R334" s="62">
        <v>1</v>
      </c>
      <c r="S334" s="62">
        <v>1</v>
      </c>
      <c r="T334" s="62">
        <v>1</v>
      </c>
      <c r="U334" s="62">
        <v>1</v>
      </c>
      <c r="V334" s="62">
        <v>99</v>
      </c>
      <c r="W334" s="62">
        <v>1</v>
      </c>
      <c r="X334" s="62">
        <v>1</v>
      </c>
      <c r="Y334" s="62">
        <v>1</v>
      </c>
      <c r="Z334" s="62">
        <v>1</v>
      </c>
      <c r="AA334" s="62">
        <v>1</v>
      </c>
      <c r="AB334" s="62">
        <v>1</v>
      </c>
      <c r="AC334" s="62">
        <v>1</v>
      </c>
      <c r="AD334" s="62">
        <v>1</v>
      </c>
      <c r="AE334" s="62">
        <v>1</v>
      </c>
      <c r="AF334" s="62">
        <v>1</v>
      </c>
      <c r="AG334" s="62">
        <v>1</v>
      </c>
      <c r="AH334" s="62">
        <v>1</v>
      </c>
      <c r="AI334" s="62">
        <v>1</v>
      </c>
      <c r="AJ334" s="62">
        <v>1</v>
      </c>
      <c r="AK334" s="62">
        <v>1</v>
      </c>
      <c r="AL334" s="62">
        <v>1</v>
      </c>
      <c r="AM334" s="62">
        <v>1</v>
      </c>
      <c r="AN334" s="62">
        <v>1</v>
      </c>
      <c r="AO334" s="62">
        <v>1</v>
      </c>
      <c r="AP334" s="62">
        <v>1</v>
      </c>
      <c r="AQ334" s="62">
        <v>1</v>
      </c>
      <c r="AR334" s="62">
        <v>1</v>
      </c>
      <c r="AS334" s="62">
        <v>1</v>
      </c>
      <c r="AT334" s="62">
        <v>0.5</v>
      </c>
      <c r="AU334" s="62">
        <v>1</v>
      </c>
      <c r="AV334" s="62">
        <v>1</v>
      </c>
      <c r="AW334" s="62">
        <v>1</v>
      </c>
      <c r="AX334" s="62">
        <v>1</v>
      </c>
      <c r="AY334" s="62">
        <v>1</v>
      </c>
      <c r="AZ334" s="62">
        <v>99</v>
      </c>
      <c r="BA334" s="62">
        <v>99</v>
      </c>
      <c r="BB334" s="62">
        <v>99</v>
      </c>
      <c r="BC334" s="62">
        <v>99</v>
      </c>
      <c r="BD334" s="62">
        <v>1</v>
      </c>
      <c r="BE334" s="62">
        <v>1</v>
      </c>
      <c r="BF334" s="62">
        <v>1</v>
      </c>
      <c r="BG334" s="62">
        <v>1</v>
      </c>
      <c r="BH334" s="62">
        <v>1</v>
      </c>
      <c r="BI334" s="62">
        <v>0.5</v>
      </c>
      <c r="BJ334" s="62">
        <v>1</v>
      </c>
      <c r="BK334" s="62">
        <v>0.5</v>
      </c>
      <c r="BL334" s="62">
        <v>1</v>
      </c>
      <c r="BM334" s="62">
        <v>1</v>
      </c>
      <c r="BN334" s="62">
        <v>0</v>
      </c>
      <c r="BO334" s="62">
        <v>0.5</v>
      </c>
      <c r="BP334" s="62">
        <v>1</v>
      </c>
      <c r="BQ334" s="62">
        <v>1</v>
      </c>
      <c r="BR334" s="62">
        <v>0.5</v>
      </c>
      <c r="BS334" s="62">
        <v>0.5</v>
      </c>
      <c r="BT334" s="62">
        <v>0.5</v>
      </c>
      <c r="BU334" s="62">
        <v>99</v>
      </c>
      <c r="BV334" s="62">
        <v>99</v>
      </c>
      <c r="BW334" s="62">
        <v>99</v>
      </c>
      <c r="BX334" s="62">
        <v>99</v>
      </c>
      <c r="BY334" s="62">
        <v>1</v>
      </c>
      <c r="BZ334" s="62">
        <v>99</v>
      </c>
      <c r="CA334" s="62">
        <v>99</v>
      </c>
      <c r="CB334" s="62">
        <v>99</v>
      </c>
      <c r="CC334" s="62">
        <v>0</v>
      </c>
      <c r="CD334" s="62">
        <v>1</v>
      </c>
      <c r="CE334" s="62">
        <v>1</v>
      </c>
      <c r="CF334" s="62">
        <v>1</v>
      </c>
      <c r="CG334" s="62">
        <v>99</v>
      </c>
      <c r="CH334" s="62">
        <v>1</v>
      </c>
      <c r="CI334" s="62">
        <v>1</v>
      </c>
      <c r="CJ334" s="62">
        <v>1</v>
      </c>
      <c r="CK334" s="62">
        <v>1</v>
      </c>
      <c r="CL334" s="62">
        <v>1</v>
      </c>
      <c r="CM334" s="62">
        <v>1</v>
      </c>
      <c r="CN334" s="62">
        <v>1</v>
      </c>
      <c r="CO334" s="62">
        <v>1</v>
      </c>
      <c r="CP334" s="62">
        <v>1</v>
      </c>
      <c r="CQ334" s="62">
        <v>1</v>
      </c>
      <c r="CR334" s="62">
        <v>331</v>
      </c>
      <c r="CS334" s="62" t="s">
        <v>720</v>
      </c>
      <c r="CT334" s="62">
        <v>1</v>
      </c>
      <c r="CU334" s="62">
        <v>1</v>
      </c>
      <c r="CV334" s="62">
        <v>1</v>
      </c>
      <c r="CW334" s="62">
        <v>1</v>
      </c>
      <c r="CX334" s="62">
        <v>1</v>
      </c>
      <c r="CY334" s="62">
        <v>331</v>
      </c>
      <c r="CZ334" s="62" t="s">
        <v>720</v>
      </c>
      <c r="DA334" s="62">
        <v>1</v>
      </c>
      <c r="DB334" s="62">
        <v>0</v>
      </c>
      <c r="DC334" s="62">
        <v>0</v>
      </c>
      <c r="DD334" s="62">
        <v>0</v>
      </c>
      <c r="DE334" s="62">
        <v>0</v>
      </c>
      <c r="DF334" s="62">
        <v>0</v>
      </c>
      <c r="DG334" s="62">
        <v>0</v>
      </c>
      <c r="DH334" s="62">
        <v>0</v>
      </c>
      <c r="DI334" s="62">
        <v>1</v>
      </c>
      <c r="DJ334" s="62">
        <v>1</v>
      </c>
      <c r="DK334" s="62">
        <v>1</v>
      </c>
      <c r="DM334" s="62" t="s">
        <v>712</v>
      </c>
    </row>
    <row r="335" spans="1:117" s="65" customFormat="1">
      <c r="A335" s="62" t="s">
        <v>564</v>
      </c>
      <c r="B335" s="62">
        <v>0</v>
      </c>
      <c r="C335" s="62" t="s">
        <v>721</v>
      </c>
      <c r="D335" s="62">
        <v>332</v>
      </c>
      <c r="E335" s="62">
        <v>257</v>
      </c>
      <c r="F335" s="62">
        <v>4</v>
      </c>
      <c r="G335" s="62">
        <v>72</v>
      </c>
      <c r="H335" s="62">
        <v>1</v>
      </c>
      <c r="I335" s="62">
        <v>2</v>
      </c>
      <c r="J335" s="62"/>
      <c r="K335" s="62">
        <v>1</v>
      </c>
      <c r="L335" s="62">
        <v>1</v>
      </c>
      <c r="M335" s="62">
        <v>1</v>
      </c>
      <c r="N335" s="62">
        <v>1</v>
      </c>
      <c r="O335" s="62">
        <v>1</v>
      </c>
      <c r="P335" s="62">
        <v>1</v>
      </c>
      <c r="Q335" s="62">
        <v>99</v>
      </c>
      <c r="R335" s="62">
        <v>1</v>
      </c>
      <c r="S335" s="62">
        <v>1</v>
      </c>
      <c r="T335" s="62">
        <v>1</v>
      </c>
      <c r="U335" s="62">
        <v>1</v>
      </c>
      <c r="V335" s="62">
        <v>99</v>
      </c>
      <c r="W335" s="62">
        <v>1</v>
      </c>
      <c r="X335" s="62">
        <v>1</v>
      </c>
      <c r="Y335" s="62">
        <v>1</v>
      </c>
      <c r="Z335" s="62">
        <v>1</v>
      </c>
      <c r="AA335" s="62">
        <v>1</v>
      </c>
      <c r="AB335" s="62">
        <v>1</v>
      </c>
      <c r="AC335" s="62">
        <v>1</v>
      </c>
      <c r="AD335" s="62">
        <v>1</v>
      </c>
      <c r="AE335" s="62">
        <v>1</v>
      </c>
      <c r="AF335" s="62">
        <v>1</v>
      </c>
      <c r="AG335" s="62">
        <v>1</v>
      </c>
      <c r="AH335" s="62">
        <v>1</v>
      </c>
      <c r="AI335" s="62">
        <v>99</v>
      </c>
      <c r="AJ335" s="62">
        <v>1</v>
      </c>
      <c r="AK335" s="62">
        <v>1</v>
      </c>
      <c r="AL335" s="62">
        <v>1</v>
      </c>
      <c r="AM335" s="62">
        <v>1</v>
      </c>
      <c r="AN335" s="62">
        <v>1</v>
      </c>
      <c r="AO335" s="62">
        <v>1</v>
      </c>
      <c r="AP335" s="62">
        <v>1</v>
      </c>
      <c r="AQ335" s="62">
        <v>1</v>
      </c>
      <c r="AR335" s="62">
        <v>1</v>
      </c>
      <c r="AS335" s="62">
        <v>1</v>
      </c>
      <c r="AT335" s="62">
        <v>1</v>
      </c>
      <c r="AU335" s="62">
        <v>1</v>
      </c>
      <c r="AV335" s="62">
        <v>1</v>
      </c>
      <c r="AW335" s="62">
        <v>1</v>
      </c>
      <c r="AX335" s="62">
        <v>1</v>
      </c>
      <c r="AY335" s="62">
        <v>1</v>
      </c>
      <c r="AZ335" s="62">
        <v>99</v>
      </c>
      <c r="BA335" s="62">
        <v>99</v>
      </c>
      <c r="BB335" s="62">
        <v>99</v>
      </c>
      <c r="BC335" s="62">
        <v>99</v>
      </c>
      <c r="BD335" s="62">
        <v>1</v>
      </c>
      <c r="BE335" s="62">
        <v>1</v>
      </c>
      <c r="BF335" s="62">
        <v>1</v>
      </c>
      <c r="BG335" s="62">
        <v>1</v>
      </c>
      <c r="BH335" s="62">
        <v>1</v>
      </c>
      <c r="BI335" s="62">
        <v>1</v>
      </c>
      <c r="BJ335" s="62">
        <v>1</v>
      </c>
      <c r="BK335" s="62">
        <v>1</v>
      </c>
      <c r="BL335" s="62">
        <v>1</v>
      </c>
      <c r="BM335" s="62">
        <v>1</v>
      </c>
      <c r="BN335" s="62">
        <v>1</v>
      </c>
      <c r="BO335" s="62">
        <v>1</v>
      </c>
      <c r="BP335" s="62">
        <v>1</v>
      </c>
      <c r="BQ335" s="62">
        <v>1</v>
      </c>
      <c r="BR335" s="62">
        <v>1</v>
      </c>
      <c r="BS335" s="62">
        <v>1</v>
      </c>
      <c r="BT335" s="62">
        <v>1</v>
      </c>
      <c r="BU335" s="62">
        <v>99</v>
      </c>
      <c r="BV335" s="62">
        <v>99</v>
      </c>
      <c r="BW335" s="62">
        <v>99</v>
      </c>
      <c r="BX335" s="62">
        <v>99</v>
      </c>
      <c r="BY335" s="62">
        <v>1</v>
      </c>
      <c r="BZ335" s="62">
        <v>1</v>
      </c>
      <c r="CA335" s="62">
        <v>99</v>
      </c>
      <c r="CB335" s="62">
        <v>99</v>
      </c>
      <c r="CC335" s="62">
        <v>1</v>
      </c>
      <c r="CD335" s="62">
        <v>1</v>
      </c>
      <c r="CE335" s="62">
        <v>1</v>
      </c>
      <c r="CF335" s="62">
        <v>1</v>
      </c>
      <c r="CG335" s="62">
        <v>1</v>
      </c>
      <c r="CH335" s="62">
        <v>1</v>
      </c>
      <c r="CI335" s="62">
        <v>1</v>
      </c>
      <c r="CJ335" s="62">
        <v>1</v>
      </c>
      <c r="CK335" s="62">
        <v>1</v>
      </c>
      <c r="CL335" s="62">
        <v>1</v>
      </c>
      <c r="CM335" s="62">
        <v>99</v>
      </c>
      <c r="CN335" s="62">
        <v>1</v>
      </c>
      <c r="CO335" s="62">
        <v>1</v>
      </c>
      <c r="CP335" s="62">
        <v>1</v>
      </c>
      <c r="CQ335" s="62">
        <v>0</v>
      </c>
      <c r="CR335" s="62">
        <v>332</v>
      </c>
      <c r="CS335" s="62" t="s">
        <v>721</v>
      </c>
      <c r="CT335" s="62">
        <v>1</v>
      </c>
      <c r="CU335" s="62">
        <v>1</v>
      </c>
      <c r="CV335" s="62">
        <v>1</v>
      </c>
      <c r="CW335" s="62">
        <v>1</v>
      </c>
      <c r="CX335" s="62">
        <v>1</v>
      </c>
      <c r="CY335" s="62">
        <v>332</v>
      </c>
      <c r="CZ335" s="62" t="s">
        <v>721</v>
      </c>
      <c r="DA335" s="62">
        <v>1</v>
      </c>
      <c r="DB335" s="62">
        <v>0</v>
      </c>
      <c r="DC335" s="62">
        <v>0</v>
      </c>
      <c r="DD335" s="62">
        <v>0</v>
      </c>
      <c r="DE335" s="62">
        <v>1</v>
      </c>
      <c r="DF335" s="62">
        <v>0</v>
      </c>
      <c r="DG335" s="62">
        <v>0</v>
      </c>
      <c r="DH335" s="62">
        <v>0</v>
      </c>
      <c r="DI335" s="62">
        <v>1</v>
      </c>
      <c r="DJ335" s="62">
        <v>1</v>
      </c>
      <c r="DK335" s="62">
        <v>1</v>
      </c>
      <c r="DM335" s="62" t="s">
        <v>564</v>
      </c>
    </row>
    <row r="336" spans="1:117">
      <c r="J336" s="40" t="s">
        <v>722</v>
      </c>
      <c r="K336" s="66">
        <f>SUMIF(K6:K335,"&lt;=1")/COUNTIF(K6:K335,"&lt;=1")</f>
        <v>1</v>
      </c>
      <c r="L336" s="66">
        <f t="shared" ref="L336:BW336" si="0">SUMIF(L6:L335,"&lt;=1")/COUNTIF(L6:L335,"&lt;=1")</f>
        <v>1</v>
      </c>
      <c r="M336" s="66">
        <f t="shared" si="0"/>
        <v>1</v>
      </c>
      <c r="N336" s="66">
        <f t="shared" si="0"/>
        <v>1</v>
      </c>
      <c r="O336" s="66">
        <f t="shared" si="0"/>
        <v>1</v>
      </c>
      <c r="P336" s="66">
        <f t="shared" si="0"/>
        <v>1</v>
      </c>
      <c r="Q336" s="66">
        <f t="shared" si="0"/>
        <v>1</v>
      </c>
      <c r="R336" s="66">
        <f t="shared" si="0"/>
        <v>1</v>
      </c>
      <c r="S336" s="66">
        <f t="shared" si="0"/>
        <v>1</v>
      </c>
      <c r="T336" s="66">
        <f t="shared" si="0"/>
        <v>1</v>
      </c>
      <c r="U336" s="66">
        <f t="shared" si="0"/>
        <v>1</v>
      </c>
      <c r="V336" s="66" t="e">
        <f t="shared" si="0"/>
        <v>#DIV/0!</v>
      </c>
      <c r="W336" s="66">
        <f t="shared" si="0"/>
        <v>1</v>
      </c>
      <c r="X336" s="66">
        <f t="shared" si="0"/>
        <v>1</v>
      </c>
      <c r="Y336" s="66">
        <f t="shared" si="0"/>
        <v>1</v>
      </c>
      <c r="Z336" s="66">
        <f t="shared" si="0"/>
        <v>1</v>
      </c>
      <c r="AA336" s="66">
        <f t="shared" si="0"/>
        <v>0.99696969696969695</v>
      </c>
      <c r="AB336" s="66">
        <f t="shared" si="0"/>
        <v>1</v>
      </c>
      <c r="AC336" s="66">
        <f t="shared" si="0"/>
        <v>1</v>
      </c>
      <c r="AD336" s="66">
        <f t="shared" si="0"/>
        <v>1</v>
      </c>
      <c r="AE336" s="66">
        <f t="shared" si="0"/>
        <v>1</v>
      </c>
      <c r="AF336" s="66">
        <f t="shared" ref="AF336" si="1">SUMIF(AF6:AF335,"&lt;=1")/COUNTIF(AF6:AF335,"&lt;=1")</f>
        <v>1</v>
      </c>
      <c r="AG336" s="66">
        <f t="shared" ref="AG336" si="2">SUMIF(AG6:AG335,"&lt;=1")/COUNTIF(AG6:AG335,"&lt;=1")</f>
        <v>0.99088145896656532</v>
      </c>
      <c r="AH336" s="66">
        <f t="shared" ref="AH336" si="3">SUMIF(AH6:AH335,"&lt;=1")/COUNTIF(AH6:AH335,"&lt;=1")</f>
        <v>1</v>
      </c>
      <c r="AI336" s="66">
        <f t="shared" ref="AI336" si="4">SUMIF(AI6:AI335,"&lt;=1")/COUNTIF(AI6:AI335,"&lt;=1")</f>
        <v>1</v>
      </c>
      <c r="AJ336" s="66">
        <f t="shared" si="0"/>
        <v>0.99848484848484853</v>
      </c>
      <c r="AK336" s="66">
        <f t="shared" si="0"/>
        <v>0.99848484848484853</v>
      </c>
      <c r="AL336" s="66">
        <f t="shared" si="0"/>
        <v>0.99848484848484853</v>
      </c>
      <c r="AM336" s="66">
        <f t="shared" si="0"/>
        <v>0.99848484848484853</v>
      </c>
      <c r="AN336" s="66">
        <f t="shared" si="0"/>
        <v>0.98030303030303034</v>
      </c>
      <c r="AO336" s="66">
        <f t="shared" si="0"/>
        <v>1</v>
      </c>
      <c r="AP336" s="66">
        <f t="shared" si="0"/>
        <v>0.98484848484848486</v>
      </c>
      <c r="AQ336" s="66">
        <f t="shared" si="0"/>
        <v>0.63636363636363635</v>
      </c>
      <c r="AR336" s="66">
        <f t="shared" si="0"/>
        <v>0.95606060606060606</v>
      </c>
      <c r="AS336" s="66">
        <f t="shared" si="0"/>
        <v>0.97878787878787876</v>
      </c>
      <c r="AT336" s="66">
        <f t="shared" si="0"/>
        <v>0.88787878787878793</v>
      </c>
      <c r="AU336" s="66">
        <f t="shared" si="0"/>
        <v>0.98484848484848486</v>
      </c>
      <c r="AV336" s="66">
        <f t="shared" si="0"/>
        <v>0.95606060606060606</v>
      </c>
      <c r="AW336" s="66">
        <f t="shared" si="0"/>
        <v>0.97575757575757571</v>
      </c>
      <c r="AX336" s="66">
        <f t="shared" si="0"/>
        <v>0.83333333333333337</v>
      </c>
      <c r="AY336" s="66">
        <f t="shared" si="0"/>
        <v>0.94242424242424239</v>
      </c>
      <c r="AZ336" s="66" t="e">
        <f t="shared" si="0"/>
        <v>#DIV/0!</v>
      </c>
      <c r="BA336" s="66" t="e">
        <f t="shared" si="0"/>
        <v>#DIV/0!</v>
      </c>
      <c r="BB336" s="66" t="e">
        <f t="shared" si="0"/>
        <v>#DIV/0!</v>
      </c>
      <c r="BC336" s="66" t="e">
        <f t="shared" si="0"/>
        <v>#DIV/0!</v>
      </c>
      <c r="BD336" s="66">
        <f t="shared" si="0"/>
        <v>0.94696969696969702</v>
      </c>
      <c r="BE336" s="66">
        <f t="shared" si="0"/>
        <v>0.98181818181818181</v>
      </c>
      <c r="BF336" s="66">
        <f t="shared" si="0"/>
        <v>0.94090909090909092</v>
      </c>
      <c r="BG336" s="66">
        <f t="shared" si="0"/>
        <v>0.91666666666666663</v>
      </c>
      <c r="BH336" s="66">
        <f t="shared" si="0"/>
        <v>0.97272727272727277</v>
      </c>
      <c r="BI336" s="66">
        <f t="shared" si="0"/>
        <v>0.87424242424242427</v>
      </c>
      <c r="BJ336" s="66">
        <f t="shared" si="0"/>
        <v>0.87424242424242427</v>
      </c>
      <c r="BK336" s="66">
        <f t="shared" si="0"/>
        <v>0.87878787878787878</v>
      </c>
      <c r="BL336" s="66">
        <f t="shared" si="0"/>
        <v>0.78181818181818186</v>
      </c>
      <c r="BM336" s="66">
        <f t="shared" si="0"/>
        <v>0.6393939393939394</v>
      </c>
      <c r="BN336" s="66">
        <f t="shared" si="0"/>
        <v>0.63181818181818183</v>
      </c>
      <c r="BO336" s="66">
        <f t="shared" si="0"/>
        <v>0.7560606060606061</v>
      </c>
      <c r="BP336" s="66">
        <f t="shared" si="0"/>
        <v>0.76060606060606062</v>
      </c>
      <c r="BQ336" s="66">
        <f t="shared" si="0"/>
        <v>0.72878787878787876</v>
      </c>
      <c r="BR336" s="66">
        <f t="shared" si="0"/>
        <v>0.71666666666666667</v>
      </c>
      <c r="BS336" s="66">
        <f t="shared" si="0"/>
        <v>0.73787878787878791</v>
      </c>
      <c r="BT336" s="66">
        <f t="shared" si="0"/>
        <v>0.71212121212121215</v>
      </c>
      <c r="BU336" s="66">
        <f t="shared" si="0"/>
        <v>1</v>
      </c>
      <c r="BV336" s="66">
        <f t="shared" si="0"/>
        <v>0.92592592592592593</v>
      </c>
      <c r="BW336" s="66">
        <f t="shared" si="0"/>
        <v>1</v>
      </c>
      <c r="BX336" s="66">
        <f t="shared" ref="BX336:DK336" si="5">SUMIF(BX6:BX335,"&lt;=1")/COUNTIF(BX6:BX335,"&lt;=1")</f>
        <v>0.86956521739130432</v>
      </c>
      <c r="BY336" s="66">
        <f t="shared" si="5"/>
        <v>0.91363636363636369</v>
      </c>
      <c r="BZ336" s="66">
        <f t="shared" si="5"/>
        <v>1</v>
      </c>
      <c r="CA336" s="66">
        <f t="shared" si="5"/>
        <v>0.80487804878048785</v>
      </c>
      <c r="CB336" s="66" t="e">
        <f t="shared" si="5"/>
        <v>#DIV/0!</v>
      </c>
      <c r="CC336" s="66">
        <f t="shared" si="5"/>
        <v>0.88787878787878793</v>
      </c>
      <c r="CD336" s="66">
        <f t="shared" si="5"/>
        <v>0.88181818181818183</v>
      </c>
      <c r="CE336" s="66">
        <f t="shared" si="5"/>
        <v>0.87272727272727268</v>
      </c>
      <c r="CF336" s="66">
        <f t="shared" si="5"/>
        <v>0.95757575757575752</v>
      </c>
      <c r="CG336" s="66">
        <f t="shared" si="5"/>
        <v>1</v>
      </c>
      <c r="CH336" s="66">
        <f t="shared" si="5"/>
        <v>1</v>
      </c>
      <c r="CI336" s="66">
        <f t="shared" si="5"/>
        <v>0.97878787878787876</v>
      </c>
      <c r="CJ336" s="66">
        <f t="shared" si="5"/>
        <v>1</v>
      </c>
      <c r="CK336" s="66">
        <f t="shared" si="5"/>
        <v>0.99848484848484853</v>
      </c>
      <c r="CL336" s="66">
        <f t="shared" si="5"/>
        <v>0.99090909090909096</v>
      </c>
      <c r="CM336" s="66">
        <f t="shared" si="5"/>
        <v>1</v>
      </c>
      <c r="CN336" s="66">
        <f t="shared" si="5"/>
        <v>0.99090909090909096</v>
      </c>
      <c r="CO336" s="66">
        <f t="shared" si="5"/>
        <v>1</v>
      </c>
      <c r="CP336" s="66">
        <f t="shared" si="5"/>
        <v>0.98484848484848486</v>
      </c>
      <c r="CQ336" s="66">
        <f t="shared" si="5"/>
        <v>0.88787878787878793</v>
      </c>
      <c r="CT336" s="66">
        <f t="shared" si="5"/>
        <v>1</v>
      </c>
      <c r="CU336" s="66">
        <f t="shared" si="5"/>
        <v>1</v>
      </c>
      <c r="CV336" s="66">
        <f t="shared" si="5"/>
        <v>1</v>
      </c>
      <c r="CW336" s="66">
        <f t="shared" si="5"/>
        <v>1</v>
      </c>
      <c r="CX336" s="66">
        <f t="shared" si="5"/>
        <v>1</v>
      </c>
      <c r="DA336" s="66">
        <f t="shared" si="5"/>
        <v>0.41515151515151516</v>
      </c>
      <c r="DB336" s="66">
        <f t="shared" si="5"/>
        <v>0.18181818181818182</v>
      </c>
      <c r="DC336" s="66">
        <f t="shared" si="5"/>
        <v>0.27878787878787881</v>
      </c>
      <c r="DD336" s="66">
        <f t="shared" si="5"/>
        <v>2.7272727272727271E-2</v>
      </c>
      <c r="DE336" s="66">
        <f t="shared" si="5"/>
        <v>0.36969696969696969</v>
      </c>
      <c r="DF336" s="66">
        <f t="shared" si="5"/>
        <v>0.19393939393939394</v>
      </c>
      <c r="DG336" s="66">
        <f t="shared" si="5"/>
        <v>0.24545454545454545</v>
      </c>
      <c r="DH336" s="66">
        <f t="shared" si="5"/>
        <v>4.2424242424242427E-2</v>
      </c>
      <c r="DI336" s="66">
        <f t="shared" si="5"/>
        <v>1</v>
      </c>
      <c r="DJ336" s="66">
        <f t="shared" si="5"/>
        <v>1</v>
      </c>
      <c r="DK336" s="66">
        <f t="shared" si="5"/>
        <v>0.89696969696969697</v>
      </c>
    </row>
    <row r="337" spans="10:24">
      <c r="J337" s="40" t="s">
        <v>723</v>
      </c>
      <c r="X337" s="66">
        <f>SUMIF(X7:X336,"&lt;=1")/COUNTIF(X7:X336,"&lt;=1")</f>
        <v>1</v>
      </c>
    </row>
  </sheetData>
  <autoFilter ref="A5:DQ336"/>
  <mergeCells count="32">
    <mergeCell ref="DA2:DE2"/>
    <mergeCell ref="DF2:DK2"/>
    <mergeCell ref="CT1:CX1"/>
    <mergeCell ref="DA1:DK1"/>
    <mergeCell ref="BG2:BM2"/>
    <mergeCell ref="BN2:BV2"/>
    <mergeCell ref="BW2:BX2"/>
    <mergeCell ref="BZ2:CB2"/>
    <mergeCell ref="CS1:CS3"/>
    <mergeCell ref="CZ1:CZ3"/>
    <mergeCell ref="CR1:CR3"/>
    <mergeCell ref="CY1:CY3"/>
    <mergeCell ref="CN1:CQ2"/>
    <mergeCell ref="CT2:CX2"/>
    <mergeCell ref="W2:X2"/>
    <mergeCell ref="Z2:AG2"/>
    <mergeCell ref="K1:Y1"/>
    <mergeCell ref="Z1:CM1"/>
    <mergeCell ref="CC2:CF2"/>
    <mergeCell ref="BE2:BF2"/>
    <mergeCell ref="AH2:AI2"/>
    <mergeCell ref="AK2:AR2"/>
    <mergeCell ref="AS2:AV2"/>
    <mergeCell ref="AW2:AY2"/>
    <mergeCell ref="AZ2:BC2"/>
    <mergeCell ref="CH2:CM2"/>
    <mergeCell ref="C1:C3"/>
    <mergeCell ref="E1:G2"/>
    <mergeCell ref="K2:M2"/>
    <mergeCell ref="O2:P2"/>
    <mergeCell ref="R2:U2"/>
    <mergeCell ref="D1:D3"/>
  </mergeCells>
  <phoneticPr fontId="23" type="noConversion"/>
  <pageMargins left="0.7" right="0.7" top="0.75" bottom="0.75" header="0.3" footer="0.3"/>
  <pageSetup paperSize="9" orientation="portrait" horizontalDpi="4294967292" verticalDpi="0" r:id="rId1"/>
</worksheet>
</file>

<file path=xl/worksheets/sheet5.xml><?xml version="1.0" encoding="utf-8"?>
<worksheet xmlns="http://schemas.openxmlformats.org/spreadsheetml/2006/main" xmlns:r="http://schemas.openxmlformats.org/officeDocument/2006/relationships">
  <dimension ref="A1:BA344"/>
  <sheetViews>
    <sheetView topLeftCell="A4" zoomScale="75" zoomScaleNormal="75" workbookViewId="0">
      <pane ySplit="11" topLeftCell="A15" activePane="bottomLeft" state="frozen"/>
      <selection activeCell="A4" sqref="A4"/>
      <selection pane="bottomLeft" activeCell="A4" sqref="A1:XFD1048576"/>
    </sheetView>
  </sheetViews>
  <sheetFormatPr defaultRowHeight="15"/>
  <cols>
    <col min="1" max="1" width="9.140625" style="4"/>
    <col min="2" max="2" width="188.140625" style="4" customWidth="1"/>
    <col min="3" max="29" width="9.140625" style="4"/>
    <col min="30" max="30" width="31.85546875" style="4" customWidth="1"/>
    <col min="31" max="16384" width="9.140625" style="4"/>
  </cols>
  <sheetData>
    <row r="1" spans="1:53" ht="15.75" customHeight="1">
      <c r="A1" s="160" t="s">
        <v>107</v>
      </c>
      <c r="B1" s="160"/>
      <c r="C1" s="160"/>
      <c r="D1" s="160"/>
    </row>
    <row r="2" spans="1:53" ht="15.75" customHeight="1">
      <c r="A2" s="161" t="s">
        <v>174</v>
      </c>
      <c r="B2" s="161"/>
    </row>
    <row r="3" spans="1:53" ht="15.75" customHeight="1">
      <c r="A3" s="160" t="s">
        <v>108</v>
      </c>
      <c r="B3" s="160"/>
      <c r="C3" s="161" t="s">
        <v>173</v>
      </c>
      <c r="D3" s="161"/>
      <c r="E3" s="161"/>
    </row>
    <row r="4" spans="1:53" ht="15.75" customHeight="1">
      <c r="A4" s="160" t="s">
        <v>109</v>
      </c>
      <c r="B4" s="160"/>
      <c r="C4" s="161" t="s">
        <v>110</v>
      </c>
      <c r="D4" s="161"/>
      <c r="E4" s="161"/>
    </row>
    <row r="5" spans="1:53" ht="15.75" customHeight="1">
      <c r="A5" s="160" t="s">
        <v>111</v>
      </c>
      <c r="B5" s="160"/>
      <c r="C5" s="19" t="s">
        <v>112</v>
      </c>
    </row>
    <row r="6" spans="1:53" ht="15.75" customHeight="1">
      <c r="A6" s="160" t="s">
        <v>113</v>
      </c>
      <c r="B6" s="160"/>
      <c r="C6" s="161" t="s">
        <v>114</v>
      </c>
      <c r="D6" s="161"/>
      <c r="E6" s="161"/>
      <c r="F6" s="161"/>
      <c r="G6" s="161"/>
    </row>
    <row r="7" spans="1:53" ht="15.75" customHeight="1"/>
    <row r="8" spans="1:53" ht="15.75" customHeight="1">
      <c r="A8" s="162" t="s">
        <v>115</v>
      </c>
      <c r="B8" s="162"/>
      <c r="C8" s="162"/>
      <c r="D8" s="162"/>
      <c r="E8" s="162"/>
    </row>
    <row r="9" spans="1:53" ht="15.75">
      <c r="A9" s="163" t="s">
        <v>116</v>
      </c>
      <c r="B9" s="163" t="s">
        <v>117</v>
      </c>
      <c r="C9" s="163" t="s">
        <v>118</v>
      </c>
      <c r="D9" s="163" t="s">
        <v>119</v>
      </c>
      <c r="E9" s="163" t="s">
        <v>120</v>
      </c>
      <c r="F9" s="164" t="s">
        <v>121</v>
      </c>
      <c r="G9" s="164"/>
      <c r="H9" s="164"/>
      <c r="I9" s="164"/>
      <c r="J9" s="164"/>
      <c r="K9" s="164"/>
      <c r="L9" s="164"/>
      <c r="M9" s="164"/>
      <c r="N9" s="164"/>
      <c r="O9" s="164"/>
      <c r="P9" s="164"/>
      <c r="Q9" s="164"/>
      <c r="R9" s="164"/>
      <c r="S9" s="164"/>
      <c r="T9" s="164"/>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c r="AT9" s="164"/>
      <c r="AU9" s="164"/>
      <c r="AV9" s="164"/>
      <c r="AW9" s="164"/>
      <c r="AX9" s="164"/>
      <c r="AY9" s="164"/>
      <c r="AZ9" s="164"/>
      <c r="BA9" s="164"/>
    </row>
    <row r="10" spans="1:53" ht="15.75">
      <c r="A10" s="163"/>
      <c r="B10" s="163"/>
      <c r="C10" s="163"/>
      <c r="D10" s="163"/>
      <c r="E10" s="163"/>
      <c r="F10" s="165" t="s">
        <v>122</v>
      </c>
      <c r="G10" s="165"/>
      <c r="H10" s="165"/>
      <c r="I10" s="165"/>
      <c r="J10" s="165"/>
      <c r="K10" s="165"/>
      <c r="L10" s="165"/>
      <c r="M10" s="165"/>
      <c r="N10" s="165"/>
      <c r="O10" s="165"/>
      <c r="P10" s="165"/>
      <c r="Q10" s="165"/>
      <c r="R10" s="165"/>
      <c r="S10" s="165"/>
      <c r="T10" s="165"/>
      <c r="U10" s="165" t="s">
        <v>123</v>
      </c>
      <c r="V10" s="165"/>
      <c r="W10" s="165"/>
      <c r="X10" s="165"/>
      <c r="Y10" s="165"/>
      <c r="Z10" s="165"/>
      <c r="AA10" s="165" t="s">
        <v>124</v>
      </c>
      <c r="AB10" s="165"/>
      <c r="AC10" s="165"/>
      <c r="AD10" s="165"/>
      <c r="AE10" s="165"/>
      <c r="AF10" s="165"/>
      <c r="AG10" s="165"/>
      <c r="AH10" s="165"/>
      <c r="AI10" s="165"/>
      <c r="AJ10" s="165" t="s">
        <v>125</v>
      </c>
      <c r="AK10" s="165"/>
      <c r="AL10" s="165"/>
      <c r="AM10" s="165"/>
      <c r="AN10" s="165"/>
      <c r="AO10" s="165"/>
      <c r="AP10" s="165"/>
      <c r="AQ10" s="165"/>
      <c r="AR10" s="165"/>
      <c r="AS10" s="165" t="s">
        <v>126</v>
      </c>
      <c r="AT10" s="165"/>
      <c r="AU10" s="165"/>
      <c r="AV10" s="165"/>
      <c r="AW10" s="165"/>
      <c r="AX10" s="165"/>
      <c r="AY10" s="165"/>
      <c r="AZ10" s="165"/>
      <c r="BA10" s="165"/>
    </row>
    <row r="11" spans="1:53" ht="15.75">
      <c r="A11" s="163"/>
      <c r="B11" s="163"/>
      <c r="C11" s="163"/>
      <c r="D11" s="163"/>
      <c r="E11" s="163"/>
      <c r="F11" s="166" t="s">
        <v>127</v>
      </c>
      <c r="G11" s="166"/>
      <c r="H11" s="166"/>
      <c r="I11" s="166"/>
      <c r="J11" s="166"/>
      <c r="K11" s="166"/>
      <c r="L11" s="166"/>
      <c r="M11" s="166"/>
      <c r="N11" s="166"/>
      <c r="O11" s="166"/>
      <c r="P11" s="166"/>
      <c r="Q11" s="166"/>
      <c r="R11" s="166"/>
      <c r="S11" s="166"/>
      <c r="T11" s="166"/>
      <c r="U11" s="166" t="s">
        <v>127</v>
      </c>
      <c r="V11" s="166"/>
      <c r="W11" s="166"/>
      <c r="X11" s="166"/>
      <c r="Y11" s="166"/>
      <c r="Z11" s="166"/>
      <c r="AA11" s="166" t="s">
        <v>127</v>
      </c>
      <c r="AB11" s="166"/>
      <c r="AC11" s="166"/>
      <c r="AD11" s="166"/>
      <c r="AE11" s="166"/>
      <c r="AF11" s="166"/>
      <c r="AG11" s="166"/>
      <c r="AH11" s="166"/>
      <c r="AI11" s="166"/>
      <c r="AJ11" s="166" t="s">
        <v>127</v>
      </c>
      <c r="AK11" s="166"/>
      <c r="AL11" s="166"/>
      <c r="AM11" s="166"/>
      <c r="AN11" s="166"/>
      <c r="AO11" s="166"/>
      <c r="AP11" s="166"/>
      <c r="AQ11" s="166"/>
      <c r="AR11" s="166"/>
      <c r="AS11" s="166" t="s">
        <v>127</v>
      </c>
      <c r="AT11" s="166"/>
      <c r="AU11" s="166"/>
      <c r="AV11" s="166"/>
      <c r="AW11" s="166"/>
      <c r="AX11" s="166"/>
      <c r="AY11" s="166"/>
      <c r="AZ11" s="166"/>
      <c r="BA11" s="166"/>
    </row>
    <row r="12" spans="1:53" ht="78.75" customHeight="1">
      <c r="A12" s="163"/>
      <c r="B12" s="163"/>
      <c r="C12" s="163"/>
      <c r="D12" s="163"/>
      <c r="E12" s="163"/>
      <c r="F12" s="167" t="s">
        <v>128</v>
      </c>
      <c r="G12" s="167"/>
      <c r="H12" s="167"/>
      <c r="I12" s="167"/>
      <c r="J12" s="167"/>
      <c r="K12" s="167"/>
      <c r="L12" s="167" t="s">
        <v>129</v>
      </c>
      <c r="M12" s="167"/>
      <c r="N12" s="167"/>
      <c r="O12" s="167" t="s">
        <v>130</v>
      </c>
      <c r="P12" s="167"/>
      <c r="Q12" s="167"/>
      <c r="R12" s="167"/>
      <c r="S12" s="167"/>
      <c r="T12" s="167"/>
      <c r="U12" s="167" t="s">
        <v>131</v>
      </c>
      <c r="V12" s="167"/>
      <c r="W12" s="167"/>
      <c r="X12" s="167" t="s">
        <v>132</v>
      </c>
      <c r="Y12" s="167"/>
      <c r="Z12" s="167"/>
      <c r="AA12" s="167" t="s">
        <v>133</v>
      </c>
      <c r="AB12" s="167"/>
      <c r="AC12" s="167"/>
      <c r="AD12" s="167" t="s">
        <v>134</v>
      </c>
      <c r="AE12" s="167"/>
      <c r="AF12" s="167"/>
      <c r="AG12" s="167" t="s">
        <v>135</v>
      </c>
      <c r="AH12" s="167"/>
      <c r="AI12" s="167"/>
      <c r="AJ12" s="167" t="s">
        <v>136</v>
      </c>
      <c r="AK12" s="167"/>
      <c r="AL12" s="167"/>
      <c r="AM12" s="167" t="s">
        <v>137</v>
      </c>
      <c r="AN12" s="167"/>
      <c r="AO12" s="167"/>
      <c r="AP12" s="167" t="s">
        <v>138</v>
      </c>
      <c r="AQ12" s="167"/>
      <c r="AR12" s="167"/>
      <c r="AS12" s="167" t="s">
        <v>139</v>
      </c>
      <c r="AT12" s="167"/>
      <c r="AU12" s="167"/>
      <c r="AV12" s="167" t="s">
        <v>140</v>
      </c>
      <c r="AW12" s="167"/>
      <c r="AX12" s="167"/>
      <c r="AY12" s="167" t="s">
        <v>141</v>
      </c>
      <c r="AZ12" s="167"/>
      <c r="BA12" s="167"/>
    </row>
    <row r="13" spans="1:53" ht="78.75" customHeight="1">
      <c r="A13" s="163"/>
      <c r="B13" s="163"/>
      <c r="C13" s="163"/>
      <c r="D13" s="163"/>
      <c r="E13" s="163"/>
      <c r="F13" s="167" t="s">
        <v>142</v>
      </c>
      <c r="G13" s="167"/>
      <c r="H13" s="167"/>
      <c r="I13" s="167" t="s">
        <v>143</v>
      </c>
      <c r="J13" s="167"/>
      <c r="K13" s="167"/>
      <c r="L13" s="167" t="s">
        <v>144</v>
      </c>
      <c r="M13" s="167"/>
      <c r="N13" s="167"/>
      <c r="O13" s="167" t="s">
        <v>145</v>
      </c>
      <c r="P13" s="167"/>
      <c r="Q13" s="167"/>
      <c r="R13" s="167" t="s">
        <v>146</v>
      </c>
      <c r="S13" s="167"/>
      <c r="T13" s="167"/>
      <c r="U13" s="167" t="s">
        <v>147</v>
      </c>
      <c r="V13" s="167"/>
      <c r="W13" s="167"/>
      <c r="X13" s="167" t="s">
        <v>148</v>
      </c>
      <c r="Y13" s="167"/>
      <c r="Z13" s="167"/>
      <c r="AA13" s="167" t="s">
        <v>149</v>
      </c>
      <c r="AB13" s="167"/>
      <c r="AC13" s="167"/>
      <c r="AD13" s="167" t="s">
        <v>150</v>
      </c>
      <c r="AE13" s="167"/>
      <c r="AF13" s="167"/>
      <c r="AG13" s="167" t="s">
        <v>151</v>
      </c>
      <c r="AH13" s="167"/>
      <c r="AI13" s="167"/>
      <c r="AJ13" s="167" t="s">
        <v>152</v>
      </c>
      <c r="AK13" s="167"/>
      <c r="AL13" s="167"/>
      <c r="AM13" s="167" t="s">
        <v>153</v>
      </c>
      <c r="AN13" s="167"/>
      <c r="AO13" s="167"/>
      <c r="AP13" s="167" t="s">
        <v>154</v>
      </c>
      <c r="AQ13" s="167"/>
      <c r="AR13" s="167"/>
      <c r="AS13" s="167" t="s">
        <v>155</v>
      </c>
      <c r="AT13" s="167"/>
      <c r="AU13" s="167"/>
      <c r="AV13" s="167" t="s">
        <v>156</v>
      </c>
      <c r="AW13" s="167"/>
      <c r="AX13" s="167"/>
      <c r="AY13" s="167" t="s">
        <v>157</v>
      </c>
      <c r="AZ13" s="167"/>
      <c r="BA13" s="167"/>
    </row>
    <row r="14" spans="1:53" ht="15.75" customHeight="1">
      <c r="A14" s="163"/>
      <c r="B14" s="163"/>
      <c r="C14" s="163"/>
      <c r="D14" s="163"/>
      <c r="E14" s="163"/>
      <c r="F14" s="20" t="s">
        <v>158</v>
      </c>
      <c r="G14" s="167" t="s">
        <v>159</v>
      </c>
      <c r="H14" s="167"/>
      <c r="I14" s="20" t="s">
        <v>158</v>
      </c>
      <c r="J14" s="167" t="s">
        <v>159</v>
      </c>
      <c r="K14" s="167"/>
      <c r="L14" s="20" t="s">
        <v>158</v>
      </c>
      <c r="M14" s="167" t="s">
        <v>159</v>
      </c>
      <c r="N14" s="167"/>
      <c r="O14" s="20" t="s">
        <v>158</v>
      </c>
      <c r="P14" s="167" t="s">
        <v>159</v>
      </c>
      <c r="Q14" s="167"/>
      <c r="R14" s="20" t="s">
        <v>158</v>
      </c>
      <c r="S14" s="167" t="s">
        <v>159</v>
      </c>
      <c r="T14" s="167"/>
      <c r="U14" s="20" t="s">
        <v>158</v>
      </c>
      <c r="V14" s="167" t="s">
        <v>159</v>
      </c>
      <c r="W14" s="167"/>
      <c r="X14" s="20" t="s">
        <v>158</v>
      </c>
      <c r="Y14" s="167" t="s">
        <v>159</v>
      </c>
      <c r="Z14" s="167"/>
      <c r="AA14" s="20" t="s">
        <v>158</v>
      </c>
      <c r="AB14" s="167" t="s">
        <v>159</v>
      </c>
      <c r="AC14" s="167"/>
      <c r="AD14" s="20" t="s">
        <v>158</v>
      </c>
      <c r="AE14" s="167" t="s">
        <v>159</v>
      </c>
      <c r="AF14" s="167"/>
      <c r="AG14" s="20" t="s">
        <v>158</v>
      </c>
      <c r="AH14" s="167" t="s">
        <v>159</v>
      </c>
      <c r="AI14" s="167"/>
      <c r="AJ14" s="20" t="s">
        <v>158</v>
      </c>
      <c r="AK14" s="167" t="s">
        <v>159</v>
      </c>
      <c r="AL14" s="167"/>
      <c r="AM14" s="20" t="s">
        <v>158</v>
      </c>
      <c r="AN14" s="167" t="s">
        <v>159</v>
      </c>
      <c r="AO14" s="167"/>
      <c r="AP14" s="20" t="s">
        <v>158</v>
      </c>
      <c r="AQ14" s="167" t="s">
        <v>159</v>
      </c>
      <c r="AR14" s="167"/>
      <c r="AS14" s="20" t="s">
        <v>158</v>
      </c>
      <c r="AT14" s="167" t="s">
        <v>159</v>
      </c>
      <c r="AU14" s="167"/>
      <c r="AV14" s="20" t="s">
        <v>158</v>
      </c>
      <c r="AW14" s="167" t="s">
        <v>159</v>
      </c>
      <c r="AX14" s="167"/>
      <c r="AY14" s="20" t="s">
        <v>158</v>
      </c>
      <c r="AZ14" s="167" t="s">
        <v>159</v>
      </c>
      <c r="BA14" s="167"/>
    </row>
    <row r="15" spans="1:53" ht="36" customHeight="1">
      <c r="A15" s="9">
        <f>'бланки '!CY6</f>
        <v>1</v>
      </c>
      <c r="B15" s="9" t="str">
        <f>'бланки '!C6</f>
        <v>Муниципальное бюджетное общеобразовательное учреждение – лицей № 1 имени М.В. Ломоносова города Орла</v>
      </c>
      <c r="C15" s="9">
        <f>'для bus.gov.ru'!C4</f>
        <v>1071</v>
      </c>
      <c r="D15" s="9">
        <f>'для bus.gov.ru'!D4</f>
        <v>599</v>
      </c>
      <c r="E15" s="15">
        <f>'для bus.gov.ru'!H4</f>
        <v>0.5592903828197946</v>
      </c>
      <c r="F15" s="10" t="s">
        <v>160</v>
      </c>
      <c r="G15" s="11">
        <f>'Рейтинговая таблица организаций'!D4</f>
        <v>14</v>
      </c>
      <c r="H15" s="11">
        <f>'Рейтинговая таблица организаций'!E4</f>
        <v>14</v>
      </c>
      <c r="I15" s="10" t="s">
        <v>161</v>
      </c>
      <c r="J15" s="11">
        <f>'Рейтинговая таблица организаций'!F4</f>
        <v>53</v>
      </c>
      <c r="K15" s="11">
        <f>'Рейтинговая таблица организаций'!G4</f>
        <v>53</v>
      </c>
      <c r="L15" s="12" t="str">
        <f>IF('Рейтинговая таблица организаций'!H4&lt;1,"Отсутствуют или не функционируют дистанционные способы взаимодействия",(IF('Рейтинговая таблица организаций'!H4&lt;4,"В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 s="17">
        <f>'Рейтинговая таблица организаций'!H4</f>
        <v>4</v>
      </c>
      <c r="N15" s="12">
        <f>IF('Рейтинговая таблица организаций'!H4&lt;1,0,(IF('Рейтинговая таблица организаций'!H4&lt;4,30,100)))</f>
        <v>100</v>
      </c>
      <c r="O15" s="12" t="s">
        <v>162</v>
      </c>
      <c r="P15" s="12">
        <f>'Рейтинговая таблица организаций'!I4</f>
        <v>325</v>
      </c>
      <c r="Q15" s="12">
        <f>'Рейтинговая таблица организаций'!J4</f>
        <v>325</v>
      </c>
      <c r="R15" s="12" t="s">
        <v>163</v>
      </c>
      <c r="S15" s="12">
        <f>'Рейтинговая таблица организаций'!K4</f>
        <v>483</v>
      </c>
      <c r="T15" s="12">
        <f>'Рейтинговая таблица организаций'!L4</f>
        <v>487</v>
      </c>
      <c r="U15" s="12" t="str">
        <f>IF('Рейтинговая таблица организаций'!U4&lt;1,"Отсутствуют комфортные условия",(IF('Рейтинговая таблица организаций'!U4&lt;5,"Количество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 s="17">
        <f>'Рейтинговая таблица организаций'!U4</f>
        <v>5</v>
      </c>
      <c r="W15" s="12">
        <f>IF('Рейтинговая таблица организаций'!U4&lt;1,0,(IF('Рейтинговая таблица организаций'!U4&lt;4,20,100)))</f>
        <v>100</v>
      </c>
      <c r="X15" s="12" t="s">
        <v>164</v>
      </c>
      <c r="Y15" s="12">
        <f>'Рейтинговая таблица организаций'!X4</f>
        <v>589</v>
      </c>
      <c r="Z15" s="12">
        <f>'Рейтинговая таблица организаций'!Y4</f>
        <v>599</v>
      </c>
      <c r="AA15" s="12" t="str">
        <f>IF('Рейтинговая таблица организаций'!AD4&lt;1,"Отсутствуют условия доступности для инвалидов",(IF('Рейтинговая таблица организаций'!AD4&lt;5,"Количество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 s="16">
        <f>'Рейтинговая таблица организаций'!AD4</f>
        <v>1</v>
      </c>
      <c r="AC15" s="12">
        <f>IF('Рейтинговая таблица организаций'!AD4&lt;1,0,(IF('Рейтинговая таблица организаций'!AD4&lt;5,20,100)))</f>
        <v>20</v>
      </c>
      <c r="AD15" s="12" t="str">
        <f>IF('Рейтинговая таблица организаций'!AE4&lt;1,"Отсутствуют условия доступности, позволяющие инвалидам получать услуги наравне с другими",(IF('Рейтинговая таблица организаций'!AE4&lt;5,"Количество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 s="17">
        <f>'Рейтинговая таблица организаций'!AE4</f>
        <v>4</v>
      </c>
      <c r="AF15" s="12">
        <f>IF('Рейтинговая таблица организаций'!AE4&lt;1,0,(IF('Рейтинговая таблица организаций'!AE4&lt;5,20,100)))</f>
        <v>20</v>
      </c>
      <c r="AG15" s="12" t="s">
        <v>165</v>
      </c>
      <c r="AH15" s="12">
        <f>'Рейтинговая таблица организаций'!AF4</f>
        <v>1</v>
      </c>
      <c r="AI15" s="12">
        <f>'Рейтинговая таблица организаций'!AG4</f>
        <v>1</v>
      </c>
      <c r="AJ15" s="12" t="s">
        <v>166</v>
      </c>
      <c r="AK15" s="12">
        <f>'Рейтинговая таблица организаций'!AL4</f>
        <v>598</v>
      </c>
      <c r="AL15" s="12">
        <f>'Рейтинговая таблица организаций'!AM4</f>
        <v>599</v>
      </c>
      <c r="AM15" s="12" t="s">
        <v>167</v>
      </c>
      <c r="AN15" s="12">
        <f>'Рейтинговая таблица организаций'!AN4</f>
        <v>597</v>
      </c>
      <c r="AO15" s="12">
        <f>'Рейтинговая таблица организаций'!AO4</f>
        <v>599</v>
      </c>
      <c r="AP15" s="12" t="s">
        <v>168</v>
      </c>
      <c r="AQ15" s="12">
        <f>'Рейтинговая таблица организаций'!AP4</f>
        <v>439</v>
      </c>
      <c r="AR15" s="12">
        <f>'Рейтинговая таблица организаций'!AQ4</f>
        <v>443</v>
      </c>
      <c r="AS15" s="12" t="s">
        <v>169</v>
      </c>
      <c r="AT15" s="12">
        <f>'Рейтинговая таблица организаций'!AV4</f>
        <v>596</v>
      </c>
      <c r="AU15" s="12">
        <f>'Рейтинговая таблица организаций'!AW4</f>
        <v>599</v>
      </c>
      <c r="AV15" s="12" t="s">
        <v>170</v>
      </c>
      <c r="AW15" s="12">
        <f>'Рейтинговая таблица организаций'!AX4</f>
        <v>597</v>
      </c>
      <c r="AX15" s="12">
        <f>'Рейтинговая таблица организаций'!AY4</f>
        <v>599</v>
      </c>
      <c r="AY15" s="12" t="s">
        <v>171</v>
      </c>
      <c r="AZ15" s="12">
        <f>'Рейтинговая таблица организаций'!AZ4</f>
        <v>598</v>
      </c>
      <c r="BA15" s="12">
        <f>'Рейтинговая таблица организаций'!BA4</f>
        <v>599</v>
      </c>
    </row>
    <row r="16" spans="1:53" ht="33.75" customHeight="1">
      <c r="A16" s="9">
        <f>'бланки '!CY7</f>
        <v>2</v>
      </c>
      <c r="B16" s="9" t="str">
        <f>'бланки '!C7</f>
        <v>Муниципальное бюджетное общеобразовательное учреждение – средняя общеобразовательная школа № 2 г. Орла</v>
      </c>
      <c r="C16" s="9">
        <f>'для bus.gov.ru'!C5</f>
        <v>523</v>
      </c>
      <c r="D16" s="9">
        <f>'для bus.gov.ru'!D5</f>
        <v>462</v>
      </c>
      <c r="E16" s="15">
        <f>'для bus.gov.ru'!H5</f>
        <v>0.88336520076481839</v>
      </c>
      <c r="F16" s="10" t="s">
        <v>160</v>
      </c>
      <c r="G16" s="11">
        <f>'Рейтинговая таблица организаций'!D5</f>
        <v>14</v>
      </c>
      <c r="H16" s="11">
        <f>'Рейтинговая таблица организаций'!E5</f>
        <v>14</v>
      </c>
      <c r="I16" s="10" t="s">
        <v>161</v>
      </c>
      <c r="J16" s="11">
        <f>'Рейтинговая таблица организаций'!F5</f>
        <v>57</v>
      </c>
      <c r="K16" s="11">
        <f>'Рейтинговая таблица организаций'!G5</f>
        <v>57</v>
      </c>
      <c r="L16" s="12" t="str">
        <f>IF('Рейтинговая таблица организаций'!H5&lt;1,"Отсутствуют или не функционируют дистанционные способы взаимодействия",(IF('Рейтинговая таблица организаций'!H5&lt;4,"В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 s="17">
        <f>'Рейтинговая таблица организаций'!H5</f>
        <v>4</v>
      </c>
      <c r="N16" s="12">
        <f>IF('Рейтинговая таблица организаций'!H5&lt;1,0,(IF('Рейтинговая таблица организаций'!H5&lt;4,30,100)))</f>
        <v>100</v>
      </c>
      <c r="O16" s="12" t="s">
        <v>162</v>
      </c>
      <c r="P16" s="12">
        <f>'Рейтинговая таблица организаций'!I5</f>
        <v>274</v>
      </c>
      <c r="Q16" s="12">
        <f>'Рейтинговая таблица организаций'!J5</f>
        <v>280</v>
      </c>
      <c r="R16" s="12" t="s">
        <v>163</v>
      </c>
      <c r="S16" s="12">
        <f>'Рейтинговая таблица организаций'!K5</f>
        <v>329</v>
      </c>
      <c r="T16" s="12">
        <f>'Рейтинговая таблица организаций'!L5</f>
        <v>330</v>
      </c>
      <c r="U16" s="12" t="str">
        <f>IF('Рейтинговая таблица организаций'!U5&lt;1,"Отсутствуют комфортные условия",(IF('Рейтинговая таблица организаций'!U5&lt;5,"Количество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 s="17">
        <f>'Рейтинговая таблица организаций'!U5</f>
        <v>5</v>
      </c>
      <c r="W16" s="12">
        <f>IF('Рейтинговая таблица организаций'!U5&lt;1,0,(IF('Рейтинговая таблица организаций'!U5&lt;4,20,100)))</f>
        <v>100</v>
      </c>
      <c r="X16" s="12" t="s">
        <v>164</v>
      </c>
      <c r="Y16" s="12">
        <f>'Рейтинговая таблица организаций'!X5</f>
        <v>446</v>
      </c>
      <c r="Z16" s="12">
        <f>'Рейтинговая таблица организаций'!Y5</f>
        <v>462</v>
      </c>
      <c r="AA16" s="12" t="str">
        <f>IF('Рейтинговая таблица организаций'!AD5&lt;1,"Отсутствуют условия доступности для инвалидов",(IF('Рейтинговая таблица организаций'!AD5&lt;5,"Количество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 s="16">
        <f>'Рейтинговая таблица организаций'!AD5</f>
        <v>1</v>
      </c>
      <c r="AC16" s="12">
        <f>IF('Рейтинговая таблица организаций'!AD5&lt;1,0,(IF('Рейтинговая таблица организаций'!AD5&lt;5,20,100)))</f>
        <v>20</v>
      </c>
      <c r="AD16" s="12" t="str">
        <f>IF('Рейтинговая таблица организаций'!AE5&lt;1,"Отсутствуют условия доступности, позволяющие инвалидам получать услуги наравне с другими",(IF('Рейтинговая таблица организаций'!AE5&lt;5,"Количество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 s="17">
        <f>'Рейтинговая таблица организаций'!AE5</f>
        <v>4</v>
      </c>
      <c r="AF16" s="12">
        <f>IF('Рейтинговая таблица организаций'!AE5&lt;1,0,(IF('Рейтинговая таблица организаций'!AE5&lt;5,20,100)))</f>
        <v>20</v>
      </c>
      <c r="AG16" s="12" t="s">
        <v>165</v>
      </c>
      <c r="AH16" s="12">
        <f>'Рейтинговая таблица организаций'!AF5</f>
        <v>18</v>
      </c>
      <c r="AI16" s="12">
        <f>'Рейтинговая таблица организаций'!AG5</f>
        <v>18</v>
      </c>
      <c r="AJ16" s="12" t="s">
        <v>166</v>
      </c>
      <c r="AK16" s="12">
        <f>'Рейтинговая таблица организаций'!AL5</f>
        <v>453</v>
      </c>
      <c r="AL16" s="12">
        <f>'Рейтинговая таблица организаций'!AM5</f>
        <v>462</v>
      </c>
      <c r="AM16" s="12" t="s">
        <v>167</v>
      </c>
      <c r="AN16" s="12">
        <f>'Рейтинговая таблица организаций'!AN5</f>
        <v>454</v>
      </c>
      <c r="AO16" s="12">
        <f>'Рейтинговая таблица организаций'!AO5</f>
        <v>462</v>
      </c>
      <c r="AP16" s="12" t="s">
        <v>168</v>
      </c>
      <c r="AQ16" s="12">
        <f>'Рейтинговая таблица организаций'!AP5</f>
        <v>327</v>
      </c>
      <c r="AR16" s="12">
        <f>'Рейтинговая таблица организаций'!AQ5</f>
        <v>329</v>
      </c>
      <c r="AS16" s="12" t="s">
        <v>169</v>
      </c>
      <c r="AT16" s="12">
        <f>'Рейтинговая таблица организаций'!AV5</f>
        <v>454</v>
      </c>
      <c r="AU16" s="12">
        <f>'Рейтинговая таблица организаций'!AW5</f>
        <v>462</v>
      </c>
      <c r="AV16" s="12" t="s">
        <v>170</v>
      </c>
      <c r="AW16" s="12">
        <f>'Рейтинговая таблица организаций'!AX5</f>
        <v>453</v>
      </c>
      <c r="AX16" s="12">
        <f>'Рейтинговая таблица организаций'!AY5</f>
        <v>462</v>
      </c>
      <c r="AY16" s="12" t="s">
        <v>171</v>
      </c>
      <c r="AZ16" s="12">
        <f>'Рейтинговая таблица организаций'!AZ5</f>
        <v>462</v>
      </c>
      <c r="BA16" s="12">
        <f>'Рейтинговая таблица организаций'!BA5</f>
        <v>462</v>
      </c>
    </row>
    <row r="17" spans="1:53" ht="15.75">
      <c r="A17" s="9">
        <f>'бланки '!CY8</f>
        <v>3</v>
      </c>
      <c r="B17" s="9" t="str">
        <f>'бланки '!C8</f>
        <v>Муниципальное бюджетное общеобразовательное учреждение – средняя общеобразовательная школа № 3 им. А.С. Пушкина г. Орла</v>
      </c>
      <c r="C17" s="9">
        <f>'для bus.gov.ru'!C6</f>
        <v>450</v>
      </c>
      <c r="D17" s="9">
        <f>'для bus.gov.ru'!D6</f>
        <v>346</v>
      </c>
      <c r="E17" s="15">
        <f>'для bus.gov.ru'!H6</f>
        <v>0.76888888888888884</v>
      </c>
      <c r="F17" s="10" t="s">
        <v>160</v>
      </c>
      <c r="G17" s="11">
        <f>'Рейтинговая таблица организаций'!D6</f>
        <v>14</v>
      </c>
      <c r="H17" s="11">
        <f>'Рейтинговая таблица организаций'!E6</f>
        <v>14</v>
      </c>
      <c r="I17" s="10" t="s">
        <v>161</v>
      </c>
      <c r="J17" s="11">
        <f>'Рейтинговая таблица организаций'!F6</f>
        <v>61</v>
      </c>
      <c r="K17" s="11">
        <f>'Рейтинговая таблица организаций'!G6</f>
        <v>61</v>
      </c>
      <c r="L17" s="12" t="str">
        <f>IF('Рейтинговая таблица организаций'!H6&lt;1,"Отсутствуют или не функционируют дистанционные способы взаимодействия",(IF('Рейтинговая таблица организаций'!H6&lt;4,"В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 s="17">
        <f>'Рейтинговая таблица организаций'!H6</f>
        <v>4</v>
      </c>
      <c r="N17" s="12">
        <f>IF('Рейтинговая таблица организаций'!H6&lt;1,0,(IF('Рейтинговая таблица организаций'!H6&lt;4,30,100)))</f>
        <v>100</v>
      </c>
      <c r="O17" s="12" t="s">
        <v>162</v>
      </c>
      <c r="P17" s="12">
        <f>'Рейтинговая таблица организаций'!I6</f>
        <v>240</v>
      </c>
      <c r="Q17" s="12">
        <f>'Рейтинговая таблица организаций'!J6</f>
        <v>242</v>
      </c>
      <c r="R17" s="12" t="s">
        <v>163</v>
      </c>
      <c r="S17" s="12">
        <f>'Рейтинговая таблица организаций'!K6</f>
        <v>262</v>
      </c>
      <c r="T17" s="12">
        <f>'Рейтинговая таблица организаций'!L6</f>
        <v>271</v>
      </c>
      <c r="U17" s="12" t="str">
        <f>IF('Рейтинговая таблица организаций'!U6&lt;1,"Отсутствуют комфортные условия",(IF('Рейтинговая таблица организаций'!U6&lt;5,"Количество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 s="17">
        <f>'Рейтинговая таблица организаций'!U6</f>
        <v>5</v>
      </c>
      <c r="W17" s="12">
        <f>IF('Рейтинговая таблица организаций'!U6&lt;1,0,(IF('Рейтинговая таблица организаций'!U6&lt;4,20,100)))</f>
        <v>100</v>
      </c>
      <c r="X17" s="12" t="s">
        <v>164</v>
      </c>
      <c r="Y17" s="12">
        <f>'Рейтинговая таблица организаций'!X6</f>
        <v>343</v>
      </c>
      <c r="Z17" s="12">
        <f>'Рейтинговая таблица организаций'!Y6</f>
        <v>346</v>
      </c>
      <c r="AA17" s="12" t="str">
        <f>IF('Рейтинговая таблица организаций'!AD6&lt;1,"Отсутствуют условия доступности для инвалидов",(IF('Рейтинговая таблица организаций'!AD6&lt;5,"Количество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 s="16">
        <f>'Рейтинговая таблица организаций'!AD6</f>
        <v>1</v>
      </c>
      <c r="AC17" s="12">
        <f>IF('Рейтинговая таблица организаций'!AD6&lt;1,0,(IF('Рейтинговая таблица организаций'!AD6&lt;5,20,100)))</f>
        <v>20</v>
      </c>
      <c r="AD17" s="12" t="str">
        <f>IF('Рейтинговая таблица организаций'!AE6&lt;1,"Отсутствуют условия доступности, позволяющие инвалидам получать услуги наравне с другими",(IF('Рейтинговая таблица организаций'!AE6&lt;5,"Количество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7" s="17">
        <f>'Рейтинговая таблица организаций'!AE6</f>
        <v>6</v>
      </c>
      <c r="AF17" s="12">
        <f>IF('Рейтинговая таблица организаций'!AE6&lt;1,0,(IF('Рейтинговая таблица организаций'!AE6&lt;5,20,100)))</f>
        <v>100</v>
      </c>
      <c r="AG17" s="12" t="s">
        <v>165</v>
      </c>
      <c r="AH17" s="12">
        <f>'Рейтинговая таблица организаций'!AF6</f>
        <v>11</v>
      </c>
      <c r="AI17" s="12">
        <f>'Рейтинговая таблица организаций'!AG6</f>
        <v>11</v>
      </c>
      <c r="AJ17" s="12" t="s">
        <v>166</v>
      </c>
      <c r="AK17" s="12">
        <f>'Рейтинговая таблица организаций'!AL6</f>
        <v>332</v>
      </c>
      <c r="AL17" s="12">
        <f>'Рейтинговая таблица организаций'!AM6</f>
        <v>346</v>
      </c>
      <c r="AM17" s="12" t="s">
        <v>167</v>
      </c>
      <c r="AN17" s="12">
        <f>'Рейтинговая таблица организаций'!AN6</f>
        <v>329</v>
      </c>
      <c r="AO17" s="12">
        <f>'Рейтинговая таблица организаций'!AO6</f>
        <v>346</v>
      </c>
      <c r="AP17" s="12" t="s">
        <v>168</v>
      </c>
      <c r="AQ17" s="12">
        <f>'Рейтинговая таблица организаций'!AP6</f>
        <v>258</v>
      </c>
      <c r="AR17" s="12">
        <f>'Рейтинговая таблица организаций'!AQ6</f>
        <v>266</v>
      </c>
      <c r="AS17" s="12" t="s">
        <v>169</v>
      </c>
      <c r="AT17" s="12">
        <f>'Рейтинговая таблица организаций'!AV6</f>
        <v>344</v>
      </c>
      <c r="AU17" s="12">
        <f>'Рейтинговая таблица организаций'!AW6</f>
        <v>346</v>
      </c>
      <c r="AV17" s="12" t="s">
        <v>170</v>
      </c>
      <c r="AW17" s="12">
        <f>'Рейтинговая таблица организаций'!AX6</f>
        <v>340</v>
      </c>
      <c r="AX17" s="12">
        <f>'Рейтинговая таблица организаций'!AY6</f>
        <v>346</v>
      </c>
      <c r="AY17" s="12" t="s">
        <v>171</v>
      </c>
      <c r="AZ17" s="12">
        <f>'Рейтинговая таблица организаций'!AZ6</f>
        <v>343</v>
      </c>
      <c r="BA17" s="12">
        <f>'Рейтинговая таблица организаций'!BA6</f>
        <v>346</v>
      </c>
    </row>
    <row r="18" spans="1:53" ht="36" customHeight="1">
      <c r="A18" s="9">
        <f>'бланки '!CY9</f>
        <v>4</v>
      </c>
      <c r="B18" s="9" t="str">
        <f>'бланки '!C9</f>
        <v>Муниципальное бюджетное общеобразовательное учреждение – лицей № 4 имени Героя Советского Союза Г.Б. Злотина г. Орла</v>
      </c>
      <c r="C18" s="9">
        <f>'для bus.gov.ru'!C7</f>
        <v>1108</v>
      </c>
      <c r="D18" s="9">
        <f>'для bus.gov.ru'!D7</f>
        <v>600</v>
      </c>
      <c r="E18" s="15">
        <f>'для bus.gov.ru'!H7</f>
        <v>0.54151624548736466</v>
      </c>
      <c r="F18" s="10" t="s">
        <v>160</v>
      </c>
      <c r="G18" s="11">
        <f>'Рейтинговая таблица организаций'!D7</f>
        <v>14</v>
      </c>
      <c r="H18" s="11">
        <f>'Рейтинговая таблица организаций'!E7</f>
        <v>14</v>
      </c>
      <c r="I18" s="10" t="s">
        <v>161</v>
      </c>
      <c r="J18" s="11">
        <f>'Рейтинговая таблица организаций'!F7</f>
        <v>56</v>
      </c>
      <c r="K18" s="11">
        <f>'Рейтинговая таблица организаций'!G7</f>
        <v>56</v>
      </c>
      <c r="L18" s="12" t="str">
        <f>IF('Рейтинговая таблица организаций'!H7&lt;1,"Отсутствуют или не функционируют дистанционные способы взаимодействия",(IF('Рейтинговая таблица организаций'!H7&lt;4,"В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 s="17">
        <f>'Рейтинговая таблица организаций'!H7</f>
        <v>4</v>
      </c>
      <c r="N18" s="12">
        <f>IF('Рейтинговая таблица организаций'!H7&lt;1,0,(IF('Рейтинговая таблица организаций'!H7&lt;4,30,100)))</f>
        <v>100</v>
      </c>
      <c r="O18" s="12" t="s">
        <v>162</v>
      </c>
      <c r="P18" s="12">
        <f>'Рейтинговая таблица организаций'!I7</f>
        <v>590</v>
      </c>
      <c r="Q18" s="12">
        <f>'Рейтинговая таблица организаций'!J7</f>
        <v>592</v>
      </c>
      <c r="R18" s="12" t="s">
        <v>163</v>
      </c>
      <c r="S18" s="12">
        <f>'Рейтинговая таблица организаций'!K7</f>
        <v>561</v>
      </c>
      <c r="T18" s="12">
        <f>'Рейтинговая таблица организаций'!L7</f>
        <v>562</v>
      </c>
      <c r="U18" s="12" t="str">
        <f>IF('Рейтинговая таблица организаций'!U7&lt;1,"Отсутствуют комфортные условия",(IF('Рейтинговая таблица организаций'!U7&lt;5,"Количество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 s="17">
        <f>'Рейтинговая таблица организаций'!U7</f>
        <v>5</v>
      </c>
      <c r="W18" s="12">
        <f>IF('Рейтинговая таблица организаций'!U7&lt;1,0,(IF('Рейтинговая таблица организаций'!U7&lt;4,20,100)))</f>
        <v>100</v>
      </c>
      <c r="X18" s="12" t="s">
        <v>164</v>
      </c>
      <c r="Y18" s="12">
        <f>'Рейтинговая таблица организаций'!X7</f>
        <v>592</v>
      </c>
      <c r="Z18" s="12">
        <f>'Рейтинговая таблица организаций'!Y7</f>
        <v>600</v>
      </c>
      <c r="AA18" s="12" t="str">
        <f>IF('Рейтинговая таблица организаций'!AD7&lt;1,"Отсутствуют условия доступности для инвалидов",(IF('Рейтинговая таблица организаций'!AD7&lt;5,"Количество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 s="16">
        <f>'Рейтинговая таблица организаций'!AD7</f>
        <v>4</v>
      </c>
      <c r="AC18" s="12">
        <f>IF('Рейтинговая таблица организаций'!AD7&lt;1,0,(IF('Рейтинговая таблица организаций'!AD7&lt;5,20,100)))</f>
        <v>20</v>
      </c>
      <c r="AD18" s="12" t="str">
        <f>IF('Рейтинговая таблица организаций'!AE7&lt;1,"Отсутствуют условия доступности, позволяющие инвалидам получать услуги наравне с другими",(IF('Рейтинговая таблица организаций'!AE7&lt;5,"Количество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 s="17">
        <f>'Рейтинговая таблица организаций'!AE7</f>
        <v>6</v>
      </c>
      <c r="AF18" s="12">
        <f>IF('Рейтинговая таблица организаций'!AE7&lt;1,0,(IF('Рейтинговая таблица организаций'!AE7&lt;5,20,100)))</f>
        <v>100</v>
      </c>
      <c r="AG18" s="12" t="s">
        <v>165</v>
      </c>
      <c r="AH18" s="12">
        <f>'Рейтинговая таблица организаций'!AF7</f>
        <v>12</v>
      </c>
      <c r="AI18" s="12">
        <f>'Рейтинговая таблица организаций'!AG7</f>
        <v>12</v>
      </c>
      <c r="AJ18" s="12" t="s">
        <v>166</v>
      </c>
      <c r="AK18" s="12">
        <f>'Рейтинговая таблица организаций'!AL7</f>
        <v>588</v>
      </c>
      <c r="AL18" s="12">
        <f>'Рейтинговая таблица организаций'!AM7</f>
        <v>600</v>
      </c>
      <c r="AM18" s="12" t="s">
        <v>167</v>
      </c>
      <c r="AN18" s="12">
        <f>'Рейтинговая таблица организаций'!AN7</f>
        <v>592</v>
      </c>
      <c r="AO18" s="12">
        <f>'Рейтинговая таблица организаций'!AO7</f>
        <v>600</v>
      </c>
      <c r="AP18" s="12" t="s">
        <v>168</v>
      </c>
      <c r="AQ18" s="12">
        <f>'Рейтинговая таблица организаций'!AP7</f>
        <v>557</v>
      </c>
      <c r="AR18" s="12">
        <f>'Рейтинговая таблица организаций'!AQ7</f>
        <v>564</v>
      </c>
      <c r="AS18" s="12" t="s">
        <v>169</v>
      </c>
      <c r="AT18" s="12">
        <f>'Рейтинговая таблица организаций'!AV7</f>
        <v>585</v>
      </c>
      <c r="AU18" s="12">
        <f>'Рейтинговая таблица организаций'!AW7</f>
        <v>600</v>
      </c>
      <c r="AV18" s="12" t="s">
        <v>170</v>
      </c>
      <c r="AW18" s="12">
        <f>'Рейтинговая таблица организаций'!AX7</f>
        <v>597</v>
      </c>
      <c r="AX18" s="12">
        <f>'Рейтинговая таблица организаций'!AY7</f>
        <v>600</v>
      </c>
      <c r="AY18" s="12" t="s">
        <v>171</v>
      </c>
      <c r="AZ18" s="12">
        <f>'Рейтинговая таблица организаций'!AZ7</f>
        <v>592</v>
      </c>
      <c r="BA18" s="12">
        <f>'Рейтинговая таблица организаций'!BA7</f>
        <v>600</v>
      </c>
    </row>
    <row r="19" spans="1:53" ht="15.75">
      <c r="A19" s="9">
        <f>'бланки '!CY10</f>
        <v>5</v>
      </c>
      <c r="B19" s="9" t="str">
        <f>'бланки '!C10</f>
        <v>Муниципальное бюджетное общеобразовательное учреждение – средняя общеобразовательная школа № 5 г. Орла</v>
      </c>
      <c r="C19" s="9">
        <f>'для bus.gov.ru'!C8</f>
        <v>401</v>
      </c>
      <c r="D19" s="9">
        <f>'для bus.gov.ru'!D8</f>
        <v>320</v>
      </c>
      <c r="E19" s="15">
        <f>'для bus.gov.ru'!H8</f>
        <v>0.79800498753117211</v>
      </c>
      <c r="F19" s="10" t="s">
        <v>160</v>
      </c>
      <c r="G19" s="11">
        <f>'Рейтинговая таблица организаций'!D8</f>
        <v>14</v>
      </c>
      <c r="H19" s="11">
        <f>'Рейтинговая таблица организаций'!E8</f>
        <v>14</v>
      </c>
      <c r="I19" s="10" t="s">
        <v>161</v>
      </c>
      <c r="J19" s="11">
        <f>'Рейтинговая таблица организаций'!F8</f>
        <v>61</v>
      </c>
      <c r="K19" s="11">
        <f>'Рейтинговая таблица организаций'!G8</f>
        <v>61</v>
      </c>
      <c r="L19" s="12" t="str">
        <f>IF('Рейтинговая таблица организаций'!H8&lt;1,"Отсутствуют или не функционируют дистанционные способы взаимодействия",(IF('Рейтинговая таблица организаций'!H8&lt;4,"В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 s="17">
        <f>'Рейтинговая таблица организаций'!H8</f>
        <v>4</v>
      </c>
      <c r="N19" s="12">
        <f>IF('Рейтинговая таблица организаций'!H8&lt;1,0,(IF('Рейтинговая таблица организаций'!H8&lt;4,30,100)))</f>
        <v>100</v>
      </c>
      <c r="O19" s="12" t="s">
        <v>162</v>
      </c>
      <c r="P19" s="12">
        <f>'Рейтинговая таблица организаций'!I8</f>
        <v>313</v>
      </c>
      <c r="Q19" s="12">
        <f>'Рейтинговая таблица организаций'!J8</f>
        <v>314</v>
      </c>
      <c r="R19" s="12" t="s">
        <v>163</v>
      </c>
      <c r="S19" s="12">
        <f>'Рейтинговая таблица организаций'!K8</f>
        <v>300</v>
      </c>
      <c r="T19" s="12">
        <f>'Рейтинговая таблица организаций'!L8</f>
        <v>301</v>
      </c>
      <c r="U19" s="12" t="str">
        <f>IF('Рейтинговая таблица организаций'!U8&lt;1,"Отсутствуют комфортные условия",(IF('Рейтинговая таблица организаций'!U8&lt;5,"Количество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 s="17">
        <f>'Рейтинговая таблица организаций'!U8</f>
        <v>5</v>
      </c>
      <c r="W19" s="12">
        <f>IF('Рейтинговая таблица организаций'!U8&lt;1,0,(IF('Рейтинговая таблица организаций'!U8&lt;4,20,100)))</f>
        <v>100</v>
      </c>
      <c r="X19" s="12" t="s">
        <v>164</v>
      </c>
      <c r="Y19" s="12">
        <f>'Рейтинговая таблица организаций'!X8</f>
        <v>319</v>
      </c>
      <c r="Z19" s="12">
        <f>'Рейтинговая таблица организаций'!Y8</f>
        <v>320</v>
      </c>
      <c r="AA19" s="12" t="str">
        <f>IF('Рейтинговая таблица организаций'!AD8&lt;1,"Отсутствуют условия доступности для инвалидов",(IF('Рейтинговая таблица организаций'!AD8&lt;5,"Количество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9" s="16">
        <f>'Рейтинговая таблица организаций'!AD8</f>
        <v>5</v>
      </c>
      <c r="AC19" s="12">
        <f>IF('Рейтинговая таблица организаций'!AD8&lt;1,0,(IF('Рейтинговая таблица организаций'!AD8&lt;5,20,100)))</f>
        <v>100</v>
      </c>
      <c r="AD19" s="12" t="str">
        <f>IF('Рейтинговая таблица организаций'!AE8&lt;1,"Отсутствуют условия доступности, позволяющие инвалидам получать услуги наравне с другими",(IF('Рейтинговая таблица организаций'!AE8&lt;5,"Количество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9" s="17">
        <f>'Рейтинговая таблица организаций'!AE8</f>
        <v>6</v>
      </c>
      <c r="AF19" s="12">
        <f>IF('Рейтинговая таблица организаций'!AE8&lt;1,0,(IF('Рейтинговая таблица организаций'!AE8&lt;5,20,100)))</f>
        <v>100</v>
      </c>
      <c r="AG19" s="12" t="s">
        <v>165</v>
      </c>
      <c r="AH19" s="12">
        <f>'Рейтинговая таблица организаций'!AF8</f>
        <v>1</v>
      </c>
      <c r="AI19" s="12">
        <f>'Рейтинговая таблица организаций'!AG8</f>
        <v>1</v>
      </c>
      <c r="AJ19" s="12" t="s">
        <v>166</v>
      </c>
      <c r="AK19" s="12">
        <f>'Рейтинговая таблица организаций'!AL8</f>
        <v>319</v>
      </c>
      <c r="AL19" s="12">
        <f>'Рейтинговая таблица организаций'!AM8</f>
        <v>320</v>
      </c>
      <c r="AM19" s="12" t="s">
        <v>167</v>
      </c>
      <c r="AN19" s="12">
        <f>'Рейтинговая таблица организаций'!AN8</f>
        <v>320</v>
      </c>
      <c r="AO19" s="12">
        <f>'Рейтинговая таблица организаций'!AO8</f>
        <v>320</v>
      </c>
      <c r="AP19" s="12" t="s">
        <v>168</v>
      </c>
      <c r="AQ19" s="12">
        <f>'Рейтинговая таблица организаций'!AP8</f>
        <v>305</v>
      </c>
      <c r="AR19" s="12">
        <f>'Рейтинговая таблица организаций'!AQ8</f>
        <v>306</v>
      </c>
      <c r="AS19" s="12" t="s">
        <v>169</v>
      </c>
      <c r="AT19" s="12">
        <f>'Рейтинговая таблица организаций'!AV8</f>
        <v>320</v>
      </c>
      <c r="AU19" s="12">
        <f>'Рейтинговая таблица организаций'!AW8</f>
        <v>320</v>
      </c>
      <c r="AV19" s="12" t="s">
        <v>170</v>
      </c>
      <c r="AW19" s="12">
        <f>'Рейтинговая таблица организаций'!AX8</f>
        <v>319</v>
      </c>
      <c r="AX19" s="12">
        <f>'Рейтинговая таблица организаций'!AY8</f>
        <v>320</v>
      </c>
      <c r="AY19" s="12" t="s">
        <v>171</v>
      </c>
      <c r="AZ19" s="12">
        <f>'Рейтинговая таблица организаций'!AZ8</f>
        <v>319</v>
      </c>
      <c r="BA19" s="12">
        <f>'Рейтинговая таблица организаций'!BA8</f>
        <v>320</v>
      </c>
    </row>
    <row r="20" spans="1:53" ht="15.75">
      <c r="A20" s="9">
        <f>'бланки '!CY11</f>
        <v>6</v>
      </c>
      <c r="B20" s="9" t="str">
        <f>'бланки '!C11</f>
        <v>Муниципальное бюджетное общеобразовательное учреждение – средняя общеобразовательная школа № 6 г. Орла</v>
      </c>
      <c r="C20" s="9">
        <f>'для bus.gov.ru'!C9</f>
        <v>821</v>
      </c>
      <c r="D20" s="9">
        <f>'для bus.gov.ru'!D9</f>
        <v>574</v>
      </c>
      <c r="E20" s="15">
        <f>'для bus.gov.ru'!H9</f>
        <v>0.69914738124238729</v>
      </c>
      <c r="F20" s="10" t="s">
        <v>160</v>
      </c>
      <c r="G20" s="11">
        <f>'Рейтинговая таблица организаций'!D9</f>
        <v>14</v>
      </c>
      <c r="H20" s="11">
        <f>'Рейтинговая таблица организаций'!E9</f>
        <v>14</v>
      </c>
      <c r="I20" s="10" t="s">
        <v>161</v>
      </c>
      <c r="J20" s="11">
        <f>'Рейтинговая таблица организаций'!F9</f>
        <v>57</v>
      </c>
      <c r="K20" s="11">
        <f>'Рейтинговая таблица организаций'!G9</f>
        <v>57</v>
      </c>
      <c r="L20" s="12" t="str">
        <f>IF('Рейтинговая таблица организаций'!H9&lt;1,"Отсутствуют или не функционируют дистанционные способы взаимодействия",(IF('Рейтинговая таблица организаций'!H9&lt;4,"В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 s="17">
        <f>'Рейтинговая таблица организаций'!H9</f>
        <v>4</v>
      </c>
      <c r="N20" s="12">
        <f>IF('Рейтинговая таблица организаций'!H9&lt;1,0,(IF('Рейтинговая таблица организаций'!H9&lt;4,30,100)))</f>
        <v>100</v>
      </c>
      <c r="O20" s="12" t="s">
        <v>162</v>
      </c>
      <c r="P20" s="12">
        <f>'Рейтинговая таблица организаций'!I9</f>
        <v>535</v>
      </c>
      <c r="Q20" s="12">
        <f>'Рейтинговая таблица организаций'!J9</f>
        <v>546</v>
      </c>
      <c r="R20" s="12" t="s">
        <v>163</v>
      </c>
      <c r="S20" s="12">
        <f>'Рейтинговая таблица организаций'!K9</f>
        <v>523</v>
      </c>
      <c r="T20" s="12">
        <f>'Рейтинговая таблица организаций'!L9</f>
        <v>533</v>
      </c>
      <c r="U20" s="12" t="str">
        <f>IF('Рейтинговая таблица организаций'!U9&lt;1,"Отсутствуют комфортные условия",(IF('Рейтинговая таблица организаций'!U9&lt;5,"Количество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 s="17">
        <f>'Рейтинговая таблица организаций'!U9</f>
        <v>5</v>
      </c>
      <c r="W20" s="12">
        <f>IF('Рейтинговая таблица организаций'!U9&lt;1,0,(IF('Рейтинговая таблица организаций'!U9&lt;4,20,100)))</f>
        <v>100</v>
      </c>
      <c r="X20" s="12" t="s">
        <v>164</v>
      </c>
      <c r="Y20" s="12">
        <f>'Рейтинговая таблица организаций'!X9</f>
        <v>546</v>
      </c>
      <c r="Z20" s="12">
        <f>'Рейтинговая таблица организаций'!Y9</f>
        <v>574</v>
      </c>
      <c r="AA20" s="12" t="str">
        <f>IF('Рейтинговая таблица организаций'!AD9&lt;1,"Отсутствуют условия доступности для инвалидов",(IF('Рейтинговая таблица организаций'!AD9&lt;5,"Количество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 s="16">
        <f>'Рейтинговая таблица организаций'!AD9</f>
        <v>2</v>
      </c>
      <c r="AC20" s="12">
        <f>IF('Рейтинговая таблица организаций'!AD9&lt;1,0,(IF('Рейтинговая таблица организаций'!AD9&lt;5,20,100)))</f>
        <v>20</v>
      </c>
      <c r="AD20" s="12" t="str">
        <f>IF('Рейтинговая таблица организаций'!AE9&lt;1,"Отсутствуют условия доступности, позволяющие инвалидам получать услуги наравне с другими",(IF('Рейтинговая таблица организаций'!AE9&lt;5,"Количество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 s="17">
        <f>'Рейтинговая таблица организаций'!AE9</f>
        <v>5</v>
      </c>
      <c r="AF20" s="12">
        <f>IF('Рейтинговая таблица организаций'!AE9&lt;1,0,(IF('Рейтинговая таблица организаций'!AE9&lt;5,20,100)))</f>
        <v>100</v>
      </c>
      <c r="AG20" s="12" t="s">
        <v>165</v>
      </c>
      <c r="AH20" s="12">
        <f>'Рейтинговая таблица организаций'!AF9</f>
        <v>2</v>
      </c>
      <c r="AI20" s="12">
        <f>'Рейтинговая таблица организаций'!AG9</f>
        <v>2</v>
      </c>
      <c r="AJ20" s="12" t="s">
        <v>166</v>
      </c>
      <c r="AK20" s="12">
        <f>'Рейтинговая таблица организаций'!AL9</f>
        <v>560</v>
      </c>
      <c r="AL20" s="12">
        <f>'Рейтинговая таблица организаций'!AM9</f>
        <v>574</v>
      </c>
      <c r="AM20" s="12" t="s">
        <v>167</v>
      </c>
      <c r="AN20" s="12">
        <f>'Рейтинговая таблица организаций'!AN9</f>
        <v>555</v>
      </c>
      <c r="AO20" s="12">
        <f>'Рейтинговая таблица организаций'!AO9</f>
        <v>574</v>
      </c>
      <c r="AP20" s="12" t="s">
        <v>168</v>
      </c>
      <c r="AQ20" s="12">
        <f>'Рейтинговая таблица организаций'!AP9</f>
        <v>511</v>
      </c>
      <c r="AR20" s="12">
        <f>'Рейтинговая таблица организаций'!AQ9</f>
        <v>519</v>
      </c>
      <c r="AS20" s="12" t="s">
        <v>169</v>
      </c>
      <c r="AT20" s="12">
        <f>'Рейтинговая таблица организаций'!AV9</f>
        <v>570</v>
      </c>
      <c r="AU20" s="12">
        <f>'Рейтинговая таблица организаций'!AW9</f>
        <v>574</v>
      </c>
      <c r="AV20" s="12" t="s">
        <v>170</v>
      </c>
      <c r="AW20" s="12">
        <f>'Рейтинговая таблица организаций'!AX9</f>
        <v>560</v>
      </c>
      <c r="AX20" s="12">
        <f>'Рейтинговая таблица организаций'!AY9</f>
        <v>574</v>
      </c>
      <c r="AY20" s="12" t="s">
        <v>171</v>
      </c>
      <c r="AZ20" s="12">
        <f>'Рейтинговая таблица организаций'!AZ9</f>
        <v>569</v>
      </c>
      <c r="BA20" s="12">
        <f>'Рейтинговая таблица организаций'!BA9</f>
        <v>574</v>
      </c>
    </row>
    <row r="21" spans="1:53" ht="42" customHeight="1">
      <c r="A21" s="9">
        <f>'бланки '!CY12</f>
        <v>7</v>
      </c>
      <c r="B21" s="9" t="str">
        <f>'бланки '!C12</f>
        <v>Муниципальное бюджетное общеобразовательное учреждение – школа № 7 имени Н.В. Сиротинина города Орла</v>
      </c>
      <c r="C21" s="9">
        <f>'для bus.gov.ru'!C10</f>
        <v>618</v>
      </c>
      <c r="D21" s="9">
        <f>'для bus.gov.ru'!D10</f>
        <v>454</v>
      </c>
      <c r="E21" s="15">
        <f>'для bus.gov.ru'!H10</f>
        <v>0.7346278317152104</v>
      </c>
      <c r="F21" s="10" t="s">
        <v>160</v>
      </c>
      <c r="G21" s="11">
        <f>'Рейтинговая таблица организаций'!D10</f>
        <v>14</v>
      </c>
      <c r="H21" s="11">
        <f>'Рейтинговая таблица организаций'!E10</f>
        <v>14</v>
      </c>
      <c r="I21" s="10" t="s">
        <v>161</v>
      </c>
      <c r="J21" s="11">
        <f>'Рейтинговая таблица организаций'!F10</f>
        <v>58</v>
      </c>
      <c r="K21" s="11">
        <f>'Рейтинговая таблица организаций'!G10</f>
        <v>58</v>
      </c>
      <c r="L21" s="12" t="str">
        <f>IF('Рейтинговая таблица организаций'!H10&lt;1,"Отсутствуют или не функционируют дистанционные способы взаимодействия",(IF('Рейтинговая таблица организаций'!H10&lt;4,"В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 s="17">
        <f>'Рейтинговая таблица организаций'!H10</f>
        <v>4</v>
      </c>
      <c r="N21" s="12">
        <f>IF('Рейтинговая таблица организаций'!H10&lt;1,0,(IF('Рейтинговая таблица организаций'!H10&lt;4,30,100)))</f>
        <v>100</v>
      </c>
      <c r="O21" s="12" t="s">
        <v>162</v>
      </c>
      <c r="P21" s="12">
        <f>'Рейтинговая таблица организаций'!I10</f>
        <v>375</v>
      </c>
      <c r="Q21" s="12">
        <f>'Рейтинговая таблица организаций'!J10</f>
        <v>381</v>
      </c>
      <c r="R21" s="12" t="s">
        <v>163</v>
      </c>
      <c r="S21" s="12">
        <f>'Рейтинговая таблица организаций'!K10</f>
        <v>383</v>
      </c>
      <c r="T21" s="12">
        <f>'Рейтинговая таблица организаций'!L10</f>
        <v>398</v>
      </c>
      <c r="U21" s="12" t="str">
        <f>IF('Рейтинговая таблица организаций'!U10&lt;1,"Отсутствуют комфортные условия",(IF('Рейтинговая таблица организаций'!U10&lt;5,"Количество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 s="17">
        <f>'Рейтинговая таблица организаций'!U10</f>
        <v>5</v>
      </c>
      <c r="W21" s="12">
        <f>IF('Рейтинговая таблица организаций'!U10&lt;1,0,(IF('Рейтинговая таблица организаций'!U10&lt;4,20,100)))</f>
        <v>100</v>
      </c>
      <c r="X21" s="12" t="s">
        <v>164</v>
      </c>
      <c r="Y21" s="12">
        <f>'Рейтинговая таблица организаций'!X10</f>
        <v>452</v>
      </c>
      <c r="Z21" s="12">
        <f>'Рейтинговая таблица организаций'!Y10</f>
        <v>454</v>
      </c>
      <c r="AA21" s="12" t="str">
        <f>IF('Рейтинговая таблица организаций'!AD10&lt;1,"Отсутствуют условия доступности для инвалидов",(IF('Рейтинговая таблица организаций'!AD10&lt;5,"Количество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 s="16">
        <f>'Рейтинговая таблица организаций'!AD10</f>
        <v>3</v>
      </c>
      <c r="AC21" s="12">
        <f>IF('Рейтинговая таблица организаций'!AD10&lt;1,0,(IF('Рейтинговая таблица организаций'!AD10&lt;5,20,100)))</f>
        <v>20</v>
      </c>
      <c r="AD21" s="12" t="str">
        <f>IF('Рейтинговая таблица организаций'!AE10&lt;1,"Отсутствуют условия доступности, позволяющие инвалидам получать услуги наравне с другими",(IF('Рейтинговая таблица организаций'!AE10&lt;5,"Количество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1" s="17">
        <f>'Рейтинговая таблица организаций'!AE10</f>
        <v>5</v>
      </c>
      <c r="AF21" s="12">
        <f>IF('Рейтинговая таблица организаций'!AE10&lt;1,0,(IF('Рейтинговая таблица организаций'!AE10&lt;5,20,100)))</f>
        <v>100</v>
      </c>
      <c r="AG21" s="12" t="s">
        <v>165</v>
      </c>
      <c r="AH21" s="12">
        <f>'Рейтинговая таблица организаций'!AF10</f>
        <v>12</v>
      </c>
      <c r="AI21" s="12">
        <f>'Рейтинговая таблица организаций'!AG10</f>
        <v>12</v>
      </c>
      <c r="AJ21" s="12" t="s">
        <v>166</v>
      </c>
      <c r="AK21" s="12">
        <f>'Рейтинговая таблица организаций'!AL10</f>
        <v>440</v>
      </c>
      <c r="AL21" s="12">
        <f>'Рейтинговая таблица организаций'!AM10</f>
        <v>454</v>
      </c>
      <c r="AM21" s="12" t="s">
        <v>167</v>
      </c>
      <c r="AN21" s="12">
        <f>'Рейтинговая таблица организаций'!AN10</f>
        <v>436</v>
      </c>
      <c r="AO21" s="12">
        <f>'Рейтинговая таблица организаций'!AO10</f>
        <v>454</v>
      </c>
      <c r="AP21" s="12" t="s">
        <v>168</v>
      </c>
      <c r="AQ21" s="12">
        <f>'Рейтинговая таблица организаций'!AP10</f>
        <v>376</v>
      </c>
      <c r="AR21" s="12">
        <f>'Рейтинговая таблица организаций'!AQ10</f>
        <v>384</v>
      </c>
      <c r="AS21" s="12" t="s">
        <v>169</v>
      </c>
      <c r="AT21" s="12">
        <f>'Рейтинговая таблица организаций'!AV10</f>
        <v>450</v>
      </c>
      <c r="AU21" s="12">
        <f>'Рейтинговая таблица организаций'!AW10</f>
        <v>454</v>
      </c>
      <c r="AV21" s="12" t="s">
        <v>170</v>
      </c>
      <c r="AW21" s="12">
        <f>'Рейтинговая таблица организаций'!AX10</f>
        <v>434</v>
      </c>
      <c r="AX21" s="12">
        <f>'Рейтинговая таблица организаций'!AY10</f>
        <v>454</v>
      </c>
      <c r="AY21" s="12" t="s">
        <v>171</v>
      </c>
      <c r="AZ21" s="12">
        <f>'Рейтинговая таблица организаций'!AZ10</f>
        <v>452</v>
      </c>
      <c r="BA21" s="12">
        <f>'Рейтинговая таблица организаций'!BA10</f>
        <v>454</v>
      </c>
    </row>
    <row r="22" spans="1:53" ht="43.5" customHeight="1">
      <c r="A22" s="9">
        <f>'бланки '!CY13</f>
        <v>8</v>
      </c>
      <c r="B22" s="9" t="str">
        <f>'бланки '!C13</f>
        <v>Муниципальное бюджетное общеобразовательное учреждение – средняя общеобразовательная школа № 10 г. Орла</v>
      </c>
      <c r="C22" s="9">
        <f>'для bus.gov.ru'!C11</f>
        <v>731</v>
      </c>
      <c r="D22" s="9">
        <f>'для bus.gov.ru'!D11</f>
        <v>600</v>
      </c>
      <c r="E22" s="15">
        <f>'для bus.gov.ru'!H11</f>
        <v>0.82079343365253077</v>
      </c>
      <c r="F22" s="10" t="s">
        <v>160</v>
      </c>
      <c r="G22" s="11">
        <f>'Рейтинговая таблица организаций'!D11</f>
        <v>14</v>
      </c>
      <c r="H22" s="11">
        <f>'Рейтинговая таблица организаций'!E11</f>
        <v>14</v>
      </c>
      <c r="I22" s="10" t="s">
        <v>161</v>
      </c>
      <c r="J22" s="11">
        <f>'Рейтинговая таблица организаций'!F11</f>
        <v>56</v>
      </c>
      <c r="K22" s="11">
        <f>'Рейтинговая таблица организаций'!G11</f>
        <v>56</v>
      </c>
      <c r="L22" s="12" t="str">
        <f>IF('Рейтинговая таблица организаций'!H11&lt;1,"Отсутствуют или не функционируют дистанционные способы взаимодействия",(IF('Рейтинговая таблица организаций'!H11&lt;4,"В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 s="17">
        <f>'Рейтинговая таблица организаций'!H11</f>
        <v>4</v>
      </c>
      <c r="N22" s="12">
        <f>IF('Рейтинговая таблица организаций'!H11&lt;1,0,(IF('Рейтинговая таблица организаций'!H11&lt;4,30,100)))</f>
        <v>100</v>
      </c>
      <c r="O22" s="12" t="s">
        <v>162</v>
      </c>
      <c r="P22" s="12">
        <f>'Рейтинговая таблица организаций'!I11</f>
        <v>404</v>
      </c>
      <c r="Q22" s="12">
        <f>'Рейтинговая таблица организаций'!J11</f>
        <v>406</v>
      </c>
      <c r="R22" s="12" t="s">
        <v>163</v>
      </c>
      <c r="S22" s="12">
        <f>'Рейтинговая таблица организаций'!K11</f>
        <v>482</v>
      </c>
      <c r="T22" s="12">
        <f>'Рейтинговая таблица организаций'!L11</f>
        <v>498</v>
      </c>
      <c r="U22" s="12" t="str">
        <f>IF('Рейтинговая таблица организаций'!U11&lt;1,"Отсутствуют комфортные условия",(IF('Рейтинговая таблица организаций'!U11&lt;5,"Количество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 s="17">
        <f>'Рейтинговая таблица организаций'!U11</f>
        <v>5</v>
      </c>
      <c r="W22" s="12">
        <f>IF('Рейтинговая таблица организаций'!U11&lt;1,0,(IF('Рейтинговая таблица организаций'!U11&lt;4,20,100)))</f>
        <v>100</v>
      </c>
      <c r="X22" s="12" t="s">
        <v>164</v>
      </c>
      <c r="Y22" s="12">
        <f>'Рейтинговая таблица организаций'!X11</f>
        <v>592</v>
      </c>
      <c r="Z22" s="12">
        <f>'Рейтинговая таблица организаций'!Y11</f>
        <v>600</v>
      </c>
      <c r="AA22" s="12" t="str">
        <f>IF('Рейтинговая таблица организаций'!AD11&lt;1,"Отсутствуют условия доступности для инвалидов",(IF('Рейтинговая таблица организаций'!AD11&lt;5,"Количество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 s="16">
        <f>'Рейтинговая таблица организаций'!AD11</f>
        <v>3</v>
      </c>
      <c r="AC22" s="12">
        <f>IF('Рейтинговая таблица организаций'!AD11&lt;1,0,(IF('Рейтинговая таблица организаций'!AD11&lt;5,20,100)))</f>
        <v>20</v>
      </c>
      <c r="AD22" s="12" t="str">
        <f>IF('Рейтинговая таблица организаций'!AE11&lt;1,"Отсутствуют условия доступности, позволяющие инвалидам получать услуги наравне с другими",(IF('Рейтинговая таблица организаций'!AE11&lt;5,"Количество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 s="17">
        <f>'Рейтинговая таблица организаций'!AE11</f>
        <v>4</v>
      </c>
      <c r="AF22" s="12">
        <f>IF('Рейтинговая таблица организаций'!AE11&lt;1,0,(IF('Рейтинговая таблица организаций'!AE11&lt;5,20,100)))</f>
        <v>20</v>
      </c>
      <c r="AG22" s="12" t="s">
        <v>165</v>
      </c>
      <c r="AH22" s="12">
        <f>'Рейтинговая таблица организаций'!AF11</f>
        <v>5</v>
      </c>
      <c r="AI22" s="12">
        <f>'Рейтинговая таблица организаций'!AG11</f>
        <v>5</v>
      </c>
      <c r="AJ22" s="12" t="s">
        <v>166</v>
      </c>
      <c r="AK22" s="12">
        <f>'Рейтинговая таблица организаций'!AL11</f>
        <v>576</v>
      </c>
      <c r="AL22" s="12">
        <f>'Рейтинговая таблица организаций'!AM11</f>
        <v>600</v>
      </c>
      <c r="AM22" s="12" t="s">
        <v>167</v>
      </c>
      <c r="AN22" s="12">
        <f>'Рейтинговая таблица организаций'!AN11</f>
        <v>591</v>
      </c>
      <c r="AO22" s="12">
        <f>'Рейтинговая таблица организаций'!AO11</f>
        <v>600</v>
      </c>
      <c r="AP22" s="12" t="s">
        <v>168</v>
      </c>
      <c r="AQ22" s="12">
        <f>'Рейтинговая таблица организаций'!AP11</f>
        <v>380</v>
      </c>
      <c r="AR22" s="12">
        <f>'Рейтинговая таблица организаций'!AQ11</f>
        <v>401</v>
      </c>
      <c r="AS22" s="12" t="s">
        <v>169</v>
      </c>
      <c r="AT22" s="12">
        <f>'Рейтинговая таблица организаций'!AV11</f>
        <v>575</v>
      </c>
      <c r="AU22" s="12">
        <f>'Рейтинговая таблица организаций'!AW11</f>
        <v>600</v>
      </c>
      <c r="AV22" s="12" t="s">
        <v>170</v>
      </c>
      <c r="AW22" s="12">
        <f>'Рейтинговая таблица организаций'!AX11</f>
        <v>583</v>
      </c>
      <c r="AX22" s="12">
        <f>'Рейтинговая таблица организаций'!AY11</f>
        <v>600</v>
      </c>
      <c r="AY22" s="12" t="s">
        <v>171</v>
      </c>
      <c r="AZ22" s="12">
        <f>'Рейтинговая таблица организаций'!AZ11</f>
        <v>589</v>
      </c>
      <c r="BA22" s="12">
        <f>'Рейтинговая таблица организаций'!BA11</f>
        <v>600</v>
      </c>
    </row>
    <row r="23" spans="1:53" ht="46.5" customHeight="1">
      <c r="A23" s="9">
        <f>'бланки '!CY14</f>
        <v>9</v>
      </c>
      <c r="B23" s="9" t="str">
        <f>'бланки '!C14</f>
        <v>Муниципальное бюджетное общеобразовательное учреждение – средняя общеобразовательная школа № 11 имени Г.М. Пясецкого г. Орла</v>
      </c>
      <c r="C23" s="9">
        <f>'для bus.gov.ru'!C12</f>
        <v>715</v>
      </c>
      <c r="D23" s="9">
        <f>'для bus.gov.ru'!D12</f>
        <v>567</v>
      </c>
      <c r="E23" s="15">
        <f>'для bus.gov.ru'!H12</f>
        <v>0.79300699300699296</v>
      </c>
      <c r="F23" s="10" t="s">
        <v>160</v>
      </c>
      <c r="G23" s="11">
        <f>'Рейтинговая таблица организаций'!D12</f>
        <v>14</v>
      </c>
      <c r="H23" s="11">
        <f>'Рейтинговая таблица организаций'!E12</f>
        <v>14</v>
      </c>
      <c r="I23" s="10" t="s">
        <v>161</v>
      </c>
      <c r="J23" s="11">
        <f>'Рейтинговая таблица организаций'!F12</f>
        <v>55</v>
      </c>
      <c r="K23" s="11">
        <f>'Рейтинговая таблица организаций'!G12</f>
        <v>55</v>
      </c>
      <c r="L23" s="12" t="str">
        <f>IF('Рейтинговая таблица организаций'!H12&lt;1,"Отсутствуют или не функционируют дистанционные способы взаимодействия",(IF('Рейтинговая таблица организаций'!H12&lt;4,"В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 s="17">
        <f>'Рейтинговая таблица организаций'!H12</f>
        <v>4</v>
      </c>
      <c r="N23" s="12">
        <f>IF('Рейтинговая таблица организаций'!H12&lt;1,0,(IF('Рейтинговая таблица организаций'!H12&lt;4,30,100)))</f>
        <v>100</v>
      </c>
      <c r="O23" s="12" t="s">
        <v>162</v>
      </c>
      <c r="P23" s="12">
        <f>'Рейтинговая таблица организаций'!I12</f>
        <v>482</v>
      </c>
      <c r="Q23" s="12">
        <f>'Рейтинговая таблица организаций'!J12</f>
        <v>490</v>
      </c>
      <c r="R23" s="12" t="s">
        <v>163</v>
      </c>
      <c r="S23" s="12">
        <f>'Рейтинговая таблица организаций'!K12</f>
        <v>497</v>
      </c>
      <c r="T23" s="12">
        <f>'Рейтинговая таблица организаций'!L12</f>
        <v>504</v>
      </c>
      <c r="U23" s="12" t="str">
        <f>IF('Рейтинговая таблица организаций'!U12&lt;1,"Отсутствуют комфортные условия",(IF('Рейтинговая таблица организаций'!U12&lt;5,"Количество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 s="17">
        <f>'Рейтинговая таблица организаций'!U12</f>
        <v>5</v>
      </c>
      <c r="W23" s="12">
        <f>IF('Рейтинговая таблица организаций'!U12&lt;1,0,(IF('Рейтинговая таблица организаций'!U12&lt;4,20,100)))</f>
        <v>100</v>
      </c>
      <c r="X23" s="12" t="s">
        <v>164</v>
      </c>
      <c r="Y23" s="12">
        <f>'Рейтинговая таблица организаций'!X12</f>
        <v>544</v>
      </c>
      <c r="Z23" s="12">
        <f>'Рейтинговая таблица организаций'!Y12</f>
        <v>567</v>
      </c>
      <c r="AA23" s="12" t="str">
        <f>IF('Рейтинговая таблица организаций'!AD12&lt;1,"Отсутствуют условия доступности для инвалидов",(IF('Рейтинговая таблица организаций'!AD12&lt;5,"Количество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 s="16">
        <f>'Рейтинговая таблица организаций'!AD12</f>
        <v>0</v>
      </c>
      <c r="AC23" s="12">
        <f>IF('Рейтинговая таблица организаций'!AD12&lt;1,0,(IF('Рейтинговая таблица организаций'!AD12&lt;5,20,100)))</f>
        <v>0</v>
      </c>
      <c r="AD23" s="12" t="str">
        <f>IF('Рейтинговая таблица организаций'!AE12&lt;1,"Отсутствуют условия доступности, позволяющие инвалидам получать услуги наравне с другими",(IF('Рейтинговая таблица организаций'!AE12&lt;5,"Количество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 s="17">
        <f>'Рейтинговая таблица организаций'!AE12</f>
        <v>4</v>
      </c>
      <c r="AF23" s="12">
        <f>IF('Рейтинговая таблица организаций'!AE12&lt;1,0,(IF('Рейтинговая таблица организаций'!AE12&lt;5,20,100)))</f>
        <v>20</v>
      </c>
      <c r="AG23" s="12" t="s">
        <v>165</v>
      </c>
      <c r="AH23" s="12">
        <f>'Рейтинговая таблица организаций'!AF12</f>
        <v>3</v>
      </c>
      <c r="AI23" s="12">
        <f>'Рейтинговая таблица организаций'!AG12</f>
        <v>3</v>
      </c>
      <c r="AJ23" s="12" t="s">
        <v>166</v>
      </c>
      <c r="AK23" s="12">
        <f>'Рейтинговая таблица организаций'!AL12</f>
        <v>544</v>
      </c>
      <c r="AL23" s="12">
        <f>'Рейтинговая таблица организаций'!AM12</f>
        <v>567</v>
      </c>
      <c r="AM23" s="12" t="s">
        <v>167</v>
      </c>
      <c r="AN23" s="12">
        <f>'Рейтинговая таблица организаций'!AN12</f>
        <v>551</v>
      </c>
      <c r="AO23" s="12">
        <f>'Рейтинговая таблица организаций'!AO12</f>
        <v>567</v>
      </c>
      <c r="AP23" s="12" t="s">
        <v>168</v>
      </c>
      <c r="AQ23" s="12">
        <f>'Рейтинговая таблица организаций'!AP12</f>
        <v>468</v>
      </c>
      <c r="AR23" s="12">
        <f>'Рейтинговая таблица организаций'!AQ12</f>
        <v>474</v>
      </c>
      <c r="AS23" s="12" t="s">
        <v>169</v>
      </c>
      <c r="AT23" s="12">
        <f>'Рейтинговая таблица организаций'!AV12</f>
        <v>550</v>
      </c>
      <c r="AU23" s="12">
        <f>'Рейтинговая таблица организаций'!AW12</f>
        <v>567</v>
      </c>
      <c r="AV23" s="12" t="s">
        <v>170</v>
      </c>
      <c r="AW23" s="12">
        <f>'Рейтинговая таблица организаций'!AX12</f>
        <v>558</v>
      </c>
      <c r="AX23" s="12">
        <f>'Рейтинговая таблица организаций'!AY12</f>
        <v>567</v>
      </c>
      <c r="AY23" s="12" t="s">
        <v>171</v>
      </c>
      <c r="AZ23" s="12">
        <f>'Рейтинговая таблица организаций'!AZ12</f>
        <v>565</v>
      </c>
      <c r="BA23" s="12">
        <f>'Рейтинговая таблица организаций'!BA12</f>
        <v>567</v>
      </c>
    </row>
    <row r="24" spans="1:53" ht="15.75">
      <c r="A24" s="9">
        <f>'бланки '!CY15</f>
        <v>10</v>
      </c>
      <c r="B24" s="9" t="str">
        <f>'бланки '!C15</f>
        <v>Муниципальное бюджетное общеобразовательное учреждение – средняя общеобразовательная школа № 12 имени Героя Советского Союза И.Н. Машкарина г. Орла</v>
      </c>
      <c r="C24" s="9">
        <f>'для bus.gov.ru'!C13</f>
        <v>1010</v>
      </c>
      <c r="D24" s="9">
        <f>'для bus.gov.ru'!D13</f>
        <v>601</v>
      </c>
      <c r="E24" s="15">
        <f>'для bus.gov.ru'!H13</f>
        <v>0.59504950495049502</v>
      </c>
      <c r="F24" s="10" t="s">
        <v>160</v>
      </c>
      <c r="G24" s="11">
        <f>'Рейтинговая таблица организаций'!D13</f>
        <v>14</v>
      </c>
      <c r="H24" s="11">
        <f>'Рейтинговая таблица организаций'!E13</f>
        <v>14</v>
      </c>
      <c r="I24" s="10" t="s">
        <v>161</v>
      </c>
      <c r="J24" s="11">
        <f>'Рейтинговая таблица организаций'!F13</f>
        <v>55</v>
      </c>
      <c r="K24" s="11">
        <f>'Рейтинговая таблица организаций'!G13</f>
        <v>55</v>
      </c>
      <c r="L24" s="12" t="str">
        <f>IF('Рейтинговая таблица организаций'!H13&lt;1,"Отсутствуют или не функционируют дистанционные способы взаимодействия",(IF('Рейтинговая таблица организаций'!H13&lt;4,"В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 s="17">
        <f>'Рейтинговая таблица организаций'!H13</f>
        <v>4</v>
      </c>
      <c r="N24" s="12">
        <f>IF('Рейтинговая таблица организаций'!H13&lt;1,0,(IF('Рейтинговая таблица организаций'!H13&lt;4,30,100)))</f>
        <v>100</v>
      </c>
      <c r="O24" s="12" t="s">
        <v>162</v>
      </c>
      <c r="P24" s="12">
        <f>'Рейтинговая таблица организаций'!I13</f>
        <v>422</v>
      </c>
      <c r="Q24" s="12">
        <f>'Рейтинговая таблица организаций'!J13</f>
        <v>429</v>
      </c>
      <c r="R24" s="12" t="s">
        <v>163</v>
      </c>
      <c r="S24" s="12">
        <f>'Рейтинговая таблица организаций'!K13</f>
        <v>458</v>
      </c>
      <c r="T24" s="12">
        <f>'Рейтинговая таблица организаций'!L13</f>
        <v>481</v>
      </c>
      <c r="U24" s="12" t="str">
        <f>IF('Рейтинговая таблица организаций'!U13&lt;1,"Отсутствуют комфортные условия",(IF('Рейтинговая таблица организаций'!U13&lt;5,"Количество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 s="17">
        <f>'Рейтинговая таблица организаций'!U13</f>
        <v>5</v>
      </c>
      <c r="W24" s="12">
        <f>IF('Рейтинговая таблица организаций'!U13&lt;1,0,(IF('Рейтинговая таблица организаций'!U13&lt;4,20,100)))</f>
        <v>100</v>
      </c>
      <c r="X24" s="12" t="s">
        <v>164</v>
      </c>
      <c r="Y24" s="12">
        <f>'Рейтинговая таблица организаций'!X13</f>
        <v>596</v>
      </c>
      <c r="Z24" s="12">
        <f>'Рейтинговая таблица организаций'!Y13</f>
        <v>601</v>
      </c>
      <c r="AA24" s="12" t="str">
        <f>IF('Рейтинговая таблица организаций'!AD13&lt;1,"Отсутствуют условия доступности для инвалидов",(IF('Рейтинговая таблица организаций'!AD13&lt;5,"Количество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 s="16">
        <f>'Рейтинговая таблица организаций'!AD13</f>
        <v>4</v>
      </c>
      <c r="AC24" s="12">
        <f>IF('Рейтинговая таблица организаций'!AD13&lt;1,0,(IF('Рейтинговая таблица организаций'!AD13&lt;5,20,100)))</f>
        <v>20</v>
      </c>
      <c r="AD24" s="12" t="str">
        <f>IF('Рейтинговая таблица организаций'!AE13&lt;1,"Отсутствуют условия доступности, позволяющие инвалидам получать услуги наравне с другими",(IF('Рейтинговая таблица организаций'!AE13&lt;5,"Количество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 s="17">
        <f>'Рейтинговая таблица организаций'!AE13</f>
        <v>3</v>
      </c>
      <c r="AF24" s="12">
        <f>IF('Рейтинговая таблица организаций'!AE13&lt;1,0,(IF('Рейтинговая таблица организаций'!AE13&lt;5,20,100)))</f>
        <v>20</v>
      </c>
      <c r="AG24" s="12" t="s">
        <v>165</v>
      </c>
      <c r="AH24" s="12">
        <f>'Рейтинговая таблица организаций'!AF13</f>
        <v>6</v>
      </c>
      <c r="AI24" s="12">
        <f>'Рейтинговая таблица организаций'!AG13</f>
        <v>6</v>
      </c>
      <c r="AJ24" s="12" t="s">
        <v>166</v>
      </c>
      <c r="AK24" s="12">
        <f>'Рейтинговая таблица организаций'!AL13</f>
        <v>584</v>
      </c>
      <c r="AL24" s="12">
        <f>'Рейтинговая таблица организаций'!AM13</f>
        <v>601</v>
      </c>
      <c r="AM24" s="12" t="s">
        <v>167</v>
      </c>
      <c r="AN24" s="12">
        <f>'Рейтинговая таблица организаций'!AN13</f>
        <v>573</v>
      </c>
      <c r="AO24" s="12">
        <f>'Рейтинговая таблица организаций'!AO13</f>
        <v>601</v>
      </c>
      <c r="AP24" s="12" t="s">
        <v>168</v>
      </c>
      <c r="AQ24" s="12">
        <f>'Рейтинговая таблица организаций'!AP13</f>
        <v>404</v>
      </c>
      <c r="AR24" s="12">
        <f>'Рейтинговая таблица организаций'!AQ13</f>
        <v>422</v>
      </c>
      <c r="AS24" s="12" t="s">
        <v>169</v>
      </c>
      <c r="AT24" s="12">
        <f>'Рейтинговая таблица организаций'!AV13</f>
        <v>601</v>
      </c>
      <c r="AU24" s="12">
        <f>'Рейтинговая таблица организаций'!AW13</f>
        <v>601</v>
      </c>
      <c r="AV24" s="12" t="s">
        <v>170</v>
      </c>
      <c r="AW24" s="12">
        <f>'Рейтинговая таблица организаций'!AX13</f>
        <v>584</v>
      </c>
      <c r="AX24" s="12">
        <f>'Рейтинговая таблица организаций'!AY13</f>
        <v>601</v>
      </c>
      <c r="AY24" s="12" t="s">
        <v>171</v>
      </c>
      <c r="AZ24" s="12">
        <f>'Рейтинговая таблица организаций'!AZ13</f>
        <v>588</v>
      </c>
      <c r="BA24" s="12">
        <f>'Рейтинговая таблица организаций'!BA13</f>
        <v>601</v>
      </c>
    </row>
    <row r="25" spans="1:53" ht="37.5" customHeight="1">
      <c r="A25" s="9">
        <f>'бланки '!CY16</f>
        <v>11</v>
      </c>
      <c r="B25" s="9" t="str">
        <f>'бланки '!C16</f>
        <v>Муниципальное бюджетное общеобразовательное учреждение – средняя общеобразовательная школа № 13 имени Героя Советского Союза А.П. Маресьева г. Орла</v>
      </c>
      <c r="C25" s="9">
        <f>'для bus.gov.ru'!C14</f>
        <v>1401</v>
      </c>
      <c r="D25" s="9">
        <f>'для bus.gov.ru'!D14</f>
        <v>600</v>
      </c>
      <c r="E25" s="15">
        <f>'для bus.gov.ru'!H14</f>
        <v>0.42826552462526768</v>
      </c>
      <c r="F25" s="10" t="s">
        <v>160</v>
      </c>
      <c r="G25" s="11">
        <f>'Рейтинговая таблица организаций'!D14</f>
        <v>14</v>
      </c>
      <c r="H25" s="11">
        <f>'Рейтинговая таблица организаций'!E14</f>
        <v>14</v>
      </c>
      <c r="I25" s="10" t="s">
        <v>161</v>
      </c>
      <c r="J25" s="11">
        <f>'Рейтинговая таблица организаций'!F14</f>
        <v>55</v>
      </c>
      <c r="K25" s="11">
        <f>'Рейтинговая таблица организаций'!G14</f>
        <v>55</v>
      </c>
      <c r="L25" s="12" t="str">
        <f>IF('Рейтинговая таблица организаций'!H14&lt;1,"Отсутствуют или не функционируют дистанционные способы взаимодействия",(IF('Рейтинговая таблица организаций'!H14&lt;4,"В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 s="17">
        <f>'Рейтинговая таблица организаций'!H14</f>
        <v>4</v>
      </c>
      <c r="N25" s="12">
        <f>IF('Рейтинговая таблица организаций'!H14&lt;1,0,(IF('Рейтинговая таблица организаций'!H14&lt;4,30,100)))</f>
        <v>100</v>
      </c>
      <c r="O25" s="12" t="s">
        <v>162</v>
      </c>
      <c r="P25" s="12">
        <f>'Рейтинговая таблица организаций'!I14</f>
        <v>349</v>
      </c>
      <c r="Q25" s="12">
        <f>'Рейтинговая таблица организаций'!J14</f>
        <v>356</v>
      </c>
      <c r="R25" s="12" t="s">
        <v>163</v>
      </c>
      <c r="S25" s="12">
        <f>'Рейтинговая таблица организаций'!K14</f>
        <v>418</v>
      </c>
      <c r="T25" s="12">
        <f>'Рейтинговая таблица организаций'!L14</f>
        <v>440</v>
      </c>
      <c r="U25" s="12" t="str">
        <f>IF('Рейтинговая таблица организаций'!U14&lt;1,"Отсутствуют комфортные условия",(IF('Рейтинговая таблица организаций'!U14&lt;5,"Количество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 s="17">
        <f>'Рейтинговая таблица организаций'!U14</f>
        <v>5</v>
      </c>
      <c r="W25" s="12">
        <f>IF('Рейтинговая таблица организаций'!U14&lt;1,0,(IF('Рейтинговая таблица организаций'!U14&lt;4,20,100)))</f>
        <v>100</v>
      </c>
      <c r="X25" s="12" t="s">
        <v>164</v>
      </c>
      <c r="Y25" s="12">
        <f>'Рейтинговая таблица организаций'!X14</f>
        <v>599</v>
      </c>
      <c r="Z25" s="12">
        <f>'Рейтинговая таблица организаций'!Y14</f>
        <v>600</v>
      </c>
      <c r="AA25" s="12" t="str">
        <f>IF('Рейтинговая таблица организаций'!AD14&lt;1,"Отсутствуют условия доступности для инвалидов",(IF('Рейтинговая таблица организаций'!AD14&lt;5,"Количество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 s="16">
        <f>'Рейтинговая таблица организаций'!AD14</f>
        <v>0</v>
      </c>
      <c r="AC25" s="12">
        <f>IF('Рейтинговая таблица организаций'!AD14&lt;1,0,(IF('Рейтинговая таблица организаций'!AD14&lt;5,20,100)))</f>
        <v>0</v>
      </c>
      <c r="AD25" s="12" t="str">
        <f>IF('Рейтинговая таблица организаций'!AE14&lt;1,"Отсутствуют условия доступности, позволяющие инвалидам получать услуги наравне с другими",(IF('Рейтинговая таблица организаций'!AE14&lt;5,"Количество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 s="17">
        <f>'Рейтинговая таблица организаций'!AE14</f>
        <v>3</v>
      </c>
      <c r="AF25" s="12">
        <f>IF('Рейтинговая таблица организаций'!AE14&lt;1,0,(IF('Рейтинговая таблица организаций'!AE14&lt;5,20,100)))</f>
        <v>20</v>
      </c>
      <c r="AG25" s="12" t="s">
        <v>165</v>
      </c>
      <c r="AH25" s="12">
        <f>'Рейтинговая таблица организаций'!AF14</f>
        <v>11</v>
      </c>
      <c r="AI25" s="12">
        <f>'Рейтинговая таблица организаций'!AG14</f>
        <v>11</v>
      </c>
      <c r="AJ25" s="12" t="s">
        <v>166</v>
      </c>
      <c r="AK25" s="12">
        <f>'Рейтинговая таблица организаций'!AL14</f>
        <v>595</v>
      </c>
      <c r="AL25" s="12">
        <f>'Рейтинговая таблица организаций'!AM14</f>
        <v>600</v>
      </c>
      <c r="AM25" s="12" t="s">
        <v>167</v>
      </c>
      <c r="AN25" s="12">
        <f>'Рейтинговая таблица организаций'!AN14</f>
        <v>597</v>
      </c>
      <c r="AO25" s="12">
        <f>'Рейтинговая таблица организаций'!AO14</f>
        <v>600</v>
      </c>
      <c r="AP25" s="12" t="s">
        <v>168</v>
      </c>
      <c r="AQ25" s="12">
        <f>'Рейтинговая таблица организаций'!AP14</f>
        <v>364</v>
      </c>
      <c r="AR25" s="12">
        <f>'Рейтинговая таблица организаций'!AQ14</f>
        <v>378</v>
      </c>
      <c r="AS25" s="12" t="s">
        <v>169</v>
      </c>
      <c r="AT25" s="12">
        <f>'Рейтинговая таблица организаций'!AV14</f>
        <v>578</v>
      </c>
      <c r="AU25" s="12">
        <f>'Рейтинговая таблица организаций'!AW14</f>
        <v>600</v>
      </c>
      <c r="AV25" s="12" t="s">
        <v>170</v>
      </c>
      <c r="AW25" s="12">
        <f>'Рейтинговая таблица организаций'!AX14</f>
        <v>594</v>
      </c>
      <c r="AX25" s="12">
        <f>'Рейтинговая таблица организаций'!AY14</f>
        <v>600</v>
      </c>
      <c r="AY25" s="12" t="s">
        <v>171</v>
      </c>
      <c r="AZ25" s="12">
        <f>'Рейтинговая таблица организаций'!AZ14</f>
        <v>587</v>
      </c>
      <c r="BA25" s="12">
        <f>'Рейтинговая таблица организаций'!BA14</f>
        <v>600</v>
      </c>
    </row>
    <row r="26" spans="1:53" ht="15.75">
      <c r="A26" s="9">
        <f>'бланки '!CY17</f>
        <v>12</v>
      </c>
      <c r="B26" s="9" t="str">
        <f>'бланки '!C17</f>
        <v>Муниципальное бюджетное общеобразовательное учреждение – средняя общеобразовательная школа № 15 имени М.В. Гордеева г. Орла</v>
      </c>
      <c r="C26" s="9">
        <f>'для bus.gov.ru'!C15</f>
        <v>725</v>
      </c>
      <c r="D26" s="9">
        <f>'для bus.gov.ru'!D15</f>
        <v>554</v>
      </c>
      <c r="E26" s="15">
        <f>'для bus.gov.ru'!H15</f>
        <v>0.7641379310344828</v>
      </c>
      <c r="F26" s="10" t="s">
        <v>160</v>
      </c>
      <c r="G26" s="11">
        <f>'Рейтинговая таблица организаций'!D15</f>
        <v>14</v>
      </c>
      <c r="H26" s="11">
        <f>'Рейтинговая таблица организаций'!E15</f>
        <v>14</v>
      </c>
      <c r="I26" s="10" t="s">
        <v>161</v>
      </c>
      <c r="J26" s="11">
        <f>'Рейтинговая таблица организаций'!F15</f>
        <v>55</v>
      </c>
      <c r="K26" s="11">
        <f>'Рейтинговая таблица организаций'!G15</f>
        <v>55</v>
      </c>
      <c r="L26" s="12" t="str">
        <f>IF('Рейтинговая таблица организаций'!H15&lt;1,"Отсутствуют или не функционируют дистанционные способы взаимодействия",(IF('Рейтинговая таблица организаций'!H15&lt;4,"В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 s="17">
        <f>'Рейтинговая таблица организаций'!H15</f>
        <v>4</v>
      </c>
      <c r="N26" s="12">
        <f>IF('Рейтинговая таблица организаций'!H15&lt;1,0,(IF('Рейтинговая таблица организаций'!H15&lt;4,30,100)))</f>
        <v>100</v>
      </c>
      <c r="O26" s="12" t="s">
        <v>162</v>
      </c>
      <c r="P26" s="12">
        <f>'Рейтинговая таблица организаций'!I15</f>
        <v>536</v>
      </c>
      <c r="Q26" s="12">
        <f>'Рейтинговая таблица организаций'!J15</f>
        <v>537</v>
      </c>
      <c r="R26" s="12" t="s">
        <v>163</v>
      </c>
      <c r="S26" s="12">
        <f>'Рейтинговая таблица организаций'!K15</f>
        <v>542</v>
      </c>
      <c r="T26" s="12">
        <f>'Рейтинговая таблица организаций'!L15</f>
        <v>546</v>
      </c>
      <c r="U26" s="12" t="str">
        <f>IF('Рейтинговая таблица организаций'!U15&lt;1,"Отсутствуют комфортные условия",(IF('Рейтинговая таблица организаций'!U15&lt;5,"Количество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 s="17">
        <f>'Рейтинговая таблица организаций'!U15</f>
        <v>5</v>
      </c>
      <c r="W26" s="12">
        <f>IF('Рейтинговая таблица организаций'!U15&lt;1,0,(IF('Рейтинговая таблица организаций'!U15&lt;4,20,100)))</f>
        <v>100</v>
      </c>
      <c r="X26" s="12" t="s">
        <v>164</v>
      </c>
      <c r="Y26" s="12">
        <f>'Рейтинговая таблица организаций'!X15</f>
        <v>540</v>
      </c>
      <c r="Z26" s="12">
        <f>'Рейтинговая таблица организаций'!Y15</f>
        <v>554</v>
      </c>
      <c r="AA26" s="12" t="str">
        <f>IF('Рейтинговая таблица организаций'!AD15&lt;1,"Отсутствуют условия доступности для инвалидов",(IF('Рейтинговая таблица организаций'!AD15&lt;5,"Количество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 s="16">
        <f>'Рейтинговая таблица организаций'!AD15</f>
        <v>1</v>
      </c>
      <c r="AC26" s="12">
        <f>IF('Рейтинговая таблица организаций'!AD15&lt;1,0,(IF('Рейтинговая таблица организаций'!AD15&lt;5,20,100)))</f>
        <v>20</v>
      </c>
      <c r="AD26" s="12" t="str">
        <f>IF('Рейтинговая таблица организаций'!AE15&lt;1,"Отсутствуют условия доступности, позволяющие инвалидам получать услуги наравне с другими",(IF('Рейтинговая таблица организаций'!AE15&lt;5,"Количество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 s="17">
        <f>'Рейтинговая таблица организаций'!AE15</f>
        <v>3</v>
      </c>
      <c r="AF26" s="12">
        <f>IF('Рейтинговая таблица организаций'!AE15&lt;1,0,(IF('Рейтинговая таблица организаций'!AE15&lt;5,20,100)))</f>
        <v>20</v>
      </c>
      <c r="AG26" s="12" t="s">
        <v>165</v>
      </c>
      <c r="AH26" s="12">
        <f>'Рейтинговая таблица организаций'!AF15</f>
        <v>14</v>
      </c>
      <c r="AI26" s="12">
        <f>'Рейтинговая таблица организаций'!AG15</f>
        <v>14</v>
      </c>
      <c r="AJ26" s="12" t="s">
        <v>166</v>
      </c>
      <c r="AK26" s="12">
        <f>'Рейтинговая таблица организаций'!AL15</f>
        <v>552</v>
      </c>
      <c r="AL26" s="12">
        <f>'Рейтинговая таблица организаций'!AM15</f>
        <v>554</v>
      </c>
      <c r="AM26" s="12" t="s">
        <v>167</v>
      </c>
      <c r="AN26" s="12">
        <f>'Рейтинговая таблица организаций'!AN15</f>
        <v>554</v>
      </c>
      <c r="AO26" s="12">
        <f>'Рейтинговая таблица организаций'!AO15</f>
        <v>554</v>
      </c>
      <c r="AP26" s="12" t="s">
        <v>168</v>
      </c>
      <c r="AQ26" s="12">
        <f>'Рейтинговая таблица организаций'!AP15</f>
        <v>528</v>
      </c>
      <c r="AR26" s="12">
        <f>'Рейтинговая таблица организаций'!AQ15</f>
        <v>528</v>
      </c>
      <c r="AS26" s="12" t="s">
        <v>169</v>
      </c>
      <c r="AT26" s="12">
        <f>'Рейтинговая таблица организаций'!AV15</f>
        <v>547</v>
      </c>
      <c r="AU26" s="12">
        <f>'Рейтинговая таблица организаций'!AW15</f>
        <v>554</v>
      </c>
      <c r="AV26" s="12" t="s">
        <v>170</v>
      </c>
      <c r="AW26" s="12">
        <f>'Рейтинговая таблица организаций'!AX15</f>
        <v>551</v>
      </c>
      <c r="AX26" s="12">
        <f>'Рейтинговая таблица организаций'!AY15</f>
        <v>554</v>
      </c>
      <c r="AY26" s="12" t="s">
        <v>171</v>
      </c>
      <c r="AZ26" s="12">
        <f>'Рейтинговая таблица организаций'!AZ15</f>
        <v>552</v>
      </c>
      <c r="BA26" s="12">
        <f>'Рейтинговая таблица организаций'!BA15</f>
        <v>554</v>
      </c>
    </row>
    <row r="27" spans="1:53" ht="39.75" customHeight="1">
      <c r="A27" s="9">
        <f>'бланки '!CY18</f>
        <v>13</v>
      </c>
      <c r="B27" s="9" t="str">
        <f>'бланки '!C18</f>
        <v>Муниципальное бюджетное общеобразовательное учреждение – гимназия № 16 г. Орла</v>
      </c>
      <c r="C27" s="9">
        <f>'для bus.gov.ru'!C16</f>
        <v>578</v>
      </c>
      <c r="D27" s="9">
        <f>'для bus.gov.ru'!D16</f>
        <v>420</v>
      </c>
      <c r="E27" s="15">
        <f>'для bus.gov.ru'!H16</f>
        <v>0.72664359861591699</v>
      </c>
      <c r="F27" s="10" t="s">
        <v>160</v>
      </c>
      <c r="G27" s="11">
        <f>'Рейтинговая таблица организаций'!D16</f>
        <v>14</v>
      </c>
      <c r="H27" s="11">
        <f>'Рейтинговая таблица организаций'!E16</f>
        <v>14</v>
      </c>
      <c r="I27" s="10" t="s">
        <v>161</v>
      </c>
      <c r="J27" s="11">
        <f>'Рейтинговая таблица организаций'!F16</f>
        <v>56</v>
      </c>
      <c r="K27" s="11">
        <f>'Рейтинговая таблица организаций'!G16</f>
        <v>56</v>
      </c>
      <c r="L27" s="12" t="str">
        <f>IF('Рейтинговая таблица организаций'!H16&lt;1,"Отсутствуют или не функционируют дистанционные способы взаимодействия",(IF('Рейтинговая таблица организаций'!H16&lt;4,"В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 s="17">
        <f>'Рейтинговая таблица организаций'!H16</f>
        <v>4</v>
      </c>
      <c r="N27" s="12">
        <f>IF('Рейтинговая таблица организаций'!H16&lt;1,0,(IF('Рейтинговая таблица организаций'!H16&lt;4,30,100)))</f>
        <v>100</v>
      </c>
      <c r="O27" s="12" t="s">
        <v>162</v>
      </c>
      <c r="P27" s="12">
        <f>'Рейтинговая таблица организаций'!I16</f>
        <v>381</v>
      </c>
      <c r="Q27" s="12">
        <f>'Рейтинговая таблица организаций'!J16</f>
        <v>385</v>
      </c>
      <c r="R27" s="12" t="s">
        <v>163</v>
      </c>
      <c r="S27" s="12">
        <f>'Рейтинговая таблица организаций'!K16</f>
        <v>360</v>
      </c>
      <c r="T27" s="12">
        <f>'Рейтинговая таблица организаций'!L16</f>
        <v>364</v>
      </c>
      <c r="U27" s="12" t="str">
        <f>IF('Рейтинговая таблица организаций'!U16&lt;1,"Отсутствуют комфортные условия",(IF('Рейтинговая таблица организаций'!U16&lt;5,"Количество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 s="17">
        <f>'Рейтинговая таблица организаций'!U16</f>
        <v>5</v>
      </c>
      <c r="W27" s="12">
        <f>IF('Рейтинговая таблица организаций'!U16&lt;1,0,(IF('Рейтинговая таблица организаций'!U16&lt;4,20,100)))</f>
        <v>100</v>
      </c>
      <c r="X27" s="12" t="s">
        <v>164</v>
      </c>
      <c r="Y27" s="12">
        <f>'Рейтинговая таблица организаций'!X16</f>
        <v>412</v>
      </c>
      <c r="Z27" s="12">
        <f>'Рейтинговая таблица организаций'!Y16</f>
        <v>420</v>
      </c>
      <c r="AA27" s="12" t="str">
        <f>IF('Рейтинговая таблица организаций'!AD16&lt;1,"Отсутствуют условия доступности для инвалидов",(IF('Рейтинговая таблица организаций'!AD16&lt;5,"Количество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 s="16">
        <f>'Рейтинговая таблица организаций'!AD16</f>
        <v>2</v>
      </c>
      <c r="AC27" s="12">
        <f>IF('Рейтинговая таблица организаций'!AD16&lt;1,0,(IF('Рейтинговая таблица организаций'!AD16&lt;5,20,100)))</f>
        <v>20</v>
      </c>
      <c r="AD27" s="12" t="str">
        <f>IF('Рейтинговая таблица организаций'!AE16&lt;1,"Отсутствуют условия доступности, позволяющие инвалидам получать услуги наравне с другими",(IF('Рейтинговая таблица организаций'!AE16&lt;5,"Количество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 s="17">
        <f>'Рейтинговая таблица организаций'!AE16</f>
        <v>4</v>
      </c>
      <c r="AF27" s="12">
        <f>IF('Рейтинговая таблица организаций'!AE16&lt;1,0,(IF('Рейтинговая таблица организаций'!AE16&lt;5,20,100)))</f>
        <v>20</v>
      </c>
      <c r="AG27" s="12" t="s">
        <v>165</v>
      </c>
      <c r="AH27" s="12">
        <f>'Рейтинговая таблица организаций'!AF16</f>
        <v>6</v>
      </c>
      <c r="AI27" s="12">
        <f>'Рейтинговая таблица организаций'!AG16</f>
        <v>6</v>
      </c>
      <c r="AJ27" s="12" t="s">
        <v>166</v>
      </c>
      <c r="AK27" s="12">
        <f>'Рейтинговая таблица организаций'!AL16</f>
        <v>417</v>
      </c>
      <c r="AL27" s="12">
        <f>'Рейтинговая таблица организаций'!AM16</f>
        <v>420</v>
      </c>
      <c r="AM27" s="12" t="s">
        <v>167</v>
      </c>
      <c r="AN27" s="12">
        <f>'Рейтинговая таблица организаций'!AN16</f>
        <v>400</v>
      </c>
      <c r="AO27" s="12">
        <f>'Рейтинговая таблица организаций'!AO16</f>
        <v>420</v>
      </c>
      <c r="AP27" s="12" t="s">
        <v>168</v>
      </c>
      <c r="AQ27" s="12">
        <f>'Рейтинговая таблица организаций'!AP16</f>
        <v>366</v>
      </c>
      <c r="AR27" s="12">
        <f>'Рейтинговая таблица организаций'!AQ16</f>
        <v>372</v>
      </c>
      <c r="AS27" s="12" t="s">
        <v>169</v>
      </c>
      <c r="AT27" s="12">
        <f>'Рейтинговая таблица организаций'!AV16</f>
        <v>401</v>
      </c>
      <c r="AU27" s="12">
        <f>'Рейтинговая таблица организаций'!AW16</f>
        <v>420</v>
      </c>
      <c r="AV27" s="12" t="s">
        <v>170</v>
      </c>
      <c r="AW27" s="12">
        <f>'Рейтинговая таблица организаций'!AX16</f>
        <v>417</v>
      </c>
      <c r="AX27" s="12">
        <f>'Рейтинговая таблица организаций'!AY16</f>
        <v>420</v>
      </c>
      <c r="AY27" s="12" t="s">
        <v>171</v>
      </c>
      <c r="AZ27" s="12">
        <f>'Рейтинговая таблица организаций'!AZ16</f>
        <v>408</v>
      </c>
      <c r="BA27" s="12">
        <f>'Рейтинговая таблица организаций'!BA16</f>
        <v>420</v>
      </c>
    </row>
    <row r="28" spans="1:53" ht="29.25" customHeight="1">
      <c r="A28" s="9">
        <f>'бланки '!CY19</f>
        <v>14</v>
      </c>
      <c r="B28" s="9" t="str">
        <f>'бланки '!C19</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28" s="9">
        <f>'для bus.gov.ru'!C17</f>
        <v>684</v>
      </c>
      <c r="D28" s="9">
        <f>'для bus.gov.ru'!D17</f>
        <v>482</v>
      </c>
      <c r="E28" s="15">
        <f>'для bus.gov.ru'!H17</f>
        <v>0.70467836257309946</v>
      </c>
      <c r="F28" s="10" t="s">
        <v>160</v>
      </c>
      <c r="G28" s="11">
        <f>'Рейтинговая таблица организаций'!D17</f>
        <v>14</v>
      </c>
      <c r="H28" s="11">
        <f>'Рейтинговая таблица организаций'!E17</f>
        <v>14</v>
      </c>
      <c r="I28" s="10" t="s">
        <v>161</v>
      </c>
      <c r="J28" s="11">
        <f>'Рейтинговая таблица организаций'!F17</f>
        <v>56</v>
      </c>
      <c r="K28" s="11">
        <f>'Рейтинговая таблица организаций'!G17</f>
        <v>56</v>
      </c>
      <c r="L28" s="12" t="str">
        <f>IF('Рейтинговая таблица организаций'!H17&lt;1,"Отсутствуют или не функционируют дистанционные способы взаимодействия",(IF('Рейтинговая таблица организаций'!H17&lt;4,"В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 s="17">
        <f>'Рейтинговая таблица организаций'!H17</f>
        <v>4</v>
      </c>
      <c r="N28" s="12">
        <f>IF('Рейтинговая таблица организаций'!H17&lt;1,0,(IF('Рейтинговая таблица организаций'!H17&lt;4,30,100)))</f>
        <v>100</v>
      </c>
      <c r="O28" s="12" t="s">
        <v>162</v>
      </c>
      <c r="P28" s="12">
        <f>'Рейтинговая таблица организаций'!I17</f>
        <v>427</v>
      </c>
      <c r="Q28" s="12">
        <f>'Рейтинговая таблица организаций'!J17</f>
        <v>432</v>
      </c>
      <c r="R28" s="12" t="s">
        <v>163</v>
      </c>
      <c r="S28" s="12">
        <f>'Рейтинговая таблица организаций'!K17</f>
        <v>393</v>
      </c>
      <c r="T28" s="12">
        <f>'Рейтинговая таблица организаций'!L17</f>
        <v>406</v>
      </c>
      <c r="U28" s="12" t="str">
        <f>IF('Рейтинговая таблица организаций'!U17&lt;1,"Отсутствуют комфортные условия",(IF('Рейтинговая таблица организаций'!U17&lt;5,"Количество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 s="17">
        <f>'Рейтинговая таблица организаций'!U17</f>
        <v>5</v>
      </c>
      <c r="W28" s="12">
        <f>IF('Рейтинговая таблица организаций'!U17&lt;1,0,(IF('Рейтинговая таблица организаций'!U17&lt;4,20,100)))</f>
        <v>100</v>
      </c>
      <c r="X28" s="12" t="s">
        <v>164</v>
      </c>
      <c r="Y28" s="12">
        <f>'Рейтинговая таблица организаций'!X17</f>
        <v>470</v>
      </c>
      <c r="Z28" s="12">
        <f>'Рейтинговая таблица организаций'!Y17</f>
        <v>482</v>
      </c>
      <c r="AA28" s="12" t="str">
        <f>IF('Рейтинговая таблица организаций'!AD17&lt;1,"Отсутствуют условия доступности для инвалидов",(IF('Рейтинговая таблица организаций'!AD17&lt;5,"Количество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 s="16">
        <f>'Рейтинговая таблица организаций'!AD17</f>
        <v>0</v>
      </c>
      <c r="AC28" s="12">
        <f>IF('Рейтинговая таблица организаций'!AD17&lt;1,0,(IF('Рейтинговая таблица организаций'!AD17&lt;5,20,100)))</f>
        <v>0</v>
      </c>
      <c r="AD28" s="12" t="str">
        <f>IF('Рейтинговая таблица организаций'!AE17&lt;1,"Отсутствуют условия доступности, позволяющие инвалидам получать услуги наравне с другими",(IF('Рейтинговая таблица организаций'!AE17&lt;5,"Количество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 s="17">
        <f>'Рейтинговая таблица организаций'!AE17</f>
        <v>3</v>
      </c>
      <c r="AF28" s="12">
        <f>IF('Рейтинговая таблица организаций'!AE17&lt;1,0,(IF('Рейтинговая таблица организаций'!AE17&lt;5,20,100)))</f>
        <v>20</v>
      </c>
      <c r="AG28" s="12" t="s">
        <v>165</v>
      </c>
      <c r="AH28" s="12">
        <f>'Рейтинговая таблица организаций'!AF17</f>
        <v>9</v>
      </c>
      <c r="AI28" s="12">
        <f>'Рейтинговая таблица организаций'!AG17</f>
        <v>9</v>
      </c>
      <c r="AJ28" s="12" t="s">
        <v>166</v>
      </c>
      <c r="AK28" s="12">
        <f>'Рейтинговая таблица организаций'!AL17</f>
        <v>458</v>
      </c>
      <c r="AL28" s="12">
        <f>'Рейтинговая таблица организаций'!AM17</f>
        <v>482</v>
      </c>
      <c r="AM28" s="12" t="s">
        <v>167</v>
      </c>
      <c r="AN28" s="12">
        <f>'Рейтинговая таблица организаций'!AN17</f>
        <v>463</v>
      </c>
      <c r="AO28" s="12">
        <f>'Рейтинговая таблица организаций'!AO17</f>
        <v>482</v>
      </c>
      <c r="AP28" s="12" t="s">
        <v>168</v>
      </c>
      <c r="AQ28" s="12">
        <f>'Рейтинговая таблица организаций'!AP17</f>
        <v>397</v>
      </c>
      <c r="AR28" s="12">
        <f>'Рейтинговая таблица организаций'!AQ17</f>
        <v>408</v>
      </c>
      <c r="AS28" s="12" t="s">
        <v>169</v>
      </c>
      <c r="AT28" s="12">
        <f>'Рейтинговая таблица организаций'!AV17</f>
        <v>462</v>
      </c>
      <c r="AU28" s="12">
        <f>'Рейтинговая таблица организаций'!AW17</f>
        <v>482</v>
      </c>
      <c r="AV28" s="12" t="s">
        <v>170</v>
      </c>
      <c r="AW28" s="12">
        <f>'Рейтинговая таблица организаций'!AX17</f>
        <v>476</v>
      </c>
      <c r="AX28" s="12">
        <f>'Рейтинговая таблица организаций'!AY17</f>
        <v>482</v>
      </c>
      <c r="AY28" s="12" t="s">
        <v>171</v>
      </c>
      <c r="AZ28" s="12">
        <f>'Рейтинговая таблица организаций'!AZ17</f>
        <v>477</v>
      </c>
      <c r="BA28" s="12">
        <f>'Рейтинговая таблица организаций'!BA17</f>
        <v>482</v>
      </c>
    </row>
    <row r="29" spans="1:53" ht="51.75" customHeight="1">
      <c r="A29" s="9">
        <f>'бланки '!CY20</f>
        <v>15</v>
      </c>
      <c r="B29" s="9" t="str">
        <f>'бланки '!C20</f>
        <v>Муниципальное бюджетное общеобразовательное учреждение – лицей № 18 г. Орла</v>
      </c>
      <c r="C29" s="9">
        <f>'для bus.gov.ru'!C18</f>
        <v>1243</v>
      </c>
      <c r="D29" s="9">
        <f>'для bus.gov.ru'!D18</f>
        <v>600</v>
      </c>
      <c r="E29" s="15">
        <f>'для bus.gov.ru'!H18</f>
        <v>0.48270313757039418</v>
      </c>
      <c r="F29" s="10" t="s">
        <v>160</v>
      </c>
      <c r="G29" s="11">
        <f>'Рейтинговая таблица организаций'!D18</f>
        <v>14</v>
      </c>
      <c r="H29" s="11">
        <f>'Рейтинговая таблица организаций'!E18</f>
        <v>14</v>
      </c>
      <c r="I29" s="10" t="s">
        <v>161</v>
      </c>
      <c r="J29" s="11">
        <f>'Рейтинговая таблица организаций'!F18</f>
        <v>54</v>
      </c>
      <c r="K29" s="11">
        <f>'Рейтинговая таблица организаций'!G18</f>
        <v>54</v>
      </c>
      <c r="L29" s="12" t="str">
        <f>IF('Рейтинговая таблица организаций'!H18&lt;1,"Отсутствуют или не функционируют дистанционные способы взаимодействия",(IF('Рейтинговая таблица организаций'!H18&lt;4,"В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 s="17">
        <f>'Рейтинговая таблица организаций'!H18</f>
        <v>4</v>
      </c>
      <c r="N29" s="12">
        <f>IF('Рейтинговая таблица организаций'!H18&lt;1,0,(IF('Рейтинговая таблица организаций'!H18&lt;4,30,100)))</f>
        <v>100</v>
      </c>
      <c r="O29" s="12" t="s">
        <v>162</v>
      </c>
      <c r="P29" s="12">
        <f>'Рейтинговая таблица организаций'!I18</f>
        <v>560</v>
      </c>
      <c r="Q29" s="12">
        <f>'Рейтинговая таблица организаций'!J18</f>
        <v>567</v>
      </c>
      <c r="R29" s="12" t="s">
        <v>163</v>
      </c>
      <c r="S29" s="12">
        <f>'Рейтинговая таблица организаций'!K18</f>
        <v>568</v>
      </c>
      <c r="T29" s="12">
        <f>'Рейтинговая таблица организаций'!L18</f>
        <v>577</v>
      </c>
      <c r="U29" s="12" t="str">
        <f>IF('Рейтинговая таблица организаций'!U18&lt;1,"Отсутствуют комфортные условия",(IF('Рейтинговая таблица организаций'!U18&lt;5,"Количество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 s="17">
        <f>'Рейтинговая таблица организаций'!U18</f>
        <v>5</v>
      </c>
      <c r="W29" s="12">
        <f>IF('Рейтинговая таблица организаций'!U18&lt;1,0,(IF('Рейтинговая таблица организаций'!U18&lt;4,20,100)))</f>
        <v>100</v>
      </c>
      <c r="X29" s="12" t="s">
        <v>164</v>
      </c>
      <c r="Y29" s="12">
        <f>'Рейтинговая таблица организаций'!X18</f>
        <v>599</v>
      </c>
      <c r="Z29" s="12">
        <f>'Рейтинговая таблица организаций'!Y18</f>
        <v>600</v>
      </c>
      <c r="AA29" s="12" t="str">
        <f>IF('Рейтинговая таблица организаций'!AD18&lt;1,"Отсутствуют условия доступности для инвалидов",(IF('Рейтинговая таблица организаций'!AD18&lt;5,"Количество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 s="16">
        <f>'Рейтинговая таблица организаций'!AD18</f>
        <v>1</v>
      </c>
      <c r="AC29" s="12">
        <f>IF('Рейтинговая таблица организаций'!AD18&lt;1,0,(IF('Рейтинговая таблица организаций'!AD18&lt;5,20,100)))</f>
        <v>20</v>
      </c>
      <c r="AD29" s="12" t="str">
        <f>IF('Рейтинговая таблица организаций'!AE18&lt;1,"Отсутствуют условия доступности, позволяющие инвалидам получать услуги наравне с другими",(IF('Рейтинговая таблица организаций'!AE18&lt;5,"Количество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 s="17">
        <f>'Рейтинговая таблица организаций'!AE18</f>
        <v>4</v>
      </c>
      <c r="AF29" s="12">
        <f>IF('Рейтинговая таблица организаций'!AE18&lt;1,0,(IF('Рейтинговая таблица организаций'!AE18&lt;5,20,100)))</f>
        <v>20</v>
      </c>
      <c r="AG29" s="12" t="s">
        <v>165</v>
      </c>
      <c r="AH29" s="12">
        <f>'Рейтинговая таблица организаций'!AF18</f>
        <v>16</v>
      </c>
      <c r="AI29" s="12">
        <f>'Рейтинговая таблица организаций'!AG18</f>
        <v>16</v>
      </c>
      <c r="AJ29" s="12" t="s">
        <v>166</v>
      </c>
      <c r="AK29" s="12">
        <f>'Рейтинговая таблица организаций'!AL18</f>
        <v>599</v>
      </c>
      <c r="AL29" s="12">
        <f>'Рейтинговая таблица организаций'!AM18</f>
        <v>600</v>
      </c>
      <c r="AM29" s="12" t="s">
        <v>167</v>
      </c>
      <c r="AN29" s="12">
        <f>'Рейтинговая таблица организаций'!AN18</f>
        <v>599</v>
      </c>
      <c r="AO29" s="12">
        <f>'Рейтинговая таблица организаций'!AO18</f>
        <v>600</v>
      </c>
      <c r="AP29" s="12" t="s">
        <v>168</v>
      </c>
      <c r="AQ29" s="12">
        <f>'Рейтинговая таблица организаций'!AP18</f>
        <v>563</v>
      </c>
      <c r="AR29" s="12">
        <f>'Рейтинговая таблица организаций'!AQ18</f>
        <v>566</v>
      </c>
      <c r="AS29" s="12" t="s">
        <v>169</v>
      </c>
      <c r="AT29" s="12">
        <f>'Рейтинговая таблица организаций'!AV18</f>
        <v>594</v>
      </c>
      <c r="AU29" s="12">
        <f>'Рейтинговая таблица организаций'!AW18</f>
        <v>600</v>
      </c>
      <c r="AV29" s="12" t="s">
        <v>170</v>
      </c>
      <c r="AW29" s="12">
        <f>'Рейтинговая таблица организаций'!AX18</f>
        <v>592</v>
      </c>
      <c r="AX29" s="12">
        <f>'Рейтинговая таблица организаций'!AY18</f>
        <v>600</v>
      </c>
      <c r="AY29" s="12" t="s">
        <v>171</v>
      </c>
      <c r="AZ29" s="12">
        <f>'Рейтинговая таблица организаций'!AZ18</f>
        <v>594</v>
      </c>
      <c r="BA29" s="12">
        <f>'Рейтинговая таблица организаций'!BA18</f>
        <v>600</v>
      </c>
    </row>
    <row r="30" spans="1:53" ht="36.75" customHeight="1">
      <c r="A30" s="9">
        <f>'бланки '!CY21</f>
        <v>16</v>
      </c>
      <c r="B30" s="9" t="str">
        <f>'бланки '!C21</f>
        <v>Муниципальное бюджетное общеобразовательное учреждение – гимназия № 19 имени Героя Советского Союза В.И. Меркулова города Орла</v>
      </c>
      <c r="C30" s="9">
        <f>'для bus.gov.ru'!C19</f>
        <v>1422</v>
      </c>
      <c r="D30" s="9">
        <f>'для bus.gov.ru'!D19</f>
        <v>600</v>
      </c>
      <c r="E30" s="15">
        <f>'для bus.gov.ru'!H19</f>
        <v>0.4219409282700422</v>
      </c>
      <c r="F30" s="10" t="s">
        <v>160</v>
      </c>
      <c r="G30" s="11">
        <f>'Рейтинговая таблица организаций'!D19</f>
        <v>14</v>
      </c>
      <c r="H30" s="11">
        <f>'Рейтинговая таблица организаций'!E19</f>
        <v>14</v>
      </c>
      <c r="I30" s="10" t="s">
        <v>161</v>
      </c>
      <c r="J30" s="11">
        <f>'Рейтинговая таблица организаций'!F19</f>
        <v>56</v>
      </c>
      <c r="K30" s="11">
        <f>'Рейтинговая таблица организаций'!G19</f>
        <v>56</v>
      </c>
      <c r="L30" s="12" t="str">
        <f>IF('Рейтинговая таблица организаций'!H19&lt;1,"Отсутствуют или не функционируют дистанционные способы взаимодействия",(IF('Рейтинговая таблица организаций'!H19&lt;4,"В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 s="17">
        <f>'Рейтинговая таблица организаций'!H19</f>
        <v>4</v>
      </c>
      <c r="N30" s="12">
        <f>IF('Рейтинговая таблица организаций'!H19&lt;1,0,(IF('Рейтинговая таблица организаций'!H19&lt;4,30,100)))</f>
        <v>100</v>
      </c>
      <c r="O30" s="12" t="s">
        <v>162</v>
      </c>
      <c r="P30" s="12">
        <f>'Рейтинговая таблица организаций'!I19</f>
        <v>592</v>
      </c>
      <c r="Q30" s="12">
        <f>'Рейтинговая таблица организаций'!J19</f>
        <v>600</v>
      </c>
      <c r="R30" s="12" t="s">
        <v>163</v>
      </c>
      <c r="S30" s="12">
        <f>'Рейтинговая таблица организаций'!K19</f>
        <v>557</v>
      </c>
      <c r="T30" s="12">
        <f>'Рейтинговая таблица организаций'!L19</f>
        <v>567</v>
      </c>
      <c r="U30" s="12" t="str">
        <f>IF('Рейтинговая таблица организаций'!U19&lt;1,"Отсутствуют комфортные условия",(IF('Рейтинговая таблица организаций'!U19&lt;5,"Количество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 s="17">
        <f>'Рейтинговая таблица организаций'!U19</f>
        <v>5</v>
      </c>
      <c r="W30" s="12">
        <f>IF('Рейтинговая таблица организаций'!U19&lt;1,0,(IF('Рейтинговая таблица организаций'!U19&lt;4,20,100)))</f>
        <v>100</v>
      </c>
      <c r="X30" s="12" t="s">
        <v>164</v>
      </c>
      <c r="Y30" s="12">
        <f>'Рейтинговая таблица организаций'!X19</f>
        <v>584</v>
      </c>
      <c r="Z30" s="12">
        <f>'Рейтинговая таблица организаций'!Y19</f>
        <v>600</v>
      </c>
      <c r="AA30" s="12" t="str">
        <f>IF('Рейтинговая таблица организаций'!AD19&lt;1,"Отсутствуют условия доступности для инвалидов",(IF('Рейтинговая таблица организаций'!AD19&lt;5,"Количество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0" s="16">
        <f>'Рейтинговая таблица организаций'!AD19</f>
        <v>2</v>
      </c>
      <c r="AC30" s="12">
        <f>IF('Рейтинговая таблица организаций'!AD19&lt;1,0,(IF('Рейтинговая таблица организаций'!AD19&lt;5,20,100)))</f>
        <v>20</v>
      </c>
      <c r="AD30" s="12" t="str">
        <f>IF('Рейтинговая таблица организаций'!AE19&lt;1,"Отсутствуют условия доступности, позволяющие инвалидам получать услуги наравне с другими",(IF('Рейтинговая таблица организаций'!AE19&lt;5,"Количество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 s="17">
        <f>'Рейтинговая таблица организаций'!AE19</f>
        <v>4</v>
      </c>
      <c r="AF30" s="12">
        <f>IF('Рейтинговая таблица организаций'!AE19&lt;1,0,(IF('Рейтинговая таблица организаций'!AE19&lt;5,20,100)))</f>
        <v>20</v>
      </c>
      <c r="AG30" s="12" t="s">
        <v>165</v>
      </c>
      <c r="AH30" s="12">
        <f>'Рейтинговая таблица организаций'!AF19</f>
        <v>2</v>
      </c>
      <c r="AI30" s="12">
        <f>'Рейтинговая таблица организаций'!AG19</f>
        <v>2</v>
      </c>
      <c r="AJ30" s="12" t="s">
        <v>166</v>
      </c>
      <c r="AK30" s="12">
        <f>'Рейтинговая таблица организаций'!AL19</f>
        <v>586</v>
      </c>
      <c r="AL30" s="12">
        <f>'Рейтинговая таблица организаций'!AM19</f>
        <v>600</v>
      </c>
      <c r="AM30" s="12" t="s">
        <v>167</v>
      </c>
      <c r="AN30" s="12">
        <f>'Рейтинговая таблица организаций'!AN19</f>
        <v>592</v>
      </c>
      <c r="AO30" s="12">
        <f>'Рейтинговая таблица организаций'!AO19</f>
        <v>600</v>
      </c>
      <c r="AP30" s="12" t="s">
        <v>168</v>
      </c>
      <c r="AQ30" s="12">
        <f>'Рейтинговая таблица организаций'!AP19</f>
        <v>563</v>
      </c>
      <c r="AR30" s="12">
        <f>'Рейтинговая таблица организаций'!AQ19</f>
        <v>573</v>
      </c>
      <c r="AS30" s="12" t="s">
        <v>169</v>
      </c>
      <c r="AT30" s="12">
        <f>'Рейтинговая таблица организаций'!AV19</f>
        <v>591</v>
      </c>
      <c r="AU30" s="12">
        <f>'Рейтинговая таблица организаций'!AW19</f>
        <v>600</v>
      </c>
      <c r="AV30" s="12" t="s">
        <v>170</v>
      </c>
      <c r="AW30" s="12">
        <f>'Рейтинговая таблица организаций'!AX19</f>
        <v>597</v>
      </c>
      <c r="AX30" s="12">
        <f>'Рейтинговая таблица организаций'!AY19</f>
        <v>600</v>
      </c>
      <c r="AY30" s="12" t="s">
        <v>171</v>
      </c>
      <c r="AZ30" s="12">
        <f>'Рейтинговая таблица организаций'!AZ19</f>
        <v>594</v>
      </c>
      <c r="BA30" s="12">
        <f>'Рейтинговая таблица организаций'!BA19</f>
        <v>600</v>
      </c>
    </row>
    <row r="31" spans="1:53" ht="15.75">
      <c r="A31" s="9">
        <f>'бланки '!CY22</f>
        <v>17</v>
      </c>
      <c r="B31" s="9" t="str">
        <f>'бланки '!C22</f>
        <v>Муниципальное бюджетное общеобразовательное учреждение – средняя общеобразовательная школа № 20 имени Героя Советского Союза Л.Н. Гуртьева г. Орла</v>
      </c>
      <c r="C31" s="9">
        <f>'для bus.gov.ru'!C20</f>
        <v>946</v>
      </c>
      <c r="D31" s="9">
        <f>'для bus.gov.ru'!D20</f>
        <v>600</v>
      </c>
      <c r="E31" s="15">
        <f>'для bus.gov.ru'!H20</f>
        <v>0.63424947145877375</v>
      </c>
      <c r="F31" s="10" t="s">
        <v>160</v>
      </c>
      <c r="G31" s="11">
        <f>'Рейтинговая таблица организаций'!D20</f>
        <v>14</v>
      </c>
      <c r="H31" s="11">
        <f>'Рейтинговая таблица организаций'!E20</f>
        <v>14</v>
      </c>
      <c r="I31" s="10" t="s">
        <v>161</v>
      </c>
      <c r="J31" s="11">
        <f>'Рейтинговая таблица организаций'!F20</f>
        <v>53</v>
      </c>
      <c r="K31" s="11">
        <f>'Рейтинговая таблица организаций'!G20</f>
        <v>53</v>
      </c>
      <c r="L31" s="12" t="str">
        <f>IF('Рейтинговая таблица организаций'!H20&lt;1,"Отсутствуют или не функционируют дистанционные способы взаимодействия",(IF('Рейтинговая таблица организаций'!H20&lt;4,"В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 s="17">
        <f>'Рейтинговая таблица организаций'!H20</f>
        <v>4</v>
      </c>
      <c r="N31" s="12">
        <f>IF('Рейтинговая таблица организаций'!H20&lt;1,0,(IF('Рейтинговая таблица организаций'!H20&lt;4,30,100)))</f>
        <v>100</v>
      </c>
      <c r="O31" s="12" t="s">
        <v>162</v>
      </c>
      <c r="P31" s="12">
        <f>'Рейтинговая таблица организаций'!I20</f>
        <v>542</v>
      </c>
      <c r="Q31" s="12">
        <f>'Рейтинговая таблица организаций'!J20</f>
        <v>548</v>
      </c>
      <c r="R31" s="12" t="s">
        <v>163</v>
      </c>
      <c r="S31" s="12">
        <f>'Рейтинговая таблица организаций'!K20</f>
        <v>533</v>
      </c>
      <c r="T31" s="12">
        <f>'Рейтинговая таблица организаций'!L20</f>
        <v>547</v>
      </c>
      <c r="U31" s="12" t="str">
        <f>IF('Рейтинговая таблица организаций'!U20&lt;1,"Отсутствуют комфортные условия",(IF('Рейтинговая таблица организаций'!U20&lt;5,"Количество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 s="17">
        <f>'Рейтинговая таблица организаций'!U20</f>
        <v>5</v>
      </c>
      <c r="W31" s="12">
        <f>IF('Рейтинговая таблица организаций'!U20&lt;1,0,(IF('Рейтинговая таблица организаций'!U20&lt;4,20,100)))</f>
        <v>100</v>
      </c>
      <c r="X31" s="12" t="s">
        <v>164</v>
      </c>
      <c r="Y31" s="12">
        <f>'Рейтинговая таблица организаций'!X20</f>
        <v>597</v>
      </c>
      <c r="Z31" s="12">
        <f>'Рейтинговая таблица организаций'!Y20</f>
        <v>600</v>
      </c>
      <c r="AA31" s="12" t="str">
        <f>IF('Рейтинговая таблица организаций'!AD20&lt;1,"Отсутствуют условия доступности для инвалидов",(IF('Рейтинговая таблица организаций'!AD20&lt;5,"Количество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 s="16">
        <f>'Рейтинговая таблица организаций'!AD20</f>
        <v>3</v>
      </c>
      <c r="AC31" s="12">
        <f>IF('Рейтинговая таблица организаций'!AD20&lt;1,0,(IF('Рейтинговая таблица организаций'!AD20&lt;5,20,100)))</f>
        <v>20</v>
      </c>
      <c r="AD31" s="12" t="str">
        <f>IF('Рейтинговая таблица организаций'!AE20&lt;1,"Отсутствуют условия доступности, позволяющие инвалидам получать услуги наравне с другими",(IF('Рейтинговая таблица организаций'!AE20&lt;5,"Количество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 s="17">
        <f>'Рейтинговая таблица организаций'!AE20</f>
        <v>4</v>
      </c>
      <c r="AF31" s="12">
        <f>IF('Рейтинговая таблица организаций'!AE20&lt;1,0,(IF('Рейтинговая таблица организаций'!AE20&lt;5,20,100)))</f>
        <v>20</v>
      </c>
      <c r="AG31" s="12" t="s">
        <v>165</v>
      </c>
      <c r="AH31" s="12">
        <f>'Рейтинговая таблица организаций'!AF20</f>
        <v>1</v>
      </c>
      <c r="AI31" s="12">
        <f>'Рейтинговая таблица организаций'!AG20</f>
        <v>1</v>
      </c>
      <c r="AJ31" s="12" t="s">
        <v>166</v>
      </c>
      <c r="AK31" s="12">
        <f>'Рейтинговая таблица организаций'!AL20</f>
        <v>581</v>
      </c>
      <c r="AL31" s="12">
        <f>'Рейтинговая таблица организаций'!AM20</f>
        <v>600</v>
      </c>
      <c r="AM31" s="12" t="s">
        <v>167</v>
      </c>
      <c r="AN31" s="12">
        <f>'Рейтинговая таблица организаций'!AN20</f>
        <v>589</v>
      </c>
      <c r="AO31" s="12">
        <f>'Рейтинговая таблица организаций'!AO20</f>
        <v>600</v>
      </c>
      <c r="AP31" s="12" t="s">
        <v>168</v>
      </c>
      <c r="AQ31" s="12">
        <f>'Рейтинговая таблица организаций'!AP20</f>
        <v>522</v>
      </c>
      <c r="AR31" s="12">
        <f>'Рейтинговая таблица организаций'!AQ20</f>
        <v>528</v>
      </c>
      <c r="AS31" s="12" t="s">
        <v>169</v>
      </c>
      <c r="AT31" s="12">
        <f>'Рейтинговая таблица организаций'!AV20</f>
        <v>585</v>
      </c>
      <c r="AU31" s="12">
        <f>'Рейтинговая таблица организаций'!AW20</f>
        <v>600</v>
      </c>
      <c r="AV31" s="12" t="s">
        <v>170</v>
      </c>
      <c r="AW31" s="12">
        <f>'Рейтинговая таблица организаций'!AX20</f>
        <v>587</v>
      </c>
      <c r="AX31" s="12">
        <f>'Рейтинговая таблица организаций'!AY20</f>
        <v>600</v>
      </c>
      <c r="AY31" s="12" t="s">
        <v>171</v>
      </c>
      <c r="AZ31" s="12">
        <f>'Рейтинговая таблица организаций'!AZ20</f>
        <v>593</v>
      </c>
      <c r="BA31" s="12">
        <f>'Рейтинговая таблица организаций'!BA20</f>
        <v>600</v>
      </c>
    </row>
    <row r="32" spans="1:53" ht="37.5" customHeight="1">
      <c r="A32" s="9">
        <f>'бланки '!CY23</f>
        <v>18</v>
      </c>
      <c r="B32" s="9" t="str">
        <f>'бланки '!C23</f>
        <v>Муниципальное бюджетное общеобразовательное учреждение – лицей № 21 имени генерала А.П. Ермолова г. Орла</v>
      </c>
      <c r="C32" s="9">
        <f>'для bus.gov.ru'!C21</f>
        <v>1186</v>
      </c>
      <c r="D32" s="9">
        <f>'для bus.gov.ru'!D21</f>
        <v>600</v>
      </c>
      <c r="E32" s="15">
        <f>'для bus.gov.ru'!H21</f>
        <v>0.50590219224283306</v>
      </c>
      <c r="F32" s="10" t="s">
        <v>160</v>
      </c>
      <c r="G32" s="11">
        <f>'Рейтинговая таблица организаций'!D21</f>
        <v>14</v>
      </c>
      <c r="H32" s="11">
        <f>'Рейтинговая таблица организаций'!E21</f>
        <v>14</v>
      </c>
      <c r="I32" s="10" t="s">
        <v>161</v>
      </c>
      <c r="J32" s="11">
        <f>'Рейтинговая таблица организаций'!F21</f>
        <v>56</v>
      </c>
      <c r="K32" s="11">
        <f>'Рейтинговая таблица организаций'!G21</f>
        <v>56</v>
      </c>
      <c r="L32" s="12" t="str">
        <f>IF('Рейтинговая таблица организаций'!H21&lt;1,"Отсутствуют или не функционируют дистанционные способы взаимодействия",(IF('Рейтинговая таблица организаций'!H21&lt;4,"В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 s="17">
        <f>'Рейтинговая таблица организаций'!H21</f>
        <v>4</v>
      </c>
      <c r="N32" s="12">
        <f>IF('Рейтинговая таблица организаций'!H21&lt;1,0,(IF('Рейтинговая таблица организаций'!H21&lt;4,30,100)))</f>
        <v>100</v>
      </c>
      <c r="O32" s="12" t="s">
        <v>162</v>
      </c>
      <c r="P32" s="12">
        <f>'Рейтинговая таблица организаций'!I21</f>
        <v>518</v>
      </c>
      <c r="Q32" s="12">
        <f>'Рейтинговая таблица организаций'!J21</f>
        <v>525</v>
      </c>
      <c r="R32" s="12" t="s">
        <v>163</v>
      </c>
      <c r="S32" s="12">
        <f>'Рейтинговая таблица организаций'!K21</f>
        <v>534</v>
      </c>
      <c r="T32" s="12">
        <f>'Рейтинговая таблица организаций'!L21</f>
        <v>544</v>
      </c>
      <c r="U32" s="12" t="str">
        <f>IF('Рейтинговая таблица организаций'!U21&lt;1,"Отсутствуют комфортные условия",(IF('Рейтинговая таблица организаций'!U21&lt;5,"Количество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 s="17">
        <f>'Рейтинговая таблица организаций'!U21</f>
        <v>5</v>
      </c>
      <c r="W32" s="12">
        <f>IF('Рейтинговая таблица организаций'!U21&lt;1,0,(IF('Рейтинговая таблица организаций'!U21&lt;4,20,100)))</f>
        <v>100</v>
      </c>
      <c r="X32" s="12" t="s">
        <v>164</v>
      </c>
      <c r="Y32" s="12">
        <f>'Рейтинговая таблица организаций'!X21</f>
        <v>573</v>
      </c>
      <c r="Z32" s="12">
        <f>'Рейтинговая таблица организаций'!Y21</f>
        <v>600</v>
      </c>
      <c r="AA32" s="12" t="str">
        <f>IF('Рейтинговая таблица организаций'!AD21&lt;1,"Отсутствуют условия доступности для инвалидов",(IF('Рейтинговая таблица организаций'!AD21&lt;5,"Количество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 s="16">
        <f>'Рейтинговая таблица организаций'!AD21</f>
        <v>1</v>
      </c>
      <c r="AC32" s="12">
        <f>IF('Рейтинговая таблица организаций'!AD21&lt;1,0,(IF('Рейтинговая таблица организаций'!AD21&lt;5,20,100)))</f>
        <v>20</v>
      </c>
      <c r="AD32" s="12" t="str">
        <f>IF('Рейтинговая таблица организаций'!AE21&lt;1,"Отсутствуют условия доступности, позволяющие инвалидам получать услуги наравне с другими",(IF('Рейтинговая таблица организаций'!AE21&lt;5,"Количество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 s="17">
        <f>'Рейтинговая таблица организаций'!AE21</f>
        <v>4</v>
      </c>
      <c r="AF32" s="12">
        <f>IF('Рейтинговая таблица организаций'!AE21&lt;1,0,(IF('Рейтинговая таблица организаций'!AE21&lt;5,20,100)))</f>
        <v>20</v>
      </c>
      <c r="AG32" s="12" t="s">
        <v>165</v>
      </c>
      <c r="AH32" s="12">
        <f>'Рейтинговая таблица организаций'!AF21</f>
        <v>7</v>
      </c>
      <c r="AI32" s="12">
        <f>'Рейтинговая таблица организаций'!AG21</f>
        <v>7</v>
      </c>
      <c r="AJ32" s="12" t="s">
        <v>166</v>
      </c>
      <c r="AK32" s="12">
        <f>'Рейтинговая таблица организаций'!AL21</f>
        <v>591</v>
      </c>
      <c r="AL32" s="12">
        <f>'Рейтинговая таблица организаций'!AM21</f>
        <v>600</v>
      </c>
      <c r="AM32" s="12" t="s">
        <v>167</v>
      </c>
      <c r="AN32" s="12">
        <f>'Рейтинговая таблица организаций'!AN21</f>
        <v>600</v>
      </c>
      <c r="AO32" s="12">
        <f>'Рейтинговая таблица организаций'!AO21</f>
        <v>600</v>
      </c>
      <c r="AP32" s="12" t="s">
        <v>168</v>
      </c>
      <c r="AQ32" s="12">
        <f>'Рейтинговая таблица организаций'!AP21</f>
        <v>504</v>
      </c>
      <c r="AR32" s="12">
        <f>'Рейтинговая таблица организаций'!AQ21</f>
        <v>513</v>
      </c>
      <c r="AS32" s="12" t="s">
        <v>169</v>
      </c>
      <c r="AT32" s="12">
        <f>'Рейтинговая таблица организаций'!AV21</f>
        <v>574</v>
      </c>
      <c r="AU32" s="12">
        <f>'Рейтинговая таблица организаций'!AW21</f>
        <v>600</v>
      </c>
      <c r="AV32" s="12" t="s">
        <v>170</v>
      </c>
      <c r="AW32" s="12">
        <f>'Рейтинговая таблица организаций'!AX21</f>
        <v>585</v>
      </c>
      <c r="AX32" s="12">
        <f>'Рейтинговая таблица организаций'!AY21</f>
        <v>600</v>
      </c>
      <c r="AY32" s="12" t="s">
        <v>171</v>
      </c>
      <c r="AZ32" s="12">
        <f>'Рейтинговая таблица организаций'!AZ21</f>
        <v>573</v>
      </c>
      <c r="BA32" s="12">
        <f>'Рейтинговая таблица организаций'!BA21</f>
        <v>600</v>
      </c>
    </row>
    <row r="33" spans="1:53" ht="35.25" customHeight="1">
      <c r="A33" s="9">
        <f>'бланки '!CY24</f>
        <v>19</v>
      </c>
      <c r="B33" s="9" t="str">
        <f>'бланки '!C24</f>
        <v>Муниципальное бюджетное общеобразовательное учреждение – лицей № 22 имени А.П. Иванова города Орла</v>
      </c>
      <c r="C33" s="9">
        <f>'для bus.gov.ru'!C22</f>
        <v>935</v>
      </c>
      <c r="D33" s="9">
        <f>'для bus.gov.ru'!D22</f>
        <v>600</v>
      </c>
      <c r="E33" s="15">
        <f>'для bus.gov.ru'!H22</f>
        <v>0.64171122994652408</v>
      </c>
      <c r="F33" s="10" t="s">
        <v>160</v>
      </c>
      <c r="G33" s="11">
        <f>'Рейтинговая таблица организаций'!D22</f>
        <v>14</v>
      </c>
      <c r="H33" s="11">
        <f>'Рейтинговая таблица организаций'!E22</f>
        <v>14</v>
      </c>
      <c r="I33" s="10" t="s">
        <v>161</v>
      </c>
      <c r="J33" s="11">
        <f>'Рейтинговая таблица организаций'!F22</f>
        <v>53</v>
      </c>
      <c r="K33" s="11">
        <f>'Рейтинговая таблица организаций'!G22</f>
        <v>53</v>
      </c>
      <c r="L33" s="12" t="str">
        <f>IF('Рейтинговая таблица организаций'!H22&lt;1,"Отсутствуют или не функционируют дистанционные способы взаимодействия",(IF('Рейтинговая таблица организаций'!H22&lt;4,"В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 s="17">
        <f>'Рейтинговая таблица организаций'!H22</f>
        <v>4</v>
      </c>
      <c r="N33" s="12">
        <f>IF('Рейтинговая таблица организаций'!H22&lt;1,0,(IF('Рейтинговая таблица организаций'!H22&lt;4,30,100)))</f>
        <v>100</v>
      </c>
      <c r="O33" s="12" t="s">
        <v>162</v>
      </c>
      <c r="P33" s="12">
        <f>'Рейтинговая таблица организаций'!I22</f>
        <v>363</v>
      </c>
      <c r="Q33" s="12">
        <f>'Рейтинговая таблица организаций'!J22</f>
        <v>366</v>
      </c>
      <c r="R33" s="12" t="s">
        <v>163</v>
      </c>
      <c r="S33" s="12">
        <f>'Рейтинговая таблица организаций'!K22</f>
        <v>523</v>
      </c>
      <c r="T33" s="12">
        <f>'Рейтинговая таблица организаций'!L22</f>
        <v>536</v>
      </c>
      <c r="U33" s="12" t="str">
        <f>IF('Рейтинговая таблица организаций'!U22&lt;1,"Отсутствуют комфортные условия",(IF('Рейтинговая таблица организаций'!U22&lt;5,"Количество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 s="17">
        <f>'Рейтинговая таблица организаций'!U22</f>
        <v>5</v>
      </c>
      <c r="W33" s="12">
        <f>IF('Рейтинговая таблица организаций'!U22&lt;1,0,(IF('Рейтинговая таблица организаций'!U22&lt;4,20,100)))</f>
        <v>100</v>
      </c>
      <c r="X33" s="12" t="s">
        <v>164</v>
      </c>
      <c r="Y33" s="12">
        <f>'Рейтинговая таблица организаций'!X22</f>
        <v>592</v>
      </c>
      <c r="Z33" s="12">
        <f>'Рейтинговая таблица организаций'!Y22</f>
        <v>600</v>
      </c>
      <c r="AA33" s="12" t="str">
        <f>IF('Рейтинговая таблица организаций'!AD22&lt;1,"Отсутствуют условия доступности для инвалидов",(IF('Рейтинговая таблица организаций'!AD22&lt;5,"Количество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 s="16">
        <f>'Рейтинговая таблица организаций'!AD22</f>
        <v>3</v>
      </c>
      <c r="AC33" s="12">
        <f>IF('Рейтинговая таблица организаций'!AD22&lt;1,0,(IF('Рейтинговая таблица организаций'!AD22&lt;5,20,100)))</f>
        <v>20</v>
      </c>
      <c r="AD33" s="12" t="str">
        <f>IF('Рейтинговая таблица организаций'!AE22&lt;1,"Отсутствуют условия доступности, позволяющие инвалидам получать услуги наравне с другими",(IF('Рейтинговая таблица организаций'!AE22&lt;5,"Количество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 s="17">
        <f>'Рейтинговая таблица организаций'!AE22</f>
        <v>4</v>
      </c>
      <c r="AF33" s="12">
        <f>IF('Рейтинговая таблица организаций'!AE22&lt;1,0,(IF('Рейтинговая таблица организаций'!AE22&lt;5,20,100)))</f>
        <v>20</v>
      </c>
      <c r="AG33" s="12" t="s">
        <v>165</v>
      </c>
      <c r="AH33" s="12">
        <f>'Рейтинговая таблица организаций'!AF22</f>
        <v>1</v>
      </c>
      <c r="AI33" s="12">
        <f>'Рейтинговая таблица организаций'!AG22</f>
        <v>1</v>
      </c>
      <c r="AJ33" s="12" t="s">
        <v>166</v>
      </c>
      <c r="AK33" s="12">
        <f>'Рейтинговая таблица организаций'!AL22</f>
        <v>599</v>
      </c>
      <c r="AL33" s="12">
        <f>'Рейтинговая таблица организаций'!AM22</f>
        <v>600</v>
      </c>
      <c r="AM33" s="12" t="s">
        <v>167</v>
      </c>
      <c r="AN33" s="12">
        <f>'Рейтинговая таблица организаций'!AN22</f>
        <v>580</v>
      </c>
      <c r="AO33" s="12">
        <f>'Рейтинговая таблица организаций'!AO22</f>
        <v>600</v>
      </c>
      <c r="AP33" s="12" t="s">
        <v>168</v>
      </c>
      <c r="AQ33" s="12">
        <f>'Рейтинговая таблица организаций'!AP22</f>
        <v>377</v>
      </c>
      <c r="AR33" s="12">
        <f>'Рейтинговая таблица организаций'!AQ22</f>
        <v>391</v>
      </c>
      <c r="AS33" s="12" t="s">
        <v>169</v>
      </c>
      <c r="AT33" s="12">
        <f>'Рейтинговая таблица организаций'!AV22</f>
        <v>593</v>
      </c>
      <c r="AU33" s="12">
        <f>'Рейтинговая таблица организаций'!AW22</f>
        <v>600</v>
      </c>
      <c r="AV33" s="12" t="s">
        <v>170</v>
      </c>
      <c r="AW33" s="12">
        <f>'Рейтинговая таблица организаций'!AX22</f>
        <v>600</v>
      </c>
      <c r="AX33" s="12">
        <f>'Рейтинговая таблица организаций'!AY22</f>
        <v>600</v>
      </c>
      <c r="AY33" s="12" t="s">
        <v>171</v>
      </c>
      <c r="AZ33" s="12">
        <f>'Рейтинговая таблица организаций'!AZ22</f>
        <v>586</v>
      </c>
      <c r="BA33" s="12">
        <f>'Рейтинговая таблица организаций'!BA22</f>
        <v>600</v>
      </c>
    </row>
    <row r="34" spans="1:53" ht="43.5" customHeight="1">
      <c r="A34" s="9">
        <f>'бланки '!CY25</f>
        <v>20</v>
      </c>
      <c r="B34" s="9" t="str">
        <f>'бланки '!C25</f>
        <v>Муниципальное бюджетное общеобразовательное учреждение – средняя общеобразовательная школа № 23 с углубленным изучением английского языка г. Орла</v>
      </c>
      <c r="C34" s="9">
        <f>'для bus.gov.ru'!C23</f>
        <v>765</v>
      </c>
      <c r="D34" s="9">
        <f>'для bus.gov.ru'!D23</f>
        <v>594</v>
      </c>
      <c r="E34" s="15">
        <f>'для bus.gov.ru'!H23</f>
        <v>0.77647058823529413</v>
      </c>
      <c r="F34" s="10" t="s">
        <v>160</v>
      </c>
      <c r="G34" s="11">
        <f>'Рейтинговая таблица организаций'!D23</f>
        <v>14</v>
      </c>
      <c r="H34" s="11">
        <f>'Рейтинговая таблица организаций'!E23</f>
        <v>14</v>
      </c>
      <c r="I34" s="10" t="s">
        <v>161</v>
      </c>
      <c r="J34" s="11">
        <f>'Рейтинговая таблица организаций'!F23</f>
        <v>59</v>
      </c>
      <c r="K34" s="11">
        <f>'Рейтинговая таблица организаций'!G23</f>
        <v>59</v>
      </c>
      <c r="L34" s="12" t="str">
        <f>IF('Рейтинговая таблица организаций'!H23&lt;1,"Отсутствуют или не функционируют дистанционные способы взаимодействия",(IF('Рейтинговая таблица организаций'!H23&lt;4,"В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 s="17">
        <f>'Рейтинговая таблица организаций'!H23</f>
        <v>4</v>
      </c>
      <c r="N34" s="12">
        <f>IF('Рейтинговая таблица организаций'!H23&lt;1,0,(IF('Рейтинговая таблица организаций'!H23&lt;4,30,100)))</f>
        <v>100</v>
      </c>
      <c r="O34" s="12" t="s">
        <v>162</v>
      </c>
      <c r="P34" s="12">
        <f>'Рейтинговая таблица организаций'!I23</f>
        <v>532</v>
      </c>
      <c r="Q34" s="12">
        <f>'Рейтинговая таблица организаций'!J23</f>
        <v>533</v>
      </c>
      <c r="R34" s="12" t="s">
        <v>163</v>
      </c>
      <c r="S34" s="12">
        <f>'Рейтинговая таблица организаций'!K23</f>
        <v>500</v>
      </c>
      <c r="T34" s="12">
        <f>'Рейтинговая таблица организаций'!L23</f>
        <v>515</v>
      </c>
      <c r="U34" s="12" t="str">
        <f>IF('Рейтинговая таблица организаций'!U23&lt;1,"Отсутствуют комфортные условия",(IF('Рейтинговая таблица организаций'!U23&lt;5,"Количество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 s="17">
        <f>'Рейтинговая таблица организаций'!U23</f>
        <v>5</v>
      </c>
      <c r="W34" s="12">
        <f>IF('Рейтинговая таблица организаций'!U23&lt;1,0,(IF('Рейтинговая таблица организаций'!U23&lt;4,20,100)))</f>
        <v>100</v>
      </c>
      <c r="X34" s="12" t="s">
        <v>164</v>
      </c>
      <c r="Y34" s="12">
        <f>'Рейтинговая таблица организаций'!X23</f>
        <v>591</v>
      </c>
      <c r="Z34" s="12">
        <f>'Рейтинговая таблица организаций'!Y23</f>
        <v>594</v>
      </c>
      <c r="AA34" s="12" t="str">
        <f>IF('Рейтинговая таблица организаций'!AD23&lt;1,"Отсутствуют условия доступности для инвалидов",(IF('Рейтинговая таблица организаций'!AD23&lt;5,"Количество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 s="16">
        <f>'Рейтинговая таблица организаций'!AD23</f>
        <v>3</v>
      </c>
      <c r="AC34" s="12">
        <f>IF('Рейтинговая таблица организаций'!AD23&lt;1,0,(IF('Рейтинговая таблица организаций'!AD23&lt;5,20,100)))</f>
        <v>20</v>
      </c>
      <c r="AD34" s="12" t="str">
        <f>IF('Рейтинговая таблица организаций'!AE23&lt;1,"Отсутствуют условия доступности, позволяющие инвалидам получать услуги наравне с другими",(IF('Рейтинговая таблица организаций'!AE23&lt;5,"Количество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 s="17">
        <f>'Рейтинговая таблица организаций'!AE23</f>
        <v>3</v>
      </c>
      <c r="AF34" s="12">
        <f>IF('Рейтинговая таблица организаций'!AE23&lt;1,0,(IF('Рейтинговая таблица организаций'!AE23&lt;5,20,100)))</f>
        <v>20</v>
      </c>
      <c r="AG34" s="12" t="s">
        <v>165</v>
      </c>
      <c r="AH34" s="12">
        <f>'Рейтинговая таблица организаций'!AF23</f>
        <v>2</v>
      </c>
      <c r="AI34" s="12">
        <f>'Рейтинговая таблица организаций'!AG23</f>
        <v>2</v>
      </c>
      <c r="AJ34" s="12" t="s">
        <v>166</v>
      </c>
      <c r="AK34" s="12">
        <f>'Рейтинговая таблица организаций'!AL23</f>
        <v>578</v>
      </c>
      <c r="AL34" s="12">
        <f>'Рейтинговая таблица организаций'!AM23</f>
        <v>594</v>
      </c>
      <c r="AM34" s="12" t="s">
        <v>167</v>
      </c>
      <c r="AN34" s="12">
        <f>'Рейтинговая таблица организаций'!AN23</f>
        <v>567</v>
      </c>
      <c r="AO34" s="12">
        <f>'Рейтинговая таблица организаций'!AO23</f>
        <v>594</v>
      </c>
      <c r="AP34" s="12" t="s">
        <v>168</v>
      </c>
      <c r="AQ34" s="12">
        <f>'Рейтинговая таблица организаций'!AP23</f>
        <v>490</v>
      </c>
      <c r="AR34" s="12">
        <f>'Рейтинговая таблица организаций'!AQ23</f>
        <v>502</v>
      </c>
      <c r="AS34" s="12" t="s">
        <v>169</v>
      </c>
      <c r="AT34" s="12">
        <f>'Рейтинговая таблица организаций'!AV23</f>
        <v>578</v>
      </c>
      <c r="AU34" s="12">
        <f>'Рейтинговая таблица организаций'!AW23</f>
        <v>594</v>
      </c>
      <c r="AV34" s="12" t="s">
        <v>170</v>
      </c>
      <c r="AW34" s="12">
        <f>'Рейтинговая таблица организаций'!AX23</f>
        <v>587</v>
      </c>
      <c r="AX34" s="12">
        <f>'Рейтинговая таблица организаций'!AY23</f>
        <v>594</v>
      </c>
      <c r="AY34" s="12" t="s">
        <v>171</v>
      </c>
      <c r="AZ34" s="12">
        <f>'Рейтинговая таблица организаций'!AZ23</f>
        <v>591</v>
      </c>
      <c r="BA34" s="12">
        <f>'Рейтинговая таблица организаций'!BA23</f>
        <v>594</v>
      </c>
    </row>
    <row r="35" spans="1:53" ht="39.75" customHeight="1">
      <c r="A35" s="9">
        <f>'бланки '!CY26</f>
        <v>21</v>
      </c>
      <c r="B35" s="9" t="str">
        <f>'бланки '!C26</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35" s="9">
        <f>'для bus.gov.ru'!C24</f>
        <v>1064</v>
      </c>
      <c r="D35" s="9">
        <f>'для bus.gov.ru'!D24</f>
        <v>600</v>
      </c>
      <c r="E35" s="15">
        <f>'для bus.gov.ru'!H24</f>
        <v>0.56390977443609025</v>
      </c>
      <c r="F35" s="10" t="s">
        <v>160</v>
      </c>
      <c r="G35" s="11">
        <f>'Рейтинговая таблица организаций'!D24</f>
        <v>14</v>
      </c>
      <c r="H35" s="11">
        <f>'Рейтинговая таблица организаций'!E24</f>
        <v>14</v>
      </c>
      <c r="I35" s="10" t="s">
        <v>161</v>
      </c>
      <c r="J35" s="11">
        <f>'Рейтинговая таблица организаций'!F24</f>
        <v>55</v>
      </c>
      <c r="K35" s="11">
        <f>'Рейтинговая таблица организаций'!G24</f>
        <v>55</v>
      </c>
      <c r="L35" s="12" t="str">
        <f>IF('Рейтинговая таблица организаций'!H24&lt;1,"Отсутствуют или не функционируют дистанционные способы взаимодействия",(IF('Рейтинговая таблица организаций'!H24&lt;4,"В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5" s="17">
        <f>'Рейтинговая таблица организаций'!H24</f>
        <v>4</v>
      </c>
      <c r="N35" s="12">
        <f>IF('Рейтинговая таблица организаций'!H24&lt;1,0,(IF('Рейтинговая таблица организаций'!H24&lt;4,30,100)))</f>
        <v>100</v>
      </c>
      <c r="O35" s="12" t="s">
        <v>162</v>
      </c>
      <c r="P35" s="12">
        <f>'Рейтинговая таблица организаций'!I24</f>
        <v>360</v>
      </c>
      <c r="Q35" s="12">
        <f>'Рейтинговая таблица организаций'!J24</f>
        <v>364</v>
      </c>
      <c r="R35" s="12" t="s">
        <v>163</v>
      </c>
      <c r="S35" s="12">
        <f>'Рейтинговая таблица организаций'!K24</f>
        <v>451</v>
      </c>
      <c r="T35" s="12">
        <f>'Рейтинговая таблица организаций'!L24</f>
        <v>462</v>
      </c>
      <c r="U35" s="12" t="str">
        <f>IF('Рейтинговая таблица организаций'!U24&lt;1,"Отсутствуют комфортные условия",(IF('Рейтинговая таблица организаций'!U24&lt;5,"Количество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5" s="17">
        <f>'Рейтинговая таблица организаций'!U24</f>
        <v>5</v>
      </c>
      <c r="W35" s="12">
        <f>IF('Рейтинговая таблица организаций'!U24&lt;1,0,(IF('Рейтинговая таблица организаций'!U24&lt;4,20,100)))</f>
        <v>100</v>
      </c>
      <c r="X35" s="12" t="s">
        <v>164</v>
      </c>
      <c r="Y35" s="12">
        <f>'Рейтинговая таблица организаций'!X24</f>
        <v>591</v>
      </c>
      <c r="Z35" s="12">
        <f>'Рейтинговая таблица организаций'!Y24</f>
        <v>600</v>
      </c>
      <c r="AA35" s="12" t="str">
        <f>IF('Рейтинговая таблица организаций'!AD24&lt;1,"Отсутствуют условия доступности для инвалидов",(IF('Рейтинговая таблица организаций'!AD24&lt;5,"Количество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5" s="16">
        <f>'Рейтинговая таблица организаций'!AD24</f>
        <v>0</v>
      </c>
      <c r="AC35" s="12">
        <f>IF('Рейтинговая таблица организаций'!AD24&lt;1,0,(IF('Рейтинговая таблица организаций'!AD24&lt;5,20,100)))</f>
        <v>0</v>
      </c>
      <c r="AD35" s="12" t="str">
        <f>IF('Рейтинговая таблица организаций'!AE24&lt;1,"Отсутствуют условия доступности, позволяющие инвалидам получать услуги наравне с другими",(IF('Рейтинговая таблица организаций'!AE24&lt;5,"Количество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5" s="17">
        <f>'Рейтинговая таблица организаций'!AE24</f>
        <v>4</v>
      </c>
      <c r="AF35" s="12">
        <f>IF('Рейтинговая таблица организаций'!AE24&lt;1,0,(IF('Рейтинговая таблица организаций'!AE24&lt;5,20,100)))</f>
        <v>20</v>
      </c>
      <c r="AG35" s="12" t="s">
        <v>165</v>
      </c>
      <c r="AH35" s="12">
        <f>'Рейтинговая таблица организаций'!AF24</f>
        <v>4</v>
      </c>
      <c r="AI35" s="12">
        <f>'Рейтинговая таблица организаций'!AG24</f>
        <v>4</v>
      </c>
      <c r="AJ35" s="12" t="s">
        <v>166</v>
      </c>
      <c r="AK35" s="12">
        <f>'Рейтинговая таблица организаций'!AL24</f>
        <v>577</v>
      </c>
      <c r="AL35" s="12">
        <f>'Рейтинговая таблица организаций'!AM24</f>
        <v>600</v>
      </c>
      <c r="AM35" s="12" t="s">
        <v>167</v>
      </c>
      <c r="AN35" s="12">
        <f>'Рейтинговая таблица организаций'!AN24</f>
        <v>588</v>
      </c>
      <c r="AO35" s="12">
        <f>'Рейтинговая таблица организаций'!AO24</f>
        <v>600</v>
      </c>
      <c r="AP35" s="12" t="s">
        <v>168</v>
      </c>
      <c r="AQ35" s="12">
        <f>'Рейтинговая таблица организаций'!AP24</f>
        <v>398</v>
      </c>
      <c r="AR35" s="12">
        <f>'Рейтинговая таблица организаций'!AQ24</f>
        <v>406</v>
      </c>
      <c r="AS35" s="12" t="s">
        <v>169</v>
      </c>
      <c r="AT35" s="12">
        <f>'Рейтинговая таблица организаций'!AV24</f>
        <v>575</v>
      </c>
      <c r="AU35" s="12">
        <f>'Рейтинговая таблица организаций'!AW24</f>
        <v>600</v>
      </c>
      <c r="AV35" s="12" t="s">
        <v>170</v>
      </c>
      <c r="AW35" s="12">
        <f>'Рейтинговая таблица организаций'!AX24</f>
        <v>577</v>
      </c>
      <c r="AX35" s="12">
        <f>'Рейтинговая таблица организаций'!AY24</f>
        <v>600</v>
      </c>
      <c r="AY35" s="12" t="s">
        <v>171</v>
      </c>
      <c r="AZ35" s="12">
        <f>'Рейтинговая таблица организаций'!AZ24</f>
        <v>592</v>
      </c>
      <c r="BA35" s="12">
        <f>'Рейтинговая таблица организаций'!BA24</f>
        <v>600</v>
      </c>
    </row>
    <row r="36" spans="1:53" ht="47.25" customHeight="1">
      <c r="A36" s="9">
        <f>'бланки '!CY27</f>
        <v>22</v>
      </c>
      <c r="B36" s="9" t="str">
        <f>'бланки '!C27</f>
        <v>Муниципальное бюджетное общеобразовательное учреждение – средняя общеобразовательная школа № 25 г. Орла</v>
      </c>
      <c r="C36" s="9">
        <f>'для bus.gov.ru'!C25</f>
        <v>416</v>
      </c>
      <c r="D36" s="9">
        <f>'для bus.gov.ru'!D25</f>
        <v>328</v>
      </c>
      <c r="E36" s="15">
        <f>'для bus.gov.ru'!H25</f>
        <v>0.78846153846153844</v>
      </c>
      <c r="F36" s="10" t="s">
        <v>160</v>
      </c>
      <c r="G36" s="11">
        <f>'Рейтинговая таблица организаций'!D25</f>
        <v>13</v>
      </c>
      <c r="H36" s="11">
        <f>'Рейтинговая таблица организаций'!E25</f>
        <v>13</v>
      </c>
      <c r="I36" s="10" t="s">
        <v>161</v>
      </c>
      <c r="J36" s="11">
        <f>'Рейтинговая таблица организаций'!F25</f>
        <v>54</v>
      </c>
      <c r="K36" s="11">
        <f>'Рейтинговая таблица организаций'!G25</f>
        <v>54</v>
      </c>
      <c r="L36" s="12" t="str">
        <f>IF('Рейтинговая таблица организаций'!H25&lt;1,"Отсутствуют или не функционируют дистанционные способы взаимодействия",(IF('Рейтинговая таблица организаций'!H25&lt;4,"В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6" s="17">
        <f>'Рейтинговая таблица организаций'!H25</f>
        <v>4</v>
      </c>
      <c r="N36" s="12">
        <f>IF('Рейтинговая таблица организаций'!H25&lt;1,0,(IF('Рейтинговая таблица организаций'!H25&lt;4,30,100)))</f>
        <v>100</v>
      </c>
      <c r="O36" s="12" t="s">
        <v>162</v>
      </c>
      <c r="P36" s="12">
        <f>'Рейтинговая таблица организаций'!I25</f>
        <v>287</v>
      </c>
      <c r="Q36" s="12">
        <f>'Рейтинговая таблица организаций'!J25</f>
        <v>294</v>
      </c>
      <c r="R36" s="12" t="s">
        <v>163</v>
      </c>
      <c r="S36" s="12">
        <f>'Рейтинговая таблица организаций'!K25</f>
        <v>284</v>
      </c>
      <c r="T36" s="12">
        <f>'Рейтинговая таблица организаций'!L25</f>
        <v>294</v>
      </c>
      <c r="U36" s="12" t="str">
        <f>IF('Рейтинговая таблица организаций'!U25&lt;1,"Отсутствуют комфортные условия",(IF('Рейтинговая таблица организаций'!U25&lt;5,"Количество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6" s="17">
        <f>'Рейтинговая таблица организаций'!U25</f>
        <v>5</v>
      </c>
      <c r="W36" s="12">
        <f>IF('Рейтинговая таблица организаций'!U25&lt;1,0,(IF('Рейтинговая таблица организаций'!U25&lt;4,20,100)))</f>
        <v>100</v>
      </c>
      <c r="X36" s="12" t="s">
        <v>164</v>
      </c>
      <c r="Y36" s="12">
        <f>'Рейтинговая таблица организаций'!X25</f>
        <v>328</v>
      </c>
      <c r="Z36" s="12">
        <f>'Рейтинговая таблица организаций'!Y25</f>
        <v>328</v>
      </c>
      <c r="AA36" s="12" t="str">
        <f>IF('Рейтинговая таблица организаций'!AD25&lt;1,"Отсутствуют условия доступности для инвалидов",(IF('Рейтинговая таблица организаций'!AD25&lt;5,"Количество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6" s="16">
        <f>'Рейтинговая таблица организаций'!AD25</f>
        <v>3</v>
      </c>
      <c r="AC36" s="12">
        <f>IF('Рейтинговая таблица организаций'!AD25&lt;1,0,(IF('Рейтинговая таблица организаций'!AD25&lt;5,20,100)))</f>
        <v>20</v>
      </c>
      <c r="AD36" s="12" t="str">
        <f>IF('Рейтинговая таблица организаций'!AE25&lt;1,"Отсутствуют условия доступности, позволяющие инвалидам получать услуги наравне с другими",(IF('Рейтинговая таблица организаций'!AE25&lt;5,"Количество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6" s="17">
        <f>'Рейтинговая таблица организаций'!AE25</f>
        <v>3</v>
      </c>
      <c r="AF36" s="12">
        <f>IF('Рейтинговая таблица организаций'!AE25&lt;1,0,(IF('Рейтинговая таблица организаций'!AE25&lt;5,20,100)))</f>
        <v>20</v>
      </c>
      <c r="AG36" s="12" t="s">
        <v>165</v>
      </c>
      <c r="AH36" s="12">
        <f>'Рейтинговая таблица организаций'!AF25</f>
        <v>2</v>
      </c>
      <c r="AI36" s="12">
        <f>'Рейтинговая таблица организаций'!AG25</f>
        <v>2</v>
      </c>
      <c r="AJ36" s="12" t="s">
        <v>166</v>
      </c>
      <c r="AK36" s="12">
        <f>'Рейтинговая таблица организаций'!AL25</f>
        <v>327</v>
      </c>
      <c r="AL36" s="12">
        <f>'Рейтинговая таблица организаций'!AM25</f>
        <v>328</v>
      </c>
      <c r="AM36" s="12" t="s">
        <v>167</v>
      </c>
      <c r="AN36" s="12">
        <f>'Рейтинговая таблица организаций'!AN25</f>
        <v>316</v>
      </c>
      <c r="AO36" s="12">
        <f>'Рейтинговая таблица организаций'!AO25</f>
        <v>328</v>
      </c>
      <c r="AP36" s="12" t="s">
        <v>168</v>
      </c>
      <c r="AQ36" s="12">
        <f>'Рейтинговая таблица организаций'!AP25</f>
        <v>280</v>
      </c>
      <c r="AR36" s="12">
        <f>'Рейтинговая таблица организаций'!AQ25</f>
        <v>287</v>
      </c>
      <c r="AS36" s="12" t="s">
        <v>169</v>
      </c>
      <c r="AT36" s="12">
        <f>'Рейтинговая таблица организаций'!AV25</f>
        <v>326</v>
      </c>
      <c r="AU36" s="12">
        <f>'Рейтинговая таблица организаций'!AW25</f>
        <v>328</v>
      </c>
      <c r="AV36" s="12" t="s">
        <v>170</v>
      </c>
      <c r="AW36" s="12">
        <f>'Рейтинговая таблица организаций'!AX25</f>
        <v>327</v>
      </c>
      <c r="AX36" s="12">
        <f>'Рейтинговая таблица организаций'!AY25</f>
        <v>328</v>
      </c>
      <c r="AY36" s="12" t="s">
        <v>171</v>
      </c>
      <c r="AZ36" s="12">
        <f>'Рейтинговая таблица организаций'!AZ25</f>
        <v>315</v>
      </c>
      <c r="BA36" s="12">
        <f>'Рейтинговая таблица организаций'!BA25</f>
        <v>328</v>
      </c>
    </row>
    <row r="37" spans="1:53" ht="47.25" customHeight="1">
      <c r="A37" s="9">
        <f>'бланки '!CY28</f>
        <v>23</v>
      </c>
      <c r="B37" s="9" t="str">
        <f>'бланки '!C28</f>
        <v>Муниципальное бюджетное общеобразовательное учреждение – средняя общеобразовательная школа № 26 г. Орла</v>
      </c>
      <c r="C37" s="9">
        <f>'для bus.gov.ru'!C26</f>
        <v>515</v>
      </c>
      <c r="D37" s="9">
        <f>'для bus.gov.ru'!D26</f>
        <v>403</v>
      </c>
      <c r="E37" s="15">
        <f>'для bus.gov.ru'!H26</f>
        <v>0.78252427184466022</v>
      </c>
      <c r="F37" s="10" t="s">
        <v>160</v>
      </c>
      <c r="G37" s="11">
        <f>'Рейтинговая таблица организаций'!D26</f>
        <v>14</v>
      </c>
      <c r="H37" s="11">
        <f>'Рейтинговая таблица организаций'!E26</f>
        <v>14</v>
      </c>
      <c r="I37" s="10" t="s">
        <v>161</v>
      </c>
      <c r="J37" s="11">
        <f>'Рейтинговая таблица организаций'!F26</f>
        <v>53</v>
      </c>
      <c r="K37" s="11">
        <f>'Рейтинговая таблица организаций'!G26</f>
        <v>53</v>
      </c>
      <c r="L37" s="12" t="str">
        <f>IF('Рейтинговая таблица организаций'!H26&lt;1,"Отсутствуют или не функционируют дистанционные способы взаимодействия",(IF('Рейтинговая таблица организаций'!H26&lt;4,"В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7" s="17">
        <f>'Рейтинговая таблица организаций'!H26</f>
        <v>4</v>
      </c>
      <c r="N37" s="12">
        <f>IF('Рейтинговая таблица организаций'!H26&lt;1,0,(IF('Рейтинговая таблица организаций'!H26&lt;4,30,100)))</f>
        <v>100</v>
      </c>
      <c r="O37" s="12" t="s">
        <v>162</v>
      </c>
      <c r="P37" s="12">
        <f>'Рейтинговая таблица организаций'!I26</f>
        <v>264</v>
      </c>
      <c r="Q37" s="12">
        <f>'Рейтинговая таблица организаций'!J26</f>
        <v>270</v>
      </c>
      <c r="R37" s="12" t="s">
        <v>163</v>
      </c>
      <c r="S37" s="12">
        <f>'Рейтинговая таблица организаций'!K26</f>
        <v>288</v>
      </c>
      <c r="T37" s="12">
        <f>'Рейтинговая таблица организаций'!L26</f>
        <v>289</v>
      </c>
      <c r="U37" s="12" t="str">
        <f>IF('Рейтинговая таблица организаций'!U26&lt;1,"Отсутствуют комфортные условия",(IF('Рейтинговая таблица организаций'!U26&lt;5,"Количество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7" s="17">
        <f>'Рейтинговая таблица организаций'!U26</f>
        <v>5</v>
      </c>
      <c r="W37" s="12">
        <f>IF('Рейтинговая таблица организаций'!U26&lt;1,0,(IF('Рейтинговая таблица организаций'!U26&lt;4,20,100)))</f>
        <v>100</v>
      </c>
      <c r="X37" s="12" t="s">
        <v>164</v>
      </c>
      <c r="Y37" s="12">
        <f>'Рейтинговая таблица организаций'!X26</f>
        <v>398</v>
      </c>
      <c r="Z37" s="12">
        <f>'Рейтинговая таблица организаций'!Y26</f>
        <v>403</v>
      </c>
      <c r="AA37" s="12" t="str">
        <f>IF('Рейтинговая таблица организаций'!AD26&lt;1,"Отсутствуют условия доступности для инвалидов",(IF('Рейтинговая таблица организаций'!AD26&lt;5,"Количество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7" s="16">
        <f>'Рейтинговая таблица организаций'!AD26</f>
        <v>1</v>
      </c>
      <c r="AC37" s="12">
        <f>IF('Рейтинговая таблица организаций'!AD26&lt;1,0,(IF('Рейтинговая таблица организаций'!AD26&lt;5,20,100)))</f>
        <v>20</v>
      </c>
      <c r="AD37" s="12" t="str">
        <f>IF('Рейтинговая таблица организаций'!AE26&lt;1,"Отсутствуют условия доступности, позволяющие инвалидам получать услуги наравне с другими",(IF('Рейтинговая таблица организаций'!AE26&lt;5,"Количество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7" s="17">
        <f>'Рейтинговая таблица организаций'!AE26</f>
        <v>3</v>
      </c>
      <c r="AF37" s="12">
        <f>IF('Рейтинговая таблица организаций'!AE26&lt;1,0,(IF('Рейтинговая таблица организаций'!AE26&lt;5,20,100)))</f>
        <v>20</v>
      </c>
      <c r="AG37" s="12" t="s">
        <v>165</v>
      </c>
      <c r="AH37" s="12">
        <f>'Рейтинговая таблица организаций'!AF26</f>
        <v>11</v>
      </c>
      <c r="AI37" s="12">
        <f>'Рейтинговая таблица организаций'!AG26</f>
        <v>11</v>
      </c>
      <c r="AJ37" s="12" t="s">
        <v>166</v>
      </c>
      <c r="AK37" s="12">
        <f>'Рейтинговая таблица организаций'!AL26</f>
        <v>386</v>
      </c>
      <c r="AL37" s="12">
        <f>'Рейтинговая таблица организаций'!AM26</f>
        <v>403</v>
      </c>
      <c r="AM37" s="12" t="s">
        <v>167</v>
      </c>
      <c r="AN37" s="12">
        <f>'Рейтинговая таблица организаций'!AN26</f>
        <v>390</v>
      </c>
      <c r="AO37" s="12">
        <f>'Рейтинговая таблица организаций'!AO26</f>
        <v>403</v>
      </c>
      <c r="AP37" s="12" t="s">
        <v>168</v>
      </c>
      <c r="AQ37" s="12">
        <f>'Рейтинговая таблица организаций'!AP26</f>
        <v>299</v>
      </c>
      <c r="AR37" s="12">
        <f>'Рейтинговая таблица организаций'!AQ26</f>
        <v>306</v>
      </c>
      <c r="AS37" s="12" t="s">
        <v>169</v>
      </c>
      <c r="AT37" s="12">
        <f>'Рейтинговая таблица организаций'!AV26</f>
        <v>398</v>
      </c>
      <c r="AU37" s="12">
        <f>'Рейтинговая таблица организаций'!AW26</f>
        <v>403</v>
      </c>
      <c r="AV37" s="12" t="s">
        <v>170</v>
      </c>
      <c r="AW37" s="12">
        <f>'Рейтинговая таблица организаций'!AX26</f>
        <v>401</v>
      </c>
      <c r="AX37" s="12">
        <f>'Рейтинговая таблица организаций'!AY26</f>
        <v>403</v>
      </c>
      <c r="AY37" s="12" t="s">
        <v>171</v>
      </c>
      <c r="AZ37" s="12">
        <f>'Рейтинговая таблица организаций'!AZ26</f>
        <v>401</v>
      </c>
      <c r="BA37" s="12">
        <f>'Рейтинговая таблица организаций'!BA26</f>
        <v>403</v>
      </c>
    </row>
    <row r="38" spans="1:53" ht="50.25" customHeight="1">
      <c r="A38" s="9">
        <f>'бланки '!CY29</f>
        <v>24</v>
      </c>
      <c r="B38" s="9" t="str">
        <f>'бланки '!C29</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38" s="9">
        <f>'для bus.gov.ru'!C27</f>
        <v>765</v>
      </c>
      <c r="D38" s="9">
        <f>'для bus.gov.ru'!D27</f>
        <v>599</v>
      </c>
      <c r="E38" s="15">
        <f>'для bus.gov.ru'!H27</f>
        <v>0.78300653594771241</v>
      </c>
      <c r="F38" s="10" t="s">
        <v>160</v>
      </c>
      <c r="G38" s="11">
        <f>'Рейтинговая таблица организаций'!D27</f>
        <v>14</v>
      </c>
      <c r="H38" s="11">
        <f>'Рейтинговая таблица организаций'!E27</f>
        <v>14</v>
      </c>
      <c r="I38" s="10" t="s">
        <v>161</v>
      </c>
      <c r="J38" s="11">
        <f>'Рейтинговая таблица организаций'!F27</f>
        <v>52</v>
      </c>
      <c r="K38" s="11">
        <f>'Рейтинговая таблица организаций'!G27</f>
        <v>52</v>
      </c>
      <c r="L38" s="12" t="str">
        <f>IF('Рейтинговая таблица организаций'!H27&lt;1,"Отсутствуют или не функционируют дистанционные способы взаимодействия",(IF('Рейтинговая таблица организаций'!H27&lt;4,"В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8" s="17">
        <f>'Рейтинговая таблица организаций'!H27</f>
        <v>4</v>
      </c>
      <c r="N38" s="12">
        <f>IF('Рейтинговая таблица организаций'!H27&lt;1,0,(IF('Рейтинговая таблица организаций'!H27&lt;4,30,100)))</f>
        <v>100</v>
      </c>
      <c r="O38" s="12" t="s">
        <v>162</v>
      </c>
      <c r="P38" s="12">
        <f>'Рейтинговая таблица организаций'!I27</f>
        <v>469</v>
      </c>
      <c r="Q38" s="12">
        <f>'Рейтинговая таблица организаций'!J27</f>
        <v>470</v>
      </c>
      <c r="R38" s="12" t="s">
        <v>163</v>
      </c>
      <c r="S38" s="12">
        <f>'Рейтинговая таблица организаций'!K27</f>
        <v>557</v>
      </c>
      <c r="T38" s="12">
        <f>'Рейтинговая таблица организаций'!L27</f>
        <v>566</v>
      </c>
      <c r="U38" s="12" t="str">
        <f>IF('Рейтинговая таблица организаций'!U27&lt;1,"Отсутствуют комфортные условия",(IF('Рейтинговая таблица организаций'!U27&lt;5,"Количество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8" s="17">
        <f>'Рейтинговая таблица организаций'!U27</f>
        <v>5</v>
      </c>
      <c r="W38" s="12">
        <f>IF('Рейтинговая таблица организаций'!U27&lt;1,0,(IF('Рейтинговая таблица организаций'!U27&lt;4,20,100)))</f>
        <v>100</v>
      </c>
      <c r="X38" s="12" t="s">
        <v>164</v>
      </c>
      <c r="Y38" s="12">
        <f>'Рейтинговая таблица организаций'!X27</f>
        <v>588</v>
      </c>
      <c r="Z38" s="12">
        <f>'Рейтинговая таблица организаций'!Y27</f>
        <v>599</v>
      </c>
      <c r="AA38" s="12" t="str">
        <f>IF('Рейтинговая таблица организаций'!AD27&lt;1,"Отсутствуют условия доступности для инвалидов",(IF('Рейтинговая таблица организаций'!AD27&lt;5,"Количество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8" s="16">
        <f>'Рейтинговая таблица организаций'!AD27</f>
        <v>2</v>
      </c>
      <c r="AC38" s="12">
        <f>IF('Рейтинговая таблица организаций'!AD27&lt;1,0,(IF('Рейтинговая таблица организаций'!AD27&lt;5,20,100)))</f>
        <v>20</v>
      </c>
      <c r="AD38" s="12" t="str">
        <f>IF('Рейтинговая таблица организаций'!AE27&lt;1,"Отсутствуют условия доступности, позволяющие инвалидам получать услуги наравне с другими",(IF('Рейтинговая таблица организаций'!AE27&lt;5,"Количество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8" s="17">
        <f>'Рейтинговая таблица организаций'!AE27</f>
        <v>3</v>
      </c>
      <c r="AF38" s="12">
        <f>IF('Рейтинговая таблица организаций'!AE27&lt;1,0,(IF('Рейтинговая таблица организаций'!AE27&lt;5,20,100)))</f>
        <v>20</v>
      </c>
      <c r="AG38" s="12" t="s">
        <v>165</v>
      </c>
      <c r="AH38" s="12">
        <f>'Рейтинговая таблица организаций'!AF27</f>
        <v>5</v>
      </c>
      <c r="AI38" s="12">
        <f>'Рейтинговая таблица организаций'!AG27</f>
        <v>5</v>
      </c>
      <c r="AJ38" s="12" t="s">
        <v>166</v>
      </c>
      <c r="AK38" s="12">
        <f>'Рейтинговая таблица организаций'!AL27</f>
        <v>582</v>
      </c>
      <c r="AL38" s="12">
        <f>'Рейтинговая таблица организаций'!AM27</f>
        <v>599</v>
      </c>
      <c r="AM38" s="12" t="s">
        <v>167</v>
      </c>
      <c r="AN38" s="12">
        <f>'Рейтинговая таблица организаций'!AN27</f>
        <v>574</v>
      </c>
      <c r="AO38" s="12">
        <f>'Рейтинговая таблица организаций'!AO27</f>
        <v>599</v>
      </c>
      <c r="AP38" s="12" t="s">
        <v>168</v>
      </c>
      <c r="AQ38" s="12">
        <f>'Рейтинговая таблица организаций'!AP27</f>
        <v>450</v>
      </c>
      <c r="AR38" s="12">
        <f>'Рейтинговая таблица организаций'!AQ27</f>
        <v>456</v>
      </c>
      <c r="AS38" s="12" t="s">
        <v>169</v>
      </c>
      <c r="AT38" s="12">
        <f>'Рейтинговая таблица организаций'!AV27</f>
        <v>580</v>
      </c>
      <c r="AU38" s="12">
        <f>'Рейтинговая таблица организаций'!AW27</f>
        <v>599</v>
      </c>
      <c r="AV38" s="12" t="s">
        <v>170</v>
      </c>
      <c r="AW38" s="12">
        <f>'Рейтинговая таблица организаций'!AX27</f>
        <v>570</v>
      </c>
      <c r="AX38" s="12">
        <f>'Рейтинговая таблица организаций'!AY27</f>
        <v>599</v>
      </c>
      <c r="AY38" s="12" t="s">
        <v>171</v>
      </c>
      <c r="AZ38" s="12">
        <f>'Рейтинговая таблица организаций'!AZ27</f>
        <v>575</v>
      </c>
      <c r="BA38" s="12">
        <f>'Рейтинговая таблица организаций'!BA27</f>
        <v>599</v>
      </c>
    </row>
    <row r="39" spans="1:53" ht="45.75" customHeight="1">
      <c r="A39" s="9">
        <f>'бланки '!CY30</f>
        <v>25</v>
      </c>
      <c r="B39" s="9" t="str">
        <f>'бланки '!C30</f>
        <v>Муниципальное бюджетное общеобразовательное учреждение – лицей № 28 города Орла имени дважды Героя Советского Союза Г.М. Паршина</v>
      </c>
      <c r="C39" s="9">
        <f>'для bus.gov.ru'!C28</f>
        <v>1018</v>
      </c>
      <c r="D39" s="9">
        <f>'для bus.gov.ru'!D28</f>
        <v>600</v>
      </c>
      <c r="E39" s="15">
        <f>'для bus.gov.ru'!H28</f>
        <v>0.58939096267190572</v>
      </c>
      <c r="F39" s="10" t="s">
        <v>160</v>
      </c>
      <c r="G39" s="11">
        <f>'Рейтинговая таблица организаций'!D28</f>
        <v>14</v>
      </c>
      <c r="H39" s="11">
        <f>'Рейтинговая таблица организаций'!E28</f>
        <v>14</v>
      </c>
      <c r="I39" s="10" t="s">
        <v>161</v>
      </c>
      <c r="J39" s="11">
        <f>'Рейтинговая таблица организаций'!F28</f>
        <v>52</v>
      </c>
      <c r="K39" s="11">
        <f>'Рейтинговая таблица организаций'!G28</f>
        <v>52</v>
      </c>
      <c r="L39" s="12" t="str">
        <f>IF('Рейтинговая таблица организаций'!H28&lt;1,"Отсутствуют или не функционируют дистанционные способы взаимодействия",(IF('Рейтинговая таблица организаций'!H28&lt;4,"В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9" s="17">
        <f>'Рейтинговая таблица организаций'!H28</f>
        <v>4</v>
      </c>
      <c r="N39" s="12">
        <f>IF('Рейтинговая таблица организаций'!H28&lt;1,0,(IF('Рейтинговая таблица организаций'!H28&lt;4,30,100)))</f>
        <v>100</v>
      </c>
      <c r="O39" s="12" t="s">
        <v>162</v>
      </c>
      <c r="P39" s="12">
        <f>'Рейтинговая таблица организаций'!I28</f>
        <v>485</v>
      </c>
      <c r="Q39" s="12">
        <f>'Рейтинговая таблица организаций'!J28</f>
        <v>487</v>
      </c>
      <c r="R39" s="12" t="s">
        <v>163</v>
      </c>
      <c r="S39" s="12">
        <f>'Рейтинговая таблица организаций'!K28</f>
        <v>542</v>
      </c>
      <c r="T39" s="12">
        <f>'Рейтинговая таблица организаций'!L28</f>
        <v>548</v>
      </c>
      <c r="U39" s="12" t="str">
        <f>IF('Рейтинговая таблица организаций'!U28&lt;1,"Отсутствуют комфортные условия",(IF('Рейтинговая таблица организаций'!U28&lt;5,"Количество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9" s="17">
        <f>'Рейтинговая таблица организаций'!U28</f>
        <v>5</v>
      </c>
      <c r="W39" s="12">
        <f>IF('Рейтинговая таблица организаций'!U28&lt;1,0,(IF('Рейтинговая таблица организаций'!U28&lt;4,20,100)))</f>
        <v>100</v>
      </c>
      <c r="X39" s="12" t="s">
        <v>164</v>
      </c>
      <c r="Y39" s="12">
        <f>'Рейтинговая таблица организаций'!X28</f>
        <v>579</v>
      </c>
      <c r="Z39" s="12">
        <f>'Рейтинговая таблица организаций'!Y28</f>
        <v>600</v>
      </c>
      <c r="AA39" s="12" t="str">
        <f>IF('Рейтинговая таблица организаций'!AD28&lt;1,"Отсутствуют условия доступности для инвалидов",(IF('Рейтинговая таблица организаций'!AD28&lt;5,"Количество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9" s="16">
        <f>'Рейтинговая таблица организаций'!AD28</f>
        <v>2</v>
      </c>
      <c r="AC39" s="12">
        <f>IF('Рейтинговая таблица организаций'!AD28&lt;1,0,(IF('Рейтинговая таблица организаций'!AD28&lt;5,20,100)))</f>
        <v>20</v>
      </c>
      <c r="AD39" s="12" t="str">
        <f>IF('Рейтинговая таблица организаций'!AE28&lt;1,"Отсутствуют условия доступности, позволяющие инвалидам получать услуги наравне с другими",(IF('Рейтинговая таблица организаций'!AE28&lt;5,"Количество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9" s="17">
        <f>'Рейтинговая таблица организаций'!AE28</f>
        <v>3</v>
      </c>
      <c r="AF39" s="12">
        <f>IF('Рейтинговая таблица организаций'!AE28&lt;1,0,(IF('Рейтинговая таблица организаций'!AE28&lt;5,20,100)))</f>
        <v>20</v>
      </c>
      <c r="AG39" s="12" t="s">
        <v>165</v>
      </c>
      <c r="AH39" s="12">
        <f>'Рейтинговая таблица организаций'!AF28</f>
        <v>1</v>
      </c>
      <c r="AI39" s="12">
        <f>'Рейтинговая таблица организаций'!AG28</f>
        <v>1</v>
      </c>
      <c r="AJ39" s="12" t="s">
        <v>166</v>
      </c>
      <c r="AK39" s="12">
        <f>'Рейтинговая таблица организаций'!AL28</f>
        <v>595</v>
      </c>
      <c r="AL39" s="12">
        <f>'Рейтинговая таблица организаций'!AM28</f>
        <v>600</v>
      </c>
      <c r="AM39" s="12" t="s">
        <v>167</v>
      </c>
      <c r="AN39" s="12">
        <f>'Рейтинговая таблица организаций'!AN28</f>
        <v>583</v>
      </c>
      <c r="AO39" s="12">
        <f>'Рейтинговая таблица организаций'!AO28</f>
        <v>600</v>
      </c>
      <c r="AP39" s="12" t="s">
        <v>168</v>
      </c>
      <c r="AQ39" s="12">
        <f>'Рейтинговая таблица организаций'!AP28</f>
        <v>465</v>
      </c>
      <c r="AR39" s="12">
        <f>'Рейтинговая таблица организаций'!AQ28</f>
        <v>493</v>
      </c>
      <c r="AS39" s="12" t="s">
        <v>169</v>
      </c>
      <c r="AT39" s="12">
        <f>'Рейтинговая таблица организаций'!AV28</f>
        <v>585</v>
      </c>
      <c r="AU39" s="12">
        <f>'Рейтинговая таблица организаций'!AW28</f>
        <v>600</v>
      </c>
      <c r="AV39" s="12" t="s">
        <v>170</v>
      </c>
      <c r="AW39" s="12">
        <f>'Рейтинговая таблица организаций'!AX28</f>
        <v>570</v>
      </c>
      <c r="AX39" s="12">
        <f>'Рейтинговая таблица организаций'!AY28</f>
        <v>600</v>
      </c>
      <c r="AY39" s="12" t="s">
        <v>171</v>
      </c>
      <c r="AZ39" s="12">
        <f>'Рейтинговая таблица организаций'!AZ28</f>
        <v>584</v>
      </c>
      <c r="BA39" s="12">
        <f>'Рейтинговая таблица организаций'!BA28</f>
        <v>600</v>
      </c>
    </row>
    <row r="40" spans="1:53" ht="48.75" customHeight="1">
      <c r="A40" s="9">
        <f>'бланки '!CY31</f>
        <v>26</v>
      </c>
      <c r="B40" s="9" t="str">
        <f>'бланки '!C31</f>
        <v>Муниципальное бюджетное общеобразовательное учреждение – средняя общеобразовательная школа № 29 имени Д.Н. Мельникова г. Орла</v>
      </c>
      <c r="C40" s="9">
        <f>'для bus.gov.ru'!C29</f>
        <v>434</v>
      </c>
      <c r="D40" s="9">
        <f>'для bus.gov.ru'!D29</f>
        <v>390</v>
      </c>
      <c r="E40" s="15">
        <f>'для bus.gov.ru'!H29</f>
        <v>0.89861751152073732</v>
      </c>
      <c r="F40" s="10" t="s">
        <v>160</v>
      </c>
      <c r="G40" s="11">
        <f>'Рейтинговая таблица организаций'!D29</f>
        <v>14</v>
      </c>
      <c r="H40" s="11">
        <f>'Рейтинговая таблица организаций'!E29</f>
        <v>14</v>
      </c>
      <c r="I40" s="10" t="s">
        <v>161</v>
      </c>
      <c r="J40" s="11">
        <f>'Рейтинговая таблица организаций'!F29</f>
        <v>61</v>
      </c>
      <c r="K40" s="11">
        <f>'Рейтинговая таблица организаций'!G29</f>
        <v>61</v>
      </c>
      <c r="L40" s="12" t="str">
        <f>IF('Рейтинговая таблица организаций'!H29&lt;1,"Отсутствуют или не функционируют дистанционные способы взаимодействия",(IF('Рейтинговая таблица организаций'!H29&lt;4,"В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0" s="17">
        <f>'Рейтинговая таблица организаций'!H29</f>
        <v>4</v>
      </c>
      <c r="N40" s="12">
        <f>IF('Рейтинговая таблица организаций'!H29&lt;1,0,(IF('Рейтинговая таблица организаций'!H29&lt;4,30,100)))</f>
        <v>100</v>
      </c>
      <c r="O40" s="12" t="s">
        <v>162</v>
      </c>
      <c r="P40" s="12">
        <f>'Рейтинговая таблица организаций'!I29</f>
        <v>246</v>
      </c>
      <c r="Q40" s="12">
        <f>'Рейтинговая таблица организаций'!J29</f>
        <v>248</v>
      </c>
      <c r="R40" s="12" t="s">
        <v>163</v>
      </c>
      <c r="S40" s="12">
        <f>'Рейтинговая таблица организаций'!K29</f>
        <v>309</v>
      </c>
      <c r="T40" s="12">
        <f>'Рейтинговая таблица организаций'!L29</f>
        <v>314</v>
      </c>
      <c r="U40" s="12" t="str">
        <f>IF('Рейтинговая таблица организаций'!U29&lt;1,"Отсутствуют комфортные условия",(IF('Рейтинговая таблица организаций'!U29&lt;5,"Количество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0" s="17">
        <f>'Рейтинговая таблица организаций'!U29</f>
        <v>5</v>
      </c>
      <c r="W40" s="12">
        <f>IF('Рейтинговая таблица организаций'!U29&lt;1,0,(IF('Рейтинговая таблица организаций'!U29&lt;4,20,100)))</f>
        <v>100</v>
      </c>
      <c r="X40" s="12" t="s">
        <v>164</v>
      </c>
      <c r="Y40" s="12">
        <f>'Рейтинговая таблица организаций'!X29</f>
        <v>383</v>
      </c>
      <c r="Z40" s="12">
        <f>'Рейтинговая таблица организаций'!Y29</f>
        <v>390</v>
      </c>
      <c r="AA40" s="12" t="str">
        <f>IF('Рейтинговая таблица организаций'!AD29&lt;1,"Отсутствуют условия доступности для инвалидов",(IF('Рейтинговая таблица организаций'!AD29&lt;5,"Количество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0" s="16">
        <f>'Рейтинговая таблица организаций'!AD29</f>
        <v>2</v>
      </c>
      <c r="AC40" s="12">
        <f>IF('Рейтинговая таблица организаций'!AD29&lt;1,0,(IF('Рейтинговая таблица организаций'!AD29&lt;5,20,100)))</f>
        <v>20</v>
      </c>
      <c r="AD40" s="12" t="str">
        <f>IF('Рейтинговая таблица организаций'!AE29&lt;1,"Отсутствуют условия доступности, позволяющие инвалидам получать услуги наравне с другими",(IF('Рейтинговая таблица организаций'!AE29&lt;5,"Количество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0" s="17">
        <f>'Рейтинговая таблица организаций'!AE29</f>
        <v>4</v>
      </c>
      <c r="AF40" s="12">
        <f>IF('Рейтинговая таблица организаций'!AE29&lt;1,0,(IF('Рейтинговая таблица организаций'!AE29&lt;5,20,100)))</f>
        <v>20</v>
      </c>
      <c r="AG40" s="12" t="s">
        <v>165</v>
      </c>
      <c r="AH40" s="12">
        <f>'Рейтинговая таблица организаций'!AF29</f>
        <v>1</v>
      </c>
      <c r="AI40" s="12">
        <f>'Рейтинговая таблица организаций'!AG29</f>
        <v>1</v>
      </c>
      <c r="AJ40" s="12" t="s">
        <v>166</v>
      </c>
      <c r="AK40" s="12">
        <f>'Рейтинговая таблица организаций'!AL29</f>
        <v>386</v>
      </c>
      <c r="AL40" s="12">
        <f>'Рейтинговая таблица организаций'!AM29</f>
        <v>390</v>
      </c>
      <c r="AM40" s="12" t="s">
        <v>167</v>
      </c>
      <c r="AN40" s="12">
        <f>'Рейтинговая таблица организаций'!AN29</f>
        <v>381</v>
      </c>
      <c r="AO40" s="12">
        <f>'Рейтинговая таблица организаций'!AO29</f>
        <v>390</v>
      </c>
      <c r="AP40" s="12" t="s">
        <v>168</v>
      </c>
      <c r="AQ40" s="12">
        <f>'Рейтинговая таблица организаций'!AP29</f>
        <v>263</v>
      </c>
      <c r="AR40" s="12">
        <f>'Рейтинговая таблица организаций'!AQ29</f>
        <v>266</v>
      </c>
      <c r="AS40" s="12" t="s">
        <v>169</v>
      </c>
      <c r="AT40" s="12">
        <f>'Рейтинговая таблица организаций'!AV29</f>
        <v>377</v>
      </c>
      <c r="AU40" s="12">
        <f>'Рейтинговая таблица организаций'!AW29</f>
        <v>390</v>
      </c>
      <c r="AV40" s="12" t="s">
        <v>170</v>
      </c>
      <c r="AW40" s="12">
        <f>'Рейтинговая таблица организаций'!AX29</f>
        <v>386</v>
      </c>
      <c r="AX40" s="12">
        <f>'Рейтинговая таблица организаций'!AY29</f>
        <v>390</v>
      </c>
      <c r="AY40" s="12" t="s">
        <v>171</v>
      </c>
      <c r="AZ40" s="12">
        <f>'Рейтинговая таблица организаций'!AZ29</f>
        <v>388</v>
      </c>
      <c r="BA40" s="12">
        <f>'Рейтинговая таблица организаций'!BA29</f>
        <v>390</v>
      </c>
    </row>
    <row r="41" spans="1:53" ht="48" customHeight="1">
      <c r="A41" s="9">
        <f>'бланки '!CY32</f>
        <v>27</v>
      </c>
      <c r="B41" s="9" t="str">
        <f>'бланки '!C32</f>
        <v>Муниципальное бюджетное общеобразовательное учреждение – средняя общеобразовательная школа № 30 г. Орла</v>
      </c>
      <c r="C41" s="9">
        <f>'для bus.gov.ru'!C30</f>
        <v>623</v>
      </c>
      <c r="D41" s="9">
        <f>'для bus.gov.ru'!D30</f>
        <v>565</v>
      </c>
      <c r="E41" s="15">
        <f>'для bus.gov.ru'!H30</f>
        <v>0.9069020866773676</v>
      </c>
      <c r="F41" s="10" t="s">
        <v>160</v>
      </c>
      <c r="G41" s="11">
        <f>'Рейтинговая таблица организаций'!D30</f>
        <v>14</v>
      </c>
      <c r="H41" s="11">
        <f>'Рейтинговая таблица организаций'!E30</f>
        <v>14</v>
      </c>
      <c r="I41" s="10" t="s">
        <v>161</v>
      </c>
      <c r="J41" s="11">
        <f>'Рейтинговая таблица организаций'!F30</f>
        <v>54</v>
      </c>
      <c r="K41" s="11">
        <f>'Рейтинговая таблица организаций'!G30</f>
        <v>54</v>
      </c>
      <c r="L41" s="12" t="str">
        <f>IF('Рейтинговая таблица организаций'!H30&lt;1,"Отсутствуют или не функционируют дистанционные способы взаимодействия",(IF('Рейтинговая таблица организаций'!H30&lt;4,"В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1" s="17">
        <f>'Рейтинговая таблица организаций'!H30</f>
        <v>4</v>
      </c>
      <c r="N41" s="12">
        <f>IF('Рейтинговая таблица организаций'!H30&lt;1,0,(IF('Рейтинговая таблица организаций'!H30&lt;4,30,100)))</f>
        <v>100</v>
      </c>
      <c r="O41" s="12" t="s">
        <v>162</v>
      </c>
      <c r="P41" s="12">
        <f>'Рейтинговая таблица организаций'!I30</f>
        <v>384</v>
      </c>
      <c r="Q41" s="12">
        <f>'Рейтинговая таблица организаций'!J30</f>
        <v>385</v>
      </c>
      <c r="R41" s="12" t="s">
        <v>163</v>
      </c>
      <c r="S41" s="12">
        <f>'Рейтинговая таблица организаций'!K30</f>
        <v>395</v>
      </c>
      <c r="T41" s="12">
        <f>'Рейтинговая таблица организаций'!L30</f>
        <v>400</v>
      </c>
      <c r="U41" s="12" t="str">
        <f>IF('Рейтинговая таблица организаций'!U30&lt;1,"Отсутствуют комфортные условия",(IF('Рейтинговая таблица организаций'!U30&lt;5,"Количество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1" s="17">
        <f>'Рейтинговая таблица организаций'!U30</f>
        <v>5</v>
      </c>
      <c r="W41" s="12">
        <f>IF('Рейтинговая таблица организаций'!U30&lt;1,0,(IF('Рейтинговая таблица организаций'!U30&lt;4,20,100)))</f>
        <v>100</v>
      </c>
      <c r="X41" s="12" t="s">
        <v>164</v>
      </c>
      <c r="Y41" s="12">
        <f>'Рейтинговая таблица организаций'!X30</f>
        <v>562</v>
      </c>
      <c r="Z41" s="12">
        <f>'Рейтинговая таблица организаций'!Y30</f>
        <v>565</v>
      </c>
      <c r="AA41" s="12" t="str">
        <f>IF('Рейтинговая таблица организаций'!AD30&lt;1,"Отсутствуют условия доступности для инвалидов",(IF('Рейтинговая таблица организаций'!AD30&lt;5,"Количество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1" s="16">
        <f>'Рейтинговая таблица организаций'!AD30</f>
        <v>0</v>
      </c>
      <c r="AC41" s="12">
        <f>IF('Рейтинговая таблица организаций'!AD30&lt;1,0,(IF('Рейтинговая таблица организаций'!AD30&lt;5,20,100)))</f>
        <v>0</v>
      </c>
      <c r="AD41" s="12" t="str">
        <f>IF('Рейтинговая таблица организаций'!AE30&lt;1,"Отсутствуют условия доступности, позволяющие инвалидам получать услуги наравне с другими",(IF('Рейтинговая таблица организаций'!AE30&lt;5,"Количество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1" s="17">
        <f>'Рейтинговая таблица организаций'!AE30</f>
        <v>3</v>
      </c>
      <c r="AF41" s="12">
        <f>IF('Рейтинговая таблица организаций'!AE30&lt;1,0,(IF('Рейтинговая таблица организаций'!AE30&lt;5,20,100)))</f>
        <v>20</v>
      </c>
      <c r="AG41" s="12" t="s">
        <v>165</v>
      </c>
      <c r="AH41" s="12">
        <f>'Рейтинговая таблица организаций'!AF30</f>
        <v>5</v>
      </c>
      <c r="AI41" s="12">
        <f>'Рейтинговая таблица организаций'!AG30</f>
        <v>5</v>
      </c>
      <c r="AJ41" s="12" t="s">
        <v>166</v>
      </c>
      <c r="AK41" s="12">
        <f>'Рейтинговая таблица организаций'!AL30</f>
        <v>559</v>
      </c>
      <c r="AL41" s="12">
        <f>'Рейтинговая таблица организаций'!AM30</f>
        <v>565</v>
      </c>
      <c r="AM41" s="12" t="s">
        <v>167</v>
      </c>
      <c r="AN41" s="12">
        <f>'Рейтинговая таблица организаций'!AN30</f>
        <v>544</v>
      </c>
      <c r="AO41" s="12">
        <f>'Рейтинговая таблица организаций'!AO30</f>
        <v>565</v>
      </c>
      <c r="AP41" s="12" t="s">
        <v>168</v>
      </c>
      <c r="AQ41" s="12">
        <f>'Рейтинговая таблица организаций'!AP30</f>
        <v>406</v>
      </c>
      <c r="AR41" s="12">
        <f>'Рейтинговая таблица организаций'!AQ30</f>
        <v>409</v>
      </c>
      <c r="AS41" s="12" t="s">
        <v>169</v>
      </c>
      <c r="AT41" s="12">
        <f>'Рейтинговая таблица организаций'!AV30</f>
        <v>559</v>
      </c>
      <c r="AU41" s="12">
        <f>'Рейтинговая таблица организаций'!AW30</f>
        <v>565</v>
      </c>
      <c r="AV41" s="12" t="s">
        <v>170</v>
      </c>
      <c r="AW41" s="12">
        <f>'Рейтинговая таблица организаций'!AX30</f>
        <v>563</v>
      </c>
      <c r="AX41" s="12">
        <f>'Рейтинговая таблица организаций'!AY30</f>
        <v>565</v>
      </c>
      <c r="AY41" s="12" t="s">
        <v>171</v>
      </c>
      <c r="AZ41" s="12">
        <f>'Рейтинговая таблица организаций'!AZ30</f>
        <v>559</v>
      </c>
      <c r="BA41" s="12">
        <f>'Рейтинговая таблица организаций'!BA30</f>
        <v>565</v>
      </c>
    </row>
    <row r="42" spans="1:53" ht="38.25" customHeight="1">
      <c r="A42" s="9">
        <f>'бланки '!CY33</f>
        <v>28</v>
      </c>
      <c r="B42" s="9" t="str">
        <f>'бланки '!C33</f>
        <v>Муниципальное бюджетное общеобразовательное учреждение – средняя общеобразовательная школа № 31 г. Орла</v>
      </c>
      <c r="C42" s="9">
        <f>'для bus.gov.ru'!C31</f>
        <v>397</v>
      </c>
      <c r="D42" s="9">
        <f>'для bus.gov.ru'!D31</f>
        <v>306</v>
      </c>
      <c r="E42" s="15">
        <f>'для bus.gov.ru'!H31</f>
        <v>0.77078085642317384</v>
      </c>
      <c r="F42" s="10" t="s">
        <v>160</v>
      </c>
      <c r="G42" s="11">
        <f>'Рейтинговая таблица организаций'!D31</f>
        <v>13</v>
      </c>
      <c r="H42" s="11">
        <f>'Рейтинговая таблица организаций'!E31</f>
        <v>13</v>
      </c>
      <c r="I42" s="10" t="s">
        <v>161</v>
      </c>
      <c r="J42" s="11">
        <f>'Рейтинговая таблица организаций'!F31</f>
        <v>54</v>
      </c>
      <c r="K42" s="11">
        <f>'Рейтинговая таблица организаций'!G31</f>
        <v>54</v>
      </c>
      <c r="L42" s="12" t="str">
        <f>IF('Рейтинговая таблица организаций'!H31&lt;1,"Отсутствуют или не функционируют дистанционные способы взаимодействия",(IF('Рейтинговая таблица организаций'!H31&lt;4,"В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2" s="17">
        <f>'Рейтинговая таблица организаций'!H31</f>
        <v>4</v>
      </c>
      <c r="N42" s="12">
        <f>IF('Рейтинговая таблица организаций'!H31&lt;1,0,(IF('Рейтинговая таблица организаций'!H31&lt;4,30,100)))</f>
        <v>100</v>
      </c>
      <c r="O42" s="12" t="s">
        <v>162</v>
      </c>
      <c r="P42" s="12">
        <f>'Рейтинговая таблица организаций'!I31</f>
        <v>239</v>
      </c>
      <c r="Q42" s="12">
        <f>'Рейтинговая таблица организаций'!J31</f>
        <v>240</v>
      </c>
      <c r="R42" s="12" t="s">
        <v>163</v>
      </c>
      <c r="S42" s="12">
        <f>'Рейтинговая таблица организаций'!K31</f>
        <v>262</v>
      </c>
      <c r="T42" s="12">
        <f>'Рейтинговая таблица организаций'!L31</f>
        <v>265</v>
      </c>
      <c r="U42" s="12" t="str">
        <f>IF('Рейтинговая таблица организаций'!U31&lt;1,"Отсутствуют комфортные условия",(IF('Рейтинговая таблица организаций'!U31&lt;5,"Количество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2" s="17">
        <f>'Рейтинговая таблица организаций'!U31</f>
        <v>5</v>
      </c>
      <c r="W42" s="12">
        <f>IF('Рейтинговая таблица организаций'!U31&lt;1,0,(IF('Рейтинговая таблица организаций'!U31&lt;4,20,100)))</f>
        <v>100</v>
      </c>
      <c r="X42" s="12" t="s">
        <v>164</v>
      </c>
      <c r="Y42" s="12">
        <f>'Рейтинговая таблица организаций'!X31</f>
        <v>295</v>
      </c>
      <c r="Z42" s="12">
        <f>'Рейтинговая таблица организаций'!Y31</f>
        <v>306</v>
      </c>
      <c r="AA42" s="12" t="str">
        <f>IF('Рейтинговая таблица организаций'!AD31&lt;1,"Отсутствуют условия доступности для инвалидов",(IF('Рейтинговая таблица организаций'!AD31&lt;5,"Количество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2" s="16">
        <f>'Рейтинговая таблица организаций'!AD31</f>
        <v>0</v>
      </c>
      <c r="AC42" s="12">
        <f>IF('Рейтинговая таблица организаций'!AD31&lt;1,0,(IF('Рейтинговая таблица организаций'!AD31&lt;5,20,100)))</f>
        <v>0</v>
      </c>
      <c r="AD42" s="12" t="str">
        <f>IF('Рейтинговая таблица организаций'!AE31&lt;1,"Отсутствуют условия доступности, позволяющие инвалидам получать услуги наравне с другими",(IF('Рейтинговая таблица организаций'!AE31&lt;5,"Количество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2" s="17">
        <f>'Рейтинговая таблица организаций'!AE31</f>
        <v>3</v>
      </c>
      <c r="AF42" s="12">
        <f>IF('Рейтинговая таблица организаций'!AE31&lt;1,0,(IF('Рейтинговая таблица организаций'!AE31&lt;5,20,100)))</f>
        <v>20</v>
      </c>
      <c r="AG42" s="12" t="s">
        <v>165</v>
      </c>
      <c r="AH42" s="12">
        <f>'Рейтинговая таблица организаций'!AF31</f>
        <v>5</v>
      </c>
      <c r="AI42" s="12">
        <f>'Рейтинговая таблица организаций'!AG31</f>
        <v>5</v>
      </c>
      <c r="AJ42" s="12" t="s">
        <v>166</v>
      </c>
      <c r="AK42" s="12">
        <f>'Рейтинговая таблица организаций'!AL31</f>
        <v>298</v>
      </c>
      <c r="AL42" s="12">
        <f>'Рейтинговая таблица организаций'!AM31</f>
        <v>306</v>
      </c>
      <c r="AM42" s="12" t="s">
        <v>167</v>
      </c>
      <c r="AN42" s="12">
        <f>'Рейтинговая таблица организаций'!AN31</f>
        <v>297</v>
      </c>
      <c r="AO42" s="12">
        <f>'Рейтинговая таблица организаций'!AO31</f>
        <v>306</v>
      </c>
      <c r="AP42" s="12" t="s">
        <v>168</v>
      </c>
      <c r="AQ42" s="12">
        <f>'Рейтинговая таблица организаций'!AP31</f>
        <v>242</v>
      </c>
      <c r="AR42" s="12">
        <f>'Рейтинговая таблица организаций'!AQ31</f>
        <v>246</v>
      </c>
      <c r="AS42" s="12" t="s">
        <v>169</v>
      </c>
      <c r="AT42" s="12">
        <f>'Рейтинговая таблица организаций'!AV31</f>
        <v>303</v>
      </c>
      <c r="AU42" s="12">
        <f>'Рейтинговая таблица организаций'!AW31</f>
        <v>306</v>
      </c>
      <c r="AV42" s="12" t="s">
        <v>170</v>
      </c>
      <c r="AW42" s="12">
        <f>'Рейтинговая таблица организаций'!AX31</f>
        <v>301</v>
      </c>
      <c r="AX42" s="12">
        <f>'Рейтинговая таблица организаций'!AY31</f>
        <v>306</v>
      </c>
      <c r="AY42" s="12" t="s">
        <v>171</v>
      </c>
      <c r="AZ42" s="12">
        <f>'Рейтинговая таблица организаций'!AZ31</f>
        <v>304</v>
      </c>
      <c r="BA42" s="12">
        <f>'Рейтинговая таблица организаций'!BA31</f>
        <v>306</v>
      </c>
    </row>
    <row r="43" spans="1:53" ht="43.5" customHeight="1">
      <c r="A43" s="9">
        <f>'бланки '!CY34</f>
        <v>29</v>
      </c>
      <c r="B43" s="9" t="str">
        <f>'бланки '!C34</f>
        <v>Муниципальное бюджетное общеобразовательное учреждение – лицей № 32 имени И.М.Воробьева г. Орла</v>
      </c>
      <c r="C43" s="9">
        <f>'для bus.gov.ru'!C32</f>
        <v>931</v>
      </c>
      <c r="D43" s="9">
        <f>'для bus.gov.ru'!D32</f>
        <v>600</v>
      </c>
      <c r="E43" s="15">
        <f>'для bus.gov.ru'!H32</f>
        <v>0.64446831364124602</v>
      </c>
      <c r="F43" s="10" t="s">
        <v>160</v>
      </c>
      <c r="G43" s="11">
        <f>'Рейтинговая таблица организаций'!D32</f>
        <v>14</v>
      </c>
      <c r="H43" s="11">
        <f>'Рейтинговая таблица организаций'!E32</f>
        <v>14</v>
      </c>
      <c r="I43" s="10" t="s">
        <v>161</v>
      </c>
      <c r="J43" s="11">
        <f>'Рейтинговая таблица организаций'!F32</f>
        <v>55</v>
      </c>
      <c r="K43" s="11">
        <f>'Рейтинговая таблица организаций'!G32</f>
        <v>55</v>
      </c>
      <c r="L43" s="12" t="str">
        <f>IF('Рейтинговая таблица организаций'!H32&lt;1,"Отсутствуют или не функционируют дистанционные способы взаимодействия",(IF('Рейтинговая таблица организаций'!H32&lt;4,"В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3" s="17">
        <f>'Рейтинговая таблица организаций'!H32</f>
        <v>4</v>
      </c>
      <c r="N43" s="12">
        <f>IF('Рейтинговая таблица организаций'!H32&lt;1,0,(IF('Рейтинговая таблица организаций'!H32&lt;4,30,100)))</f>
        <v>100</v>
      </c>
      <c r="O43" s="12" t="s">
        <v>162</v>
      </c>
      <c r="P43" s="12">
        <f>'Рейтинговая таблица организаций'!I32</f>
        <v>560</v>
      </c>
      <c r="Q43" s="12">
        <f>'Рейтинговая таблица организаций'!J32</f>
        <v>561</v>
      </c>
      <c r="R43" s="12" t="s">
        <v>163</v>
      </c>
      <c r="S43" s="12">
        <f>'Рейтинговая таблица организаций'!K32</f>
        <v>554</v>
      </c>
      <c r="T43" s="12">
        <f>'Рейтинговая таблица организаций'!L32</f>
        <v>557</v>
      </c>
      <c r="U43" s="12" t="str">
        <f>IF('Рейтинговая таблица организаций'!U32&lt;1,"Отсутствуют комфортные условия",(IF('Рейтинговая таблица организаций'!U32&lt;5,"Количество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3" s="17">
        <f>'Рейтинговая таблица организаций'!U32</f>
        <v>5</v>
      </c>
      <c r="W43" s="12">
        <f>IF('Рейтинговая таблица организаций'!U32&lt;1,0,(IF('Рейтинговая таблица организаций'!U32&lt;4,20,100)))</f>
        <v>100</v>
      </c>
      <c r="X43" s="12" t="s">
        <v>164</v>
      </c>
      <c r="Y43" s="12">
        <f>'Рейтинговая таблица организаций'!X32</f>
        <v>593</v>
      </c>
      <c r="Z43" s="12">
        <f>'Рейтинговая таблица организаций'!Y32</f>
        <v>600</v>
      </c>
      <c r="AA43" s="12" t="str">
        <f>IF('Рейтинговая таблица организаций'!AD32&lt;1,"Отсутствуют условия доступности для инвалидов",(IF('Рейтинговая таблица организаций'!AD32&lt;5,"Количество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3" s="16">
        <f>'Рейтинговая таблица организаций'!AD32</f>
        <v>1</v>
      </c>
      <c r="AC43" s="12">
        <f>IF('Рейтинговая таблица организаций'!AD32&lt;1,0,(IF('Рейтинговая таблица организаций'!AD32&lt;5,20,100)))</f>
        <v>20</v>
      </c>
      <c r="AD43" s="12" t="str">
        <f>IF('Рейтинговая таблица организаций'!AE32&lt;1,"Отсутствуют условия доступности, позволяющие инвалидам получать услуги наравне с другими",(IF('Рейтинговая таблица организаций'!AE32&lt;5,"Количество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3" s="17">
        <f>'Рейтинговая таблица организаций'!AE32</f>
        <v>3</v>
      </c>
      <c r="AF43" s="12">
        <f>IF('Рейтинговая таблица организаций'!AE32&lt;1,0,(IF('Рейтинговая таблица организаций'!AE32&lt;5,20,100)))</f>
        <v>20</v>
      </c>
      <c r="AG43" s="12" t="s">
        <v>165</v>
      </c>
      <c r="AH43" s="12">
        <f>'Рейтинговая таблица организаций'!AF32</f>
        <v>6</v>
      </c>
      <c r="AI43" s="12">
        <f>'Рейтинговая таблица организаций'!AG32</f>
        <v>6</v>
      </c>
      <c r="AJ43" s="12" t="s">
        <v>166</v>
      </c>
      <c r="AK43" s="12">
        <f>'Рейтинговая таблица организаций'!AL32</f>
        <v>575</v>
      </c>
      <c r="AL43" s="12">
        <f>'Рейтинговая таблица организаций'!AM32</f>
        <v>600</v>
      </c>
      <c r="AM43" s="12" t="s">
        <v>167</v>
      </c>
      <c r="AN43" s="12">
        <f>'Рейтинговая таблица организаций'!AN32</f>
        <v>583</v>
      </c>
      <c r="AO43" s="12">
        <f>'Рейтинговая таблица организаций'!AO32</f>
        <v>600</v>
      </c>
      <c r="AP43" s="12" t="s">
        <v>168</v>
      </c>
      <c r="AQ43" s="12">
        <f>'Рейтинговая таблица организаций'!AP32</f>
        <v>537</v>
      </c>
      <c r="AR43" s="12">
        <f>'Рейтинговая таблица организаций'!AQ32</f>
        <v>543</v>
      </c>
      <c r="AS43" s="12" t="s">
        <v>169</v>
      </c>
      <c r="AT43" s="12">
        <f>'Рейтинговая таблица организаций'!AV32</f>
        <v>592</v>
      </c>
      <c r="AU43" s="12">
        <f>'Рейтинговая таблица организаций'!AW32</f>
        <v>600</v>
      </c>
      <c r="AV43" s="12" t="s">
        <v>170</v>
      </c>
      <c r="AW43" s="12">
        <f>'Рейтинговая таблица организаций'!AX32</f>
        <v>599</v>
      </c>
      <c r="AX43" s="12">
        <f>'Рейтинговая таблица организаций'!AY32</f>
        <v>600</v>
      </c>
      <c r="AY43" s="12" t="s">
        <v>171</v>
      </c>
      <c r="AZ43" s="12">
        <f>'Рейтинговая таблица организаций'!AZ32</f>
        <v>591</v>
      </c>
      <c r="BA43" s="12">
        <f>'Рейтинговая таблица организаций'!BA32</f>
        <v>600</v>
      </c>
    </row>
    <row r="44" spans="1:53" ht="15.75">
      <c r="A44" s="9">
        <f>'бланки '!CY35</f>
        <v>30</v>
      </c>
      <c r="B44" s="9" t="str">
        <f>'бланки '!C35</f>
        <v>Муниципальное бюджетное общеобразовательное учреждение – средняя общеобразовательная школа № 33 г. Орла</v>
      </c>
      <c r="C44" s="9">
        <f>'для bus.gov.ru'!C33</f>
        <v>920</v>
      </c>
      <c r="D44" s="9">
        <f>'для bus.gov.ru'!D33</f>
        <v>600</v>
      </c>
      <c r="E44" s="15">
        <f>'для bus.gov.ru'!H33</f>
        <v>0.65217391304347827</v>
      </c>
      <c r="F44" s="10" t="s">
        <v>160</v>
      </c>
      <c r="G44" s="11">
        <f>'Рейтинговая таблица организаций'!D33</f>
        <v>14</v>
      </c>
      <c r="H44" s="11">
        <f>'Рейтинговая таблица организаций'!E33</f>
        <v>14</v>
      </c>
      <c r="I44" s="10" t="s">
        <v>161</v>
      </c>
      <c r="J44" s="11">
        <f>'Рейтинговая таблица организаций'!F33</f>
        <v>51</v>
      </c>
      <c r="K44" s="11">
        <f>'Рейтинговая таблица организаций'!G33</f>
        <v>51</v>
      </c>
      <c r="L44" s="12" t="str">
        <f>IF('Рейтинговая таблица организаций'!H33&lt;1,"Отсутствуют или не функционируют дистанционные способы взаимодействия",(IF('Рейтинговая таблица организаций'!H33&lt;4,"В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4" s="17">
        <f>'Рейтинговая таблица организаций'!H33</f>
        <v>4</v>
      </c>
      <c r="N44" s="12">
        <f>IF('Рейтинговая таблица организаций'!H33&lt;1,0,(IF('Рейтинговая таблица организаций'!H33&lt;4,30,100)))</f>
        <v>100</v>
      </c>
      <c r="O44" s="12" t="s">
        <v>162</v>
      </c>
      <c r="P44" s="12">
        <f>'Рейтинговая таблица организаций'!I33</f>
        <v>413</v>
      </c>
      <c r="Q44" s="12">
        <f>'Рейтинговая таблица организаций'!J33</f>
        <v>414</v>
      </c>
      <c r="R44" s="12" t="s">
        <v>163</v>
      </c>
      <c r="S44" s="12">
        <f>'Рейтинговая таблица организаций'!K33</f>
        <v>486</v>
      </c>
      <c r="T44" s="12">
        <f>'Рейтинговая таблица организаций'!L33</f>
        <v>498</v>
      </c>
      <c r="U44" s="12" t="str">
        <f>IF('Рейтинговая таблица организаций'!U33&lt;1,"Отсутствуют комфортные условия",(IF('Рейтинговая таблица организаций'!U33&lt;5,"Количество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4" s="17">
        <f>'Рейтинговая таблица организаций'!U33</f>
        <v>5</v>
      </c>
      <c r="W44" s="12">
        <f>IF('Рейтинговая таблица организаций'!U33&lt;1,0,(IF('Рейтинговая таблица организаций'!U33&lt;4,20,100)))</f>
        <v>100</v>
      </c>
      <c r="X44" s="12" t="s">
        <v>164</v>
      </c>
      <c r="Y44" s="12">
        <f>'Рейтинговая таблица организаций'!X33</f>
        <v>594</v>
      </c>
      <c r="Z44" s="12">
        <f>'Рейтинговая таблица организаций'!Y33</f>
        <v>600</v>
      </c>
      <c r="AA44" s="12" t="str">
        <f>IF('Рейтинговая таблица организаций'!AD33&lt;1,"Отсутствуют условия доступности для инвалидов",(IF('Рейтинговая таблица организаций'!AD33&lt;5,"Количество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4" s="16">
        <f>'Рейтинговая таблица организаций'!AD33</f>
        <v>0</v>
      </c>
      <c r="AC44" s="12">
        <f>IF('Рейтинговая таблица организаций'!AD33&lt;1,0,(IF('Рейтинговая таблица организаций'!AD33&lt;5,20,100)))</f>
        <v>0</v>
      </c>
      <c r="AD44" s="12" t="str">
        <f>IF('Рейтинговая таблица организаций'!AE33&lt;1,"Отсутствуют условия доступности, позволяющие инвалидам получать услуги наравне с другими",(IF('Рейтинговая таблица организаций'!AE33&lt;5,"Количество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4" s="17">
        <f>'Рейтинговая таблица организаций'!AE33</f>
        <v>3</v>
      </c>
      <c r="AF44" s="12">
        <f>IF('Рейтинговая таблица организаций'!AE33&lt;1,0,(IF('Рейтинговая таблица организаций'!AE33&lt;5,20,100)))</f>
        <v>20</v>
      </c>
      <c r="AG44" s="12" t="s">
        <v>165</v>
      </c>
      <c r="AH44" s="12">
        <f>'Рейтинговая таблица организаций'!AF33</f>
        <v>10</v>
      </c>
      <c r="AI44" s="12">
        <f>'Рейтинговая таблица организаций'!AG33</f>
        <v>10</v>
      </c>
      <c r="AJ44" s="12" t="s">
        <v>166</v>
      </c>
      <c r="AK44" s="12">
        <f>'Рейтинговая таблица организаций'!AL33</f>
        <v>584</v>
      </c>
      <c r="AL44" s="12">
        <f>'Рейтинговая таблица организаций'!AM33</f>
        <v>600</v>
      </c>
      <c r="AM44" s="12" t="s">
        <v>167</v>
      </c>
      <c r="AN44" s="12">
        <f>'Рейтинговая таблица организаций'!AN33</f>
        <v>586</v>
      </c>
      <c r="AO44" s="12">
        <f>'Рейтинговая таблица организаций'!AO33</f>
        <v>600</v>
      </c>
      <c r="AP44" s="12" t="s">
        <v>168</v>
      </c>
      <c r="AQ44" s="12">
        <f>'Рейтинговая таблица организаций'!AP33</f>
        <v>440</v>
      </c>
      <c r="AR44" s="12">
        <f>'Рейтинговая таблица организаций'!AQ33</f>
        <v>452</v>
      </c>
      <c r="AS44" s="12" t="s">
        <v>169</v>
      </c>
      <c r="AT44" s="12">
        <f>'Рейтинговая таблица организаций'!AV33</f>
        <v>600</v>
      </c>
      <c r="AU44" s="12">
        <f>'Рейтинговая таблица организаций'!AW33</f>
        <v>600</v>
      </c>
      <c r="AV44" s="12" t="s">
        <v>170</v>
      </c>
      <c r="AW44" s="12">
        <f>'Рейтинговая таблица организаций'!AX33</f>
        <v>596</v>
      </c>
      <c r="AX44" s="12">
        <f>'Рейтинговая таблица организаций'!AY33</f>
        <v>600</v>
      </c>
      <c r="AY44" s="12" t="s">
        <v>171</v>
      </c>
      <c r="AZ44" s="12">
        <f>'Рейтинговая таблица организаций'!AZ33</f>
        <v>592</v>
      </c>
      <c r="BA44" s="12">
        <f>'Рейтинговая таблица организаций'!BA33</f>
        <v>600</v>
      </c>
    </row>
    <row r="45" spans="1:53" ht="45.75" customHeight="1">
      <c r="A45" s="9">
        <f>'бланки '!CY36</f>
        <v>31</v>
      </c>
      <c r="B45" s="9" t="str">
        <f>'бланки '!C36</f>
        <v>Муниципальное бюджетное общеобразовательное учреждение – гимназия № 34 г. Орла</v>
      </c>
      <c r="C45" s="9">
        <f>'для bus.gov.ru'!C34</f>
        <v>952</v>
      </c>
      <c r="D45" s="9">
        <f>'для bus.gov.ru'!D34</f>
        <v>600</v>
      </c>
      <c r="E45" s="15">
        <f>'для bus.gov.ru'!H34</f>
        <v>0.63025210084033612</v>
      </c>
      <c r="F45" s="10" t="s">
        <v>160</v>
      </c>
      <c r="G45" s="11">
        <f>'Рейтинговая таблица организаций'!D34</f>
        <v>14</v>
      </c>
      <c r="H45" s="11">
        <f>'Рейтинговая таблица организаций'!E34</f>
        <v>14</v>
      </c>
      <c r="I45" s="10" t="s">
        <v>161</v>
      </c>
      <c r="J45" s="11">
        <f>'Рейтинговая таблица организаций'!F34</f>
        <v>56</v>
      </c>
      <c r="K45" s="11">
        <f>'Рейтинговая таблица организаций'!G34</f>
        <v>56</v>
      </c>
      <c r="L45" s="12" t="str">
        <f>IF('Рейтинговая таблица организаций'!H34&lt;1,"Отсутствуют или не функционируют дистанционные способы взаимодействия",(IF('Рейтинговая таблица организаций'!H34&lt;4,"В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5" s="17">
        <f>'Рейтинговая таблица организаций'!H34</f>
        <v>4</v>
      </c>
      <c r="N45" s="12">
        <f>IF('Рейтинговая таблица организаций'!H34&lt;1,0,(IF('Рейтинговая таблица организаций'!H34&lt;4,30,100)))</f>
        <v>100</v>
      </c>
      <c r="O45" s="12" t="s">
        <v>162</v>
      </c>
      <c r="P45" s="12">
        <f>'Рейтинговая таблица организаций'!I34</f>
        <v>338</v>
      </c>
      <c r="Q45" s="12">
        <f>'Рейтинговая таблица организаций'!J34</f>
        <v>342</v>
      </c>
      <c r="R45" s="12" t="s">
        <v>163</v>
      </c>
      <c r="S45" s="12">
        <f>'Рейтинговая таблица организаций'!K34</f>
        <v>485</v>
      </c>
      <c r="T45" s="12">
        <f>'Рейтинговая таблица организаций'!L34</f>
        <v>489</v>
      </c>
      <c r="U45" s="12" t="str">
        <f>IF('Рейтинговая таблица организаций'!U34&lt;1,"Отсутствуют комфортные условия",(IF('Рейтинговая таблица организаций'!U34&lt;5,"Количество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5" s="17">
        <f>'Рейтинговая таблица организаций'!U34</f>
        <v>5</v>
      </c>
      <c r="W45" s="12">
        <f>IF('Рейтинговая таблица организаций'!U34&lt;1,0,(IF('Рейтинговая таблица организаций'!U34&lt;4,20,100)))</f>
        <v>100</v>
      </c>
      <c r="X45" s="12" t="s">
        <v>164</v>
      </c>
      <c r="Y45" s="12">
        <f>'Рейтинговая таблица организаций'!X34</f>
        <v>590</v>
      </c>
      <c r="Z45" s="12">
        <f>'Рейтинговая таблица организаций'!Y34</f>
        <v>600</v>
      </c>
      <c r="AA45" s="12" t="str">
        <f>IF('Рейтинговая таблица организаций'!AD34&lt;1,"Отсутствуют условия доступности для инвалидов",(IF('Рейтинговая таблица организаций'!AD34&lt;5,"Количество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5" s="16">
        <f>'Рейтинговая таблица организаций'!AD34</f>
        <v>0</v>
      </c>
      <c r="AC45" s="12">
        <f>IF('Рейтинговая таблица организаций'!AD34&lt;1,0,(IF('Рейтинговая таблица организаций'!AD34&lt;5,20,100)))</f>
        <v>0</v>
      </c>
      <c r="AD45" s="12" t="str">
        <f>IF('Рейтинговая таблица организаций'!AE34&lt;1,"Отсутствуют условия доступности, позволяющие инвалидам получать услуги наравне с другими",(IF('Рейтинговая таблица организаций'!AE34&lt;5,"Количество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5" s="17">
        <f>'Рейтинговая таблица организаций'!AE34</f>
        <v>3</v>
      </c>
      <c r="AF45" s="12">
        <f>IF('Рейтинговая таблица организаций'!AE34&lt;1,0,(IF('Рейтинговая таблица организаций'!AE34&lt;5,20,100)))</f>
        <v>20</v>
      </c>
      <c r="AG45" s="12" t="s">
        <v>165</v>
      </c>
      <c r="AH45" s="12">
        <f>'Рейтинговая таблица организаций'!AF34</f>
        <v>1</v>
      </c>
      <c r="AI45" s="12">
        <f>'Рейтинговая таблица организаций'!AG34</f>
        <v>1</v>
      </c>
      <c r="AJ45" s="12" t="s">
        <v>166</v>
      </c>
      <c r="AK45" s="12">
        <f>'Рейтинговая таблица организаций'!AL34</f>
        <v>581</v>
      </c>
      <c r="AL45" s="12">
        <f>'Рейтинговая таблица организаций'!AM34</f>
        <v>600</v>
      </c>
      <c r="AM45" s="12" t="s">
        <v>167</v>
      </c>
      <c r="AN45" s="12">
        <f>'Рейтинговая таблица организаций'!AN34</f>
        <v>571</v>
      </c>
      <c r="AO45" s="12">
        <f>'Рейтинговая таблица организаций'!AO34</f>
        <v>600</v>
      </c>
      <c r="AP45" s="12" t="s">
        <v>168</v>
      </c>
      <c r="AQ45" s="12">
        <f>'Рейтинговая таблица организаций'!AP34</f>
        <v>388</v>
      </c>
      <c r="AR45" s="12">
        <f>'Рейтинговая таблица организаций'!AQ34</f>
        <v>403</v>
      </c>
      <c r="AS45" s="12" t="s">
        <v>169</v>
      </c>
      <c r="AT45" s="12">
        <f>'Рейтинговая таблица организаций'!AV34</f>
        <v>593</v>
      </c>
      <c r="AU45" s="12">
        <f>'Рейтинговая таблица организаций'!AW34</f>
        <v>600</v>
      </c>
      <c r="AV45" s="12" t="s">
        <v>170</v>
      </c>
      <c r="AW45" s="12">
        <f>'Рейтинговая таблица организаций'!AX34</f>
        <v>599</v>
      </c>
      <c r="AX45" s="12">
        <f>'Рейтинговая таблица организаций'!AY34</f>
        <v>600</v>
      </c>
      <c r="AY45" s="12" t="s">
        <v>171</v>
      </c>
      <c r="AZ45" s="12">
        <f>'Рейтинговая таблица организаций'!AZ34</f>
        <v>595</v>
      </c>
      <c r="BA45" s="12">
        <f>'Рейтинговая таблица организаций'!BA34</f>
        <v>600</v>
      </c>
    </row>
    <row r="46" spans="1:53" ht="15.75">
      <c r="A46" s="9">
        <f>'бланки '!CY37</f>
        <v>32</v>
      </c>
      <c r="B46" s="9" t="str">
        <f>'бланки '!C37</f>
        <v>Муниципальное бюджетное общеобразовательное учреждение –школа № 35 имени А.Г. Перелыгина города Орла</v>
      </c>
      <c r="C46" s="9">
        <f>'для bus.gov.ru'!C35</f>
        <v>591</v>
      </c>
      <c r="D46" s="9">
        <f>'для bus.gov.ru'!D35</f>
        <v>426</v>
      </c>
      <c r="E46" s="15">
        <f>'для bus.gov.ru'!H35</f>
        <v>0.7208121827411168</v>
      </c>
      <c r="F46" s="10" t="s">
        <v>160</v>
      </c>
      <c r="G46" s="11">
        <f>'Рейтинговая таблица организаций'!D35</f>
        <v>14</v>
      </c>
      <c r="H46" s="11">
        <f>'Рейтинговая таблица организаций'!E35</f>
        <v>14</v>
      </c>
      <c r="I46" s="10" t="s">
        <v>161</v>
      </c>
      <c r="J46" s="11">
        <f>'Рейтинговая таблица организаций'!F35</f>
        <v>55</v>
      </c>
      <c r="K46" s="11">
        <f>'Рейтинговая таблица организаций'!G35</f>
        <v>55</v>
      </c>
      <c r="L46" s="12" t="str">
        <f>IF('Рейтинговая таблица организаций'!H35&lt;1,"Отсутствуют или не функционируют дистанционные способы взаимодействия",(IF('Рейтинговая таблица организаций'!H35&lt;4,"В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6" s="17">
        <f>'Рейтинговая таблица организаций'!H35</f>
        <v>4</v>
      </c>
      <c r="N46" s="12">
        <f>IF('Рейтинговая таблица организаций'!H35&lt;1,0,(IF('Рейтинговая таблица организаций'!H35&lt;4,30,100)))</f>
        <v>100</v>
      </c>
      <c r="O46" s="12" t="s">
        <v>162</v>
      </c>
      <c r="P46" s="12">
        <f>'Рейтинговая таблица организаций'!I35</f>
        <v>397</v>
      </c>
      <c r="Q46" s="12">
        <f>'Рейтинговая таблица организаций'!J35</f>
        <v>399</v>
      </c>
      <c r="R46" s="12" t="s">
        <v>163</v>
      </c>
      <c r="S46" s="12">
        <f>'Рейтинговая таблица организаций'!K35</f>
        <v>373</v>
      </c>
      <c r="T46" s="12">
        <f>'Рейтинговая таблица организаций'!L35</f>
        <v>386</v>
      </c>
      <c r="U46" s="12" t="str">
        <f>IF('Рейтинговая таблица организаций'!U35&lt;1,"Отсутствуют комфортные условия",(IF('Рейтинговая таблица организаций'!U35&lt;5,"Количество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6" s="17">
        <f>'Рейтинговая таблица организаций'!U35</f>
        <v>5</v>
      </c>
      <c r="W46" s="12">
        <f>IF('Рейтинговая таблица организаций'!U35&lt;1,0,(IF('Рейтинговая таблица организаций'!U35&lt;4,20,100)))</f>
        <v>100</v>
      </c>
      <c r="X46" s="12" t="s">
        <v>164</v>
      </c>
      <c r="Y46" s="12">
        <f>'Рейтинговая таблица организаций'!X35</f>
        <v>416</v>
      </c>
      <c r="Z46" s="12">
        <f>'Рейтинговая таблица организаций'!Y35</f>
        <v>426</v>
      </c>
      <c r="AA46" s="12" t="str">
        <f>IF('Рейтинговая таблица организаций'!AD35&lt;1,"Отсутствуют условия доступности для инвалидов",(IF('Рейтинговая таблица организаций'!AD35&lt;5,"Количество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6" s="16">
        <f>'Рейтинговая таблица организаций'!AD35</f>
        <v>0</v>
      </c>
      <c r="AC46" s="12">
        <f>IF('Рейтинговая таблица организаций'!AD35&lt;1,0,(IF('Рейтинговая таблица организаций'!AD35&lt;5,20,100)))</f>
        <v>0</v>
      </c>
      <c r="AD46" s="12" t="str">
        <f>IF('Рейтинговая таблица организаций'!AE35&lt;1,"Отсутствуют условия доступности, позволяющие инвалидам получать услуги наравне с другими",(IF('Рейтинговая таблица организаций'!AE35&lt;5,"Количество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6" s="17">
        <f>'Рейтинговая таблица организаций'!AE35</f>
        <v>3</v>
      </c>
      <c r="AF46" s="12">
        <f>IF('Рейтинговая таблица организаций'!AE35&lt;1,0,(IF('Рейтинговая таблица организаций'!AE35&lt;5,20,100)))</f>
        <v>20</v>
      </c>
      <c r="AG46" s="12" t="s">
        <v>165</v>
      </c>
      <c r="AH46" s="12">
        <f>'Рейтинговая таблица организаций'!AF35</f>
        <v>29</v>
      </c>
      <c r="AI46" s="12">
        <f>'Рейтинговая таблица организаций'!AG35</f>
        <v>29</v>
      </c>
      <c r="AJ46" s="12" t="s">
        <v>166</v>
      </c>
      <c r="AK46" s="12">
        <f>'Рейтинговая таблица организаций'!AL35</f>
        <v>416</v>
      </c>
      <c r="AL46" s="12">
        <f>'Рейтинговая таблица организаций'!AM35</f>
        <v>426</v>
      </c>
      <c r="AM46" s="12" t="s">
        <v>167</v>
      </c>
      <c r="AN46" s="12">
        <f>'Рейтинговая таблица организаций'!AN35</f>
        <v>408</v>
      </c>
      <c r="AO46" s="12">
        <f>'Рейтинговая таблица организаций'!AO35</f>
        <v>426</v>
      </c>
      <c r="AP46" s="12" t="s">
        <v>168</v>
      </c>
      <c r="AQ46" s="12">
        <f>'Рейтинговая таблица организаций'!AP35</f>
        <v>365</v>
      </c>
      <c r="AR46" s="12">
        <f>'Рейтинговая таблица организаций'!AQ35</f>
        <v>372</v>
      </c>
      <c r="AS46" s="12" t="s">
        <v>169</v>
      </c>
      <c r="AT46" s="12">
        <f>'Рейтинговая таблица организаций'!AV35</f>
        <v>423</v>
      </c>
      <c r="AU46" s="12">
        <f>'Рейтинговая таблица организаций'!AW35</f>
        <v>426</v>
      </c>
      <c r="AV46" s="12" t="s">
        <v>170</v>
      </c>
      <c r="AW46" s="12">
        <f>'Рейтинговая таблица организаций'!AX35</f>
        <v>425</v>
      </c>
      <c r="AX46" s="12">
        <f>'Рейтинговая таблица организаций'!AY35</f>
        <v>426</v>
      </c>
      <c r="AY46" s="12" t="s">
        <v>171</v>
      </c>
      <c r="AZ46" s="12">
        <f>'Рейтинговая таблица организаций'!AZ35</f>
        <v>419</v>
      </c>
      <c r="BA46" s="12">
        <f>'Рейтинговая таблица организаций'!BA35</f>
        <v>426</v>
      </c>
    </row>
    <row r="47" spans="1:53" ht="15.75">
      <c r="A47" s="9">
        <f>'бланки '!CY38</f>
        <v>33</v>
      </c>
      <c r="B47" s="9" t="str">
        <f>'бланки '!C38</f>
        <v>Муниципальное бюджетное общеобразовательное учреждение – школа № 36 имени А.С. Бакина города Орла</v>
      </c>
      <c r="C47" s="9">
        <f>'для bus.gov.ru'!C36</f>
        <v>411</v>
      </c>
      <c r="D47" s="9">
        <f>'для bus.gov.ru'!D36</f>
        <v>323</v>
      </c>
      <c r="E47" s="15">
        <f>'для bus.gov.ru'!H36</f>
        <v>0.78588807785888082</v>
      </c>
      <c r="F47" s="10" t="s">
        <v>160</v>
      </c>
      <c r="G47" s="11">
        <f>'Рейтинговая таблица организаций'!D36</f>
        <v>14</v>
      </c>
      <c r="H47" s="11">
        <f>'Рейтинговая таблица организаций'!E36</f>
        <v>14</v>
      </c>
      <c r="I47" s="10" t="s">
        <v>161</v>
      </c>
      <c r="J47" s="11">
        <f>'Рейтинговая таблица организаций'!F36</f>
        <v>58</v>
      </c>
      <c r="K47" s="11">
        <f>'Рейтинговая таблица организаций'!G36</f>
        <v>58</v>
      </c>
      <c r="L47" s="12" t="str">
        <f>IF('Рейтинговая таблица организаций'!H36&lt;1,"Отсутствуют или не функционируют дистанционные способы взаимодействия",(IF('Рейтинговая таблица организаций'!H36&lt;4,"В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7" s="17">
        <f>'Рейтинговая таблица организаций'!H36</f>
        <v>4</v>
      </c>
      <c r="N47" s="12">
        <f>IF('Рейтинговая таблица организаций'!H36&lt;1,0,(IF('Рейтинговая таблица организаций'!H36&lt;4,30,100)))</f>
        <v>100</v>
      </c>
      <c r="O47" s="12" t="s">
        <v>162</v>
      </c>
      <c r="P47" s="12">
        <f>'Рейтинговая таблица организаций'!I36</f>
        <v>299</v>
      </c>
      <c r="Q47" s="12">
        <f>'Рейтинговая таблица организаций'!J36</f>
        <v>306</v>
      </c>
      <c r="R47" s="12" t="s">
        <v>163</v>
      </c>
      <c r="S47" s="12">
        <f>'Рейтинговая таблица организаций'!K36</f>
        <v>288</v>
      </c>
      <c r="T47" s="12">
        <f>'Рейтинговая таблица организаций'!L36</f>
        <v>295</v>
      </c>
      <c r="U47" s="12" t="str">
        <f>IF('Рейтинговая таблица организаций'!U36&lt;1,"Отсутствуют комфортные условия",(IF('Рейтинговая таблица организаций'!U36&lt;5,"Количество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7" s="17">
        <f>'Рейтинговая таблица организаций'!U36</f>
        <v>5</v>
      </c>
      <c r="W47" s="12">
        <f>IF('Рейтинговая таблица организаций'!U36&lt;1,0,(IF('Рейтинговая таблица организаций'!U36&lt;4,20,100)))</f>
        <v>100</v>
      </c>
      <c r="X47" s="12" t="s">
        <v>164</v>
      </c>
      <c r="Y47" s="12">
        <f>'Рейтинговая таблица организаций'!X36</f>
        <v>318</v>
      </c>
      <c r="Z47" s="12">
        <f>'Рейтинговая таблица организаций'!Y36</f>
        <v>323</v>
      </c>
      <c r="AA47" s="12" t="str">
        <f>IF('Рейтинговая таблица организаций'!AD36&lt;1,"Отсутствуют условия доступности для инвалидов",(IF('Рейтинговая таблица организаций'!AD36&lt;5,"Количество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7" s="16">
        <f>'Рейтинговая таблица организаций'!AD36</f>
        <v>3</v>
      </c>
      <c r="AC47" s="12">
        <f>IF('Рейтинговая таблица организаций'!AD36&lt;1,0,(IF('Рейтинговая таблица организаций'!AD36&lt;5,20,100)))</f>
        <v>20</v>
      </c>
      <c r="AD47" s="12" t="str">
        <f>IF('Рейтинговая таблица организаций'!AE36&lt;1,"Отсутствуют условия доступности, позволяющие инвалидам получать услуги наравне с другими",(IF('Рейтинговая таблица организаций'!AE36&lt;5,"Количество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47" s="17">
        <f>'Рейтинговая таблица организаций'!AE36</f>
        <v>5</v>
      </c>
      <c r="AF47" s="12">
        <f>IF('Рейтинговая таблица организаций'!AE36&lt;1,0,(IF('Рейтинговая таблица организаций'!AE36&lt;5,20,100)))</f>
        <v>100</v>
      </c>
      <c r="AG47" s="12" t="s">
        <v>165</v>
      </c>
      <c r="AH47" s="12">
        <f>'Рейтинговая таблица организаций'!AF36</f>
        <v>1</v>
      </c>
      <c r="AI47" s="12">
        <f>'Рейтинговая таблица организаций'!AG36</f>
        <v>1</v>
      </c>
      <c r="AJ47" s="12" t="s">
        <v>166</v>
      </c>
      <c r="AK47" s="12">
        <f>'Рейтинговая таблица организаций'!AL36</f>
        <v>313</v>
      </c>
      <c r="AL47" s="12">
        <f>'Рейтинговая таблица организаций'!AM36</f>
        <v>323</v>
      </c>
      <c r="AM47" s="12" t="s">
        <v>167</v>
      </c>
      <c r="AN47" s="12">
        <f>'Рейтинговая таблица организаций'!AN36</f>
        <v>315</v>
      </c>
      <c r="AO47" s="12">
        <f>'Рейтинговая таблица организаций'!AO36</f>
        <v>323</v>
      </c>
      <c r="AP47" s="12" t="s">
        <v>168</v>
      </c>
      <c r="AQ47" s="12">
        <f>'Рейтинговая таблица организаций'!AP36</f>
        <v>289</v>
      </c>
      <c r="AR47" s="12">
        <f>'Рейтинговая таблица организаций'!AQ36</f>
        <v>294</v>
      </c>
      <c r="AS47" s="12" t="s">
        <v>169</v>
      </c>
      <c r="AT47" s="12">
        <f>'Рейтинговая таблица организаций'!AV36</f>
        <v>323</v>
      </c>
      <c r="AU47" s="12">
        <f>'Рейтинговая таблица организаций'!AW36</f>
        <v>323</v>
      </c>
      <c r="AV47" s="12" t="s">
        <v>170</v>
      </c>
      <c r="AW47" s="12">
        <f>'Рейтинговая таблица организаций'!AX36</f>
        <v>310</v>
      </c>
      <c r="AX47" s="12">
        <f>'Рейтинговая таблица организаций'!AY36</f>
        <v>323</v>
      </c>
      <c r="AY47" s="12" t="s">
        <v>171</v>
      </c>
      <c r="AZ47" s="12">
        <f>'Рейтинговая таблица организаций'!AZ36</f>
        <v>315</v>
      </c>
      <c r="BA47" s="12">
        <f>'Рейтинговая таблица организаций'!BA36</f>
        <v>323</v>
      </c>
    </row>
    <row r="48" spans="1:53" ht="15.75">
      <c r="A48" s="9">
        <f>'бланки '!CY39</f>
        <v>34</v>
      </c>
      <c r="B48" s="9" t="str">
        <f>'бланки '!C39</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48" s="9">
        <f>'для bus.gov.ru'!C37</f>
        <v>1493</v>
      </c>
      <c r="D48" s="9">
        <f>'для bus.gov.ru'!D37</f>
        <v>600</v>
      </c>
      <c r="E48" s="15">
        <f>'для bus.gov.ru'!H37</f>
        <v>0.40187541862022774</v>
      </c>
      <c r="F48" s="10" t="s">
        <v>160</v>
      </c>
      <c r="G48" s="11">
        <f>'Рейтинговая таблица организаций'!D37</f>
        <v>14</v>
      </c>
      <c r="H48" s="11">
        <f>'Рейтинговая таблица организаций'!E37</f>
        <v>14</v>
      </c>
      <c r="I48" s="10" t="s">
        <v>161</v>
      </c>
      <c r="J48" s="11">
        <f>'Рейтинговая таблица организаций'!F37</f>
        <v>54</v>
      </c>
      <c r="K48" s="11">
        <f>'Рейтинговая таблица организаций'!G37</f>
        <v>54</v>
      </c>
      <c r="L48" s="12" t="str">
        <f>IF('Рейтинговая таблица организаций'!H37&lt;1,"Отсутствуют или не функционируют дистанционные способы взаимодействия",(IF('Рейтинговая таблица организаций'!H37&lt;4,"В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8" s="17">
        <f>'Рейтинговая таблица организаций'!H37</f>
        <v>4</v>
      </c>
      <c r="N48" s="12">
        <f>IF('Рейтинговая таблица организаций'!H37&lt;1,0,(IF('Рейтинговая таблица организаций'!H37&lt;4,30,100)))</f>
        <v>100</v>
      </c>
      <c r="O48" s="12" t="s">
        <v>162</v>
      </c>
      <c r="P48" s="12">
        <f>'Рейтинговая таблица организаций'!I37</f>
        <v>450</v>
      </c>
      <c r="Q48" s="12">
        <f>'Рейтинговая таблица организаций'!J37</f>
        <v>461</v>
      </c>
      <c r="R48" s="12" t="s">
        <v>163</v>
      </c>
      <c r="S48" s="12">
        <f>'Рейтинговая таблица организаций'!K37</f>
        <v>491</v>
      </c>
      <c r="T48" s="12">
        <f>'Рейтинговая таблица организаций'!L37</f>
        <v>505</v>
      </c>
      <c r="U48" s="12" t="str">
        <f>IF('Рейтинговая таблица организаций'!U37&lt;1,"Отсутствуют комфортные условия",(IF('Рейтинговая таблица организаций'!U37&lt;5,"Количество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8" s="17">
        <f>'Рейтинговая таблица организаций'!U37</f>
        <v>5</v>
      </c>
      <c r="W48" s="12">
        <f>IF('Рейтинговая таблица организаций'!U37&lt;1,0,(IF('Рейтинговая таблица организаций'!U37&lt;4,20,100)))</f>
        <v>100</v>
      </c>
      <c r="X48" s="12" t="s">
        <v>164</v>
      </c>
      <c r="Y48" s="12">
        <f>'Рейтинговая таблица организаций'!X37</f>
        <v>592</v>
      </c>
      <c r="Z48" s="12">
        <f>'Рейтинговая таблица организаций'!Y37</f>
        <v>600</v>
      </c>
      <c r="AA48" s="12" t="str">
        <f>IF('Рейтинговая таблица организаций'!AD37&lt;1,"Отсутствуют условия доступности для инвалидов",(IF('Рейтинговая таблица организаций'!AD37&lt;5,"Количество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48" s="16">
        <f>'Рейтинговая таблица организаций'!AD37</f>
        <v>0</v>
      </c>
      <c r="AC48" s="12">
        <f>IF('Рейтинговая таблица организаций'!AD37&lt;1,0,(IF('Рейтинговая таблица организаций'!AD37&lt;5,20,100)))</f>
        <v>0</v>
      </c>
      <c r="AD48" s="12" t="str">
        <f>IF('Рейтинговая таблица организаций'!AE37&lt;1,"Отсутствуют условия доступности, позволяющие инвалидам получать услуги наравне с другими",(IF('Рейтинговая таблица организаций'!AE37&lt;5,"Количество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48" s="17">
        <f>'Рейтинговая таблица организаций'!AE37</f>
        <v>6</v>
      </c>
      <c r="AF48" s="12">
        <f>IF('Рейтинговая таблица организаций'!AE37&lt;1,0,(IF('Рейтинговая таблица организаций'!AE37&lt;5,20,100)))</f>
        <v>100</v>
      </c>
      <c r="AG48" s="12" t="s">
        <v>165</v>
      </c>
      <c r="AH48" s="12">
        <f>'Рейтинговая таблица организаций'!AF37</f>
        <v>1</v>
      </c>
      <c r="AI48" s="12">
        <f>'Рейтинговая таблица организаций'!AG37</f>
        <v>1</v>
      </c>
      <c r="AJ48" s="12" t="s">
        <v>166</v>
      </c>
      <c r="AK48" s="12">
        <f>'Рейтинговая таблица организаций'!AL37</f>
        <v>590</v>
      </c>
      <c r="AL48" s="12">
        <f>'Рейтинговая таблица организаций'!AM37</f>
        <v>600</v>
      </c>
      <c r="AM48" s="12" t="s">
        <v>167</v>
      </c>
      <c r="AN48" s="12">
        <f>'Рейтинговая таблица организаций'!AN37</f>
        <v>592</v>
      </c>
      <c r="AO48" s="12">
        <f>'Рейтинговая таблица организаций'!AO37</f>
        <v>600</v>
      </c>
      <c r="AP48" s="12" t="s">
        <v>168</v>
      </c>
      <c r="AQ48" s="12">
        <f>'Рейтинговая таблица организаций'!AP37</f>
        <v>454</v>
      </c>
      <c r="AR48" s="12">
        <f>'Рейтинговая таблица организаций'!AQ37</f>
        <v>465</v>
      </c>
      <c r="AS48" s="12" t="s">
        <v>169</v>
      </c>
      <c r="AT48" s="12">
        <f>'Рейтинговая таблица организаций'!AV37</f>
        <v>597</v>
      </c>
      <c r="AU48" s="12">
        <f>'Рейтинговая таблица организаций'!AW37</f>
        <v>600</v>
      </c>
      <c r="AV48" s="12" t="s">
        <v>170</v>
      </c>
      <c r="AW48" s="12">
        <f>'Рейтинговая таблица организаций'!AX37</f>
        <v>593</v>
      </c>
      <c r="AX48" s="12">
        <f>'Рейтинговая таблица организаций'!AY37</f>
        <v>600</v>
      </c>
      <c r="AY48" s="12" t="s">
        <v>171</v>
      </c>
      <c r="AZ48" s="12">
        <f>'Рейтинговая таблица организаций'!AZ37</f>
        <v>592</v>
      </c>
      <c r="BA48" s="12">
        <f>'Рейтинговая таблица организаций'!BA37</f>
        <v>600</v>
      </c>
    </row>
    <row r="49" spans="1:53" ht="27.75" customHeight="1">
      <c r="A49" s="9">
        <f>'бланки '!CY40</f>
        <v>35</v>
      </c>
      <c r="B49" s="9" t="str">
        <f>'бланки '!C40</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49" s="9">
        <f>'для bus.gov.ru'!C38</f>
        <v>760</v>
      </c>
      <c r="D49" s="9">
        <f>'для bus.gov.ru'!D38</f>
        <v>600</v>
      </c>
      <c r="E49" s="15">
        <f>'для bus.gov.ru'!H38</f>
        <v>0.78947368421052633</v>
      </c>
      <c r="F49" s="10" t="s">
        <v>160</v>
      </c>
      <c r="G49" s="11">
        <f>'Рейтинговая таблица организаций'!D38</f>
        <v>13</v>
      </c>
      <c r="H49" s="11">
        <f>'Рейтинговая таблица организаций'!E38</f>
        <v>13</v>
      </c>
      <c r="I49" s="10" t="s">
        <v>161</v>
      </c>
      <c r="J49" s="11">
        <f>'Рейтинговая таблица организаций'!F38</f>
        <v>61</v>
      </c>
      <c r="K49" s="11">
        <f>'Рейтинговая таблица организаций'!G38</f>
        <v>61</v>
      </c>
      <c r="L49" s="12" t="str">
        <f>IF('Рейтинговая таблица организаций'!H38&lt;1,"Отсутствуют или не функционируют дистанционные способы взаимодействия",(IF('Рейтинговая таблица организаций'!H38&lt;4,"В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49" s="17">
        <f>'Рейтинговая таблица организаций'!H38</f>
        <v>4</v>
      </c>
      <c r="N49" s="12">
        <f>IF('Рейтинговая таблица организаций'!H38&lt;1,0,(IF('Рейтинговая таблица организаций'!H38&lt;4,30,100)))</f>
        <v>100</v>
      </c>
      <c r="O49" s="12" t="s">
        <v>162</v>
      </c>
      <c r="P49" s="12">
        <f>'Рейтинговая таблица организаций'!I38</f>
        <v>399</v>
      </c>
      <c r="Q49" s="12">
        <f>'Рейтинговая таблица организаций'!J38</f>
        <v>415</v>
      </c>
      <c r="R49" s="12" t="s">
        <v>163</v>
      </c>
      <c r="S49" s="12">
        <f>'Рейтинговая таблица организаций'!K38</f>
        <v>467</v>
      </c>
      <c r="T49" s="12">
        <f>'Рейтинговая таблица организаций'!L38</f>
        <v>478</v>
      </c>
      <c r="U49" s="12" t="str">
        <f>IF('Рейтинговая таблица организаций'!U38&lt;1,"Отсутствуют комфортные условия",(IF('Рейтинговая таблица организаций'!U38&lt;5,"Количество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49" s="17">
        <f>'Рейтинговая таблица организаций'!U38</f>
        <v>5</v>
      </c>
      <c r="W49" s="12">
        <f>IF('Рейтинговая таблица организаций'!U38&lt;1,0,(IF('Рейтинговая таблица организаций'!U38&lt;4,20,100)))</f>
        <v>100</v>
      </c>
      <c r="X49" s="12" t="s">
        <v>164</v>
      </c>
      <c r="Y49" s="12">
        <f>'Рейтинговая таблица организаций'!X38</f>
        <v>596</v>
      </c>
      <c r="Z49" s="12">
        <f>'Рейтинговая таблица организаций'!Y38</f>
        <v>600</v>
      </c>
      <c r="AA49" s="12" t="str">
        <f>IF('Рейтинговая таблица организаций'!AD38&lt;1,"Отсутствуют условия доступности для инвалидов",(IF('Рейтинговая таблица организаций'!AD38&lt;5,"Количество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49" s="16">
        <f>'Рейтинговая таблица организаций'!AD38</f>
        <v>2</v>
      </c>
      <c r="AC49" s="12">
        <f>IF('Рейтинговая таблица организаций'!AD38&lt;1,0,(IF('Рейтинговая таблица организаций'!AD38&lt;5,20,100)))</f>
        <v>20</v>
      </c>
      <c r="AD49" s="12" t="str">
        <f>IF('Рейтинговая таблица организаций'!AE38&lt;1,"Отсутствуют условия доступности, позволяющие инвалидам получать услуги наравне с другими",(IF('Рейтинговая таблица организаций'!AE38&lt;5,"Количество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49" s="17">
        <f>'Рейтинговая таблица организаций'!AE38</f>
        <v>3</v>
      </c>
      <c r="AF49" s="12">
        <f>IF('Рейтинговая таблица организаций'!AE38&lt;1,0,(IF('Рейтинговая таблица организаций'!AE38&lt;5,20,100)))</f>
        <v>20</v>
      </c>
      <c r="AG49" s="12" t="s">
        <v>165</v>
      </c>
      <c r="AH49" s="12">
        <f>'Рейтинговая таблица организаций'!AF38</f>
        <v>1</v>
      </c>
      <c r="AI49" s="12">
        <f>'Рейтинговая таблица организаций'!AG38</f>
        <v>1</v>
      </c>
      <c r="AJ49" s="12" t="s">
        <v>166</v>
      </c>
      <c r="AK49" s="12">
        <f>'Рейтинговая таблица организаций'!AL38</f>
        <v>580</v>
      </c>
      <c r="AL49" s="12">
        <f>'Рейтинговая таблица организаций'!AM38</f>
        <v>600</v>
      </c>
      <c r="AM49" s="12" t="s">
        <v>167</v>
      </c>
      <c r="AN49" s="12">
        <f>'Рейтинговая таблица организаций'!AN38</f>
        <v>596</v>
      </c>
      <c r="AO49" s="12">
        <f>'Рейтинговая таблица организаций'!AO38</f>
        <v>600</v>
      </c>
      <c r="AP49" s="12" t="s">
        <v>168</v>
      </c>
      <c r="AQ49" s="12">
        <f>'Рейтинговая таблица организаций'!AP38</f>
        <v>412</v>
      </c>
      <c r="AR49" s="12">
        <f>'Рейтинговая таблица организаций'!AQ38</f>
        <v>428</v>
      </c>
      <c r="AS49" s="12" t="s">
        <v>169</v>
      </c>
      <c r="AT49" s="12">
        <f>'Рейтинговая таблица организаций'!AV38</f>
        <v>581</v>
      </c>
      <c r="AU49" s="12">
        <f>'Рейтинговая таблица организаций'!AW38</f>
        <v>600</v>
      </c>
      <c r="AV49" s="12" t="s">
        <v>170</v>
      </c>
      <c r="AW49" s="12">
        <f>'Рейтинговая таблица организаций'!AX38</f>
        <v>577</v>
      </c>
      <c r="AX49" s="12">
        <f>'Рейтинговая таблица организаций'!AY38</f>
        <v>600</v>
      </c>
      <c r="AY49" s="12" t="s">
        <v>171</v>
      </c>
      <c r="AZ49" s="12">
        <f>'Рейтинговая таблица организаций'!AZ38</f>
        <v>592</v>
      </c>
      <c r="BA49" s="12">
        <f>'Рейтинговая таблица организаций'!BA38</f>
        <v>600</v>
      </c>
    </row>
    <row r="50" spans="1:53" ht="15.75">
      <c r="A50" s="9">
        <f>'бланки '!CY41</f>
        <v>36</v>
      </c>
      <c r="B50" s="9" t="str">
        <f>'бланки '!C41</f>
        <v>Муниципальное бюджетное общеобразовательное учреждение – гимназия № 39 имени Фридриха Шиллера г. Орла</v>
      </c>
      <c r="C50" s="9">
        <f>'для bus.gov.ru'!C39</f>
        <v>1138</v>
      </c>
      <c r="D50" s="9">
        <f>'для bus.gov.ru'!D39</f>
        <v>600</v>
      </c>
      <c r="E50" s="15">
        <f>'для bus.gov.ru'!H39</f>
        <v>0.52724077328646746</v>
      </c>
      <c r="F50" s="10" t="s">
        <v>160</v>
      </c>
      <c r="G50" s="11">
        <f>'Рейтинговая таблица организаций'!D39</f>
        <v>14</v>
      </c>
      <c r="H50" s="11">
        <f>'Рейтинговая таблица организаций'!E39</f>
        <v>14</v>
      </c>
      <c r="I50" s="10" t="s">
        <v>161</v>
      </c>
      <c r="J50" s="11">
        <f>'Рейтинговая таблица организаций'!F39</f>
        <v>56</v>
      </c>
      <c r="K50" s="11">
        <f>'Рейтинговая таблица организаций'!G39</f>
        <v>56</v>
      </c>
      <c r="L50" s="12" t="str">
        <f>IF('Рейтинговая таблица организаций'!H39&lt;1,"Отсутствуют или не функционируют дистанционные способы взаимодействия",(IF('Рейтинговая таблица организаций'!H39&lt;4,"В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0" s="17">
        <f>'Рейтинговая таблица организаций'!H39</f>
        <v>4</v>
      </c>
      <c r="N50" s="12">
        <f>IF('Рейтинговая таблица организаций'!H39&lt;1,0,(IF('Рейтинговая таблица организаций'!H39&lt;4,30,100)))</f>
        <v>100</v>
      </c>
      <c r="O50" s="12" t="s">
        <v>162</v>
      </c>
      <c r="P50" s="12">
        <f>'Рейтинговая таблица организаций'!I39</f>
        <v>558</v>
      </c>
      <c r="Q50" s="12">
        <f>'Рейтинговая таблица организаций'!J39</f>
        <v>565</v>
      </c>
      <c r="R50" s="12" t="s">
        <v>163</v>
      </c>
      <c r="S50" s="12">
        <f>'Рейтинговая таблица организаций'!K39</f>
        <v>573</v>
      </c>
      <c r="T50" s="12">
        <f>'Рейтинговая таблица организаций'!L39</f>
        <v>576</v>
      </c>
      <c r="U50" s="12" t="str">
        <f>IF('Рейтинговая таблица организаций'!U39&lt;1,"Отсутствуют комфортные условия",(IF('Рейтинговая таблица организаций'!U39&lt;5,"Количество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0" s="17">
        <f>'Рейтинговая таблица организаций'!U39</f>
        <v>5</v>
      </c>
      <c r="W50" s="12">
        <f>IF('Рейтинговая таблица организаций'!U39&lt;1,0,(IF('Рейтинговая таблица организаций'!U39&lt;4,20,100)))</f>
        <v>100</v>
      </c>
      <c r="X50" s="12" t="s">
        <v>164</v>
      </c>
      <c r="Y50" s="12">
        <f>'Рейтинговая таблица организаций'!X39</f>
        <v>593</v>
      </c>
      <c r="Z50" s="12">
        <f>'Рейтинговая таблица организаций'!Y39</f>
        <v>600</v>
      </c>
      <c r="AA50" s="12" t="str">
        <f>IF('Рейтинговая таблица организаций'!AD39&lt;1,"Отсутствуют условия доступности для инвалидов",(IF('Рейтинговая таблица организаций'!AD39&lt;5,"Количество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0" s="16">
        <f>'Рейтинговая таблица организаций'!AD39</f>
        <v>0</v>
      </c>
      <c r="AC50" s="12">
        <f>IF('Рейтинговая таблица организаций'!AD39&lt;1,0,(IF('Рейтинговая таблица организаций'!AD39&lt;5,20,100)))</f>
        <v>0</v>
      </c>
      <c r="AD50" s="12" t="str">
        <f>IF('Рейтинговая таблица организаций'!AE39&lt;1,"Отсутствуют условия доступности, позволяющие инвалидам получать услуги наравне с другими",(IF('Рейтинговая таблица организаций'!AE39&lt;5,"Количество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0" s="17">
        <f>'Рейтинговая таблица организаций'!AE39</f>
        <v>4</v>
      </c>
      <c r="AF50" s="12">
        <f>IF('Рейтинговая таблица организаций'!AE39&lt;1,0,(IF('Рейтинговая таблица организаций'!AE39&lt;5,20,100)))</f>
        <v>20</v>
      </c>
      <c r="AG50" s="12" t="s">
        <v>165</v>
      </c>
      <c r="AH50" s="12">
        <f>'Рейтинговая таблица организаций'!AF39</f>
        <v>20</v>
      </c>
      <c r="AI50" s="12">
        <f>'Рейтинговая таблица организаций'!AG39</f>
        <v>20</v>
      </c>
      <c r="AJ50" s="12" t="s">
        <v>166</v>
      </c>
      <c r="AK50" s="12">
        <f>'Рейтинговая таблица организаций'!AL39</f>
        <v>575</v>
      </c>
      <c r="AL50" s="12">
        <f>'Рейтинговая таблица организаций'!AM39</f>
        <v>600</v>
      </c>
      <c r="AM50" s="12" t="s">
        <v>167</v>
      </c>
      <c r="AN50" s="12">
        <f>'Рейтинговая таблица организаций'!AN39</f>
        <v>596</v>
      </c>
      <c r="AO50" s="12">
        <f>'Рейтинговая таблица организаций'!AO39</f>
        <v>600</v>
      </c>
      <c r="AP50" s="12" t="s">
        <v>168</v>
      </c>
      <c r="AQ50" s="12">
        <f>'Рейтинговая таблица организаций'!AP39</f>
        <v>561</v>
      </c>
      <c r="AR50" s="12">
        <f>'Рейтинговая таблица организаций'!AQ39</f>
        <v>574</v>
      </c>
      <c r="AS50" s="12" t="s">
        <v>169</v>
      </c>
      <c r="AT50" s="12">
        <f>'Рейтинговая таблица организаций'!AV39</f>
        <v>590</v>
      </c>
      <c r="AU50" s="12">
        <f>'Рейтинговая таблица организаций'!AW39</f>
        <v>600</v>
      </c>
      <c r="AV50" s="12" t="s">
        <v>170</v>
      </c>
      <c r="AW50" s="12">
        <f>'Рейтинговая таблица организаций'!AX39</f>
        <v>592</v>
      </c>
      <c r="AX50" s="12">
        <f>'Рейтинговая таблица организаций'!AY39</f>
        <v>600</v>
      </c>
      <c r="AY50" s="12" t="s">
        <v>171</v>
      </c>
      <c r="AZ50" s="12">
        <f>'Рейтинговая таблица организаций'!AZ39</f>
        <v>590</v>
      </c>
      <c r="BA50" s="12">
        <f>'Рейтинговая таблица организаций'!BA39</f>
        <v>600</v>
      </c>
    </row>
    <row r="51" spans="1:53" ht="15.75">
      <c r="A51" s="9">
        <f>'бланки '!CY42</f>
        <v>37</v>
      </c>
      <c r="B51" s="9" t="str">
        <f>'бланки '!C42</f>
        <v>Муниципальное бюджетное общеобразовательное учреждение лицей № 40 г. Орла</v>
      </c>
      <c r="C51" s="9">
        <f>'для bus.gov.ru'!C40</f>
        <v>1447</v>
      </c>
      <c r="D51" s="9">
        <f>'для bus.gov.ru'!D40</f>
        <v>600</v>
      </c>
      <c r="E51" s="15">
        <f>'для bus.gov.ru'!H40</f>
        <v>0.414651002073255</v>
      </c>
      <c r="F51" s="10" t="s">
        <v>160</v>
      </c>
      <c r="G51" s="11">
        <f>'Рейтинговая таблица организаций'!D40</f>
        <v>14</v>
      </c>
      <c r="H51" s="11">
        <f>'Рейтинговая таблица организаций'!E40</f>
        <v>14</v>
      </c>
      <c r="I51" s="10" t="s">
        <v>161</v>
      </c>
      <c r="J51" s="11">
        <f>'Рейтинговая таблица организаций'!F40</f>
        <v>56</v>
      </c>
      <c r="K51" s="11">
        <f>'Рейтинговая таблица организаций'!G40</f>
        <v>56</v>
      </c>
      <c r="L51" s="12" t="str">
        <f>IF('Рейтинговая таблица организаций'!H40&lt;1,"Отсутствуют или не функционируют дистанционные способы взаимодействия",(IF('Рейтинговая таблица организаций'!H40&lt;4,"В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1" s="17">
        <f>'Рейтинговая таблица организаций'!H40</f>
        <v>4</v>
      </c>
      <c r="N51" s="12">
        <f>IF('Рейтинговая таблица организаций'!H40&lt;1,0,(IF('Рейтинговая таблица организаций'!H40&lt;4,30,100)))</f>
        <v>100</v>
      </c>
      <c r="O51" s="12" t="s">
        <v>162</v>
      </c>
      <c r="P51" s="12">
        <f>'Рейтинговая таблица организаций'!I40</f>
        <v>403</v>
      </c>
      <c r="Q51" s="12">
        <f>'Рейтинговая таблица организаций'!J40</f>
        <v>409</v>
      </c>
      <c r="R51" s="12" t="s">
        <v>163</v>
      </c>
      <c r="S51" s="12">
        <f>'Рейтинговая таблица организаций'!K40</f>
        <v>507</v>
      </c>
      <c r="T51" s="12">
        <f>'Рейтинговая таблица организаций'!L40</f>
        <v>510</v>
      </c>
      <c r="U51" s="12" t="str">
        <f>IF('Рейтинговая таблица организаций'!U40&lt;1,"Отсутствуют комфортные условия",(IF('Рейтинговая таблица организаций'!U40&lt;5,"Количество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1" s="17">
        <f>'Рейтинговая таблица организаций'!U40</f>
        <v>5</v>
      </c>
      <c r="W51" s="12">
        <f>IF('Рейтинговая таблица организаций'!U40&lt;1,0,(IF('Рейтинговая таблица организаций'!U40&lt;4,20,100)))</f>
        <v>100</v>
      </c>
      <c r="X51" s="12" t="s">
        <v>164</v>
      </c>
      <c r="Y51" s="12">
        <f>'Рейтинговая таблица организаций'!X40</f>
        <v>594</v>
      </c>
      <c r="Z51" s="12">
        <f>'Рейтинговая таблица организаций'!Y40</f>
        <v>600</v>
      </c>
      <c r="AA51" s="12" t="str">
        <f>IF('Рейтинговая таблица организаций'!AD40&lt;1,"Отсутствуют условия доступности для инвалидов",(IF('Рейтинговая таблица организаций'!AD40&lt;5,"Количество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1" s="16">
        <f>'Рейтинговая таблица организаций'!AD40</f>
        <v>1</v>
      </c>
      <c r="AC51" s="12">
        <f>IF('Рейтинговая таблица организаций'!AD40&lt;1,0,(IF('Рейтинговая таблица организаций'!AD40&lt;5,20,100)))</f>
        <v>20</v>
      </c>
      <c r="AD51" s="12" t="str">
        <f>IF('Рейтинговая таблица организаций'!AE40&lt;1,"Отсутствуют условия доступности, позволяющие инвалидам получать услуги наравне с другими",(IF('Рейтинговая таблица организаций'!AE40&lt;5,"Количество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1" s="17">
        <f>'Рейтинговая таблица организаций'!AE40</f>
        <v>3</v>
      </c>
      <c r="AF51" s="12">
        <f>IF('Рейтинговая таблица организаций'!AE40&lt;1,0,(IF('Рейтинговая таблица организаций'!AE40&lt;5,20,100)))</f>
        <v>20</v>
      </c>
      <c r="AG51" s="12" t="s">
        <v>165</v>
      </c>
      <c r="AH51" s="12">
        <f>'Рейтинговая таблица организаций'!AF40</f>
        <v>6</v>
      </c>
      <c r="AI51" s="12">
        <f>'Рейтинговая таблица организаций'!AG40</f>
        <v>6</v>
      </c>
      <c r="AJ51" s="12" t="s">
        <v>166</v>
      </c>
      <c r="AK51" s="12">
        <f>'Рейтинговая таблица организаций'!AL40</f>
        <v>575</v>
      </c>
      <c r="AL51" s="12">
        <f>'Рейтинговая таблица организаций'!AM40</f>
        <v>600</v>
      </c>
      <c r="AM51" s="12" t="s">
        <v>167</v>
      </c>
      <c r="AN51" s="12">
        <f>'Рейтинговая таблица организаций'!AN40</f>
        <v>594</v>
      </c>
      <c r="AO51" s="12">
        <f>'Рейтинговая таблица организаций'!AO40</f>
        <v>600</v>
      </c>
      <c r="AP51" s="12" t="s">
        <v>168</v>
      </c>
      <c r="AQ51" s="12">
        <f>'Рейтинговая таблица организаций'!AP40</f>
        <v>358</v>
      </c>
      <c r="AR51" s="12">
        <f>'Рейтинговая таблица организаций'!AQ40</f>
        <v>372</v>
      </c>
      <c r="AS51" s="12" t="s">
        <v>169</v>
      </c>
      <c r="AT51" s="12">
        <f>'Рейтинговая таблица организаций'!AV40</f>
        <v>599</v>
      </c>
      <c r="AU51" s="12">
        <f>'Рейтинговая таблица организаций'!AW40</f>
        <v>600</v>
      </c>
      <c r="AV51" s="12" t="s">
        <v>170</v>
      </c>
      <c r="AW51" s="12">
        <f>'Рейтинговая таблица организаций'!AX40</f>
        <v>595</v>
      </c>
      <c r="AX51" s="12">
        <f>'Рейтинговая таблица организаций'!AY40</f>
        <v>600</v>
      </c>
      <c r="AY51" s="12" t="s">
        <v>171</v>
      </c>
      <c r="AZ51" s="12">
        <f>'Рейтинговая таблица организаций'!AZ40</f>
        <v>598</v>
      </c>
      <c r="BA51" s="12">
        <f>'Рейтинговая таблица организаций'!BA40</f>
        <v>600</v>
      </c>
    </row>
    <row r="52" spans="1:53" ht="15.75">
      <c r="A52" s="9">
        <f>'бланки '!CY43</f>
        <v>38</v>
      </c>
      <c r="B52" s="9" t="str">
        <f>'бланки '!C43</f>
        <v>Муниципальное бюджетное общеобразовательное учреждение – средняя общеобразовательная школа № 45 имени Д.И. Блынского г. Орла</v>
      </c>
      <c r="C52" s="9">
        <f>'для bus.gov.ru'!C41</f>
        <v>1195</v>
      </c>
      <c r="D52" s="9">
        <f>'для bus.gov.ru'!D41</f>
        <v>600</v>
      </c>
      <c r="E52" s="15">
        <f>'для bus.gov.ru'!H41</f>
        <v>0.502092050209205</v>
      </c>
      <c r="F52" s="10" t="s">
        <v>160</v>
      </c>
      <c r="G52" s="11">
        <f>'Рейтинговая таблица организаций'!D41</f>
        <v>14</v>
      </c>
      <c r="H52" s="11">
        <f>'Рейтинговая таблица организаций'!E41</f>
        <v>14</v>
      </c>
      <c r="I52" s="10" t="s">
        <v>161</v>
      </c>
      <c r="J52" s="11">
        <f>'Рейтинговая таблица организаций'!F41</f>
        <v>55</v>
      </c>
      <c r="K52" s="11">
        <f>'Рейтинговая таблица организаций'!G41</f>
        <v>55</v>
      </c>
      <c r="L52" s="12" t="str">
        <f>IF('Рейтинговая таблица организаций'!H41&lt;1,"Отсутствуют или не функционируют дистанционные способы взаимодействия",(IF('Рейтинговая таблица организаций'!H41&lt;4,"В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2" s="17">
        <f>'Рейтинговая таблица организаций'!H41</f>
        <v>4</v>
      </c>
      <c r="N52" s="12">
        <f>IF('Рейтинговая таблица организаций'!H41&lt;1,0,(IF('Рейтинговая таблица организаций'!H41&lt;4,30,100)))</f>
        <v>100</v>
      </c>
      <c r="O52" s="12" t="s">
        <v>162</v>
      </c>
      <c r="P52" s="12">
        <f>'Рейтинговая таблица организаций'!I41</f>
        <v>584</v>
      </c>
      <c r="Q52" s="12">
        <f>'Рейтинговая таблица организаций'!J41</f>
        <v>585</v>
      </c>
      <c r="R52" s="12" t="s">
        <v>163</v>
      </c>
      <c r="S52" s="12">
        <f>'Рейтинговая таблица организаций'!K41</f>
        <v>593</v>
      </c>
      <c r="T52" s="12">
        <f>'Рейтинговая таблица организаций'!L41</f>
        <v>593</v>
      </c>
      <c r="U52" s="12" t="str">
        <f>IF('Рейтинговая таблица организаций'!U41&lt;1,"Отсутствуют комфортные условия",(IF('Рейтинговая таблица организаций'!U41&lt;5,"Количество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2" s="17">
        <f>'Рейтинговая таблица организаций'!U41</f>
        <v>5</v>
      </c>
      <c r="W52" s="12">
        <f>IF('Рейтинговая таблица организаций'!U41&lt;1,0,(IF('Рейтинговая таблица организаций'!U41&lt;4,20,100)))</f>
        <v>100</v>
      </c>
      <c r="X52" s="12" t="s">
        <v>164</v>
      </c>
      <c r="Y52" s="12">
        <f>'Рейтинговая таблица организаций'!X41</f>
        <v>594</v>
      </c>
      <c r="Z52" s="12">
        <f>'Рейтинговая таблица организаций'!Y41</f>
        <v>600</v>
      </c>
      <c r="AA52" s="12" t="str">
        <f>IF('Рейтинговая таблица организаций'!AD41&lt;1,"Отсутствуют условия доступности для инвалидов",(IF('Рейтинговая таблица организаций'!AD41&lt;5,"Количество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2" s="16">
        <f>'Рейтинговая таблица организаций'!AD41</f>
        <v>3</v>
      </c>
      <c r="AC52" s="12">
        <f>IF('Рейтинговая таблица организаций'!AD41&lt;1,0,(IF('Рейтинговая таблица организаций'!AD41&lt;5,20,100)))</f>
        <v>20</v>
      </c>
      <c r="AD52" s="12" t="str">
        <f>IF('Рейтинговая таблица организаций'!AE41&lt;1,"Отсутствуют условия доступности, позволяющие инвалидам получать услуги наравне с другими",(IF('Рейтинговая таблица организаций'!AE41&lt;5,"Количество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2" s="17">
        <f>'Рейтинговая таблица организаций'!AE41</f>
        <v>3</v>
      </c>
      <c r="AF52" s="12">
        <f>IF('Рейтинговая таблица организаций'!AE41&lt;1,0,(IF('Рейтинговая таблица организаций'!AE41&lt;5,20,100)))</f>
        <v>20</v>
      </c>
      <c r="AG52" s="12" t="s">
        <v>165</v>
      </c>
      <c r="AH52" s="12">
        <f>'Рейтинговая таблица организаций'!AF41</f>
        <v>48</v>
      </c>
      <c r="AI52" s="12">
        <f>'Рейтинговая таблица организаций'!AG41</f>
        <v>48</v>
      </c>
      <c r="AJ52" s="12" t="s">
        <v>166</v>
      </c>
      <c r="AK52" s="12">
        <f>'Рейтинговая таблица организаций'!AL41</f>
        <v>593</v>
      </c>
      <c r="AL52" s="12">
        <f>'Рейтинговая таблица организаций'!AM41</f>
        <v>600</v>
      </c>
      <c r="AM52" s="12" t="s">
        <v>167</v>
      </c>
      <c r="AN52" s="12">
        <f>'Рейтинговая таблица организаций'!AN41</f>
        <v>598</v>
      </c>
      <c r="AO52" s="12">
        <f>'Рейтинговая таблица организаций'!AO41</f>
        <v>600</v>
      </c>
      <c r="AP52" s="12" t="s">
        <v>168</v>
      </c>
      <c r="AQ52" s="12">
        <f>'Рейтинговая таблица организаций'!AP41</f>
        <v>574</v>
      </c>
      <c r="AR52" s="12">
        <f>'Рейтинговая таблица организаций'!AQ41</f>
        <v>577</v>
      </c>
      <c r="AS52" s="12" t="s">
        <v>169</v>
      </c>
      <c r="AT52" s="12">
        <f>'Рейтинговая таблица организаций'!AV41</f>
        <v>597</v>
      </c>
      <c r="AU52" s="12">
        <f>'Рейтинговая таблица организаций'!AW41</f>
        <v>600</v>
      </c>
      <c r="AV52" s="12" t="s">
        <v>170</v>
      </c>
      <c r="AW52" s="12">
        <f>'Рейтинговая таблица организаций'!AX41</f>
        <v>597</v>
      </c>
      <c r="AX52" s="12">
        <f>'Рейтинговая таблица организаций'!AY41</f>
        <v>600</v>
      </c>
      <c r="AY52" s="12" t="s">
        <v>171</v>
      </c>
      <c r="AZ52" s="12">
        <f>'Рейтинговая таблица организаций'!AZ41</f>
        <v>596</v>
      </c>
      <c r="BA52" s="12">
        <f>'Рейтинговая таблица организаций'!BA41</f>
        <v>600</v>
      </c>
    </row>
    <row r="53" spans="1:53" ht="15.75">
      <c r="A53" s="9">
        <f>'бланки '!CY44</f>
        <v>39</v>
      </c>
      <c r="B53" s="9" t="str">
        <f>'бланки '!C44</f>
        <v>Муниципальное бюджетное вечернее (сменное) общеобразовательное учреждение «Открытая (сменная) общеобразовательная школа № 48» г. Орла</v>
      </c>
      <c r="C53" s="9">
        <f>'для bus.gov.ru'!C42</f>
        <v>250</v>
      </c>
      <c r="D53" s="9">
        <f>'для bus.gov.ru'!D42</f>
        <v>133</v>
      </c>
      <c r="E53" s="15">
        <f>'для bus.gov.ru'!H42</f>
        <v>0.53200000000000003</v>
      </c>
      <c r="F53" s="10" t="s">
        <v>160</v>
      </c>
      <c r="G53" s="11">
        <f>'Рейтинговая таблица организаций'!D42</f>
        <v>13</v>
      </c>
      <c r="H53" s="11">
        <f>'Рейтинговая таблица организаций'!E42</f>
        <v>13</v>
      </c>
      <c r="I53" s="10" t="s">
        <v>161</v>
      </c>
      <c r="J53" s="11">
        <f>'Рейтинговая таблица организаций'!F42</f>
        <v>53</v>
      </c>
      <c r="K53" s="11">
        <f>'Рейтинговая таблица организаций'!G42</f>
        <v>53</v>
      </c>
      <c r="L53" s="12" t="str">
        <f>IF('Рейтинговая таблица организаций'!H42&lt;1,"Отсутствуют или не функционируют дистанционные способы взаимодействия",(IF('Рейтинговая таблица организаций'!H42&lt;4,"В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3" s="17">
        <f>'Рейтинговая таблица организаций'!H42</f>
        <v>4</v>
      </c>
      <c r="N53" s="12">
        <f>IF('Рейтинговая таблица организаций'!H42&lt;1,0,(IF('Рейтинговая таблица организаций'!H42&lt;4,30,100)))</f>
        <v>100</v>
      </c>
      <c r="O53" s="12" t="s">
        <v>162</v>
      </c>
      <c r="P53" s="12">
        <f>'Рейтинговая таблица организаций'!I42</f>
        <v>113</v>
      </c>
      <c r="Q53" s="12">
        <f>'Рейтинговая таблица организаций'!J42</f>
        <v>116</v>
      </c>
      <c r="R53" s="12" t="s">
        <v>163</v>
      </c>
      <c r="S53" s="12">
        <f>'Рейтинговая таблица организаций'!K42</f>
        <v>99</v>
      </c>
      <c r="T53" s="12">
        <f>'Рейтинговая таблица организаций'!L42</f>
        <v>99</v>
      </c>
      <c r="U53" s="12" t="str">
        <f>IF('Рейтинговая таблица организаций'!U42&lt;1,"Отсутствуют комфортные условия",(IF('Рейтинговая таблица организаций'!U42&lt;5,"Количество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3" s="17">
        <f>'Рейтинговая таблица организаций'!U42</f>
        <v>5</v>
      </c>
      <c r="W53" s="12">
        <f>IF('Рейтинговая таблица организаций'!U42&lt;1,0,(IF('Рейтинговая таблица организаций'!U42&lt;4,20,100)))</f>
        <v>100</v>
      </c>
      <c r="X53" s="12" t="s">
        <v>164</v>
      </c>
      <c r="Y53" s="12">
        <f>'Рейтинговая таблица организаций'!X42</f>
        <v>133</v>
      </c>
      <c r="Z53" s="12">
        <f>'Рейтинговая таблица организаций'!Y42</f>
        <v>133</v>
      </c>
      <c r="AA53" s="12" t="str">
        <f>IF('Рейтинговая таблица организаций'!AD42&lt;1,"Отсутствуют условия доступности для инвалидов",(IF('Рейтинговая таблица организаций'!AD42&lt;5,"Количество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3" s="16">
        <f>'Рейтинговая таблица организаций'!AD42</f>
        <v>0</v>
      </c>
      <c r="AC53" s="12">
        <f>IF('Рейтинговая таблица организаций'!AD42&lt;1,0,(IF('Рейтинговая таблица организаций'!AD42&lt;5,20,100)))</f>
        <v>0</v>
      </c>
      <c r="AD53" s="12" t="str">
        <f>IF('Рейтинговая таблица организаций'!AE42&lt;1,"Отсутствуют условия доступности, позволяющие инвалидам получать услуги наравне с другими",(IF('Рейтинговая таблица организаций'!AE42&lt;5,"Количество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3" s="17">
        <f>'Рейтинговая таблица организаций'!AE42</f>
        <v>3</v>
      </c>
      <c r="AF53" s="12">
        <f>IF('Рейтинговая таблица организаций'!AE42&lt;1,0,(IF('Рейтинговая таблица организаций'!AE42&lt;5,20,100)))</f>
        <v>20</v>
      </c>
      <c r="AG53" s="12" t="s">
        <v>165</v>
      </c>
      <c r="AH53" s="12">
        <f>'Рейтинговая таблица организаций'!AF42</f>
        <v>11</v>
      </c>
      <c r="AI53" s="12">
        <f>'Рейтинговая таблица организаций'!AG42</f>
        <v>11</v>
      </c>
      <c r="AJ53" s="12" t="s">
        <v>166</v>
      </c>
      <c r="AK53" s="12">
        <f>'Рейтинговая таблица организаций'!AL42</f>
        <v>129</v>
      </c>
      <c r="AL53" s="12">
        <f>'Рейтинговая таблица организаций'!AM42</f>
        <v>133</v>
      </c>
      <c r="AM53" s="12" t="s">
        <v>167</v>
      </c>
      <c r="AN53" s="12">
        <f>'Рейтинговая таблица организаций'!AN42</f>
        <v>128</v>
      </c>
      <c r="AO53" s="12">
        <f>'Рейтинговая таблица организаций'!AO42</f>
        <v>133</v>
      </c>
      <c r="AP53" s="12" t="s">
        <v>168</v>
      </c>
      <c r="AQ53" s="12">
        <f>'Рейтинговая таблица организаций'!AP42</f>
        <v>112</v>
      </c>
      <c r="AR53" s="12">
        <f>'Рейтинговая таблица организаций'!AQ42</f>
        <v>114</v>
      </c>
      <c r="AS53" s="12" t="s">
        <v>169</v>
      </c>
      <c r="AT53" s="12">
        <f>'Рейтинговая таблица организаций'!AV42</f>
        <v>128</v>
      </c>
      <c r="AU53" s="12">
        <f>'Рейтинговая таблица организаций'!AW42</f>
        <v>133</v>
      </c>
      <c r="AV53" s="12" t="s">
        <v>170</v>
      </c>
      <c r="AW53" s="12">
        <f>'Рейтинговая таблица организаций'!AX42</f>
        <v>133</v>
      </c>
      <c r="AX53" s="12">
        <f>'Рейтинговая таблица организаций'!AY42</f>
        <v>133</v>
      </c>
      <c r="AY53" s="12" t="s">
        <v>171</v>
      </c>
      <c r="AZ53" s="12">
        <f>'Рейтинговая таблица организаций'!AZ42</f>
        <v>131</v>
      </c>
      <c r="BA53" s="12">
        <f>'Рейтинговая таблица организаций'!BA42</f>
        <v>133</v>
      </c>
    </row>
    <row r="54" spans="1:53" ht="15.75">
      <c r="A54" s="9">
        <f>'бланки '!CY45</f>
        <v>40</v>
      </c>
      <c r="B54" s="9" t="str">
        <f>'бланки '!C45</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54" s="9">
        <f>'для bus.gov.ru'!C43</f>
        <v>556</v>
      </c>
      <c r="D54" s="9">
        <f>'для bus.gov.ru'!D43</f>
        <v>386</v>
      </c>
      <c r="E54" s="15">
        <f>'для bus.gov.ru'!H43</f>
        <v>0.69424460431654678</v>
      </c>
      <c r="F54" s="10" t="s">
        <v>160</v>
      </c>
      <c r="G54" s="11">
        <f>'Рейтинговая таблица организаций'!D43</f>
        <v>14</v>
      </c>
      <c r="H54" s="11">
        <f>'Рейтинговая таблица организаций'!E43</f>
        <v>14</v>
      </c>
      <c r="I54" s="10" t="s">
        <v>161</v>
      </c>
      <c r="J54" s="11">
        <f>'Рейтинговая таблица организаций'!F43</f>
        <v>55</v>
      </c>
      <c r="K54" s="11">
        <f>'Рейтинговая таблица организаций'!G43</f>
        <v>55</v>
      </c>
      <c r="L54" s="12" t="str">
        <f>IF('Рейтинговая таблица организаций'!H43&lt;1,"Отсутствуют или не функционируют дистанционные способы взаимодействия",(IF('Рейтинговая таблица организаций'!H43&lt;4,"В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4" s="17">
        <f>'Рейтинговая таблица организаций'!H43</f>
        <v>4</v>
      </c>
      <c r="N54" s="12">
        <f>IF('Рейтинговая таблица организаций'!H43&lt;1,0,(IF('Рейтинговая таблица организаций'!H43&lt;4,30,100)))</f>
        <v>100</v>
      </c>
      <c r="O54" s="12" t="s">
        <v>162</v>
      </c>
      <c r="P54" s="12">
        <f>'Рейтинговая таблица организаций'!I43</f>
        <v>370</v>
      </c>
      <c r="Q54" s="12">
        <f>'Рейтинговая таблица организаций'!J43</f>
        <v>374</v>
      </c>
      <c r="R54" s="12" t="s">
        <v>163</v>
      </c>
      <c r="S54" s="12">
        <f>'Рейтинговая таблица организаций'!K43</f>
        <v>355</v>
      </c>
      <c r="T54" s="12">
        <f>'Рейтинговая таблица организаций'!L43</f>
        <v>363</v>
      </c>
      <c r="U54" s="12" t="str">
        <f>IF('Рейтинговая таблица организаций'!U43&lt;1,"Отсутствуют комфортные условия",(IF('Рейтинговая таблица организаций'!U43&lt;5,"Количество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4" s="17">
        <f>'Рейтинговая таблица организаций'!U43</f>
        <v>5</v>
      </c>
      <c r="W54" s="12">
        <f>IF('Рейтинговая таблица организаций'!U43&lt;1,0,(IF('Рейтинговая таблица организаций'!U43&lt;4,20,100)))</f>
        <v>100</v>
      </c>
      <c r="X54" s="12" t="s">
        <v>164</v>
      </c>
      <c r="Y54" s="12">
        <f>'Рейтинговая таблица организаций'!X43</f>
        <v>379</v>
      </c>
      <c r="Z54" s="12">
        <f>'Рейтинговая таблица организаций'!Y43</f>
        <v>386</v>
      </c>
      <c r="AA54" s="12" t="str">
        <f>IF('Рейтинговая таблица организаций'!AD43&lt;1,"Отсутствуют условия доступности для инвалидов",(IF('Рейтинговая таблица организаций'!AD43&lt;5,"Количество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4" s="16">
        <f>'Рейтинговая таблица организаций'!AD43</f>
        <v>0</v>
      </c>
      <c r="AC54" s="12">
        <f>IF('Рейтинговая таблица организаций'!AD43&lt;1,0,(IF('Рейтинговая таблица организаций'!AD43&lt;5,20,100)))</f>
        <v>0</v>
      </c>
      <c r="AD54" s="12" t="str">
        <f>IF('Рейтинговая таблица организаций'!AE43&lt;1,"Отсутствуют условия доступности, позволяющие инвалидам получать услуги наравне с другими",(IF('Рейтинговая таблица организаций'!AE43&lt;5,"Количество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4" s="17">
        <f>'Рейтинговая таблица организаций'!AE43</f>
        <v>4</v>
      </c>
      <c r="AF54" s="12">
        <f>IF('Рейтинговая таблица организаций'!AE43&lt;1,0,(IF('Рейтинговая таблица организаций'!AE43&lt;5,20,100)))</f>
        <v>20</v>
      </c>
      <c r="AG54" s="12" t="s">
        <v>165</v>
      </c>
      <c r="AH54" s="12">
        <f>'Рейтинговая таблица организаций'!AF43</f>
        <v>29</v>
      </c>
      <c r="AI54" s="12">
        <f>'Рейтинговая таблица организаций'!AG43</f>
        <v>29</v>
      </c>
      <c r="AJ54" s="12" t="s">
        <v>166</v>
      </c>
      <c r="AK54" s="12">
        <f>'Рейтинговая таблица организаций'!AL43</f>
        <v>385</v>
      </c>
      <c r="AL54" s="12">
        <f>'Рейтинговая таблица организаций'!AM43</f>
        <v>386</v>
      </c>
      <c r="AM54" s="12" t="s">
        <v>167</v>
      </c>
      <c r="AN54" s="12">
        <f>'Рейтинговая таблица организаций'!AN43</f>
        <v>385</v>
      </c>
      <c r="AO54" s="12">
        <f>'Рейтинговая таблица организаций'!AO43</f>
        <v>386</v>
      </c>
      <c r="AP54" s="12" t="s">
        <v>168</v>
      </c>
      <c r="AQ54" s="12">
        <f>'Рейтинговая таблица организаций'!AP43</f>
        <v>358</v>
      </c>
      <c r="AR54" s="12">
        <f>'Рейтинговая таблица организаций'!AQ43</f>
        <v>361</v>
      </c>
      <c r="AS54" s="12" t="s">
        <v>169</v>
      </c>
      <c r="AT54" s="12">
        <f>'Рейтинговая таблица организаций'!AV43</f>
        <v>387</v>
      </c>
      <c r="AU54" s="12">
        <f>'Рейтинговая таблица организаций'!AW43</f>
        <v>386</v>
      </c>
      <c r="AV54" s="12" t="s">
        <v>170</v>
      </c>
      <c r="AW54" s="12">
        <f>'Рейтинговая таблица организаций'!AX43</f>
        <v>383</v>
      </c>
      <c r="AX54" s="12">
        <f>'Рейтинговая таблица организаций'!AY43</f>
        <v>386</v>
      </c>
      <c r="AY54" s="12" t="s">
        <v>171</v>
      </c>
      <c r="AZ54" s="12">
        <f>'Рейтинговая таблица организаций'!AZ43</f>
        <v>385</v>
      </c>
      <c r="BA54" s="12">
        <f>'Рейтинговая таблица организаций'!BA43</f>
        <v>386</v>
      </c>
    </row>
    <row r="55" spans="1:53" ht="15.75">
      <c r="A55" s="9">
        <f>'бланки '!CY46</f>
        <v>41</v>
      </c>
      <c r="B55" s="9" t="str">
        <f>'бланки '!C46</f>
        <v>Муниципальное бюджетное общеобразовательное учреждение – средняя общеобразовательная школа № 50 г. Орла</v>
      </c>
      <c r="C55" s="9">
        <f>'для bus.gov.ru'!C44</f>
        <v>1207</v>
      </c>
      <c r="D55" s="9">
        <f>'для bus.gov.ru'!D44</f>
        <v>600</v>
      </c>
      <c r="E55" s="15">
        <f>'для bus.gov.ru'!H44</f>
        <v>0.4971002485501243</v>
      </c>
      <c r="F55" s="10" t="s">
        <v>160</v>
      </c>
      <c r="G55" s="11">
        <f>'Рейтинговая таблица организаций'!D44</f>
        <v>14</v>
      </c>
      <c r="H55" s="11">
        <f>'Рейтинговая таблица организаций'!E44</f>
        <v>14</v>
      </c>
      <c r="I55" s="10" t="s">
        <v>161</v>
      </c>
      <c r="J55" s="11">
        <f>'Рейтинговая таблица организаций'!F44</f>
        <v>55</v>
      </c>
      <c r="K55" s="11">
        <f>'Рейтинговая таблица организаций'!G44</f>
        <v>55</v>
      </c>
      <c r="L55" s="12" t="str">
        <f>IF('Рейтинговая таблица организаций'!H44&lt;1,"Отсутствуют или не функционируют дистанционные способы взаимодействия",(IF('Рейтинговая таблица организаций'!H44&lt;4,"В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5" s="17">
        <f>'Рейтинговая таблица организаций'!H44</f>
        <v>4</v>
      </c>
      <c r="N55" s="12">
        <f>IF('Рейтинговая таблица организаций'!H44&lt;1,0,(IF('Рейтинговая таблица организаций'!H44&lt;4,30,100)))</f>
        <v>100</v>
      </c>
      <c r="O55" s="12" t="s">
        <v>162</v>
      </c>
      <c r="P55" s="12">
        <f>'Рейтинговая таблица организаций'!I44</f>
        <v>552</v>
      </c>
      <c r="Q55" s="12">
        <f>'Рейтинговая таблица организаций'!J44</f>
        <v>557</v>
      </c>
      <c r="R55" s="12" t="s">
        <v>163</v>
      </c>
      <c r="S55" s="12">
        <f>'Рейтинговая таблица организаций'!K44</f>
        <v>553</v>
      </c>
      <c r="T55" s="12">
        <f>'Рейтинговая таблица организаций'!L44</f>
        <v>561</v>
      </c>
      <c r="U55" s="12" t="str">
        <f>IF('Рейтинговая таблица организаций'!U44&lt;1,"Отсутствуют комфортные условия",(IF('Рейтинговая таблица организаций'!U44&lt;5,"Количество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5" s="17">
        <f>'Рейтинговая таблица организаций'!U44</f>
        <v>5</v>
      </c>
      <c r="W55" s="12">
        <f>IF('Рейтинговая таблица организаций'!U44&lt;1,0,(IF('Рейтинговая таблица организаций'!U44&lt;4,20,100)))</f>
        <v>100</v>
      </c>
      <c r="X55" s="12" t="s">
        <v>164</v>
      </c>
      <c r="Y55" s="12">
        <f>'Рейтинговая таблица организаций'!X44</f>
        <v>593</v>
      </c>
      <c r="Z55" s="12">
        <f>'Рейтинговая таблица организаций'!Y44</f>
        <v>600</v>
      </c>
      <c r="AA55" s="12" t="str">
        <f>IF('Рейтинговая таблица организаций'!AD44&lt;1,"Отсутствуют условия доступности для инвалидов",(IF('Рейтинговая таблица организаций'!AD44&lt;5,"Количество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5" s="16">
        <f>'Рейтинговая таблица организаций'!AD44</f>
        <v>2</v>
      </c>
      <c r="AC55" s="12">
        <f>IF('Рейтинговая таблица организаций'!AD44&lt;1,0,(IF('Рейтинговая таблица организаций'!AD44&lt;5,20,100)))</f>
        <v>20</v>
      </c>
      <c r="AD55" s="12" t="str">
        <f>IF('Рейтинговая таблица организаций'!AE44&lt;1,"Отсутствуют условия доступности, позволяющие инвалидам получать услуги наравне с другими",(IF('Рейтинговая таблица организаций'!AE44&lt;5,"Количество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5" s="17">
        <f>'Рейтинговая таблица организаций'!AE44</f>
        <v>3</v>
      </c>
      <c r="AF55" s="12">
        <f>IF('Рейтинговая таблица организаций'!AE44&lt;1,0,(IF('Рейтинговая таблица организаций'!AE44&lt;5,20,100)))</f>
        <v>20</v>
      </c>
      <c r="AG55" s="12" t="s">
        <v>165</v>
      </c>
      <c r="AH55" s="12">
        <f>'Рейтинговая таблица организаций'!AF44</f>
        <v>12</v>
      </c>
      <c r="AI55" s="12">
        <f>'Рейтинговая таблица организаций'!AG44</f>
        <v>12</v>
      </c>
      <c r="AJ55" s="12" t="s">
        <v>166</v>
      </c>
      <c r="AK55" s="12">
        <f>'Рейтинговая таблица организаций'!AL44</f>
        <v>600</v>
      </c>
      <c r="AL55" s="12">
        <f>'Рейтинговая таблица организаций'!AM44</f>
        <v>600</v>
      </c>
      <c r="AM55" s="12" t="s">
        <v>167</v>
      </c>
      <c r="AN55" s="12">
        <f>'Рейтинговая таблица организаций'!AN44</f>
        <v>595</v>
      </c>
      <c r="AO55" s="12">
        <f>'Рейтинговая таблица организаций'!AO44</f>
        <v>600</v>
      </c>
      <c r="AP55" s="12" t="s">
        <v>168</v>
      </c>
      <c r="AQ55" s="12">
        <f>'Рейтинговая таблица организаций'!AP44</f>
        <v>549</v>
      </c>
      <c r="AR55" s="12">
        <f>'Рейтинговая таблица организаций'!AQ44</f>
        <v>557</v>
      </c>
      <c r="AS55" s="12" t="s">
        <v>169</v>
      </c>
      <c r="AT55" s="12">
        <f>'Рейтинговая таблица организаций'!AV44</f>
        <v>596</v>
      </c>
      <c r="AU55" s="12">
        <f>'Рейтинговая таблица организаций'!AW44</f>
        <v>600</v>
      </c>
      <c r="AV55" s="12" t="s">
        <v>170</v>
      </c>
      <c r="AW55" s="12">
        <f>'Рейтинговая таблица организаций'!AX44</f>
        <v>593</v>
      </c>
      <c r="AX55" s="12">
        <f>'Рейтинговая таблица организаций'!AY44</f>
        <v>600</v>
      </c>
      <c r="AY55" s="12" t="s">
        <v>171</v>
      </c>
      <c r="AZ55" s="12">
        <f>'Рейтинговая таблица организаций'!AZ44</f>
        <v>592</v>
      </c>
      <c r="BA55" s="12">
        <f>'Рейтинговая таблица организаций'!BA44</f>
        <v>600</v>
      </c>
    </row>
    <row r="56" spans="1:53" ht="15.75">
      <c r="A56" s="9">
        <f>'бланки '!CY47</f>
        <v>42</v>
      </c>
      <c r="B56" s="9" t="str">
        <f>'бланки '!C47</f>
        <v>Муниципальное бюджетное общеобразовательное учреждение - школа № 51 города Орла</v>
      </c>
      <c r="C56" s="9">
        <f>'для bus.gov.ru'!C45</f>
        <v>1510</v>
      </c>
      <c r="D56" s="9">
        <f>'для bus.gov.ru'!D45</f>
        <v>600</v>
      </c>
      <c r="E56" s="15">
        <f>'для bus.gov.ru'!H45</f>
        <v>0.39735099337748342</v>
      </c>
      <c r="F56" s="10" t="s">
        <v>160</v>
      </c>
      <c r="G56" s="11">
        <f>'Рейтинговая таблица организаций'!D45</f>
        <v>14</v>
      </c>
      <c r="H56" s="11">
        <f>'Рейтинговая таблица организаций'!E45</f>
        <v>14</v>
      </c>
      <c r="I56" s="10" t="s">
        <v>161</v>
      </c>
      <c r="J56" s="11">
        <f>'Рейтинговая таблица организаций'!F45</f>
        <v>59</v>
      </c>
      <c r="K56" s="11">
        <f>'Рейтинговая таблица организаций'!G45</f>
        <v>59</v>
      </c>
      <c r="L56" s="12" t="str">
        <f>IF('Рейтинговая таблица организаций'!H45&lt;1,"Отсутствуют или не функционируют дистанционные способы взаимодействия",(IF('Рейтинговая таблица организаций'!H45&lt;4,"В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6" s="17">
        <f>'Рейтинговая таблица организаций'!H45</f>
        <v>4</v>
      </c>
      <c r="N56" s="12">
        <f>IF('Рейтинговая таблица организаций'!H45&lt;1,0,(IF('Рейтинговая таблица организаций'!H45&lt;4,30,100)))</f>
        <v>100</v>
      </c>
      <c r="O56" s="12" t="s">
        <v>162</v>
      </c>
      <c r="P56" s="12">
        <f>'Рейтинговая таблица организаций'!I45</f>
        <v>317</v>
      </c>
      <c r="Q56" s="12">
        <f>'Рейтинговая таблица организаций'!J45</f>
        <v>323</v>
      </c>
      <c r="R56" s="12" t="s">
        <v>163</v>
      </c>
      <c r="S56" s="12">
        <f>'Рейтинговая таблица организаций'!K45</f>
        <v>488</v>
      </c>
      <c r="T56" s="12">
        <f>'Рейтинговая таблица организаций'!L45</f>
        <v>498</v>
      </c>
      <c r="U56" s="12" t="str">
        <f>IF('Рейтинговая таблица организаций'!U45&lt;1,"Отсутствуют комфортные условия",(IF('Рейтинговая таблица организаций'!U45&lt;5,"Количество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6" s="17">
        <f>'Рейтинговая таблица организаций'!U45</f>
        <v>5</v>
      </c>
      <c r="W56" s="12">
        <f>IF('Рейтинговая таблица организаций'!U45&lt;1,0,(IF('Рейтинговая таблица организаций'!U45&lt;4,20,100)))</f>
        <v>100</v>
      </c>
      <c r="X56" s="12" t="s">
        <v>164</v>
      </c>
      <c r="Y56" s="12">
        <f>'Рейтинговая таблица организаций'!X45</f>
        <v>576</v>
      </c>
      <c r="Z56" s="12">
        <f>'Рейтинговая таблица организаций'!Y45</f>
        <v>600</v>
      </c>
      <c r="AA56" s="12" t="str">
        <f>IF('Рейтинговая таблица организаций'!AD45&lt;1,"Отсутствуют условия доступности для инвалидов",(IF('Рейтинговая таблица организаций'!AD45&lt;5,"Количество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6" s="16">
        <f>'Рейтинговая таблица организаций'!AD45</f>
        <v>3</v>
      </c>
      <c r="AC56" s="12">
        <f>IF('Рейтинговая таблица организаций'!AD45&lt;1,0,(IF('Рейтинговая таблица организаций'!AD45&lt;5,20,100)))</f>
        <v>20</v>
      </c>
      <c r="AD56" s="12" t="str">
        <f>IF('Рейтинговая таблица организаций'!AE45&lt;1,"Отсутствуют условия доступности, позволяющие инвалидам получать услуги наравне с другими",(IF('Рейтинговая таблица организаций'!AE45&lt;5,"Количество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6" s="17">
        <f>'Рейтинговая таблица организаций'!AE45</f>
        <v>3</v>
      </c>
      <c r="AF56" s="12">
        <f>IF('Рейтинговая таблица организаций'!AE45&lt;1,0,(IF('Рейтинговая таблица организаций'!AE45&lt;5,20,100)))</f>
        <v>20</v>
      </c>
      <c r="AG56" s="12" t="s">
        <v>165</v>
      </c>
      <c r="AH56" s="12">
        <f>'Рейтинговая таблица организаций'!AF45</f>
        <v>1</v>
      </c>
      <c r="AI56" s="12">
        <f>'Рейтинговая таблица организаций'!AG45</f>
        <v>1</v>
      </c>
      <c r="AJ56" s="12" t="s">
        <v>166</v>
      </c>
      <c r="AK56" s="12">
        <f>'Рейтинговая таблица организаций'!AL45</f>
        <v>583</v>
      </c>
      <c r="AL56" s="12">
        <f>'Рейтинговая таблица организаций'!AM45</f>
        <v>600</v>
      </c>
      <c r="AM56" s="12" t="s">
        <v>167</v>
      </c>
      <c r="AN56" s="12">
        <f>'Рейтинговая таблица организаций'!AN45</f>
        <v>572</v>
      </c>
      <c r="AO56" s="12">
        <f>'Рейтинговая таблица организаций'!AO45</f>
        <v>600</v>
      </c>
      <c r="AP56" s="12" t="s">
        <v>168</v>
      </c>
      <c r="AQ56" s="12">
        <f>'Рейтинговая таблица организаций'!AP45</f>
        <v>384</v>
      </c>
      <c r="AR56" s="12">
        <f>'Рейтинговая таблица организаций'!AQ45</f>
        <v>408</v>
      </c>
      <c r="AS56" s="12" t="s">
        <v>169</v>
      </c>
      <c r="AT56" s="12">
        <f>'Рейтинговая таблица организаций'!AV45</f>
        <v>589</v>
      </c>
      <c r="AU56" s="12">
        <f>'Рейтинговая таблица организаций'!AW45</f>
        <v>600</v>
      </c>
      <c r="AV56" s="12" t="s">
        <v>170</v>
      </c>
      <c r="AW56" s="12">
        <f>'Рейтинговая таблица организаций'!AX45</f>
        <v>595</v>
      </c>
      <c r="AX56" s="12">
        <f>'Рейтинговая таблица организаций'!AY45</f>
        <v>600</v>
      </c>
      <c r="AY56" s="12" t="s">
        <v>171</v>
      </c>
      <c r="AZ56" s="12">
        <f>'Рейтинговая таблица организаций'!AZ45</f>
        <v>590</v>
      </c>
      <c r="BA56" s="12">
        <f>'Рейтинговая таблица организаций'!BA45</f>
        <v>600</v>
      </c>
    </row>
    <row r="57" spans="1:53" ht="15.75">
      <c r="A57" s="9">
        <f>'бланки '!CY48</f>
        <v>43</v>
      </c>
      <c r="B57" s="9" t="str">
        <f>'бланки '!C48</f>
        <v>Муниципальное бюджетное общеобразовательное учреждение - школа № 52 города Орла</v>
      </c>
      <c r="C57" s="9">
        <f>'для bus.gov.ru'!C46</f>
        <v>451</v>
      </c>
      <c r="D57" s="9">
        <f>'для bus.gov.ru'!D46</f>
        <v>600</v>
      </c>
      <c r="E57" s="15">
        <f>'для bus.gov.ru'!H46</f>
        <v>1.3303769401330376</v>
      </c>
      <c r="F57" s="10" t="s">
        <v>160</v>
      </c>
      <c r="G57" s="11">
        <f>'Рейтинговая таблица организаций'!D46</f>
        <v>14</v>
      </c>
      <c r="H57" s="11">
        <f>'Рейтинговая таблица организаций'!E46</f>
        <v>14</v>
      </c>
      <c r="I57" s="10" t="s">
        <v>161</v>
      </c>
      <c r="J57" s="11">
        <f>'Рейтинговая таблица организаций'!F46</f>
        <v>59</v>
      </c>
      <c r="K57" s="11">
        <f>'Рейтинговая таблица организаций'!G46</f>
        <v>59</v>
      </c>
      <c r="L57" s="12" t="str">
        <f>IF('Рейтинговая таблица организаций'!H46&lt;1,"Отсутствуют или не функционируют дистанционные способы взаимодействия",(IF('Рейтинговая таблица организаций'!H46&lt;4,"В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7" s="17">
        <f>'Рейтинговая таблица организаций'!H46</f>
        <v>4</v>
      </c>
      <c r="N57" s="12">
        <f>IF('Рейтинговая таблица организаций'!H46&lt;1,0,(IF('Рейтинговая таблица организаций'!H46&lt;4,30,100)))</f>
        <v>100</v>
      </c>
      <c r="O57" s="12" t="s">
        <v>162</v>
      </c>
      <c r="P57" s="12">
        <f>'Рейтинговая таблица организаций'!I46</f>
        <v>350</v>
      </c>
      <c r="Q57" s="12">
        <f>'Рейтинговая таблица организаций'!J46</f>
        <v>352</v>
      </c>
      <c r="R57" s="12" t="s">
        <v>163</v>
      </c>
      <c r="S57" s="12">
        <f>'Рейтинговая таблица организаций'!K46</f>
        <v>453</v>
      </c>
      <c r="T57" s="12">
        <f>'Рейтинговая таблица организаций'!L46</f>
        <v>458</v>
      </c>
      <c r="U57" s="12" t="str">
        <f>IF('Рейтинговая таблица организаций'!U46&lt;1,"Отсутствуют комфортные условия",(IF('Рейтинговая таблица организаций'!U46&lt;5,"Количество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7" s="17">
        <f>'Рейтинговая таблица организаций'!U46</f>
        <v>5</v>
      </c>
      <c r="W57" s="12">
        <f>IF('Рейтинговая таблица организаций'!U46&lt;1,0,(IF('Рейтинговая таблица организаций'!U46&lt;4,20,100)))</f>
        <v>100</v>
      </c>
      <c r="X57" s="12" t="s">
        <v>164</v>
      </c>
      <c r="Y57" s="12">
        <f>'Рейтинговая таблица организаций'!X46</f>
        <v>591</v>
      </c>
      <c r="Z57" s="12">
        <f>'Рейтинговая таблица организаций'!Y46</f>
        <v>600</v>
      </c>
      <c r="AA57" s="12" t="str">
        <f>IF('Рейтинговая таблица организаций'!AD46&lt;1,"Отсутствуют условия доступности для инвалидов",(IF('Рейтинговая таблица организаций'!AD46&lt;5,"Количество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7" s="16">
        <f>'Рейтинговая таблица организаций'!AD46</f>
        <v>1</v>
      </c>
      <c r="AC57" s="12">
        <f>IF('Рейтинговая таблица организаций'!AD46&lt;1,0,(IF('Рейтинговая таблица организаций'!AD46&lt;5,20,100)))</f>
        <v>20</v>
      </c>
      <c r="AD57" s="12" t="str">
        <f>IF('Рейтинговая таблица организаций'!AE46&lt;1,"Отсутствуют условия доступности, позволяющие инвалидам получать услуги наравне с другими",(IF('Рейтинговая таблица организаций'!AE46&lt;5,"Количество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57" s="17">
        <f>'Рейтинговая таблица организаций'!AE46</f>
        <v>5</v>
      </c>
      <c r="AF57" s="12">
        <f>IF('Рейтинговая таблица организаций'!AE46&lt;1,0,(IF('Рейтинговая таблица организаций'!AE46&lt;5,20,100)))</f>
        <v>100</v>
      </c>
      <c r="AG57" s="12" t="s">
        <v>165</v>
      </c>
      <c r="AH57" s="12">
        <f>'Рейтинговая таблица организаций'!AF46</f>
        <v>1</v>
      </c>
      <c r="AI57" s="12">
        <f>'Рейтинговая таблица организаций'!AG46</f>
        <v>1</v>
      </c>
      <c r="AJ57" s="12" t="s">
        <v>166</v>
      </c>
      <c r="AK57" s="12">
        <f>'Рейтинговая таблица организаций'!AL46</f>
        <v>591</v>
      </c>
      <c r="AL57" s="12">
        <f>'Рейтинговая таблица организаций'!AM46</f>
        <v>600</v>
      </c>
      <c r="AM57" s="12" t="s">
        <v>167</v>
      </c>
      <c r="AN57" s="12">
        <f>'Рейтинговая таблица организаций'!AN46</f>
        <v>599</v>
      </c>
      <c r="AO57" s="12">
        <f>'Рейтинговая таблица организаций'!AO46</f>
        <v>600</v>
      </c>
      <c r="AP57" s="12" t="s">
        <v>168</v>
      </c>
      <c r="AQ57" s="12">
        <f>'Рейтинговая таблица организаций'!AP46</f>
        <v>411</v>
      </c>
      <c r="AR57" s="12">
        <f>'Рейтинговая таблица организаций'!AQ46</f>
        <v>416</v>
      </c>
      <c r="AS57" s="12" t="s">
        <v>169</v>
      </c>
      <c r="AT57" s="12">
        <f>'Рейтинговая таблица организаций'!AV46</f>
        <v>595</v>
      </c>
      <c r="AU57" s="12">
        <f>'Рейтинговая таблица организаций'!AW46</f>
        <v>600</v>
      </c>
      <c r="AV57" s="12" t="s">
        <v>170</v>
      </c>
      <c r="AW57" s="12">
        <f>'Рейтинговая таблица организаций'!AX46</f>
        <v>599</v>
      </c>
      <c r="AX57" s="12">
        <f>'Рейтинговая таблица организаций'!AY46</f>
        <v>600</v>
      </c>
      <c r="AY57" s="12" t="s">
        <v>171</v>
      </c>
      <c r="AZ57" s="12">
        <f>'Рейтинговая таблица организаций'!AZ46</f>
        <v>593</v>
      </c>
      <c r="BA57" s="12">
        <f>'Рейтинговая таблица организаций'!BA46</f>
        <v>600</v>
      </c>
    </row>
    <row r="58" spans="1:53" ht="15.75">
      <c r="A58" s="9">
        <f>'бланки '!CY49</f>
        <v>44</v>
      </c>
      <c r="B58" s="9" t="str">
        <f>'бланки '!C49</f>
        <v>Муниципальное бюджетное общеобразовательное учреждение «Сахзаводская средняя общеобразовательная школа» Ливенского района Орловской области</v>
      </c>
      <c r="C58" s="9">
        <f>'для bus.gov.ru'!C47</f>
        <v>376</v>
      </c>
      <c r="D58" s="9">
        <f>'для bus.gov.ru'!D47</f>
        <v>284</v>
      </c>
      <c r="E58" s="15">
        <f>'для bus.gov.ru'!H47</f>
        <v>0.75531914893617025</v>
      </c>
      <c r="F58" s="10" t="s">
        <v>160</v>
      </c>
      <c r="G58" s="11">
        <f>'Рейтинговая таблица организаций'!D47</f>
        <v>14</v>
      </c>
      <c r="H58" s="11">
        <f>'Рейтинговая таблица организаций'!E47</f>
        <v>14</v>
      </c>
      <c r="I58" s="10" t="s">
        <v>161</v>
      </c>
      <c r="J58" s="11">
        <f>'Рейтинговая таблица организаций'!F47</f>
        <v>56</v>
      </c>
      <c r="K58" s="11">
        <f>'Рейтинговая таблица организаций'!G47</f>
        <v>56</v>
      </c>
      <c r="L58" s="12" t="str">
        <f>IF('Рейтинговая таблица организаций'!H47&lt;1,"Отсутствуют или не функционируют дистанционные способы взаимодействия",(IF('Рейтинговая таблица организаций'!H47&lt;4,"В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58" s="17">
        <f>'Рейтинговая таблица организаций'!H47</f>
        <v>4</v>
      </c>
      <c r="N58" s="12">
        <f>IF('Рейтинговая таблица организаций'!H47&lt;1,0,(IF('Рейтинговая таблица организаций'!H47&lt;4,30,100)))</f>
        <v>100</v>
      </c>
      <c r="O58" s="12" t="s">
        <v>162</v>
      </c>
      <c r="P58" s="12">
        <f>'Рейтинговая таблица организаций'!I47</f>
        <v>270</v>
      </c>
      <c r="Q58" s="12">
        <f>'Рейтинговая таблица организаций'!J47</f>
        <v>274</v>
      </c>
      <c r="R58" s="12" t="s">
        <v>163</v>
      </c>
      <c r="S58" s="12">
        <f>'Рейтинговая таблица организаций'!K47</f>
        <v>259</v>
      </c>
      <c r="T58" s="12">
        <f>'Рейтинговая таблица организаций'!L47</f>
        <v>259</v>
      </c>
      <c r="U58" s="12" t="str">
        <f>IF('Рейтинговая таблица организаций'!U47&lt;1,"Отсутствуют комфортные условия",(IF('Рейтинговая таблица организаций'!U47&lt;5,"Количество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8" s="17">
        <f>'Рейтинговая таблица организаций'!U47</f>
        <v>5</v>
      </c>
      <c r="W58" s="12">
        <f>IF('Рейтинговая таблица организаций'!U47&lt;1,0,(IF('Рейтинговая таблица организаций'!U47&lt;4,20,100)))</f>
        <v>100</v>
      </c>
      <c r="X58" s="12" t="s">
        <v>164</v>
      </c>
      <c r="Y58" s="12">
        <f>'Рейтинговая таблица организаций'!X47</f>
        <v>277</v>
      </c>
      <c r="Z58" s="12">
        <f>'Рейтинговая таблица организаций'!Y47</f>
        <v>284</v>
      </c>
      <c r="AA58" s="12" t="str">
        <f>IF('Рейтинговая таблица организаций'!AD47&lt;1,"Отсутствуют условия доступности для инвалидов",(IF('Рейтинговая таблица организаций'!AD47&lt;5,"Количество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58" s="16">
        <f>'Рейтинговая таблица организаций'!AD47</f>
        <v>3</v>
      </c>
      <c r="AC58" s="12">
        <f>IF('Рейтинговая таблица организаций'!AD47&lt;1,0,(IF('Рейтинговая таблица организаций'!AD47&lt;5,20,100)))</f>
        <v>20</v>
      </c>
      <c r="AD58" s="12" t="str">
        <f>IF('Рейтинговая таблица организаций'!AE47&lt;1,"Отсутствуют условия доступности, позволяющие инвалидам получать услуги наравне с другими",(IF('Рейтинговая таблица организаций'!AE47&lt;5,"Количество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8" s="17">
        <f>'Рейтинговая таблица организаций'!AE47</f>
        <v>3</v>
      </c>
      <c r="AF58" s="12">
        <f>IF('Рейтинговая таблица организаций'!AE47&lt;1,0,(IF('Рейтинговая таблица организаций'!AE47&lt;5,20,100)))</f>
        <v>20</v>
      </c>
      <c r="AG58" s="12" t="s">
        <v>165</v>
      </c>
      <c r="AH58" s="12">
        <f>'Рейтинговая таблица организаций'!AF47</f>
        <v>57</v>
      </c>
      <c r="AI58" s="12">
        <f>'Рейтинговая таблица организаций'!AG47</f>
        <v>61</v>
      </c>
      <c r="AJ58" s="12" t="s">
        <v>166</v>
      </c>
      <c r="AK58" s="12">
        <f>'Рейтинговая таблица организаций'!AL47</f>
        <v>276</v>
      </c>
      <c r="AL58" s="12">
        <f>'Рейтинговая таблица организаций'!AM47</f>
        <v>284</v>
      </c>
      <c r="AM58" s="12" t="s">
        <v>167</v>
      </c>
      <c r="AN58" s="12">
        <f>'Рейтинговая таблица организаций'!AN47</f>
        <v>280</v>
      </c>
      <c r="AO58" s="12">
        <f>'Рейтинговая таблица организаций'!AO47</f>
        <v>284</v>
      </c>
      <c r="AP58" s="12" t="s">
        <v>168</v>
      </c>
      <c r="AQ58" s="12">
        <f>'Рейтинговая таблица организаций'!AP47</f>
        <v>257</v>
      </c>
      <c r="AR58" s="12">
        <f>'Рейтинговая таблица организаций'!AQ47</f>
        <v>260</v>
      </c>
      <c r="AS58" s="12" t="s">
        <v>169</v>
      </c>
      <c r="AT58" s="12">
        <f>'Рейтинговая таблица организаций'!AV47</f>
        <v>279</v>
      </c>
      <c r="AU58" s="12">
        <f>'Рейтинговая таблица организаций'!AW47</f>
        <v>284</v>
      </c>
      <c r="AV58" s="12" t="s">
        <v>170</v>
      </c>
      <c r="AW58" s="12">
        <f>'Рейтинговая таблица организаций'!AX47</f>
        <v>277</v>
      </c>
      <c r="AX58" s="12">
        <f>'Рейтинговая таблица организаций'!AY47</f>
        <v>284</v>
      </c>
      <c r="AY58" s="12" t="s">
        <v>171</v>
      </c>
      <c r="AZ58" s="12">
        <f>'Рейтинговая таблица организаций'!AZ47</f>
        <v>280</v>
      </c>
      <c r="BA58" s="12">
        <f>'Рейтинговая таблица организаций'!BA47</f>
        <v>284</v>
      </c>
    </row>
    <row r="59" spans="1:53" ht="15.75">
      <c r="A59" s="9">
        <f>'бланки '!CY50</f>
        <v>45</v>
      </c>
      <c r="B59" s="9" t="str">
        <f>'бланки '!C50</f>
        <v>Муниципальное бюджетное общеобразовательное учреждение «Дутовская средняя общеобразовательная школа» Ливенского района Орловской области</v>
      </c>
      <c r="C59" s="9">
        <f>'для bus.gov.ru'!C48</f>
        <v>61</v>
      </c>
      <c r="D59" s="9">
        <f>'для bus.gov.ru'!D48</f>
        <v>43</v>
      </c>
      <c r="E59" s="15">
        <f>'для bus.gov.ru'!H48</f>
        <v>0.70491803278688525</v>
      </c>
      <c r="F59" s="10" t="s">
        <v>160</v>
      </c>
      <c r="G59" s="11">
        <f>'Рейтинговая таблица организаций'!D48</f>
        <v>14</v>
      </c>
      <c r="H59" s="11">
        <f>'Рейтинговая таблица организаций'!E48</f>
        <v>14</v>
      </c>
      <c r="I59" s="10" t="s">
        <v>161</v>
      </c>
      <c r="J59" s="11">
        <f>'Рейтинговая таблица организаций'!F48</f>
        <v>44</v>
      </c>
      <c r="K59" s="11">
        <f>'Рейтинговая таблица организаций'!G48</f>
        <v>54</v>
      </c>
      <c r="L59" s="12" t="str">
        <f>IF('Рейтинговая таблица организаций'!H48&lt;1,"Отсутствуют или не функционируют дистанционные способы взаимодействия",(IF('Рейтинговая таблица организаций'!H48&lt;4,"В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59" s="17">
        <f>'Рейтинговая таблица организаций'!H48</f>
        <v>3</v>
      </c>
      <c r="N59" s="12">
        <f>IF('Рейтинговая таблица организаций'!H48&lt;1,0,(IF('Рейтинговая таблица организаций'!H48&lt;4,30,100)))</f>
        <v>30</v>
      </c>
      <c r="O59" s="12" t="s">
        <v>162</v>
      </c>
      <c r="P59" s="12">
        <f>'Рейтинговая таблица организаций'!I48</f>
        <v>38</v>
      </c>
      <c r="Q59" s="12">
        <f>'Рейтинговая таблица организаций'!J48</f>
        <v>38</v>
      </c>
      <c r="R59" s="12" t="s">
        <v>163</v>
      </c>
      <c r="S59" s="12">
        <f>'Рейтинговая таблица организаций'!K48</f>
        <v>38</v>
      </c>
      <c r="T59" s="12">
        <f>'Рейтинговая таблица организаций'!L48</f>
        <v>38</v>
      </c>
      <c r="U59" s="12" t="str">
        <f>IF('Рейтинговая таблица организаций'!U48&lt;1,"Отсутствуют комфортные условия",(IF('Рейтинговая таблица организаций'!U48&lt;5,"Количество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59" s="17">
        <f>'Рейтинговая таблица организаций'!U48</f>
        <v>5</v>
      </c>
      <c r="W59" s="12">
        <f>IF('Рейтинговая таблица организаций'!U48&lt;1,0,(IF('Рейтинговая таблица организаций'!U48&lt;4,20,100)))</f>
        <v>100</v>
      </c>
      <c r="X59" s="12" t="s">
        <v>164</v>
      </c>
      <c r="Y59" s="12">
        <f>'Рейтинговая таблица организаций'!X48</f>
        <v>43</v>
      </c>
      <c r="Z59" s="12">
        <f>'Рейтинговая таблица организаций'!Y48</f>
        <v>43</v>
      </c>
      <c r="AA59" s="12" t="str">
        <f>IF('Рейтинговая таблица организаций'!AD48&lt;1,"Отсутствуют условия доступности для инвалидов",(IF('Рейтинговая таблица организаций'!AD48&lt;5,"Количество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59" s="16">
        <f>'Рейтинговая таблица организаций'!AD48</f>
        <v>0</v>
      </c>
      <c r="AC59" s="12">
        <f>IF('Рейтинговая таблица организаций'!AD48&lt;1,0,(IF('Рейтинговая таблица организаций'!AD48&lt;5,20,100)))</f>
        <v>0</v>
      </c>
      <c r="AD59" s="12" t="str">
        <f>IF('Рейтинговая таблица организаций'!AE48&lt;1,"Отсутствуют условия доступности, позволяющие инвалидам получать услуги наравне с другими",(IF('Рейтинговая таблица организаций'!AE48&lt;5,"Количество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59" s="17">
        <f>'Рейтинговая таблица организаций'!AE48</f>
        <v>3</v>
      </c>
      <c r="AF59" s="12">
        <f>IF('Рейтинговая таблица организаций'!AE48&lt;1,0,(IF('Рейтинговая таблица организаций'!AE48&lt;5,20,100)))</f>
        <v>20</v>
      </c>
      <c r="AG59" s="12" t="s">
        <v>165</v>
      </c>
      <c r="AH59" s="12">
        <f>'Рейтинговая таблица организаций'!AF48</f>
        <v>33</v>
      </c>
      <c r="AI59" s="12">
        <f>'Рейтинговая таблица организаций'!AG48</f>
        <v>34</v>
      </c>
      <c r="AJ59" s="12" t="s">
        <v>166</v>
      </c>
      <c r="AK59" s="12">
        <f>'Рейтинговая таблица организаций'!AL48</f>
        <v>41</v>
      </c>
      <c r="AL59" s="12">
        <f>'Рейтинговая таблица организаций'!AM48</f>
        <v>43</v>
      </c>
      <c r="AM59" s="12" t="s">
        <v>167</v>
      </c>
      <c r="AN59" s="12">
        <f>'Рейтинговая таблица организаций'!AN48</f>
        <v>41</v>
      </c>
      <c r="AO59" s="12">
        <f>'Рейтинговая таблица организаций'!AO48</f>
        <v>43</v>
      </c>
      <c r="AP59" s="12" t="s">
        <v>168</v>
      </c>
      <c r="AQ59" s="12">
        <f>'Рейтинговая таблица организаций'!AP48</f>
        <v>39</v>
      </c>
      <c r="AR59" s="12">
        <f>'Рейтинговая таблица организаций'!AQ48</f>
        <v>41</v>
      </c>
      <c r="AS59" s="12" t="s">
        <v>169</v>
      </c>
      <c r="AT59" s="12">
        <f>'Рейтинговая таблица организаций'!AV48</f>
        <v>42</v>
      </c>
      <c r="AU59" s="12">
        <f>'Рейтинговая таблица организаций'!AW48</f>
        <v>43</v>
      </c>
      <c r="AV59" s="12" t="s">
        <v>170</v>
      </c>
      <c r="AW59" s="12">
        <f>'Рейтинговая таблица организаций'!AX48</f>
        <v>42</v>
      </c>
      <c r="AX59" s="12">
        <f>'Рейтинговая таблица организаций'!AY48</f>
        <v>43</v>
      </c>
      <c r="AY59" s="12" t="s">
        <v>171</v>
      </c>
      <c r="AZ59" s="12">
        <f>'Рейтинговая таблица организаций'!AZ48</f>
        <v>43</v>
      </c>
      <c r="BA59" s="12">
        <f>'Рейтинговая таблица организаций'!BA48</f>
        <v>43</v>
      </c>
    </row>
    <row r="60" spans="1:53" ht="15.75">
      <c r="A60" s="9">
        <f>'бланки '!CY51</f>
        <v>46</v>
      </c>
      <c r="B60" s="9" t="str">
        <f>'бланки '!C51</f>
        <v>Муниципальное бюджетное общеобразовательное учреждение «Ливенская средняя общеобразовательная школа» Ливенского района Орловской области</v>
      </c>
      <c r="C60" s="9">
        <f>'для bus.gov.ru'!C49</f>
        <v>100</v>
      </c>
      <c r="D60" s="9">
        <f>'для bus.gov.ru'!D49</f>
        <v>360</v>
      </c>
      <c r="E60" s="15">
        <f>'для bus.gov.ru'!H49</f>
        <v>3.6</v>
      </c>
      <c r="F60" s="10" t="s">
        <v>160</v>
      </c>
      <c r="G60" s="11">
        <f>'Рейтинговая таблица организаций'!D49</f>
        <v>14</v>
      </c>
      <c r="H60" s="11">
        <f>'Рейтинговая таблица организаций'!E49</f>
        <v>14</v>
      </c>
      <c r="I60" s="10" t="s">
        <v>161</v>
      </c>
      <c r="J60" s="11">
        <f>'Рейтинговая таблица организаций'!F49</f>
        <v>45.5</v>
      </c>
      <c r="K60" s="11">
        <f>'Рейтинговая таблица организаций'!G49</f>
        <v>53</v>
      </c>
      <c r="L60" s="12" t="str">
        <f>IF('Рейтинговая таблица организаций'!H49&lt;1,"Отсутствуют или не функционируют дистанционные способы взаимодействия",(IF('Рейтинговая таблица организаций'!H49&lt;4,"В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0" s="17">
        <f>'Рейтинговая таблица организаций'!H49</f>
        <v>4</v>
      </c>
      <c r="N60" s="12">
        <f>IF('Рейтинговая таблица организаций'!H49&lt;1,0,(IF('Рейтинговая таблица организаций'!H49&lt;4,30,100)))</f>
        <v>100</v>
      </c>
      <c r="O60" s="12" t="s">
        <v>162</v>
      </c>
      <c r="P60" s="12">
        <f>'Рейтинговая таблица организаций'!I49</f>
        <v>227</v>
      </c>
      <c r="Q60" s="12">
        <f>'Рейтинговая таблица организаций'!J49</f>
        <v>235</v>
      </c>
      <c r="R60" s="12" t="s">
        <v>163</v>
      </c>
      <c r="S60" s="12">
        <f>'Рейтинговая таблица организаций'!K49</f>
        <v>202</v>
      </c>
      <c r="T60" s="12">
        <f>'Рейтинговая таблица организаций'!L49</f>
        <v>206</v>
      </c>
      <c r="U60" s="12" t="str">
        <f>IF('Рейтинговая таблица организаций'!U49&lt;1,"Отсутствуют комфортные условия",(IF('Рейтинговая таблица организаций'!U49&lt;5,"Количество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0" s="17">
        <f>'Рейтинговая таблица организаций'!U49</f>
        <v>5</v>
      </c>
      <c r="W60" s="12">
        <f>IF('Рейтинговая таблица организаций'!U49&lt;1,0,(IF('Рейтинговая таблица организаций'!U49&lt;4,20,100)))</f>
        <v>100</v>
      </c>
      <c r="X60" s="12" t="s">
        <v>164</v>
      </c>
      <c r="Y60" s="12">
        <f>'Рейтинговая таблица организаций'!X49</f>
        <v>347</v>
      </c>
      <c r="Z60" s="12">
        <f>'Рейтинговая таблица организаций'!Y49</f>
        <v>360</v>
      </c>
      <c r="AA60" s="12" t="str">
        <f>IF('Рейтинговая таблица организаций'!AD49&lt;1,"Отсутствуют условия доступности для инвалидов",(IF('Рейтинговая таблица организаций'!AD49&lt;5,"Количество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0" s="16">
        <f>'Рейтинговая таблица организаций'!AD49</f>
        <v>3</v>
      </c>
      <c r="AC60" s="12">
        <f>IF('Рейтинговая таблица организаций'!AD49&lt;1,0,(IF('Рейтинговая таблица организаций'!AD49&lt;5,20,100)))</f>
        <v>20</v>
      </c>
      <c r="AD60" s="12" t="str">
        <f>IF('Рейтинговая таблица организаций'!AE49&lt;1,"Отсутствуют условия доступности, позволяющие инвалидам получать услуги наравне с другими",(IF('Рейтинговая таблица организаций'!AE49&lt;5,"Количество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0" s="17">
        <f>'Рейтинговая таблица организаций'!AE49</f>
        <v>3</v>
      </c>
      <c r="AF60" s="12">
        <f>IF('Рейтинговая таблица организаций'!AE49&lt;1,0,(IF('Рейтинговая таблица организаций'!AE49&lt;5,20,100)))</f>
        <v>20</v>
      </c>
      <c r="AG60" s="12" t="s">
        <v>165</v>
      </c>
      <c r="AH60" s="12">
        <f>'Рейтинговая таблица организаций'!AF49</f>
        <v>19</v>
      </c>
      <c r="AI60" s="12">
        <f>'Рейтинговая таблица организаций'!AG49</f>
        <v>20</v>
      </c>
      <c r="AJ60" s="12" t="s">
        <v>166</v>
      </c>
      <c r="AK60" s="12">
        <f>'Рейтинговая таблица организаций'!AL49</f>
        <v>360</v>
      </c>
      <c r="AL60" s="12">
        <f>'Рейтинговая таблица организаций'!AM49</f>
        <v>360</v>
      </c>
      <c r="AM60" s="12" t="s">
        <v>167</v>
      </c>
      <c r="AN60" s="12">
        <f>'Рейтинговая таблица организаций'!AN49</f>
        <v>357</v>
      </c>
      <c r="AO60" s="12">
        <f>'Рейтинговая таблица организаций'!AO49</f>
        <v>360</v>
      </c>
      <c r="AP60" s="12" t="s">
        <v>168</v>
      </c>
      <c r="AQ60" s="12">
        <f>'Рейтинговая таблица организаций'!AP49</f>
        <v>260</v>
      </c>
      <c r="AR60" s="12">
        <f>'Рейтинговая таблица организаций'!AQ49</f>
        <v>269</v>
      </c>
      <c r="AS60" s="12" t="s">
        <v>169</v>
      </c>
      <c r="AT60" s="12">
        <f>'Рейтинговая таблица организаций'!AV49</f>
        <v>357</v>
      </c>
      <c r="AU60" s="12">
        <f>'Рейтинговая таблица организаций'!AW49</f>
        <v>360</v>
      </c>
      <c r="AV60" s="12" t="s">
        <v>170</v>
      </c>
      <c r="AW60" s="12">
        <f>'Рейтинговая таблица организаций'!AX49</f>
        <v>348</v>
      </c>
      <c r="AX60" s="12">
        <f>'Рейтинговая таблица организаций'!AY49</f>
        <v>360</v>
      </c>
      <c r="AY60" s="12" t="s">
        <v>171</v>
      </c>
      <c r="AZ60" s="12">
        <f>'Рейтинговая таблица организаций'!AZ49</f>
        <v>346</v>
      </c>
      <c r="BA60" s="12">
        <f>'Рейтинговая таблица организаций'!BA49</f>
        <v>360</v>
      </c>
    </row>
    <row r="61" spans="1:53" ht="15.75">
      <c r="A61" s="9">
        <f>'бланки '!CY52</f>
        <v>47</v>
      </c>
      <c r="B61" s="9" t="str">
        <f>'бланки '!C52</f>
        <v>Муниципальное бюджетное общеобразовательное учреждение «Воротынская основная общеобразовательная школа» Ливенского района Орловской области</v>
      </c>
      <c r="C61" s="9">
        <f>'для bus.gov.ru'!C50</f>
        <v>20</v>
      </c>
      <c r="D61" s="9">
        <f>'для bus.gov.ru'!D50</f>
        <v>15</v>
      </c>
      <c r="E61" s="15">
        <f>'для bus.gov.ru'!H50</f>
        <v>0.75</v>
      </c>
      <c r="F61" s="10" t="s">
        <v>160</v>
      </c>
      <c r="G61" s="11">
        <f>'Рейтинговая таблица организаций'!D50</f>
        <v>14</v>
      </c>
      <c r="H61" s="11">
        <f>'Рейтинговая таблица организаций'!E50</f>
        <v>14</v>
      </c>
      <c r="I61" s="10" t="s">
        <v>161</v>
      </c>
      <c r="J61" s="11">
        <f>'Рейтинговая таблица организаций'!F50</f>
        <v>51.5</v>
      </c>
      <c r="K61" s="11">
        <f>'Рейтинговая таблица организаций'!G50</f>
        <v>55</v>
      </c>
      <c r="L61" s="12" t="str">
        <f>IF('Рейтинговая таблица организаций'!H50&lt;1,"Отсутствуют или не функционируют дистанционные способы взаимодействия",(IF('Рейтинговая таблица организаций'!H50&lt;4,"В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1" s="17">
        <f>'Рейтинговая таблица организаций'!H50</f>
        <v>4</v>
      </c>
      <c r="N61" s="12">
        <f>IF('Рейтинговая таблица организаций'!H50&lt;1,0,(IF('Рейтинговая таблица организаций'!H50&lt;4,30,100)))</f>
        <v>100</v>
      </c>
      <c r="O61" s="12" t="s">
        <v>162</v>
      </c>
      <c r="P61" s="12">
        <f>'Рейтинговая таблица организаций'!I50</f>
        <v>12</v>
      </c>
      <c r="Q61" s="12">
        <f>'Рейтинговая таблица организаций'!J50</f>
        <v>12</v>
      </c>
      <c r="R61" s="12" t="s">
        <v>163</v>
      </c>
      <c r="S61" s="12">
        <f>'Рейтинговая таблица организаций'!K50</f>
        <v>8</v>
      </c>
      <c r="T61" s="12">
        <f>'Рейтинговая таблица организаций'!L50</f>
        <v>8</v>
      </c>
      <c r="U61" s="12" t="str">
        <f>IF('Рейтинговая таблица организаций'!U50&lt;1,"Отсутствуют комфортные условия",(IF('Рейтинговая таблица организаций'!U50&lt;5,"Количество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1" s="17">
        <f>'Рейтинговая таблица организаций'!U50</f>
        <v>5</v>
      </c>
      <c r="W61" s="12">
        <f>IF('Рейтинговая таблица организаций'!U50&lt;1,0,(IF('Рейтинговая таблица организаций'!U50&lt;4,20,100)))</f>
        <v>100</v>
      </c>
      <c r="X61" s="12" t="s">
        <v>164</v>
      </c>
      <c r="Y61" s="12">
        <f>'Рейтинговая таблица организаций'!X50</f>
        <v>15</v>
      </c>
      <c r="Z61" s="12">
        <f>'Рейтинговая таблица организаций'!Y50</f>
        <v>15</v>
      </c>
      <c r="AA61" s="12" t="str">
        <f>IF('Рейтинговая таблица организаций'!AD50&lt;1,"Отсутствуют условия доступности для инвалидов",(IF('Рейтинговая таблица организаций'!AD50&lt;5,"Количество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1" s="16">
        <f>'Рейтинговая таблица организаций'!AD50</f>
        <v>0</v>
      </c>
      <c r="AC61" s="12">
        <f>IF('Рейтинговая таблица организаций'!AD50&lt;1,0,(IF('Рейтинговая таблица организаций'!AD50&lt;5,20,100)))</f>
        <v>0</v>
      </c>
      <c r="AD61" s="12" t="str">
        <f>IF('Рейтинговая таблица организаций'!AE50&lt;1,"Отсутствуют условия доступности, позволяющие инвалидам получать услуги наравне с другими",(IF('Рейтинговая таблица организаций'!AE50&lt;5,"Количество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1" s="17">
        <f>'Рейтинговая таблица организаций'!AE50</f>
        <v>3</v>
      </c>
      <c r="AF61" s="12">
        <f>IF('Рейтинговая таблица организаций'!AE50&lt;1,0,(IF('Рейтинговая таблица организаций'!AE50&lt;5,20,100)))</f>
        <v>20</v>
      </c>
      <c r="AG61" s="12" t="s">
        <v>165</v>
      </c>
      <c r="AH61" s="12">
        <f>'Рейтинговая таблица организаций'!AF50</f>
        <v>1</v>
      </c>
      <c r="AI61" s="12">
        <f>'Рейтинговая таблица организаций'!AG50</f>
        <v>1</v>
      </c>
      <c r="AJ61" s="12" t="s">
        <v>166</v>
      </c>
      <c r="AK61" s="12">
        <f>'Рейтинговая таблица организаций'!AL50</f>
        <v>15</v>
      </c>
      <c r="AL61" s="12">
        <f>'Рейтинговая таблица организаций'!AM50</f>
        <v>15</v>
      </c>
      <c r="AM61" s="12" t="s">
        <v>167</v>
      </c>
      <c r="AN61" s="12">
        <f>'Рейтинговая таблица организаций'!AN50</f>
        <v>15</v>
      </c>
      <c r="AO61" s="12">
        <f>'Рейтинговая таблица организаций'!AO50</f>
        <v>15</v>
      </c>
      <c r="AP61" s="12" t="s">
        <v>168</v>
      </c>
      <c r="AQ61" s="12">
        <f>'Рейтинговая таблица организаций'!AP50</f>
        <v>12</v>
      </c>
      <c r="AR61" s="12">
        <f>'Рейтинговая таблица организаций'!AQ50</f>
        <v>12</v>
      </c>
      <c r="AS61" s="12" t="s">
        <v>169</v>
      </c>
      <c r="AT61" s="12">
        <f>'Рейтинговая таблица организаций'!AV50</f>
        <v>15</v>
      </c>
      <c r="AU61" s="12">
        <f>'Рейтинговая таблица организаций'!AW50</f>
        <v>15</v>
      </c>
      <c r="AV61" s="12" t="s">
        <v>170</v>
      </c>
      <c r="AW61" s="12">
        <f>'Рейтинговая таблица организаций'!AX50</f>
        <v>15</v>
      </c>
      <c r="AX61" s="12">
        <f>'Рейтинговая таблица организаций'!AY50</f>
        <v>15</v>
      </c>
      <c r="AY61" s="12" t="s">
        <v>171</v>
      </c>
      <c r="AZ61" s="12">
        <f>'Рейтинговая таблица организаций'!AZ50</f>
        <v>15</v>
      </c>
      <c r="BA61" s="12">
        <f>'Рейтинговая таблица организаций'!BA50</f>
        <v>15</v>
      </c>
    </row>
    <row r="62" spans="1:53" ht="15.75">
      <c r="A62" s="9">
        <f>'бланки '!CY53</f>
        <v>48</v>
      </c>
      <c r="B62" s="9" t="str">
        <f>'бланки '!C53</f>
        <v>Муниципальное бюджетное общеобразовательное учреждение «Липовецкая основная общеобразовательная школа» Ливенского района Орловской области</v>
      </c>
      <c r="C62" s="9">
        <f>'для bus.gov.ru'!C51</f>
        <v>24</v>
      </c>
      <c r="D62" s="9">
        <f>'для bus.gov.ru'!D51</f>
        <v>24</v>
      </c>
      <c r="E62" s="15">
        <f>'для bus.gov.ru'!H51</f>
        <v>1</v>
      </c>
      <c r="F62" s="10" t="s">
        <v>160</v>
      </c>
      <c r="G62" s="11">
        <f>'Рейтинговая таблица организаций'!D51</f>
        <v>14</v>
      </c>
      <c r="H62" s="11">
        <f>'Рейтинговая таблица организаций'!E51</f>
        <v>14</v>
      </c>
      <c r="I62" s="10" t="s">
        <v>161</v>
      </c>
      <c r="J62" s="11">
        <f>'Рейтинговая таблица организаций'!F51</f>
        <v>47</v>
      </c>
      <c r="K62" s="11">
        <f>'Рейтинговая таблица организаций'!G51</f>
        <v>56</v>
      </c>
      <c r="L62" s="12" t="str">
        <f>IF('Рейтинговая таблица организаций'!H51&lt;1,"Отсутствуют или не функционируют дистанционные способы взаимодействия",(IF('Рейтинговая таблица организаций'!H51&lt;4,"В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2" s="17">
        <f>'Рейтинговая таблица организаций'!H51</f>
        <v>4</v>
      </c>
      <c r="N62" s="12">
        <f>IF('Рейтинговая таблица организаций'!H51&lt;1,0,(IF('Рейтинговая таблица организаций'!H51&lt;4,30,100)))</f>
        <v>100</v>
      </c>
      <c r="O62" s="12" t="s">
        <v>162</v>
      </c>
      <c r="P62" s="12">
        <f>'Рейтинговая таблица организаций'!I51</f>
        <v>23</v>
      </c>
      <c r="Q62" s="12">
        <f>'Рейтинговая таблица организаций'!J51</f>
        <v>24</v>
      </c>
      <c r="R62" s="12" t="s">
        <v>163</v>
      </c>
      <c r="S62" s="12">
        <f>'Рейтинговая таблица организаций'!K51</f>
        <v>19</v>
      </c>
      <c r="T62" s="12">
        <f>'Рейтинговая таблица организаций'!L51</f>
        <v>19</v>
      </c>
      <c r="U62" s="12" t="str">
        <f>IF('Рейтинговая таблица организаций'!U51&lt;1,"Отсутствуют комфортные условия",(IF('Рейтинговая таблица организаций'!U51&lt;5,"Количество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2" s="17">
        <f>'Рейтинговая таблица организаций'!U51</f>
        <v>5</v>
      </c>
      <c r="W62" s="12">
        <f>IF('Рейтинговая таблица организаций'!U51&lt;1,0,(IF('Рейтинговая таблица организаций'!U51&lt;4,20,100)))</f>
        <v>100</v>
      </c>
      <c r="X62" s="12" t="s">
        <v>164</v>
      </c>
      <c r="Y62" s="12">
        <f>'Рейтинговая таблица организаций'!X51</f>
        <v>24</v>
      </c>
      <c r="Z62" s="12">
        <f>'Рейтинговая таблица организаций'!Y51</f>
        <v>24</v>
      </c>
      <c r="AA62" s="12" t="str">
        <f>IF('Рейтинговая таблица организаций'!AD51&lt;1,"Отсутствуют условия доступности для инвалидов",(IF('Рейтинговая таблица организаций'!AD51&lt;5,"Количество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2" s="16">
        <f>'Рейтинговая таблица организаций'!AD51</f>
        <v>0</v>
      </c>
      <c r="AC62" s="12">
        <f>IF('Рейтинговая таблица организаций'!AD51&lt;1,0,(IF('Рейтинговая таблица организаций'!AD51&lt;5,20,100)))</f>
        <v>0</v>
      </c>
      <c r="AD62" s="12" t="str">
        <f>IF('Рейтинговая таблица организаций'!AE51&lt;1,"Отсутствуют условия доступности, позволяющие инвалидам получать услуги наравне с другими",(IF('Рейтинговая таблица организаций'!AE51&lt;5,"Количество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2" s="17">
        <f>'Рейтинговая таблица организаций'!AE51</f>
        <v>3</v>
      </c>
      <c r="AF62" s="12">
        <f>IF('Рейтинговая таблица организаций'!AE51&lt;1,0,(IF('Рейтинговая таблица организаций'!AE51&lt;5,20,100)))</f>
        <v>20</v>
      </c>
      <c r="AG62" s="12" t="s">
        <v>165</v>
      </c>
      <c r="AH62" s="12">
        <f>'Рейтинговая таблица организаций'!AF51</f>
        <v>7</v>
      </c>
      <c r="AI62" s="12">
        <f>'Рейтинговая таблица организаций'!AG51</f>
        <v>8</v>
      </c>
      <c r="AJ62" s="12" t="s">
        <v>166</v>
      </c>
      <c r="AK62" s="12">
        <f>'Рейтинговая таблица организаций'!AL51</f>
        <v>23</v>
      </c>
      <c r="AL62" s="12">
        <f>'Рейтинговая таблица организаций'!AM51</f>
        <v>24</v>
      </c>
      <c r="AM62" s="12" t="s">
        <v>167</v>
      </c>
      <c r="AN62" s="12">
        <f>'Рейтинговая таблица организаций'!AN51</f>
        <v>23</v>
      </c>
      <c r="AO62" s="12">
        <f>'Рейтинговая таблица организаций'!AO51</f>
        <v>24</v>
      </c>
      <c r="AP62" s="12" t="s">
        <v>168</v>
      </c>
      <c r="AQ62" s="12">
        <f>'Рейтинговая таблица организаций'!AP51</f>
        <v>20</v>
      </c>
      <c r="AR62" s="12">
        <f>'Рейтинговая таблица организаций'!AQ51</f>
        <v>20</v>
      </c>
      <c r="AS62" s="12" t="s">
        <v>169</v>
      </c>
      <c r="AT62" s="12">
        <f>'Рейтинговая таблица организаций'!AV51</f>
        <v>24</v>
      </c>
      <c r="AU62" s="12">
        <f>'Рейтинговая таблица организаций'!AW51</f>
        <v>24</v>
      </c>
      <c r="AV62" s="12" t="s">
        <v>170</v>
      </c>
      <c r="AW62" s="12">
        <f>'Рейтинговая таблица организаций'!AX51</f>
        <v>24</v>
      </c>
      <c r="AX62" s="12">
        <f>'Рейтинговая таблица организаций'!AY51</f>
        <v>24</v>
      </c>
      <c r="AY62" s="12" t="s">
        <v>171</v>
      </c>
      <c r="AZ62" s="12">
        <f>'Рейтинговая таблица организаций'!AZ51</f>
        <v>24</v>
      </c>
      <c r="BA62" s="12">
        <f>'Рейтинговая таблица организаций'!BA51</f>
        <v>24</v>
      </c>
    </row>
    <row r="63" spans="1:53" ht="15.75">
      <c r="A63" s="9">
        <f>'бланки '!CY54</f>
        <v>49</v>
      </c>
      <c r="B63" s="9" t="str">
        <f>'бланки '!C54</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63" s="9">
        <f>'для bus.gov.ru'!C52</f>
        <v>139</v>
      </c>
      <c r="D63" s="9">
        <f>'для bus.gov.ru'!D52</f>
        <v>102</v>
      </c>
      <c r="E63" s="15">
        <f>'для bus.gov.ru'!H52</f>
        <v>0.73381294964028776</v>
      </c>
      <c r="F63" s="10" t="s">
        <v>160</v>
      </c>
      <c r="G63" s="11">
        <f>'Рейтинговая таблица организаций'!D52</f>
        <v>13</v>
      </c>
      <c r="H63" s="11">
        <f>'Рейтинговая таблица организаций'!E52</f>
        <v>13</v>
      </c>
      <c r="I63" s="10" t="s">
        <v>161</v>
      </c>
      <c r="J63" s="11">
        <f>'Рейтинговая таблица организаций'!F52</f>
        <v>55</v>
      </c>
      <c r="K63" s="11">
        <f>'Рейтинговая таблица организаций'!G52</f>
        <v>55</v>
      </c>
      <c r="L63" s="12" t="str">
        <f>IF('Рейтинговая таблица организаций'!H52&lt;1,"Отсутствуют или не функционируют дистанционные способы взаимодействия",(IF('Рейтинговая таблица организаций'!H52&lt;4,"В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3" s="17">
        <f>'Рейтинговая таблица организаций'!H52</f>
        <v>4</v>
      </c>
      <c r="N63" s="12">
        <f>IF('Рейтинговая таблица организаций'!H52&lt;1,0,(IF('Рейтинговая таблица организаций'!H52&lt;4,30,100)))</f>
        <v>100</v>
      </c>
      <c r="O63" s="12" t="s">
        <v>162</v>
      </c>
      <c r="P63" s="12">
        <f>'Рейтинговая таблица организаций'!I52</f>
        <v>85</v>
      </c>
      <c r="Q63" s="12">
        <f>'Рейтинговая таблица организаций'!J52</f>
        <v>85</v>
      </c>
      <c r="R63" s="12" t="s">
        <v>163</v>
      </c>
      <c r="S63" s="12">
        <f>'Рейтинговая таблица организаций'!K52</f>
        <v>67</v>
      </c>
      <c r="T63" s="12">
        <f>'Рейтинговая таблица организаций'!L52</f>
        <v>69</v>
      </c>
      <c r="U63" s="12" t="str">
        <f>IF('Рейтинговая таблица организаций'!U52&lt;1,"Отсутствуют комфортные условия",(IF('Рейтинговая таблица организаций'!U52&lt;5,"Количество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3" s="17">
        <f>'Рейтинговая таблица организаций'!U52</f>
        <v>5</v>
      </c>
      <c r="W63" s="12">
        <f>IF('Рейтинговая таблица организаций'!U52&lt;1,0,(IF('Рейтинговая таблица организаций'!U52&lt;4,20,100)))</f>
        <v>100</v>
      </c>
      <c r="X63" s="12" t="s">
        <v>164</v>
      </c>
      <c r="Y63" s="12">
        <f>'Рейтинговая таблица организаций'!X52</f>
        <v>100</v>
      </c>
      <c r="Z63" s="12">
        <f>'Рейтинговая таблица организаций'!Y52</f>
        <v>102</v>
      </c>
      <c r="AA63" s="12" t="str">
        <f>IF('Рейтинговая таблица организаций'!AD52&lt;1,"Отсутствуют условия доступности для инвалидов",(IF('Рейтинговая таблица организаций'!AD52&lt;5,"Количество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3" s="16">
        <f>'Рейтинговая таблица организаций'!AD52</f>
        <v>3</v>
      </c>
      <c r="AC63" s="12">
        <f>IF('Рейтинговая таблица организаций'!AD52&lt;1,0,(IF('Рейтинговая таблица организаций'!AD52&lt;5,20,100)))</f>
        <v>20</v>
      </c>
      <c r="AD63" s="12" t="str">
        <f>IF('Рейтинговая таблица организаций'!AE52&lt;1,"Отсутствуют условия доступности, позволяющие инвалидам получать услуги наравне с другими",(IF('Рейтинговая таблица организаций'!AE52&lt;5,"Количество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3" s="17">
        <f>'Рейтинговая таблица организаций'!AE52</f>
        <v>3</v>
      </c>
      <c r="AF63" s="12">
        <f>IF('Рейтинговая таблица организаций'!AE52&lt;1,0,(IF('Рейтинговая таблица организаций'!AE52&lt;5,20,100)))</f>
        <v>20</v>
      </c>
      <c r="AG63" s="12" t="s">
        <v>165</v>
      </c>
      <c r="AH63" s="12">
        <f>'Рейтинговая таблица организаций'!AF52</f>
        <v>3</v>
      </c>
      <c r="AI63" s="12">
        <f>'Рейтинговая таблица организаций'!AG52</f>
        <v>3</v>
      </c>
      <c r="AJ63" s="12" t="s">
        <v>166</v>
      </c>
      <c r="AK63" s="12">
        <f>'Рейтинговая таблица организаций'!AL52</f>
        <v>102</v>
      </c>
      <c r="AL63" s="12">
        <f>'Рейтинговая таблица организаций'!AM52</f>
        <v>102</v>
      </c>
      <c r="AM63" s="12" t="s">
        <v>167</v>
      </c>
      <c r="AN63" s="12">
        <f>'Рейтинговая таблица организаций'!AN52</f>
        <v>100</v>
      </c>
      <c r="AO63" s="12">
        <f>'Рейтинговая таблица организаций'!AO52</f>
        <v>102</v>
      </c>
      <c r="AP63" s="12" t="s">
        <v>168</v>
      </c>
      <c r="AQ63" s="12">
        <f>'Рейтинговая таблица организаций'!AP52</f>
        <v>82</v>
      </c>
      <c r="AR63" s="12">
        <f>'Рейтинговая таблица организаций'!AQ52</f>
        <v>83</v>
      </c>
      <c r="AS63" s="12" t="s">
        <v>169</v>
      </c>
      <c r="AT63" s="12">
        <f>'Рейтинговая таблица организаций'!AV52</f>
        <v>102</v>
      </c>
      <c r="AU63" s="12">
        <f>'Рейтинговая таблица организаций'!AW52</f>
        <v>102</v>
      </c>
      <c r="AV63" s="12" t="s">
        <v>170</v>
      </c>
      <c r="AW63" s="12">
        <f>'Рейтинговая таблица организаций'!AX52</f>
        <v>100</v>
      </c>
      <c r="AX63" s="12">
        <f>'Рейтинговая таблица организаций'!AY52</f>
        <v>102</v>
      </c>
      <c r="AY63" s="12" t="s">
        <v>171</v>
      </c>
      <c r="AZ63" s="12">
        <f>'Рейтинговая таблица организаций'!AZ52</f>
        <v>99</v>
      </c>
      <c r="BA63" s="12">
        <f>'Рейтинговая таблица организаций'!BA52</f>
        <v>102</v>
      </c>
    </row>
    <row r="64" spans="1:53" ht="15.75">
      <c r="A64" s="9">
        <f>'бланки '!CY55</f>
        <v>50</v>
      </c>
      <c r="B64" s="9" t="str">
        <f>'бланки '!C55</f>
        <v>Муниципальное бюджетное общеобразовательное учреждение «Коротышская средняя общеобразовательная школа» Ливенского района Орловской области</v>
      </c>
      <c r="C64" s="9">
        <f>'для bus.gov.ru'!C53</f>
        <v>132</v>
      </c>
      <c r="D64" s="9">
        <f>'для bus.gov.ru'!D53</f>
        <v>114</v>
      </c>
      <c r="E64" s="15">
        <f>'для bus.gov.ru'!H53</f>
        <v>0.86363636363636365</v>
      </c>
      <c r="F64" s="10" t="s">
        <v>160</v>
      </c>
      <c r="G64" s="11">
        <f>'Рейтинговая таблица организаций'!D53</f>
        <v>13</v>
      </c>
      <c r="H64" s="11">
        <f>'Рейтинговая таблица организаций'!E53</f>
        <v>13</v>
      </c>
      <c r="I64" s="10" t="s">
        <v>161</v>
      </c>
      <c r="J64" s="11">
        <f>'Рейтинговая таблица организаций'!F53</f>
        <v>48.5</v>
      </c>
      <c r="K64" s="11">
        <f>'Рейтинговая таблица организаций'!G53</f>
        <v>53</v>
      </c>
      <c r="L64" s="12" t="str">
        <f>IF('Рейтинговая таблица организаций'!H53&lt;1,"Отсутствуют или не функционируют дистанционные способы взаимодействия",(IF('Рейтинговая таблица организаций'!H53&lt;4,"В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64" s="17">
        <f>'Рейтинговая таблица организаций'!H53</f>
        <v>3</v>
      </c>
      <c r="N64" s="12">
        <f>IF('Рейтинговая таблица организаций'!H53&lt;1,0,(IF('Рейтинговая таблица организаций'!H53&lt;4,30,100)))</f>
        <v>30</v>
      </c>
      <c r="O64" s="12" t="s">
        <v>162</v>
      </c>
      <c r="P64" s="12">
        <f>'Рейтинговая таблица организаций'!I53</f>
        <v>92</v>
      </c>
      <c r="Q64" s="12">
        <f>'Рейтинговая таблица организаций'!J53</f>
        <v>92</v>
      </c>
      <c r="R64" s="12" t="s">
        <v>163</v>
      </c>
      <c r="S64" s="12">
        <f>'Рейтинговая таблица организаций'!K53</f>
        <v>86</v>
      </c>
      <c r="T64" s="12">
        <f>'Рейтинговая таблица организаций'!L53</f>
        <v>88</v>
      </c>
      <c r="U64" s="12" t="str">
        <f>IF('Рейтинговая таблица организаций'!U53&lt;1,"Отсутствуют комфортные условия",(IF('Рейтинговая таблица организаций'!U53&lt;5,"Количество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4" s="17">
        <f>'Рейтинговая таблица организаций'!U53</f>
        <v>5</v>
      </c>
      <c r="W64" s="12">
        <f>IF('Рейтинговая таблица организаций'!U53&lt;1,0,(IF('Рейтинговая таблица организаций'!U53&lt;4,20,100)))</f>
        <v>100</v>
      </c>
      <c r="X64" s="12" t="s">
        <v>164</v>
      </c>
      <c r="Y64" s="12">
        <f>'Рейтинговая таблица организаций'!X53</f>
        <v>110</v>
      </c>
      <c r="Z64" s="12">
        <f>'Рейтинговая таблица организаций'!Y53</f>
        <v>114</v>
      </c>
      <c r="AA64" s="12" t="str">
        <f>IF('Рейтинговая таблица организаций'!AD53&lt;1,"Отсутствуют условия доступности для инвалидов",(IF('Рейтинговая таблица организаций'!AD53&lt;5,"Количество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4" s="16">
        <f>'Рейтинговая таблица организаций'!AD53</f>
        <v>3</v>
      </c>
      <c r="AC64" s="12">
        <f>IF('Рейтинговая таблица организаций'!AD53&lt;1,0,(IF('Рейтинговая таблица организаций'!AD53&lt;5,20,100)))</f>
        <v>20</v>
      </c>
      <c r="AD64" s="12" t="str">
        <f>IF('Рейтинговая таблица организаций'!AE53&lt;1,"Отсутствуют условия доступности, позволяющие инвалидам получать услуги наравне с другими",(IF('Рейтинговая таблица организаций'!AE53&lt;5,"Количество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4" s="17">
        <f>'Рейтинговая таблица организаций'!AE53</f>
        <v>3</v>
      </c>
      <c r="AF64" s="12">
        <f>IF('Рейтинговая таблица организаций'!AE53&lt;1,0,(IF('Рейтинговая таблица организаций'!AE53&lt;5,20,100)))</f>
        <v>20</v>
      </c>
      <c r="AG64" s="12" t="s">
        <v>165</v>
      </c>
      <c r="AH64" s="12">
        <f>'Рейтинговая таблица организаций'!AF53</f>
        <v>7</v>
      </c>
      <c r="AI64" s="12">
        <f>'Рейтинговая таблица организаций'!AG53</f>
        <v>8</v>
      </c>
      <c r="AJ64" s="12" t="s">
        <v>166</v>
      </c>
      <c r="AK64" s="12">
        <f>'Рейтинговая таблица организаций'!AL53</f>
        <v>114</v>
      </c>
      <c r="AL64" s="12">
        <f>'Рейтинговая таблица организаций'!AM53</f>
        <v>114</v>
      </c>
      <c r="AM64" s="12" t="s">
        <v>167</v>
      </c>
      <c r="AN64" s="12">
        <f>'Рейтинговая таблица организаций'!AN53</f>
        <v>114</v>
      </c>
      <c r="AO64" s="12">
        <f>'Рейтинговая таблица организаций'!AO53</f>
        <v>114</v>
      </c>
      <c r="AP64" s="12" t="s">
        <v>168</v>
      </c>
      <c r="AQ64" s="12">
        <f>'Рейтинговая таблица организаций'!AP53</f>
        <v>102</v>
      </c>
      <c r="AR64" s="12">
        <f>'Рейтинговая таблица организаций'!AQ53</f>
        <v>103</v>
      </c>
      <c r="AS64" s="12" t="s">
        <v>169</v>
      </c>
      <c r="AT64" s="12">
        <f>'Рейтинговая таблица организаций'!AV53</f>
        <v>112</v>
      </c>
      <c r="AU64" s="12">
        <f>'Рейтинговая таблица организаций'!AW53</f>
        <v>114</v>
      </c>
      <c r="AV64" s="12" t="s">
        <v>170</v>
      </c>
      <c r="AW64" s="12">
        <f>'Рейтинговая таблица организаций'!AX53</f>
        <v>114</v>
      </c>
      <c r="AX64" s="12">
        <f>'Рейтинговая таблица организаций'!AY53</f>
        <v>114</v>
      </c>
      <c r="AY64" s="12" t="s">
        <v>171</v>
      </c>
      <c r="AZ64" s="12">
        <f>'Рейтинговая таблица организаций'!AZ53</f>
        <v>110</v>
      </c>
      <c r="BA64" s="12">
        <f>'Рейтинговая таблица организаций'!BA53</f>
        <v>114</v>
      </c>
    </row>
    <row r="65" spans="1:53" ht="15.75">
      <c r="A65" s="9">
        <f>'бланки '!CY56</f>
        <v>51</v>
      </c>
      <c r="B65" s="9" t="str">
        <f>'бланки '!C56</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65" s="9">
        <f>'для bus.gov.ru'!C54</f>
        <v>32</v>
      </c>
      <c r="D65" s="9">
        <f>'для bus.gov.ru'!D54</f>
        <v>26</v>
      </c>
      <c r="E65" s="15">
        <f>'для bus.gov.ru'!H54</f>
        <v>0.8125</v>
      </c>
      <c r="F65" s="10" t="s">
        <v>160</v>
      </c>
      <c r="G65" s="11">
        <f>'Рейтинговая таблица организаций'!D54</f>
        <v>13</v>
      </c>
      <c r="H65" s="11">
        <f>'Рейтинговая таблица организаций'!E54</f>
        <v>13</v>
      </c>
      <c r="I65" s="10" t="s">
        <v>161</v>
      </c>
      <c r="J65" s="11">
        <f>'Рейтинговая таблица организаций'!F54</f>
        <v>55</v>
      </c>
      <c r="K65" s="11">
        <f>'Рейтинговая таблица организаций'!G54</f>
        <v>55</v>
      </c>
      <c r="L65" s="12" t="str">
        <f>IF('Рейтинговая таблица организаций'!H54&lt;1,"Отсутствуют или не функционируют дистанционные способы взаимодействия",(IF('Рейтинговая таблица организаций'!H54&lt;4,"В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5" s="17">
        <f>'Рейтинговая таблица организаций'!H54</f>
        <v>4</v>
      </c>
      <c r="N65" s="12">
        <f>IF('Рейтинговая таблица организаций'!H54&lt;1,0,(IF('Рейтинговая таблица организаций'!H54&lt;4,30,100)))</f>
        <v>100</v>
      </c>
      <c r="O65" s="12" t="s">
        <v>162</v>
      </c>
      <c r="P65" s="12">
        <f>'Рейтинговая таблица организаций'!I54</f>
        <v>23</v>
      </c>
      <c r="Q65" s="12">
        <f>'Рейтинговая таблица организаций'!J54</f>
        <v>24</v>
      </c>
      <c r="R65" s="12" t="s">
        <v>163</v>
      </c>
      <c r="S65" s="12">
        <f>'Рейтинговая таблица организаций'!K54</f>
        <v>22</v>
      </c>
      <c r="T65" s="12">
        <f>'Рейтинговая таблица организаций'!L54</f>
        <v>23</v>
      </c>
      <c r="U65" s="12" t="str">
        <f>IF('Рейтинговая таблица организаций'!U54&lt;1,"Отсутствуют комфортные условия",(IF('Рейтинговая таблица организаций'!U54&lt;5,"Количество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5" s="17">
        <f>'Рейтинговая таблица организаций'!U54</f>
        <v>5</v>
      </c>
      <c r="W65" s="12">
        <f>IF('Рейтинговая таблица организаций'!U54&lt;1,0,(IF('Рейтинговая таблица организаций'!U54&lt;4,20,100)))</f>
        <v>100</v>
      </c>
      <c r="X65" s="12" t="s">
        <v>164</v>
      </c>
      <c r="Y65" s="12">
        <f>'Рейтинговая таблица организаций'!X54</f>
        <v>26</v>
      </c>
      <c r="Z65" s="12">
        <f>'Рейтинговая таблица организаций'!Y54</f>
        <v>26</v>
      </c>
      <c r="AA65" s="12" t="str">
        <f>IF('Рейтинговая таблица организаций'!AD54&lt;1,"Отсутствуют условия доступности для инвалидов",(IF('Рейтинговая таблица организаций'!AD54&lt;5,"Количество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5" s="16">
        <f>'Рейтинговая таблица организаций'!AD54</f>
        <v>0</v>
      </c>
      <c r="AC65" s="12">
        <f>IF('Рейтинговая таблица организаций'!AD54&lt;1,0,(IF('Рейтинговая таблица организаций'!AD54&lt;5,20,100)))</f>
        <v>0</v>
      </c>
      <c r="AD65" s="12" t="str">
        <f>IF('Рейтинговая таблица организаций'!AE54&lt;1,"Отсутствуют условия доступности, позволяющие инвалидам получать услуги наравне с другими",(IF('Рейтинговая таблица организаций'!AE54&lt;5,"Количество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5" s="17">
        <f>'Рейтинговая таблица организаций'!AE54</f>
        <v>2</v>
      </c>
      <c r="AF65" s="12">
        <f>IF('Рейтинговая таблица организаций'!AE54&lt;1,0,(IF('Рейтинговая таблица организаций'!AE54&lt;5,20,100)))</f>
        <v>20</v>
      </c>
      <c r="AG65" s="12" t="s">
        <v>165</v>
      </c>
      <c r="AH65" s="12">
        <f>'Рейтинговая таблица организаций'!AF54</f>
        <v>7</v>
      </c>
      <c r="AI65" s="12">
        <f>'Рейтинговая таблица организаций'!AG54</f>
        <v>8</v>
      </c>
      <c r="AJ65" s="12" t="s">
        <v>166</v>
      </c>
      <c r="AK65" s="12">
        <f>'Рейтинговая таблица организаций'!AL54</f>
        <v>25</v>
      </c>
      <c r="AL65" s="12">
        <f>'Рейтинговая таблица организаций'!AM54</f>
        <v>26</v>
      </c>
      <c r="AM65" s="12" t="s">
        <v>167</v>
      </c>
      <c r="AN65" s="12">
        <f>'Рейтинговая таблица организаций'!AN54</f>
        <v>25</v>
      </c>
      <c r="AO65" s="12">
        <f>'Рейтинговая таблица организаций'!AO54</f>
        <v>26</v>
      </c>
      <c r="AP65" s="12" t="s">
        <v>168</v>
      </c>
      <c r="AQ65" s="12">
        <f>'Рейтинговая таблица организаций'!AP54</f>
        <v>22</v>
      </c>
      <c r="AR65" s="12">
        <f>'Рейтинговая таблица организаций'!AQ54</f>
        <v>22</v>
      </c>
      <c r="AS65" s="12" t="s">
        <v>169</v>
      </c>
      <c r="AT65" s="12">
        <f>'Рейтинговая таблица организаций'!AV54</f>
        <v>26</v>
      </c>
      <c r="AU65" s="12">
        <f>'Рейтинговая таблица организаций'!AW54</f>
        <v>26</v>
      </c>
      <c r="AV65" s="12" t="s">
        <v>170</v>
      </c>
      <c r="AW65" s="12">
        <f>'Рейтинговая таблица организаций'!AX54</f>
        <v>25</v>
      </c>
      <c r="AX65" s="12">
        <f>'Рейтинговая таблица организаций'!AY54</f>
        <v>26</v>
      </c>
      <c r="AY65" s="12" t="s">
        <v>171</v>
      </c>
      <c r="AZ65" s="12">
        <f>'Рейтинговая таблица организаций'!AZ54</f>
        <v>26</v>
      </c>
      <c r="BA65" s="12">
        <f>'Рейтинговая таблица организаций'!BA54</f>
        <v>26</v>
      </c>
    </row>
    <row r="66" spans="1:53" ht="15.75">
      <c r="A66" s="9">
        <f>'бланки '!CY57</f>
        <v>52</v>
      </c>
      <c r="B66" s="9" t="str">
        <f>'бланки '!C57</f>
        <v>Муниципальное бюджетное общеобразовательное учреждение «Речицкая средняя общеобразовательная школа» Ливенского района Орловской области</v>
      </c>
      <c r="C66" s="9">
        <f>'для bus.gov.ru'!C55</f>
        <v>76</v>
      </c>
      <c r="D66" s="9">
        <f>'для bus.gov.ru'!D55</f>
        <v>53</v>
      </c>
      <c r="E66" s="15">
        <f>'для bus.gov.ru'!H55</f>
        <v>0.69736842105263153</v>
      </c>
      <c r="F66" s="10" t="s">
        <v>160</v>
      </c>
      <c r="G66" s="11">
        <f>'Рейтинговая таблица организаций'!D55</f>
        <v>14</v>
      </c>
      <c r="H66" s="11">
        <f>'Рейтинговая таблица организаций'!E55</f>
        <v>14</v>
      </c>
      <c r="I66" s="10" t="s">
        <v>161</v>
      </c>
      <c r="J66" s="11">
        <f>'Рейтинговая таблица организаций'!F55</f>
        <v>61</v>
      </c>
      <c r="K66" s="11">
        <f>'Рейтинговая таблица организаций'!G55</f>
        <v>61</v>
      </c>
      <c r="L66" s="12" t="str">
        <f>IF('Рейтинговая таблица организаций'!H55&lt;1,"Отсутствуют или не функционируют дистанционные способы взаимодействия",(IF('Рейтинговая таблица организаций'!H55&lt;4,"В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6" s="17">
        <f>'Рейтинговая таблица организаций'!H55</f>
        <v>4</v>
      </c>
      <c r="N66" s="12">
        <f>IF('Рейтинговая таблица организаций'!H55&lt;1,0,(IF('Рейтинговая таблица организаций'!H55&lt;4,30,100)))</f>
        <v>100</v>
      </c>
      <c r="O66" s="12" t="s">
        <v>162</v>
      </c>
      <c r="P66" s="12">
        <f>'Рейтинговая таблица организаций'!I55</f>
        <v>44</v>
      </c>
      <c r="Q66" s="12">
        <f>'Рейтинговая таблица организаций'!J55</f>
        <v>44</v>
      </c>
      <c r="R66" s="12" t="s">
        <v>163</v>
      </c>
      <c r="S66" s="12">
        <f>'Рейтинговая таблица организаций'!K55</f>
        <v>40</v>
      </c>
      <c r="T66" s="12">
        <f>'Рейтинговая таблица организаций'!L55</f>
        <v>40</v>
      </c>
      <c r="U66" s="12" t="str">
        <f>IF('Рейтинговая таблица организаций'!U55&lt;1,"Отсутствуют комфортные условия",(IF('Рейтинговая таблица организаций'!U55&lt;5,"Количество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6" s="17">
        <f>'Рейтинговая таблица организаций'!U55</f>
        <v>5</v>
      </c>
      <c r="W66" s="12">
        <f>IF('Рейтинговая таблица организаций'!U55&lt;1,0,(IF('Рейтинговая таблица организаций'!U55&lt;4,20,100)))</f>
        <v>100</v>
      </c>
      <c r="X66" s="12" t="s">
        <v>164</v>
      </c>
      <c r="Y66" s="12">
        <f>'Рейтинговая таблица организаций'!X55</f>
        <v>51</v>
      </c>
      <c r="Z66" s="12">
        <f>'Рейтинговая таблица организаций'!Y55</f>
        <v>53</v>
      </c>
      <c r="AA66" s="12" t="str">
        <f>IF('Рейтинговая таблица организаций'!AD55&lt;1,"Отсутствуют условия доступности для инвалидов",(IF('Рейтинговая таблица организаций'!AD55&lt;5,"Количество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6" s="16">
        <f>'Рейтинговая таблица организаций'!AD55</f>
        <v>3</v>
      </c>
      <c r="AC66" s="12">
        <f>IF('Рейтинговая таблица организаций'!AD55&lt;1,0,(IF('Рейтинговая таблица организаций'!AD55&lt;5,20,100)))</f>
        <v>20</v>
      </c>
      <c r="AD66" s="12" t="str">
        <f>IF('Рейтинговая таблица организаций'!AE55&lt;1,"Отсутствуют условия доступности, позволяющие инвалидам получать услуги наравне с другими",(IF('Рейтинговая таблица организаций'!AE55&lt;5,"Количество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6" s="17">
        <f>'Рейтинговая таблица организаций'!AE55</f>
        <v>3</v>
      </c>
      <c r="AF66" s="12">
        <f>IF('Рейтинговая таблица организаций'!AE55&lt;1,0,(IF('Рейтинговая таблица организаций'!AE55&lt;5,20,100)))</f>
        <v>20</v>
      </c>
      <c r="AG66" s="12" t="s">
        <v>165</v>
      </c>
      <c r="AH66" s="12">
        <f>'Рейтинговая таблица организаций'!AF55</f>
        <v>18</v>
      </c>
      <c r="AI66" s="12">
        <f>'Рейтинговая таблица организаций'!AG55</f>
        <v>20</v>
      </c>
      <c r="AJ66" s="12" t="s">
        <v>166</v>
      </c>
      <c r="AK66" s="12">
        <f>'Рейтинговая таблица организаций'!AL55</f>
        <v>51</v>
      </c>
      <c r="AL66" s="12">
        <f>'Рейтинговая таблица организаций'!AM55</f>
        <v>53</v>
      </c>
      <c r="AM66" s="12" t="s">
        <v>167</v>
      </c>
      <c r="AN66" s="12">
        <f>'Рейтинговая таблица организаций'!AN55</f>
        <v>53</v>
      </c>
      <c r="AO66" s="12">
        <f>'Рейтинговая таблица организаций'!AO55</f>
        <v>53</v>
      </c>
      <c r="AP66" s="12" t="s">
        <v>168</v>
      </c>
      <c r="AQ66" s="12">
        <f>'Рейтинговая таблица организаций'!AP55</f>
        <v>46</v>
      </c>
      <c r="AR66" s="12">
        <f>'Рейтинговая таблица организаций'!AQ55</f>
        <v>47</v>
      </c>
      <c r="AS66" s="12" t="s">
        <v>169</v>
      </c>
      <c r="AT66" s="12">
        <f>'Рейтинговая таблица организаций'!AV55</f>
        <v>53</v>
      </c>
      <c r="AU66" s="12">
        <f>'Рейтинговая таблица организаций'!AW55</f>
        <v>53</v>
      </c>
      <c r="AV66" s="12" t="s">
        <v>170</v>
      </c>
      <c r="AW66" s="12">
        <f>'Рейтинговая таблица организаций'!AX55</f>
        <v>53</v>
      </c>
      <c r="AX66" s="12">
        <f>'Рейтинговая таблица организаций'!AY55</f>
        <v>53</v>
      </c>
      <c r="AY66" s="12" t="s">
        <v>171</v>
      </c>
      <c r="AZ66" s="12">
        <f>'Рейтинговая таблица организаций'!AZ55</f>
        <v>52</v>
      </c>
      <c r="BA66" s="12">
        <f>'Рейтинговая таблица организаций'!BA55</f>
        <v>53</v>
      </c>
    </row>
    <row r="67" spans="1:53" ht="15.75">
      <c r="A67" s="9">
        <f>'бланки '!CY58</f>
        <v>53</v>
      </c>
      <c r="B67" s="9" t="str">
        <f>'бланки '!C58</f>
        <v>Муниципальное бюджетное общеобразовательное учреждение «Куначенская основная общеобразовательная школа» Ливенского района Орловской области</v>
      </c>
      <c r="C67" s="9">
        <f>'для bus.gov.ru'!C56</f>
        <v>45</v>
      </c>
      <c r="D67" s="9">
        <f>'для bus.gov.ru'!D56</f>
        <v>33</v>
      </c>
      <c r="E67" s="15">
        <f>'для bus.gov.ru'!H56</f>
        <v>0.73333333333333328</v>
      </c>
      <c r="F67" s="10" t="s">
        <v>160</v>
      </c>
      <c r="G67" s="11">
        <f>'Рейтинговая таблица организаций'!D56</f>
        <v>14</v>
      </c>
      <c r="H67" s="11">
        <f>'Рейтинговая таблица организаций'!E56</f>
        <v>14</v>
      </c>
      <c r="I67" s="10" t="s">
        <v>161</v>
      </c>
      <c r="J67" s="11">
        <f>'Рейтинговая таблица организаций'!F56</f>
        <v>54</v>
      </c>
      <c r="K67" s="11">
        <f>'Рейтинговая таблица организаций'!G56</f>
        <v>57</v>
      </c>
      <c r="L67" s="12" t="str">
        <f>IF('Рейтинговая таблица организаций'!H56&lt;1,"Отсутствуют или не функционируют дистанционные способы взаимодействия",(IF('Рейтинговая таблица организаций'!H56&lt;4,"В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7" s="17">
        <f>'Рейтинговая таблица организаций'!H56</f>
        <v>4</v>
      </c>
      <c r="N67" s="12">
        <f>IF('Рейтинговая таблица организаций'!H56&lt;1,0,(IF('Рейтинговая таблица организаций'!H56&lt;4,30,100)))</f>
        <v>100</v>
      </c>
      <c r="O67" s="12" t="s">
        <v>162</v>
      </c>
      <c r="P67" s="12">
        <f>'Рейтинговая таблица организаций'!I56</f>
        <v>22</v>
      </c>
      <c r="Q67" s="12">
        <f>'Рейтинговая таблица организаций'!J56</f>
        <v>22</v>
      </c>
      <c r="R67" s="12" t="s">
        <v>163</v>
      </c>
      <c r="S67" s="12">
        <f>'Рейтинговая таблица организаций'!K56</f>
        <v>23</v>
      </c>
      <c r="T67" s="12">
        <f>'Рейтинговая таблица организаций'!L56</f>
        <v>23</v>
      </c>
      <c r="U67" s="12" t="str">
        <f>IF('Рейтинговая таблица организаций'!U56&lt;1,"Отсутствуют комфортные условия",(IF('Рейтинговая таблица организаций'!U56&lt;5,"Количество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7" s="17">
        <f>'Рейтинговая таблица организаций'!U56</f>
        <v>5</v>
      </c>
      <c r="W67" s="12">
        <f>IF('Рейтинговая таблица организаций'!U56&lt;1,0,(IF('Рейтинговая таблица организаций'!U56&lt;4,20,100)))</f>
        <v>100</v>
      </c>
      <c r="X67" s="12" t="s">
        <v>164</v>
      </c>
      <c r="Y67" s="12">
        <f>'Рейтинговая таблица организаций'!X56</f>
        <v>32</v>
      </c>
      <c r="Z67" s="12">
        <f>'Рейтинговая таблица организаций'!Y56</f>
        <v>33</v>
      </c>
      <c r="AA67" s="12" t="str">
        <f>IF('Рейтинговая таблица организаций'!AD56&lt;1,"Отсутствуют условия доступности для инвалидов",(IF('Рейтинговая таблица организаций'!AD56&lt;5,"Количество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7" s="16">
        <f>'Рейтинговая таблица организаций'!AD56</f>
        <v>1</v>
      </c>
      <c r="AC67" s="12">
        <f>IF('Рейтинговая таблица организаций'!AD56&lt;1,0,(IF('Рейтинговая таблица организаций'!AD56&lt;5,20,100)))</f>
        <v>20</v>
      </c>
      <c r="AD67" s="12" t="str">
        <f>IF('Рейтинговая таблица организаций'!AE56&lt;1,"Отсутствуют условия доступности, позволяющие инвалидам получать услуги наравне с другими",(IF('Рейтинговая таблица организаций'!AE56&lt;5,"Количество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7" s="17">
        <f>'Рейтинговая таблица организаций'!AE56</f>
        <v>3</v>
      </c>
      <c r="AF67" s="12">
        <f>IF('Рейтинговая таблица организаций'!AE56&lt;1,0,(IF('Рейтинговая таблица организаций'!AE56&lt;5,20,100)))</f>
        <v>20</v>
      </c>
      <c r="AG67" s="12" t="s">
        <v>165</v>
      </c>
      <c r="AH67" s="12">
        <f>'Рейтинговая таблица организаций'!AF56</f>
        <v>4</v>
      </c>
      <c r="AI67" s="12">
        <f>'Рейтинговая таблица организаций'!AG56</f>
        <v>4</v>
      </c>
      <c r="AJ67" s="12" t="s">
        <v>166</v>
      </c>
      <c r="AK67" s="12">
        <f>'Рейтинговая таблица организаций'!AL56</f>
        <v>33</v>
      </c>
      <c r="AL67" s="12">
        <f>'Рейтинговая таблица организаций'!AM56</f>
        <v>33</v>
      </c>
      <c r="AM67" s="12" t="s">
        <v>167</v>
      </c>
      <c r="AN67" s="12">
        <f>'Рейтинговая таблица организаций'!AN56</f>
        <v>33</v>
      </c>
      <c r="AO67" s="12">
        <f>'Рейтинговая таблица организаций'!AO56</f>
        <v>33</v>
      </c>
      <c r="AP67" s="12" t="s">
        <v>168</v>
      </c>
      <c r="AQ67" s="12">
        <f>'Рейтинговая таблица организаций'!AP56</f>
        <v>31</v>
      </c>
      <c r="AR67" s="12">
        <f>'Рейтинговая таблица организаций'!AQ56</f>
        <v>31</v>
      </c>
      <c r="AS67" s="12" t="s">
        <v>169</v>
      </c>
      <c r="AT67" s="12">
        <f>'Рейтинговая таблица организаций'!AV56</f>
        <v>33</v>
      </c>
      <c r="AU67" s="12">
        <f>'Рейтинговая таблица организаций'!AW56</f>
        <v>33</v>
      </c>
      <c r="AV67" s="12" t="s">
        <v>170</v>
      </c>
      <c r="AW67" s="12">
        <f>'Рейтинговая таблица организаций'!AX56</f>
        <v>33</v>
      </c>
      <c r="AX67" s="12">
        <f>'Рейтинговая таблица организаций'!AY56</f>
        <v>33</v>
      </c>
      <c r="AY67" s="12" t="s">
        <v>171</v>
      </c>
      <c r="AZ67" s="12">
        <f>'Рейтинговая таблица организаций'!AZ56</f>
        <v>33</v>
      </c>
      <c r="BA67" s="12">
        <f>'Рейтинговая таблица организаций'!BA56</f>
        <v>33</v>
      </c>
    </row>
    <row r="68" spans="1:53" ht="15.75">
      <c r="A68" s="9">
        <f>'бланки '!CY59</f>
        <v>54</v>
      </c>
      <c r="B68" s="9" t="str">
        <f>'бланки '!C59</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68" s="9">
        <f>'для bus.gov.ru'!C57</f>
        <v>53</v>
      </c>
      <c r="D68" s="9">
        <f>'для bus.gov.ru'!D57</f>
        <v>37</v>
      </c>
      <c r="E68" s="15">
        <f>'для bus.gov.ru'!H57</f>
        <v>0.69811320754716977</v>
      </c>
      <c r="F68" s="10" t="s">
        <v>160</v>
      </c>
      <c r="G68" s="11">
        <f>'Рейтинговая таблица организаций'!D57</f>
        <v>13</v>
      </c>
      <c r="H68" s="11">
        <f>'Рейтинговая таблица организаций'!E57</f>
        <v>13</v>
      </c>
      <c r="I68" s="10" t="s">
        <v>161</v>
      </c>
      <c r="J68" s="11">
        <f>'Рейтинговая таблица организаций'!F57</f>
        <v>43.5</v>
      </c>
      <c r="K68" s="11">
        <f>'Рейтинговая таблица организаций'!G57</f>
        <v>53</v>
      </c>
      <c r="L68" s="12" t="str">
        <f>IF('Рейтинговая таблица организаций'!H57&lt;1,"Отсутствуют или не функционируют дистанционные способы взаимодействия",(IF('Рейтинговая таблица организаций'!H57&lt;4,"В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8" s="17">
        <f>'Рейтинговая таблица организаций'!H57</f>
        <v>4</v>
      </c>
      <c r="N68" s="12">
        <f>IF('Рейтинговая таблица организаций'!H57&lt;1,0,(IF('Рейтинговая таблица организаций'!H57&lt;4,30,100)))</f>
        <v>100</v>
      </c>
      <c r="O68" s="12" t="s">
        <v>162</v>
      </c>
      <c r="P68" s="12">
        <f>'Рейтинговая таблица организаций'!I57</f>
        <v>35</v>
      </c>
      <c r="Q68" s="12">
        <f>'Рейтинговая таблица организаций'!J57</f>
        <v>35</v>
      </c>
      <c r="R68" s="12" t="s">
        <v>163</v>
      </c>
      <c r="S68" s="12">
        <f>'Рейтинговая таблица организаций'!K57</f>
        <v>33</v>
      </c>
      <c r="T68" s="12">
        <f>'Рейтинговая таблица организаций'!L57</f>
        <v>33</v>
      </c>
      <c r="U68" s="12" t="str">
        <f>IF('Рейтинговая таблица организаций'!U57&lt;1,"Отсутствуют комфортные условия",(IF('Рейтинговая таблица организаций'!U57&lt;5,"Количество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8" s="17">
        <f>'Рейтинговая таблица организаций'!U57</f>
        <v>5</v>
      </c>
      <c r="W68" s="12">
        <f>IF('Рейтинговая таблица организаций'!U57&lt;1,0,(IF('Рейтинговая таблица организаций'!U57&lt;4,20,100)))</f>
        <v>100</v>
      </c>
      <c r="X68" s="12" t="s">
        <v>164</v>
      </c>
      <c r="Y68" s="12">
        <f>'Рейтинговая таблица организаций'!X57</f>
        <v>37</v>
      </c>
      <c r="Z68" s="12">
        <f>'Рейтинговая таблица организаций'!Y57</f>
        <v>37</v>
      </c>
      <c r="AA68" s="12" t="str">
        <f>IF('Рейтинговая таблица организаций'!AD57&lt;1,"Отсутствуют условия доступности для инвалидов",(IF('Рейтинговая таблица организаций'!AD57&lt;5,"Количество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68" s="16">
        <f>'Рейтинговая таблица организаций'!AD57</f>
        <v>3</v>
      </c>
      <c r="AC68" s="12">
        <f>IF('Рейтинговая таблица организаций'!AD57&lt;1,0,(IF('Рейтинговая таблица организаций'!AD57&lt;5,20,100)))</f>
        <v>20</v>
      </c>
      <c r="AD68" s="12" t="str">
        <f>IF('Рейтинговая таблица организаций'!AE57&lt;1,"Отсутствуют условия доступности, позволяющие инвалидам получать услуги наравне с другими",(IF('Рейтинговая таблица организаций'!AE57&lt;5,"Количество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8" s="17">
        <f>'Рейтинговая таблица организаций'!AE57</f>
        <v>4</v>
      </c>
      <c r="AF68" s="12">
        <f>IF('Рейтинговая таблица организаций'!AE57&lt;1,0,(IF('Рейтинговая таблица организаций'!AE57&lt;5,20,100)))</f>
        <v>20</v>
      </c>
      <c r="AG68" s="12" t="s">
        <v>165</v>
      </c>
      <c r="AH68" s="12">
        <f>'Рейтинговая таблица организаций'!AF57</f>
        <v>8</v>
      </c>
      <c r="AI68" s="12">
        <f>'Рейтинговая таблица организаций'!AG57</f>
        <v>8</v>
      </c>
      <c r="AJ68" s="12" t="s">
        <v>166</v>
      </c>
      <c r="AK68" s="12">
        <f>'Рейтинговая таблица организаций'!AL57</f>
        <v>37</v>
      </c>
      <c r="AL68" s="12">
        <f>'Рейтинговая таблица организаций'!AM57</f>
        <v>37</v>
      </c>
      <c r="AM68" s="12" t="s">
        <v>167</v>
      </c>
      <c r="AN68" s="12">
        <f>'Рейтинговая таблица организаций'!AN57</f>
        <v>37</v>
      </c>
      <c r="AO68" s="12">
        <f>'Рейтинговая таблица организаций'!AO57</f>
        <v>37</v>
      </c>
      <c r="AP68" s="12" t="s">
        <v>168</v>
      </c>
      <c r="AQ68" s="12">
        <f>'Рейтинговая таблица организаций'!AP57</f>
        <v>33</v>
      </c>
      <c r="AR68" s="12">
        <f>'Рейтинговая таблица организаций'!AQ57</f>
        <v>33</v>
      </c>
      <c r="AS68" s="12" t="s">
        <v>169</v>
      </c>
      <c r="AT68" s="12">
        <f>'Рейтинговая таблица организаций'!AV57</f>
        <v>37</v>
      </c>
      <c r="AU68" s="12">
        <f>'Рейтинговая таблица организаций'!AW57</f>
        <v>37</v>
      </c>
      <c r="AV68" s="12" t="s">
        <v>170</v>
      </c>
      <c r="AW68" s="12">
        <f>'Рейтинговая таблица организаций'!AX57</f>
        <v>37</v>
      </c>
      <c r="AX68" s="12">
        <f>'Рейтинговая таблица организаций'!AY57</f>
        <v>37</v>
      </c>
      <c r="AY68" s="12" t="s">
        <v>171</v>
      </c>
      <c r="AZ68" s="12">
        <f>'Рейтинговая таблица организаций'!AZ57</f>
        <v>37</v>
      </c>
      <c r="BA68" s="12">
        <f>'Рейтинговая таблица организаций'!BA57</f>
        <v>37</v>
      </c>
    </row>
    <row r="69" spans="1:53" ht="15.75">
      <c r="A69" s="9">
        <f>'бланки '!CY60</f>
        <v>55</v>
      </c>
      <c r="B69" s="9" t="str">
        <f>'бланки '!C60</f>
        <v>Муниципальное бюджетное общеобразовательное учреждение «Навесненская средняя общеобразовательная школа» Ливенского района Орловской области</v>
      </c>
      <c r="C69" s="9">
        <f>'для bus.gov.ru'!C58</f>
        <v>29</v>
      </c>
      <c r="D69" s="9">
        <f>'для bus.gov.ru'!D58</f>
        <v>23</v>
      </c>
      <c r="E69" s="15">
        <f>'для bus.gov.ru'!H58</f>
        <v>0.7931034482758621</v>
      </c>
      <c r="F69" s="10" t="s">
        <v>160</v>
      </c>
      <c r="G69" s="11">
        <f>'Рейтинговая таблица организаций'!D58</f>
        <v>13</v>
      </c>
      <c r="H69" s="11">
        <f>'Рейтинговая таблица организаций'!E58</f>
        <v>13</v>
      </c>
      <c r="I69" s="10" t="s">
        <v>161</v>
      </c>
      <c r="J69" s="11">
        <f>'Рейтинговая таблица организаций'!F58</f>
        <v>48</v>
      </c>
      <c r="K69" s="11">
        <f>'Рейтинговая таблица организаций'!G58</f>
        <v>53</v>
      </c>
      <c r="L69" s="12" t="str">
        <f>IF('Рейтинговая таблица организаций'!H58&lt;1,"Отсутствуют или не функционируют дистанционные способы взаимодействия",(IF('Рейтинговая таблица организаций'!H58&lt;4,"В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69" s="17">
        <f>'Рейтинговая таблица организаций'!H58</f>
        <v>4</v>
      </c>
      <c r="N69" s="12">
        <f>IF('Рейтинговая таблица организаций'!H58&lt;1,0,(IF('Рейтинговая таблица организаций'!H58&lt;4,30,100)))</f>
        <v>100</v>
      </c>
      <c r="O69" s="12" t="s">
        <v>162</v>
      </c>
      <c r="P69" s="12">
        <f>'Рейтинговая таблица организаций'!I58</f>
        <v>21</v>
      </c>
      <c r="Q69" s="12">
        <f>'Рейтинговая таблица организаций'!J58</f>
        <v>21</v>
      </c>
      <c r="R69" s="12" t="s">
        <v>163</v>
      </c>
      <c r="S69" s="12">
        <f>'Рейтинговая таблица организаций'!K58</f>
        <v>20</v>
      </c>
      <c r="T69" s="12">
        <f>'Рейтинговая таблица организаций'!L58</f>
        <v>20</v>
      </c>
      <c r="U69" s="12" t="str">
        <f>IF('Рейтинговая таблица организаций'!U58&lt;1,"Отсутствуют комфортные условия",(IF('Рейтинговая таблица организаций'!U58&lt;5,"Количество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69" s="17">
        <f>'Рейтинговая таблица организаций'!U58</f>
        <v>5</v>
      </c>
      <c r="W69" s="12">
        <f>IF('Рейтинговая таблица организаций'!U58&lt;1,0,(IF('Рейтинговая таблица организаций'!U58&lt;4,20,100)))</f>
        <v>100</v>
      </c>
      <c r="X69" s="12" t="s">
        <v>164</v>
      </c>
      <c r="Y69" s="12">
        <f>'Рейтинговая таблица организаций'!X58</f>
        <v>22</v>
      </c>
      <c r="Z69" s="12">
        <f>'Рейтинговая таблица организаций'!Y58</f>
        <v>23</v>
      </c>
      <c r="AA69" s="12" t="str">
        <f>IF('Рейтинговая таблица организаций'!AD58&lt;1,"Отсутствуют условия доступности для инвалидов",(IF('Рейтинговая таблица организаций'!AD58&lt;5,"Количество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69" s="16">
        <f>'Рейтинговая таблица организаций'!AD58</f>
        <v>0</v>
      </c>
      <c r="AC69" s="12">
        <f>IF('Рейтинговая таблица организаций'!AD58&lt;1,0,(IF('Рейтинговая таблица организаций'!AD58&lt;5,20,100)))</f>
        <v>0</v>
      </c>
      <c r="AD69" s="12" t="str">
        <f>IF('Рейтинговая таблица организаций'!AE58&lt;1,"Отсутствуют условия доступности, позволяющие инвалидам получать услуги наравне с другими",(IF('Рейтинговая таблица организаций'!AE58&lt;5,"Количество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69" s="17">
        <f>'Рейтинговая таблица организаций'!AE58</f>
        <v>3</v>
      </c>
      <c r="AF69" s="12">
        <f>IF('Рейтинговая таблица организаций'!AE58&lt;1,0,(IF('Рейтинговая таблица организаций'!AE58&lt;5,20,100)))</f>
        <v>20</v>
      </c>
      <c r="AG69" s="12" t="s">
        <v>165</v>
      </c>
      <c r="AH69" s="12">
        <f>'Рейтинговая таблица организаций'!AF58</f>
        <v>12</v>
      </c>
      <c r="AI69" s="12">
        <f>'Рейтинговая таблица организаций'!AG58</f>
        <v>12</v>
      </c>
      <c r="AJ69" s="12" t="s">
        <v>166</v>
      </c>
      <c r="AK69" s="12">
        <f>'Рейтинговая таблица организаций'!AL58</f>
        <v>23</v>
      </c>
      <c r="AL69" s="12">
        <f>'Рейтинговая таблица организаций'!AM58</f>
        <v>23</v>
      </c>
      <c r="AM69" s="12" t="s">
        <v>167</v>
      </c>
      <c r="AN69" s="12">
        <f>'Рейтинговая таблица организаций'!AN58</f>
        <v>23</v>
      </c>
      <c r="AO69" s="12">
        <f>'Рейтинговая таблица организаций'!AO58</f>
        <v>23</v>
      </c>
      <c r="AP69" s="12" t="s">
        <v>168</v>
      </c>
      <c r="AQ69" s="12">
        <f>'Рейтинговая таблица организаций'!AP58</f>
        <v>21</v>
      </c>
      <c r="AR69" s="12">
        <f>'Рейтинговая таблица организаций'!AQ58</f>
        <v>21</v>
      </c>
      <c r="AS69" s="12" t="s">
        <v>169</v>
      </c>
      <c r="AT69" s="12">
        <f>'Рейтинговая таблица организаций'!AV58</f>
        <v>23</v>
      </c>
      <c r="AU69" s="12">
        <f>'Рейтинговая таблица организаций'!AW58</f>
        <v>23</v>
      </c>
      <c r="AV69" s="12" t="s">
        <v>170</v>
      </c>
      <c r="AW69" s="12">
        <f>'Рейтинговая таблица организаций'!AX58</f>
        <v>23</v>
      </c>
      <c r="AX69" s="12">
        <f>'Рейтинговая таблица организаций'!AY58</f>
        <v>23</v>
      </c>
      <c r="AY69" s="12" t="s">
        <v>171</v>
      </c>
      <c r="AZ69" s="12">
        <f>'Рейтинговая таблица организаций'!AZ58</f>
        <v>23</v>
      </c>
      <c r="BA69" s="12">
        <f>'Рейтинговая таблица организаций'!BA58</f>
        <v>23</v>
      </c>
    </row>
    <row r="70" spans="1:53" ht="15.75">
      <c r="A70" s="9">
        <f>'бланки '!CY61</f>
        <v>56</v>
      </c>
      <c r="B70" s="9" t="str">
        <f>'бланки '!C61</f>
        <v>Муниципальное бюджетное общеобразовательное учреждение «Никольская средняя общеобразовательная школа» Ливенского района Орловской области</v>
      </c>
      <c r="C70" s="9">
        <f>'для bus.gov.ru'!C59</f>
        <v>36</v>
      </c>
      <c r="D70" s="9">
        <f>'для bus.gov.ru'!D59</f>
        <v>27</v>
      </c>
      <c r="E70" s="15">
        <f>'для bus.gov.ru'!H59</f>
        <v>0.75</v>
      </c>
      <c r="F70" s="10" t="s">
        <v>160</v>
      </c>
      <c r="G70" s="11">
        <f>'Рейтинговая таблица организаций'!D59</f>
        <v>14</v>
      </c>
      <c r="H70" s="11">
        <f>'Рейтинговая таблица организаций'!E59</f>
        <v>14</v>
      </c>
      <c r="I70" s="10" t="s">
        <v>161</v>
      </c>
      <c r="J70" s="11">
        <f>'Рейтинговая таблица организаций'!F59</f>
        <v>54.5</v>
      </c>
      <c r="K70" s="11">
        <f>'Рейтинговая таблица организаций'!G59</f>
        <v>55</v>
      </c>
      <c r="L70" s="12" t="str">
        <f>IF('Рейтинговая таблица организаций'!H59&lt;1,"Отсутствуют или не функционируют дистанционные способы взаимодействия",(IF('Рейтинговая таблица организаций'!H59&lt;4,"В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0" s="17">
        <f>'Рейтинговая таблица организаций'!H59</f>
        <v>4</v>
      </c>
      <c r="N70" s="12">
        <f>IF('Рейтинговая таблица организаций'!H59&lt;1,0,(IF('Рейтинговая таблица организаций'!H59&lt;4,30,100)))</f>
        <v>100</v>
      </c>
      <c r="O70" s="12" t="s">
        <v>162</v>
      </c>
      <c r="P70" s="12">
        <f>'Рейтинговая таблица организаций'!I59</f>
        <v>25</v>
      </c>
      <c r="Q70" s="12">
        <f>'Рейтинговая таблица организаций'!J59</f>
        <v>25</v>
      </c>
      <c r="R70" s="12" t="s">
        <v>163</v>
      </c>
      <c r="S70" s="12">
        <f>'Рейтинговая таблица организаций'!K59</f>
        <v>25</v>
      </c>
      <c r="T70" s="12">
        <f>'Рейтинговая таблица организаций'!L59</f>
        <v>25</v>
      </c>
      <c r="U70" s="12" t="str">
        <f>IF('Рейтинговая таблица организаций'!U59&lt;1,"Отсутствуют комфортные условия",(IF('Рейтинговая таблица организаций'!U59&lt;5,"Количество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0" s="17">
        <f>'Рейтинговая таблица организаций'!U59</f>
        <v>5</v>
      </c>
      <c r="W70" s="12">
        <f>IF('Рейтинговая таблица организаций'!U59&lt;1,0,(IF('Рейтинговая таблица организаций'!U59&lt;4,20,100)))</f>
        <v>100</v>
      </c>
      <c r="X70" s="12" t="s">
        <v>164</v>
      </c>
      <c r="Y70" s="12">
        <f>'Рейтинговая таблица организаций'!X59</f>
        <v>27</v>
      </c>
      <c r="Z70" s="12">
        <f>'Рейтинговая таблица организаций'!Y59</f>
        <v>27</v>
      </c>
      <c r="AA70" s="12" t="str">
        <f>IF('Рейтинговая таблица организаций'!AD59&lt;1,"Отсутствуют условия доступности для инвалидов",(IF('Рейтинговая таблица организаций'!AD59&lt;5,"Количество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0" s="16">
        <f>'Рейтинговая таблица организаций'!AD59</f>
        <v>2</v>
      </c>
      <c r="AC70" s="12">
        <f>IF('Рейтинговая таблица организаций'!AD59&lt;1,0,(IF('Рейтинговая таблица организаций'!AD59&lt;5,20,100)))</f>
        <v>20</v>
      </c>
      <c r="AD70" s="12" t="str">
        <f>IF('Рейтинговая таблица организаций'!AE59&lt;1,"Отсутствуют условия доступности, позволяющие инвалидам получать услуги наравне с другими",(IF('Рейтинговая таблица организаций'!AE59&lt;5,"Количество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0" s="17">
        <f>'Рейтинговая таблица организаций'!AE59</f>
        <v>3</v>
      </c>
      <c r="AF70" s="12">
        <f>IF('Рейтинговая таблица организаций'!AE59&lt;1,0,(IF('Рейтинговая таблица организаций'!AE59&lt;5,20,100)))</f>
        <v>20</v>
      </c>
      <c r="AG70" s="12" t="s">
        <v>165</v>
      </c>
      <c r="AH70" s="12">
        <f>'Рейтинговая таблица организаций'!AF59</f>
        <v>16</v>
      </c>
      <c r="AI70" s="12">
        <f>'Рейтинговая таблица организаций'!AG59</f>
        <v>17</v>
      </c>
      <c r="AJ70" s="12" t="s">
        <v>166</v>
      </c>
      <c r="AK70" s="12">
        <f>'Рейтинговая таблица организаций'!AL59</f>
        <v>27</v>
      </c>
      <c r="AL70" s="12">
        <f>'Рейтинговая таблица организаций'!AM59</f>
        <v>27</v>
      </c>
      <c r="AM70" s="12" t="s">
        <v>167</v>
      </c>
      <c r="AN70" s="12">
        <f>'Рейтинговая таблица организаций'!AN59</f>
        <v>27</v>
      </c>
      <c r="AO70" s="12">
        <f>'Рейтинговая таблица организаций'!AO59</f>
        <v>27</v>
      </c>
      <c r="AP70" s="12" t="s">
        <v>168</v>
      </c>
      <c r="AQ70" s="12">
        <f>'Рейтинговая таблица организаций'!AP59</f>
        <v>25</v>
      </c>
      <c r="AR70" s="12">
        <f>'Рейтинговая таблица организаций'!AQ59</f>
        <v>25</v>
      </c>
      <c r="AS70" s="12" t="s">
        <v>169</v>
      </c>
      <c r="AT70" s="12">
        <f>'Рейтинговая таблица организаций'!AV59</f>
        <v>27</v>
      </c>
      <c r="AU70" s="12">
        <f>'Рейтинговая таблица организаций'!AW59</f>
        <v>27</v>
      </c>
      <c r="AV70" s="12" t="s">
        <v>170</v>
      </c>
      <c r="AW70" s="12">
        <f>'Рейтинговая таблица организаций'!AX59</f>
        <v>27</v>
      </c>
      <c r="AX70" s="12">
        <f>'Рейтинговая таблица организаций'!AY59</f>
        <v>27</v>
      </c>
      <c r="AY70" s="12" t="s">
        <v>171</v>
      </c>
      <c r="AZ70" s="12">
        <f>'Рейтинговая таблица организаций'!AZ59</f>
        <v>27</v>
      </c>
      <c r="BA70" s="12">
        <f>'Рейтинговая таблица организаций'!BA59</f>
        <v>27</v>
      </c>
    </row>
    <row r="71" spans="1:53" ht="15.75">
      <c r="A71" s="9">
        <f>'бланки '!CY62</f>
        <v>57</v>
      </c>
      <c r="B71" s="9" t="str">
        <f>'бланки '!C62</f>
        <v>Муниципальное бюджетное общеобразовательное учреждение «Сосновская основная общеобразовательная школа» Ливенского района Орловской области</v>
      </c>
      <c r="C71" s="9">
        <f>'для bus.gov.ru'!C60</f>
        <v>32</v>
      </c>
      <c r="D71" s="9">
        <f>'для bus.gov.ru'!D60</f>
        <v>25</v>
      </c>
      <c r="E71" s="15">
        <f>'для bus.gov.ru'!H60</f>
        <v>0.78125</v>
      </c>
      <c r="F71" s="10" t="s">
        <v>160</v>
      </c>
      <c r="G71" s="11">
        <f>'Рейтинговая таблица организаций'!D60</f>
        <v>14</v>
      </c>
      <c r="H71" s="11">
        <f>'Рейтинговая таблица организаций'!E60</f>
        <v>14</v>
      </c>
      <c r="I71" s="10" t="s">
        <v>161</v>
      </c>
      <c r="J71" s="11">
        <f>'Рейтинговая таблица организаций'!F60</f>
        <v>50.5</v>
      </c>
      <c r="K71" s="11">
        <f>'Рейтинговая таблица организаций'!G60</f>
        <v>57</v>
      </c>
      <c r="L71" s="12" t="str">
        <f>IF('Рейтинговая таблица организаций'!H60&lt;1,"Отсутствуют или не функционируют дистанционные способы взаимодействия",(IF('Рейтинговая таблица организаций'!H60&lt;4,"В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71" s="17">
        <f>'Рейтинговая таблица организаций'!H60</f>
        <v>3</v>
      </c>
      <c r="N71" s="12">
        <f>IF('Рейтинговая таблица организаций'!H60&lt;1,0,(IF('Рейтинговая таблица организаций'!H60&lt;4,30,100)))</f>
        <v>30</v>
      </c>
      <c r="O71" s="12" t="s">
        <v>162</v>
      </c>
      <c r="P71" s="12">
        <f>'Рейтинговая таблица организаций'!I60</f>
        <v>24</v>
      </c>
      <c r="Q71" s="12">
        <f>'Рейтинговая таблица организаций'!J60</f>
        <v>24</v>
      </c>
      <c r="R71" s="12" t="s">
        <v>163</v>
      </c>
      <c r="S71" s="12">
        <f>'Рейтинговая таблица организаций'!K60</f>
        <v>23</v>
      </c>
      <c r="T71" s="12">
        <f>'Рейтинговая таблица организаций'!L60</f>
        <v>23</v>
      </c>
      <c r="U71" s="12" t="str">
        <f>IF('Рейтинговая таблица организаций'!U60&lt;1,"Отсутствуют комфортные условия",(IF('Рейтинговая таблица организаций'!U60&lt;5,"Количество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1" s="17">
        <f>'Рейтинговая таблица организаций'!U60</f>
        <v>5</v>
      </c>
      <c r="W71" s="12">
        <f>IF('Рейтинговая таблица организаций'!U60&lt;1,0,(IF('Рейтинговая таблица организаций'!U60&lt;4,20,100)))</f>
        <v>100</v>
      </c>
      <c r="X71" s="12" t="s">
        <v>164</v>
      </c>
      <c r="Y71" s="12">
        <f>'Рейтинговая таблица организаций'!X60</f>
        <v>25</v>
      </c>
      <c r="Z71" s="12">
        <f>'Рейтинговая таблица организаций'!Y60</f>
        <v>25</v>
      </c>
      <c r="AA71" s="12" t="str">
        <f>IF('Рейтинговая таблица организаций'!AD60&lt;1,"Отсутствуют условия доступности для инвалидов",(IF('Рейтинговая таблица организаций'!AD60&lt;5,"Количество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1" s="16">
        <f>'Рейтинговая таблица организаций'!AD60</f>
        <v>0</v>
      </c>
      <c r="AC71" s="12">
        <f>IF('Рейтинговая таблица организаций'!AD60&lt;1,0,(IF('Рейтинговая таблица организаций'!AD60&lt;5,20,100)))</f>
        <v>0</v>
      </c>
      <c r="AD71" s="12" t="str">
        <f>IF('Рейтинговая таблица организаций'!AE60&lt;1,"Отсутствуют условия доступности, позволяющие инвалидам получать услуги наравне с другими",(IF('Рейтинговая таблица организаций'!AE60&lt;5,"Количество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1" s="17">
        <f>'Рейтинговая таблица организаций'!AE60</f>
        <v>2</v>
      </c>
      <c r="AF71" s="12">
        <f>IF('Рейтинговая таблица организаций'!AE60&lt;1,0,(IF('Рейтинговая таблица организаций'!AE60&lt;5,20,100)))</f>
        <v>20</v>
      </c>
      <c r="AG71" s="12" t="s">
        <v>165</v>
      </c>
      <c r="AH71" s="12">
        <f>'Рейтинговая таблица организаций'!AF60</f>
        <v>11</v>
      </c>
      <c r="AI71" s="12">
        <f>'Рейтинговая таблица организаций'!AG60</f>
        <v>11</v>
      </c>
      <c r="AJ71" s="12" t="s">
        <v>166</v>
      </c>
      <c r="AK71" s="12">
        <f>'Рейтинговая таблица организаций'!AL60</f>
        <v>25</v>
      </c>
      <c r="AL71" s="12">
        <f>'Рейтинговая таблица организаций'!AM60</f>
        <v>25</v>
      </c>
      <c r="AM71" s="12" t="s">
        <v>167</v>
      </c>
      <c r="AN71" s="12">
        <f>'Рейтинговая таблица организаций'!AN60</f>
        <v>25</v>
      </c>
      <c r="AO71" s="12">
        <f>'Рейтинговая таблица организаций'!AO60</f>
        <v>25</v>
      </c>
      <c r="AP71" s="12" t="s">
        <v>168</v>
      </c>
      <c r="AQ71" s="12">
        <f>'Рейтинговая таблица организаций'!AP60</f>
        <v>23</v>
      </c>
      <c r="AR71" s="12">
        <f>'Рейтинговая таблица организаций'!AQ60</f>
        <v>23</v>
      </c>
      <c r="AS71" s="12" t="s">
        <v>169</v>
      </c>
      <c r="AT71" s="12">
        <f>'Рейтинговая таблица организаций'!AV60</f>
        <v>25</v>
      </c>
      <c r="AU71" s="12">
        <f>'Рейтинговая таблица организаций'!AW60</f>
        <v>25</v>
      </c>
      <c r="AV71" s="12" t="s">
        <v>170</v>
      </c>
      <c r="AW71" s="12">
        <f>'Рейтинговая таблица организаций'!AX60</f>
        <v>24</v>
      </c>
      <c r="AX71" s="12">
        <f>'Рейтинговая таблица организаций'!AY60</f>
        <v>25</v>
      </c>
      <c r="AY71" s="12" t="s">
        <v>171</v>
      </c>
      <c r="AZ71" s="12">
        <f>'Рейтинговая таблица организаций'!AZ60</f>
        <v>25</v>
      </c>
      <c r="BA71" s="12">
        <f>'Рейтинговая таблица организаций'!BA60</f>
        <v>25</v>
      </c>
    </row>
    <row r="72" spans="1:53" ht="15.75">
      <c r="A72" s="9">
        <f>'бланки '!CY63</f>
        <v>58</v>
      </c>
      <c r="B72" s="9" t="str">
        <f>'бланки '!C63</f>
        <v>Муниципальное бюджетное общеобразовательное учреждение «Екатериновская средняя общеобразовательная школа» Ливенского района Орловской области</v>
      </c>
      <c r="C72" s="9">
        <f>'для bus.gov.ru'!C61</f>
        <v>43</v>
      </c>
      <c r="D72" s="9">
        <f>'для bus.gov.ru'!D61</f>
        <v>51</v>
      </c>
      <c r="E72" s="15">
        <f>'для bus.gov.ru'!H61</f>
        <v>1.1860465116279071</v>
      </c>
      <c r="F72" s="10" t="s">
        <v>160</v>
      </c>
      <c r="G72" s="11">
        <f>'Рейтинговая таблица организаций'!D61</f>
        <v>14</v>
      </c>
      <c r="H72" s="11">
        <f>'Рейтинговая таблица организаций'!E61</f>
        <v>14</v>
      </c>
      <c r="I72" s="10" t="s">
        <v>161</v>
      </c>
      <c r="J72" s="11">
        <f>'Рейтинговая таблица организаций'!F61</f>
        <v>47</v>
      </c>
      <c r="K72" s="11">
        <f>'Рейтинговая таблица организаций'!G61</f>
        <v>55</v>
      </c>
      <c r="L72" s="12" t="str">
        <f>IF('Рейтинговая таблица организаций'!H61&lt;1,"Отсутствуют или не функционируют дистанционные способы взаимодействия",(IF('Рейтинговая таблица организаций'!H61&lt;4,"В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2" s="17">
        <f>'Рейтинговая таблица организаций'!H61</f>
        <v>4</v>
      </c>
      <c r="N72" s="12">
        <f>IF('Рейтинговая таблица организаций'!H61&lt;1,0,(IF('Рейтинговая таблица организаций'!H61&lt;4,30,100)))</f>
        <v>100</v>
      </c>
      <c r="O72" s="12" t="s">
        <v>162</v>
      </c>
      <c r="P72" s="12">
        <f>'Рейтинговая таблица организаций'!I61</f>
        <v>49</v>
      </c>
      <c r="Q72" s="12">
        <f>'Рейтинговая таблица организаций'!J61</f>
        <v>49</v>
      </c>
      <c r="R72" s="12" t="s">
        <v>163</v>
      </c>
      <c r="S72" s="12">
        <f>'Рейтинговая таблица организаций'!K61</f>
        <v>45</v>
      </c>
      <c r="T72" s="12">
        <f>'Рейтинговая таблица организаций'!L61</f>
        <v>46</v>
      </c>
      <c r="U72" s="12" t="str">
        <f>IF('Рейтинговая таблица организаций'!U61&lt;1,"Отсутствуют комфортные условия",(IF('Рейтинговая таблица организаций'!U61&lt;5,"Количество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2" s="17">
        <f>'Рейтинговая таблица организаций'!U61</f>
        <v>5</v>
      </c>
      <c r="W72" s="12">
        <f>IF('Рейтинговая таблица организаций'!U61&lt;1,0,(IF('Рейтинговая таблица организаций'!U61&lt;4,20,100)))</f>
        <v>100</v>
      </c>
      <c r="X72" s="12" t="s">
        <v>164</v>
      </c>
      <c r="Y72" s="12">
        <f>'Рейтинговая таблица организаций'!X61</f>
        <v>49</v>
      </c>
      <c r="Z72" s="12">
        <f>'Рейтинговая таблица организаций'!Y61</f>
        <v>51</v>
      </c>
      <c r="AA72" s="12" t="str">
        <f>IF('Рейтинговая таблица организаций'!AD61&lt;1,"Отсутствуют условия доступности для инвалидов",(IF('Рейтинговая таблица организаций'!AD61&lt;5,"Количество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2" s="16">
        <f>'Рейтинговая таблица организаций'!AD61</f>
        <v>1</v>
      </c>
      <c r="AC72" s="12">
        <f>IF('Рейтинговая таблица организаций'!AD61&lt;1,0,(IF('Рейтинговая таблица организаций'!AD61&lt;5,20,100)))</f>
        <v>20</v>
      </c>
      <c r="AD72" s="12" t="str">
        <f>IF('Рейтинговая таблица организаций'!AE61&lt;1,"Отсутствуют условия доступности, позволяющие инвалидам получать услуги наравне с другими",(IF('Рейтинговая таблица организаций'!AE61&lt;5,"Количество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2" s="17">
        <f>'Рейтинговая таблица организаций'!AE61</f>
        <v>3</v>
      </c>
      <c r="AF72" s="12">
        <f>IF('Рейтинговая таблица организаций'!AE61&lt;1,0,(IF('Рейтинговая таблица организаций'!AE61&lt;5,20,100)))</f>
        <v>20</v>
      </c>
      <c r="AG72" s="12" t="s">
        <v>165</v>
      </c>
      <c r="AH72" s="12">
        <f>'Рейтинговая таблица организаций'!AF61</f>
        <v>4</v>
      </c>
      <c r="AI72" s="12">
        <f>'Рейтинговая таблица организаций'!AG61</f>
        <v>4</v>
      </c>
      <c r="AJ72" s="12" t="s">
        <v>166</v>
      </c>
      <c r="AK72" s="12">
        <f>'Рейтинговая таблица организаций'!AL61</f>
        <v>51</v>
      </c>
      <c r="AL72" s="12">
        <f>'Рейтинговая таблица организаций'!AM61</f>
        <v>51</v>
      </c>
      <c r="AM72" s="12" t="s">
        <v>167</v>
      </c>
      <c r="AN72" s="12">
        <f>'Рейтинговая таблица организаций'!AN61</f>
        <v>50</v>
      </c>
      <c r="AO72" s="12">
        <f>'Рейтинговая таблица организаций'!AO61</f>
        <v>51</v>
      </c>
      <c r="AP72" s="12" t="s">
        <v>168</v>
      </c>
      <c r="AQ72" s="12">
        <f>'Рейтинговая таблица организаций'!AP61</f>
        <v>44</v>
      </c>
      <c r="AR72" s="12">
        <f>'Рейтинговая таблица организаций'!AQ61</f>
        <v>47</v>
      </c>
      <c r="AS72" s="12" t="s">
        <v>169</v>
      </c>
      <c r="AT72" s="12">
        <f>'Рейтинговая таблица организаций'!AV61</f>
        <v>49</v>
      </c>
      <c r="AU72" s="12">
        <f>'Рейтинговая таблица организаций'!AW61</f>
        <v>51</v>
      </c>
      <c r="AV72" s="12" t="s">
        <v>170</v>
      </c>
      <c r="AW72" s="12">
        <f>'Рейтинговая таблица организаций'!AX61</f>
        <v>50</v>
      </c>
      <c r="AX72" s="12">
        <f>'Рейтинговая таблица организаций'!AY61</f>
        <v>51</v>
      </c>
      <c r="AY72" s="12" t="s">
        <v>171</v>
      </c>
      <c r="AZ72" s="12">
        <f>'Рейтинговая таблица организаций'!AZ61</f>
        <v>51</v>
      </c>
      <c r="BA72" s="12">
        <f>'Рейтинговая таблица организаций'!BA61</f>
        <v>51</v>
      </c>
    </row>
    <row r="73" spans="1:53" ht="15.75">
      <c r="A73" s="9">
        <f>'бланки '!CY64</f>
        <v>59</v>
      </c>
      <c r="B73" s="9" t="str">
        <f>'бланки '!C64</f>
        <v>Муниципальное бюджетное общеобразовательное учреждение «Здоровецкая средняя общеобразовательная школа» Ливенского района Орловской области</v>
      </c>
      <c r="C73" s="9">
        <f>'для bus.gov.ru'!C62</f>
        <v>94</v>
      </c>
      <c r="D73" s="9">
        <f>'для bus.gov.ru'!D62</f>
        <v>72</v>
      </c>
      <c r="E73" s="15">
        <f>'для bus.gov.ru'!H62</f>
        <v>0.76595744680851063</v>
      </c>
      <c r="F73" s="10" t="s">
        <v>160</v>
      </c>
      <c r="G73" s="11">
        <f>'Рейтинговая таблица организаций'!D62</f>
        <v>14</v>
      </c>
      <c r="H73" s="11">
        <f>'Рейтинговая таблица организаций'!E62</f>
        <v>14</v>
      </c>
      <c r="I73" s="10" t="s">
        <v>161</v>
      </c>
      <c r="J73" s="11">
        <f>'Рейтинговая таблица организаций'!F62</f>
        <v>47</v>
      </c>
      <c r="K73" s="11">
        <f>'Рейтинговая таблица организаций'!G62</f>
        <v>55</v>
      </c>
      <c r="L73" s="12" t="str">
        <f>IF('Рейтинговая таблица организаций'!H62&lt;1,"Отсутствуют или не функционируют дистанционные способы взаимодействия",(IF('Рейтинговая таблица организаций'!H62&lt;4,"В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3" s="17">
        <f>'Рейтинговая таблица организаций'!H62</f>
        <v>4</v>
      </c>
      <c r="N73" s="12">
        <f>IF('Рейтинговая таблица организаций'!H62&lt;1,0,(IF('Рейтинговая таблица организаций'!H62&lt;4,30,100)))</f>
        <v>100</v>
      </c>
      <c r="O73" s="12" t="s">
        <v>162</v>
      </c>
      <c r="P73" s="12">
        <f>'Рейтинговая таблица организаций'!I62</f>
        <v>61</v>
      </c>
      <c r="Q73" s="12">
        <f>'Рейтинговая таблица организаций'!J62</f>
        <v>61</v>
      </c>
      <c r="R73" s="12" t="s">
        <v>163</v>
      </c>
      <c r="S73" s="12">
        <f>'Рейтинговая таблица организаций'!K62</f>
        <v>56</v>
      </c>
      <c r="T73" s="12">
        <f>'Рейтинговая таблица организаций'!L62</f>
        <v>56</v>
      </c>
      <c r="U73" s="12" t="str">
        <f>IF('Рейтинговая таблица организаций'!U62&lt;1,"Отсутствуют комфортные условия",(IF('Рейтинговая таблица организаций'!U62&lt;5,"Количество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3" s="17">
        <f>'Рейтинговая таблица организаций'!U62</f>
        <v>5</v>
      </c>
      <c r="W73" s="12">
        <f>IF('Рейтинговая таблица организаций'!U62&lt;1,0,(IF('Рейтинговая таблица организаций'!U62&lt;4,20,100)))</f>
        <v>100</v>
      </c>
      <c r="X73" s="12" t="s">
        <v>164</v>
      </c>
      <c r="Y73" s="12">
        <f>'Рейтинговая таблица организаций'!X62</f>
        <v>71</v>
      </c>
      <c r="Z73" s="12">
        <f>'Рейтинговая таблица организаций'!Y62</f>
        <v>72</v>
      </c>
      <c r="AA73" s="12" t="str">
        <f>IF('Рейтинговая таблица организаций'!AD62&lt;1,"Отсутствуют условия доступности для инвалидов",(IF('Рейтинговая таблица организаций'!AD62&lt;5,"Количество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3" s="16">
        <f>'Рейтинговая таблица организаций'!AD62</f>
        <v>0</v>
      </c>
      <c r="AC73" s="12">
        <f>IF('Рейтинговая таблица организаций'!AD62&lt;1,0,(IF('Рейтинговая таблица организаций'!AD62&lt;5,20,100)))</f>
        <v>0</v>
      </c>
      <c r="AD73" s="12" t="str">
        <f>IF('Рейтинговая таблица организаций'!AE62&lt;1,"Отсутствуют условия доступности, позволяющие инвалидам получать услуги наравне с другими",(IF('Рейтинговая таблица организаций'!AE62&lt;5,"Количество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3" s="17">
        <f>'Рейтинговая таблица организаций'!AE62</f>
        <v>3</v>
      </c>
      <c r="AF73" s="12">
        <f>IF('Рейтинговая таблица организаций'!AE62&lt;1,0,(IF('Рейтинговая таблица организаций'!AE62&lt;5,20,100)))</f>
        <v>20</v>
      </c>
      <c r="AG73" s="12" t="s">
        <v>165</v>
      </c>
      <c r="AH73" s="12">
        <f>'Рейтинговая таблица организаций'!AF62</f>
        <v>21</v>
      </c>
      <c r="AI73" s="12">
        <f>'Рейтинговая таблица организаций'!AG62</f>
        <v>26</v>
      </c>
      <c r="AJ73" s="12" t="s">
        <v>166</v>
      </c>
      <c r="AK73" s="12">
        <f>'Рейтинговая таблица организаций'!AL62</f>
        <v>70</v>
      </c>
      <c r="AL73" s="12">
        <f>'Рейтинговая таблица организаций'!AM62</f>
        <v>72</v>
      </c>
      <c r="AM73" s="12" t="s">
        <v>167</v>
      </c>
      <c r="AN73" s="12">
        <f>'Рейтинговая таблица организаций'!AN62</f>
        <v>70</v>
      </c>
      <c r="AO73" s="12">
        <f>'Рейтинговая таблица организаций'!AO62</f>
        <v>72</v>
      </c>
      <c r="AP73" s="12" t="s">
        <v>168</v>
      </c>
      <c r="AQ73" s="12">
        <f>'Рейтинговая таблица организаций'!AP62</f>
        <v>60</v>
      </c>
      <c r="AR73" s="12">
        <f>'Рейтинговая таблица организаций'!AQ62</f>
        <v>61</v>
      </c>
      <c r="AS73" s="12" t="s">
        <v>169</v>
      </c>
      <c r="AT73" s="12">
        <f>'Рейтинговая таблица организаций'!AV62</f>
        <v>72</v>
      </c>
      <c r="AU73" s="12">
        <f>'Рейтинговая таблица организаций'!AW62</f>
        <v>72</v>
      </c>
      <c r="AV73" s="12" t="s">
        <v>170</v>
      </c>
      <c r="AW73" s="12">
        <f>'Рейтинговая таблица организаций'!AX62</f>
        <v>70</v>
      </c>
      <c r="AX73" s="12">
        <f>'Рейтинговая таблица организаций'!AY62</f>
        <v>72</v>
      </c>
      <c r="AY73" s="12" t="s">
        <v>171</v>
      </c>
      <c r="AZ73" s="12">
        <f>'Рейтинговая таблица организаций'!AZ62</f>
        <v>71</v>
      </c>
      <c r="BA73" s="12">
        <f>'Рейтинговая таблица организаций'!BA62</f>
        <v>72</v>
      </c>
    </row>
    <row r="74" spans="1:53" ht="15.75">
      <c r="A74" s="9">
        <f>'бланки '!CY65</f>
        <v>60</v>
      </c>
      <c r="B74" s="9" t="str">
        <f>'бланки '!C65</f>
        <v>Муниципальное бюджетное общеобразовательное учреждение «Орловская средняя общеобразовательная школа» Ливенского района Орловской области</v>
      </c>
      <c r="C74" s="9">
        <f>'для bus.gov.ru'!C63</f>
        <v>40</v>
      </c>
      <c r="D74" s="9">
        <f>'для bus.gov.ru'!D63</f>
        <v>54</v>
      </c>
      <c r="E74" s="15">
        <f>'для bus.gov.ru'!H63</f>
        <v>1.35</v>
      </c>
      <c r="F74" s="10" t="s">
        <v>160</v>
      </c>
      <c r="G74" s="11">
        <f>'Рейтинговая таблица организаций'!D63</f>
        <v>14</v>
      </c>
      <c r="H74" s="11">
        <f>'Рейтинговая таблица организаций'!E63</f>
        <v>14</v>
      </c>
      <c r="I74" s="10" t="s">
        <v>161</v>
      </c>
      <c r="J74" s="11">
        <f>'Рейтинговая таблица организаций'!F63</f>
        <v>53</v>
      </c>
      <c r="K74" s="11">
        <f>'Рейтинговая таблица организаций'!G63</f>
        <v>54</v>
      </c>
      <c r="L74" s="12" t="str">
        <f>IF('Рейтинговая таблица организаций'!H63&lt;1,"Отсутствуют или не функционируют дистанционные способы взаимодействия",(IF('Рейтинговая таблица организаций'!H63&lt;4,"В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4" s="17">
        <f>'Рейтинговая таблица организаций'!H63</f>
        <v>4</v>
      </c>
      <c r="N74" s="12">
        <f>IF('Рейтинговая таблица организаций'!H63&lt;1,0,(IF('Рейтинговая таблица организаций'!H63&lt;4,30,100)))</f>
        <v>100</v>
      </c>
      <c r="O74" s="12" t="s">
        <v>162</v>
      </c>
      <c r="P74" s="12">
        <f>'Рейтинговая таблица организаций'!I63</f>
        <v>48</v>
      </c>
      <c r="Q74" s="12">
        <f>'Рейтинговая таблица организаций'!J63</f>
        <v>48</v>
      </c>
      <c r="R74" s="12" t="s">
        <v>163</v>
      </c>
      <c r="S74" s="12">
        <f>'Рейтинговая таблица организаций'!K63</f>
        <v>47</v>
      </c>
      <c r="T74" s="12">
        <f>'Рейтинговая таблица организаций'!L63</f>
        <v>48</v>
      </c>
      <c r="U74" s="12" t="str">
        <f>IF('Рейтинговая таблица организаций'!U63&lt;1,"Отсутствуют комфортные условия",(IF('Рейтинговая таблица организаций'!U63&lt;5,"Количество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4" s="17">
        <f>'Рейтинговая таблица организаций'!U63</f>
        <v>5</v>
      </c>
      <c r="W74" s="12">
        <f>IF('Рейтинговая таблица организаций'!U63&lt;1,0,(IF('Рейтинговая таблица организаций'!U63&lt;4,20,100)))</f>
        <v>100</v>
      </c>
      <c r="X74" s="12" t="s">
        <v>164</v>
      </c>
      <c r="Y74" s="12">
        <f>'Рейтинговая таблица организаций'!X63</f>
        <v>53</v>
      </c>
      <c r="Z74" s="12">
        <f>'Рейтинговая таблица организаций'!Y63</f>
        <v>54</v>
      </c>
      <c r="AA74" s="12" t="str">
        <f>IF('Рейтинговая таблица организаций'!AD63&lt;1,"Отсутствуют условия доступности для инвалидов",(IF('Рейтинговая таблица организаций'!AD63&lt;5,"Количество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4" s="16">
        <f>'Рейтинговая таблица организаций'!AD63</f>
        <v>0</v>
      </c>
      <c r="AC74" s="12">
        <f>IF('Рейтинговая таблица организаций'!AD63&lt;1,0,(IF('Рейтинговая таблица организаций'!AD63&lt;5,20,100)))</f>
        <v>0</v>
      </c>
      <c r="AD74" s="12" t="str">
        <f>IF('Рейтинговая таблица организаций'!AE63&lt;1,"Отсутствуют условия доступности, позволяющие инвалидам получать услуги наравне с другими",(IF('Рейтинговая таблица организаций'!AE63&lt;5,"Количество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4" s="17">
        <f>'Рейтинговая таблица организаций'!AE63</f>
        <v>3</v>
      </c>
      <c r="AF74" s="12">
        <f>IF('Рейтинговая таблица организаций'!AE63&lt;1,0,(IF('Рейтинговая таблица организаций'!AE63&lt;5,20,100)))</f>
        <v>20</v>
      </c>
      <c r="AG74" s="12" t="s">
        <v>165</v>
      </c>
      <c r="AH74" s="12">
        <f>'Рейтинговая таблица организаций'!AF63</f>
        <v>5</v>
      </c>
      <c r="AI74" s="12">
        <f>'Рейтинговая таблица организаций'!AG63</f>
        <v>6</v>
      </c>
      <c r="AJ74" s="12" t="s">
        <v>166</v>
      </c>
      <c r="AK74" s="12">
        <f>'Рейтинговая таблица организаций'!AL63</f>
        <v>52</v>
      </c>
      <c r="AL74" s="12">
        <f>'Рейтинговая таблица организаций'!AM63</f>
        <v>54</v>
      </c>
      <c r="AM74" s="12" t="s">
        <v>167</v>
      </c>
      <c r="AN74" s="12">
        <f>'Рейтинговая таблица организаций'!AN63</f>
        <v>52</v>
      </c>
      <c r="AO74" s="12">
        <f>'Рейтинговая таблица организаций'!AO63</f>
        <v>54</v>
      </c>
      <c r="AP74" s="12" t="s">
        <v>168</v>
      </c>
      <c r="AQ74" s="12">
        <f>'Рейтинговая таблица организаций'!AP63</f>
        <v>47</v>
      </c>
      <c r="AR74" s="12">
        <f>'Рейтинговая таблица организаций'!AQ63</f>
        <v>48</v>
      </c>
      <c r="AS74" s="12" t="s">
        <v>169</v>
      </c>
      <c r="AT74" s="12">
        <f>'Рейтинговая таблица организаций'!AV63</f>
        <v>54</v>
      </c>
      <c r="AU74" s="12">
        <f>'Рейтинговая таблица организаций'!AW63</f>
        <v>54</v>
      </c>
      <c r="AV74" s="12" t="s">
        <v>170</v>
      </c>
      <c r="AW74" s="12">
        <f>'Рейтинговая таблица организаций'!AX63</f>
        <v>52</v>
      </c>
      <c r="AX74" s="12">
        <f>'Рейтинговая таблица организаций'!AY63</f>
        <v>54</v>
      </c>
      <c r="AY74" s="12" t="s">
        <v>171</v>
      </c>
      <c r="AZ74" s="12">
        <f>'Рейтинговая таблица организаций'!AZ63</f>
        <v>53</v>
      </c>
      <c r="BA74" s="12">
        <f>'Рейтинговая таблица организаций'!BA63</f>
        <v>54</v>
      </c>
    </row>
    <row r="75" spans="1:53" ht="15.75">
      <c r="A75" s="9">
        <f>'бланки '!CY66</f>
        <v>61</v>
      </c>
      <c r="B75" s="9" t="str">
        <f>'бланки '!C66</f>
        <v>Муниципальное бюджетное общеобразовательное учреждение «Казанская средняя общеобразовательная школа» Ливенского района Орловской области</v>
      </c>
      <c r="C75" s="9">
        <f>'для bus.gov.ru'!C64</f>
        <v>45</v>
      </c>
      <c r="D75" s="9">
        <f>'для bus.gov.ru'!D64</f>
        <v>36</v>
      </c>
      <c r="E75" s="15">
        <f>'для bus.gov.ru'!H64</f>
        <v>0.8</v>
      </c>
      <c r="F75" s="10" t="s">
        <v>160</v>
      </c>
      <c r="G75" s="11">
        <f>'Рейтинговая таблица организаций'!D64</f>
        <v>14</v>
      </c>
      <c r="H75" s="11">
        <f>'Рейтинговая таблица организаций'!E64</f>
        <v>14</v>
      </c>
      <c r="I75" s="10" t="s">
        <v>161</v>
      </c>
      <c r="J75" s="11">
        <f>'Рейтинговая таблица организаций'!F64</f>
        <v>53</v>
      </c>
      <c r="K75" s="11">
        <f>'Рейтинговая таблица организаций'!G64</f>
        <v>53</v>
      </c>
      <c r="L75" s="12" t="str">
        <f>IF('Рейтинговая таблица организаций'!H64&lt;1,"Отсутствуют или не функционируют дистанционные способы взаимодействия",(IF('Рейтинговая таблица организаций'!H64&lt;4,"В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5" s="17">
        <f>'Рейтинговая таблица организаций'!H64</f>
        <v>4</v>
      </c>
      <c r="N75" s="12">
        <f>IF('Рейтинговая таблица организаций'!H64&lt;1,0,(IF('Рейтинговая таблица организаций'!H64&lt;4,30,100)))</f>
        <v>100</v>
      </c>
      <c r="O75" s="12" t="s">
        <v>162</v>
      </c>
      <c r="P75" s="12">
        <f>'Рейтинговая таблица организаций'!I64</f>
        <v>35</v>
      </c>
      <c r="Q75" s="12">
        <f>'Рейтинговая таблица организаций'!J64</f>
        <v>35</v>
      </c>
      <c r="R75" s="12" t="s">
        <v>163</v>
      </c>
      <c r="S75" s="12">
        <f>'Рейтинговая таблица организаций'!K64</f>
        <v>34</v>
      </c>
      <c r="T75" s="12">
        <f>'Рейтинговая таблица организаций'!L64</f>
        <v>34</v>
      </c>
      <c r="U75" s="12" t="str">
        <f>IF('Рейтинговая таблица организаций'!U64&lt;1,"Отсутствуют комфортные условия",(IF('Рейтинговая таблица организаций'!U64&lt;5,"Количество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5" s="17">
        <f>'Рейтинговая таблица организаций'!U64</f>
        <v>5</v>
      </c>
      <c r="W75" s="12">
        <f>IF('Рейтинговая таблица организаций'!U64&lt;1,0,(IF('Рейтинговая таблица организаций'!U64&lt;4,20,100)))</f>
        <v>100</v>
      </c>
      <c r="X75" s="12" t="s">
        <v>164</v>
      </c>
      <c r="Y75" s="12">
        <f>'Рейтинговая таблица организаций'!X64</f>
        <v>35</v>
      </c>
      <c r="Z75" s="12">
        <f>'Рейтинговая таблица организаций'!Y64</f>
        <v>36</v>
      </c>
      <c r="AA75" s="12" t="str">
        <f>IF('Рейтинговая таблица организаций'!AD64&lt;1,"Отсутствуют условия доступности для инвалидов",(IF('Рейтинговая таблица организаций'!AD64&lt;5,"Количество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5" s="16">
        <f>'Рейтинговая таблица организаций'!AD64</f>
        <v>0</v>
      </c>
      <c r="AC75" s="12">
        <f>IF('Рейтинговая таблица организаций'!AD64&lt;1,0,(IF('Рейтинговая таблица организаций'!AD64&lt;5,20,100)))</f>
        <v>0</v>
      </c>
      <c r="AD75" s="12" t="str">
        <f>IF('Рейтинговая таблица организаций'!AE64&lt;1,"Отсутствуют условия доступности, позволяющие инвалидам получать услуги наравне с другими",(IF('Рейтинговая таблица организаций'!AE64&lt;5,"Количество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5" s="17">
        <f>'Рейтинговая таблица организаций'!AE64</f>
        <v>3</v>
      </c>
      <c r="AF75" s="12">
        <f>IF('Рейтинговая таблица организаций'!AE64&lt;1,0,(IF('Рейтинговая таблица организаций'!AE64&lt;5,20,100)))</f>
        <v>20</v>
      </c>
      <c r="AG75" s="12" t="s">
        <v>165</v>
      </c>
      <c r="AH75" s="12">
        <f>'Рейтинговая таблица организаций'!AF64</f>
        <v>33</v>
      </c>
      <c r="AI75" s="12">
        <f>'Рейтинговая таблица организаций'!AG64</f>
        <v>33</v>
      </c>
      <c r="AJ75" s="12" t="s">
        <v>166</v>
      </c>
      <c r="AK75" s="12">
        <f>'Рейтинговая таблица организаций'!AL64</f>
        <v>36</v>
      </c>
      <c r="AL75" s="12">
        <f>'Рейтинговая таблица организаций'!AM64</f>
        <v>36</v>
      </c>
      <c r="AM75" s="12" t="s">
        <v>167</v>
      </c>
      <c r="AN75" s="12">
        <f>'Рейтинговая таблица организаций'!AN64</f>
        <v>36</v>
      </c>
      <c r="AO75" s="12">
        <f>'Рейтинговая таблица организаций'!AO64</f>
        <v>36</v>
      </c>
      <c r="AP75" s="12" t="s">
        <v>168</v>
      </c>
      <c r="AQ75" s="12">
        <f>'Рейтинговая таблица организаций'!AP64</f>
        <v>34</v>
      </c>
      <c r="AR75" s="12">
        <f>'Рейтинговая таблица организаций'!AQ64</f>
        <v>35</v>
      </c>
      <c r="AS75" s="12" t="s">
        <v>169</v>
      </c>
      <c r="AT75" s="12">
        <f>'Рейтинговая таблица организаций'!AV64</f>
        <v>36</v>
      </c>
      <c r="AU75" s="12">
        <f>'Рейтинговая таблица организаций'!AW64</f>
        <v>36</v>
      </c>
      <c r="AV75" s="12" t="s">
        <v>170</v>
      </c>
      <c r="AW75" s="12">
        <f>'Рейтинговая таблица организаций'!AX64</f>
        <v>36</v>
      </c>
      <c r="AX75" s="12">
        <f>'Рейтинговая таблица организаций'!AY64</f>
        <v>36</v>
      </c>
      <c r="AY75" s="12" t="s">
        <v>171</v>
      </c>
      <c r="AZ75" s="12">
        <f>'Рейтинговая таблица организаций'!AZ64</f>
        <v>36</v>
      </c>
      <c r="BA75" s="12">
        <f>'Рейтинговая таблица организаций'!BA64</f>
        <v>36</v>
      </c>
    </row>
    <row r="76" spans="1:53" ht="15.75">
      <c r="A76" s="9">
        <f>'бланки '!CY67</f>
        <v>62</v>
      </c>
      <c r="B76" s="9" t="str">
        <f>'бланки '!C67</f>
        <v>Муниципальное бюджетное общеобразовательное учреждение «Барановская средняя общеобразовательная школа» Ливенского района Орловской области</v>
      </c>
      <c r="C76" s="9">
        <f>'для bus.gov.ru'!C65</f>
        <v>33</v>
      </c>
      <c r="D76" s="9">
        <f>'для bus.gov.ru'!D65</f>
        <v>26</v>
      </c>
      <c r="E76" s="15">
        <f>'для bus.gov.ru'!H65</f>
        <v>0.78787878787878785</v>
      </c>
      <c r="F76" s="10" t="s">
        <v>160</v>
      </c>
      <c r="G76" s="11">
        <f>'Рейтинговая таблица организаций'!D65</f>
        <v>13</v>
      </c>
      <c r="H76" s="11">
        <f>'Рейтинговая таблица организаций'!E65</f>
        <v>13</v>
      </c>
      <c r="I76" s="10" t="s">
        <v>161</v>
      </c>
      <c r="J76" s="11">
        <f>'Рейтинговая таблица организаций'!F65</f>
        <v>54</v>
      </c>
      <c r="K76" s="11">
        <f>'Рейтинговая таблица организаций'!G65</f>
        <v>57</v>
      </c>
      <c r="L76" s="12" t="str">
        <f>IF('Рейтинговая таблица организаций'!H65&lt;1,"Отсутствуют или не функционируют дистанционные способы взаимодействия",(IF('Рейтинговая таблица организаций'!H65&lt;4,"В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6" s="17">
        <f>'Рейтинговая таблица организаций'!H65</f>
        <v>4</v>
      </c>
      <c r="N76" s="12">
        <f>IF('Рейтинговая таблица организаций'!H65&lt;1,0,(IF('Рейтинговая таблица организаций'!H65&lt;4,30,100)))</f>
        <v>100</v>
      </c>
      <c r="O76" s="12" t="s">
        <v>162</v>
      </c>
      <c r="P76" s="12">
        <f>'Рейтинговая таблица организаций'!I65</f>
        <v>24</v>
      </c>
      <c r="Q76" s="12">
        <f>'Рейтинговая таблица организаций'!J65</f>
        <v>25</v>
      </c>
      <c r="R76" s="12" t="s">
        <v>163</v>
      </c>
      <c r="S76" s="12">
        <f>'Рейтинговая таблица организаций'!K65</f>
        <v>20</v>
      </c>
      <c r="T76" s="12">
        <f>'Рейтинговая таблица организаций'!L65</f>
        <v>20</v>
      </c>
      <c r="U76" s="12" t="str">
        <f>IF('Рейтинговая таблица организаций'!U65&lt;1,"Отсутствуют комфортные условия",(IF('Рейтинговая таблица организаций'!U65&lt;5,"Количество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6" s="17">
        <f>'Рейтинговая таблица организаций'!U65</f>
        <v>5</v>
      </c>
      <c r="W76" s="12">
        <f>IF('Рейтинговая таблица организаций'!U65&lt;1,0,(IF('Рейтинговая таблица организаций'!U65&lt;4,20,100)))</f>
        <v>100</v>
      </c>
      <c r="X76" s="12" t="s">
        <v>164</v>
      </c>
      <c r="Y76" s="12">
        <f>'Рейтинговая таблица организаций'!X65</f>
        <v>26</v>
      </c>
      <c r="Z76" s="12">
        <f>'Рейтинговая таблица организаций'!Y65</f>
        <v>26</v>
      </c>
      <c r="AA76" s="12" t="str">
        <f>IF('Рейтинговая таблица организаций'!AD65&lt;1,"Отсутствуют условия доступности для инвалидов",(IF('Рейтинговая таблица организаций'!AD65&lt;5,"Количество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6" s="16">
        <f>'Рейтинговая таблица организаций'!AD65</f>
        <v>1</v>
      </c>
      <c r="AC76" s="12">
        <f>IF('Рейтинговая таблица организаций'!AD65&lt;1,0,(IF('Рейтинговая таблица организаций'!AD65&lt;5,20,100)))</f>
        <v>20</v>
      </c>
      <c r="AD76" s="12" t="str">
        <f>IF('Рейтинговая таблица организаций'!AE65&lt;1,"Отсутствуют условия доступности, позволяющие инвалидам получать услуги наравне с другими",(IF('Рейтинговая таблица организаций'!AE65&lt;5,"Количество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6" s="17">
        <f>'Рейтинговая таблица организаций'!AE65</f>
        <v>3</v>
      </c>
      <c r="AF76" s="12">
        <f>IF('Рейтинговая таблица организаций'!AE65&lt;1,0,(IF('Рейтинговая таблица организаций'!AE65&lt;5,20,100)))</f>
        <v>20</v>
      </c>
      <c r="AG76" s="12" t="s">
        <v>165</v>
      </c>
      <c r="AH76" s="12">
        <f>'Рейтинговая таблица организаций'!AF65</f>
        <v>1</v>
      </c>
      <c r="AI76" s="12">
        <f>'Рейтинговая таблица организаций'!AG65</f>
        <v>1</v>
      </c>
      <c r="AJ76" s="12" t="s">
        <v>166</v>
      </c>
      <c r="AK76" s="12">
        <f>'Рейтинговая таблица организаций'!AL65</f>
        <v>26</v>
      </c>
      <c r="AL76" s="12">
        <f>'Рейтинговая таблица организаций'!AM65</f>
        <v>26</v>
      </c>
      <c r="AM76" s="12" t="s">
        <v>167</v>
      </c>
      <c r="AN76" s="12">
        <f>'Рейтинговая таблица организаций'!AN65</f>
        <v>26</v>
      </c>
      <c r="AO76" s="12">
        <f>'Рейтинговая таблица организаций'!AO65</f>
        <v>26</v>
      </c>
      <c r="AP76" s="12" t="s">
        <v>168</v>
      </c>
      <c r="AQ76" s="12">
        <f>'Рейтинговая таблица организаций'!AP65</f>
        <v>21</v>
      </c>
      <c r="AR76" s="12">
        <f>'Рейтинговая таблица организаций'!AQ65</f>
        <v>22</v>
      </c>
      <c r="AS76" s="12" t="s">
        <v>169</v>
      </c>
      <c r="AT76" s="12">
        <f>'Рейтинговая таблица организаций'!AV65</f>
        <v>26</v>
      </c>
      <c r="AU76" s="12">
        <f>'Рейтинговая таблица организаций'!AW65</f>
        <v>26</v>
      </c>
      <c r="AV76" s="12" t="s">
        <v>170</v>
      </c>
      <c r="AW76" s="12">
        <f>'Рейтинговая таблица организаций'!AX65</f>
        <v>26</v>
      </c>
      <c r="AX76" s="12">
        <f>'Рейтинговая таблица организаций'!AY65</f>
        <v>26</v>
      </c>
      <c r="AY76" s="12" t="s">
        <v>171</v>
      </c>
      <c r="AZ76" s="12">
        <f>'Рейтинговая таблица организаций'!AZ65</f>
        <v>25</v>
      </c>
      <c r="BA76" s="12">
        <f>'Рейтинговая таблица организаций'!BA65</f>
        <v>26</v>
      </c>
    </row>
    <row r="77" spans="1:53" ht="15.75">
      <c r="A77" s="9">
        <f>'бланки '!CY68</f>
        <v>63</v>
      </c>
      <c r="B77" s="9" t="str">
        <f>'бланки '!C68</f>
        <v>Муниципальное бюджетное общеобразовательное учреждение «Введенская средняя общеобразовательная школа» Ливенского района Орловской области</v>
      </c>
      <c r="C77" s="9">
        <f>'для bus.gov.ru'!C66</f>
        <v>26</v>
      </c>
      <c r="D77" s="9">
        <f>'для bus.gov.ru'!D66</f>
        <v>25</v>
      </c>
      <c r="E77" s="15">
        <f>'для bus.gov.ru'!H66</f>
        <v>0.96153846153846156</v>
      </c>
      <c r="F77" s="10" t="s">
        <v>160</v>
      </c>
      <c r="G77" s="11">
        <f>'Рейтинговая таблица организаций'!D66</f>
        <v>13</v>
      </c>
      <c r="H77" s="11">
        <f>'Рейтинговая таблица организаций'!E66</f>
        <v>13</v>
      </c>
      <c r="I77" s="10" t="s">
        <v>161</v>
      </c>
      <c r="J77" s="11">
        <f>'Рейтинговая таблица организаций'!F66</f>
        <v>49.5</v>
      </c>
      <c r="K77" s="11">
        <f>'Рейтинговая таблица организаций'!G66</f>
        <v>54</v>
      </c>
      <c r="L77" s="12" t="str">
        <f>IF('Рейтинговая таблица организаций'!H66&lt;1,"Отсутствуют или не функционируют дистанционные способы взаимодействия",(IF('Рейтинговая таблица организаций'!H66&lt;4,"В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77" s="17">
        <f>'Рейтинговая таблица организаций'!H66</f>
        <v>4</v>
      </c>
      <c r="N77" s="12">
        <f>IF('Рейтинговая таблица организаций'!H66&lt;1,0,(IF('Рейтинговая таблица организаций'!H66&lt;4,30,100)))</f>
        <v>100</v>
      </c>
      <c r="O77" s="12" t="s">
        <v>162</v>
      </c>
      <c r="P77" s="12">
        <f>'Рейтинговая таблица организаций'!I66</f>
        <v>25</v>
      </c>
      <c r="Q77" s="12">
        <f>'Рейтинговая таблица организаций'!J66</f>
        <v>25</v>
      </c>
      <c r="R77" s="12" t="s">
        <v>163</v>
      </c>
      <c r="S77" s="12">
        <f>'Рейтинговая таблица организаций'!K66</f>
        <v>22</v>
      </c>
      <c r="T77" s="12">
        <f>'Рейтинговая таблица организаций'!L66</f>
        <v>22</v>
      </c>
      <c r="U77" s="12" t="str">
        <f>IF('Рейтинговая таблица организаций'!U66&lt;1,"Отсутствуют комфортные условия",(IF('Рейтинговая таблица организаций'!U66&lt;5,"Количество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7" s="17">
        <f>'Рейтинговая таблица организаций'!U66</f>
        <v>5</v>
      </c>
      <c r="W77" s="12">
        <f>IF('Рейтинговая таблица организаций'!U66&lt;1,0,(IF('Рейтинговая таблица организаций'!U66&lt;4,20,100)))</f>
        <v>100</v>
      </c>
      <c r="X77" s="12" t="s">
        <v>164</v>
      </c>
      <c r="Y77" s="12">
        <f>'Рейтинговая таблица организаций'!X66</f>
        <v>25</v>
      </c>
      <c r="Z77" s="12">
        <f>'Рейтинговая таблица организаций'!Y66</f>
        <v>25</v>
      </c>
      <c r="AA77" s="12" t="str">
        <f>IF('Рейтинговая таблица организаций'!AD66&lt;1,"Отсутствуют условия доступности для инвалидов",(IF('Рейтинговая таблица организаций'!AD66&lt;5,"Количество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7" s="16">
        <f>'Рейтинговая таблица организаций'!AD66</f>
        <v>0</v>
      </c>
      <c r="AC77" s="12">
        <f>IF('Рейтинговая таблица организаций'!AD66&lt;1,0,(IF('Рейтинговая таблица организаций'!AD66&lt;5,20,100)))</f>
        <v>0</v>
      </c>
      <c r="AD77" s="12" t="str">
        <f>IF('Рейтинговая таблица организаций'!AE66&lt;1,"Отсутствуют условия доступности, позволяющие инвалидам получать услуги наравне с другими",(IF('Рейтинговая таблица организаций'!AE66&lt;5,"Количество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7" s="17">
        <f>'Рейтинговая таблица организаций'!AE66</f>
        <v>3</v>
      </c>
      <c r="AF77" s="12">
        <f>IF('Рейтинговая таблица организаций'!AE66&lt;1,0,(IF('Рейтинговая таблица организаций'!AE66&lt;5,20,100)))</f>
        <v>20</v>
      </c>
      <c r="AG77" s="12" t="s">
        <v>165</v>
      </c>
      <c r="AH77" s="12">
        <f>'Рейтинговая таблица организаций'!AF66</f>
        <v>1</v>
      </c>
      <c r="AI77" s="12">
        <f>'Рейтинговая таблица организаций'!AG66</f>
        <v>1</v>
      </c>
      <c r="AJ77" s="12" t="s">
        <v>166</v>
      </c>
      <c r="AK77" s="12">
        <f>'Рейтинговая таблица организаций'!AL66</f>
        <v>25</v>
      </c>
      <c r="AL77" s="12">
        <f>'Рейтинговая таблица организаций'!AM66</f>
        <v>25</v>
      </c>
      <c r="AM77" s="12" t="s">
        <v>167</v>
      </c>
      <c r="AN77" s="12">
        <f>'Рейтинговая таблица организаций'!AN66</f>
        <v>25</v>
      </c>
      <c r="AO77" s="12">
        <f>'Рейтинговая таблица организаций'!AO66</f>
        <v>25</v>
      </c>
      <c r="AP77" s="12" t="s">
        <v>168</v>
      </c>
      <c r="AQ77" s="12">
        <f>'Рейтинговая таблица организаций'!AP66</f>
        <v>22</v>
      </c>
      <c r="AR77" s="12">
        <f>'Рейтинговая таблица организаций'!AQ66</f>
        <v>22</v>
      </c>
      <c r="AS77" s="12" t="s">
        <v>169</v>
      </c>
      <c r="AT77" s="12">
        <f>'Рейтинговая таблица организаций'!AV66</f>
        <v>25</v>
      </c>
      <c r="AU77" s="12">
        <f>'Рейтинговая таблица организаций'!AW66</f>
        <v>25</v>
      </c>
      <c r="AV77" s="12" t="s">
        <v>170</v>
      </c>
      <c r="AW77" s="12">
        <f>'Рейтинговая таблица организаций'!AX66</f>
        <v>25</v>
      </c>
      <c r="AX77" s="12">
        <f>'Рейтинговая таблица организаций'!AY66</f>
        <v>25</v>
      </c>
      <c r="AY77" s="12" t="s">
        <v>171</v>
      </c>
      <c r="AZ77" s="12">
        <f>'Рейтинговая таблица организаций'!AZ66</f>
        <v>25</v>
      </c>
      <c r="BA77" s="12">
        <f>'Рейтинговая таблица организаций'!BA66</f>
        <v>25</v>
      </c>
    </row>
    <row r="78" spans="1:53" ht="15.75">
      <c r="A78" s="9">
        <f>'бланки '!CY69</f>
        <v>64</v>
      </c>
      <c r="B78" s="9" t="str">
        <f>'бланки '!C69</f>
        <v>Муниципальное бюджетное общеобразовательное учреждение «Козьминская средняя общеобразовательная школа» Ливенского района Орловской области</v>
      </c>
      <c r="C78" s="9">
        <f>'для bus.gov.ru'!C67</f>
        <v>58</v>
      </c>
      <c r="D78" s="9">
        <f>'для bus.gov.ru'!D67</f>
        <v>55</v>
      </c>
      <c r="E78" s="15">
        <f>'для bus.gov.ru'!H67</f>
        <v>0.94827586206896552</v>
      </c>
      <c r="F78" s="10" t="s">
        <v>160</v>
      </c>
      <c r="G78" s="11">
        <f>'Рейтинговая таблица организаций'!D67</f>
        <v>14</v>
      </c>
      <c r="H78" s="11">
        <f>'Рейтинговая таблица организаций'!E67</f>
        <v>14</v>
      </c>
      <c r="I78" s="10" t="s">
        <v>161</v>
      </c>
      <c r="J78" s="11">
        <f>'Рейтинговая таблица организаций'!F67</f>
        <v>55</v>
      </c>
      <c r="K78" s="11">
        <f>'Рейтинговая таблица организаций'!G67</f>
        <v>55</v>
      </c>
      <c r="L78" s="12" t="str">
        <f>IF('Рейтинговая таблица организаций'!H67&lt;1,"Отсутствуют или не функционируют дистанционные способы взаимодействия",(IF('Рейтинговая таблица организаций'!H67&lt;4,"В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78" s="17">
        <f>'Рейтинговая таблица организаций'!H67</f>
        <v>3</v>
      </c>
      <c r="N78" s="12">
        <f>IF('Рейтинговая таблица организаций'!H67&lt;1,0,(IF('Рейтинговая таблица организаций'!H67&lt;4,30,100)))</f>
        <v>30</v>
      </c>
      <c r="O78" s="12" t="s">
        <v>162</v>
      </c>
      <c r="P78" s="12">
        <f>'Рейтинговая таблица организаций'!I67</f>
        <v>45</v>
      </c>
      <c r="Q78" s="12">
        <f>'Рейтинговая таблица организаций'!J67</f>
        <v>45</v>
      </c>
      <c r="R78" s="12" t="s">
        <v>163</v>
      </c>
      <c r="S78" s="12">
        <f>'Рейтинговая таблица организаций'!K67</f>
        <v>42</v>
      </c>
      <c r="T78" s="12">
        <f>'Рейтинговая таблица организаций'!L67</f>
        <v>42</v>
      </c>
      <c r="U78" s="12" t="str">
        <f>IF('Рейтинговая таблица организаций'!U67&lt;1,"Отсутствуют комфортные условия",(IF('Рейтинговая таблица организаций'!U67&lt;5,"Количество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8" s="17">
        <f>'Рейтинговая таблица организаций'!U67</f>
        <v>5</v>
      </c>
      <c r="W78" s="12">
        <f>IF('Рейтинговая таблица организаций'!U67&lt;1,0,(IF('Рейтинговая таблица организаций'!U67&lt;4,20,100)))</f>
        <v>100</v>
      </c>
      <c r="X78" s="12" t="s">
        <v>164</v>
      </c>
      <c r="Y78" s="12">
        <f>'Рейтинговая таблица организаций'!X67</f>
        <v>55</v>
      </c>
      <c r="Z78" s="12">
        <f>'Рейтинговая таблица организаций'!Y67</f>
        <v>55</v>
      </c>
      <c r="AA78" s="12" t="str">
        <f>IF('Рейтинговая таблица организаций'!AD67&lt;1,"Отсутствуют условия доступности для инвалидов",(IF('Рейтинговая таблица организаций'!AD67&lt;5,"Количество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78" s="16">
        <f>'Рейтинговая таблица организаций'!AD67</f>
        <v>1</v>
      </c>
      <c r="AC78" s="12">
        <f>IF('Рейтинговая таблица организаций'!AD67&lt;1,0,(IF('Рейтинговая таблица организаций'!AD67&lt;5,20,100)))</f>
        <v>20</v>
      </c>
      <c r="AD78" s="12" t="str">
        <f>IF('Рейтинговая таблица организаций'!AE67&lt;1,"Отсутствуют условия доступности, позволяющие инвалидам получать услуги наравне с другими",(IF('Рейтинговая таблица организаций'!AE67&lt;5,"Количество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8" s="17">
        <f>'Рейтинговая таблица организаций'!AE67</f>
        <v>3</v>
      </c>
      <c r="AF78" s="12">
        <f>IF('Рейтинговая таблица организаций'!AE67&lt;1,0,(IF('Рейтинговая таблица организаций'!AE67&lt;5,20,100)))</f>
        <v>20</v>
      </c>
      <c r="AG78" s="12" t="s">
        <v>165</v>
      </c>
      <c r="AH78" s="12">
        <f>'Рейтинговая таблица организаций'!AF67</f>
        <v>4</v>
      </c>
      <c r="AI78" s="12">
        <f>'Рейтинговая таблица организаций'!AG67</f>
        <v>5</v>
      </c>
      <c r="AJ78" s="12" t="s">
        <v>166</v>
      </c>
      <c r="AK78" s="12">
        <f>'Рейтинговая таблица организаций'!AL67</f>
        <v>54</v>
      </c>
      <c r="AL78" s="12">
        <f>'Рейтинговая таблица организаций'!AM67</f>
        <v>55</v>
      </c>
      <c r="AM78" s="12" t="s">
        <v>167</v>
      </c>
      <c r="AN78" s="12">
        <f>'Рейтинговая таблица организаций'!AN67</f>
        <v>55</v>
      </c>
      <c r="AO78" s="12">
        <f>'Рейтинговая таблица организаций'!AO67</f>
        <v>55</v>
      </c>
      <c r="AP78" s="12" t="s">
        <v>168</v>
      </c>
      <c r="AQ78" s="12">
        <f>'Рейтинговая таблица организаций'!AP67</f>
        <v>50</v>
      </c>
      <c r="AR78" s="12">
        <f>'Рейтинговая таблица организаций'!AQ67</f>
        <v>50</v>
      </c>
      <c r="AS78" s="12" t="s">
        <v>169</v>
      </c>
      <c r="AT78" s="12">
        <f>'Рейтинговая таблица организаций'!AV67</f>
        <v>54</v>
      </c>
      <c r="AU78" s="12">
        <f>'Рейтинговая таблица организаций'!AW67</f>
        <v>55</v>
      </c>
      <c r="AV78" s="12" t="s">
        <v>170</v>
      </c>
      <c r="AW78" s="12">
        <f>'Рейтинговая таблица организаций'!AX67</f>
        <v>54</v>
      </c>
      <c r="AX78" s="12">
        <f>'Рейтинговая таблица организаций'!AY67</f>
        <v>55</v>
      </c>
      <c r="AY78" s="12" t="s">
        <v>171</v>
      </c>
      <c r="AZ78" s="12">
        <f>'Рейтинговая таблица организаций'!AZ67</f>
        <v>54</v>
      </c>
      <c r="BA78" s="12">
        <f>'Рейтинговая таблица организаций'!BA67</f>
        <v>55</v>
      </c>
    </row>
    <row r="79" spans="1:53" ht="15.75">
      <c r="A79" s="9">
        <f>'бланки '!CY70</f>
        <v>65</v>
      </c>
      <c r="B79" s="9" t="str">
        <f>'бланки '!C70</f>
        <v>Муниципальное бюджетное общеобразовательное учреждение «Островская средняя общеобразовательная школа» Ливенского района Орловской области</v>
      </c>
      <c r="C79" s="9">
        <f>'для bus.gov.ru'!C68</f>
        <v>44</v>
      </c>
      <c r="D79" s="9">
        <f>'для bus.gov.ru'!D68</f>
        <v>31</v>
      </c>
      <c r="E79" s="15">
        <f>'для bus.gov.ru'!H68</f>
        <v>0.70454545454545459</v>
      </c>
      <c r="F79" s="10" t="s">
        <v>160</v>
      </c>
      <c r="G79" s="11">
        <f>'Рейтинговая таблица организаций'!D68</f>
        <v>14</v>
      </c>
      <c r="H79" s="11">
        <f>'Рейтинговая таблица организаций'!E68</f>
        <v>14</v>
      </c>
      <c r="I79" s="10" t="s">
        <v>161</v>
      </c>
      <c r="J79" s="11">
        <f>'Рейтинговая таблица организаций'!F68</f>
        <v>50</v>
      </c>
      <c r="K79" s="11">
        <f>'Рейтинговая таблица организаций'!G68</f>
        <v>54</v>
      </c>
      <c r="L79" s="12" t="str">
        <f>IF('Рейтинговая таблица организаций'!H68&lt;1,"Отсутствуют или не функционируют дистанционные способы взаимодействия",(IF('Рейтинговая таблица организаций'!H68&lt;4,"В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79" s="17">
        <f>'Рейтинговая таблица организаций'!H68</f>
        <v>3</v>
      </c>
      <c r="N79" s="12">
        <f>IF('Рейтинговая таблица организаций'!H68&lt;1,0,(IF('Рейтинговая таблица организаций'!H68&lt;4,30,100)))</f>
        <v>30</v>
      </c>
      <c r="O79" s="12" t="s">
        <v>162</v>
      </c>
      <c r="P79" s="12">
        <f>'Рейтинговая таблица организаций'!I68</f>
        <v>27</v>
      </c>
      <c r="Q79" s="12">
        <f>'Рейтинговая таблица организаций'!J68</f>
        <v>28</v>
      </c>
      <c r="R79" s="12" t="s">
        <v>163</v>
      </c>
      <c r="S79" s="12">
        <f>'Рейтинговая таблица организаций'!K68</f>
        <v>24</v>
      </c>
      <c r="T79" s="12">
        <f>'Рейтинговая таблица организаций'!L68</f>
        <v>25</v>
      </c>
      <c r="U79" s="12" t="str">
        <f>IF('Рейтинговая таблица организаций'!U68&lt;1,"Отсутствуют комфортные условия",(IF('Рейтинговая таблица организаций'!U68&lt;5,"Количество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79" s="17">
        <f>'Рейтинговая таблица организаций'!U68</f>
        <v>5</v>
      </c>
      <c r="W79" s="12">
        <f>IF('Рейтинговая таблица организаций'!U68&lt;1,0,(IF('Рейтинговая таблица организаций'!U68&lt;4,20,100)))</f>
        <v>100</v>
      </c>
      <c r="X79" s="12" t="s">
        <v>164</v>
      </c>
      <c r="Y79" s="12">
        <f>'Рейтинговая таблица организаций'!X68</f>
        <v>30</v>
      </c>
      <c r="Z79" s="12">
        <f>'Рейтинговая таблица организаций'!Y68</f>
        <v>31</v>
      </c>
      <c r="AA79" s="12" t="str">
        <f>IF('Рейтинговая таблица организаций'!AD68&lt;1,"Отсутствуют условия доступности для инвалидов",(IF('Рейтинговая таблица организаций'!AD68&lt;5,"Количество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79" s="16">
        <f>'Рейтинговая таблица организаций'!AD68</f>
        <v>0</v>
      </c>
      <c r="AC79" s="12">
        <f>IF('Рейтинговая таблица организаций'!AD68&lt;1,0,(IF('Рейтинговая таблица организаций'!AD68&lt;5,20,100)))</f>
        <v>0</v>
      </c>
      <c r="AD79" s="12" t="str">
        <f>IF('Рейтинговая таблица организаций'!AE68&lt;1,"Отсутствуют условия доступности, позволяющие инвалидам получать услуги наравне с другими",(IF('Рейтинговая таблица организаций'!AE68&lt;5,"Количество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79" s="17">
        <f>'Рейтинговая таблица организаций'!AE68</f>
        <v>3</v>
      </c>
      <c r="AF79" s="12">
        <f>IF('Рейтинговая таблица организаций'!AE68&lt;1,0,(IF('Рейтинговая таблица организаций'!AE68&lt;5,20,100)))</f>
        <v>20</v>
      </c>
      <c r="AG79" s="12" t="s">
        <v>165</v>
      </c>
      <c r="AH79" s="12">
        <f>'Рейтинговая таблица организаций'!AF68</f>
        <v>21</v>
      </c>
      <c r="AI79" s="12">
        <f>'Рейтинговая таблица организаций'!AG68</f>
        <v>21</v>
      </c>
      <c r="AJ79" s="12" t="s">
        <v>166</v>
      </c>
      <c r="AK79" s="12">
        <f>'Рейтинговая таблица организаций'!AL68</f>
        <v>30</v>
      </c>
      <c r="AL79" s="12">
        <f>'Рейтинговая таблица организаций'!AM68</f>
        <v>31</v>
      </c>
      <c r="AM79" s="12" t="s">
        <v>167</v>
      </c>
      <c r="AN79" s="12">
        <f>'Рейтинговая таблица организаций'!AN68</f>
        <v>30</v>
      </c>
      <c r="AO79" s="12">
        <f>'Рейтинговая таблица организаций'!AO68</f>
        <v>31</v>
      </c>
      <c r="AP79" s="12" t="s">
        <v>168</v>
      </c>
      <c r="AQ79" s="12">
        <f>'Рейтинговая таблица организаций'!AP68</f>
        <v>27</v>
      </c>
      <c r="AR79" s="12">
        <f>'Рейтинговая таблица организаций'!AQ68</f>
        <v>28</v>
      </c>
      <c r="AS79" s="12" t="s">
        <v>169</v>
      </c>
      <c r="AT79" s="12">
        <f>'Рейтинговая таблица организаций'!AV68</f>
        <v>30</v>
      </c>
      <c r="AU79" s="12">
        <f>'Рейтинговая таблица организаций'!AW68</f>
        <v>31</v>
      </c>
      <c r="AV79" s="12" t="s">
        <v>170</v>
      </c>
      <c r="AW79" s="12">
        <f>'Рейтинговая таблица организаций'!AX68</f>
        <v>31</v>
      </c>
      <c r="AX79" s="12">
        <f>'Рейтинговая таблица организаций'!AY68</f>
        <v>31</v>
      </c>
      <c r="AY79" s="12" t="s">
        <v>171</v>
      </c>
      <c r="AZ79" s="12">
        <f>'Рейтинговая таблица организаций'!AZ68</f>
        <v>30</v>
      </c>
      <c r="BA79" s="12">
        <f>'Рейтинговая таблица организаций'!BA68</f>
        <v>31</v>
      </c>
    </row>
    <row r="80" spans="1:53" ht="15.75">
      <c r="A80" s="9">
        <f>'бланки '!CY71</f>
        <v>66</v>
      </c>
      <c r="B80" s="9" t="str">
        <f>'бланки '!C71</f>
        <v>Муниципальное бюджетное общеобразовательное учреждение «Покровская средняя общеобразовательная школа» Ливенского района Орловской области</v>
      </c>
      <c r="C80" s="9">
        <f>'для bus.gov.ru'!C69</f>
        <v>48</v>
      </c>
      <c r="D80" s="9">
        <f>'для bus.gov.ru'!D69</f>
        <v>34</v>
      </c>
      <c r="E80" s="15">
        <f>'для bus.gov.ru'!H69</f>
        <v>0.70833333333333337</v>
      </c>
      <c r="F80" s="10" t="s">
        <v>160</v>
      </c>
      <c r="G80" s="11">
        <f>'Рейтинговая таблица организаций'!D69</f>
        <v>14</v>
      </c>
      <c r="H80" s="11">
        <f>'Рейтинговая таблица организаций'!E69</f>
        <v>14</v>
      </c>
      <c r="I80" s="10" t="s">
        <v>161</v>
      </c>
      <c r="J80" s="11">
        <f>'Рейтинговая таблица организаций'!F69</f>
        <v>41</v>
      </c>
      <c r="K80" s="11">
        <f>'Рейтинговая таблица организаций'!G69</f>
        <v>55</v>
      </c>
      <c r="L80" s="12" t="str">
        <f>IF('Рейтинговая таблица организаций'!H69&lt;1,"Отсутствуют или не функционируют дистанционные способы взаимодействия",(IF('Рейтинговая таблица организаций'!H69&lt;4,"В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0" s="17">
        <f>'Рейтинговая таблица организаций'!H69</f>
        <v>4</v>
      </c>
      <c r="N80" s="12">
        <f>IF('Рейтинговая таблица организаций'!H69&lt;1,0,(IF('Рейтинговая таблица организаций'!H69&lt;4,30,100)))</f>
        <v>100</v>
      </c>
      <c r="O80" s="12" t="s">
        <v>162</v>
      </c>
      <c r="P80" s="12">
        <f>'Рейтинговая таблица организаций'!I69</f>
        <v>31</v>
      </c>
      <c r="Q80" s="12">
        <f>'Рейтинговая таблица организаций'!J69</f>
        <v>31</v>
      </c>
      <c r="R80" s="12" t="s">
        <v>163</v>
      </c>
      <c r="S80" s="12">
        <f>'Рейтинговая таблица организаций'!K69</f>
        <v>25</v>
      </c>
      <c r="T80" s="12">
        <f>'Рейтинговая таблица организаций'!L69</f>
        <v>25</v>
      </c>
      <c r="U80" s="12" t="str">
        <f>IF('Рейтинговая таблица организаций'!U69&lt;1,"Отсутствуют комфортные условия",(IF('Рейтинговая таблица организаций'!U69&lt;5,"Количество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0" s="17">
        <f>'Рейтинговая таблица организаций'!U69</f>
        <v>5</v>
      </c>
      <c r="W80" s="12">
        <f>IF('Рейтинговая таблица организаций'!U69&lt;1,0,(IF('Рейтинговая таблица организаций'!U69&lt;4,20,100)))</f>
        <v>100</v>
      </c>
      <c r="X80" s="12" t="s">
        <v>164</v>
      </c>
      <c r="Y80" s="12">
        <f>'Рейтинговая таблица организаций'!X69</f>
        <v>33</v>
      </c>
      <c r="Z80" s="12">
        <f>'Рейтинговая таблица организаций'!Y69</f>
        <v>34</v>
      </c>
      <c r="AA80" s="12" t="str">
        <f>IF('Рейтинговая таблица организаций'!AD69&lt;1,"Отсутствуют условия доступности для инвалидов",(IF('Рейтинговая таблица организаций'!AD69&lt;5,"Количество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0" s="16">
        <f>'Рейтинговая таблица организаций'!AD69</f>
        <v>0</v>
      </c>
      <c r="AC80" s="12">
        <f>IF('Рейтинговая таблица организаций'!AD69&lt;1,0,(IF('Рейтинговая таблица организаций'!AD69&lt;5,20,100)))</f>
        <v>0</v>
      </c>
      <c r="AD80" s="12" t="str">
        <f>IF('Рейтинговая таблица организаций'!AE69&lt;1,"Отсутствуют условия доступности, позволяющие инвалидам получать услуги наравне с другими",(IF('Рейтинговая таблица организаций'!AE69&lt;5,"Количество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0" s="17">
        <f>'Рейтинговая таблица организаций'!AE69</f>
        <v>3</v>
      </c>
      <c r="AF80" s="12">
        <f>IF('Рейтинговая таблица организаций'!AE69&lt;1,0,(IF('Рейтинговая таблица организаций'!AE69&lt;5,20,100)))</f>
        <v>20</v>
      </c>
      <c r="AG80" s="12" t="s">
        <v>165</v>
      </c>
      <c r="AH80" s="12">
        <f>'Рейтинговая таблица организаций'!AF69</f>
        <v>11</v>
      </c>
      <c r="AI80" s="12">
        <f>'Рейтинговая таблица организаций'!AG69</f>
        <v>12</v>
      </c>
      <c r="AJ80" s="12" t="s">
        <v>166</v>
      </c>
      <c r="AK80" s="12">
        <f>'Рейтинговая таблица организаций'!AL69</f>
        <v>33</v>
      </c>
      <c r="AL80" s="12">
        <f>'Рейтинговая таблица организаций'!AM69</f>
        <v>34</v>
      </c>
      <c r="AM80" s="12" t="s">
        <v>167</v>
      </c>
      <c r="AN80" s="12">
        <f>'Рейтинговая таблица организаций'!AN69</f>
        <v>34</v>
      </c>
      <c r="AO80" s="12">
        <f>'Рейтинговая таблица организаций'!AO69</f>
        <v>34</v>
      </c>
      <c r="AP80" s="12" t="s">
        <v>168</v>
      </c>
      <c r="AQ80" s="12">
        <f>'Рейтинговая таблица организаций'!AP69</f>
        <v>31</v>
      </c>
      <c r="AR80" s="12">
        <f>'Рейтинговая таблица организаций'!AQ69</f>
        <v>33</v>
      </c>
      <c r="AS80" s="12" t="s">
        <v>169</v>
      </c>
      <c r="AT80" s="12">
        <f>'Рейтинговая таблица организаций'!AV69</f>
        <v>33</v>
      </c>
      <c r="AU80" s="12">
        <f>'Рейтинговая таблица организаций'!AW69</f>
        <v>34</v>
      </c>
      <c r="AV80" s="12" t="s">
        <v>170</v>
      </c>
      <c r="AW80" s="12">
        <f>'Рейтинговая таблица организаций'!AX69</f>
        <v>33</v>
      </c>
      <c r="AX80" s="12">
        <f>'Рейтинговая таблица организаций'!AY69</f>
        <v>34</v>
      </c>
      <c r="AY80" s="12" t="s">
        <v>171</v>
      </c>
      <c r="AZ80" s="12">
        <f>'Рейтинговая таблица организаций'!AZ69</f>
        <v>34</v>
      </c>
      <c r="BA80" s="12">
        <f>'Рейтинговая таблица организаций'!BA69</f>
        <v>34</v>
      </c>
    </row>
    <row r="81" spans="1:53" ht="15.75">
      <c r="A81" s="9">
        <f>'бланки '!CY72</f>
        <v>67</v>
      </c>
      <c r="B81" s="9" t="str">
        <f>'бланки '!C72</f>
        <v>Муниципальное бюджетное общеобразовательное учреждение «Росстанская средняя общеобразовательная школа» Ливенского района Орловской области</v>
      </c>
      <c r="C81" s="9">
        <f>'для bus.gov.ru'!C70</f>
        <v>120</v>
      </c>
      <c r="D81" s="9">
        <f>'для bus.gov.ru'!D70</f>
        <v>83</v>
      </c>
      <c r="E81" s="15">
        <f>'для bus.gov.ru'!H70</f>
        <v>0.69166666666666665</v>
      </c>
      <c r="F81" s="10" t="s">
        <v>160</v>
      </c>
      <c r="G81" s="11">
        <f>'Рейтинговая таблица организаций'!D70</f>
        <v>13</v>
      </c>
      <c r="H81" s="11">
        <f>'Рейтинговая таблица организаций'!E70</f>
        <v>13</v>
      </c>
      <c r="I81" s="10" t="s">
        <v>161</v>
      </c>
      <c r="J81" s="11">
        <f>'Рейтинговая таблица организаций'!F70</f>
        <v>39</v>
      </c>
      <c r="K81" s="11">
        <f>'Рейтинговая таблица организаций'!G70</f>
        <v>53</v>
      </c>
      <c r="L81" s="12" t="str">
        <f>IF('Рейтинговая таблица организаций'!H70&lt;1,"Отсутствуют или не функционируют дистанционные способы взаимодействия",(IF('Рейтинговая таблица организаций'!H70&lt;4,"В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1" s="17">
        <f>'Рейтинговая таблица организаций'!H70</f>
        <v>4</v>
      </c>
      <c r="N81" s="12">
        <f>IF('Рейтинговая таблица организаций'!H70&lt;1,0,(IF('Рейтинговая таблица организаций'!H70&lt;4,30,100)))</f>
        <v>100</v>
      </c>
      <c r="O81" s="12" t="s">
        <v>162</v>
      </c>
      <c r="P81" s="12">
        <f>'Рейтинговая таблица организаций'!I70</f>
        <v>68</v>
      </c>
      <c r="Q81" s="12">
        <f>'Рейтинговая таблица организаций'!J70</f>
        <v>68</v>
      </c>
      <c r="R81" s="12" t="s">
        <v>163</v>
      </c>
      <c r="S81" s="12">
        <f>'Рейтинговая таблица организаций'!K70</f>
        <v>56</v>
      </c>
      <c r="T81" s="12">
        <f>'Рейтинговая таблица организаций'!L70</f>
        <v>57</v>
      </c>
      <c r="U81" s="12" t="str">
        <f>IF('Рейтинговая таблица организаций'!U70&lt;1,"Отсутствуют комфортные условия",(IF('Рейтинговая таблица организаций'!U70&lt;5,"Количество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1" s="17">
        <f>'Рейтинговая таблица организаций'!U70</f>
        <v>5</v>
      </c>
      <c r="W81" s="12">
        <f>IF('Рейтинговая таблица организаций'!U70&lt;1,0,(IF('Рейтинговая таблица организаций'!U70&lt;4,20,100)))</f>
        <v>100</v>
      </c>
      <c r="X81" s="12" t="s">
        <v>164</v>
      </c>
      <c r="Y81" s="12">
        <f>'Рейтинговая таблица организаций'!X70</f>
        <v>80</v>
      </c>
      <c r="Z81" s="12">
        <f>'Рейтинговая таблица организаций'!Y70</f>
        <v>83</v>
      </c>
      <c r="AA81" s="12" t="str">
        <f>IF('Рейтинговая таблица организаций'!AD70&lt;1,"Отсутствуют условия доступности для инвалидов",(IF('Рейтинговая таблица организаций'!AD70&lt;5,"Количество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1" s="16">
        <f>'Рейтинговая таблица организаций'!AD70</f>
        <v>0</v>
      </c>
      <c r="AC81" s="12">
        <f>IF('Рейтинговая таблица организаций'!AD70&lt;1,0,(IF('Рейтинговая таблица организаций'!AD70&lt;5,20,100)))</f>
        <v>0</v>
      </c>
      <c r="AD81" s="12" t="str">
        <f>IF('Рейтинговая таблица организаций'!AE70&lt;1,"Отсутствуют условия доступности, позволяющие инвалидам получать услуги наравне с другими",(IF('Рейтинговая таблица организаций'!AE70&lt;5,"Количество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1" s="17">
        <f>'Рейтинговая таблица организаций'!AE70</f>
        <v>3</v>
      </c>
      <c r="AF81" s="12">
        <f>IF('Рейтинговая таблица организаций'!AE70&lt;1,0,(IF('Рейтинговая таблица организаций'!AE70&lt;5,20,100)))</f>
        <v>20</v>
      </c>
      <c r="AG81" s="12" t="s">
        <v>165</v>
      </c>
      <c r="AH81" s="12">
        <f>'Рейтинговая таблица организаций'!AF70</f>
        <v>37</v>
      </c>
      <c r="AI81" s="12">
        <f>'Рейтинговая таблица организаций'!AG70</f>
        <v>38</v>
      </c>
      <c r="AJ81" s="12" t="s">
        <v>166</v>
      </c>
      <c r="AK81" s="12">
        <f>'Рейтинговая таблица организаций'!AL70</f>
        <v>81</v>
      </c>
      <c r="AL81" s="12">
        <f>'Рейтинговая таблица организаций'!AM70</f>
        <v>83</v>
      </c>
      <c r="AM81" s="12" t="s">
        <v>167</v>
      </c>
      <c r="AN81" s="12">
        <f>'Рейтинговая таблица организаций'!AN70</f>
        <v>79</v>
      </c>
      <c r="AO81" s="12">
        <f>'Рейтинговая таблица организаций'!AO70</f>
        <v>83</v>
      </c>
      <c r="AP81" s="12" t="s">
        <v>168</v>
      </c>
      <c r="AQ81" s="12">
        <f>'Рейтинговая таблица организаций'!AP70</f>
        <v>73</v>
      </c>
      <c r="AR81" s="12">
        <f>'Рейтинговая таблица организаций'!AQ70</f>
        <v>74</v>
      </c>
      <c r="AS81" s="12" t="s">
        <v>169</v>
      </c>
      <c r="AT81" s="12">
        <f>'Рейтинговая таблица организаций'!AV70</f>
        <v>80</v>
      </c>
      <c r="AU81" s="12">
        <f>'Рейтинговая таблица организаций'!AW70</f>
        <v>83</v>
      </c>
      <c r="AV81" s="12" t="s">
        <v>170</v>
      </c>
      <c r="AW81" s="12">
        <f>'Рейтинговая таблица организаций'!AX70</f>
        <v>79</v>
      </c>
      <c r="AX81" s="12">
        <f>'Рейтинговая таблица организаций'!AY70</f>
        <v>83</v>
      </c>
      <c r="AY81" s="12" t="s">
        <v>171</v>
      </c>
      <c r="AZ81" s="12">
        <f>'Рейтинговая таблица организаций'!AZ70</f>
        <v>80</v>
      </c>
      <c r="BA81" s="12">
        <f>'Рейтинговая таблица организаций'!BA70</f>
        <v>83</v>
      </c>
    </row>
    <row r="82" spans="1:53" ht="15.75">
      <c r="A82" s="9">
        <f>'бланки '!CY73</f>
        <v>68</v>
      </c>
      <c r="B82" s="9" t="str">
        <f>'бланки '!C73</f>
        <v>Муниципальное бюджетное общеобразовательное учреждение «Сергиевскаясредняя общеобразовательная школа» Ливенского района Орловской области</v>
      </c>
      <c r="C82" s="9">
        <f>'для bus.gov.ru'!C71</f>
        <v>171</v>
      </c>
      <c r="D82" s="9">
        <f>'для bus.gov.ru'!D71</f>
        <v>126</v>
      </c>
      <c r="E82" s="15">
        <f>'для bus.gov.ru'!H71</f>
        <v>0.73684210526315785</v>
      </c>
      <c r="F82" s="10" t="s">
        <v>160</v>
      </c>
      <c r="G82" s="11">
        <f>'Рейтинговая таблица организаций'!D71</f>
        <v>14</v>
      </c>
      <c r="H82" s="11">
        <f>'Рейтинговая таблица организаций'!E71</f>
        <v>14</v>
      </c>
      <c r="I82" s="10" t="s">
        <v>161</v>
      </c>
      <c r="J82" s="11">
        <f>'Рейтинговая таблица организаций'!F71</f>
        <v>55</v>
      </c>
      <c r="K82" s="11">
        <f>'Рейтинговая таблица организаций'!G71</f>
        <v>55</v>
      </c>
      <c r="L82" s="12" t="str">
        <f>IF('Рейтинговая таблица организаций'!H71&lt;1,"Отсутствуют или не функционируют дистанционные способы взаимодействия",(IF('Рейтинговая таблица организаций'!H71&lt;4,"В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2" s="17">
        <f>'Рейтинговая таблица организаций'!H71</f>
        <v>4</v>
      </c>
      <c r="N82" s="12">
        <f>IF('Рейтинговая таблица организаций'!H71&lt;1,0,(IF('Рейтинговая таблица организаций'!H71&lt;4,30,100)))</f>
        <v>100</v>
      </c>
      <c r="O82" s="12" t="s">
        <v>162</v>
      </c>
      <c r="P82" s="12">
        <f>'Рейтинговая таблица организаций'!I71</f>
        <v>119</v>
      </c>
      <c r="Q82" s="12">
        <f>'Рейтинговая таблица организаций'!J71</f>
        <v>121</v>
      </c>
      <c r="R82" s="12" t="s">
        <v>163</v>
      </c>
      <c r="S82" s="12">
        <f>'Рейтинговая таблица организаций'!K71</f>
        <v>111</v>
      </c>
      <c r="T82" s="12">
        <f>'Рейтинговая таблица организаций'!L71</f>
        <v>112</v>
      </c>
      <c r="U82" s="12" t="str">
        <f>IF('Рейтинговая таблица организаций'!U71&lt;1,"Отсутствуют комфортные условия",(IF('Рейтинговая таблица организаций'!U71&lt;5,"Количество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2" s="17">
        <f>'Рейтинговая таблица организаций'!U71</f>
        <v>5</v>
      </c>
      <c r="W82" s="12">
        <f>IF('Рейтинговая таблица организаций'!U71&lt;1,0,(IF('Рейтинговая таблица организаций'!U71&lt;4,20,100)))</f>
        <v>100</v>
      </c>
      <c r="X82" s="12" t="s">
        <v>164</v>
      </c>
      <c r="Y82" s="12">
        <f>'Рейтинговая таблица организаций'!X71</f>
        <v>121</v>
      </c>
      <c r="Z82" s="12">
        <f>'Рейтинговая таблица организаций'!Y71</f>
        <v>126</v>
      </c>
      <c r="AA82" s="12" t="str">
        <f>IF('Рейтинговая таблица организаций'!AD71&lt;1,"Отсутствуют условия доступности для инвалидов",(IF('Рейтинговая таблица организаций'!AD71&lt;5,"Количество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2" s="16">
        <f>'Рейтинговая таблица организаций'!AD71</f>
        <v>3</v>
      </c>
      <c r="AC82" s="12">
        <f>IF('Рейтинговая таблица организаций'!AD71&lt;1,0,(IF('Рейтинговая таблица организаций'!AD71&lt;5,20,100)))</f>
        <v>20</v>
      </c>
      <c r="AD82" s="12" t="str">
        <f>IF('Рейтинговая таблица организаций'!AE71&lt;1,"Отсутствуют условия доступности, позволяющие инвалидам получать услуги наравне с другими",(IF('Рейтинговая таблица организаций'!AE71&lt;5,"Количество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2" s="17">
        <f>'Рейтинговая таблица организаций'!AE71</f>
        <v>3</v>
      </c>
      <c r="AF82" s="12">
        <f>IF('Рейтинговая таблица организаций'!AE71&lt;1,0,(IF('Рейтинговая таблица организаций'!AE71&lt;5,20,100)))</f>
        <v>20</v>
      </c>
      <c r="AG82" s="12" t="s">
        <v>165</v>
      </c>
      <c r="AH82" s="12">
        <f>'Рейтинговая таблица организаций'!AF71</f>
        <v>51</v>
      </c>
      <c r="AI82" s="12">
        <f>'Рейтинговая таблица организаций'!AG71</f>
        <v>54</v>
      </c>
      <c r="AJ82" s="12" t="s">
        <v>166</v>
      </c>
      <c r="AK82" s="12">
        <f>'Рейтинговая таблица организаций'!AL71</f>
        <v>122</v>
      </c>
      <c r="AL82" s="12">
        <f>'Рейтинговая таблица организаций'!AM71</f>
        <v>126</v>
      </c>
      <c r="AM82" s="12" t="s">
        <v>167</v>
      </c>
      <c r="AN82" s="12">
        <f>'Рейтинговая таблица организаций'!AN71</f>
        <v>124</v>
      </c>
      <c r="AO82" s="12">
        <f>'Рейтинговая таблица организаций'!AO71</f>
        <v>126</v>
      </c>
      <c r="AP82" s="12" t="s">
        <v>168</v>
      </c>
      <c r="AQ82" s="12">
        <f>'Рейтинговая таблица организаций'!AP71</f>
        <v>117</v>
      </c>
      <c r="AR82" s="12">
        <f>'Рейтинговая таблица организаций'!AQ71</f>
        <v>118</v>
      </c>
      <c r="AS82" s="12" t="s">
        <v>169</v>
      </c>
      <c r="AT82" s="12">
        <f>'Рейтинговая таблица организаций'!AV71</f>
        <v>124</v>
      </c>
      <c r="AU82" s="12">
        <f>'Рейтинговая таблица организаций'!AW71</f>
        <v>126</v>
      </c>
      <c r="AV82" s="12" t="s">
        <v>170</v>
      </c>
      <c r="AW82" s="12">
        <f>'Рейтинговая таблица организаций'!AX71</f>
        <v>123</v>
      </c>
      <c r="AX82" s="12">
        <f>'Рейтинговая таблица организаций'!AY71</f>
        <v>126</v>
      </c>
      <c r="AY82" s="12" t="s">
        <v>171</v>
      </c>
      <c r="AZ82" s="12">
        <f>'Рейтинговая таблица организаций'!AZ71</f>
        <v>122</v>
      </c>
      <c r="BA82" s="12">
        <f>'Рейтинговая таблица организаций'!BA71</f>
        <v>126</v>
      </c>
    </row>
    <row r="83" spans="1:53" ht="15.75">
      <c r="A83" s="9">
        <f>'бланки '!CY74</f>
        <v>69</v>
      </c>
      <c r="B83" s="9" t="str">
        <f>'бланки '!C74</f>
        <v>Муниципальное бюджетное общеобразовательное учреждение «Троицкая средняя общеобразовательная школа» Ливенского района Орловской области</v>
      </c>
      <c r="C83" s="9">
        <f>'для bus.gov.ru'!C72</f>
        <v>84</v>
      </c>
      <c r="D83" s="9">
        <f>'для bus.gov.ru'!D72</f>
        <v>93</v>
      </c>
      <c r="E83" s="15">
        <f>'для bus.gov.ru'!H72</f>
        <v>1.1071428571428572</v>
      </c>
      <c r="F83" s="10" t="s">
        <v>160</v>
      </c>
      <c r="G83" s="11">
        <f>'Рейтинговая таблица организаций'!D72</f>
        <v>14</v>
      </c>
      <c r="H83" s="11">
        <f>'Рейтинговая таблица организаций'!E72</f>
        <v>14</v>
      </c>
      <c r="I83" s="10" t="s">
        <v>161</v>
      </c>
      <c r="J83" s="11">
        <f>'Рейтинговая таблица организаций'!F72</f>
        <v>50.5</v>
      </c>
      <c r="K83" s="11">
        <f>'Рейтинговая таблица организаций'!G72</f>
        <v>56</v>
      </c>
      <c r="L83" s="12" t="str">
        <f>IF('Рейтинговая таблица организаций'!H72&lt;1,"Отсутствуют или не функционируют дистанционные способы взаимодействия",(IF('Рейтинговая таблица организаций'!H72&lt;4,"В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3" s="17">
        <f>'Рейтинговая таблица организаций'!H72</f>
        <v>4</v>
      </c>
      <c r="N83" s="12">
        <f>IF('Рейтинговая таблица организаций'!H72&lt;1,0,(IF('Рейтинговая таблица организаций'!H72&lt;4,30,100)))</f>
        <v>100</v>
      </c>
      <c r="O83" s="12" t="s">
        <v>162</v>
      </c>
      <c r="P83" s="12">
        <f>'Рейтинговая таблица организаций'!I72</f>
        <v>83</v>
      </c>
      <c r="Q83" s="12">
        <f>'Рейтинговая таблица организаций'!J72</f>
        <v>83</v>
      </c>
      <c r="R83" s="12" t="s">
        <v>163</v>
      </c>
      <c r="S83" s="12">
        <f>'Рейтинговая таблица организаций'!K72</f>
        <v>86</v>
      </c>
      <c r="T83" s="12">
        <f>'Рейтинговая таблица организаций'!L72</f>
        <v>86</v>
      </c>
      <c r="U83" s="12" t="str">
        <f>IF('Рейтинговая таблица организаций'!U72&lt;1,"Отсутствуют комфортные условия",(IF('Рейтинговая таблица организаций'!U72&lt;5,"Количество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3" s="17">
        <f>'Рейтинговая таблица организаций'!U72</f>
        <v>5</v>
      </c>
      <c r="W83" s="12">
        <f>IF('Рейтинговая таблица организаций'!U72&lt;1,0,(IF('Рейтинговая таблица организаций'!U72&lt;4,20,100)))</f>
        <v>100</v>
      </c>
      <c r="X83" s="12" t="s">
        <v>164</v>
      </c>
      <c r="Y83" s="12">
        <f>'Рейтинговая таблица организаций'!X72</f>
        <v>93</v>
      </c>
      <c r="Z83" s="12">
        <f>'Рейтинговая таблица организаций'!Y72</f>
        <v>93</v>
      </c>
      <c r="AA83" s="12" t="str">
        <f>IF('Рейтинговая таблица организаций'!AD72&lt;1,"Отсутствуют условия доступности для инвалидов",(IF('Рейтинговая таблица организаций'!AD72&lt;5,"Количество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3" s="16">
        <f>'Рейтинговая таблица организаций'!AD72</f>
        <v>1</v>
      </c>
      <c r="AC83" s="12">
        <f>IF('Рейтинговая таблица организаций'!AD72&lt;1,0,(IF('Рейтинговая таблица организаций'!AD72&lt;5,20,100)))</f>
        <v>20</v>
      </c>
      <c r="AD83" s="12" t="str">
        <f>IF('Рейтинговая таблица организаций'!AE72&lt;1,"Отсутствуют условия доступности, позволяющие инвалидам получать услуги наравне с другими",(IF('Рейтинговая таблица организаций'!AE72&lt;5,"Количество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3" s="17">
        <f>'Рейтинговая таблица организаций'!AE72</f>
        <v>2</v>
      </c>
      <c r="AF83" s="12">
        <f>IF('Рейтинговая таблица организаций'!AE72&lt;1,0,(IF('Рейтинговая таблица организаций'!AE72&lt;5,20,100)))</f>
        <v>20</v>
      </c>
      <c r="AG83" s="12" t="s">
        <v>165</v>
      </c>
      <c r="AH83" s="12">
        <f>'Рейтинговая таблица организаций'!AF72</f>
        <v>7</v>
      </c>
      <c r="AI83" s="12">
        <f>'Рейтинговая таблица организаций'!AG72</f>
        <v>7</v>
      </c>
      <c r="AJ83" s="12" t="s">
        <v>166</v>
      </c>
      <c r="AK83" s="12">
        <f>'Рейтинговая таблица организаций'!AL72</f>
        <v>93</v>
      </c>
      <c r="AL83" s="12">
        <f>'Рейтинговая таблица организаций'!AM72</f>
        <v>93</v>
      </c>
      <c r="AM83" s="12" t="s">
        <v>167</v>
      </c>
      <c r="AN83" s="12">
        <f>'Рейтинговая таблица организаций'!AN72</f>
        <v>93</v>
      </c>
      <c r="AO83" s="12">
        <f>'Рейтинговая таблица организаций'!AO72</f>
        <v>93</v>
      </c>
      <c r="AP83" s="12" t="s">
        <v>168</v>
      </c>
      <c r="AQ83" s="12">
        <f>'Рейтинговая таблица организаций'!AP72</f>
        <v>89</v>
      </c>
      <c r="AR83" s="12">
        <f>'Рейтинговая таблица организаций'!AQ72</f>
        <v>89</v>
      </c>
      <c r="AS83" s="12" t="s">
        <v>169</v>
      </c>
      <c r="AT83" s="12">
        <f>'Рейтинговая таблица организаций'!AV72</f>
        <v>93</v>
      </c>
      <c r="AU83" s="12">
        <f>'Рейтинговая таблица организаций'!AW72</f>
        <v>93</v>
      </c>
      <c r="AV83" s="12" t="s">
        <v>170</v>
      </c>
      <c r="AW83" s="12">
        <f>'Рейтинговая таблица организаций'!AX72</f>
        <v>93</v>
      </c>
      <c r="AX83" s="12">
        <f>'Рейтинговая таблица организаций'!AY72</f>
        <v>93</v>
      </c>
      <c r="AY83" s="12" t="s">
        <v>171</v>
      </c>
      <c r="AZ83" s="12">
        <f>'Рейтинговая таблица организаций'!AZ72</f>
        <v>93</v>
      </c>
      <c r="BA83" s="12">
        <f>'Рейтинговая таблица организаций'!BA72</f>
        <v>93</v>
      </c>
    </row>
    <row r="84" spans="1:53" ht="15.75">
      <c r="A84" s="9">
        <f>'бланки '!CY75</f>
        <v>70</v>
      </c>
      <c r="B84" s="9" t="str">
        <f>'бланки '!C75</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84" s="9">
        <f>'для bus.gov.ru'!C73</f>
        <v>172</v>
      </c>
      <c r="D84" s="9">
        <f>'для bus.gov.ru'!D73</f>
        <v>130</v>
      </c>
      <c r="E84" s="15">
        <f>'для bus.gov.ru'!H73</f>
        <v>0.7558139534883721</v>
      </c>
      <c r="F84" s="10" t="s">
        <v>160</v>
      </c>
      <c r="G84" s="11">
        <f>'Рейтинговая таблица организаций'!D73</f>
        <v>13</v>
      </c>
      <c r="H84" s="11">
        <f>'Рейтинговая таблица организаций'!E73</f>
        <v>13</v>
      </c>
      <c r="I84" s="10" t="s">
        <v>161</v>
      </c>
      <c r="J84" s="11">
        <f>'Рейтинговая таблица организаций'!F73</f>
        <v>54</v>
      </c>
      <c r="K84" s="11">
        <f>'Рейтинговая таблица организаций'!G73</f>
        <v>55</v>
      </c>
      <c r="L84" s="12" t="str">
        <f>IF('Рейтинговая таблица организаций'!H73&lt;1,"Отсутствуют или не функционируют дистанционные способы взаимодействия",(IF('Рейтинговая таблица организаций'!H73&lt;4,"В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4" s="17">
        <f>'Рейтинговая таблица организаций'!H73</f>
        <v>4</v>
      </c>
      <c r="N84" s="12">
        <f>IF('Рейтинговая таблица организаций'!H73&lt;1,0,(IF('Рейтинговая таблица организаций'!H73&lt;4,30,100)))</f>
        <v>100</v>
      </c>
      <c r="O84" s="12" t="s">
        <v>162</v>
      </c>
      <c r="P84" s="12">
        <f>'Рейтинговая таблица организаций'!I73</f>
        <v>129</v>
      </c>
      <c r="Q84" s="12">
        <f>'Рейтинговая таблица организаций'!J73</f>
        <v>130</v>
      </c>
      <c r="R84" s="12" t="s">
        <v>163</v>
      </c>
      <c r="S84" s="12">
        <f>'Рейтинговая таблица организаций'!K73</f>
        <v>124</v>
      </c>
      <c r="T84" s="12">
        <f>'Рейтинговая таблица организаций'!L73</f>
        <v>125</v>
      </c>
      <c r="U84" s="12" t="str">
        <f>IF('Рейтинговая таблица организаций'!U73&lt;1,"Отсутствуют комфортные условия",(IF('Рейтинговая таблица организаций'!U73&lt;5,"Количество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4" s="17">
        <f>'Рейтинговая таблица организаций'!U73</f>
        <v>5</v>
      </c>
      <c r="W84" s="12">
        <f>IF('Рейтинговая таблица организаций'!U73&lt;1,0,(IF('Рейтинговая таблица организаций'!U73&lt;4,20,100)))</f>
        <v>100</v>
      </c>
      <c r="X84" s="12" t="s">
        <v>164</v>
      </c>
      <c r="Y84" s="12">
        <f>'Рейтинговая таблица организаций'!X73</f>
        <v>124</v>
      </c>
      <c r="Z84" s="12">
        <f>'Рейтинговая таблица организаций'!Y73</f>
        <v>130</v>
      </c>
      <c r="AA84" s="12" t="str">
        <f>IF('Рейтинговая таблица организаций'!AD73&lt;1,"Отсутствуют условия доступности для инвалидов",(IF('Рейтинговая таблица организаций'!AD73&lt;5,"Количество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4" s="16">
        <f>'Рейтинговая таблица организаций'!AD73</f>
        <v>3</v>
      </c>
      <c r="AC84" s="12">
        <f>IF('Рейтинговая таблица организаций'!AD73&lt;1,0,(IF('Рейтинговая таблица организаций'!AD73&lt;5,20,100)))</f>
        <v>20</v>
      </c>
      <c r="AD84" s="12" t="str">
        <f>IF('Рейтинговая таблица организаций'!AE73&lt;1,"Отсутствуют условия доступности, позволяющие инвалидам получать услуги наравне с другими",(IF('Рейтинговая таблица организаций'!AE73&lt;5,"Количество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4" s="17">
        <f>'Рейтинговая таблица организаций'!AE73</f>
        <v>3</v>
      </c>
      <c r="AF84" s="12">
        <f>IF('Рейтинговая таблица организаций'!AE73&lt;1,0,(IF('Рейтинговая таблица организаций'!AE73&lt;5,20,100)))</f>
        <v>20</v>
      </c>
      <c r="AG84" s="12" t="s">
        <v>165</v>
      </c>
      <c r="AH84" s="12">
        <f>'Рейтинговая таблица организаций'!AF73</f>
        <v>120</v>
      </c>
      <c r="AI84" s="12">
        <f>'Рейтинговая таблица организаций'!AG73</f>
        <v>128</v>
      </c>
      <c r="AJ84" s="12" t="s">
        <v>166</v>
      </c>
      <c r="AK84" s="12">
        <f>'Рейтинговая таблица организаций'!AL73</f>
        <v>127</v>
      </c>
      <c r="AL84" s="12">
        <f>'Рейтинговая таблица организаций'!AM73</f>
        <v>130</v>
      </c>
      <c r="AM84" s="12" t="s">
        <v>167</v>
      </c>
      <c r="AN84" s="12">
        <f>'Рейтинговая таблица организаций'!AN73</f>
        <v>129</v>
      </c>
      <c r="AO84" s="12">
        <f>'Рейтинговая таблица организаций'!AO73</f>
        <v>130</v>
      </c>
      <c r="AP84" s="12" t="s">
        <v>168</v>
      </c>
      <c r="AQ84" s="12">
        <f>'Рейтинговая таблица организаций'!AP73</f>
        <v>123</v>
      </c>
      <c r="AR84" s="12">
        <f>'Рейтинговая таблица организаций'!AQ73</f>
        <v>125</v>
      </c>
      <c r="AS84" s="12" t="s">
        <v>169</v>
      </c>
      <c r="AT84" s="12">
        <f>'Рейтинговая таблица организаций'!AV73</f>
        <v>130</v>
      </c>
      <c r="AU84" s="12">
        <f>'Рейтинговая таблица организаций'!AW73</f>
        <v>130</v>
      </c>
      <c r="AV84" s="12" t="s">
        <v>170</v>
      </c>
      <c r="AW84" s="12">
        <f>'Рейтинговая таблица организаций'!AX73</f>
        <v>130</v>
      </c>
      <c r="AX84" s="12">
        <f>'Рейтинговая таблица организаций'!AY73</f>
        <v>130</v>
      </c>
      <c r="AY84" s="12" t="s">
        <v>171</v>
      </c>
      <c r="AZ84" s="12">
        <f>'Рейтинговая таблица организаций'!AZ73</f>
        <v>128</v>
      </c>
      <c r="BA84" s="12">
        <f>'Рейтинговая таблица организаций'!BA73</f>
        <v>130</v>
      </c>
    </row>
    <row r="85" spans="1:53" ht="15.75">
      <c r="A85" s="9">
        <f>'бланки '!CY76</f>
        <v>71</v>
      </c>
      <c r="B85" s="9" t="str">
        <f>'бланки '!C76</f>
        <v>Муниципальное бюджетное общеобразовательное учреждение «Хвощевская средняя общеобразовательная школа» Ливенского района Орловской области</v>
      </c>
      <c r="C85" s="9">
        <f>'для bus.gov.ru'!C74</f>
        <v>49</v>
      </c>
      <c r="D85" s="9">
        <f>'для bus.gov.ru'!D74</f>
        <v>41</v>
      </c>
      <c r="E85" s="15">
        <f>'для bus.gov.ru'!H74</f>
        <v>0.83673469387755106</v>
      </c>
      <c r="F85" s="10" t="s">
        <v>160</v>
      </c>
      <c r="G85" s="11">
        <f>'Рейтинговая таблица организаций'!D74</f>
        <v>14</v>
      </c>
      <c r="H85" s="11">
        <f>'Рейтинговая таблица организаций'!E74</f>
        <v>14</v>
      </c>
      <c r="I85" s="10" t="s">
        <v>161</v>
      </c>
      <c r="J85" s="11">
        <f>'Рейтинговая таблица организаций'!F74</f>
        <v>56</v>
      </c>
      <c r="K85" s="11">
        <f>'Рейтинговая таблица организаций'!G74</f>
        <v>56</v>
      </c>
      <c r="L85" s="12" t="str">
        <f>IF('Рейтинговая таблица организаций'!H74&lt;1,"Отсутствуют или не функционируют дистанционные способы взаимодействия",(IF('Рейтинговая таблица организаций'!H74&lt;4,"В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5" s="17">
        <f>'Рейтинговая таблица организаций'!H74</f>
        <v>4</v>
      </c>
      <c r="N85" s="12">
        <f>IF('Рейтинговая таблица организаций'!H74&lt;1,0,(IF('Рейтинговая таблица организаций'!H74&lt;4,30,100)))</f>
        <v>100</v>
      </c>
      <c r="O85" s="12" t="s">
        <v>162</v>
      </c>
      <c r="P85" s="12">
        <f>'Рейтинговая таблица организаций'!I74</f>
        <v>37</v>
      </c>
      <c r="Q85" s="12">
        <f>'Рейтинговая таблица организаций'!J74</f>
        <v>37</v>
      </c>
      <c r="R85" s="12" t="s">
        <v>163</v>
      </c>
      <c r="S85" s="12">
        <f>'Рейтинговая таблица организаций'!K74</f>
        <v>29</v>
      </c>
      <c r="T85" s="12">
        <f>'Рейтинговая таблица организаций'!L74</f>
        <v>29</v>
      </c>
      <c r="U85" s="12" t="str">
        <f>IF('Рейтинговая таблица организаций'!U74&lt;1,"Отсутствуют комфортные условия",(IF('Рейтинговая таблица организаций'!U74&lt;5,"Количество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5" s="17">
        <f>'Рейтинговая таблица организаций'!U74</f>
        <v>5</v>
      </c>
      <c r="W85" s="12">
        <f>IF('Рейтинговая таблица организаций'!U74&lt;1,0,(IF('Рейтинговая таблица организаций'!U74&lt;4,20,100)))</f>
        <v>100</v>
      </c>
      <c r="X85" s="12" t="s">
        <v>164</v>
      </c>
      <c r="Y85" s="12">
        <f>'Рейтинговая таблица организаций'!X74</f>
        <v>41</v>
      </c>
      <c r="Z85" s="12">
        <f>'Рейтинговая таблица организаций'!Y74</f>
        <v>41</v>
      </c>
      <c r="AA85" s="12" t="str">
        <f>IF('Рейтинговая таблица организаций'!AD74&lt;1,"Отсутствуют условия доступности для инвалидов",(IF('Рейтинговая таблица организаций'!AD74&lt;5,"Количество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5" s="16">
        <f>'Рейтинговая таблица организаций'!AD74</f>
        <v>0</v>
      </c>
      <c r="AC85" s="12">
        <f>IF('Рейтинговая таблица организаций'!AD74&lt;1,0,(IF('Рейтинговая таблица организаций'!AD74&lt;5,20,100)))</f>
        <v>0</v>
      </c>
      <c r="AD85" s="12" t="str">
        <f>IF('Рейтинговая таблица организаций'!AE74&lt;1,"Отсутствуют условия доступности, позволяющие инвалидам получать услуги наравне с другими",(IF('Рейтинговая таблица организаций'!AE74&lt;5,"Количество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5" s="17">
        <f>'Рейтинговая таблица организаций'!AE74</f>
        <v>3</v>
      </c>
      <c r="AF85" s="12">
        <f>IF('Рейтинговая таблица организаций'!AE74&lt;1,0,(IF('Рейтинговая таблица организаций'!AE74&lt;5,20,100)))</f>
        <v>20</v>
      </c>
      <c r="AG85" s="12" t="s">
        <v>165</v>
      </c>
      <c r="AH85" s="12">
        <f>'Рейтинговая таблица организаций'!AF74</f>
        <v>2</v>
      </c>
      <c r="AI85" s="12">
        <f>'Рейтинговая таблица организаций'!AG74</f>
        <v>2</v>
      </c>
      <c r="AJ85" s="12" t="s">
        <v>166</v>
      </c>
      <c r="AK85" s="12">
        <f>'Рейтинговая таблица организаций'!AL74</f>
        <v>40</v>
      </c>
      <c r="AL85" s="12">
        <f>'Рейтинговая таблица организаций'!AM74</f>
        <v>41</v>
      </c>
      <c r="AM85" s="12" t="s">
        <v>167</v>
      </c>
      <c r="AN85" s="12">
        <f>'Рейтинговая таблица организаций'!AN74</f>
        <v>41</v>
      </c>
      <c r="AO85" s="12">
        <f>'Рейтинговая таблица организаций'!AO74</f>
        <v>41</v>
      </c>
      <c r="AP85" s="12" t="s">
        <v>168</v>
      </c>
      <c r="AQ85" s="12">
        <f>'Рейтинговая таблица организаций'!AP74</f>
        <v>35</v>
      </c>
      <c r="AR85" s="12">
        <f>'Рейтинговая таблица организаций'!AQ74</f>
        <v>35</v>
      </c>
      <c r="AS85" s="12" t="s">
        <v>169</v>
      </c>
      <c r="AT85" s="12">
        <f>'Рейтинговая таблица организаций'!AV74</f>
        <v>40</v>
      </c>
      <c r="AU85" s="12">
        <f>'Рейтинговая таблица организаций'!AW74</f>
        <v>41</v>
      </c>
      <c r="AV85" s="12" t="s">
        <v>170</v>
      </c>
      <c r="AW85" s="12">
        <f>'Рейтинговая таблица организаций'!AX74</f>
        <v>40</v>
      </c>
      <c r="AX85" s="12">
        <f>'Рейтинговая таблица организаций'!AY74</f>
        <v>41</v>
      </c>
      <c r="AY85" s="12" t="s">
        <v>171</v>
      </c>
      <c r="AZ85" s="12">
        <f>'Рейтинговая таблица организаций'!AZ74</f>
        <v>40</v>
      </c>
      <c r="BA85" s="12">
        <f>'Рейтинговая таблица организаций'!BA74</f>
        <v>41</v>
      </c>
    </row>
    <row r="86" spans="1:53" ht="15.75">
      <c r="A86" s="9">
        <f>'бланки '!CY77</f>
        <v>72</v>
      </c>
      <c r="B86" s="9" t="str">
        <f>'бланки '!C77</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86" s="9">
        <f>'для bus.gov.ru'!C75</f>
        <v>14</v>
      </c>
      <c r="D86" s="9">
        <f>'для bus.gov.ru'!D75</f>
        <v>18</v>
      </c>
      <c r="E86" s="15">
        <f>'для bus.gov.ru'!H75</f>
        <v>1.2857142857142858</v>
      </c>
      <c r="F86" s="10" t="s">
        <v>160</v>
      </c>
      <c r="G86" s="11">
        <f>'Рейтинговая таблица организаций'!D75</f>
        <v>13</v>
      </c>
      <c r="H86" s="11">
        <f>'Рейтинговая таблица организаций'!E75</f>
        <v>13</v>
      </c>
      <c r="I86" s="10" t="s">
        <v>161</v>
      </c>
      <c r="J86" s="11">
        <f>'Рейтинговая таблица организаций'!F75</f>
        <v>44</v>
      </c>
      <c r="K86" s="11">
        <f>'Рейтинговая таблица организаций'!G75</f>
        <v>53</v>
      </c>
      <c r="L86" s="12" t="str">
        <f>IF('Рейтинговая таблица организаций'!H75&lt;1,"Отсутствуют или не функционируют дистанционные способы взаимодействия",(IF('Рейтинговая таблица организаций'!H75&lt;4,"В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6" s="17">
        <f>'Рейтинговая таблица организаций'!H75</f>
        <v>4</v>
      </c>
      <c r="N86" s="12">
        <f>IF('Рейтинговая таблица организаций'!H75&lt;1,0,(IF('Рейтинговая таблица организаций'!H75&lt;4,30,100)))</f>
        <v>100</v>
      </c>
      <c r="O86" s="12" t="s">
        <v>162</v>
      </c>
      <c r="P86" s="12">
        <f>'Рейтинговая таблица организаций'!I75</f>
        <v>16</v>
      </c>
      <c r="Q86" s="12">
        <f>'Рейтинговая таблица организаций'!J75</f>
        <v>16</v>
      </c>
      <c r="R86" s="12" t="s">
        <v>163</v>
      </c>
      <c r="S86" s="12">
        <f>'Рейтинговая таблица организаций'!K75</f>
        <v>17</v>
      </c>
      <c r="T86" s="12">
        <f>'Рейтинговая таблица организаций'!L75</f>
        <v>17</v>
      </c>
      <c r="U86" s="12" t="str">
        <f>IF('Рейтинговая таблица организаций'!U75&lt;1,"Отсутствуют комфортные условия",(IF('Рейтинговая таблица организаций'!U75&lt;5,"Количество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6" s="17">
        <f>'Рейтинговая таблица организаций'!U75</f>
        <v>5</v>
      </c>
      <c r="W86" s="12">
        <f>IF('Рейтинговая таблица организаций'!U75&lt;1,0,(IF('Рейтинговая таблица организаций'!U75&lt;4,20,100)))</f>
        <v>100</v>
      </c>
      <c r="X86" s="12" t="s">
        <v>164</v>
      </c>
      <c r="Y86" s="12">
        <f>'Рейтинговая таблица организаций'!X75</f>
        <v>18</v>
      </c>
      <c r="Z86" s="12">
        <f>'Рейтинговая таблица организаций'!Y75</f>
        <v>18</v>
      </c>
      <c r="AA86" s="12" t="str">
        <f>IF('Рейтинговая таблица организаций'!AD75&lt;1,"Отсутствуют условия доступности для инвалидов",(IF('Рейтинговая таблица организаций'!AD75&lt;5,"Количество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6" s="16">
        <f>'Рейтинговая таблица организаций'!AD75</f>
        <v>0</v>
      </c>
      <c r="AC86" s="12">
        <f>IF('Рейтинговая таблица организаций'!AD75&lt;1,0,(IF('Рейтинговая таблица организаций'!AD75&lt;5,20,100)))</f>
        <v>0</v>
      </c>
      <c r="AD86" s="12" t="str">
        <f>IF('Рейтинговая таблица организаций'!AE75&lt;1,"Отсутствуют условия доступности, позволяющие инвалидам получать услуги наравне с другими",(IF('Рейтинговая таблица организаций'!AE75&lt;5,"Количество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6" s="17">
        <f>'Рейтинговая таблица организаций'!AE75</f>
        <v>3</v>
      </c>
      <c r="AF86" s="12">
        <f>IF('Рейтинговая таблица организаций'!AE75&lt;1,0,(IF('Рейтинговая таблица организаций'!AE75&lt;5,20,100)))</f>
        <v>20</v>
      </c>
      <c r="AG86" s="12" t="s">
        <v>165</v>
      </c>
      <c r="AH86" s="12">
        <f>'Рейтинговая таблица организаций'!AF75</f>
        <v>1</v>
      </c>
      <c r="AI86" s="12">
        <f>'Рейтинговая таблица организаций'!AG75</f>
        <v>1</v>
      </c>
      <c r="AJ86" s="12" t="s">
        <v>166</v>
      </c>
      <c r="AK86" s="12">
        <f>'Рейтинговая таблица организаций'!AL75</f>
        <v>18</v>
      </c>
      <c r="AL86" s="12">
        <f>'Рейтинговая таблица организаций'!AM75</f>
        <v>18</v>
      </c>
      <c r="AM86" s="12" t="s">
        <v>167</v>
      </c>
      <c r="AN86" s="12">
        <f>'Рейтинговая таблица организаций'!AN75</f>
        <v>18</v>
      </c>
      <c r="AO86" s="12">
        <f>'Рейтинговая таблица организаций'!AO75</f>
        <v>18</v>
      </c>
      <c r="AP86" s="12" t="s">
        <v>168</v>
      </c>
      <c r="AQ86" s="12">
        <f>'Рейтинговая таблица организаций'!AP75</f>
        <v>15</v>
      </c>
      <c r="AR86" s="12">
        <f>'Рейтинговая таблица организаций'!AQ75</f>
        <v>16</v>
      </c>
      <c r="AS86" s="12" t="s">
        <v>169</v>
      </c>
      <c r="AT86" s="12">
        <f>'Рейтинговая таблица организаций'!AV75</f>
        <v>18</v>
      </c>
      <c r="AU86" s="12">
        <f>'Рейтинговая таблица организаций'!AW75</f>
        <v>18</v>
      </c>
      <c r="AV86" s="12" t="s">
        <v>170</v>
      </c>
      <c r="AW86" s="12">
        <f>'Рейтинговая таблица организаций'!AX75</f>
        <v>18</v>
      </c>
      <c r="AX86" s="12">
        <f>'Рейтинговая таблица организаций'!AY75</f>
        <v>18</v>
      </c>
      <c r="AY86" s="12" t="s">
        <v>171</v>
      </c>
      <c r="AZ86" s="12">
        <f>'Рейтинговая таблица организаций'!AZ75</f>
        <v>18</v>
      </c>
      <c r="BA86" s="12">
        <f>'Рейтинговая таблица организаций'!BA75</f>
        <v>18</v>
      </c>
    </row>
    <row r="87" spans="1:53" ht="15.75">
      <c r="A87" s="9">
        <f>'бланки '!CY78</f>
        <v>73</v>
      </c>
      <c r="B87" s="9" t="str">
        <f>'бланки '!C78</f>
        <v>Муниципальное бюджетное общеобразовательное учреждение «Калининская основная общеобразовательная школа» Ливенского района Орловской области</v>
      </c>
      <c r="C87" s="9">
        <f>'для bus.gov.ru'!C76</f>
        <v>24</v>
      </c>
      <c r="D87" s="9">
        <f>'для bus.gov.ru'!D76</f>
        <v>35</v>
      </c>
      <c r="E87" s="15">
        <f>'для bus.gov.ru'!H76</f>
        <v>1.4583333333333333</v>
      </c>
      <c r="F87" s="10" t="s">
        <v>160</v>
      </c>
      <c r="G87" s="11">
        <f>'Рейтинговая таблица организаций'!D76</f>
        <v>13</v>
      </c>
      <c r="H87" s="11">
        <f>'Рейтинговая таблица организаций'!E76</f>
        <v>13</v>
      </c>
      <c r="I87" s="10" t="s">
        <v>161</v>
      </c>
      <c r="J87" s="11">
        <f>'Рейтинговая таблица организаций'!F76</f>
        <v>40</v>
      </c>
      <c r="K87" s="11">
        <f>'Рейтинговая таблица организаций'!G76</f>
        <v>53</v>
      </c>
      <c r="L87" s="12" t="str">
        <f>IF('Рейтинговая таблица организаций'!H76&lt;1,"Отсутствуют или не функционируют дистанционные способы взаимодействия",(IF('Рейтинговая таблица организаций'!H76&lt;4,"В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7" s="17">
        <f>'Рейтинговая таблица организаций'!H76</f>
        <v>4</v>
      </c>
      <c r="N87" s="12">
        <f>IF('Рейтинговая таблица организаций'!H76&lt;1,0,(IF('Рейтинговая таблица организаций'!H76&lt;4,30,100)))</f>
        <v>100</v>
      </c>
      <c r="O87" s="12" t="s">
        <v>162</v>
      </c>
      <c r="P87" s="12">
        <f>'Рейтинговая таблица организаций'!I76</f>
        <v>28</v>
      </c>
      <c r="Q87" s="12">
        <f>'Рейтинговая таблица организаций'!J76</f>
        <v>28</v>
      </c>
      <c r="R87" s="12" t="s">
        <v>163</v>
      </c>
      <c r="S87" s="12">
        <f>'Рейтинговая таблица организаций'!K76</f>
        <v>22</v>
      </c>
      <c r="T87" s="12">
        <f>'Рейтинговая таблица организаций'!L76</f>
        <v>22</v>
      </c>
      <c r="U87" s="12" t="str">
        <f>IF('Рейтинговая таблица организаций'!U76&lt;1,"Отсутствуют комфортные условия",(IF('Рейтинговая таблица организаций'!U76&lt;5,"Количество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7" s="17">
        <f>'Рейтинговая таблица организаций'!U76</f>
        <v>5</v>
      </c>
      <c r="W87" s="12">
        <f>IF('Рейтинговая таблица организаций'!U76&lt;1,0,(IF('Рейтинговая таблица организаций'!U76&lt;4,20,100)))</f>
        <v>100</v>
      </c>
      <c r="X87" s="12" t="s">
        <v>164</v>
      </c>
      <c r="Y87" s="12">
        <f>'Рейтинговая таблица организаций'!X76</f>
        <v>35</v>
      </c>
      <c r="Z87" s="12">
        <f>'Рейтинговая таблица организаций'!Y76</f>
        <v>35</v>
      </c>
      <c r="AA87" s="12" t="str">
        <f>IF('Рейтинговая таблица организаций'!AD76&lt;1,"Отсутствуют условия доступности для инвалидов",(IF('Рейтинговая таблица организаций'!AD76&lt;5,"Количество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7" s="16">
        <f>'Рейтинговая таблица организаций'!AD76</f>
        <v>0</v>
      </c>
      <c r="AC87" s="12">
        <f>IF('Рейтинговая таблица организаций'!AD76&lt;1,0,(IF('Рейтинговая таблица организаций'!AD76&lt;5,20,100)))</f>
        <v>0</v>
      </c>
      <c r="AD87" s="12" t="str">
        <f>IF('Рейтинговая таблица организаций'!AE76&lt;1,"Отсутствуют условия доступности, позволяющие инвалидам получать услуги наравне с другими",(IF('Рейтинговая таблица организаций'!AE76&lt;5,"Количество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7" s="17">
        <f>'Рейтинговая таблица организаций'!AE76</f>
        <v>3</v>
      </c>
      <c r="AF87" s="12">
        <f>IF('Рейтинговая таблица организаций'!AE76&lt;1,0,(IF('Рейтинговая таблица организаций'!AE76&lt;5,20,100)))</f>
        <v>20</v>
      </c>
      <c r="AG87" s="12" t="s">
        <v>165</v>
      </c>
      <c r="AH87" s="12">
        <f>'Рейтинговая таблица организаций'!AF76</f>
        <v>2</v>
      </c>
      <c r="AI87" s="12">
        <f>'Рейтинговая таблица организаций'!AG76</f>
        <v>2</v>
      </c>
      <c r="AJ87" s="12" t="s">
        <v>166</v>
      </c>
      <c r="AK87" s="12">
        <f>'Рейтинговая таблица организаций'!AL76</f>
        <v>35</v>
      </c>
      <c r="AL87" s="12">
        <f>'Рейтинговая таблица организаций'!AM76</f>
        <v>35</v>
      </c>
      <c r="AM87" s="12" t="s">
        <v>167</v>
      </c>
      <c r="AN87" s="12">
        <f>'Рейтинговая таблица организаций'!AN76</f>
        <v>35</v>
      </c>
      <c r="AO87" s="12">
        <f>'Рейтинговая таблица организаций'!AO76</f>
        <v>35</v>
      </c>
      <c r="AP87" s="12" t="s">
        <v>168</v>
      </c>
      <c r="AQ87" s="12">
        <f>'Рейтинговая таблица организаций'!AP76</f>
        <v>31</v>
      </c>
      <c r="AR87" s="12">
        <f>'Рейтинговая таблица организаций'!AQ76</f>
        <v>31</v>
      </c>
      <c r="AS87" s="12" t="s">
        <v>169</v>
      </c>
      <c r="AT87" s="12">
        <f>'Рейтинговая таблица организаций'!AV76</f>
        <v>35</v>
      </c>
      <c r="AU87" s="12">
        <f>'Рейтинговая таблица организаций'!AW76</f>
        <v>35</v>
      </c>
      <c r="AV87" s="12" t="s">
        <v>170</v>
      </c>
      <c r="AW87" s="12">
        <f>'Рейтинговая таблица организаций'!AX76</f>
        <v>34</v>
      </c>
      <c r="AX87" s="12">
        <f>'Рейтинговая таблица организаций'!AY76</f>
        <v>35</v>
      </c>
      <c r="AY87" s="12" t="s">
        <v>171</v>
      </c>
      <c r="AZ87" s="12">
        <f>'Рейтинговая таблица организаций'!AZ76</f>
        <v>34</v>
      </c>
      <c r="BA87" s="12">
        <f>'Рейтинговая таблица организаций'!BA76</f>
        <v>35</v>
      </c>
    </row>
    <row r="88" spans="1:53" ht="15.75">
      <c r="A88" s="9">
        <f>'бланки '!CY79</f>
        <v>74</v>
      </c>
      <c r="B88" s="9" t="str">
        <f>'бланки '!C79</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88" s="9">
        <f>'для bus.gov.ru'!C77</f>
        <v>305</v>
      </c>
      <c r="D88" s="9">
        <f>'для bus.gov.ru'!D77</f>
        <v>244</v>
      </c>
      <c r="E88" s="15">
        <f>'для bus.gov.ru'!H77</f>
        <v>0.8</v>
      </c>
      <c r="F88" s="10" t="s">
        <v>160</v>
      </c>
      <c r="G88" s="11">
        <f>'Рейтинговая таблица организаций'!D77</f>
        <v>13</v>
      </c>
      <c r="H88" s="11">
        <f>'Рейтинговая таблица организаций'!E77</f>
        <v>13</v>
      </c>
      <c r="I88" s="10" t="s">
        <v>161</v>
      </c>
      <c r="J88" s="11">
        <f>'Рейтинговая таблица организаций'!F77</f>
        <v>55</v>
      </c>
      <c r="K88" s="11">
        <f>'Рейтинговая таблица организаций'!G77</f>
        <v>57</v>
      </c>
      <c r="L88" s="12" t="str">
        <f>IF('Рейтинговая таблица организаций'!H77&lt;1,"Отсутствуют или не функционируют дистанционные способы взаимодействия",(IF('Рейтинговая таблица организаций'!H77&lt;4,"В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8" s="17">
        <f>'Рейтинговая таблица организаций'!H77</f>
        <v>4</v>
      </c>
      <c r="N88" s="12">
        <f>IF('Рейтинговая таблица организаций'!H77&lt;1,0,(IF('Рейтинговая таблица организаций'!H77&lt;4,30,100)))</f>
        <v>100</v>
      </c>
      <c r="O88" s="12" t="s">
        <v>162</v>
      </c>
      <c r="P88" s="12">
        <f>'Рейтинговая таблица организаций'!I77</f>
        <v>176</v>
      </c>
      <c r="Q88" s="12">
        <f>'Рейтинговая таблица организаций'!J77</f>
        <v>177</v>
      </c>
      <c r="R88" s="12" t="s">
        <v>163</v>
      </c>
      <c r="S88" s="12">
        <f>'Рейтинговая таблица организаций'!K77</f>
        <v>202</v>
      </c>
      <c r="T88" s="12">
        <f>'Рейтинговая таблица организаций'!L77</f>
        <v>202</v>
      </c>
      <c r="U88" s="12" t="str">
        <f>IF('Рейтинговая таблица организаций'!U77&lt;1,"Отсутствуют комфортные условия",(IF('Рейтинговая таблица организаций'!U77&lt;5,"Количество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8" s="17">
        <f>'Рейтинговая таблица организаций'!U77</f>
        <v>5</v>
      </c>
      <c r="W88" s="12">
        <f>IF('Рейтинговая таблица организаций'!U77&lt;1,0,(IF('Рейтинговая таблица организаций'!U77&lt;4,20,100)))</f>
        <v>100</v>
      </c>
      <c r="X88" s="12" t="s">
        <v>164</v>
      </c>
      <c r="Y88" s="12">
        <f>'Рейтинговая таблица организаций'!X77</f>
        <v>236</v>
      </c>
      <c r="Z88" s="12">
        <f>'Рейтинговая таблица организаций'!Y77</f>
        <v>244</v>
      </c>
      <c r="AA88" s="12" t="str">
        <f>IF('Рейтинговая таблица организаций'!AD77&lt;1,"Отсутствуют условия доступности для инвалидов",(IF('Рейтинговая таблица организаций'!AD77&lt;5,"Количество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88" s="16">
        <f>'Рейтинговая таблица организаций'!AD77</f>
        <v>1</v>
      </c>
      <c r="AC88" s="12">
        <f>IF('Рейтинговая таблица организаций'!AD77&lt;1,0,(IF('Рейтинговая таблица организаций'!AD77&lt;5,20,100)))</f>
        <v>20</v>
      </c>
      <c r="AD88" s="12" t="str">
        <f>IF('Рейтинговая таблица организаций'!AE77&lt;1,"Отсутствуют условия доступности, позволяющие инвалидам получать услуги наравне с другими",(IF('Рейтинговая таблица организаций'!AE77&lt;5,"Количество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8" s="17">
        <f>'Рейтинговая таблица организаций'!AE77</f>
        <v>3</v>
      </c>
      <c r="AF88" s="12">
        <f>IF('Рейтинговая таблица организаций'!AE77&lt;1,0,(IF('Рейтинговая таблица организаций'!AE77&lt;5,20,100)))</f>
        <v>20</v>
      </c>
      <c r="AG88" s="12" t="s">
        <v>165</v>
      </c>
      <c r="AH88" s="12">
        <f>'Рейтинговая таблица организаций'!AF77</f>
        <v>28</v>
      </c>
      <c r="AI88" s="12">
        <f>'Рейтинговая таблица организаций'!AG77</f>
        <v>28</v>
      </c>
      <c r="AJ88" s="12" t="s">
        <v>166</v>
      </c>
      <c r="AK88" s="12">
        <f>'Рейтинговая таблица организаций'!AL77</f>
        <v>236</v>
      </c>
      <c r="AL88" s="12">
        <f>'Рейтинговая таблица организаций'!AM77</f>
        <v>244</v>
      </c>
      <c r="AM88" s="12" t="s">
        <v>167</v>
      </c>
      <c r="AN88" s="12">
        <f>'Рейтинговая таблица организаций'!AN77</f>
        <v>240</v>
      </c>
      <c r="AO88" s="12">
        <f>'Рейтинговая таблица организаций'!AO77</f>
        <v>244</v>
      </c>
      <c r="AP88" s="12" t="s">
        <v>168</v>
      </c>
      <c r="AQ88" s="12">
        <f>'Рейтинговая таблица организаций'!AP77</f>
        <v>198</v>
      </c>
      <c r="AR88" s="12">
        <f>'Рейтинговая таблица организаций'!AQ77</f>
        <v>203</v>
      </c>
      <c r="AS88" s="12" t="s">
        <v>169</v>
      </c>
      <c r="AT88" s="12">
        <f>'Рейтинговая таблица организаций'!AV77</f>
        <v>232</v>
      </c>
      <c r="AU88" s="12">
        <f>'Рейтинговая таблица организаций'!AW77</f>
        <v>244</v>
      </c>
      <c r="AV88" s="12" t="s">
        <v>170</v>
      </c>
      <c r="AW88" s="12">
        <f>'Рейтинговая таблица организаций'!AX77</f>
        <v>244</v>
      </c>
      <c r="AX88" s="12">
        <f>'Рейтинговая таблица организаций'!AY77</f>
        <v>244</v>
      </c>
      <c r="AY88" s="12" t="s">
        <v>171</v>
      </c>
      <c r="AZ88" s="12">
        <f>'Рейтинговая таблица организаций'!AZ77</f>
        <v>234</v>
      </c>
      <c r="BA88" s="12">
        <f>'Рейтинговая таблица организаций'!BA77</f>
        <v>244</v>
      </c>
    </row>
    <row r="89" spans="1:53" ht="15.75">
      <c r="A89" s="9">
        <f>'бланки '!CY80</f>
        <v>75</v>
      </c>
      <c r="B89" s="9" t="str">
        <f>'бланки '!C80</f>
        <v>Муниципальное бюджетное общеобразовательное учреждение «Ломовская средняя общеобразовательная школа» Залегощенского района Орловской области</v>
      </c>
      <c r="C89" s="9">
        <f>'для bus.gov.ru'!C78</f>
        <v>107</v>
      </c>
      <c r="D89" s="9">
        <f>'для bus.gov.ru'!D78</f>
        <v>121</v>
      </c>
      <c r="E89" s="15">
        <f>'для bus.gov.ru'!H78</f>
        <v>1.1308411214953271</v>
      </c>
      <c r="F89" s="10" t="s">
        <v>160</v>
      </c>
      <c r="G89" s="11">
        <f>'Рейтинговая таблица организаций'!D78</f>
        <v>14</v>
      </c>
      <c r="H89" s="11">
        <f>'Рейтинговая таблица организаций'!E78</f>
        <v>14</v>
      </c>
      <c r="I89" s="10" t="s">
        <v>161</v>
      </c>
      <c r="J89" s="11">
        <f>'Рейтинговая таблица организаций'!F78</f>
        <v>61</v>
      </c>
      <c r="K89" s="11">
        <f>'Рейтинговая таблица организаций'!G78</f>
        <v>61</v>
      </c>
      <c r="L89" s="12" t="str">
        <f>IF('Рейтинговая таблица организаций'!H78&lt;1,"Отсутствуют или не функционируют дистанционные способы взаимодействия",(IF('Рейтинговая таблица организаций'!H78&lt;4,"В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89" s="17">
        <f>'Рейтинговая таблица организаций'!H78</f>
        <v>4</v>
      </c>
      <c r="N89" s="12">
        <f>IF('Рейтинговая таблица организаций'!H78&lt;1,0,(IF('Рейтинговая таблица организаций'!H78&lt;4,30,100)))</f>
        <v>100</v>
      </c>
      <c r="O89" s="12" t="s">
        <v>162</v>
      </c>
      <c r="P89" s="12">
        <f>'Рейтинговая таблица организаций'!I78</f>
        <v>117</v>
      </c>
      <c r="Q89" s="12">
        <f>'Рейтинговая таблица организаций'!J78</f>
        <v>117</v>
      </c>
      <c r="R89" s="12" t="s">
        <v>163</v>
      </c>
      <c r="S89" s="12">
        <f>'Рейтинговая таблица организаций'!K78</f>
        <v>117</v>
      </c>
      <c r="T89" s="12">
        <f>'Рейтинговая таблица организаций'!L78</f>
        <v>118</v>
      </c>
      <c r="U89" s="12" t="str">
        <f>IF('Рейтинговая таблица организаций'!U78&lt;1,"Отсутствуют комфортные условия",(IF('Рейтинговая таблица организаций'!U78&lt;5,"Количество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89" s="17">
        <f>'Рейтинговая таблица организаций'!U78</f>
        <v>5</v>
      </c>
      <c r="W89" s="12">
        <f>IF('Рейтинговая таблица организаций'!U78&lt;1,0,(IF('Рейтинговая таблица организаций'!U78&lt;4,20,100)))</f>
        <v>100</v>
      </c>
      <c r="X89" s="12" t="s">
        <v>164</v>
      </c>
      <c r="Y89" s="12">
        <f>'Рейтинговая таблица организаций'!X78</f>
        <v>121</v>
      </c>
      <c r="Z89" s="12">
        <f>'Рейтинговая таблица организаций'!Y78</f>
        <v>121</v>
      </c>
      <c r="AA89" s="12" t="str">
        <f>IF('Рейтинговая таблица организаций'!AD78&lt;1,"Отсутствуют условия доступности для инвалидов",(IF('Рейтинговая таблица организаций'!AD78&lt;5,"Количество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89" s="16">
        <f>'Рейтинговая таблица организаций'!AD78</f>
        <v>0</v>
      </c>
      <c r="AC89" s="12">
        <f>IF('Рейтинговая таблица организаций'!AD78&lt;1,0,(IF('Рейтинговая таблица организаций'!AD78&lt;5,20,100)))</f>
        <v>0</v>
      </c>
      <c r="AD89" s="12" t="str">
        <f>IF('Рейтинговая таблица организаций'!AE78&lt;1,"Отсутствуют условия доступности, позволяющие инвалидам получать услуги наравне с другими",(IF('Рейтинговая таблица организаций'!AE78&lt;5,"Количество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89" s="17">
        <f>'Рейтинговая таблица организаций'!AE78</f>
        <v>3</v>
      </c>
      <c r="AF89" s="12">
        <f>IF('Рейтинговая таблица организаций'!AE78&lt;1,0,(IF('Рейтинговая таблица организаций'!AE78&lt;5,20,100)))</f>
        <v>20</v>
      </c>
      <c r="AG89" s="12" t="s">
        <v>165</v>
      </c>
      <c r="AH89" s="12">
        <f>'Рейтинговая таблица организаций'!AF78</f>
        <v>26</v>
      </c>
      <c r="AI89" s="12">
        <f>'Рейтинговая таблица организаций'!AG78</f>
        <v>26</v>
      </c>
      <c r="AJ89" s="12" t="s">
        <v>166</v>
      </c>
      <c r="AK89" s="12">
        <f>'Рейтинговая таблица организаций'!AL78</f>
        <v>121</v>
      </c>
      <c r="AL89" s="12">
        <f>'Рейтинговая таблица организаций'!AM78</f>
        <v>121</v>
      </c>
      <c r="AM89" s="12" t="s">
        <v>167</v>
      </c>
      <c r="AN89" s="12">
        <f>'Рейтинговая таблица организаций'!AN78</f>
        <v>120</v>
      </c>
      <c r="AO89" s="12">
        <f>'Рейтинговая таблица организаций'!AO78</f>
        <v>121</v>
      </c>
      <c r="AP89" s="12" t="s">
        <v>168</v>
      </c>
      <c r="AQ89" s="12">
        <f>'Рейтинговая таблица организаций'!AP78</f>
        <v>118</v>
      </c>
      <c r="AR89" s="12">
        <f>'Рейтинговая таблица организаций'!AQ78</f>
        <v>119</v>
      </c>
      <c r="AS89" s="12" t="s">
        <v>169</v>
      </c>
      <c r="AT89" s="12">
        <f>'Рейтинговая таблица организаций'!AV78</f>
        <v>119</v>
      </c>
      <c r="AU89" s="12">
        <f>'Рейтинговая таблица организаций'!AW78</f>
        <v>121</v>
      </c>
      <c r="AV89" s="12" t="s">
        <v>170</v>
      </c>
      <c r="AW89" s="12">
        <f>'Рейтинговая таблица организаций'!AX78</f>
        <v>120</v>
      </c>
      <c r="AX89" s="12">
        <f>'Рейтинговая таблица организаций'!AY78</f>
        <v>121</v>
      </c>
      <c r="AY89" s="12" t="s">
        <v>171</v>
      </c>
      <c r="AZ89" s="12">
        <f>'Рейтинговая таблица организаций'!AZ78</f>
        <v>120</v>
      </c>
      <c r="BA89" s="12">
        <f>'Рейтинговая таблица организаций'!BA78</f>
        <v>121</v>
      </c>
    </row>
    <row r="90" spans="1:53" ht="15.75">
      <c r="A90" s="9">
        <f>'бланки '!CY81</f>
        <v>76</v>
      </c>
      <c r="B90" s="9" t="str">
        <f>'бланки '!C81</f>
        <v>Муниципальное бюджетное общеобразовательное учреждение «Павловская средняя общеобразовательная школа» Залегощенского района Орловской области</v>
      </c>
      <c r="C90" s="9">
        <f>'для bus.gov.ru'!C79</f>
        <v>33</v>
      </c>
      <c r="D90" s="9">
        <f>'для bus.gov.ru'!D79</f>
        <v>26</v>
      </c>
      <c r="E90" s="15">
        <f>'для bus.gov.ru'!H79</f>
        <v>0.78787878787878785</v>
      </c>
      <c r="F90" s="10" t="s">
        <v>160</v>
      </c>
      <c r="G90" s="11">
        <f>'Рейтинговая таблица организаций'!D79</f>
        <v>13</v>
      </c>
      <c r="H90" s="11">
        <f>'Рейтинговая таблица организаций'!E79</f>
        <v>13</v>
      </c>
      <c r="I90" s="10" t="s">
        <v>161</v>
      </c>
      <c r="J90" s="11">
        <f>'Рейтинговая таблица организаций'!F79</f>
        <v>42</v>
      </c>
      <c r="K90" s="11">
        <f>'Рейтинговая таблица организаций'!G79</f>
        <v>51</v>
      </c>
      <c r="L90" s="12" t="str">
        <f>IF('Рейтинговая таблица организаций'!H79&lt;1,"Отсутствуют или не функционируют дистанционные способы взаимодействия",(IF('Рейтинговая таблица организаций'!H79&lt;4,"В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0" s="17">
        <f>'Рейтинговая таблица организаций'!H79</f>
        <v>4</v>
      </c>
      <c r="N90" s="12">
        <f>IF('Рейтинговая таблица организаций'!H79&lt;1,0,(IF('Рейтинговая таблица организаций'!H79&lt;4,30,100)))</f>
        <v>100</v>
      </c>
      <c r="O90" s="12" t="s">
        <v>162</v>
      </c>
      <c r="P90" s="12">
        <f>'Рейтинговая таблица организаций'!I79</f>
        <v>26</v>
      </c>
      <c r="Q90" s="12">
        <f>'Рейтинговая таблица организаций'!J79</f>
        <v>26</v>
      </c>
      <c r="R90" s="12" t="s">
        <v>163</v>
      </c>
      <c r="S90" s="12">
        <f>'Рейтинговая таблица организаций'!K79</f>
        <v>23</v>
      </c>
      <c r="T90" s="12">
        <f>'Рейтинговая таблица организаций'!L79</f>
        <v>24</v>
      </c>
      <c r="U90" s="12" t="str">
        <f>IF('Рейтинговая таблица организаций'!U79&lt;1,"Отсутствуют комфортные условия",(IF('Рейтинговая таблица организаций'!U79&lt;5,"Количество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0" s="17">
        <f>'Рейтинговая таблица организаций'!U79</f>
        <v>5</v>
      </c>
      <c r="W90" s="12">
        <f>IF('Рейтинговая таблица организаций'!U79&lt;1,0,(IF('Рейтинговая таблица организаций'!U79&lt;4,20,100)))</f>
        <v>100</v>
      </c>
      <c r="X90" s="12" t="s">
        <v>164</v>
      </c>
      <c r="Y90" s="12">
        <f>'Рейтинговая таблица организаций'!X79</f>
        <v>25</v>
      </c>
      <c r="Z90" s="12">
        <f>'Рейтинговая таблица организаций'!Y79</f>
        <v>26</v>
      </c>
      <c r="AA90" s="12" t="str">
        <f>IF('Рейтинговая таблица организаций'!AD79&lt;1,"Отсутствуют условия доступности для инвалидов",(IF('Рейтинговая таблица организаций'!AD79&lt;5,"Количество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0" s="16">
        <f>'Рейтинговая таблица организаций'!AD79</f>
        <v>0</v>
      </c>
      <c r="AC90" s="12">
        <f>IF('Рейтинговая таблица организаций'!AD79&lt;1,0,(IF('Рейтинговая таблица организаций'!AD79&lt;5,20,100)))</f>
        <v>0</v>
      </c>
      <c r="AD90" s="12" t="str">
        <f>IF('Рейтинговая таблица организаций'!AE79&lt;1,"Отсутствуют условия доступности, позволяющие инвалидам получать услуги наравне с другими",(IF('Рейтинговая таблица организаций'!AE79&lt;5,"Количество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0" s="17">
        <f>'Рейтинговая таблица организаций'!AE79</f>
        <v>3</v>
      </c>
      <c r="AF90" s="12">
        <f>IF('Рейтинговая таблица организаций'!AE79&lt;1,0,(IF('Рейтинговая таблица организаций'!AE79&lt;5,20,100)))</f>
        <v>20</v>
      </c>
      <c r="AG90" s="12" t="s">
        <v>165</v>
      </c>
      <c r="AH90" s="12">
        <f>'Рейтинговая таблица организаций'!AF79</f>
        <v>18</v>
      </c>
      <c r="AI90" s="12">
        <f>'Рейтинговая таблица организаций'!AG79</f>
        <v>19</v>
      </c>
      <c r="AJ90" s="12" t="s">
        <v>166</v>
      </c>
      <c r="AK90" s="12">
        <f>'Рейтинговая таблица организаций'!AL79</f>
        <v>26</v>
      </c>
      <c r="AL90" s="12">
        <f>'Рейтинговая таблица организаций'!AM79</f>
        <v>26</v>
      </c>
      <c r="AM90" s="12" t="s">
        <v>167</v>
      </c>
      <c r="AN90" s="12">
        <f>'Рейтинговая таблица организаций'!AN79</f>
        <v>25</v>
      </c>
      <c r="AO90" s="12">
        <f>'Рейтинговая таблица организаций'!AO79</f>
        <v>26</v>
      </c>
      <c r="AP90" s="12" t="s">
        <v>168</v>
      </c>
      <c r="AQ90" s="12">
        <f>'Рейтинговая таблица организаций'!AP79</f>
        <v>25</v>
      </c>
      <c r="AR90" s="12">
        <f>'Рейтинговая таблица организаций'!AQ79</f>
        <v>25</v>
      </c>
      <c r="AS90" s="12" t="s">
        <v>169</v>
      </c>
      <c r="AT90" s="12">
        <f>'Рейтинговая таблица организаций'!AV79</f>
        <v>25</v>
      </c>
      <c r="AU90" s="12">
        <f>'Рейтинговая таблица организаций'!AW79</f>
        <v>26</v>
      </c>
      <c r="AV90" s="12" t="s">
        <v>170</v>
      </c>
      <c r="AW90" s="12">
        <f>'Рейтинговая таблица организаций'!AX79</f>
        <v>26</v>
      </c>
      <c r="AX90" s="12">
        <f>'Рейтинговая таблица организаций'!AY79</f>
        <v>26</v>
      </c>
      <c r="AY90" s="12" t="s">
        <v>171</v>
      </c>
      <c r="AZ90" s="12">
        <f>'Рейтинговая таблица организаций'!AZ79</f>
        <v>26</v>
      </c>
      <c r="BA90" s="12">
        <f>'Рейтинговая таблица организаций'!BA79</f>
        <v>26</v>
      </c>
    </row>
    <row r="91" spans="1:53" ht="15.75">
      <c r="A91" s="9">
        <f>'бланки '!CY82</f>
        <v>77</v>
      </c>
      <c r="B91" s="9" t="str">
        <f>'бланки '!C82</f>
        <v>Муниципальное бюджетное общеобразовательное учреждение «Моховская средняя общеобразовательная школа» Залегощенского района Орловской области</v>
      </c>
      <c r="C91" s="9">
        <f>'для bus.gov.ru'!C80</f>
        <v>102</v>
      </c>
      <c r="D91" s="9">
        <f>'для bus.gov.ru'!D80</f>
        <v>75</v>
      </c>
      <c r="E91" s="15">
        <f>'для bus.gov.ru'!H80</f>
        <v>0.73529411764705888</v>
      </c>
      <c r="F91" s="10" t="s">
        <v>160</v>
      </c>
      <c r="G91" s="11">
        <f>'Рейтинговая таблица организаций'!D80</f>
        <v>13</v>
      </c>
      <c r="H91" s="11">
        <f>'Рейтинговая таблица организаций'!E80</f>
        <v>13</v>
      </c>
      <c r="I91" s="10" t="s">
        <v>161</v>
      </c>
      <c r="J91" s="11">
        <f>'Рейтинговая таблица организаций'!F80</f>
        <v>52</v>
      </c>
      <c r="K91" s="11">
        <f>'Рейтинговая таблица организаций'!G80</f>
        <v>53</v>
      </c>
      <c r="L91" s="12" t="str">
        <f>IF('Рейтинговая таблица организаций'!H80&lt;1,"Отсутствуют или не функционируют дистанционные способы взаимодействия",(IF('Рейтинговая таблица организаций'!H80&lt;4,"В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1" s="17">
        <f>'Рейтинговая таблица организаций'!H80</f>
        <v>4</v>
      </c>
      <c r="N91" s="12">
        <f>IF('Рейтинговая таблица организаций'!H80&lt;1,0,(IF('Рейтинговая таблица организаций'!H80&lt;4,30,100)))</f>
        <v>100</v>
      </c>
      <c r="O91" s="12" t="s">
        <v>162</v>
      </c>
      <c r="P91" s="12">
        <f>'Рейтинговая таблица организаций'!I80</f>
        <v>63</v>
      </c>
      <c r="Q91" s="12">
        <f>'Рейтинговая таблица организаций'!J80</f>
        <v>63</v>
      </c>
      <c r="R91" s="12" t="s">
        <v>163</v>
      </c>
      <c r="S91" s="12">
        <f>'Рейтинговая таблица организаций'!K80</f>
        <v>61</v>
      </c>
      <c r="T91" s="12">
        <f>'Рейтинговая таблица организаций'!L80</f>
        <v>62</v>
      </c>
      <c r="U91" s="12" t="str">
        <f>IF('Рейтинговая таблица организаций'!U80&lt;1,"Отсутствуют комфортные условия",(IF('Рейтинговая таблица организаций'!U80&lt;5,"Количество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1" s="17">
        <f>'Рейтинговая таблица организаций'!U80</f>
        <v>5</v>
      </c>
      <c r="W91" s="12">
        <f>IF('Рейтинговая таблица организаций'!U80&lt;1,0,(IF('Рейтинговая таблица организаций'!U80&lt;4,20,100)))</f>
        <v>100</v>
      </c>
      <c r="X91" s="12" t="s">
        <v>164</v>
      </c>
      <c r="Y91" s="12">
        <f>'Рейтинговая таблица организаций'!X80</f>
        <v>75</v>
      </c>
      <c r="Z91" s="12">
        <f>'Рейтинговая таблица организаций'!Y80</f>
        <v>75</v>
      </c>
      <c r="AA91" s="12" t="str">
        <f>IF('Рейтинговая таблица организаций'!AD80&lt;1,"Отсутствуют условия доступности для инвалидов",(IF('Рейтинговая таблица организаций'!AD80&lt;5,"Количество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1" s="16">
        <f>'Рейтинговая таблица организаций'!AD80</f>
        <v>2</v>
      </c>
      <c r="AC91" s="12">
        <f>IF('Рейтинговая таблица организаций'!AD80&lt;1,0,(IF('Рейтинговая таблица организаций'!AD80&lt;5,20,100)))</f>
        <v>20</v>
      </c>
      <c r="AD91" s="12" t="str">
        <f>IF('Рейтинговая таблица организаций'!AE80&lt;1,"Отсутствуют условия доступности, позволяющие инвалидам получать услуги наравне с другими",(IF('Рейтинговая таблица организаций'!AE80&lt;5,"Количество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91" s="17">
        <f>'Рейтинговая таблица организаций'!AE80</f>
        <v>5</v>
      </c>
      <c r="AF91" s="12">
        <f>IF('Рейтинговая таблица организаций'!AE80&lt;1,0,(IF('Рейтинговая таблица организаций'!AE80&lt;5,20,100)))</f>
        <v>100</v>
      </c>
      <c r="AG91" s="12" t="s">
        <v>165</v>
      </c>
      <c r="AH91" s="12">
        <f>'Рейтинговая таблица организаций'!AF80</f>
        <v>3</v>
      </c>
      <c r="AI91" s="12">
        <f>'Рейтинговая таблица организаций'!AG80</f>
        <v>4</v>
      </c>
      <c r="AJ91" s="12" t="s">
        <v>166</v>
      </c>
      <c r="AK91" s="12">
        <f>'Рейтинговая таблица организаций'!AL80</f>
        <v>73</v>
      </c>
      <c r="AL91" s="12">
        <f>'Рейтинговая таблица организаций'!AM80</f>
        <v>75</v>
      </c>
      <c r="AM91" s="12" t="s">
        <v>167</v>
      </c>
      <c r="AN91" s="12">
        <f>'Рейтинговая таблица организаций'!AN80</f>
        <v>73</v>
      </c>
      <c r="AO91" s="12">
        <f>'Рейтинговая таблица организаций'!AO80</f>
        <v>75</v>
      </c>
      <c r="AP91" s="12" t="s">
        <v>168</v>
      </c>
      <c r="AQ91" s="12">
        <f>'Рейтинговая таблица организаций'!AP80</f>
        <v>66</v>
      </c>
      <c r="AR91" s="12">
        <f>'Рейтинговая таблица организаций'!AQ80</f>
        <v>66</v>
      </c>
      <c r="AS91" s="12" t="s">
        <v>169</v>
      </c>
      <c r="AT91" s="12">
        <f>'Рейтинговая таблица организаций'!AV80</f>
        <v>72</v>
      </c>
      <c r="AU91" s="12">
        <f>'Рейтинговая таблица организаций'!AW80</f>
        <v>75</v>
      </c>
      <c r="AV91" s="12" t="s">
        <v>170</v>
      </c>
      <c r="AW91" s="12">
        <f>'Рейтинговая таблица организаций'!AX80</f>
        <v>75</v>
      </c>
      <c r="AX91" s="12">
        <f>'Рейтинговая таблица организаций'!AY80</f>
        <v>75</v>
      </c>
      <c r="AY91" s="12" t="s">
        <v>171</v>
      </c>
      <c r="AZ91" s="12">
        <f>'Рейтинговая таблица организаций'!AZ80</f>
        <v>74</v>
      </c>
      <c r="BA91" s="12">
        <f>'Рейтинговая таблица организаций'!BA80</f>
        <v>75</v>
      </c>
    </row>
    <row r="92" spans="1:53" ht="15.75">
      <c r="A92" s="9">
        <f>'бланки '!CY83</f>
        <v>78</v>
      </c>
      <c r="B92" s="9" t="str">
        <f>'бланки '!C83</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92" s="9">
        <f>'для bus.gov.ru'!C81</f>
        <v>99</v>
      </c>
      <c r="D92" s="9">
        <f>'для bus.gov.ru'!D81</f>
        <v>70</v>
      </c>
      <c r="E92" s="15">
        <f>'для bus.gov.ru'!H81</f>
        <v>0.70707070707070707</v>
      </c>
      <c r="F92" s="10" t="s">
        <v>160</v>
      </c>
      <c r="G92" s="11">
        <f>'Рейтинговая таблица организаций'!D81</f>
        <v>14</v>
      </c>
      <c r="H92" s="11">
        <f>'Рейтинговая таблица организаций'!E81</f>
        <v>14</v>
      </c>
      <c r="I92" s="10" t="s">
        <v>161</v>
      </c>
      <c r="J92" s="11">
        <f>'Рейтинговая таблица организаций'!F81</f>
        <v>46</v>
      </c>
      <c r="K92" s="11">
        <f>'Рейтинговая таблица организаций'!G81</f>
        <v>54</v>
      </c>
      <c r="L92" s="12" t="str">
        <f>IF('Рейтинговая таблица организаций'!H81&lt;1,"Отсутствуют или не функционируют дистанционные способы взаимодействия",(IF('Рейтинговая таблица организаций'!H81&lt;4,"В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2" s="17">
        <f>'Рейтинговая таблица организаций'!H81</f>
        <v>4</v>
      </c>
      <c r="N92" s="12">
        <f>IF('Рейтинговая таблица организаций'!H81&lt;1,0,(IF('Рейтинговая таблица организаций'!H81&lt;4,30,100)))</f>
        <v>100</v>
      </c>
      <c r="O92" s="12" t="s">
        <v>162</v>
      </c>
      <c r="P92" s="12">
        <f>'Рейтинговая таблица организаций'!I81</f>
        <v>53</v>
      </c>
      <c r="Q92" s="12">
        <f>'Рейтинговая таблица организаций'!J81</f>
        <v>53</v>
      </c>
      <c r="R92" s="12" t="s">
        <v>163</v>
      </c>
      <c r="S92" s="12">
        <f>'Рейтинговая таблица организаций'!K81</f>
        <v>41</v>
      </c>
      <c r="T92" s="12">
        <f>'Рейтинговая таблица организаций'!L81</f>
        <v>41</v>
      </c>
      <c r="U92" s="12" t="str">
        <f>IF('Рейтинговая таблица организаций'!U81&lt;1,"Отсутствуют комфортные условия",(IF('Рейтинговая таблица организаций'!U81&lt;5,"Количество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2" s="17">
        <f>'Рейтинговая таблица организаций'!U81</f>
        <v>5</v>
      </c>
      <c r="W92" s="12">
        <f>IF('Рейтинговая таблица организаций'!U81&lt;1,0,(IF('Рейтинговая таблица организаций'!U81&lt;4,20,100)))</f>
        <v>100</v>
      </c>
      <c r="X92" s="12" t="s">
        <v>164</v>
      </c>
      <c r="Y92" s="12">
        <f>'Рейтинговая таблица организаций'!X81</f>
        <v>68</v>
      </c>
      <c r="Z92" s="12">
        <f>'Рейтинговая таблица организаций'!Y81</f>
        <v>70</v>
      </c>
      <c r="AA92" s="12" t="str">
        <f>IF('Рейтинговая таблица организаций'!AD81&lt;1,"Отсутствуют условия доступности для инвалидов",(IF('Рейтинговая таблица организаций'!AD81&lt;5,"Количество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2" s="16">
        <f>'Рейтинговая таблица организаций'!AD81</f>
        <v>0</v>
      </c>
      <c r="AC92" s="12">
        <f>IF('Рейтинговая таблица организаций'!AD81&lt;1,0,(IF('Рейтинговая таблица организаций'!AD81&lt;5,20,100)))</f>
        <v>0</v>
      </c>
      <c r="AD92" s="12" t="str">
        <f>IF('Рейтинговая таблица организаций'!AE81&lt;1,"Отсутствуют условия доступности, позволяющие инвалидам получать услуги наравне с другими",(IF('Рейтинговая таблица организаций'!AE81&lt;5,"Количество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2" s="17">
        <f>'Рейтинговая таблица организаций'!AE81</f>
        <v>3</v>
      </c>
      <c r="AF92" s="12">
        <f>IF('Рейтинговая таблица организаций'!AE81&lt;1,0,(IF('Рейтинговая таблица организаций'!AE81&lt;5,20,100)))</f>
        <v>20</v>
      </c>
      <c r="AG92" s="12" t="s">
        <v>165</v>
      </c>
      <c r="AH92" s="12">
        <f>'Рейтинговая таблица организаций'!AF81</f>
        <v>14</v>
      </c>
      <c r="AI92" s="12">
        <f>'Рейтинговая таблица организаций'!AG81</f>
        <v>15</v>
      </c>
      <c r="AJ92" s="12" t="s">
        <v>166</v>
      </c>
      <c r="AK92" s="12">
        <f>'Рейтинговая таблица организаций'!AL81</f>
        <v>68</v>
      </c>
      <c r="AL92" s="12">
        <f>'Рейтинговая таблица организаций'!AM81</f>
        <v>70</v>
      </c>
      <c r="AM92" s="12" t="s">
        <v>167</v>
      </c>
      <c r="AN92" s="12">
        <f>'Рейтинговая таблица организаций'!AN81</f>
        <v>68</v>
      </c>
      <c r="AO92" s="12">
        <f>'Рейтинговая таблица организаций'!AO81</f>
        <v>70</v>
      </c>
      <c r="AP92" s="12" t="s">
        <v>168</v>
      </c>
      <c r="AQ92" s="12">
        <f>'Рейтинговая таблица организаций'!AP81</f>
        <v>57</v>
      </c>
      <c r="AR92" s="12">
        <f>'Рейтинговая таблица организаций'!AQ81</f>
        <v>58</v>
      </c>
      <c r="AS92" s="12" t="s">
        <v>169</v>
      </c>
      <c r="AT92" s="12">
        <f>'Рейтинговая таблица организаций'!AV81</f>
        <v>69</v>
      </c>
      <c r="AU92" s="12">
        <f>'Рейтинговая таблица организаций'!AW81</f>
        <v>70</v>
      </c>
      <c r="AV92" s="12" t="s">
        <v>170</v>
      </c>
      <c r="AW92" s="12">
        <f>'Рейтинговая таблица организаций'!AX81</f>
        <v>69</v>
      </c>
      <c r="AX92" s="12">
        <f>'Рейтинговая таблица организаций'!AY81</f>
        <v>70</v>
      </c>
      <c r="AY92" s="12" t="s">
        <v>171</v>
      </c>
      <c r="AZ92" s="12">
        <f>'Рейтинговая таблица организаций'!AZ81</f>
        <v>70</v>
      </c>
      <c r="BA92" s="12">
        <f>'Рейтинговая таблица организаций'!BA81</f>
        <v>70</v>
      </c>
    </row>
    <row r="93" spans="1:53" ht="15.75">
      <c r="A93" s="9">
        <f>'бланки '!CY84</f>
        <v>79</v>
      </c>
      <c r="B93" s="9" t="str">
        <f>'бланки '!C84</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93" s="9">
        <f>'для bus.gov.ru'!C82</f>
        <v>21</v>
      </c>
      <c r="D93" s="9">
        <f>'для bus.gov.ru'!D82</f>
        <v>27</v>
      </c>
      <c r="E93" s="15">
        <f>'для bus.gov.ru'!H82</f>
        <v>1.2857142857142858</v>
      </c>
      <c r="F93" s="10" t="s">
        <v>160</v>
      </c>
      <c r="G93" s="11">
        <f>'Рейтинговая таблица организаций'!D82</f>
        <v>14</v>
      </c>
      <c r="H93" s="11">
        <f>'Рейтинговая таблица организаций'!E82</f>
        <v>14</v>
      </c>
      <c r="I93" s="10" t="s">
        <v>161</v>
      </c>
      <c r="J93" s="11">
        <f>'Рейтинговая таблица организаций'!F82</f>
        <v>60.5</v>
      </c>
      <c r="K93" s="11">
        <f>'Рейтинговая таблица организаций'!G82</f>
        <v>61</v>
      </c>
      <c r="L93" s="12" t="str">
        <f>IF('Рейтинговая таблица организаций'!H82&lt;1,"Отсутствуют или не функционируют дистанционные способы взаимодействия",(IF('Рейтинговая таблица организаций'!H82&lt;4,"В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3" s="17">
        <f>'Рейтинговая таблица организаций'!H82</f>
        <v>4</v>
      </c>
      <c r="N93" s="12">
        <f>IF('Рейтинговая таблица организаций'!H82&lt;1,0,(IF('Рейтинговая таблица организаций'!H82&lt;4,30,100)))</f>
        <v>100</v>
      </c>
      <c r="O93" s="12" t="s">
        <v>162</v>
      </c>
      <c r="P93" s="12">
        <f>'Рейтинговая таблица организаций'!I82</f>
        <v>25</v>
      </c>
      <c r="Q93" s="12">
        <f>'Рейтинговая таблица организаций'!J82</f>
        <v>25</v>
      </c>
      <c r="R93" s="12" t="s">
        <v>163</v>
      </c>
      <c r="S93" s="12">
        <f>'Рейтинговая таблица организаций'!K82</f>
        <v>26</v>
      </c>
      <c r="T93" s="12">
        <f>'Рейтинговая таблица организаций'!L82</f>
        <v>26</v>
      </c>
      <c r="U93" s="12" t="str">
        <f>IF('Рейтинговая таблица организаций'!U82&lt;1,"Отсутствуют комфортные условия",(IF('Рейтинговая таблица организаций'!U82&lt;5,"Количество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3" s="17">
        <f>'Рейтинговая таблица организаций'!U82</f>
        <v>5</v>
      </c>
      <c r="W93" s="12">
        <f>IF('Рейтинговая таблица организаций'!U82&lt;1,0,(IF('Рейтинговая таблица организаций'!U82&lt;4,20,100)))</f>
        <v>100</v>
      </c>
      <c r="X93" s="12" t="s">
        <v>164</v>
      </c>
      <c r="Y93" s="12">
        <f>'Рейтинговая таблица организаций'!X82</f>
        <v>27</v>
      </c>
      <c r="Z93" s="12">
        <f>'Рейтинговая таблица организаций'!Y82</f>
        <v>27</v>
      </c>
      <c r="AA93" s="12" t="str">
        <f>IF('Рейтинговая таблица организаций'!AD82&lt;1,"Отсутствуют условия доступности для инвалидов",(IF('Рейтинговая таблица организаций'!AD82&lt;5,"Количество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93" s="16">
        <f>'Рейтинговая таблица организаций'!AD82</f>
        <v>5</v>
      </c>
      <c r="AC93" s="12">
        <f>IF('Рейтинговая таблица организаций'!AD82&lt;1,0,(IF('Рейтинговая таблица организаций'!AD82&lt;5,20,100)))</f>
        <v>100</v>
      </c>
      <c r="AD93" s="12" t="str">
        <f>IF('Рейтинговая таблица организаций'!AE82&lt;1,"Отсутствуют условия доступности, позволяющие инвалидам получать услуги наравне с другими",(IF('Рейтинговая таблица организаций'!AE82&lt;5,"Количество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3" s="17">
        <f>'Рейтинговая таблица организаций'!AE82</f>
        <v>3</v>
      </c>
      <c r="AF93" s="12">
        <f>IF('Рейтинговая таблица организаций'!AE82&lt;1,0,(IF('Рейтинговая таблица организаций'!AE82&lt;5,20,100)))</f>
        <v>20</v>
      </c>
      <c r="AG93" s="12" t="s">
        <v>165</v>
      </c>
      <c r="AH93" s="12">
        <f>'Рейтинговая таблица организаций'!AF82</f>
        <v>2</v>
      </c>
      <c r="AI93" s="12">
        <f>'Рейтинговая таблица организаций'!AG82</f>
        <v>2</v>
      </c>
      <c r="AJ93" s="12" t="s">
        <v>166</v>
      </c>
      <c r="AK93" s="12">
        <f>'Рейтинговая таблица организаций'!AL82</f>
        <v>26</v>
      </c>
      <c r="AL93" s="12">
        <f>'Рейтинговая таблица организаций'!AM82</f>
        <v>27</v>
      </c>
      <c r="AM93" s="12" t="s">
        <v>167</v>
      </c>
      <c r="AN93" s="12">
        <f>'Рейтинговая таблица организаций'!AN82</f>
        <v>27</v>
      </c>
      <c r="AO93" s="12">
        <f>'Рейтинговая таблица организаций'!AO82</f>
        <v>27</v>
      </c>
      <c r="AP93" s="12" t="s">
        <v>168</v>
      </c>
      <c r="AQ93" s="12">
        <f>'Рейтинговая таблица организаций'!AP82</f>
        <v>23</v>
      </c>
      <c r="AR93" s="12">
        <f>'Рейтинговая таблица организаций'!AQ82</f>
        <v>24</v>
      </c>
      <c r="AS93" s="12" t="s">
        <v>169</v>
      </c>
      <c r="AT93" s="12">
        <f>'Рейтинговая таблица организаций'!AV82</f>
        <v>27</v>
      </c>
      <c r="AU93" s="12">
        <f>'Рейтинговая таблица организаций'!AW82</f>
        <v>27</v>
      </c>
      <c r="AV93" s="12" t="s">
        <v>170</v>
      </c>
      <c r="AW93" s="12">
        <f>'Рейтинговая таблица организаций'!AX82</f>
        <v>27</v>
      </c>
      <c r="AX93" s="12">
        <f>'Рейтинговая таблица организаций'!AY82</f>
        <v>27</v>
      </c>
      <c r="AY93" s="12" t="s">
        <v>171</v>
      </c>
      <c r="AZ93" s="12">
        <f>'Рейтинговая таблица организаций'!AZ82</f>
        <v>27</v>
      </c>
      <c r="BA93" s="12">
        <f>'Рейтинговая таблица организаций'!BA82</f>
        <v>27</v>
      </c>
    </row>
    <row r="94" spans="1:53" ht="15.75">
      <c r="A94" s="9">
        <f>'бланки '!CY85</f>
        <v>80</v>
      </c>
      <c r="B94" s="9" t="str">
        <f>'бланки '!C85</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94" s="9">
        <f>'для bus.gov.ru'!C83</f>
        <v>85</v>
      </c>
      <c r="D94" s="9">
        <f>'для bus.gov.ru'!D83</f>
        <v>68</v>
      </c>
      <c r="E94" s="15">
        <f>'для bus.gov.ru'!H83</f>
        <v>0.8</v>
      </c>
      <c r="F94" s="10" t="s">
        <v>160</v>
      </c>
      <c r="G94" s="11">
        <f>'Рейтинговая таблица организаций'!D83</f>
        <v>14</v>
      </c>
      <c r="H94" s="11">
        <f>'Рейтинговая таблица организаций'!E83</f>
        <v>14</v>
      </c>
      <c r="I94" s="10" t="s">
        <v>161</v>
      </c>
      <c r="J94" s="11">
        <f>'Рейтинговая таблица организаций'!F83</f>
        <v>50.5</v>
      </c>
      <c r="K94" s="11">
        <f>'Рейтинговая таблица организаций'!G83</f>
        <v>54</v>
      </c>
      <c r="L94" s="12" t="str">
        <f>IF('Рейтинговая таблица организаций'!H83&lt;1,"Отсутствуют или не функционируют дистанционные способы взаимодействия",(IF('Рейтинговая таблица организаций'!H83&lt;4,"В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4" s="17">
        <f>'Рейтинговая таблица организаций'!H83</f>
        <v>4</v>
      </c>
      <c r="N94" s="12">
        <f>IF('Рейтинговая таблица организаций'!H83&lt;1,0,(IF('Рейтинговая таблица организаций'!H83&lt;4,30,100)))</f>
        <v>100</v>
      </c>
      <c r="O94" s="12" t="s">
        <v>162</v>
      </c>
      <c r="P94" s="12">
        <f>'Рейтинговая таблица организаций'!I83</f>
        <v>60</v>
      </c>
      <c r="Q94" s="12">
        <f>'Рейтинговая таблица организаций'!J83</f>
        <v>60</v>
      </c>
      <c r="R94" s="12" t="s">
        <v>163</v>
      </c>
      <c r="S94" s="12">
        <f>'Рейтинговая таблица организаций'!K83</f>
        <v>57</v>
      </c>
      <c r="T94" s="12">
        <f>'Рейтинговая таблица организаций'!L83</f>
        <v>57</v>
      </c>
      <c r="U94" s="12" t="str">
        <f>IF('Рейтинговая таблица организаций'!U83&lt;1,"Отсутствуют комфортные условия",(IF('Рейтинговая таблица организаций'!U83&lt;5,"Количество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4" s="17">
        <f>'Рейтинговая таблица организаций'!U83</f>
        <v>5</v>
      </c>
      <c r="W94" s="12">
        <f>IF('Рейтинговая таблица организаций'!U83&lt;1,0,(IF('Рейтинговая таблица организаций'!U83&lt;4,20,100)))</f>
        <v>100</v>
      </c>
      <c r="X94" s="12" t="s">
        <v>164</v>
      </c>
      <c r="Y94" s="12">
        <f>'Рейтинговая таблица организаций'!X83</f>
        <v>66</v>
      </c>
      <c r="Z94" s="12">
        <f>'Рейтинговая таблица организаций'!Y83</f>
        <v>68</v>
      </c>
      <c r="AA94" s="12" t="str">
        <f>IF('Рейтинговая таблица организаций'!AD83&lt;1,"Отсутствуют условия доступности для инвалидов",(IF('Рейтинговая таблица организаций'!AD83&lt;5,"Количество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94" s="16">
        <f>'Рейтинговая таблица организаций'!AD83</f>
        <v>3</v>
      </c>
      <c r="AC94" s="12">
        <f>IF('Рейтинговая таблица организаций'!AD83&lt;1,0,(IF('Рейтинговая таблица организаций'!AD83&lt;5,20,100)))</f>
        <v>20</v>
      </c>
      <c r="AD94" s="12" t="str">
        <f>IF('Рейтинговая таблица организаций'!AE83&lt;1,"Отсутствуют условия доступности, позволяющие инвалидам получать услуги наравне с другими",(IF('Рейтинговая таблица организаций'!AE83&lt;5,"Количество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4" s="17">
        <f>'Рейтинговая таблица организаций'!AE83</f>
        <v>3</v>
      </c>
      <c r="AF94" s="12">
        <f>IF('Рейтинговая таблица организаций'!AE83&lt;1,0,(IF('Рейтинговая таблица организаций'!AE83&lt;5,20,100)))</f>
        <v>20</v>
      </c>
      <c r="AG94" s="12" t="s">
        <v>165</v>
      </c>
      <c r="AH94" s="12">
        <f>'Рейтинговая таблица организаций'!AF83</f>
        <v>44</v>
      </c>
      <c r="AI94" s="12">
        <f>'Рейтинговая таблица организаций'!AG83</f>
        <v>46</v>
      </c>
      <c r="AJ94" s="12" t="s">
        <v>166</v>
      </c>
      <c r="AK94" s="12">
        <f>'Рейтинговая таблица организаций'!AL83</f>
        <v>67</v>
      </c>
      <c r="AL94" s="12">
        <f>'Рейтинговая таблица организаций'!AM83</f>
        <v>68</v>
      </c>
      <c r="AM94" s="12" t="s">
        <v>167</v>
      </c>
      <c r="AN94" s="12">
        <f>'Рейтинговая таблица организаций'!AN83</f>
        <v>65</v>
      </c>
      <c r="AO94" s="12">
        <f>'Рейтинговая таблица организаций'!AO83</f>
        <v>68</v>
      </c>
      <c r="AP94" s="12" t="s">
        <v>168</v>
      </c>
      <c r="AQ94" s="12">
        <f>'Рейтинговая таблица организаций'!AP83</f>
        <v>59</v>
      </c>
      <c r="AR94" s="12">
        <f>'Рейтинговая таблица организаций'!AQ83</f>
        <v>59</v>
      </c>
      <c r="AS94" s="12" t="s">
        <v>169</v>
      </c>
      <c r="AT94" s="12">
        <f>'Рейтинговая таблица организаций'!AV83</f>
        <v>68</v>
      </c>
      <c r="AU94" s="12">
        <f>'Рейтинговая таблица организаций'!AW83</f>
        <v>68</v>
      </c>
      <c r="AV94" s="12" t="s">
        <v>170</v>
      </c>
      <c r="AW94" s="12">
        <f>'Рейтинговая таблица организаций'!AX83</f>
        <v>68</v>
      </c>
      <c r="AX94" s="12">
        <f>'Рейтинговая таблица организаций'!AY83</f>
        <v>68</v>
      </c>
      <c r="AY94" s="12" t="s">
        <v>171</v>
      </c>
      <c r="AZ94" s="12">
        <f>'Рейтинговая таблица организаций'!AZ83</f>
        <v>67</v>
      </c>
      <c r="BA94" s="12">
        <f>'Рейтинговая таблица организаций'!BA83</f>
        <v>68</v>
      </c>
    </row>
    <row r="95" spans="1:53" ht="15.75">
      <c r="A95" s="9">
        <f>'бланки '!CY86</f>
        <v>81</v>
      </c>
      <c r="B95" s="9" t="str">
        <f>'бланки '!C86</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95" s="9">
        <f>'для bus.gov.ru'!C84</f>
        <v>19</v>
      </c>
      <c r="D95" s="9">
        <f>'для bus.gov.ru'!D84</f>
        <v>14</v>
      </c>
      <c r="E95" s="15">
        <f>'для bus.gov.ru'!H84</f>
        <v>0.73684210526315785</v>
      </c>
      <c r="F95" s="10" t="s">
        <v>160</v>
      </c>
      <c r="G95" s="11">
        <f>'Рейтинговая таблица организаций'!D84</f>
        <v>14</v>
      </c>
      <c r="H95" s="11">
        <f>'Рейтинговая таблица организаций'!E84</f>
        <v>14</v>
      </c>
      <c r="I95" s="10" t="s">
        <v>161</v>
      </c>
      <c r="J95" s="11">
        <f>'Рейтинговая таблица организаций'!F84</f>
        <v>46</v>
      </c>
      <c r="K95" s="11">
        <f>'Рейтинговая таблица организаций'!G84</f>
        <v>53</v>
      </c>
      <c r="L95" s="12" t="str">
        <f>IF('Рейтинговая таблица организаций'!H84&lt;1,"Отсутствуют или не функционируют дистанционные способы взаимодействия",(IF('Рейтинговая таблица организаций'!H84&lt;4,"В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5" s="17">
        <f>'Рейтинговая таблица организаций'!H84</f>
        <v>4</v>
      </c>
      <c r="N95" s="12">
        <f>IF('Рейтинговая таблица организаций'!H84&lt;1,0,(IF('Рейтинговая таблица организаций'!H84&lt;4,30,100)))</f>
        <v>100</v>
      </c>
      <c r="O95" s="12" t="s">
        <v>162</v>
      </c>
      <c r="P95" s="12">
        <f>'Рейтинговая таблица организаций'!I84</f>
        <v>10</v>
      </c>
      <c r="Q95" s="12">
        <f>'Рейтинговая таблица организаций'!J84</f>
        <v>10</v>
      </c>
      <c r="R95" s="12" t="s">
        <v>163</v>
      </c>
      <c r="S95" s="12">
        <f>'Рейтинговая таблица организаций'!K84</f>
        <v>9</v>
      </c>
      <c r="T95" s="12">
        <f>'Рейтинговая таблица организаций'!L84</f>
        <v>9</v>
      </c>
      <c r="U95" s="12" t="str">
        <f>IF('Рейтинговая таблица организаций'!U84&lt;1,"Отсутствуют комфортные условия",(IF('Рейтинговая таблица организаций'!U84&lt;5,"Количество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5" s="17">
        <f>'Рейтинговая таблица организаций'!U84</f>
        <v>5</v>
      </c>
      <c r="W95" s="12">
        <f>IF('Рейтинговая таблица организаций'!U84&lt;1,0,(IF('Рейтинговая таблица организаций'!U84&lt;4,20,100)))</f>
        <v>100</v>
      </c>
      <c r="X95" s="12" t="s">
        <v>164</v>
      </c>
      <c r="Y95" s="12">
        <f>'Рейтинговая таблица организаций'!X84</f>
        <v>14</v>
      </c>
      <c r="Z95" s="12">
        <f>'Рейтинговая таблица организаций'!Y84</f>
        <v>14</v>
      </c>
      <c r="AA95" s="12" t="str">
        <f>IF('Рейтинговая таблица организаций'!AD84&lt;1,"Отсутствуют условия доступности для инвалидов",(IF('Рейтинговая таблица организаций'!AD84&lt;5,"Количество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5" s="16">
        <f>'Рейтинговая таблица организаций'!AD84</f>
        <v>0</v>
      </c>
      <c r="AC95" s="12">
        <f>IF('Рейтинговая таблица организаций'!AD84&lt;1,0,(IF('Рейтинговая таблица организаций'!AD84&lt;5,20,100)))</f>
        <v>0</v>
      </c>
      <c r="AD95" s="12" t="str">
        <f>IF('Рейтинговая таблица организаций'!AE84&lt;1,"Отсутствуют условия доступности, позволяющие инвалидам получать услуги наравне с другими",(IF('Рейтинговая таблица организаций'!AE84&lt;5,"Количество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5" s="17">
        <f>'Рейтинговая таблица организаций'!AE84</f>
        <v>3</v>
      </c>
      <c r="AF95" s="12">
        <f>IF('Рейтинговая таблица организаций'!AE84&lt;1,0,(IF('Рейтинговая таблица организаций'!AE84&lt;5,20,100)))</f>
        <v>20</v>
      </c>
      <c r="AG95" s="12" t="s">
        <v>165</v>
      </c>
      <c r="AH95" s="12">
        <f>'Рейтинговая таблица организаций'!AF84</f>
        <v>1</v>
      </c>
      <c r="AI95" s="12">
        <f>'Рейтинговая таблица организаций'!AG84</f>
        <v>1</v>
      </c>
      <c r="AJ95" s="12" t="s">
        <v>166</v>
      </c>
      <c r="AK95" s="12">
        <f>'Рейтинговая таблица организаций'!AL84</f>
        <v>14</v>
      </c>
      <c r="AL95" s="12">
        <f>'Рейтинговая таблица организаций'!AM84</f>
        <v>14</v>
      </c>
      <c r="AM95" s="12" t="s">
        <v>167</v>
      </c>
      <c r="AN95" s="12">
        <f>'Рейтинговая таблица организаций'!AN84</f>
        <v>14</v>
      </c>
      <c r="AO95" s="12">
        <f>'Рейтинговая таблица организаций'!AO84</f>
        <v>14</v>
      </c>
      <c r="AP95" s="12" t="s">
        <v>168</v>
      </c>
      <c r="AQ95" s="12">
        <f>'Рейтинговая таблица организаций'!AP84</f>
        <v>12</v>
      </c>
      <c r="AR95" s="12">
        <f>'Рейтинговая таблица организаций'!AQ84</f>
        <v>12</v>
      </c>
      <c r="AS95" s="12" t="s">
        <v>169</v>
      </c>
      <c r="AT95" s="12">
        <f>'Рейтинговая таблица организаций'!AV84</f>
        <v>14</v>
      </c>
      <c r="AU95" s="12">
        <f>'Рейтинговая таблица организаций'!AW84</f>
        <v>14</v>
      </c>
      <c r="AV95" s="12" t="s">
        <v>170</v>
      </c>
      <c r="AW95" s="12">
        <f>'Рейтинговая таблица организаций'!AX84</f>
        <v>14</v>
      </c>
      <c r="AX95" s="12">
        <f>'Рейтинговая таблица организаций'!AY84</f>
        <v>14</v>
      </c>
      <c r="AY95" s="12" t="s">
        <v>171</v>
      </c>
      <c r="AZ95" s="12">
        <f>'Рейтинговая таблица организаций'!AZ84</f>
        <v>14</v>
      </c>
      <c r="BA95" s="12">
        <f>'Рейтинговая таблица организаций'!BA84</f>
        <v>14</v>
      </c>
    </row>
    <row r="96" spans="1:53" ht="15.75">
      <c r="A96" s="9">
        <f>'бланки '!CY87</f>
        <v>82</v>
      </c>
      <c r="B96" s="9" t="str">
        <f>'бланки '!C87</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96" s="9">
        <f>'для bus.gov.ru'!C85</f>
        <v>4</v>
      </c>
      <c r="D96" s="9">
        <f>'для bus.gov.ru'!D85</f>
        <v>3</v>
      </c>
      <c r="E96" s="15">
        <f>'для bus.gov.ru'!H85</f>
        <v>0.75</v>
      </c>
      <c r="F96" s="10" t="s">
        <v>160</v>
      </c>
      <c r="G96" s="11">
        <f>'Рейтинговая таблица организаций'!D85</f>
        <v>13</v>
      </c>
      <c r="H96" s="11">
        <f>'Рейтинговая таблица организаций'!E85</f>
        <v>13</v>
      </c>
      <c r="I96" s="10" t="s">
        <v>161</v>
      </c>
      <c r="J96" s="11">
        <f>'Рейтинговая таблица организаций'!F85</f>
        <v>34.5</v>
      </c>
      <c r="K96" s="11">
        <f>'Рейтинговая таблица организаций'!G85</f>
        <v>53</v>
      </c>
      <c r="L96" s="12" t="str">
        <f>IF('Рейтинговая таблица организаций'!H85&lt;1,"Отсутствуют или не функционируют дистанционные способы взаимодействия",(IF('Рейтинговая таблица организаций'!H85&lt;4,"В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96" s="17">
        <f>'Рейтинговая таблица организаций'!H85</f>
        <v>3</v>
      </c>
      <c r="N96" s="12">
        <f>IF('Рейтинговая таблица организаций'!H85&lt;1,0,(IF('Рейтинговая таблица организаций'!H85&lt;4,30,100)))</f>
        <v>30</v>
      </c>
      <c r="O96" s="12" t="s">
        <v>162</v>
      </c>
      <c r="P96" s="12">
        <f>'Рейтинговая таблица организаций'!I85</f>
        <v>3</v>
      </c>
      <c r="Q96" s="12">
        <f>'Рейтинговая таблица организаций'!J85</f>
        <v>3</v>
      </c>
      <c r="R96" s="12" t="s">
        <v>163</v>
      </c>
      <c r="S96" s="12">
        <f>'Рейтинговая таблица организаций'!K85</f>
        <v>2</v>
      </c>
      <c r="T96" s="12">
        <f>'Рейтинговая таблица организаций'!L85</f>
        <v>2</v>
      </c>
      <c r="U96" s="12" t="str">
        <f>IF('Рейтинговая таблица организаций'!U85&lt;1,"Отсутствуют комфортные условия",(IF('Рейтинговая таблица организаций'!U85&lt;5,"Количество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6" s="17">
        <f>'Рейтинговая таблица организаций'!U85</f>
        <v>5</v>
      </c>
      <c r="W96" s="12">
        <f>IF('Рейтинговая таблица организаций'!U85&lt;1,0,(IF('Рейтинговая таблица организаций'!U85&lt;4,20,100)))</f>
        <v>100</v>
      </c>
      <c r="X96" s="12" t="s">
        <v>164</v>
      </c>
      <c r="Y96" s="12">
        <f>'Рейтинговая таблица организаций'!X85</f>
        <v>3</v>
      </c>
      <c r="Z96" s="12">
        <f>'Рейтинговая таблица организаций'!Y85</f>
        <v>3</v>
      </c>
      <c r="AA96" s="12" t="str">
        <f>IF('Рейтинговая таблица организаций'!AD85&lt;1,"Отсутствуют условия доступности для инвалидов",(IF('Рейтинговая таблица организаций'!AD85&lt;5,"Количество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6" s="16">
        <f>'Рейтинговая таблица организаций'!AD85</f>
        <v>0</v>
      </c>
      <c r="AC96" s="12">
        <f>IF('Рейтинговая таблица организаций'!AD85&lt;1,0,(IF('Рейтинговая таблица организаций'!AD85&lt;5,20,100)))</f>
        <v>0</v>
      </c>
      <c r="AD96" s="12" t="str">
        <f>IF('Рейтинговая таблица организаций'!AE85&lt;1,"Отсутствуют условия доступности, позволяющие инвалидам получать услуги наравне с другими",(IF('Рейтинговая таблица организаций'!AE85&lt;5,"Количество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6" s="17">
        <f>'Рейтинговая таблица организаций'!AE85</f>
        <v>2</v>
      </c>
      <c r="AF96" s="12">
        <f>IF('Рейтинговая таблица организаций'!AE85&lt;1,0,(IF('Рейтинговая таблица организаций'!AE85&lt;5,20,100)))</f>
        <v>20</v>
      </c>
      <c r="AG96" s="12" t="s">
        <v>165</v>
      </c>
      <c r="AH96" s="12">
        <f>'Рейтинговая таблица организаций'!AF85</f>
        <v>1</v>
      </c>
      <c r="AI96" s="12">
        <f>'Рейтинговая таблица организаций'!AG85</f>
        <v>1</v>
      </c>
      <c r="AJ96" s="12" t="s">
        <v>166</v>
      </c>
      <c r="AK96" s="12">
        <f>'Рейтинговая таблица организаций'!AL85</f>
        <v>3</v>
      </c>
      <c r="AL96" s="12">
        <f>'Рейтинговая таблица организаций'!AM85</f>
        <v>3</v>
      </c>
      <c r="AM96" s="12" t="s">
        <v>167</v>
      </c>
      <c r="AN96" s="12">
        <f>'Рейтинговая таблица организаций'!AN85</f>
        <v>3</v>
      </c>
      <c r="AO96" s="12">
        <f>'Рейтинговая таблица организаций'!AO85</f>
        <v>3</v>
      </c>
      <c r="AP96" s="12" t="s">
        <v>168</v>
      </c>
      <c r="AQ96" s="12">
        <f>'Рейтинговая таблица организаций'!AP85</f>
        <v>3</v>
      </c>
      <c r="AR96" s="12">
        <f>'Рейтинговая таблица организаций'!AQ85</f>
        <v>3</v>
      </c>
      <c r="AS96" s="12" t="s">
        <v>169</v>
      </c>
      <c r="AT96" s="12">
        <f>'Рейтинговая таблица организаций'!AV85</f>
        <v>3</v>
      </c>
      <c r="AU96" s="12">
        <f>'Рейтинговая таблица организаций'!AW85</f>
        <v>3</v>
      </c>
      <c r="AV96" s="12" t="s">
        <v>170</v>
      </c>
      <c r="AW96" s="12">
        <f>'Рейтинговая таблица организаций'!AX85</f>
        <v>3</v>
      </c>
      <c r="AX96" s="12">
        <f>'Рейтинговая таблица организаций'!AY85</f>
        <v>3</v>
      </c>
      <c r="AY96" s="12" t="s">
        <v>171</v>
      </c>
      <c r="AZ96" s="12">
        <f>'Рейтинговая таблица организаций'!AZ85</f>
        <v>3</v>
      </c>
      <c r="BA96" s="12">
        <f>'Рейтинговая таблица организаций'!BA85</f>
        <v>3</v>
      </c>
    </row>
    <row r="97" spans="1:53" ht="15.75">
      <c r="A97" s="9">
        <f>'бланки '!CY88</f>
        <v>83</v>
      </c>
      <c r="B97" s="9" t="str">
        <f>'бланки '!C88</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97" s="9">
        <f>'для bus.gov.ru'!C86</f>
        <v>19</v>
      </c>
      <c r="D97" s="9">
        <f>'для bus.gov.ru'!D86</f>
        <v>17</v>
      </c>
      <c r="E97" s="15">
        <f>'для bus.gov.ru'!H86</f>
        <v>0.89473684210526316</v>
      </c>
      <c r="F97" s="10" t="s">
        <v>160</v>
      </c>
      <c r="G97" s="11">
        <f>'Рейтинговая таблица организаций'!D86</f>
        <v>12</v>
      </c>
      <c r="H97" s="11">
        <f>'Рейтинговая таблица организаций'!E86</f>
        <v>12</v>
      </c>
      <c r="I97" s="10" t="s">
        <v>161</v>
      </c>
      <c r="J97" s="11">
        <f>'Рейтинговая таблица организаций'!F86</f>
        <v>35.5</v>
      </c>
      <c r="K97" s="11">
        <f>'Рейтинговая таблица организаций'!G86</f>
        <v>53</v>
      </c>
      <c r="L97" s="12" t="str">
        <f>IF('Рейтинговая таблица организаций'!H86&lt;1,"Отсутствуют или не функционируют дистанционные способы взаимодействия",(IF('Рейтинговая таблица организаций'!H86&lt;4,"В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97" s="17">
        <f>'Рейтинговая таблица организаций'!H86</f>
        <v>3</v>
      </c>
      <c r="N97" s="12">
        <f>IF('Рейтинговая таблица организаций'!H86&lt;1,0,(IF('Рейтинговая таблица организаций'!H86&lt;4,30,100)))</f>
        <v>30</v>
      </c>
      <c r="O97" s="12" t="s">
        <v>162</v>
      </c>
      <c r="P97" s="12">
        <f>'Рейтинговая таблица организаций'!I86</f>
        <v>14</v>
      </c>
      <c r="Q97" s="12">
        <f>'Рейтинговая таблица организаций'!J86</f>
        <v>14</v>
      </c>
      <c r="R97" s="12" t="s">
        <v>163</v>
      </c>
      <c r="S97" s="12">
        <f>'Рейтинговая таблица организаций'!K86</f>
        <v>12</v>
      </c>
      <c r="T97" s="12">
        <f>'Рейтинговая таблица организаций'!L86</f>
        <v>12</v>
      </c>
      <c r="U97" s="12" t="str">
        <f>IF('Рейтинговая таблица организаций'!U86&lt;1,"Отсутствуют комфортные условия",(IF('Рейтинговая таблица организаций'!U86&lt;5,"Количество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7" s="17">
        <f>'Рейтинговая таблица организаций'!U86</f>
        <v>5</v>
      </c>
      <c r="W97" s="12">
        <f>IF('Рейтинговая таблица организаций'!U86&lt;1,0,(IF('Рейтинговая таблица организаций'!U86&lt;4,20,100)))</f>
        <v>100</v>
      </c>
      <c r="X97" s="12" t="s">
        <v>164</v>
      </c>
      <c r="Y97" s="12">
        <f>'Рейтинговая таблица организаций'!X86</f>
        <v>17</v>
      </c>
      <c r="Z97" s="12">
        <f>'Рейтинговая таблица организаций'!Y86</f>
        <v>17</v>
      </c>
      <c r="AA97" s="12" t="str">
        <f>IF('Рейтинговая таблица организаций'!AD86&lt;1,"Отсутствуют условия доступности для инвалидов",(IF('Рейтинговая таблица организаций'!AD86&lt;5,"Количество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7" s="16">
        <f>'Рейтинговая таблица организаций'!AD86</f>
        <v>0</v>
      </c>
      <c r="AC97" s="12">
        <f>IF('Рейтинговая таблица организаций'!AD86&lt;1,0,(IF('Рейтинговая таблица организаций'!AD86&lt;5,20,100)))</f>
        <v>0</v>
      </c>
      <c r="AD97" s="12" t="str">
        <f>IF('Рейтинговая таблица организаций'!AE86&lt;1,"Отсутствуют условия доступности, позволяющие инвалидам получать услуги наравне с другими",(IF('Рейтинговая таблица организаций'!AE86&lt;5,"Количество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7" s="17">
        <f>'Рейтинговая таблица организаций'!AE86</f>
        <v>3</v>
      </c>
      <c r="AF97" s="12">
        <f>IF('Рейтинговая таблица организаций'!AE86&lt;1,0,(IF('Рейтинговая таблица организаций'!AE86&lt;5,20,100)))</f>
        <v>20</v>
      </c>
      <c r="AG97" s="12" t="s">
        <v>165</v>
      </c>
      <c r="AH97" s="12">
        <f>'Рейтинговая таблица организаций'!AF86</f>
        <v>1</v>
      </c>
      <c r="AI97" s="12">
        <f>'Рейтинговая таблица организаций'!AG86</f>
        <v>1</v>
      </c>
      <c r="AJ97" s="12" t="s">
        <v>166</v>
      </c>
      <c r="AK97" s="12">
        <f>'Рейтинговая таблица организаций'!AL86</f>
        <v>17</v>
      </c>
      <c r="AL97" s="12">
        <f>'Рейтинговая таблица организаций'!AM86</f>
        <v>17</v>
      </c>
      <c r="AM97" s="12" t="s">
        <v>167</v>
      </c>
      <c r="AN97" s="12">
        <f>'Рейтинговая таблица организаций'!AN86</f>
        <v>17</v>
      </c>
      <c r="AO97" s="12">
        <f>'Рейтинговая таблица организаций'!AO86</f>
        <v>17</v>
      </c>
      <c r="AP97" s="12" t="s">
        <v>168</v>
      </c>
      <c r="AQ97" s="12">
        <f>'Рейтинговая таблица организаций'!AP86</f>
        <v>14</v>
      </c>
      <c r="AR97" s="12">
        <f>'Рейтинговая таблица организаций'!AQ86</f>
        <v>15</v>
      </c>
      <c r="AS97" s="12" t="s">
        <v>169</v>
      </c>
      <c r="AT97" s="12">
        <f>'Рейтинговая таблица организаций'!AV86</f>
        <v>17</v>
      </c>
      <c r="AU97" s="12">
        <f>'Рейтинговая таблица организаций'!AW86</f>
        <v>17</v>
      </c>
      <c r="AV97" s="12" t="s">
        <v>170</v>
      </c>
      <c r="AW97" s="12">
        <f>'Рейтинговая таблица организаций'!AX86</f>
        <v>17</v>
      </c>
      <c r="AX97" s="12">
        <f>'Рейтинговая таблица организаций'!AY86</f>
        <v>17</v>
      </c>
      <c r="AY97" s="12" t="s">
        <v>171</v>
      </c>
      <c r="AZ97" s="12">
        <f>'Рейтинговая таблица организаций'!AZ86</f>
        <v>17</v>
      </c>
      <c r="BA97" s="12">
        <f>'Рейтинговая таблица организаций'!BA86</f>
        <v>17</v>
      </c>
    </row>
    <row r="98" spans="1:53" ht="15.75">
      <c r="A98" s="9">
        <f>'бланки '!CY89</f>
        <v>84</v>
      </c>
      <c r="B98" s="9" t="str">
        <f>'бланки '!C89</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98" s="9">
        <f>'для bus.gov.ru'!C87</f>
        <v>33</v>
      </c>
      <c r="D98" s="9">
        <f>'для bus.gov.ru'!D87</f>
        <v>27</v>
      </c>
      <c r="E98" s="15">
        <f>'для bus.gov.ru'!H87</f>
        <v>0.81818181818181823</v>
      </c>
      <c r="F98" s="10" t="s">
        <v>160</v>
      </c>
      <c r="G98" s="11">
        <f>'Рейтинговая таблица организаций'!D87</f>
        <v>14</v>
      </c>
      <c r="H98" s="11">
        <f>'Рейтинговая таблица организаций'!E87</f>
        <v>14</v>
      </c>
      <c r="I98" s="10" t="s">
        <v>161</v>
      </c>
      <c r="J98" s="11">
        <f>'Рейтинговая таблица организаций'!F87</f>
        <v>43</v>
      </c>
      <c r="K98" s="11">
        <f>'Рейтинговая таблица организаций'!G87</f>
        <v>54</v>
      </c>
      <c r="L98" s="12" t="str">
        <f>IF('Рейтинговая таблица организаций'!H87&lt;1,"Отсутствуют или не функционируют дистанционные способы взаимодействия",(IF('Рейтинговая таблица организаций'!H87&lt;4,"В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8" s="17">
        <f>'Рейтинговая таблица организаций'!H87</f>
        <v>4</v>
      </c>
      <c r="N98" s="12">
        <f>IF('Рейтинговая таблица организаций'!H87&lt;1,0,(IF('Рейтинговая таблица организаций'!H87&lt;4,30,100)))</f>
        <v>100</v>
      </c>
      <c r="O98" s="12" t="s">
        <v>162</v>
      </c>
      <c r="P98" s="12">
        <f>'Рейтинговая таблица организаций'!I87</f>
        <v>19</v>
      </c>
      <c r="Q98" s="12">
        <f>'Рейтинговая таблица организаций'!J87</f>
        <v>19</v>
      </c>
      <c r="R98" s="12" t="s">
        <v>163</v>
      </c>
      <c r="S98" s="12">
        <f>'Рейтинговая таблица организаций'!K87</f>
        <v>17</v>
      </c>
      <c r="T98" s="12">
        <f>'Рейтинговая таблица организаций'!L87</f>
        <v>17</v>
      </c>
      <c r="U98" s="12" t="str">
        <f>IF('Рейтинговая таблица организаций'!U87&lt;1,"Отсутствуют комфортные условия",(IF('Рейтинговая таблица организаций'!U87&lt;5,"Количество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8" s="17">
        <f>'Рейтинговая таблица организаций'!U87</f>
        <v>5</v>
      </c>
      <c r="W98" s="12">
        <f>IF('Рейтинговая таблица организаций'!U87&lt;1,0,(IF('Рейтинговая таблица организаций'!U87&lt;4,20,100)))</f>
        <v>100</v>
      </c>
      <c r="X98" s="12" t="s">
        <v>164</v>
      </c>
      <c r="Y98" s="12">
        <f>'Рейтинговая таблица организаций'!X87</f>
        <v>27</v>
      </c>
      <c r="Z98" s="12">
        <f>'Рейтинговая таблица организаций'!Y87</f>
        <v>27</v>
      </c>
      <c r="AA98" s="12" t="str">
        <f>IF('Рейтинговая таблица организаций'!AD87&lt;1,"Отсутствуют условия доступности для инвалидов",(IF('Рейтинговая таблица организаций'!AD87&lt;5,"Количество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8" s="16">
        <f>'Рейтинговая таблица организаций'!AD87</f>
        <v>0</v>
      </c>
      <c r="AC98" s="12">
        <f>IF('Рейтинговая таблица организаций'!AD87&lt;1,0,(IF('Рейтинговая таблица организаций'!AD87&lt;5,20,100)))</f>
        <v>0</v>
      </c>
      <c r="AD98" s="12" t="str">
        <f>IF('Рейтинговая таблица организаций'!AE87&lt;1,"Отсутствуют условия доступности, позволяющие инвалидам получать услуги наравне с другими",(IF('Рейтинговая таблица организаций'!AE87&lt;5,"Количество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8" s="17">
        <f>'Рейтинговая таблица организаций'!AE87</f>
        <v>3</v>
      </c>
      <c r="AF98" s="12">
        <f>IF('Рейтинговая таблица организаций'!AE87&lt;1,0,(IF('Рейтинговая таблица организаций'!AE87&lt;5,20,100)))</f>
        <v>20</v>
      </c>
      <c r="AG98" s="12" t="s">
        <v>165</v>
      </c>
      <c r="AH98" s="12">
        <f>'Рейтинговая таблица организаций'!AF87</f>
        <v>3</v>
      </c>
      <c r="AI98" s="12">
        <f>'Рейтинговая таблица организаций'!AG87</f>
        <v>3</v>
      </c>
      <c r="AJ98" s="12" t="s">
        <v>166</v>
      </c>
      <c r="AK98" s="12">
        <f>'Рейтинговая таблица организаций'!AL87</f>
        <v>26</v>
      </c>
      <c r="AL98" s="12">
        <f>'Рейтинговая таблица организаций'!AM87</f>
        <v>27</v>
      </c>
      <c r="AM98" s="12" t="s">
        <v>167</v>
      </c>
      <c r="AN98" s="12">
        <f>'Рейтинговая таблица организаций'!AN87</f>
        <v>27</v>
      </c>
      <c r="AO98" s="12">
        <f>'Рейтинговая таблица организаций'!AO87</f>
        <v>27</v>
      </c>
      <c r="AP98" s="12" t="s">
        <v>168</v>
      </c>
      <c r="AQ98" s="12">
        <f>'Рейтинговая таблица организаций'!AP87</f>
        <v>25</v>
      </c>
      <c r="AR98" s="12">
        <f>'Рейтинговая таблица организаций'!AQ87</f>
        <v>25</v>
      </c>
      <c r="AS98" s="12" t="s">
        <v>169</v>
      </c>
      <c r="AT98" s="12">
        <f>'Рейтинговая таблица организаций'!AV87</f>
        <v>27</v>
      </c>
      <c r="AU98" s="12">
        <f>'Рейтинговая таблица организаций'!AW87</f>
        <v>27</v>
      </c>
      <c r="AV98" s="12" t="s">
        <v>170</v>
      </c>
      <c r="AW98" s="12">
        <f>'Рейтинговая таблица организаций'!AX87</f>
        <v>27</v>
      </c>
      <c r="AX98" s="12">
        <f>'Рейтинговая таблица организаций'!AY87</f>
        <v>27</v>
      </c>
      <c r="AY98" s="12" t="s">
        <v>171</v>
      </c>
      <c r="AZ98" s="12">
        <f>'Рейтинговая таблица организаций'!AZ87</f>
        <v>27</v>
      </c>
      <c r="BA98" s="12">
        <f>'Рейтинговая таблица организаций'!BA87</f>
        <v>27</v>
      </c>
    </row>
    <row r="99" spans="1:53" ht="15.75">
      <c r="A99" s="9">
        <f>'бланки '!CY90</f>
        <v>85</v>
      </c>
      <c r="B99" s="9" t="str">
        <f>'бланки '!C90</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99" s="9">
        <f>'для bus.gov.ru'!C88</f>
        <v>60</v>
      </c>
      <c r="D99" s="9">
        <f>'для bus.gov.ru'!D88</f>
        <v>40</v>
      </c>
      <c r="E99" s="15">
        <f>'для bus.gov.ru'!H88</f>
        <v>0.66666666666666663</v>
      </c>
      <c r="F99" s="10" t="s">
        <v>160</v>
      </c>
      <c r="G99" s="11">
        <f>'Рейтинговая таблица организаций'!D88</f>
        <v>13</v>
      </c>
      <c r="H99" s="11">
        <f>'Рейтинговая таблица организаций'!E88</f>
        <v>13</v>
      </c>
      <c r="I99" s="10" t="s">
        <v>161</v>
      </c>
      <c r="J99" s="11">
        <f>'Рейтинговая таблица организаций'!F88</f>
        <v>35.5</v>
      </c>
      <c r="K99" s="11">
        <f>'Рейтинговая таблица организаций'!G88</f>
        <v>54</v>
      </c>
      <c r="L99" s="12" t="str">
        <f>IF('Рейтинговая таблица организаций'!H88&lt;1,"Отсутствуют или не функционируют дистанционные способы взаимодействия",(IF('Рейтинговая таблица организаций'!H88&lt;4,"В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99" s="17">
        <f>'Рейтинговая таблица организаций'!H88</f>
        <v>4</v>
      </c>
      <c r="N99" s="12">
        <f>IF('Рейтинговая таблица организаций'!H88&lt;1,0,(IF('Рейтинговая таблица организаций'!H88&lt;4,30,100)))</f>
        <v>100</v>
      </c>
      <c r="O99" s="12" t="s">
        <v>162</v>
      </c>
      <c r="P99" s="12">
        <f>'Рейтинговая таблица организаций'!I88</f>
        <v>33</v>
      </c>
      <c r="Q99" s="12">
        <f>'Рейтинговая таблица организаций'!J88</f>
        <v>33</v>
      </c>
      <c r="R99" s="12" t="s">
        <v>163</v>
      </c>
      <c r="S99" s="12">
        <f>'Рейтинговая таблица организаций'!K88</f>
        <v>27</v>
      </c>
      <c r="T99" s="12">
        <f>'Рейтинговая таблица организаций'!L88</f>
        <v>27</v>
      </c>
      <c r="U99" s="12" t="str">
        <f>IF('Рейтинговая таблица организаций'!U88&lt;1,"Отсутствуют комфортные условия",(IF('Рейтинговая таблица организаций'!U88&lt;5,"Количество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99" s="17">
        <f>'Рейтинговая таблица организаций'!U88</f>
        <v>5</v>
      </c>
      <c r="W99" s="12">
        <f>IF('Рейтинговая таблица организаций'!U88&lt;1,0,(IF('Рейтинговая таблица организаций'!U88&lt;4,20,100)))</f>
        <v>100</v>
      </c>
      <c r="X99" s="12" t="s">
        <v>164</v>
      </c>
      <c r="Y99" s="12">
        <f>'Рейтинговая таблица организаций'!X88</f>
        <v>40</v>
      </c>
      <c r="Z99" s="12">
        <f>'Рейтинговая таблица организаций'!Y88</f>
        <v>40</v>
      </c>
      <c r="AA99" s="12" t="str">
        <f>IF('Рейтинговая таблица организаций'!AD88&lt;1,"Отсутствуют условия доступности для инвалидов",(IF('Рейтинговая таблица организаций'!AD88&lt;5,"Количество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99" s="16">
        <f>'Рейтинговая таблица организаций'!AD88</f>
        <v>0</v>
      </c>
      <c r="AC99" s="12">
        <f>IF('Рейтинговая таблица организаций'!AD88&lt;1,0,(IF('Рейтинговая таблица организаций'!AD88&lt;5,20,100)))</f>
        <v>0</v>
      </c>
      <c r="AD99" s="12" t="str">
        <f>IF('Рейтинговая таблица организаций'!AE88&lt;1,"Отсутствуют условия доступности, позволяющие инвалидам получать услуги наравне с другими",(IF('Рейтинговая таблица организаций'!AE88&lt;5,"Количество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99" s="17">
        <f>'Рейтинговая таблица организаций'!AE88</f>
        <v>2</v>
      </c>
      <c r="AF99" s="12">
        <f>IF('Рейтинговая таблица организаций'!AE88&lt;1,0,(IF('Рейтинговая таблица организаций'!AE88&lt;5,20,100)))</f>
        <v>20</v>
      </c>
      <c r="AG99" s="12" t="s">
        <v>165</v>
      </c>
      <c r="AH99" s="12">
        <f>'Рейтинговая таблица организаций'!AF88</f>
        <v>7</v>
      </c>
      <c r="AI99" s="12">
        <f>'Рейтинговая таблица организаций'!AG88</f>
        <v>7</v>
      </c>
      <c r="AJ99" s="12" t="s">
        <v>166</v>
      </c>
      <c r="AK99" s="12">
        <f>'Рейтинговая таблица организаций'!AL88</f>
        <v>40</v>
      </c>
      <c r="AL99" s="12">
        <f>'Рейтинговая таблица организаций'!AM88</f>
        <v>40</v>
      </c>
      <c r="AM99" s="12" t="s">
        <v>167</v>
      </c>
      <c r="AN99" s="12">
        <f>'Рейтинговая таблица организаций'!AN88</f>
        <v>40</v>
      </c>
      <c r="AO99" s="12">
        <f>'Рейтинговая таблица организаций'!AO88</f>
        <v>40</v>
      </c>
      <c r="AP99" s="12" t="s">
        <v>168</v>
      </c>
      <c r="AQ99" s="12">
        <f>'Рейтинговая таблица организаций'!AP88</f>
        <v>35</v>
      </c>
      <c r="AR99" s="12">
        <f>'Рейтинговая таблица организаций'!AQ88</f>
        <v>35</v>
      </c>
      <c r="AS99" s="12" t="s">
        <v>169</v>
      </c>
      <c r="AT99" s="12">
        <f>'Рейтинговая таблица организаций'!AV88</f>
        <v>40</v>
      </c>
      <c r="AU99" s="12">
        <f>'Рейтинговая таблица организаций'!AW88</f>
        <v>40</v>
      </c>
      <c r="AV99" s="12" t="s">
        <v>170</v>
      </c>
      <c r="AW99" s="12">
        <f>'Рейтинговая таблица организаций'!AX88</f>
        <v>40</v>
      </c>
      <c r="AX99" s="12">
        <f>'Рейтинговая таблица организаций'!AY88</f>
        <v>40</v>
      </c>
      <c r="AY99" s="12" t="s">
        <v>171</v>
      </c>
      <c r="AZ99" s="12">
        <f>'Рейтинговая таблица организаций'!AZ88</f>
        <v>40</v>
      </c>
      <c r="BA99" s="12">
        <f>'Рейтинговая таблица организаций'!BA88</f>
        <v>40</v>
      </c>
    </row>
    <row r="100" spans="1:53" ht="15.75">
      <c r="A100" s="9">
        <f>'бланки '!CY91</f>
        <v>86</v>
      </c>
      <c r="B100" s="9" t="str">
        <f>'бланки '!C91</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100" s="9">
        <f>'для bus.gov.ru'!C89</f>
        <v>464</v>
      </c>
      <c r="D100" s="9">
        <f>'для bus.gov.ru'!D89</f>
        <v>366</v>
      </c>
      <c r="E100" s="15">
        <f>'для bus.gov.ru'!H89</f>
        <v>0.78879310344827591</v>
      </c>
      <c r="F100" s="10" t="s">
        <v>160</v>
      </c>
      <c r="G100" s="11">
        <f>'Рейтинговая таблица организаций'!D89</f>
        <v>13</v>
      </c>
      <c r="H100" s="11">
        <f>'Рейтинговая таблица организаций'!E89</f>
        <v>13</v>
      </c>
      <c r="I100" s="10" t="s">
        <v>161</v>
      </c>
      <c r="J100" s="11">
        <f>'Рейтинговая таблица организаций'!F89</f>
        <v>53</v>
      </c>
      <c r="K100" s="11">
        <f>'Рейтинговая таблица организаций'!G89</f>
        <v>53</v>
      </c>
      <c r="L100" s="12" t="str">
        <f>IF('Рейтинговая таблица организаций'!H89&lt;1,"Отсутствуют или не функционируют дистанционные способы взаимодействия",(IF('Рейтинговая таблица организаций'!H89&lt;4,"В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0" s="17">
        <f>'Рейтинговая таблица организаций'!H89</f>
        <v>4</v>
      </c>
      <c r="N100" s="12">
        <f>IF('Рейтинговая таблица организаций'!H89&lt;1,0,(IF('Рейтинговая таблица организаций'!H89&lt;4,30,100)))</f>
        <v>100</v>
      </c>
      <c r="O100" s="12" t="s">
        <v>162</v>
      </c>
      <c r="P100" s="12">
        <f>'Рейтинговая таблица организаций'!I89</f>
        <v>260</v>
      </c>
      <c r="Q100" s="12">
        <f>'Рейтинговая таблица организаций'!J89</f>
        <v>260</v>
      </c>
      <c r="R100" s="12" t="s">
        <v>163</v>
      </c>
      <c r="S100" s="12">
        <f>'Рейтинговая таблица организаций'!K89</f>
        <v>281</v>
      </c>
      <c r="T100" s="12">
        <f>'Рейтинговая таблица организаций'!L89</f>
        <v>293</v>
      </c>
      <c r="U100" s="12" t="str">
        <f>IF('Рейтинговая таблица организаций'!U89&lt;1,"Отсутствуют комфортные условия",(IF('Рейтинговая таблица организаций'!U89&lt;5,"Количество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0" s="17">
        <f>'Рейтинговая таблица организаций'!U89</f>
        <v>5</v>
      </c>
      <c r="W100" s="12">
        <f>IF('Рейтинговая таблица организаций'!U89&lt;1,0,(IF('Рейтинговая таблица организаций'!U89&lt;4,20,100)))</f>
        <v>100</v>
      </c>
      <c r="X100" s="12" t="s">
        <v>164</v>
      </c>
      <c r="Y100" s="12">
        <f>'Рейтинговая таблица организаций'!X89</f>
        <v>353</v>
      </c>
      <c r="Z100" s="12">
        <f>'Рейтинговая таблица организаций'!Y89</f>
        <v>366</v>
      </c>
      <c r="AA100" s="12" t="str">
        <f>IF('Рейтинговая таблица организаций'!AD89&lt;1,"Отсутствуют условия доступности для инвалидов",(IF('Рейтинговая таблица организаций'!AD89&lt;5,"Количество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0" s="16">
        <f>'Рейтинговая таблица организаций'!AD89</f>
        <v>4</v>
      </c>
      <c r="AC100" s="12">
        <f>IF('Рейтинговая таблица организаций'!AD89&lt;1,0,(IF('Рейтинговая таблица организаций'!AD89&lt;5,20,100)))</f>
        <v>20</v>
      </c>
      <c r="AD100" s="12" t="str">
        <f>IF('Рейтинговая таблица организаций'!AE89&lt;1,"Отсутствуют условия доступности, позволяющие инвалидам получать услуги наравне с другими",(IF('Рейтинговая таблица организаций'!AE89&lt;5,"Количество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0" s="17">
        <f>'Рейтинговая таблица организаций'!AE89</f>
        <v>5</v>
      </c>
      <c r="AF100" s="12">
        <f>IF('Рейтинговая таблица организаций'!AE89&lt;1,0,(IF('Рейтинговая таблица организаций'!AE89&lt;5,20,100)))</f>
        <v>100</v>
      </c>
      <c r="AG100" s="12" t="s">
        <v>165</v>
      </c>
      <c r="AH100" s="12">
        <f>'Рейтинговая таблица организаций'!AF89</f>
        <v>45</v>
      </c>
      <c r="AI100" s="12">
        <f>'Рейтинговая таблица организаций'!AG89</f>
        <v>45</v>
      </c>
      <c r="AJ100" s="12" t="s">
        <v>166</v>
      </c>
      <c r="AK100" s="12">
        <f>'Рейтинговая таблица организаций'!AL89</f>
        <v>351</v>
      </c>
      <c r="AL100" s="12">
        <f>'Рейтинговая таблица организаций'!AM89</f>
        <v>366</v>
      </c>
      <c r="AM100" s="12" t="s">
        <v>167</v>
      </c>
      <c r="AN100" s="12">
        <f>'Рейтинговая таблица организаций'!AN89</f>
        <v>353</v>
      </c>
      <c r="AO100" s="12">
        <f>'Рейтинговая таблица организаций'!AO89</f>
        <v>366</v>
      </c>
      <c r="AP100" s="12" t="s">
        <v>168</v>
      </c>
      <c r="AQ100" s="12">
        <f>'Рейтинговая таблица организаций'!AP89</f>
        <v>311</v>
      </c>
      <c r="AR100" s="12">
        <f>'Рейтинговая таблица организаций'!AQ89</f>
        <v>319</v>
      </c>
      <c r="AS100" s="12" t="s">
        <v>169</v>
      </c>
      <c r="AT100" s="12">
        <f>'Рейтинговая таблица организаций'!AV89</f>
        <v>353</v>
      </c>
      <c r="AU100" s="12">
        <f>'Рейтинговая таблица организаций'!AW89</f>
        <v>366</v>
      </c>
      <c r="AV100" s="12" t="s">
        <v>170</v>
      </c>
      <c r="AW100" s="12">
        <f>'Рейтинговая таблица организаций'!AX89</f>
        <v>348</v>
      </c>
      <c r="AX100" s="12">
        <f>'Рейтинговая таблица организаций'!AY89</f>
        <v>366</v>
      </c>
      <c r="AY100" s="12" t="s">
        <v>171</v>
      </c>
      <c r="AZ100" s="12">
        <f>'Рейтинговая таблица организаций'!AZ89</f>
        <v>354</v>
      </c>
      <c r="BA100" s="12">
        <f>'Рейтинговая таблица организаций'!BA89</f>
        <v>366</v>
      </c>
    </row>
    <row r="101" spans="1:53" ht="15.75">
      <c r="A101" s="9">
        <f>'бланки '!CY92</f>
        <v>87</v>
      </c>
      <c r="B101" s="9" t="str">
        <f>'бланки '!C92</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101" s="9">
        <f>'для bus.gov.ru'!C90</f>
        <v>28</v>
      </c>
      <c r="D101" s="9">
        <f>'для bus.gov.ru'!D90</f>
        <v>16</v>
      </c>
      <c r="E101" s="15">
        <f>'для bus.gov.ru'!H90</f>
        <v>0.5714285714285714</v>
      </c>
      <c r="F101" s="10" t="s">
        <v>160</v>
      </c>
      <c r="G101" s="11">
        <f>'Рейтинговая таблица организаций'!D90</f>
        <v>13</v>
      </c>
      <c r="H101" s="11">
        <f>'Рейтинговая таблица организаций'!E90</f>
        <v>13</v>
      </c>
      <c r="I101" s="10" t="s">
        <v>161</v>
      </c>
      <c r="J101" s="11">
        <f>'Рейтинговая таблица организаций'!F90</f>
        <v>36.5</v>
      </c>
      <c r="K101" s="11">
        <f>'Рейтинговая таблица организаций'!G90</f>
        <v>51</v>
      </c>
      <c r="L101" s="12" t="str">
        <f>IF('Рейтинговая таблица организаций'!H90&lt;1,"Отсутствуют или не функционируют дистанционные способы взаимодействия",(IF('Рейтинговая таблица организаций'!H90&lt;4,"В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1" s="17">
        <f>'Рейтинговая таблица организаций'!H90</f>
        <v>4</v>
      </c>
      <c r="N101" s="12">
        <f>IF('Рейтинговая таблица организаций'!H90&lt;1,0,(IF('Рейтинговая таблица организаций'!H90&lt;4,30,100)))</f>
        <v>100</v>
      </c>
      <c r="O101" s="12" t="s">
        <v>162</v>
      </c>
      <c r="P101" s="12">
        <f>'Рейтинговая таблица организаций'!I90</f>
        <v>10</v>
      </c>
      <c r="Q101" s="12">
        <f>'Рейтинговая таблица организаций'!J90</f>
        <v>10</v>
      </c>
      <c r="R101" s="12" t="s">
        <v>163</v>
      </c>
      <c r="S101" s="12">
        <f>'Рейтинговая таблица организаций'!K90</f>
        <v>10</v>
      </c>
      <c r="T101" s="12">
        <f>'Рейтинговая таблица организаций'!L90</f>
        <v>10</v>
      </c>
      <c r="U101" s="12" t="str">
        <f>IF('Рейтинговая таблица организаций'!U90&lt;1,"Отсутствуют комфортные условия",(IF('Рейтинговая таблица организаций'!U90&lt;5,"Количество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1" s="17">
        <f>'Рейтинговая таблица организаций'!U90</f>
        <v>5</v>
      </c>
      <c r="W101" s="12">
        <f>IF('Рейтинговая таблица организаций'!U90&lt;1,0,(IF('Рейтинговая таблица организаций'!U90&lt;4,20,100)))</f>
        <v>100</v>
      </c>
      <c r="X101" s="12" t="s">
        <v>164</v>
      </c>
      <c r="Y101" s="12">
        <f>'Рейтинговая таблица организаций'!X90</f>
        <v>16</v>
      </c>
      <c r="Z101" s="12">
        <f>'Рейтинговая таблица организаций'!Y90</f>
        <v>16</v>
      </c>
      <c r="AA101" s="12" t="str">
        <f>IF('Рейтинговая таблица организаций'!AD90&lt;1,"Отсутствуют условия доступности для инвалидов",(IF('Рейтинговая таблица организаций'!AD90&lt;5,"Количество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1" s="16">
        <f>'Рейтинговая таблица организаций'!AD90</f>
        <v>0</v>
      </c>
      <c r="AC101" s="12">
        <f>IF('Рейтинговая таблица организаций'!AD90&lt;1,0,(IF('Рейтинговая таблица организаций'!AD90&lt;5,20,100)))</f>
        <v>0</v>
      </c>
      <c r="AD101" s="12" t="str">
        <f>IF('Рейтинговая таблица организаций'!AE90&lt;1,"Отсутствуют условия доступности, позволяющие инвалидам получать услуги наравне с другими",(IF('Рейтинговая таблица организаций'!AE90&lt;5,"Количество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1" s="17">
        <f>'Рейтинговая таблица организаций'!AE90</f>
        <v>3</v>
      </c>
      <c r="AF101" s="12">
        <f>IF('Рейтинговая таблица организаций'!AE90&lt;1,0,(IF('Рейтинговая таблица организаций'!AE90&lt;5,20,100)))</f>
        <v>20</v>
      </c>
      <c r="AG101" s="12" t="s">
        <v>165</v>
      </c>
      <c r="AH101" s="12">
        <f>'Рейтинговая таблица организаций'!AF90</f>
        <v>5</v>
      </c>
      <c r="AI101" s="12">
        <f>'Рейтинговая таблица организаций'!AG90</f>
        <v>5</v>
      </c>
      <c r="AJ101" s="12" t="s">
        <v>166</v>
      </c>
      <c r="AK101" s="12">
        <f>'Рейтинговая таблица организаций'!AL90</f>
        <v>16</v>
      </c>
      <c r="AL101" s="12">
        <f>'Рейтинговая таблица организаций'!AM90</f>
        <v>16</v>
      </c>
      <c r="AM101" s="12" t="s">
        <v>167</v>
      </c>
      <c r="AN101" s="12">
        <f>'Рейтинговая таблица организаций'!AN90</f>
        <v>16</v>
      </c>
      <c r="AO101" s="12">
        <f>'Рейтинговая таблица организаций'!AO90</f>
        <v>16</v>
      </c>
      <c r="AP101" s="12" t="s">
        <v>168</v>
      </c>
      <c r="AQ101" s="12">
        <f>'Рейтинговая таблица организаций'!AP90</f>
        <v>15</v>
      </c>
      <c r="AR101" s="12">
        <f>'Рейтинговая таблица организаций'!AQ90</f>
        <v>15</v>
      </c>
      <c r="AS101" s="12" t="s">
        <v>169</v>
      </c>
      <c r="AT101" s="12">
        <f>'Рейтинговая таблица организаций'!AV90</f>
        <v>16</v>
      </c>
      <c r="AU101" s="12">
        <f>'Рейтинговая таблица организаций'!AW90</f>
        <v>16</v>
      </c>
      <c r="AV101" s="12" t="s">
        <v>170</v>
      </c>
      <c r="AW101" s="12">
        <f>'Рейтинговая таблица организаций'!AX90</f>
        <v>16</v>
      </c>
      <c r="AX101" s="12">
        <f>'Рейтинговая таблица организаций'!AY90</f>
        <v>16</v>
      </c>
      <c r="AY101" s="12" t="s">
        <v>171</v>
      </c>
      <c r="AZ101" s="12">
        <f>'Рейтинговая таблица организаций'!AZ90</f>
        <v>16</v>
      </c>
      <c r="BA101" s="12">
        <f>'Рейтинговая таблица организаций'!BA90</f>
        <v>16</v>
      </c>
    </row>
    <row r="102" spans="1:53" ht="15.75">
      <c r="A102" s="9">
        <f>'бланки '!CY93</f>
        <v>88</v>
      </c>
      <c r="B102" s="9" t="str">
        <f>'бланки '!C93</f>
        <v>Муниципальное бюджетное общеобразовательное учреждение «Ломецкая средняя общеобразовательная школа» Залегощенского района Орловской области</v>
      </c>
      <c r="C102" s="9">
        <f>'для bus.gov.ru'!C91</f>
        <v>35</v>
      </c>
      <c r="D102" s="9">
        <f>'для bus.gov.ru'!D91</f>
        <v>28</v>
      </c>
      <c r="E102" s="15">
        <f>'для bus.gov.ru'!H91</f>
        <v>0.8</v>
      </c>
      <c r="F102" s="10" t="s">
        <v>160</v>
      </c>
      <c r="G102" s="11">
        <f>'Рейтинговая таблица организаций'!D91</f>
        <v>13</v>
      </c>
      <c r="H102" s="11">
        <f>'Рейтинговая таблица организаций'!E91</f>
        <v>13</v>
      </c>
      <c r="I102" s="10" t="s">
        <v>161</v>
      </c>
      <c r="J102" s="11">
        <f>'Рейтинговая таблица организаций'!F91</f>
        <v>48.5</v>
      </c>
      <c r="K102" s="11">
        <f>'Рейтинговая таблица организаций'!G91</f>
        <v>53</v>
      </c>
      <c r="L102" s="12" t="str">
        <f>IF('Рейтинговая таблица организаций'!H91&lt;1,"Отсутствуют или не функционируют дистанционные способы взаимодействия",(IF('Рейтинговая таблица организаций'!H91&lt;4,"В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2" s="17">
        <f>'Рейтинговая таблица организаций'!H91</f>
        <v>4</v>
      </c>
      <c r="N102" s="12">
        <f>IF('Рейтинговая таблица организаций'!H91&lt;1,0,(IF('Рейтинговая таблица организаций'!H91&lt;4,30,100)))</f>
        <v>100</v>
      </c>
      <c r="O102" s="12" t="s">
        <v>162</v>
      </c>
      <c r="P102" s="12">
        <f>'Рейтинговая таблица организаций'!I91</f>
        <v>28</v>
      </c>
      <c r="Q102" s="12">
        <f>'Рейтинговая таблица организаций'!J91</f>
        <v>28</v>
      </c>
      <c r="R102" s="12" t="s">
        <v>163</v>
      </c>
      <c r="S102" s="12">
        <f>'Рейтинговая таблица организаций'!K91</f>
        <v>25</v>
      </c>
      <c r="T102" s="12">
        <f>'Рейтинговая таблица организаций'!L91</f>
        <v>25</v>
      </c>
      <c r="U102" s="12" t="str">
        <f>IF('Рейтинговая таблица организаций'!U91&lt;1,"Отсутствуют комфортные условия",(IF('Рейтинговая таблица организаций'!U91&lt;5,"Количество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2" s="17">
        <f>'Рейтинговая таблица организаций'!U91</f>
        <v>5</v>
      </c>
      <c r="W102" s="12">
        <f>IF('Рейтинговая таблица организаций'!U91&lt;1,0,(IF('Рейтинговая таблица организаций'!U91&lt;4,20,100)))</f>
        <v>100</v>
      </c>
      <c r="X102" s="12" t="s">
        <v>164</v>
      </c>
      <c r="Y102" s="12">
        <f>'Рейтинговая таблица организаций'!X91</f>
        <v>28</v>
      </c>
      <c r="Z102" s="12">
        <f>'Рейтинговая таблица организаций'!Y91</f>
        <v>28</v>
      </c>
      <c r="AA102" s="12" t="str">
        <f>IF('Рейтинговая таблица организаций'!AD91&lt;1,"Отсутствуют условия доступности для инвалидов",(IF('Рейтинговая таблица организаций'!AD91&lt;5,"Количество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2" s="16">
        <f>'Рейтинговая таблица организаций'!AD91</f>
        <v>1</v>
      </c>
      <c r="AC102" s="12">
        <f>IF('Рейтинговая таблица организаций'!AD91&lt;1,0,(IF('Рейтинговая таблица организаций'!AD91&lt;5,20,100)))</f>
        <v>20</v>
      </c>
      <c r="AD102" s="12" t="str">
        <f>IF('Рейтинговая таблица организаций'!AE91&lt;1,"Отсутствуют условия доступности, позволяющие инвалидам получать услуги наравне с другими",(IF('Рейтинговая таблица организаций'!AE91&lt;5,"Количество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2" s="17">
        <f>'Рейтинговая таблица организаций'!AE91</f>
        <v>3</v>
      </c>
      <c r="AF102" s="12">
        <f>IF('Рейтинговая таблица организаций'!AE91&lt;1,0,(IF('Рейтинговая таблица организаций'!AE91&lt;5,20,100)))</f>
        <v>20</v>
      </c>
      <c r="AG102" s="12" t="s">
        <v>165</v>
      </c>
      <c r="AH102" s="12">
        <f>'Рейтинговая таблица организаций'!AF91</f>
        <v>17</v>
      </c>
      <c r="AI102" s="12">
        <f>'Рейтинговая таблица организаций'!AG91</f>
        <v>18</v>
      </c>
      <c r="AJ102" s="12" t="s">
        <v>166</v>
      </c>
      <c r="AK102" s="12">
        <f>'Рейтинговая таблица организаций'!AL91</f>
        <v>28</v>
      </c>
      <c r="AL102" s="12">
        <f>'Рейтинговая таблица организаций'!AM91</f>
        <v>28</v>
      </c>
      <c r="AM102" s="12" t="s">
        <v>167</v>
      </c>
      <c r="AN102" s="12">
        <f>'Рейтинговая таблица организаций'!AN91</f>
        <v>28</v>
      </c>
      <c r="AO102" s="12">
        <f>'Рейтинговая таблица организаций'!AO91</f>
        <v>28</v>
      </c>
      <c r="AP102" s="12" t="s">
        <v>168</v>
      </c>
      <c r="AQ102" s="12">
        <f>'Рейтинговая таблица организаций'!AP91</f>
        <v>27</v>
      </c>
      <c r="AR102" s="12">
        <f>'Рейтинговая таблица организаций'!AQ91</f>
        <v>27</v>
      </c>
      <c r="AS102" s="12" t="s">
        <v>169</v>
      </c>
      <c r="AT102" s="12">
        <f>'Рейтинговая таблица организаций'!AV91</f>
        <v>28</v>
      </c>
      <c r="AU102" s="12">
        <f>'Рейтинговая таблица организаций'!AW91</f>
        <v>28</v>
      </c>
      <c r="AV102" s="12" t="s">
        <v>170</v>
      </c>
      <c r="AW102" s="12">
        <f>'Рейтинговая таблица организаций'!AX91</f>
        <v>27</v>
      </c>
      <c r="AX102" s="12">
        <f>'Рейтинговая таблица организаций'!AY91</f>
        <v>28</v>
      </c>
      <c r="AY102" s="12" t="s">
        <v>171</v>
      </c>
      <c r="AZ102" s="12">
        <f>'Рейтинговая таблица организаций'!AZ91</f>
        <v>28</v>
      </c>
      <c r="BA102" s="12">
        <f>'Рейтинговая таблица организаций'!BA91</f>
        <v>28</v>
      </c>
    </row>
    <row r="103" spans="1:53" ht="15.75">
      <c r="A103" s="9">
        <f>'бланки '!CY94</f>
        <v>89</v>
      </c>
      <c r="B103" s="9" t="str">
        <f>'бланки '!C94</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103" s="9">
        <f>'для bus.gov.ru'!C92</f>
        <v>29</v>
      </c>
      <c r="D103" s="9">
        <f>'для bus.gov.ru'!D92</f>
        <v>22</v>
      </c>
      <c r="E103" s="15">
        <f>'для bus.gov.ru'!H92</f>
        <v>0.75862068965517238</v>
      </c>
      <c r="F103" s="10" t="s">
        <v>160</v>
      </c>
      <c r="G103" s="11">
        <f>'Рейтинговая таблица организаций'!D92</f>
        <v>13</v>
      </c>
      <c r="H103" s="11">
        <f>'Рейтинговая таблица организаций'!E92</f>
        <v>13</v>
      </c>
      <c r="I103" s="10" t="s">
        <v>161</v>
      </c>
      <c r="J103" s="11">
        <f>'Рейтинговая таблица организаций'!F92</f>
        <v>47</v>
      </c>
      <c r="K103" s="11">
        <f>'Рейтинговая таблица организаций'!G92</f>
        <v>53</v>
      </c>
      <c r="L103" s="12" t="str">
        <f>IF('Рейтинговая таблица организаций'!H92&lt;1,"Отсутствуют или не функционируют дистанционные способы взаимодействия",(IF('Рейтинговая таблица организаций'!H92&lt;4,"В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3" s="17">
        <f>'Рейтинговая таблица организаций'!H92</f>
        <v>4</v>
      </c>
      <c r="N103" s="12">
        <f>IF('Рейтинговая таблица организаций'!H92&lt;1,0,(IF('Рейтинговая таблица организаций'!H92&lt;4,30,100)))</f>
        <v>100</v>
      </c>
      <c r="O103" s="12" t="s">
        <v>162</v>
      </c>
      <c r="P103" s="12">
        <f>'Рейтинговая таблица организаций'!I92</f>
        <v>18</v>
      </c>
      <c r="Q103" s="12">
        <f>'Рейтинговая таблица организаций'!J92</f>
        <v>18</v>
      </c>
      <c r="R103" s="12" t="s">
        <v>163</v>
      </c>
      <c r="S103" s="12">
        <f>'Рейтинговая таблица организаций'!K92</f>
        <v>18</v>
      </c>
      <c r="T103" s="12">
        <f>'Рейтинговая таблица организаций'!L92</f>
        <v>18</v>
      </c>
      <c r="U103" s="12" t="str">
        <f>IF('Рейтинговая таблица организаций'!U92&lt;1,"Отсутствуют комфортные условия",(IF('Рейтинговая таблица организаций'!U92&lt;5,"Количество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3" s="17">
        <f>'Рейтинговая таблица организаций'!U92</f>
        <v>5</v>
      </c>
      <c r="W103" s="12">
        <f>IF('Рейтинговая таблица организаций'!U92&lt;1,0,(IF('Рейтинговая таблица организаций'!U92&lt;4,20,100)))</f>
        <v>100</v>
      </c>
      <c r="X103" s="12" t="s">
        <v>164</v>
      </c>
      <c r="Y103" s="12">
        <f>'Рейтинговая таблица организаций'!X92</f>
        <v>22</v>
      </c>
      <c r="Z103" s="12">
        <f>'Рейтинговая таблица организаций'!Y92</f>
        <v>22</v>
      </c>
      <c r="AA103" s="12" t="str">
        <f>IF('Рейтинговая таблица организаций'!AD92&lt;1,"Отсутствуют условия доступности для инвалидов",(IF('Рейтинговая таблица организаций'!AD92&lt;5,"Количество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3" s="16">
        <f>'Рейтинговая таблица организаций'!AD92</f>
        <v>0</v>
      </c>
      <c r="AC103" s="12">
        <f>IF('Рейтинговая таблица организаций'!AD92&lt;1,0,(IF('Рейтинговая таблица организаций'!AD92&lt;5,20,100)))</f>
        <v>0</v>
      </c>
      <c r="AD103" s="12" t="str">
        <f>IF('Рейтинговая таблица организаций'!AE92&lt;1,"Отсутствуют условия доступности, позволяющие инвалидам получать услуги наравне с другими",(IF('Рейтинговая таблица организаций'!AE92&lt;5,"Количество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3" s="17">
        <f>'Рейтинговая таблица организаций'!AE92</f>
        <v>3</v>
      </c>
      <c r="AF103" s="12">
        <f>IF('Рейтинговая таблица организаций'!AE92&lt;1,0,(IF('Рейтинговая таблица организаций'!AE92&lt;5,20,100)))</f>
        <v>20</v>
      </c>
      <c r="AG103" s="12" t="s">
        <v>165</v>
      </c>
      <c r="AH103" s="12">
        <f>'Рейтинговая таблица организаций'!AF92</f>
        <v>12</v>
      </c>
      <c r="AI103" s="12">
        <f>'Рейтинговая таблица организаций'!AG92</f>
        <v>13</v>
      </c>
      <c r="AJ103" s="12" t="s">
        <v>166</v>
      </c>
      <c r="AK103" s="12">
        <f>'Рейтинговая таблица организаций'!AL92</f>
        <v>22</v>
      </c>
      <c r="AL103" s="12">
        <f>'Рейтинговая таблица организаций'!AM92</f>
        <v>22</v>
      </c>
      <c r="AM103" s="12" t="s">
        <v>167</v>
      </c>
      <c r="AN103" s="12">
        <f>'Рейтинговая таблица организаций'!AN92</f>
        <v>22</v>
      </c>
      <c r="AO103" s="12">
        <f>'Рейтинговая таблица организаций'!AO92</f>
        <v>22</v>
      </c>
      <c r="AP103" s="12" t="s">
        <v>168</v>
      </c>
      <c r="AQ103" s="12">
        <f>'Рейтинговая таблица организаций'!AP92</f>
        <v>20</v>
      </c>
      <c r="AR103" s="12">
        <f>'Рейтинговая таблица организаций'!AQ92</f>
        <v>20</v>
      </c>
      <c r="AS103" s="12" t="s">
        <v>169</v>
      </c>
      <c r="AT103" s="12">
        <f>'Рейтинговая таблица организаций'!AV92</f>
        <v>22</v>
      </c>
      <c r="AU103" s="12">
        <f>'Рейтинговая таблица организаций'!AW92</f>
        <v>22</v>
      </c>
      <c r="AV103" s="12" t="s">
        <v>170</v>
      </c>
      <c r="AW103" s="12">
        <f>'Рейтинговая таблица организаций'!AX92</f>
        <v>22</v>
      </c>
      <c r="AX103" s="12">
        <f>'Рейтинговая таблица организаций'!AY92</f>
        <v>22</v>
      </c>
      <c r="AY103" s="12" t="s">
        <v>171</v>
      </c>
      <c r="AZ103" s="12">
        <f>'Рейтинговая таблица организаций'!AZ92</f>
        <v>22</v>
      </c>
      <c r="BA103" s="12">
        <f>'Рейтинговая таблица организаций'!BA92</f>
        <v>22</v>
      </c>
    </row>
    <row r="104" spans="1:53" ht="15.75">
      <c r="A104" s="9">
        <f>'бланки '!CY95</f>
        <v>90</v>
      </c>
      <c r="B104" s="9" t="str">
        <f>'бланки '!C95</f>
        <v>Муниципальное бюджетное общеобразовательное учреждение города Мценска «Средняя общеобразовательная школа № 2»</v>
      </c>
      <c r="C104" s="9">
        <f>'для bus.gov.ru'!C93</f>
        <v>400</v>
      </c>
      <c r="D104" s="9">
        <f>'для bus.gov.ru'!D93</f>
        <v>302</v>
      </c>
      <c r="E104" s="15">
        <f>'для bus.gov.ru'!H93</f>
        <v>0.755</v>
      </c>
      <c r="F104" s="10" t="s">
        <v>160</v>
      </c>
      <c r="G104" s="11">
        <f>'Рейтинговая таблица организаций'!D93</f>
        <v>14</v>
      </c>
      <c r="H104" s="11">
        <f>'Рейтинговая таблица организаций'!E93</f>
        <v>14</v>
      </c>
      <c r="I104" s="10" t="s">
        <v>161</v>
      </c>
      <c r="J104" s="11">
        <f>'Рейтинговая таблица организаций'!F93</f>
        <v>53.5</v>
      </c>
      <c r="K104" s="11">
        <f>'Рейтинговая таблица организаций'!G93</f>
        <v>55</v>
      </c>
      <c r="L104" s="12" t="str">
        <f>IF('Рейтинговая таблица организаций'!H93&lt;1,"Отсутствуют или не функционируют дистанционные способы взаимодействия",(IF('Рейтинговая таблица организаций'!H93&lt;4,"В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4" s="17">
        <f>'Рейтинговая таблица организаций'!H93</f>
        <v>4</v>
      </c>
      <c r="N104" s="12">
        <f>IF('Рейтинговая таблица организаций'!H93&lt;1,0,(IF('Рейтинговая таблица организаций'!H93&lt;4,30,100)))</f>
        <v>100</v>
      </c>
      <c r="O104" s="12" t="s">
        <v>162</v>
      </c>
      <c r="P104" s="12">
        <f>'Рейтинговая таблица организаций'!I93</f>
        <v>248</v>
      </c>
      <c r="Q104" s="12">
        <f>'Рейтинговая таблица организаций'!J93</f>
        <v>248</v>
      </c>
      <c r="R104" s="12" t="s">
        <v>163</v>
      </c>
      <c r="S104" s="12">
        <f>'Рейтинговая таблица организаций'!K93</f>
        <v>233</v>
      </c>
      <c r="T104" s="12">
        <f>'Рейтинговая таблица организаций'!L93</f>
        <v>236</v>
      </c>
      <c r="U104" s="12" t="str">
        <f>IF('Рейтинговая таблица организаций'!U93&lt;1,"Отсутствуют комфортные условия",(IF('Рейтинговая таблица организаций'!U93&lt;5,"Количество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4" s="17">
        <f>'Рейтинговая таблица организаций'!U93</f>
        <v>5</v>
      </c>
      <c r="W104" s="12">
        <f>IF('Рейтинговая таблица организаций'!U93&lt;1,0,(IF('Рейтинговая таблица организаций'!U93&lt;4,20,100)))</f>
        <v>100</v>
      </c>
      <c r="X104" s="12" t="s">
        <v>164</v>
      </c>
      <c r="Y104" s="12">
        <f>'Рейтинговая таблица организаций'!X93</f>
        <v>291</v>
      </c>
      <c r="Z104" s="12">
        <f>'Рейтинговая таблица организаций'!Y93</f>
        <v>302</v>
      </c>
      <c r="AA104" s="12" t="str">
        <f>IF('Рейтинговая таблица организаций'!AD93&lt;1,"Отсутствуют условия доступности для инвалидов",(IF('Рейтинговая таблица организаций'!AD93&lt;5,"Количество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4" s="16">
        <f>'Рейтинговая таблица организаций'!AD93</f>
        <v>1</v>
      </c>
      <c r="AC104" s="12">
        <f>IF('Рейтинговая таблица организаций'!AD93&lt;1,0,(IF('Рейтинговая таблица организаций'!AD93&lt;5,20,100)))</f>
        <v>20</v>
      </c>
      <c r="AD104" s="12" t="str">
        <f>IF('Рейтинговая таблица организаций'!AE93&lt;1,"Отсутствуют условия доступности, позволяющие инвалидам получать услуги наравне с другими",(IF('Рейтинговая таблица организаций'!AE93&lt;5,"Количество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4" s="17">
        <f>'Рейтинговая таблица организаций'!AE93</f>
        <v>3</v>
      </c>
      <c r="AF104" s="12">
        <f>IF('Рейтинговая таблица организаций'!AE93&lt;1,0,(IF('Рейтинговая таблица организаций'!AE93&lt;5,20,100)))</f>
        <v>20</v>
      </c>
      <c r="AG104" s="12" t="s">
        <v>165</v>
      </c>
      <c r="AH104" s="12">
        <f>'Рейтинговая таблица организаций'!AF93</f>
        <v>36</v>
      </c>
      <c r="AI104" s="12">
        <f>'Рейтинговая таблица организаций'!AG93</f>
        <v>39</v>
      </c>
      <c r="AJ104" s="12" t="s">
        <v>166</v>
      </c>
      <c r="AK104" s="12">
        <f>'Рейтинговая таблица организаций'!AL93</f>
        <v>301</v>
      </c>
      <c r="AL104" s="12">
        <f>'Рейтинговая таблица организаций'!AM93</f>
        <v>302</v>
      </c>
      <c r="AM104" s="12" t="s">
        <v>167</v>
      </c>
      <c r="AN104" s="12">
        <f>'Рейтинговая таблица организаций'!AN93</f>
        <v>295</v>
      </c>
      <c r="AO104" s="12">
        <f>'Рейтинговая таблица организаций'!AO93</f>
        <v>302</v>
      </c>
      <c r="AP104" s="12" t="s">
        <v>168</v>
      </c>
      <c r="AQ104" s="12">
        <f>'Рейтинговая таблица организаций'!AP93</f>
        <v>253</v>
      </c>
      <c r="AR104" s="12">
        <f>'Рейтинговая таблица организаций'!AQ93</f>
        <v>256</v>
      </c>
      <c r="AS104" s="12" t="s">
        <v>169</v>
      </c>
      <c r="AT104" s="12">
        <f>'Рейтинговая таблица организаций'!AV93</f>
        <v>295</v>
      </c>
      <c r="AU104" s="12">
        <f>'Рейтинговая таблица организаций'!AW93</f>
        <v>302</v>
      </c>
      <c r="AV104" s="12" t="s">
        <v>170</v>
      </c>
      <c r="AW104" s="12">
        <f>'Рейтинговая таблица организаций'!AX93</f>
        <v>295</v>
      </c>
      <c r="AX104" s="12">
        <f>'Рейтинговая таблица организаций'!AY93</f>
        <v>302</v>
      </c>
      <c r="AY104" s="12" t="s">
        <v>171</v>
      </c>
      <c r="AZ104" s="12">
        <f>'Рейтинговая таблица организаций'!AZ93</f>
        <v>296</v>
      </c>
      <c r="BA104" s="12">
        <f>'Рейтинговая таблица организаций'!BA93</f>
        <v>302</v>
      </c>
    </row>
    <row r="105" spans="1:53" ht="15.75">
      <c r="A105" s="9">
        <f>'бланки '!CY96</f>
        <v>91</v>
      </c>
      <c r="B105" s="9" t="str">
        <f>'бланки '!C96</f>
        <v>Муниципальное бюджетное общеобразовательное учреждение города Мценска «Средняя общеобразовательная школа № 9»</v>
      </c>
      <c r="C105" s="9">
        <f>'для bus.gov.ru'!C94</f>
        <v>1208</v>
      </c>
      <c r="D105" s="9">
        <f>'для bus.gov.ru'!D94</f>
        <v>600</v>
      </c>
      <c r="E105" s="15">
        <f>'для bus.gov.ru'!H94</f>
        <v>0.49668874172185429</v>
      </c>
      <c r="F105" s="10" t="s">
        <v>160</v>
      </c>
      <c r="G105" s="11">
        <f>'Рейтинговая таблица организаций'!D94</f>
        <v>14</v>
      </c>
      <c r="H105" s="11">
        <f>'Рейтинговая таблица организаций'!E94</f>
        <v>14</v>
      </c>
      <c r="I105" s="10" t="s">
        <v>161</v>
      </c>
      <c r="J105" s="11">
        <f>'Рейтинговая таблица организаций'!F94</f>
        <v>51</v>
      </c>
      <c r="K105" s="11">
        <f>'Рейтинговая таблица организаций'!G94</f>
        <v>53</v>
      </c>
      <c r="L105" s="12" t="str">
        <f>IF('Рейтинговая таблица организаций'!H94&lt;1,"Отсутствуют или не функционируют дистанционные способы взаимодействия",(IF('Рейтинговая таблица организаций'!H94&lt;4,"В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5" s="17">
        <f>'Рейтинговая таблица организаций'!H94</f>
        <v>4</v>
      </c>
      <c r="N105" s="12">
        <f>IF('Рейтинговая таблица организаций'!H94&lt;1,0,(IF('Рейтинговая таблица организаций'!H94&lt;4,30,100)))</f>
        <v>100</v>
      </c>
      <c r="O105" s="12" t="s">
        <v>162</v>
      </c>
      <c r="P105" s="12">
        <f>'Рейтинговая таблица организаций'!I94</f>
        <v>414</v>
      </c>
      <c r="Q105" s="12">
        <f>'Рейтинговая таблица организаций'!J94</f>
        <v>428</v>
      </c>
      <c r="R105" s="12" t="s">
        <v>163</v>
      </c>
      <c r="S105" s="12">
        <f>'Рейтинговая таблица организаций'!K94</f>
        <v>419</v>
      </c>
      <c r="T105" s="12">
        <f>'Рейтинговая таблица организаций'!L94</f>
        <v>434</v>
      </c>
      <c r="U105" s="12" t="str">
        <f>IF('Рейтинговая таблица организаций'!U94&lt;1,"Отсутствуют комфортные условия",(IF('Рейтинговая таблица организаций'!U94&lt;5,"Количество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5" s="17">
        <f>'Рейтинговая таблица организаций'!U94</f>
        <v>5</v>
      </c>
      <c r="W105" s="12">
        <f>IF('Рейтинговая таблица организаций'!U94&lt;1,0,(IF('Рейтинговая таблица организаций'!U94&lt;4,20,100)))</f>
        <v>100</v>
      </c>
      <c r="X105" s="12" t="s">
        <v>164</v>
      </c>
      <c r="Y105" s="12">
        <f>'Рейтинговая таблица организаций'!X94</f>
        <v>585</v>
      </c>
      <c r="Z105" s="12">
        <f>'Рейтинговая таблица организаций'!Y94</f>
        <v>600</v>
      </c>
      <c r="AA105" s="12" t="str">
        <f>IF('Рейтинговая таблица организаций'!AD94&lt;1,"Отсутствуют условия доступности для инвалидов",(IF('Рейтинговая таблица организаций'!AD94&lt;5,"Количество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5" s="16">
        <f>'Рейтинговая таблица организаций'!AD94</f>
        <v>4</v>
      </c>
      <c r="AC105" s="12">
        <f>IF('Рейтинговая таблица организаций'!AD94&lt;1,0,(IF('Рейтинговая таблица организаций'!AD94&lt;5,20,100)))</f>
        <v>20</v>
      </c>
      <c r="AD105" s="12" t="str">
        <f>IF('Рейтинговая таблица организаций'!AE94&lt;1,"Отсутствуют условия доступности, позволяющие инвалидам получать услуги наравне с другими",(IF('Рейтинговая таблица организаций'!AE94&lt;5,"Количество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05" s="17">
        <f>'Рейтинговая таблица организаций'!AE94</f>
        <v>5</v>
      </c>
      <c r="AF105" s="12">
        <f>IF('Рейтинговая таблица организаций'!AE94&lt;1,0,(IF('Рейтинговая таблица организаций'!AE94&lt;5,20,100)))</f>
        <v>100</v>
      </c>
      <c r="AG105" s="12" t="s">
        <v>165</v>
      </c>
      <c r="AH105" s="12">
        <f>'Рейтинговая таблица организаций'!AF94</f>
        <v>84</v>
      </c>
      <c r="AI105" s="12">
        <f>'Рейтинговая таблица организаций'!AG94</f>
        <v>89</v>
      </c>
      <c r="AJ105" s="12" t="s">
        <v>166</v>
      </c>
      <c r="AK105" s="12">
        <f>'Рейтинговая таблица организаций'!AL94</f>
        <v>581</v>
      </c>
      <c r="AL105" s="12">
        <f>'Рейтинговая таблица организаций'!AM94</f>
        <v>600</v>
      </c>
      <c r="AM105" s="12" t="s">
        <v>167</v>
      </c>
      <c r="AN105" s="12">
        <f>'Рейтинговая таблица организаций'!AN94</f>
        <v>580</v>
      </c>
      <c r="AO105" s="12">
        <f>'Рейтинговая таблица организаций'!AO94</f>
        <v>600</v>
      </c>
      <c r="AP105" s="12" t="s">
        <v>168</v>
      </c>
      <c r="AQ105" s="12">
        <f>'Рейтинговая таблица организаций'!AP94</f>
        <v>443</v>
      </c>
      <c r="AR105" s="12">
        <f>'Рейтинговая таблица организаций'!AQ94</f>
        <v>450</v>
      </c>
      <c r="AS105" s="12" t="s">
        <v>169</v>
      </c>
      <c r="AT105" s="12">
        <f>'Рейтинговая таблица организаций'!AV94</f>
        <v>572</v>
      </c>
      <c r="AU105" s="12">
        <f>'Рейтинговая таблица организаций'!AW94</f>
        <v>600</v>
      </c>
      <c r="AV105" s="12" t="s">
        <v>170</v>
      </c>
      <c r="AW105" s="12">
        <f>'Рейтинговая таблица организаций'!AX94</f>
        <v>584</v>
      </c>
      <c r="AX105" s="12">
        <f>'Рейтинговая таблица организаций'!AY94</f>
        <v>600</v>
      </c>
      <c r="AY105" s="12" t="s">
        <v>171</v>
      </c>
      <c r="AZ105" s="12">
        <f>'Рейтинговая таблица организаций'!AZ94</f>
        <v>572</v>
      </c>
      <c r="BA105" s="12">
        <f>'Рейтинговая таблица организаций'!BA94</f>
        <v>600</v>
      </c>
    </row>
    <row r="106" spans="1:53" ht="15.75">
      <c r="A106" s="9">
        <f>'бланки '!CY97</f>
        <v>92</v>
      </c>
      <c r="B106" s="9" t="str">
        <f>'бланки '!C97</f>
        <v>Муниципальное бюджетное общеобразовательное учреждение города Мценска «Средняя общеобразовательная школа № 1»</v>
      </c>
      <c r="C106" s="9">
        <f>'для bus.gov.ru'!C95</f>
        <v>640</v>
      </c>
      <c r="D106" s="9">
        <f>'для bus.gov.ru'!D95</f>
        <v>508</v>
      </c>
      <c r="E106" s="15">
        <f>'для bus.gov.ru'!H95</f>
        <v>0.79374999999999996</v>
      </c>
      <c r="F106" s="10" t="s">
        <v>160</v>
      </c>
      <c r="G106" s="11">
        <f>'Рейтинговая таблица организаций'!D95</f>
        <v>13</v>
      </c>
      <c r="H106" s="11">
        <f>'Рейтинговая таблица организаций'!E95</f>
        <v>13</v>
      </c>
      <c r="I106" s="10" t="s">
        <v>161</v>
      </c>
      <c r="J106" s="11">
        <f>'Рейтинговая таблица организаций'!F95</f>
        <v>56</v>
      </c>
      <c r="K106" s="11">
        <f>'Рейтинговая таблица организаций'!G95</f>
        <v>56</v>
      </c>
      <c r="L106" s="12" t="str">
        <f>IF('Рейтинговая таблица организаций'!H95&lt;1,"Отсутствуют или не функционируют дистанционные способы взаимодействия",(IF('Рейтинговая таблица организаций'!H95&lt;4,"В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6" s="17">
        <f>'Рейтинговая таблица организаций'!H95</f>
        <v>4</v>
      </c>
      <c r="N106" s="12">
        <f>IF('Рейтинговая таблица организаций'!H95&lt;1,0,(IF('Рейтинговая таблица организаций'!H95&lt;4,30,100)))</f>
        <v>100</v>
      </c>
      <c r="O106" s="12" t="s">
        <v>162</v>
      </c>
      <c r="P106" s="12">
        <f>'Рейтинговая таблица организаций'!I95</f>
        <v>421</v>
      </c>
      <c r="Q106" s="12">
        <f>'Рейтинговая таблица организаций'!J95</f>
        <v>433</v>
      </c>
      <c r="R106" s="12" t="s">
        <v>163</v>
      </c>
      <c r="S106" s="12">
        <f>'Рейтинговая таблица организаций'!K95</f>
        <v>397</v>
      </c>
      <c r="T106" s="12">
        <f>'Рейтинговая таблица организаций'!L95</f>
        <v>411</v>
      </c>
      <c r="U106" s="12" t="str">
        <f>IF('Рейтинговая таблица организаций'!U95&lt;1,"Отсутствуют комфортные условия",(IF('Рейтинговая таблица организаций'!U95&lt;5,"Количество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6" s="17">
        <f>'Рейтинговая таблица организаций'!U95</f>
        <v>5</v>
      </c>
      <c r="W106" s="12">
        <f>IF('Рейтинговая таблица организаций'!U95&lt;1,0,(IF('Рейтинговая таблица организаций'!U95&lt;4,20,100)))</f>
        <v>100</v>
      </c>
      <c r="X106" s="12" t="s">
        <v>164</v>
      </c>
      <c r="Y106" s="12">
        <f>'Рейтинговая таблица организаций'!X95</f>
        <v>498</v>
      </c>
      <c r="Z106" s="12">
        <f>'Рейтинговая таблица организаций'!Y95</f>
        <v>508</v>
      </c>
      <c r="AA106" s="12" t="str">
        <f>IF('Рейтинговая таблица организаций'!AD95&lt;1,"Отсутствуют условия доступности для инвалидов",(IF('Рейтинговая таблица организаций'!AD95&lt;5,"Количество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6" s="16">
        <f>'Рейтинговая таблица организаций'!AD95</f>
        <v>0</v>
      </c>
      <c r="AC106" s="12">
        <f>IF('Рейтинговая таблица организаций'!AD95&lt;1,0,(IF('Рейтинговая таблица организаций'!AD95&lt;5,20,100)))</f>
        <v>0</v>
      </c>
      <c r="AD106" s="12" t="str">
        <f>IF('Рейтинговая таблица организаций'!AE95&lt;1,"Отсутствуют условия доступности, позволяющие инвалидам получать услуги наравне с другими",(IF('Рейтинговая таблица организаций'!AE95&lt;5,"Количество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6" s="17">
        <f>'Рейтинговая таблица организаций'!AE95</f>
        <v>3</v>
      </c>
      <c r="AF106" s="12">
        <f>IF('Рейтинговая таблица организаций'!AE95&lt;1,0,(IF('Рейтинговая таблица организаций'!AE95&lt;5,20,100)))</f>
        <v>20</v>
      </c>
      <c r="AG106" s="12" t="s">
        <v>165</v>
      </c>
      <c r="AH106" s="12">
        <f>'Рейтинговая таблица организаций'!AF95</f>
        <v>240</v>
      </c>
      <c r="AI106" s="12">
        <f>'Рейтинговая таблица организаций'!AG95</f>
        <v>247</v>
      </c>
      <c r="AJ106" s="12" t="s">
        <v>166</v>
      </c>
      <c r="AK106" s="12">
        <f>'Рейтинговая таблица организаций'!AL95</f>
        <v>508</v>
      </c>
      <c r="AL106" s="12">
        <f>'Рейтинговая таблица организаций'!AM95</f>
        <v>508</v>
      </c>
      <c r="AM106" s="12" t="s">
        <v>167</v>
      </c>
      <c r="AN106" s="12">
        <f>'Рейтинговая таблица организаций'!AN95</f>
        <v>499</v>
      </c>
      <c r="AO106" s="12">
        <f>'Рейтинговая таблица организаций'!AO95</f>
        <v>508</v>
      </c>
      <c r="AP106" s="12" t="s">
        <v>168</v>
      </c>
      <c r="AQ106" s="12">
        <f>'Рейтинговая таблица организаций'!AP95</f>
        <v>407</v>
      </c>
      <c r="AR106" s="12">
        <f>'Рейтинговая таблица организаций'!AQ95</f>
        <v>418</v>
      </c>
      <c r="AS106" s="12" t="s">
        <v>169</v>
      </c>
      <c r="AT106" s="12">
        <f>'Рейтинговая таблица организаций'!AV95</f>
        <v>494</v>
      </c>
      <c r="AU106" s="12">
        <f>'Рейтинговая таблица организаций'!AW95</f>
        <v>508</v>
      </c>
      <c r="AV106" s="12" t="s">
        <v>170</v>
      </c>
      <c r="AW106" s="12">
        <f>'Рейтинговая таблица организаций'!AX95</f>
        <v>489</v>
      </c>
      <c r="AX106" s="12">
        <f>'Рейтинговая таблица организаций'!AY95</f>
        <v>508</v>
      </c>
      <c r="AY106" s="12" t="s">
        <v>171</v>
      </c>
      <c r="AZ106" s="12">
        <f>'Рейтинговая таблица организаций'!AZ95</f>
        <v>486</v>
      </c>
      <c r="BA106" s="12">
        <f>'Рейтинговая таблица организаций'!BA95</f>
        <v>508</v>
      </c>
    </row>
    <row r="107" spans="1:53" ht="15.75">
      <c r="A107" s="9">
        <f>'бланки '!CY98</f>
        <v>93</v>
      </c>
      <c r="B107" s="9" t="str">
        <f>'бланки '!C98</f>
        <v>Муниципальное бюджетное общеобразовательное учреждение города Мценска «Средняя общеобразовательная школа № 7»</v>
      </c>
      <c r="C107" s="9">
        <f>'для bus.gov.ru'!C96</f>
        <v>1041</v>
      </c>
      <c r="D107" s="9">
        <f>'для bus.gov.ru'!D96</f>
        <v>600</v>
      </c>
      <c r="E107" s="15">
        <f>'для bus.gov.ru'!H96</f>
        <v>0.57636887608069165</v>
      </c>
      <c r="F107" s="10" t="s">
        <v>160</v>
      </c>
      <c r="G107" s="11">
        <f>'Рейтинговая таблица организаций'!D96</f>
        <v>13</v>
      </c>
      <c r="H107" s="11">
        <f>'Рейтинговая таблица организаций'!E96</f>
        <v>13</v>
      </c>
      <c r="I107" s="10" t="s">
        <v>161</v>
      </c>
      <c r="J107" s="11">
        <f>'Рейтинговая таблица организаций'!F96</f>
        <v>50.5</v>
      </c>
      <c r="K107" s="11">
        <f>'Рейтинговая таблица организаций'!G96</f>
        <v>53</v>
      </c>
      <c r="L107" s="12" t="str">
        <f>IF('Рейтинговая таблица организаций'!H96&lt;1,"Отсутствуют или не функционируют дистанционные способы взаимодействия",(IF('Рейтинговая таблица организаций'!H96&lt;4,"В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7" s="17">
        <f>'Рейтинговая таблица организаций'!H96</f>
        <v>4</v>
      </c>
      <c r="N107" s="12">
        <f>IF('Рейтинговая таблица организаций'!H96&lt;1,0,(IF('Рейтинговая таблица организаций'!H96&lt;4,30,100)))</f>
        <v>100</v>
      </c>
      <c r="O107" s="12" t="s">
        <v>162</v>
      </c>
      <c r="P107" s="12">
        <f>'Рейтинговая таблица организаций'!I96</f>
        <v>334</v>
      </c>
      <c r="Q107" s="12">
        <f>'Рейтинговая таблица организаций'!J96</f>
        <v>351</v>
      </c>
      <c r="R107" s="12" t="s">
        <v>163</v>
      </c>
      <c r="S107" s="12">
        <f>'Рейтинговая таблица организаций'!K96</f>
        <v>398</v>
      </c>
      <c r="T107" s="12">
        <f>'Рейтинговая таблица организаций'!L96</f>
        <v>411</v>
      </c>
      <c r="U107" s="12" t="str">
        <f>IF('Рейтинговая таблица организаций'!U96&lt;1,"Отсутствуют комфортные условия",(IF('Рейтинговая таблица организаций'!U96&lt;5,"Количество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7" s="17">
        <f>'Рейтинговая таблица организаций'!U96</f>
        <v>5</v>
      </c>
      <c r="W107" s="12">
        <f>IF('Рейтинговая таблица организаций'!U96&lt;1,0,(IF('Рейтинговая таблица организаций'!U96&lt;4,20,100)))</f>
        <v>100</v>
      </c>
      <c r="X107" s="12" t="s">
        <v>164</v>
      </c>
      <c r="Y107" s="12">
        <f>'Рейтинговая таблица организаций'!X96</f>
        <v>579</v>
      </c>
      <c r="Z107" s="12">
        <f>'Рейтинговая таблица организаций'!Y96</f>
        <v>600</v>
      </c>
      <c r="AA107" s="12" t="str">
        <f>IF('Рейтинговая таблица организаций'!AD96&lt;1,"Отсутствуют условия доступности для инвалидов",(IF('Рейтинговая таблица организаций'!AD96&lt;5,"Количество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07" s="16">
        <f>'Рейтинговая таблица организаций'!AD96</f>
        <v>2</v>
      </c>
      <c r="AC107" s="12">
        <f>IF('Рейтинговая таблица организаций'!AD96&lt;1,0,(IF('Рейтинговая таблица организаций'!AD96&lt;5,20,100)))</f>
        <v>20</v>
      </c>
      <c r="AD107" s="12" t="str">
        <f>IF('Рейтинговая таблица организаций'!AE96&lt;1,"Отсутствуют условия доступности, позволяющие инвалидам получать услуги наравне с другими",(IF('Рейтинговая таблица организаций'!AE96&lt;5,"Количество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7" s="17">
        <f>'Рейтинговая таблица организаций'!AE96</f>
        <v>3</v>
      </c>
      <c r="AF107" s="12">
        <f>IF('Рейтинговая таблица организаций'!AE96&lt;1,0,(IF('Рейтинговая таблица организаций'!AE96&lt;5,20,100)))</f>
        <v>20</v>
      </c>
      <c r="AG107" s="12" t="s">
        <v>165</v>
      </c>
      <c r="AH107" s="12">
        <f>'Рейтинговая таблица организаций'!AF96</f>
        <v>17</v>
      </c>
      <c r="AI107" s="12">
        <f>'Рейтинговая таблица организаций'!AG96</f>
        <v>20</v>
      </c>
      <c r="AJ107" s="12" t="s">
        <v>166</v>
      </c>
      <c r="AK107" s="12">
        <f>'Рейтинговая таблица организаций'!AL96</f>
        <v>584</v>
      </c>
      <c r="AL107" s="12">
        <f>'Рейтинговая таблица организаций'!AM96</f>
        <v>600</v>
      </c>
      <c r="AM107" s="12" t="s">
        <v>167</v>
      </c>
      <c r="AN107" s="12">
        <f>'Рейтинговая таблица организаций'!AN96</f>
        <v>577</v>
      </c>
      <c r="AO107" s="12">
        <f>'Рейтинговая таблица организаций'!AO96</f>
        <v>600</v>
      </c>
      <c r="AP107" s="12" t="s">
        <v>168</v>
      </c>
      <c r="AQ107" s="12">
        <f>'Рейтинговая таблица организаций'!AP96</f>
        <v>384</v>
      </c>
      <c r="AR107" s="12">
        <f>'Рейтинговая таблица организаций'!AQ96</f>
        <v>403</v>
      </c>
      <c r="AS107" s="12" t="s">
        <v>169</v>
      </c>
      <c r="AT107" s="12">
        <f>'Рейтинговая таблица организаций'!AV96</f>
        <v>587</v>
      </c>
      <c r="AU107" s="12">
        <f>'Рейтинговая таблица организаций'!AW96</f>
        <v>600</v>
      </c>
      <c r="AV107" s="12" t="s">
        <v>170</v>
      </c>
      <c r="AW107" s="12">
        <f>'Рейтинговая таблица организаций'!AX96</f>
        <v>573</v>
      </c>
      <c r="AX107" s="12">
        <f>'Рейтинговая таблица организаций'!AY96</f>
        <v>600</v>
      </c>
      <c r="AY107" s="12" t="s">
        <v>171</v>
      </c>
      <c r="AZ107" s="12">
        <f>'Рейтинговая таблица организаций'!AZ96</f>
        <v>600</v>
      </c>
      <c r="BA107" s="12">
        <f>'Рейтинговая таблица организаций'!BA96</f>
        <v>600</v>
      </c>
    </row>
    <row r="108" spans="1:53" ht="15.75">
      <c r="A108" s="9">
        <f>'бланки '!CY99</f>
        <v>94</v>
      </c>
      <c r="B108" s="9" t="str">
        <f>'бланки '!C99</f>
        <v>Муниципальное бюджетное общеобразовательное учреждение города Мценска «Средняя общеобразовательная школа № 4»</v>
      </c>
      <c r="C108" s="9">
        <f>'для bus.gov.ru'!C97</f>
        <v>570</v>
      </c>
      <c r="D108" s="9">
        <f>'для bus.gov.ru'!D97</f>
        <v>442</v>
      </c>
      <c r="E108" s="15">
        <f>'для bus.gov.ru'!H97</f>
        <v>0.77543859649122804</v>
      </c>
      <c r="F108" s="10" t="s">
        <v>160</v>
      </c>
      <c r="G108" s="11">
        <f>'Рейтинговая таблица организаций'!D97</f>
        <v>13</v>
      </c>
      <c r="H108" s="11">
        <f>'Рейтинговая таблица организаций'!E97</f>
        <v>13</v>
      </c>
      <c r="I108" s="10" t="s">
        <v>161</v>
      </c>
      <c r="J108" s="11">
        <f>'Рейтинговая таблица организаций'!F97</f>
        <v>53</v>
      </c>
      <c r="K108" s="11">
        <f>'Рейтинговая таблица организаций'!G97</f>
        <v>54</v>
      </c>
      <c r="L108" s="12" t="str">
        <f>IF('Рейтинговая таблица организаций'!H97&lt;1,"Отсутствуют или не функционируют дистанционные способы взаимодействия",(IF('Рейтинговая таблица организаций'!H97&lt;4,"В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8" s="17">
        <f>'Рейтинговая таблица организаций'!H97</f>
        <v>4</v>
      </c>
      <c r="N108" s="12">
        <f>IF('Рейтинговая таблица организаций'!H97&lt;1,0,(IF('Рейтинговая таблица организаций'!H97&lt;4,30,100)))</f>
        <v>100</v>
      </c>
      <c r="O108" s="12" t="s">
        <v>162</v>
      </c>
      <c r="P108" s="12">
        <f>'Рейтинговая таблица организаций'!I97</f>
        <v>313</v>
      </c>
      <c r="Q108" s="12">
        <f>'Рейтинговая таблица организаций'!J97</f>
        <v>315</v>
      </c>
      <c r="R108" s="12" t="s">
        <v>163</v>
      </c>
      <c r="S108" s="12">
        <f>'Рейтинговая таблица организаций'!K97</f>
        <v>317</v>
      </c>
      <c r="T108" s="12">
        <f>'Рейтинговая таблица организаций'!L97</f>
        <v>329</v>
      </c>
      <c r="U108" s="12" t="str">
        <f>IF('Рейтинговая таблица организаций'!U97&lt;1,"Отсутствуют комфортные условия",(IF('Рейтинговая таблица организаций'!U97&lt;5,"Количество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8" s="17">
        <f>'Рейтинговая таблица организаций'!U97</f>
        <v>5</v>
      </c>
      <c r="W108" s="12">
        <f>IF('Рейтинговая таблица организаций'!U97&lt;1,0,(IF('Рейтинговая таблица организаций'!U97&lt;4,20,100)))</f>
        <v>100</v>
      </c>
      <c r="X108" s="12" t="s">
        <v>164</v>
      </c>
      <c r="Y108" s="12">
        <f>'Рейтинговая таблица организаций'!X97</f>
        <v>435</v>
      </c>
      <c r="Z108" s="12">
        <f>'Рейтинговая таблица организаций'!Y97</f>
        <v>442</v>
      </c>
      <c r="AA108" s="12" t="str">
        <f>IF('Рейтинговая таблица организаций'!AD97&lt;1,"Отсутствуют условия доступности для инвалидов",(IF('Рейтинговая таблица организаций'!AD97&lt;5,"Количество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8" s="16">
        <f>'Рейтинговая таблица организаций'!AD97</f>
        <v>0</v>
      </c>
      <c r="AC108" s="12">
        <f>IF('Рейтинговая таблица организаций'!AD97&lt;1,0,(IF('Рейтинговая таблица организаций'!AD97&lt;5,20,100)))</f>
        <v>0</v>
      </c>
      <c r="AD108" s="12" t="str">
        <f>IF('Рейтинговая таблица организаций'!AE97&lt;1,"Отсутствуют условия доступности, позволяющие инвалидам получать услуги наравне с другими",(IF('Рейтинговая таблица организаций'!AE97&lt;5,"Количество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8" s="17">
        <f>'Рейтинговая таблица организаций'!AE97</f>
        <v>3</v>
      </c>
      <c r="AF108" s="12">
        <f>IF('Рейтинговая таблица организаций'!AE97&lt;1,0,(IF('Рейтинговая таблица организаций'!AE97&lt;5,20,100)))</f>
        <v>20</v>
      </c>
      <c r="AG108" s="12" t="s">
        <v>165</v>
      </c>
      <c r="AH108" s="12">
        <f>'Рейтинговая таблица организаций'!AF97</f>
        <v>47</v>
      </c>
      <c r="AI108" s="12">
        <f>'Рейтинговая таблица организаций'!AG97</f>
        <v>54</v>
      </c>
      <c r="AJ108" s="12" t="s">
        <v>166</v>
      </c>
      <c r="AK108" s="12">
        <f>'Рейтинговая таблица организаций'!AL97</f>
        <v>433</v>
      </c>
      <c r="AL108" s="12">
        <f>'Рейтинговая таблица организаций'!AM97</f>
        <v>442</v>
      </c>
      <c r="AM108" s="12" t="s">
        <v>167</v>
      </c>
      <c r="AN108" s="12">
        <f>'Рейтинговая таблица организаций'!AN97</f>
        <v>421</v>
      </c>
      <c r="AO108" s="12">
        <f>'Рейтинговая таблица организаций'!AO97</f>
        <v>442</v>
      </c>
      <c r="AP108" s="12" t="s">
        <v>168</v>
      </c>
      <c r="AQ108" s="12">
        <f>'Рейтинговая таблица организаций'!AP97</f>
        <v>318</v>
      </c>
      <c r="AR108" s="12">
        <f>'Рейтинговая таблица организаций'!AQ97</f>
        <v>323</v>
      </c>
      <c r="AS108" s="12" t="s">
        <v>169</v>
      </c>
      <c r="AT108" s="12">
        <f>'Рейтинговая таблица организаций'!AV97</f>
        <v>441</v>
      </c>
      <c r="AU108" s="12">
        <f>'Рейтинговая таблица организаций'!AW97</f>
        <v>442</v>
      </c>
      <c r="AV108" s="12" t="s">
        <v>170</v>
      </c>
      <c r="AW108" s="12">
        <f>'Рейтинговая таблица организаций'!AX97</f>
        <v>433</v>
      </c>
      <c r="AX108" s="12">
        <f>'Рейтинговая таблица организаций'!AY97</f>
        <v>442</v>
      </c>
      <c r="AY108" s="12" t="s">
        <v>171</v>
      </c>
      <c r="AZ108" s="12">
        <f>'Рейтинговая таблица организаций'!AZ97</f>
        <v>441</v>
      </c>
      <c r="BA108" s="12">
        <f>'Рейтинговая таблица организаций'!BA97</f>
        <v>442</v>
      </c>
    </row>
    <row r="109" spans="1:53" ht="15.75">
      <c r="A109" s="9">
        <f>'бланки '!CY100</f>
        <v>95</v>
      </c>
      <c r="B109" s="9" t="str">
        <f>'бланки '!C100</f>
        <v>Муниципальное бюджетное общеобразовательное учреждение города Мценска «Средняя общеобразовательная школа № 3»</v>
      </c>
      <c r="C109" s="9">
        <f>'для bus.gov.ru'!C98</f>
        <v>286</v>
      </c>
      <c r="D109" s="9">
        <f>'для bus.gov.ru'!D98</f>
        <v>223</v>
      </c>
      <c r="E109" s="15">
        <f>'для bus.gov.ru'!H98</f>
        <v>0.77972027972027969</v>
      </c>
      <c r="F109" s="10" t="s">
        <v>160</v>
      </c>
      <c r="G109" s="11">
        <f>'Рейтинговая таблица организаций'!D98</f>
        <v>13</v>
      </c>
      <c r="H109" s="11">
        <f>'Рейтинговая таблица организаций'!E98</f>
        <v>13</v>
      </c>
      <c r="I109" s="10" t="s">
        <v>161</v>
      </c>
      <c r="J109" s="11">
        <f>'Рейтинговая таблица организаций'!F98</f>
        <v>55</v>
      </c>
      <c r="K109" s="11">
        <f>'Рейтинговая таблица организаций'!G98</f>
        <v>56</v>
      </c>
      <c r="L109" s="12" t="str">
        <f>IF('Рейтинговая таблица организаций'!H98&lt;1,"Отсутствуют или не функционируют дистанционные способы взаимодействия",(IF('Рейтинговая таблица организаций'!H98&lt;4,"В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09" s="17">
        <f>'Рейтинговая таблица организаций'!H98</f>
        <v>4</v>
      </c>
      <c r="N109" s="12">
        <f>IF('Рейтинговая таблица организаций'!H98&lt;1,0,(IF('Рейтинговая таблица организаций'!H98&lt;4,30,100)))</f>
        <v>100</v>
      </c>
      <c r="O109" s="12" t="s">
        <v>162</v>
      </c>
      <c r="P109" s="12">
        <f>'Рейтинговая таблица организаций'!I98</f>
        <v>190</v>
      </c>
      <c r="Q109" s="12">
        <f>'Рейтинговая таблица организаций'!J98</f>
        <v>192</v>
      </c>
      <c r="R109" s="12" t="s">
        <v>163</v>
      </c>
      <c r="S109" s="12">
        <f>'Рейтинговая таблица организаций'!K98</f>
        <v>185</v>
      </c>
      <c r="T109" s="12">
        <f>'Рейтинговая таблица организаций'!L98</f>
        <v>185</v>
      </c>
      <c r="U109" s="12" t="str">
        <f>IF('Рейтинговая таблица организаций'!U98&lt;1,"Отсутствуют комфортные условия",(IF('Рейтинговая таблица организаций'!U98&lt;5,"Количество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09" s="17">
        <f>'Рейтинговая таблица организаций'!U98</f>
        <v>5</v>
      </c>
      <c r="W109" s="12">
        <f>IF('Рейтинговая таблица организаций'!U98&lt;1,0,(IF('Рейтинговая таблица организаций'!U98&lt;4,20,100)))</f>
        <v>100</v>
      </c>
      <c r="X109" s="12" t="s">
        <v>164</v>
      </c>
      <c r="Y109" s="12">
        <f>'Рейтинговая таблица организаций'!X98</f>
        <v>215</v>
      </c>
      <c r="Z109" s="12">
        <f>'Рейтинговая таблица организаций'!Y98</f>
        <v>223</v>
      </c>
      <c r="AA109" s="12" t="str">
        <f>IF('Рейтинговая таблица организаций'!AD98&lt;1,"Отсутствуют условия доступности для инвалидов",(IF('Рейтинговая таблица организаций'!AD98&lt;5,"Количество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09" s="16">
        <f>'Рейтинговая таблица организаций'!AD98</f>
        <v>0</v>
      </c>
      <c r="AC109" s="12">
        <f>IF('Рейтинговая таблица организаций'!AD98&lt;1,0,(IF('Рейтинговая таблица организаций'!AD98&lt;5,20,100)))</f>
        <v>0</v>
      </c>
      <c r="AD109" s="12" t="str">
        <f>IF('Рейтинговая таблица организаций'!AE98&lt;1,"Отсутствуют условия доступности, позволяющие инвалидам получать услуги наравне с другими",(IF('Рейтинговая таблица организаций'!AE98&lt;5,"Количество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09" s="17">
        <f>'Рейтинговая таблица организаций'!AE98</f>
        <v>3</v>
      </c>
      <c r="AF109" s="12">
        <f>IF('Рейтинговая таблица организаций'!AE98&lt;1,0,(IF('Рейтинговая таблица организаций'!AE98&lt;5,20,100)))</f>
        <v>20</v>
      </c>
      <c r="AG109" s="12" t="s">
        <v>165</v>
      </c>
      <c r="AH109" s="12">
        <f>'Рейтинговая таблица организаций'!AF98</f>
        <v>28</v>
      </c>
      <c r="AI109" s="12">
        <f>'Рейтинговая таблица организаций'!AG98</f>
        <v>30</v>
      </c>
      <c r="AJ109" s="12" t="s">
        <v>166</v>
      </c>
      <c r="AK109" s="12">
        <f>'Рейтинговая таблица организаций'!AL98</f>
        <v>218</v>
      </c>
      <c r="AL109" s="12">
        <f>'Рейтинговая таблица организаций'!AM98</f>
        <v>223</v>
      </c>
      <c r="AM109" s="12" t="s">
        <v>167</v>
      </c>
      <c r="AN109" s="12">
        <f>'Рейтинговая таблица организаций'!AN98</f>
        <v>218</v>
      </c>
      <c r="AO109" s="12">
        <f>'Рейтинговая таблица организаций'!AO98</f>
        <v>223</v>
      </c>
      <c r="AP109" s="12" t="s">
        <v>168</v>
      </c>
      <c r="AQ109" s="12">
        <f>'Рейтинговая таблица организаций'!AP98</f>
        <v>197</v>
      </c>
      <c r="AR109" s="12">
        <f>'Рейтинговая таблица организаций'!AQ98</f>
        <v>199</v>
      </c>
      <c r="AS109" s="12" t="s">
        <v>169</v>
      </c>
      <c r="AT109" s="12">
        <f>'Рейтинговая таблица организаций'!AV98</f>
        <v>220</v>
      </c>
      <c r="AU109" s="12">
        <f>'Рейтинговая таблица организаций'!AW98</f>
        <v>223</v>
      </c>
      <c r="AV109" s="12" t="s">
        <v>170</v>
      </c>
      <c r="AW109" s="12">
        <f>'Рейтинговая таблица организаций'!AX98</f>
        <v>223</v>
      </c>
      <c r="AX109" s="12">
        <f>'Рейтинговая таблица организаций'!AY98</f>
        <v>223</v>
      </c>
      <c r="AY109" s="12" t="s">
        <v>171</v>
      </c>
      <c r="AZ109" s="12">
        <f>'Рейтинговая таблица организаций'!AZ98</f>
        <v>220</v>
      </c>
      <c r="BA109" s="12">
        <f>'Рейтинговая таблица организаций'!BA98</f>
        <v>223</v>
      </c>
    </row>
    <row r="110" spans="1:53" ht="15.75">
      <c r="A110" s="9">
        <f>'бланки '!CY101</f>
        <v>96</v>
      </c>
      <c r="B110" s="9" t="str">
        <f>'бланки '!C101</f>
        <v>Муниципальное бюджетное общеобразовательное учреждение города Мценска «Средняя общеобразовательная школа № 8»</v>
      </c>
      <c r="C110" s="9">
        <f>'для bus.gov.ru'!C99</f>
        <v>402</v>
      </c>
      <c r="D110" s="9">
        <f>'для bus.gov.ru'!D99</f>
        <v>276</v>
      </c>
      <c r="E110" s="15">
        <f>'для bus.gov.ru'!H99</f>
        <v>0.68656716417910446</v>
      </c>
      <c r="F110" s="10" t="s">
        <v>160</v>
      </c>
      <c r="G110" s="11">
        <f>'Рейтинговая таблица организаций'!D99</f>
        <v>14</v>
      </c>
      <c r="H110" s="11">
        <f>'Рейтинговая таблица организаций'!E99</f>
        <v>14</v>
      </c>
      <c r="I110" s="10" t="s">
        <v>161</v>
      </c>
      <c r="J110" s="11">
        <f>'Рейтинговая таблица организаций'!F99</f>
        <v>44</v>
      </c>
      <c r="K110" s="11">
        <f>'Рейтинговая таблица организаций'!G99</f>
        <v>55</v>
      </c>
      <c r="L110" s="12" t="str">
        <f>IF('Рейтинговая таблица организаций'!H99&lt;1,"Отсутствуют или не функционируют дистанционные способы взаимодействия",(IF('Рейтинговая таблица организаций'!H99&lt;4,"В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0" s="17">
        <f>'Рейтинговая таблица организаций'!H99</f>
        <v>4</v>
      </c>
      <c r="N110" s="12">
        <f>IF('Рейтинговая таблица организаций'!H99&lt;1,0,(IF('Рейтинговая таблица организаций'!H99&lt;4,30,100)))</f>
        <v>100</v>
      </c>
      <c r="O110" s="12" t="s">
        <v>162</v>
      </c>
      <c r="P110" s="12">
        <f>'Рейтинговая таблица организаций'!I99</f>
        <v>253</v>
      </c>
      <c r="Q110" s="12">
        <f>'Рейтинговая таблица организаций'!J99</f>
        <v>253</v>
      </c>
      <c r="R110" s="12" t="s">
        <v>163</v>
      </c>
      <c r="S110" s="12">
        <f>'Рейтинговая таблица организаций'!K99</f>
        <v>235</v>
      </c>
      <c r="T110" s="12">
        <f>'Рейтинговая таблица организаций'!L99</f>
        <v>236</v>
      </c>
      <c r="U110" s="12" t="str">
        <f>IF('Рейтинговая таблица организаций'!U99&lt;1,"Отсутствуют комфортные условия",(IF('Рейтинговая таблица организаций'!U99&lt;5,"Количество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0" s="17">
        <f>'Рейтинговая таблица организаций'!U99</f>
        <v>5</v>
      </c>
      <c r="W110" s="12">
        <f>IF('Рейтинговая таблица организаций'!U99&lt;1,0,(IF('Рейтинговая таблица организаций'!U99&lt;4,20,100)))</f>
        <v>100</v>
      </c>
      <c r="X110" s="12" t="s">
        <v>164</v>
      </c>
      <c r="Y110" s="12">
        <f>'Рейтинговая таблица организаций'!X99</f>
        <v>267</v>
      </c>
      <c r="Z110" s="12">
        <f>'Рейтинговая таблица организаций'!Y99</f>
        <v>276</v>
      </c>
      <c r="AA110" s="12" t="str">
        <f>IF('Рейтинговая таблица организаций'!AD99&lt;1,"Отсутствуют условия доступности для инвалидов",(IF('Рейтинговая таблица организаций'!AD99&lt;5,"Количество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0" s="16">
        <f>'Рейтинговая таблица организаций'!AD99</f>
        <v>0</v>
      </c>
      <c r="AC110" s="12">
        <f>IF('Рейтинговая таблица организаций'!AD99&lt;1,0,(IF('Рейтинговая таблица организаций'!AD99&lt;5,20,100)))</f>
        <v>0</v>
      </c>
      <c r="AD110" s="12" t="str">
        <f>IF('Рейтинговая таблица организаций'!AE99&lt;1,"Отсутствуют условия доступности, позволяющие инвалидам получать услуги наравне с другими",(IF('Рейтинговая таблица организаций'!AE99&lt;5,"Количество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0" s="17">
        <f>'Рейтинговая таблица организаций'!AE99</f>
        <v>4</v>
      </c>
      <c r="AF110" s="12">
        <f>IF('Рейтинговая таблица организаций'!AE99&lt;1,0,(IF('Рейтинговая таблица организаций'!AE99&lt;5,20,100)))</f>
        <v>20</v>
      </c>
      <c r="AG110" s="12" t="s">
        <v>165</v>
      </c>
      <c r="AH110" s="12">
        <f>'Рейтинговая таблица организаций'!AF99</f>
        <v>134</v>
      </c>
      <c r="AI110" s="12">
        <f>'Рейтинговая таблица организаций'!AG99</f>
        <v>143</v>
      </c>
      <c r="AJ110" s="12" t="s">
        <v>166</v>
      </c>
      <c r="AK110" s="12">
        <f>'Рейтинговая таблица организаций'!AL99</f>
        <v>265</v>
      </c>
      <c r="AL110" s="12">
        <f>'Рейтинговая таблица организаций'!AM99</f>
        <v>276</v>
      </c>
      <c r="AM110" s="12" t="s">
        <v>167</v>
      </c>
      <c r="AN110" s="12">
        <f>'Рейтинговая таблица организаций'!AN99</f>
        <v>272</v>
      </c>
      <c r="AO110" s="12">
        <f>'Рейтинговая таблица организаций'!AO99</f>
        <v>276</v>
      </c>
      <c r="AP110" s="12" t="s">
        <v>168</v>
      </c>
      <c r="AQ110" s="12">
        <f>'Рейтинговая таблица организаций'!AP99</f>
        <v>240</v>
      </c>
      <c r="AR110" s="12">
        <f>'Рейтинговая таблица организаций'!AQ99</f>
        <v>241</v>
      </c>
      <c r="AS110" s="12" t="s">
        <v>169</v>
      </c>
      <c r="AT110" s="12">
        <f>'Рейтинговая таблица организаций'!AV99</f>
        <v>269</v>
      </c>
      <c r="AU110" s="12">
        <f>'Рейтинговая таблица организаций'!AW99</f>
        <v>276</v>
      </c>
      <c r="AV110" s="12" t="s">
        <v>170</v>
      </c>
      <c r="AW110" s="12">
        <f>'Рейтинговая таблица организаций'!AX99</f>
        <v>268</v>
      </c>
      <c r="AX110" s="12">
        <f>'Рейтинговая таблица организаций'!AY99</f>
        <v>276</v>
      </c>
      <c r="AY110" s="12" t="s">
        <v>171</v>
      </c>
      <c r="AZ110" s="12">
        <f>'Рейтинговая таблица организаций'!AZ99</f>
        <v>269</v>
      </c>
      <c r="BA110" s="12">
        <f>'Рейтинговая таблица организаций'!BA99</f>
        <v>276</v>
      </c>
    </row>
    <row r="111" spans="1:53" ht="15.75">
      <c r="A111" s="9">
        <f>'бланки '!CY102</f>
        <v>97</v>
      </c>
      <c r="B111" s="9" t="str">
        <f>'бланки '!C102</f>
        <v>Муниципальное бюджетное общеобразовательное учреждение города Мценска «Лицей № 5»</v>
      </c>
      <c r="C111" s="9">
        <f>'для bus.gov.ru'!C100</f>
        <v>549</v>
      </c>
      <c r="D111" s="9">
        <f>'для bus.gov.ru'!D100</f>
        <v>408</v>
      </c>
      <c r="E111" s="15">
        <f>'для bus.gov.ru'!H100</f>
        <v>0.74316939890710387</v>
      </c>
      <c r="F111" s="10" t="s">
        <v>160</v>
      </c>
      <c r="G111" s="11">
        <f>'Рейтинговая таблица организаций'!D100</f>
        <v>14</v>
      </c>
      <c r="H111" s="11">
        <f>'Рейтинговая таблица организаций'!E100</f>
        <v>14</v>
      </c>
      <c r="I111" s="10" t="s">
        <v>161</v>
      </c>
      <c r="J111" s="11">
        <f>'Рейтинговая таблица организаций'!F100</f>
        <v>53.5</v>
      </c>
      <c r="K111" s="11">
        <f>'Рейтинговая таблица организаций'!G100</f>
        <v>55</v>
      </c>
      <c r="L111" s="12" t="str">
        <f>IF('Рейтинговая таблица организаций'!H100&lt;1,"Отсутствуют или не функционируют дистанционные способы взаимодействия",(IF('Рейтинговая таблица организаций'!H100&lt;4,"В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1" s="17">
        <f>'Рейтинговая таблица организаций'!H100</f>
        <v>4</v>
      </c>
      <c r="N111" s="12">
        <f>IF('Рейтинговая таблица организаций'!H100&lt;1,0,(IF('Рейтинговая таблица организаций'!H100&lt;4,30,100)))</f>
        <v>100</v>
      </c>
      <c r="O111" s="12" t="s">
        <v>162</v>
      </c>
      <c r="P111" s="12">
        <f>'Рейтинговая таблица организаций'!I100</f>
        <v>317</v>
      </c>
      <c r="Q111" s="12">
        <f>'Рейтинговая таблица организаций'!J100</f>
        <v>319</v>
      </c>
      <c r="R111" s="12" t="s">
        <v>163</v>
      </c>
      <c r="S111" s="12">
        <f>'Рейтинговая таблица организаций'!K100</f>
        <v>307</v>
      </c>
      <c r="T111" s="12">
        <f>'Рейтинговая таблица организаций'!L100</f>
        <v>321</v>
      </c>
      <c r="U111" s="12" t="str">
        <f>IF('Рейтинговая таблица организаций'!U100&lt;1,"Отсутствуют комфортные условия",(IF('Рейтинговая таблица организаций'!U100&lt;5,"Количество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1" s="17">
        <f>'Рейтинговая таблица организаций'!U100</f>
        <v>5</v>
      </c>
      <c r="W111" s="12">
        <f>IF('Рейтинговая таблица организаций'!U100&lt;1,0,(IF('Рейтинговая таблица организаций'!U100&lt;4,20,100)))</f>
        <v>100</v>
      </c>
      <c r="X111" s="12" t="s">
        <v>164</v>
      </c>
      <c r="Y111" s="12">
        <f>'Рейтинговая таблица организаций'!X100</f>
        <v>405</v>
      </c>
      <c r="Z111" s="12">
        <f>'Рейтинговая таблица организаций'!Y100</f>
        <v>408</v>
      </c>
      <c r="AA111" s="12" t="str">
        <f>IF('Рейтинговая таблица организаций'!AD100&lt;1,"Отсутствуют условия доступности для инвалидов",(IF('Рейтинговая таблица организаций'!AD100&lt;5,"Количество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1" s="16">
        <f>'Рейтинговая таблица организаций'!AD100</f>
        <v>4</v>
      </c>
      <c r="AC111" s="12">
        <f>IF('Рейтинговая таблица организаций'!AD100&lt;1,0,(IF('Рейтинговая таблица организаций'!AD100&lt;5,20,100)))</f>
        <v>20</v>
      </c>
      <c r="AD111" s="12" t="str">
        <f>IF('Рейтинговая таблица организаций'!AE100&lt;1,"Отсутствуют условия доступности, позволяющие инвалидам получать услуги наравне с другими",(IF('Рейтинговая таблица организаций'!AE100&lt;5,"Количество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1" s="17">
        <f>'Рейтинговая таблица организаций'!AE100</f>
        <v>4</v>
      </c>
      <c r="AF111" s="12">
        <f>IF('Рейтинговая таблица организаций'!AE100&lt;1,0,(IF('Рейтинговая таблица организаций'!AE100&lt;5,20,100)))</f>
        <v>20</v>
      </c>
      <c r="AG111" s="12" t="s">
        <v>165</v>
      </c>
      <c r="AH111" s="12">
        <f>'Рейтинговая таблица организаций'!AF100</f>
        <v>163</v>
      </c>
      <c r="AI111" s="12">
        <f>'Рейтинговая таблица организаций'!AG100</f>
        <v>178</v>
      </c>
      <c r="AJ111" s="12" t="s">
        <v>166</v>
      </c>
      <c r="AK111" s="12">
        <f>'Рейтинговая таблица организаций'!AL100</f>
        <v>400</v>
      </c>
      <c r="AL111" s="12">
        <f>'Рейтинговая таблица организаций'!AM100</f>
        <v>408</v>
      </c>
      <c r="AM111" s="12" t="s">
        <v>167</v>
      </c>
      <c r="AN111" s="12">
        <f>'Рейтинговая таблица организаций'!AN100</f>
        <v>399</v>
      </c>
      <c r="AO111" s="12">
        <f>'Рейтинговая таблица организаций'!AO100</f>
        <v>408</v>
      </c>
      <c r="AP111" s="12" t="s">
        <v>168</v>
      </c>
      <c r="AQ111" s="12">
        <f>'Рейтинговая таблица организаций'!AP100</f>
        <v>321</v>
      </c>
      <c r="AR111" s="12">
        <f>'Рейтинговая таблица организаций'!AQ100</f>
        <v>327</v>
      </c>
      <c r="AS111" s="12" t="s">
        <v>169</v>
      </c>
      <c r="AT111" s="12">
        <f>'Рейтинговая таблица организаций'!AV100</f>
        <v>390</v>
      </c>
      <c r="AU111" s="12">
        <f>'Рейтинговая таблица организаций'!AW100</f>
        <v>408</v>
      </c>
      <c r="AV111" s="12" t="s">
        <v>170</v>
      </c>
      <c r="AW111" s="12">
        <f>'Рейтинговая таблица организаций'!AX100</f>
        <v>396</v>
      </c>
      <c r="AX111" s="12">
        <f>'Рейтинговая таблица организаций'!AY100</f>
        <v>408</v>
      </c>
      <c r="AY111" s="12" t="s">
        <v>171</v>
      </c>
      <c r="AZ111" s="12">
        <f>'Рейтинговая таблица организаций'!AZ100</f>
        <v>393</v>
      </c>
      <c r="BA111" s="12">
        <f>'Рейтинговая таблица организаций'!BA100</f>
        <v>408</v>
      </c>
    </row>
    <row r="112" spans="1:53" ht="15.75">
      <c r="A112" s="9">
        <f>'бланки '!CY103</f>
        <v>98</v>
      </c>
      <c r="B112" s="9" t="str">
        <f>'бланки '!C103</f>
        <v>Бюджетное общеобразовательное учреждение Должанского района Орловской области «Должанская средняя общеобразовательная школа»</v>
      </c>
      <c r="C112" s="9">
        <f>'для bus.gov.ru'!C101</f>
        <v>539</v>
      </c>
      <c r="D112" s="9">
        <f>'для bus.gov.ru'!D101</f>
        <v>414</v>
      </c>
      <c r="E112" s="15">
        <f>'для bus.gov.ru'!H101</f>
        <v>0.76808905380333947</v>
      </c>
      <c r="F112" s="10" t="s">
        <v>160</v>
      </c>
      <c r="G112" s="11">
        <f>'Рейтинговая таблица организаций'!D101</f>
        <v>14</v>
      </c>
      <c r="H112" s="11">
        <f>'Рейтинговая таблица организаций'!E101</f>
        <v>14</v>
      </c>
      <c r="I112" s="10" t="s">
        <v>161</v>
      </c>
      <c r="J112" s="11">
        <f>'Рейтинговая таблица организаций'!F101</f>
        <v>56</v>
      </c>
      <c r="K112" s="11">
        <f>'Рейтинговая таблица организаций'!G101</f>
        <v>56</v>
      </c>
      <c r="L112" s="12" t="str">
        <f>IF('Рейтинговая таблица организаций'!H101&lt;1,"Отсутствуют или не функционируют дистанционные способы взаимодействия",(IF('Рейтинговая таблица организаций'!H101&lt;4,"В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2" s="17">
        <f>'Рейтинговая таблица организаций'!H101</f>
        <v>4</v>
      </c>
      <c r="N112" s="12">
        <f>IF('Рейтинговая таблица организаций'!H101&lt;1,0,(IF('Рейтинговая таблица организаций'!H101&lt;4,30,100)))</f>
        <v>100</v>
      </c>
      <c r="O112" s="12" t="s">
        <v>162</v>
      </c>
      <c r="P112" s="12">
        <f>'Рейтинговая таблица организаций'!I101</f>
        <v>290</v>
      </c>
      <c r="Q112" s="12">
        <f>'Рейтинговая таблица организаций'!J101</f>
        <v>294</v>
      </c>
      <c r="R112" s="12" t="s">
        <v>163</v>
      </c>
      <c r="S112" s="12">
        <f>'Рейтинговая таблица организаций'!K101</f>
        <v>281</v>
      </c>
      <c r="T112" s="12">
        <f>'Рейтинговая таблица организаций'!L101</f>
        <v>291</v>
      </c>
      <c r="U112" s="12" t="str">
        <f>IF('Рейтинговая таблица организаций'!U101&lt;1,"Отсутствуют комфортные условия",(IF('Рейтинговая таблица организаций'!U101&lt;5,"Количество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2" s="17">
        <f>'Рейтинговая таблица организаций'!U101</f>
        <v>5</v>
      </c>
      <c r="W112" s="12">
        <f>IF('Рейтинговая таблица организаций'!U101&lt;1,0,(IF('Рейтинговая таблица организаций'!U101&lt;4,20,100)))</f>
        <v>100</v>
      </c>
      <c r="X112" s="12" t="s">
        <v>164</v>
      </c>
      <c r="Y112" s="12">
        <f>'Рейтинговая таблица организаций'!X101</f>
        <v>411</v>
      </c>
      <c r="Z112" s="12">
        <f>'Рейтинговая таблица организаций'!Y101</f>
        <v>414</v>
      </c>
      <c r="AA112" s="12" t="str">
        <f>IF('Рейтинговая таблица организаций'!AD101&lt;1,"Отсутствуют условия доступности для инвалидов",(IF('Рейтинговая таблица организаций'!AD101&lt;5,"Количество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2" s="16">
        <f>'Рейтинговая таблица организаций'!AD101</f>
        <v>3</v>
      </c>
      <c r="AC112" s="12">
        <f>IF('Рейтинговая таблица организаций'!AD101&lt;1,0,(IF('Рейтинговая таблица организаций'!AD101&lt;5,20,100)))</f>
        <v>20</v>
      </c>
      <c r="AD112" s="12" t="str">
        <f>IF('Рейтинговая таблица организаций'!AE101&lt;1,"Отсутствуют условия доступности, позволяющие инвалидам получать услуги наравне с другими",(IF('Рейтинговая таблица организаций'!AE101&lt;5,"Количество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12" s="17">
        <f>'Рейтинговая таблица организаций'!AE101</f>
        <v>5</v>
      </c>
      <c r="AF112" s="12">
        <f>IF('Рейтинговая таблица организаций'!AE101&lt;1,0,(IF('Рейтинговая таблица организаций'!AE101&lt;5,20,100)))</f>
        <v>100</v>
      </c>
      <c r="AG112" s="12" t="s">
        <v>165</v>
      </c>
      <c r="AH112" s="12">
        <f>'Рейтинговая таблица организаций'!AF101</f>
        <v>146</v>
      </c>
      <c r="AI112" s="12">
        <f>'Рейтинговая таблица организаций'!AG101</f>
        <v>156</v>
      </c>
      <c r="AJ112" s="12" t="s">
        <v>166</v>
      </c>
      <c r="AK112" s="12">
        <f>'Рейтинговая таблица организаций'!AL101</f>
        <v>401</v>
      </c>
      <c r="AL112" s="12">
        <f>'Рейтинговая таблица организаций'!AM101</f>
        <v>414</v>
      </c>
      <c r="AM112" s="12" t="s">
        <v>167</v>
      </c>
      <c r="AN112" s="12">
        <f>'Рейтинговая таблица организаций'!AN101</f>
        <v>402</v>
      </c>
      <c r="AO112" s="12">
        <f>'Рейтинговая таблица организаций'!AO101</f>
        <v>414</v>
      </c>
      <c r="AP112" s="12" t="s">
        <v>168</v>
      </c>
      <c r="AQ112" s="12">
        <f>'Рейтинговая таблица организаций'!AP101</f>
        <v>332</v>
      </c>
      <c r="AR112" s="12">
        <f>'Рейтинговая таблица организаций'!AQ101</f>
        <v>351</v>
      </c>
      <c r="AS112" s="12" t="s">
        <v>169</v>
      </c>
      <c r="AT112" s="12">
        <f>'Рейтинговая таблица организаций'!AV101</f>
        <v>409</v>
      </c>
      <c r="AU112" s="12">
        <f>'Рейтинговая таблица организаций'!AW101</f>
        <v>414</v>
      </c>
      <c r="AV112" s="12" t="s">
        <v>170</v>
      </c>
      <c r="AW112" s="12">
        <f>'Рейтинговая таблица организаций'!AX101</f>
        <v>409</v>
      </c>
      <c r="AX112" s="12">
        <f>'Рейтинговая таблица организаций'!AY101</f>
        <v>414</v>
      </c>
      <c r="AY112" s="12" t="s">
        <v>171</v>
      </c>
      <c r="AZ112" s="12">
        <f>'Рейтинговая таблица организаций'!AZ101</f>
        <v>397</v>
      </c>
      <c r="BA112" s="12">
        <f>'Рейтинговая таблица организаций'!BA101</f>
        <v>414</v>
      </c>
    </row>
    <row r="113" spans="1:53" ht="15.75">
      <c r="A113" s="9">
        <f>'бланки '!CY104</f>
        <v>99</v>
      </c>
      <c r="B113" s="9" t="str">
        <f>'бланки '!C104</f>
        <v>Бюджетное общеобразовательное учреждение Должанского района Орловской области «Урыновская средняя общеобразовательная школа»</v>
      </c>
      <c r="C113" s="9">
        <f>'для bus.gov.ru'!C102</f>
        <v>88</v>
      </c>
      <c r="D113" s="9">
        <f>'для bus.gov.ru'!D102</f>
        <v>100</v>
      </c>
      <c r="E113" s="15">
        <f>'для bus.gov.ru'!H102</f>
        <v>1.1363636363636365</v>
      </c>
      <c r="F113" s="10" t="s">
        <v>160</v>
      </c>
      <c r="G113" s="11">
        <f>'Рейтинговая таблица организаций'!D102</f>
        <v>13</v>
      </c>
      <c r="H113" s="11">
        <f>'Рейтинговая таблица организаций'!E102</f>
        <v>13</v>
      </c>
      <c r="I113" s="10" t="s">
        <v>161</v>
      </c>
      <c r="J113" s="11">
        <f>'Рейтинговая таблица организаций'!F102</f>
        <v>56</v>
      </c>
      <c r="K113" s="11">
        <f>'Рейтинговая таблица организаций'!G102</f>
        <v>56</v>
      </c>
      <c r="L113" s="12" t="str">
        <f>IF('Рейтинговая таблица организаций'!H102&lt;1,"Отсутствуют или не функционируют дистанционные способы взаимодействия",(IF('Рейтинговая таблица организаций'!H102&lt;4,"В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13" s="17">
        <f>'Рейтинговая таблица организаций'!H102</f>
        <v>3</v>
      </c>
      <c r="N113" s="12">
        <f>IF('Рейтинговая таблица организаций'!H102&lt;1,0,(IF('Рейтинговая таблица организаций'!H102&lt;4,30,100)))</f>
        <v>30</v>
      </c>
      <c r="O113" s="12" t="s">
        <v>162</v>
      </c>
      <c r="P113" s="12">
        <f>'Рейтинговая таблица организаций'!I102</f>
        <v>100</v>
      </c>
      <c r="Q113" s="12">
        <f>'Рейтинговая таблица организаций'!J102</f>
        <v>100</v>
      </c>
      <c r="R113" s="12" t="s">
        <v>163</v>
      </c>
      <c r="S113" s="12">
        <f>'Рейтинговая таблица организаций'!K102</f>
        <v>99</v>
      </c>
      <c r="T113" s="12">
        <f>'Рейтинговая таблица организаций'!L102</f>
        <v>99</v>
      </c>
      <c r="U113" s="12" t="str">
        <f>IF('Рейтинговая таблица организаций'!U102&lt;1,"Отсутствуют комфортные условия",(IF('Рейтинговая таблица организаций'!U102&lt;5,"Количество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3" s="17">
        <f>'Рейтинговая таблица организаций'!U102</f>
        <v>5</v>
      </c>
      <c r="W113" s="12">
        <f>IF('Рейтинговая таблица организаций'!U102&lt;1,0,(IF('Рейтинговая таблица организаций'!U102&lt;4,20,100)))</f>
        <v>100</v>
      </c>
      <c r="X113" s="12" t="s">
        <v>164</v>
      </c>
      <c r="Y113" s="12">
        <f>'Рейтинговая таблица организаций'!X102</f>
        <v>100</v>
      </c>
      <c r="Z113" s="12">
        <f>'Рейтинговая таблица организаций'!Y102</f>
        <v>100</v>
      </c>
      <c r="AA113" s="12" t="str">
        <f>IF('Рейтинговая таблица организаций'!AD102&lt;1,"Отсутствуют условия доступности для инвалидов",(IF('Рейтинговая таблица организаций'!AD102&lt;5,"Количество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3" s="16">
        <f>'Рейтинговая таблица организаций'!AD102</f>
        <v>2</v>
      </c>
      <c r="AC113" s="12">
        <f>IF('Рейтинговая таблица организаций'!AD102&lt;1,0,(IF('Рейтинговая таблица организаций'!AD102&lt;5,20,100)))</f>
        <v>20</v>
      </c>
      <c r="AD113" s="12" t="str">
        <f>IF('Рейтинговая таблица организаций'!AE102&lt;1,"Отсутствуют условия доступности, позволяющие инвалидам получать услуги наравне с другими",(IF('Рейтинговая таблица организаций'!AE102&lt;5,"Количество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3" s="17">
        <f>'Рейтинговая таблица организаций'!AE102</f>
        <v>4</v>
      </c>
      <c r="AF113" s="12">
        <f>IF('Рейтинговая таблица организаций'!AE102&lt;1,0,(IF('Рейтинговая таблица организаций'!AE102&lt;5,20,100)))</f>
        <v>20</v>
      </c>
      <c r="AG113" s="12" t="s">
        <v>165</v>
      </c>
      <c r="AH113" s="12">
        <f>'Рейтинговая таблица организаций'!AF102</f>
        <v>33</v>
      </c>
      <c r="AI113" s="12">
        <f>'Рейтинговая таблица организаций'!AG102</f>
        <v>35</v>
      </c>
      <c r="AJ113" s="12" t="s">
        <v>166</v>
      </c>
      <c r="AK113" s="12">
        <f>'Рейтинговая таблица организаций'!AL102</f>
        <v>100</v>
      </c>
      <c r="AL113" s="12">
        <f>'Рейтинговая таблица организаций'!AM102</f>
        <v>100</v>
      </c>
      <c r="AM113" s="12" t="s">
        <v>167</v>
      </c>
      <c r="AN113" s="12">
        <f>'Рейтинговая таблица организаций'!AN102</f>
        <v>100</v>
      </c>
      <c r="AO113" s="12">
        <f>'Рейтинговая таблица организаций'!AO102</f>
        <v>100</v>
      </c>
      <c r="AP113" s="12" t="s">
        <v>168</v>
      </c>
      <c r="AQ113" s="12">
        <f>'Рейтинговая таблица организаций'!AP102</f>
        <v>96</v>
      </c>
      <c r="AR113" s="12">
        <f>'Рейтинговая таблица организаций'!AQ102</f>
        <v>96</v>
      </c>
      <c r="AS113" s="12" t="s">
        <v>169</v>
      </c>
      <c r="AT113" s="12">
        <f>'Рейтинговая таблица организаций'!AV102</f>
        <v>100</v>
      </c>
      <c r="AU113" s="12">
        <f>'Рейтинговая таблица организаций'!AW102</f>
        <v>100</v>
      </c>
      <c r="AV113" s="12" t="s">
        <v>170</v>
      </c>
      <c r="AW113" s="12">
        <f>'Рейтинговая таблица организаций'!AX102</f>
        <v>100</v>
      </c>
      <c r="AX113" s="12">
        <f>'Рейтинговая таблица организаций'!AY102</f>
        <v>100</v>
      </c>
      <c r="AY113" s="12" t="s">
        <v>171</v>
      </c>
      <c r="AZ113" s="12">
        <f>'Рейтинговая таблица организаций'!AZ102</f>
        <v>100</v>
      </c>
      <c r="BA113" s="12">
        <f>'Рейтинговая таблица организаций'!BA102</f>
        <v>100</v>
      </c>
    </row>
    <row r="114" spans="1:53" ht="15.75">
      <c r="A114" s="9">
        <f>'бланки '!CY105</f>
        <v>100</v>
      </c>
      <c r="B114" s="9" t="str">
        <f>'бланки '!C105</f>
        <v>Бюджетное общеобразовательное учреждение Должанского района Орловской области «Евлановская основная общеобразовательная школа»</v>
      </c>
      <c r="C114" s="9">
        <f>'для bus.gov.ru'!C103</f>
        <v>26</v>
      </c>
      <c r="D114" s="9">
        <f>'для bus.gov.ru'!D103</f>
        <v>26</v>
      </c>
      <c r="E114" s="15">
        <f>'для bus.gov.ru'!H103</f>
        <v>1</v>
      </c>
      <c r="F114" s="10" t="s">
        <v>160</v>
      </c>
      <c r="G114" s="11">
        <f>'Рейтинговая таблица организаций'!D103</f>
        <v>13</v>
      </c>
      <c r="H114" s="11">
        <f>'Рейтинговая таблица организаций'!E103</f>
        <v>13</v>
      </c>
      <c r="I114" s="10" t="s">
        <v>161</v>
      </c>
      <c r="J114" s="11">
        <f>'Рейтинговая таблица организаций'!F103</f>
        <v>54</v>
      </c>
      <c r="K114" s="11">
        <f>'Рейтинговая таблица организаций'!G103</f>
        <v>54</v>
      </c>
      <c r="L114" s="12" t="str">
        <f>IF('Рейтинговая таблица организаций'!H103&lt;1,"Отсутствуют или не функционируют дистанционные способы взаимодействия",(IF('Рейтинговая таблица организаций'!H103&lt;4,"В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4" s="17">
        <f>'Рейтинговая таблица организаций'!H103</f>
        <v>4</v>
      </c>
      <c r="N114" s="12">
        <f>IF('Рейтинговая таблица организаций'!H103&lt;1,0,(IF('Рейтинговая таблица организаций'!H103&lt;4,30,100)))</f>
        <v>100</v>
      </c>
      <c r="O114" s="12" t="s">
        <v>162</v>
      </c>
      <c r="P114" s="12">
        <f>'Рейтинговая таблица организаций'!I103</f>
        <v>23</v>
      </c>
      <c r="Q114" s="12">
        <f>'Рейтинговая таблица организаций'!J103</f>
        <v>23</v>
      </c>
      <c r="R114" s="12" t="s">
        <v>163</v>
      </c>
      <c r="S114" s="12">
        <f>'Рейтинговая таблица организаций'!K103</f>
        <v>22</v>
      </c>
      <c r="T114" s="12">
        <f>'Рейтинговая таблица организаций'!L103</f>
        <v>22</v>
      </c>
      <c r="U114" s="12" t="str">
        <f>IF('Рейтинговая таблица организаций'!U103&lt;1,"Отсутствуют комфортные условия",(IF('Рейтинговая таблица организаций'!U103&lt;5,"Количество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4" s="17">
        <f>'Рейтинговая таблица организаций'!U103</f>
        <v>5</v>
      </c>
      <c r="W114" s="12">
        <f>IF('Рейтинговая таблица организаций'!U103&lt;1,0,(IF('Рейтинговая таблица организаций'!U103&lt;4,20,100)))</f>
        <v>100</v>
      </c>
      <c r="X114" s="12" t="s">
        <v>164</v>
      </c>
      <c r="Y114" s="12">
        <f>'Рейтинговая таблица организаций'!X103</f>
        <v>26</v>
      </c>
      <c r="Z114" s="12">
        <f>'Рейтинговая таблица организаций'!Y103</f>
        <v>26</v>
      </c>
      <c r="AA114" s="12" t="str">
        <f>IF('Рейтинговая таблица организаций'!AD103&lt;1,"Отсутствуют условия доступности для инвалидов",(IF('Рейтинговая таблица организаций'!AD103&lt;5,"Количество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14" s="16">
        <f>'Рейтинговая таблица организаций'!AD103</f>
        <v>0</v>
      </c>
      <c r="AC114" s="12">
        <f>IF('Рейтинговая таблица организаций'!AD103&lt;1,0,(IF('Рейтинговая таблица организаций'!AD103&lt;5,20,100)))</f>
        <v>0</v>
      </c>
      <c r="AD114" s="12" t="str">
        <f>IF('Рейтинговая таблица организаций'!AE103&lt;1,"Отсутствуют условия доступности, позволяющие инвалидам получать услуги наравне с другими",(IF('Рейтинговая таблица организаций'!AE103&lt;5,"Количество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4" s="17">
        <f>'Рейтинговая таблица организаций'!AE103</f>
        <v>4</v>
      </c>
      <c r="AF114" s="12">
        <f>IF('Рейтинговая таблица организаций'!AE103&lt;1,0,(IF('Рейтинговая таблица организаций'!AE103&lt;5,20,100)))</f>
        <v>20</v>
      </c>
      <c r="AG114" s="12" t="s">
        <v>165</v>
      </c>
      <c r="AH114" s="12">
        <f>'Рейтинговая таблица организаций'!AF103</f>
        <v>2</v>
      </c>
      <c r="AI114" s="12">
        <f>'Рейтинговая таблица организаций'!AG103</f>
        <v>2</v>
      </c>
      <c r="AJ114" s="12" t="s">
        <v>166</v>
      </c>
      <c r="AK114" s="12">
        <f>'Рейтинговая таблица организаций'!AL103</f>
        <v>26</v>
      </c>
      <c r="AL114" s="12">
        <f>'Рейтинговая таблица организаций'!AM103</f>
        <v>26</v>
      </c>
      <c r="AM114" s="12" t="s">
        <v>167</v>
      </c>
      <c r="AN114" s="12">
        <f>'Рейтинговая таблица организаций'!AN103</f>
        <v>26</v>
      </c>
      <c r="AO114" s="12">
        <f>'Рейтинговая таблица организаций'!AO103</f>
        <v>26</v>
      </c>
      <c r="AP114" s="12" t="s">
        <v>168</v>
      </c>
      <c r="AQ114" s="12">
        <f>'Рейтинговая таблица организаций'!AP103</f>
        <v>23</v>
      </c>
      <c r="AR114" s="12">
        <f>'Рейтинговая таблица организаций'!AQ103</f>
        <v>23</v>
      </c>
      <c r="AS114" s="12" t="s">
        <v>169</v>
      </c>
      <c r="AT114" s="12">
        <f>'Рейтинговая таблица организаций'!AV103</f>
        <v>26</v>
      </c>
      <c r="AU114" s="12">
        <f>'Рейтинговая таблица организаций'!AW103</f>
        <v>26</v>
      </c>
      <c r="AV114" s="12" t="s">
        <v>170</v>
      </c>
      <c r="AW114" s="12">
        <f>'Рейтинговая таблица организаций'!AX103</f>
        <v>26</v>
      </c>
      <c r="AX114" s="12">
        <f>'Рейтинговая таблица организаций'!AY103</f>
        <v>26</v>
      </c>
      <c r="AY114" s="12" t="s">
        <v>171</v>
      </c>
      <c r="AZ114" s="12">
        <f>'Рейтинговая таблица организаций'!AZ103</f>
        <v>26</v>
      </c>
      <c r="BA114" s="12">
        <f>'Рейтинговая таблица организаций'!BA103</f>
        <v>26</v>
      </c>
    </row>
    <row r="115" spans="1:53" ht="15.75">
      <c r="A115" s="9">
        <f>'бланки '!CY106</f>
        <v>101</v>
      </c>
      <c r="B115" s="9" t="str">
        <f>'бланки '!C106</f>
        <v>Бюджетное общеобразовательное учреждение Должанского района Орловской области «Козьма-Демьяновская средняя общеобразовательная школа»</v>
      </c>
      <c r="C115" s="9">
        <f>'для bus.gov.ru'!C104</f>
        <v>69</v>
      </c>
      <c r="D115" s="9">
        <f>'для bus.gov.ru'!D104</f>
        <v>72</v>
      </c>
      <c r="E115" s="15">
        <f>'для bus.gov.ru'!H104</f>
        <v>1.0434782608695652</v>
      </c>
      <c r="F115" s="10" t="s">
        <v>160</v>
      </c>
      <c r="G115" s="11">
        <f>'Рейтинговая таблица организаций'!D104</f>
        <v>13</v>
      </c>
      <c r="H115" s="11">
        <f>'Рейтинговая таблица организаций'!E104</f>
        <v>13</v>
      </c>
      <c r="I115" s="10" t="s">
        <v>161</v>
      </c>
      <c r="J115" s="11">
        <f>'Рейтинговая таблица организаций'!F104</f>
        <v>44.5</v>
      </c>
      <c r="K115" s="11">
        <f>'Рейтинговая таблица организаций'!G104</f>
        <v>54</v>
      </c>
      <c r="L115" s="12" t="str">
        <f>IF('Рейтинговая таблица организаций'!H104&lt;1,"Отсутствуют или не функционируют дистанционные способы взаимодействия",(IF('Рейтинговая таблица организаций'!H104&lt;4,"В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5" s="17">
        <f>'Рейтинговая таблица организаций'!H104</f>
        <v>4</v>
      </c>
      <c r="N115" s="12">
        <f>IF('Рейтинговая таблица организаций'!H104&lt;1,0,(IF('Рейтинговая таблица организаций'!H104&lt;4,30,100)))</f>
        <v>100</v>
      </c>
      <c r="O115" s="12" t="s">
        <v>162</v>
      </c>
      <c r="P115" s="12">
        <f>'Рейтинговая таблица организаций'!I104</f>
        <v>51</v>
      </c>
      <c r="Q115" s="12">
        <f>'Рейтинговая таблица организаций'!J104</f>
        <v>52</v>
      </c>
      <c r="R115" s="12" t="s">
        <v>163</v>
      </c>
      <c r="S115" s="12">
        <f>'Рейтинговая таблица организаций'!K104</f>
        <v>51</v>
      </c>
      <c r="T115" s="12">
        <f>'Рейтинговая таблица организаций'!L104</f>
        <v>52</v>
      </c>
      <c r="U115" s="12" t="str">
        <f>IF('Рейтинговая таблица организаций'!U104&lt;1,"Отсутствуют комфортные условия",(IF('Рейтинговая таблица организаций'!U104&lt;5,"Количество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5" s="17">
        <f>'Рейтинговая таблица организаций'!U104</f>
        <v>5</v>
      </c>
      <c r="W115" s="12">
        <f>IF('Рейтинговая таблица организаций'!U104&lt;1,0,(IF('Рейтинговая таблица организаций'!U104&lt;4,20,100)))</f>
        <v>100</v>
      </c>
      <c r="X115" s="12" t="s">
        <v>164</v>
      </c>
      <c r="Y115" s="12">
        <f>'Рейтинговая таблица организаций'!X104</f>
        <v>72</v>
      </c>
      <c r="Z115" s="12">
        <f>'Рейтинговая таблица организаций'!Y104</f>
        <v>72</v>
      </c>
      <c r="AA115" s="12" t="str">
        <f>IF('Рейтинговая таблица организаций'!AD104&lt;1,"Отсутствуют условия доступности для инвалидов",(IF('Рейтинговая таблица организаций'!AD104&lt;5,"Количество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5" s="16">
        <f>'Рейтинговая таблица организаций'!AD104</f>
        <v>1</v>
      </c>
      <c r="AC115" s="12">
        <f>IF('Рейтинговая таблица организаций'!AD104&lt;1,0,(IF('Рейтинговая таблица организаций'!AD104&lt;5,20,100)))</f>
        <v>20</v>
      </c>
      <c r="AD115" s="12" t="str">
        <f>IF('Рейтинговая таблица организаций'!AE104&lt;1,"Отсутствуют условия доступности, позволяющие инвалидам получать услуги наравне с другими",(IF('Рейтинговая таблица организаций'!AE104&lt;5,"Количество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5" s="17">
        <f>'Рейтинговая таблица организаций'!AE104</f>
        <v>4</v>
      </c>
      <c r="AF115" s="12">
        <f>IF('Рейтинговая таблица организаций'!AE104&lt;1,0,(IF('Рейтинговая таблица организаций'!AE104&lt;5,20,100)))</f>
        <v>20</v>
      </c>
      <c r="AG115" s="12" t="s">
        <v>165</v>
      </c>
      <c r="AH115" s="12">
        <f>'Рейтинговая таблица организаций'!AF104</f>
        <v>5</v>
      </c>
      <c r="AI115" s="12">
        <f>'Рейтинговая таблица организаций'!AG104</f>
        <v>6</v>
      </c>
      <c r="AJ115" s="12" t="s">
        <v>166</v>
      </c>
      <c r="AK115" s="12">
        <f>'Рейтинговая таблица организаций'!AL104</f>
        <v>71</v>
      </c>
      <c r="AL115" s="12">
        <f>'Рейтинговая таблица организаций'!AM104</f>
        <v>72</v>
      </c>
      <c r="AM115" s="12" t="s">
        <v>167</v>
      </c>
      <c r="AN115" s="12">
        <f>'Рейтинговая таблица организаций'!AN104</f>
        <v>71</v>
      </c>
      <c r="AO115" s="12">
        <f>'Рейтинговая таблица организаций'!AO104</f>
        <v>72</v>
      </c>
      <c r="AP115" s="12" t="s">
        <v>168</v>
      </c>
      <c r="AQ115" s="12">
        <f>'Рейтинговая таблица организаций'!AP104</f>
        <v>60</v>
      </c>
      <c r="AR115" s="12">
        <f>'Рейтинговая таблица организаций'!AQ104</f>
        <v>60</v>
      </c>
      <c r="AS115" s="12" t="s">
        <v>169</v>
      </c>
      <c r="AT115" s="12">
        <f>'Рейтинговая таблица организаций'!AV104</f>
        <v>70</v>
      </c>
      <c r="AU115" s="12">
        <f>'Рейтинговая таблица организаций'!AW104</f>
        <v>72</v>
      </c>
      <c r="AV115" s="12" t="s">
        <v>170</v>
      </c>
      <c r="AW115" s="12">
        <f>'Рейтинговая таблица организаций'!AX104</f>
        <v>70</v>
      </c>
      <c r="AX115" s="12">
        <f>'Рейтинговая таблица организаций'!AY104</f>
        <v>72</v>
      </c>
      <c r="AY115" s="12" t="s">
        <v>171</v>
      </c>
      <c r="AZ115" s="12">
        <f>'Рейтинговая таблица организаций'!AZ104</f>
        <v>71</v>
      </c>
      <c r="BA115" s="12">
        <f>'Рейтинговая таблица организаций'!BA104</f>
        <v>72</v>
      </c>
    </row>
    <row r="116" spans="1:53" ht="15.75">
      <c r="A116" s="9">
        <f>'бланки '!CY107</f>
        <v>102</v>
      </c>
      <c r="B116" s="9" t="str">
        <f>'бланки '!C107</f>
        <v>Бюджетное общеобразовательное учреждение Должанского района Орловской области «Вышнее-Ольшанская средняя общеобразовательная школа»</v>
      </c>
      <c r="C116" s="9">
        <f>'для bus.gov.ru'!C105</f>
        <v>73</v>
      </c>
      <c r="D116" s="9">
        <f>'для bus.gov.ru'!D105</f>
        <v>58</v>
      </c>
      <c r="E116" s="15">
        <f>'для bus.gov.ru'!H105</f>
        <v>0.79452054794520544</v>
      </c>
      <c r="F116" s="10" t="s">
        <v>160</v>
      </c>
      <c r="G116" s="11">
        <f>'Рейтинговая таблица организаций'!D105</f>
        <v>13</v>
      </c>
      <c r="H116" s="11">
        <f>'Рейтинговая таблица организаций'!E105</f>
        <v>13</v>
      </c>
      <c r="I116" s="10" t="s">
        <v>161</v>
      </c>
      <c r="J116" s="11">
        <f>'Рейтинговая таблица организаций'!F105</f>
        <v>51</v>
      </c>
      <c r="K116" s="11">
        <f>'Рейтинговая таблица организаций'!G105</f>
        <v>53</v>
      </c>
      <c r="L116" s="12" t="str">
        <f>IF('Рейтинговая таблица организаций'!H105&lt;1,"Отсутствуют или не функционируют дистанционные способы взаимодействия",(IF('Рейтинговая таблица организаций'!H105&lt;4,"В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6" s="17">
        <f>'Рейтинговая таблица организаций'!H105</f>
        <v>4</v>
      </c>
      <c r="N116" s="12">
        <f>IF('Рейтинговая таблица организаций'!H105&lt;1,0,(IF('Рейтинговая таблица организаций'!H105&lt;4,30,100)))</f>
        <v>100</v>
      </c>
      <c r="O116" s="12" t="s">
        <v>162</v>
      </c>
      <c r="P116" s="12">
        <f>'Рейтинговая таблица организаций'!I105</f>
        <v>57</v>
      </c>
      <c r="Q116" s="12">
        <f>'Рейтинговая таблица организаций'!J105</f>
        <v>57</v>
      </c>
      <c r="R116" s="12" t="s">
        <v>163</v>
      </c>
      <c r="S116" s="12">
        <f>'Рейтинговая таблица организаций'!K105</f>
        <v>57</v>
      </c>
      <c r="T116" s="12">
        <f>'Рейтинговая таблица организаций'!L105</f>
        <v>57</v>
      </c>
      <c r="U116" s="12" t="str">
        <f>IF('Рейтинговая таблица организаций'!U105&lt;1,"Отсутствуют комфортные условия",(IF('Рейтинговая таблица организаций'!U105&lt;5,"Количество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6" s="17">
        <f>'Рейтинговая таблица организаций'!U105</f>
        <v>5</v>
      </c>
      <c r="W116" s="12">
        <f>IF('Рейтинговая таблица организаций'!U105&lt;1,0,(IF('Рейтинговая таблица организаций'!U105&lt;4,20,100)))</f>
        <v>100</v>
      </c>
      <c r="X116" s="12" t="s">
        <v>164</v>
      </c>
      <c r="Y116" s="12">
        <f>'Рейтинговая таблица организаций'!X105</f>
        <v>58</v>
      </c>
      <c r="Z116" s="12">
        <f>'Рейтинговая таблица организаций'!Y105</f>
        <v>58</v>
      </c>
      <c r="AA116" s="12" t="str">
        <f>IF('Рейтинговая таблица организаций'!AD105&lt;1,"Отсутствуют условия доступности для инвалидов",(IF('Рейтинговая таблица организаций'!AD105&lt;5,"Количество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6" s="16">
        <f>'Рейтинговая таблица организаций'!AD105</f>
        <v>3</v>
      </c>
      <c r="AC116" s="12">
        <f>IF('Рейтинговая таблица организаций'!AD105&lt;1,0,(IF('Рейтинговая таблица организаций'!AD105&lt;5,20,100)))</f>
        <v>20</v>
      </c>
      <c r="AD116" s="12" t="str">
        <f>IF('Рейтинговая таблица организаций'!AE105&lt;1,"Отсутствуют условия доступности, позволяющие инвалидам получать услуги наравне с другими",(IF('Рейтинговая таблица организаций'!AE105&lt;5,"Количество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6" s="17">
        <f>'Рейтинговая таблица организаций'!AE105</f>
        <v>4</v>
      </c>
      <c r="AF116" s="12">
        <f>IF('Рейтинговая таблица организаций'!AE105&lt;1,0,(IF('Рейтинговая таблица организаций'!AE105&lt;5,20,100)))</f>
        <v>20</v>
      </c>
      <c r="AG116" s="12" t="s">
        <v>165</v>
      </c>
      <c r="AH116" s="12">
        <f>'Рейтинговая таблица организаций'!AF105</f>
        <v>26</v>
      </c>
      <c r="AI116" s="12">
        <f>'Рейтинговая таблица организаций'!AG105</f>
        <v>30</v>
      </c>
      <c r="AJ116" s="12" t="s">
        <v>166</v>
      </c>
      <c r="AK116" s="12">
        <f>'Рейтинговая таблица организаций'!AL105</f>
        <v>56</v>
      </c>
      <c r="AL116" s="12">
        <f>'Рейтинговая таблица организаций'!AM105</f>
        <v>58</v>
      </c>
      <c r="AM116" s="12" t="s">
        <v>167</v>
      </c>
      <c r="AN116" s="12">
        <f>'Рейтинговая таблица организаций'!AN105</f>
        <v>58</v>
      </c>
      <c r="AO116" s="12">
        <f>'Рейтинговая таблица организаций'!AO105</f>
        <v>58</v>
      </c>
      <c r="AP116" s="12" t="s">
        <v>168</v>
      </c>
      <c r="AQ116" s="12">
        <f>'Рейтинговая таблица организаций'!AP105</f>
        <v>53</v>
      </c>
      <c r="AR116" s="12">
        <f>'Рейтинговая таблица организаций'!AQ105</f>
        <v>53</v>
      </c>
      <c r="AS116" s="12" t="s">
        <v>169</v>
      </c>
      <c r="AT116" s="12">
        <f>'Рейтинговая таблица организаций'!AV105</f>
        <v>56</v>
      </c>
      <c r="AU116" s="12">
        <f>'Рейтинговая таблица организаций'!AW105</f>
        <v>58</v>
      </c>
      <c r="AV116" s="12" t="s">
        <v>170</v>
      </c>
      <c r="AW116" s="12">
        <f>'Рейтинговая таблица организаций'!AX105</f>
        <v>58</v>
      </c>
      <c r="AX116" s="12">
        <f>'Рейтинговая таблица организаций'!AY105</f>
        <v>58</v>
      </c>
      <c r="AY116" s="12" t="s">
        <v>171</v>
      </c>
      <c r="AZ116" s="12">
        <f>'Рейтинговая таблица организаций'!AZ105</f>
        <v>56</v>
      </c>
      <c r="BA116" s="12">
        <f>'Рейтинговая таблица организаций'!BA105</f>
        <v>58</v>
      </c>
    </row>
    <row r="117" spans="1:53" ht="15.75">
      <c r="A117" s="9">
        <f>'бланки '!CY108</f>
        <v>103</v>
      </c>
      <c r="B117" s="9" t="str">
        <f>'бланки '!C108</f>
        <v>Бюджетное общеобразовательное учреждение Должанского района Орловской области «Дубровская основная общеобразовательная школа»</v>
      </c>
      <c r="C117" s="9">
        <f>'для bus.gov.ru'!C106</f>
        <v>25</v>
      </c>
      <c r="D117" s="9">
        <f>'для bus.gov.ru'!D106</f>
        <v>20</v>
      </c>
      <c r="E117" s="15">
        <f>'для bus.gov.ru'!H106</f>
        <v>0.8</v>
      </c>
      <c r="F117" s="10" t="s">
        <v>160</v>
      </c>
      <c r="G117" s="11">
        <f>'Рейтинговая таблица организаций'!D106</f>
        <v>14</v>
      </c>
      <c r="H117" s="11">
        <f>'Рейтинговая таблица организаций'!E106</f>
        <v>14</v>
      </c>
      <c r="I117" s="10" t="s">
        <v>161</v>
      </c>
      <c r="J117" s="11">
        <f>'Рейтинговая таблица организаций'!F106</f>
        <v>61</v>
      </c>
      <c r="K117" s="11">
        <f>'Рейтинговая таблица организаций'!G106</f>
        <v>61</v>
      </c>
      <c r="L117" s="12" t="str">
        <f>IF('Рейтинговая таблица организаций'!H106&lt;1,"Отсутствуют или не функционируют дистанционные способы взаимодействия",(IF('Рейтинговая таблица организаций'!H106&lt;4,"В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7" s="17">
        <f>'Рейтинговая таблица организаций'!H106</f>
        <v>4</v>
      </c>
      <c r="N117" s="12">
        <f>IF('Рейтинговая таблица организаций'!H106&lt;1,0,(IF('Рейтинговая таблица организаций'!H106&lt;4,30,100)))</f>
        <v>100</v>
      </c>
      <c r="O117" s="12" t="s">
        <v>162</v>
      </c>
      <c r="P117" s="12">
        <f>'Рейтинговая таблица организаций'!I106</f>
        <v>18</v>
      </c>
      <c r="Q117" s="12">
        <f>'Рейтинговая таблица организаций'!J106</f>
        <v>18</v>
      </c>
      <c r="R117" s="12" t="s">
        <v>163</v>
      </c>
      <c r="S117" s="12">
        <f>'Рейтинговая таблица организаций'!K106</f>
        <v>13</v>
      </c>
      <c r="T117" s="12">
        <f>'Рейтинговая таблица организаций'!L106</f>
        <v>13</v>
      </c>
      <c r="U117" s="12" t="str">
        <f>IF('Рейтинговая таблица организаций'!U106&lt;1,"Отсутствуют комфортные условия",(IF('Рейтинговая таблица организаций'!U106&lt;5,"Количество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7" s="17">
        <f>'Рейтинговая таблица организаций'!U106</f>
        <v>5</v>
      </c>
      <c r="W117" s="12">
        <f>IF('Рейтинговая таблица организаций'!U106&lt;1,0,(IF('Рейтинговая таблица организаций'!U106&lt;4,20,100)))</f>
        <v>100</v>
      </c>
      <c r="X117" s="12" t="s">
        <v>164</v>
      </c>
      <c r="Y117" s="12">
        <f>'Рейтинговая таблица организаций'!X106</f>
        <v>20</v>
      </c>
      <c r="Z117" s="12">
        <f>'Рейтинговая таблица организаций'!Y106</f>
        <v>20</v>
      </c>
      <c r="AA117" s="12" t="str">
        <f>IF('Рейтинговая таблица организаций'!AD106&lt;1,"Отсутствуют условия доступности для инвалидов",(IF('Рейтинговая таблица организаций'!AD106&lt;5,"Количество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117" s="16">
        <f>'Рейтинговая таблица организаций'!AD106</f>
        <v>5</v>
      </c>
      <c r="AC117" s="12">
        <f>IF('Рейтинговая таблица организаций'!AD106&lt;1,0,(IF('Рейтинговая таблица организаций'!AD106&lt;5,20,100)))</f>
        <v>100</v>
      </c>
      <c r="AD117" s="12" t="str">
        <f>IF('Рейтинговая таблица организаций'!AE106&lt;1,"Отсутствуют условия доступности, позволяющие инвалидам получать услуги наравне с другими",(IF('Рейтинговая таблица организаций'!AE106&lt;5,"Количество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17" s="17">
        <f>'Рейтинговая таблица организаций'!AE106</f>
        <v>6</v>
      </c>
      <c r="AF117" s="12">
        <f>IF('Рейтинговая таблица организаций'!AE106&lt;1,0,(IF('Рейтинговая таблица организаций'!AE106&lt;5,20,100)))</f>
        <v>100</v>
      </c>
      <c r="AG117" s="12" t="s">
        <v>165</v>
      </c>
      <c r="AH117" s="12">
        <f>'Рейтинговая таблица организаций'!AF106</f>
        <v>1</v>
      </c>
      <c r="AI117" s="12">
        <f>'Рейтинговая таблица организаций'!AG106</f>
        <v>1</v>
      </c>
      <c r="AJ117" s="12" t="s">
        <v>166</v>
      </c>
      <c r="AK117" s="12">
        <f>'Рейтинговая таблица организаций'!AL106</f>
        <v>20</v>
      </c>
      <c r="AL117" s="12">
        <f>'Рейтинговая таблица организаций'!AM106</f>
        <v>20</v>
      </c>
      <c r="AM117" s="12" t="s">
        <v>167</v>
      </c>
      <c r="AN117" s="12">
        <f>'Рейтинговая таблица организаций'!AN106</f>
        <v>20</v>
      </c>
      <c r="AO117" s="12">
        <f>'Рейтинговая таблица организаций'!AO106</f>
        <v>20</v>
      </c>
      <c r="AP117" s="12" t="s">
        <v>168</v>
      </c>
      <c r="AQ117" s="12">
        <f>'Рейтинговая таблица организаций'!AP106</f>
        <v>19</v>
      </c>
      <c r="AR117" s="12">
        <f>'Рейтинговая таблица организаций'!AQ106</f>
        <v>19</v>
      </c>
      <c r="AS117" s="12" t="s">
        <v>169</v>
      </c>
      <c r="AT117" s="12">
        <f>'Рейтинговая таблица организаций'!AV106</f>
        <v>20</v>
      </c>
      <c r="AU117" s="12">
        <f>'Рейтинговая таблица организаций'!AW106</f>
        <v>20</v>
      </c>
      <c r="AV117" s="12" t="s">
        <v>170</v>
      </c>
      <c r="AW117" s="12">
        <f>'Рейтинговая таблица организаций'!AX106</f>
        <v>20</v>
      </c>
      <c r="AX117" s="12">
        <f>'Рейтинговая таблица организаций'!AY106</f>
        <v>20</v>
      </c>
      <c r="AY117" s="12" t="s">
        <v>171</v>
      </c>
      <c r="AZ117" s="12">
        <f>'Рейтинговая таблица организаций'!AZ106</f>
        <v>20</v>
      </c>
      <c r="BA117" s="12">
        <f>'Рейтинговая таблица организаций'!BA106</f>
        <v>20</v>
      </c>
    </row>
    <row r="118" spans="1:53" ht="15.75">
      <c r="A118" s="9">
        <f>'бланки '!CY109</f>
        <v>104</v>
      </c>
      <c r="B118" s="9" t="str">
        <f>'бланки '!C109</f>
        <v>Бюджетное общеобразовательное учреждение Должанского района Орловской области «Никольская средняя общеобразовательная школа»</v>
      </c>
      <c r="C118" s="9">
        <f>'для bus.gov.ru'!C107</f>
        <v>128</v>
      </c>
      <c r="D118" s="9">
        <f>'для bus.gov.ru'!D107</f>
        <v>95</v>
      </c>
      <c r="E118" s="15">
        <f>'для bus.gov.ru'!H107</f>
        <v>0.7421875</v>
      </c>
      <c r="F118" s="10" t="s">
        <v>160</v>
      </c>
      <c r="G118" s="11">
        <f>'Рейтинговая таблица организаций'!D107</f>
        <v>14</v>
      </c>
      <c r="H118" s="11">
        <f>'Рейтинговая таблица организаций'!E107</f>
        <v>14</v>
      </c>
      <c r="I118" s="10" t="s">
        <v>161</v>
      </c>
      <c r="J118" s="11">
        <f>'Рейтинговая таблица организаций'!F107</f>
        <v>54</v>
      </c>
      <c r="K118" s="11">
        <f>'Рейтинговая таблица организаций'!G107</f>
        <v>56</v>
      </c>
      <c r="L118" s="12" t="str">
        <f>IF('Рейтинговая таблица организаций'!H107&lt;1,"Отсутствуют или не функционируют дистанционные способы взаимодействия",(IF('Рейтинговая таблица организаций'!H107&lt;4,"В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8" s="17">
        <f>'Рейтинговая таблица организаций'!H107</f>
        <v>4</v>
      </c>
      <c r="N118" s="12">
        <f>IF('Рейтинговая таблица организаций'!H107&lt;1,0,(IF('Рейтинговая таблица организаций'!H107&lt;4,30,100)))</f>
        <v>100</v>
      </c>
      <c r="O118" s="12" t="s">
        <v>162</v>
      </c>
      <c r="P118" s="12">
        <f>'Рейтинговая таблица организаций'!I107</f>
        <v>94</v>
      </c>
      <c r="Q118" s="12">
        <f>'Рейтинговая таблица организаций'!J107</f>
        <v>95</v>
      </c>
      <c r="R118" s="12" t="s">
        <v>163</v>
      </c>
      <c r="S118" s="12">
        <f>'Рейтинговая таблица организаций'!K107</f>
        <v>88</v>
      </c>
      <c r="T118" s="12">
        <f>'Рейтинговая таблица организаций'!L107</f>
        <v>89</v>
      </c>
      <c r="U118" s="12" t="str">
        <f>IF('Рейтинговая таблица организаций'!U107&lt;1,"Отсутствуют комфортные условия",(IF('Рейтинговая таблица организаций'!U107&lt;5,"Количество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8" s="17">
        <f>'Рейтинговая таблица организаций'!U107</f>
        <v>5</v>
      </c>
      <c r="W118" s="12">
        <f>IF('Рейтинговая таблица организаций'!U107&lt;1,0,(IF('Рейтинговая таблица организаций'!U107&lt;4,20,100)))</f>
        <v>100</v>
      </c>
      <c r="X118" s="12" t="s">
        <v>164</v>
      </c>
      <c r="Y118" s="12">
        <f>'Рейтинговая таблица организаций'!X107</f>
        <v>93</v>
      </c>
      <c r="Z118" s="12">
        <f>'Рейтинговая таблица организаций'!Y107</f>
        <v>95</v>
      </c>
      <c r="AA118" s="12" t="str">
        <f>IF('Рейтинговая таблица организаций'!AD107&lt;1,"Отсутствуют условия доступности для инвалидов",(IF('Рейтинговая таблица организаций'!AD107&lt;5,"Количество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8" s="16">
        <f>'Рейтинговая таблица организаций'!AD107</f>
        <v>2</v>
      </c>
      <c r="AC118" s="12">
        <f>IF('Рейтинговая таблица организаций'!AD107&lt;1,0,(IF('Рейтинговая таблица организаций'!AD107&lt;5,20,100)))</f>
        <v>20</v>
      </c>
      <c r="AD118" s="12" t="str">
        <f>IF('Рейтинговая таблица организаций'!AE107&lt;1,"Отсутствуют условия доступности, позволяющие инвалидам получать услуги наравне с другими",(IF('Рейтинговая таблица организаций'!AE107&lt;5,"Количество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18" s="17">
        <f>'Рейтинговая таблица организаций'!AE107</f>
        <v>4</v>
      </c>
      <c r="AF118" s="12">
        <f>IF('Рейтинговая таблица организаций'!AE107&lt;1,0,(IF('Рейтинговая таблица организаций'!AE107&lt;5,20,100)))</f>
        <v>20</v>
      </c>
      <c r="AG118" s="12" t="s">
        <v>165</v>
      </c>
      <c r="AH118" s="12">
        <f>'Рейтинговая таблица организаций'!AF107</f>
        <v>44</v>
      </c>
      <c r="AI118" s="12">
        <f>'Рейтинговая таблица организаций'!AG107</f>
        <v>46</v>
      </c>
      <c r="AJ118" s="12" t="s">
        <v>166</v>
      </c>
      <c r="AK118" s="12">
        <f>'Рейтинговая таблица организаций'!AL107</f>
        <v>95</v>
      </c>
      <c r="AL118" s="12">
        <f>'Рейтинговая таблица организаций'!AM107</f>
        <v>95</v>
      </c>
      <c r="AM118" s="12" t="s">
        <v>167</v>
      </c>
      <c r="AN118" s="12">
        <f>'Рейтинговая таблица организаций'!AN107</f>
        <v>95</v>
      </c>
      <c r="AO118" s="12">
        <f>'Рейтинговая таблица организаций'!AO107</f>
        <v>95</v>
      </c>
      <c r="AP118" s="12" t="s">
        <v>168</v>
      </c>
      <c r="AQ118" s="12">
        <f>'Рейтинговая таблица организаций'!AP107</f>
        <v>89</v>
      </c>
      <c r="AR118" s="12">
        <f>'Рейтинговая таблица организаций'!AQ107</f>
        <v>89</v>
      </c>
      <c r="AS118" s="12" t="s">
        <v>169</v>
      </c>
      <c r="AT118" s="12">
        <f>'Рейтинговая таблица организаций'!AV107</f>
        <v>94</v>
      </c>
      <c r="AU118" s="12">
        <f>'Рейтинговая таблица организаций'!AW107</f>
        <v>95</v>
      </c>
      <c r="AV118" s="12" t="s">
        <v>170</v>
      </c>
      <c r="AW118" s="12">
        <f>'Рейтинговая таблица организаций'!AX107</f>
        <v>95</v>
      </c>
      <c r="AX118" s="12">
        <f>'Рейтинговая таблица организаций'!AY107</f>
        <v>95</v>
      </c>
      <c r="AY118" s="12" t="s">
        <v>171</v>
      </c>
      <c r="AZ118" s="12">
        <f>'Рейтинговая таблица организаций'!AZ107</f>
        <v>95</v>
      </c>
      <c r="BA118" s="12">
        <f>'Рейтинговая таблица организаций'!BA107</f>
        <v>95</v>
      </c>
    </row>
    <row r="119" spans="1:53" ht="15.75">
      <c r="A119" s="9">
        <f>'бланки '!CY110</f>
        <v>105</v>
      </c>
      <c r="B119" s="9" t="str">
        <f>'бланки '!C110</f>
        <v>Бюджетное общеобразовательное учреждение Должанского района Орловской области «Алексеевская основная общеобразовательная школа»</v>
      </c>
      <c r="C119" s="9">
        <f>'для bus.gov.ru'!C108</f>
        <v>20</v>
      </c>
      <c r="D119" s="9">
        <f>'для bus.gov.ru'!D108</f>
        <v>27</v>
      </c>
      <c r="E119" s="15">
        <f>'для bus.gov.ru'!H108</f>
        <v>1.35</v>
      </c>
      <c r="F119" s="10" t="s">
        <v>160</v>
      </c>
      <c r="G119" s="11">
        <f>'Рейтинговая таблица организаций'!D108</f>
        <v>14</v>
      </c>
      <c r="H119" s="11">
        <f>'Рейтинговая таблица организаций'!E108</f>
        <v>14</v>
      </c>
      <c r="I119" s="10" t="s">
        <v>161</v>
      </c>
      <c r="J119" s="11">
        <f>'Рейтинговая таблица организаций'!F108</f>
        <v>53</v>
      </c>
      <c r="K119" s="11">
        <f>'Рейтинговая таблица организаций'!G108</f>
        <v>55</v>
      </c>
      <c r="L119" s="12" t="str">
        <f>IF('Рейтинговая таблица организаций'!H108&lt;1,"Отсутствуют или не функционируют дистанционные способы взаимодействия",(IF('Рейтинговая таблица организаций'!H108&lt;4,"В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19" s="17">
        <f>'Рейтинговая таблица организаций'!H108</f>
        <v>4</v>
      </c>
      <c r="N119" s="12">
        <f>IF('Рейтинговая таблица организаций'!H108&lt;1,0,(IF('Рейтинговая таблица организаций'!H108&lt;4,30,100)))</f>
        <v>100</v>
      </c>
      <c r="O119" s="12" t="s">
        <v>162</v>
      </c>
      <c r="P119" s="12">
        <f>'Рейтинговая таблица организаций'!I108</f>
        <v>27</v>
      </c>
      <c r="Q119" s="12">
        <f>'Рейтинговая таблица организаций'!J108</f>
        <v>27</v>
      </c>
      <c r="R119" s="12" t="s">
        <v>163</v>
      </c>
      <c r="S119" s="12">
        <f>'Рейтинговая таблица организаций'!K108</f>
        <v>26</v>
      </c>
      <c r="T119" s="12">
        <f>'Рейтинговая таблица организаций'!L108</f>
        <v>27</v>
      </c>
      <c r="U119" s="12" t="str">
        <f>IF('Рейтинговая таблица организаций'!U108&lt;1,"Отсутствуют комфортные условия",(IF('Рейтинговая таблица организаций'!U108&lt;5,"Количество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19" s="17">
        <f>'Рейтинговая таблица организаций'!U108</f>
        <v>5</v>
      </c>
      <c r="W119" s="12">
        <f>IF('Рейтинговая таблица организаций'!U108&lt;1,0,(IF('Рейтинговая таблица организаций'!U108&lt;4,20,100)))</f>
        <v>100</v>
      </c>
      <c r="X119" s="12" t="s">
        <v>164</v>
      </c>
      <c r="Y119" s="12">
        <f>'Рейтинговая таблица организаций'!X108</f>
        <v>27</v>
      </c>
      <c r="Z119" s="12">
        <f>'Рейтинговая таблица организаций'!Y108</f>
        <v>27</v>
      </c>
      <c r="AA119" s="12" t="str">
        <f>IF('Рейтинговая таблица организаций'!AD108&lt;1,"Отсутствуют условия доступности для инвалидов",(IF('Рейтинговая таблица организаций'!AD108&lt;5,"Количество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19" s="16">
        <f>'Рейтинговая таблица организаций'!AD108</f>
        <v>3</v>
      </c>
      <c r="AC119" s="12">
        <f>IF('Рейтинговая таблица организаций'!AD108&lt;1,0,(IF('Рейтинговая таблица организаций'!AD108&lt;5,20,100)))</f>
        <v>20</v>
      </c>
      <c r="AD119" s="12" t="str">
        <f>IF('Рейтинговая таблица организаций'!AE108&lt;1,"Отсутствуют условия доступности, позволяющие инвалидам получать услуги наравне с другими",(IF('Рейтинговая таблица организаций'!AE108&lt;5,"Количество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19" s="17">
        <f>'Рейтинговая таблица организаций'!AE108</f>
        <v>5</v>
      </c>
      <c r="AF119" s="12">
        <f>IF('Рейтинговая таблица организаций'!AE108&lt;1,0,(IF('Рейтинговая таблица организаций'!AE108&lt;5,20,100)))</f>
        <v>100</v>
      </c>
      <c r="AG119" s="12" t="s">
        <v>165</v>
      </c>
      <c r="AH119" s="12">
        <f>'Рейтинговая таблица организаций'!AF108</f>
        <v>2</v>
      </c>
      <c r="AI119" s="12">
        <f>'Рейтинговая таблица организаций'!AG108</f>
        <v>2</v>
      </c>
      <c r="AJ119" s="12" t="s">
        <v>166</v>
      </c>
      <c r="AK119" s="12">
        <f>'Рейтинговая таблица организаций'!AL108</f>
        <v>27</v>
      </c>
      <c r="AL119" s="12">
        <f>'Рейтинговая таблица организаций'!AM108</f>
        <v>27</v>
      </c>
      <c r="AM119" s="12" t="s">
        <v>167</v>
      </c>
      <c r="AN119" s="12">
        <f>'Рейтинговая таблица организаций'!AN108</f>
        <v>27</v>
      </c>
      <c r="AO119" s="12">
        <f>'Рейтинговая таблица организаций'!AO108</f>
        <v>27</v>
      </c>
      <c r="AP119" s="12" t="s">
        <v>168</v>
      </c>
      <c r="AQ119" s="12">
        <f>'Рейтинговая таблица организаций'!AP108</f>
        <v>26</v>
      </c>
      <c r="AR119" s="12">
        <f>'Рейтинговая таблица организаций'!AQ108</f>
        <v>27</v>
      </c>
      <c r="AS119" s="12" t="s">
        <v>169</v>
      </c>
      <c r="AT119" s="12">
        <f>'Рейтинговая таблица организаций'!AV108</f>
        <v>27</v>
      </c>
      <c r="AU119" s="12">
        <f>'Рейтинговая таблица организаций'!AW108</f>
        <v>27</v>
      </c>
      <c r="AV119" s="12" t="s">
        <v>170</v>
      </c>
      <c r="AW119" s="12">
        <f>'Рейтинговая таблица организаций'!AX108</f>
        <v>27</v>
      </c>
      <c r="AX119" s="12">
        <f>'Рейтинговая таблица организаций'!AY108</f>
        <v>27</v>
      </c>
      <c r="AY119" s="12" t="s">
        <v>171</v>
      </c>
      <c r="AZ119" s="12">
        <f>'Рейтинговая таблица организаций'!AZ108</f>
        <v>27</v>
      </c>
      <c r="BA119" s="12">
        <f>'Рейтинговая таблица организаций'!BA108</f>
        <v>27</v>
      </c>
    </row>
    <row r="120" spans="1:53" ht="15.75">
      <c r="A120" s="9">
        <f>'бланки '!CY111</f>
        <v>106</v>
      </c>
      <c r="B120" s="9" t="str">
        <f>'бланки '!C111</f>
        <v>Бюджетное общеобразовательное учреждение Должанского района Орловской области «Быстринская основная общеобразовательная школа»</v>
      </c>
      <c r="C120" s="9">
        <f>'для bus.gov.ru'!C109</f>
        <v>47</v>
      </c>
      <c r="D120" s="9">
        <f>'для bus.gov.ru'!D109</f>
        <v>46</v>
      </c>
      <c r="E120" s="15">
        <f>'для bus.gov.ru'!H109</f>
        <v>0.97872340425531912</v>
      </c>
      <c r="F120" s="10" t="s">
        <v>160</v>
      </c>
      <c r="G120" s="11">
        <f>'Рейтинговая таблица организаций'!D109</f>
        <v>13</v>
      </c>
      <c r="H120" s="11">
        <f>'Рейтинговая таблица организаций'!E109</f>
        <v>13</v>
      </c>
      <c r="I120" s="10" t="s">
        <v>161</v>
      </c>
      <c r="J120" s="11">
        <f>'Рейтинговая таблица организаций'!F109</f>
        <v>43.5</v>
      </c>
      <c r="K120" s="11">
        <f>'Рейтинговая таблица организаций'!G109</f>
        <v>54</v>
      </c>
      <c r="L120" s="12" t="str">
        <f>IF('Рейтинговая таблица организаций'!H109&lt;1,"Отсутствуют или не функционируют дистанционные способы взаимодействия",(IF('Рейтинговая таблица организаций'!H109&lt;4,"В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20" s="17">
        <f>'Рейтинговая таблица организаций'!H109</f>
        <v>3</v>
      </c>
      <c r="N120" s="12">
        <f>IF('Рейтинговая таблица организаций'!H109&lt;1,0,(IF('Рейтинговая таблица организаций'!H109&lt;4,30,100)))</f>
        <v>30</v>
      </c>
      <c r="O120" s="12" t="s">
        <v>162</v>
      </c>
      <c r="P120" s="12">
        <f>'Рейтинговая таблица организаций'!I109</f>
        <v>46</v>
      </c>
      <c r="Q120" s="12">
        <f>'Рейтинговая таблица организаций'!J109</f>
        <v>46</v>
      </c>
      <c r="R120" s="12" t="s">
        <v>163</v>
      </c>
      <c r="S120" s="12">
        <f>'Рейтинговая таблица организаций'!K109</f>
        <v>39</v>
      </c>
      <c r="T120" s="12">
        <f>'Рейтинговая таблица организаций'!L109</f>
        <v>39</v>
      </c>
      <c r="U120" s="12" t="str">
        <f>IF('Рейтинговая таблица организаций'!U109&lt;1,"Отсутствуют комфортные условия",(IF('Рейтинговая таблица организаций'!U109&lt;5,"Количество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0" s="17">
        <f>'Рейтинговая таблица организаций'!U109</f>
        <v>5</v>
      </c>
      <c r="W120" s="12">
        <f>IF('Рейтинговая таблица организаций'!U109&lt;1,0,(IF('Рейтинговая таблица организаций'!U109&lt;4,20,100)))</f>
        <v>100</v>
      </c>
      <c r="X120" s="12" t="s">
        <v>164</v>
      </c>
      <c r="Y120" s="12">
        <f>'Рейтинговая таблица организаций'!X109</f>
        <v>45</v>
      </c>
      <c r="Z120" s="12">
        <f>'Рейтинговая таблица организаций'!Y109</f>
        <v>46</v>
      </c>
      <c r="AA120" s="12" t="str">
        <f>IF('Рейтинговая таблица организаций'!AD109&lt;1,"Отсутствуют условия доступности для инвалидов",(IF('Рейтинговая таблица организаций'!AD109&lt;5,"Количество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0" s="16">
        <f>'Рейтинговая таблица организаций'!AD109</f>
        <v>3</v>
      </c>
      <c r="AC120" s="12">
        <f>IF('Рейтинговая таблица организаций'!AD109&lt;1,0,(IF('Рейтинговая таблица организаций'!AD109&lt;5,20,100)))</f>
        <v>20</v>
      </c>
      <c r="AD120" s="12" t="str">
        <f>IF('Рейтинговая таблица организаций'!AE109&lt;1,"Отсутствуют условия доступности, позволяющие инвалидам получать услуги наравне с другими",(IF('Рейтинговая таблица организаций'!AE109&lt;5,"Количество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0" s="17">
        <f>'Рейтинговая таблица организаций'!AE109</f>
        <v>4</v>
      </c>
      <c r="AF120" s="12">
        <f>IF('Рейтинговая таблица организаций'!AE109&lt;1,0,(IF('Рейтинговая таблица организаций'!AE109&lt;5,20,100)))</f>
        <v>20</v>
      </c>
      <c r="AG120" s="12" t="s">
        <v>165</v>
      </c>
      <c r="AH120" s="12">
        <f>'Рейтинговая таблица организаций'!AF109</f>
        <v>7</v>
      </c>
      <c r="AI120" s="12">
        <f>'Рейтинговая таблица организаций'!AG109</f>
        <v>8</v>
      </c>
      <c r="AJ120" s="12" t="s">
        <v>166</v>
      </c>
      <c r="AK120" s="12">
        <f>'Рейтинговая таблица организаций'!AL109</f>
        <v>46</v>
      </c>
      <c r="AL120" s="12">
        <f>'Рейтинговая таблица организаций'!AM109</f>
        <v>46</v>
      </c>
      <c r="AM120" s="12" t="s">
        <v>167</v>
      </c>
      <c r="AN120" s="12">
        <f>'Рейтинговая таблица организаций'!AN109</f>
        <v>46</v>
      </c>
      <c r="AO120" s="12">
        <f>'Рейтинговая таблица организаций'!AO109</f>
        <v>46</v>
      </c>
      <c r="AP120" s="12" t="s">
        <v>168</v>
      </c>
      <c r="AQ120" s="12">
        <f>'Рейтинговая таблица организаций'!AP109</f>
        <v>46</v>
      </c>
      <c r="AR120" s="12">
        <f>'Рейтинговая таблица организаций'!AQ109</f>
        <v>46</v>
      </c>
      <c r="AS120" s="12" t="s">
        <v>169</v>
      </c>
      <c r="AT120" s="12">
        <f>'Рейтинговая таблица организаций'!AV109</f>
        <v>46</v>
      </c>
      <c r="AU120" s="12">
        <f>'Рейтинговая таблица организаций'!AW109</f>
        <v>46</v>
      </c>
      <c r="AV120" s="12" t="s">
        <v>170</v>
      </c>
      <c r="AW120" s="12">
        <f>'Рейтинговая таблица организаций'!AX109</f>
        <v>46</v>
      </c>
      <c r="AX120" s="12">
        <f>'Рейтинговая таблица организаций'!AY109</f>
        <v>46</v>
      </c>
      <c r="AY120" s="12" t="s">
        <v>171</v>
      </c>
      <c r="AZ120" s="12">
        <f>'Рейтинговая таблица организаций'!AZ109</f>
        <v>46</v>
      </c>
      <c r="BA120" s="12">
        <f>'Рейтинговая таблица организаций'!BA109</f>
        <v>46</v>
      </c>
    </row>
    <row r="121" spans="1:53" ht="15.75">
      <c r="A121" s="9">
        <f>'бланки '!CY112</f>
        <v>107</v>
      </c>
      <c r="B121" s="9" t="str">
        <f>'бланки '!C112</f>
        <v>Бюджетное общеобразовательное учреждение Должанского района Орловской области «Егорьевская основная общеобразовательная школа»</v>
      </c>
      <c r="C121" s="9">
        <f>'для bus.gov.ru'!C110</f>
        <v>35</v>
      </c>
      <c r="D121" s="9">
        <f>'для bus.gov.ru'!D110</f>
        <v>27</v>
      </c>
      <c r="E121" s="15">
        <f>'для bus.gov.ru'!H110</f>
        <v>0.77142857142857146</v>
      </c>
      <c r="F121" s="10" t="s">
        <v>160</v>
      </c>
      <c r="G121" s="11">
        <f>'Рейтинговая таблица организаций'!D110</f>
        <v>13</v>
      </c>
      <c r="H121" s="11">
        <f>'Рейтинговая таблица организаций'!E110</f>
        <v>13</v>
      </c>
      <c r="I121" s="10" t="s">
        <v>161</v>
      </c>
      <c r="J121" s="11">
        <f>'Рейтинговая таблица организаций'!F110</f>
        <v>51.5</v>
      </c>
      <c r="K121" s="11">
        <f>'Рейтинговая таблица организаций'!G110</f>
        <v>55</v>
      </c>
      <c r="L121" s="12" t="str">
        <f>IF('Рейтинговая таблица организаций'!H110&lt;1,"Отсутствуют или не функционируют дистанционные способы взаимодействия",(IF('Рейтинговая таблица организаций'!H110&lt;4,"В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1" s="17">
        <f>'Рейтинговая таблица организаций'!H110</f>
        <v>4</v>
      </c>
      <c r="N121" s="12">
        <f>IF('Рейтинговая таблица организаций'!H110&lt;1,0,(IF('Рейтинговая таблица организаций'!H110&lt;4,30,100)))</f>
        <v>100</v>
      </c>
      <c r="O121" s="12" t="s">
        <v>162</v>
      </c>
      <c r="P121" s="12">
        <f>'Рейтинговая таблица организаций'!I110</f>
        <v>27</v>
      </c>
      <c r="Q121" s="12">
        <f>'Рейтинговая таблица организаций'!J110</f>
        <v>27</v>
      </c>
      <c r="R121" s="12" t="s">
        <v>163</v>
      </c>
      <c r="S121" s="12">
        <f>'Рейтинговая таблица организаций'!K110</f>
        <v>27</v>
      </c>
      <c r="T121" s="12">
        <f>'Рейтинговая таблица организаций'!L110</f>
        <v>27</v>
      </c>
      <c r="U121" s="12" t="str">
        <f>IF('Рейтинговая таблица организаций'!U110&lt;1,"Отсутствуют комфортные условия",(IF('Рейтинговая таблица организаций'!U110&lt;5,"Количество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1" s="17">
        <f>'Рейтинговая таблица организаций'!U110</f>
        <v>5</v>
      </c>
      <c r="W121" s="12">
        <f>IF('Рейтинговая таблица организаций'!U110&lt;1,0,(IF('Рейтинговая таблица организаций'!U110&lt;4,20,100)))</f>
        <v>100</v>
      </c>
      <c r="X121" s="12" t="s">
        <v>164</v>
      </c>
      <c r="Y121" s="12">
        <f>'Рейтинговая таблица организаций'!X110</f>
        <v>27</v>
      </c>
      <c r="Z121" s="12">
        <f>'Рейтинговая таблица организаций'!Y110</f>
        <v>27</v>
      </c>
      <c r="AA121" s="12" t="str">
        <f>IF('Рейтинговая таблица организаций'!AD110&lt;1,"Отсутствуют условия доступности для инвалидов",(IF('Рейтинговая таблица организаций'!AD110&lt;5,"Количество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1" s="16">
        <f>'Рейтинговая таблица организаций'!AD110</f>
        <v>3</v>
      </c>
      <c r="AC121" s="12">
        <f>IF('Рейтинговая таблица организаций'!AD110&lt;1,0,(IF('Рейтинговая таблица организаций'!AD110&lt;5,20,100)))</f>
        <v>20</v>
      </c>
      <c r="AD121" s="12" t="str">
        <f>IF('Рейтинговая таблица организаций'!AE110&lt;1,"Отсутствуют условия доступности, позволяющие инвалидам получать услуги наравне с другими",(IF('Рейтинговая таблица организаций'!AE110&lt;5,"Количество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1" s="17">
        <f>'Рейтинговая таблица организаций'!AE110</f>
        <v>4</v>
      </c>
      <c r="AF121" s="12">
        <f>IF('Рейтинговая таблица организаций'!AE110&lt;1,0,(IF('Рейтинговая таблица организаций'!AE110&lt;5,20,100)))</f>
        <v>20</v>
      </c>
      <c r="AG121" s="12" t="s">
        <v>165</v>
      </c>
      <c r="AH121" s="12">
        <f>'Рейтинговая таблица организаций'!AF110</f>
        <v>4</v>
      </c>
      <c r="AI121" s="12">
        <f>'Рейтинговая таблица организаций'!AG110</f>
        <v>4</v>
      </c>
      <c r="AJ121" s="12" t="s">
        <v>166</v>
      </c>
      <c r="AK121" s="12">
        <f>'Рейтинговая таблица организаций'!AL110</f>
        <v>27</v>
      </c>
      <c r="AL121" s="12">
        <f>'Рейтинговая таблица организаций'!AM110</f>
        <v>27</v>
      </c>
      <c r="AM121" s="12" t="s">
        <v>167</v>
      </c>
      <c r="AN121" s="12">
        <f>'Рейтинговая таблица организаций'!AN110</f>
        <v>27</v>
      </c>
      <c r="AO121" s="12">
        <f>'Рейтинговая таблица организаций'!AO110</f>
        <v>27</v>
      </c>
      <c r="AP121" s="12" t="s">
        <v>168</v>
      </c>
      <c r="AQ121" s="12">
        <f>'Рейтинговая таблица организаций'!AP110</f>
        <v>27</v>
      </c>
      <c r="AR121" s="12">
        <f>'Рейтинговая таблица организаций'!AQ110</f>
        <v>27</v>
      </c>
      <c r="AS121" s="12" t="s">
        <v>169</v>
      </c>
      <c r="AT121" s="12">
        <f>'Рейтинговая таблица организаций'!AV110</f>
        <v>27</v>
      </c>
      <c r="AU121" s="12">
        <f>'Рейтинговая таблица организаций'!AW110</f>
        <v>27</v>
      </c>
      <c r="AV121" s="12" t="s">
        <v>170</v>
      </c>
      <c r="AW121" s="12">
        <f>'Рейтинговая таблица организаций'!AX110</f>
        <v>27</v>
      </c>
      <c r="AX121" s="12">
        <f>'Рейтинговая таблица организаций'!AY110</f>
        <v>27</v>
      </c>
      <c r="AY121" s="12" t="s">
        <v>171</v>
      </c>
      <c r="AZ121" s="12">
        <f>'Рейтинговая таблица организаций'!AZ110</f>
        <v>27</v>
      </c>
      <c r="BA121" s="12">
        <f>'Рейтинговая таблица организаций'!BA110</f>
        <v>27</v>
      </c>
    </row>
    <row r="122" spans="1:53" ht="15.75">
      <c r="A122" s="9">
        <f>'бланки '!CY113</f>
        <v>108</v>
      </c>
      <c r="B122" s="9" t="str">
        <f>'бланки '!C113</f>
        <v>Бюджетное общеобразовательное учреждение Троснянского района Орловской области «Троснянская средняя общеобразовательная школа»</v>
      </c>
      <c r="C122" s="9">
        <f>'для bus.gov.ru'!C111</f>
        <v>362</v>
      </c>
      <c r="D122" s="9">
        <f>'для bus.gov.ru'!D111</f>
        <v>274</v>
      </c>
      <c r="E122" s="15">
        <f>'для bus.gov.ru'!H111</f>
        <v>0.75690607734806625</v>
      </c>
      <c r="F122" s="10" t="s">
        <v>160</v>
      </c>
      <c r="G122" s="11">
        <f>'Рейтинговая таблица организаций'!D111</f>
        <v>13</v>
      </c>
      <c r="H122" s="11">
        <f>'Рейтинговая таблица организаций'!E111</f>
        <v>13</v>
      </c>
      <c r="I122" s="10" t="s">
        <v>161</v>
      </c>
      <c r="J122" s="11">
        <f>'Рейтинговая таблица организаций'!F111</f>
        <v>53</v>
      </c>
      <c r="K122" s="11">
        <f>'Рейтинговая таблица организаций'!G111</f>
        <v>54</v>
      </c>
      <c r="L122" s="12" t="str">
        <f>IF('Рейтинговая таблица организаций'!H111&lt;1,"Отсутствуют или не функционируют дистанционные способы взаимодействия",(IF('Рейтинговая таблица организаций'!H111&lt;4,"В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2" s="17">
        <f>'Рейтинговая таблица организаций'!H111</f>
        <v>4</v>
      </c>
      <c r="N122" s="12">
        <f>IF('Рейтинговая таблица организаций'!H111&lt;1,0,(IF('Рейтинговая таблица организаций'!H111&lt;4,30,100)))</f>
        <v>100</v>
      </c>
      <c r="O122" s="12" t="s">
        <v>162</v>
      </c>
      <c r="P122" s="12">
        <f>'Рейтинговая таблица организаций'!I111</f>
        <v>195</v>
      </c>
      <c r="Q122" s="12">
        <f>'Рейтинговая таблица организаций'!J111</f>
        <v>198</v>
      </c>
      <c r="R122" s="12" t="s">
        <v>163</v>
      </c>
      <c r="S122" s="12">
        <f>'Рейтинговая таблица организаций'!K111</f>
        <v>201</v>
      </c>
      <c r="T122" s="12">
        <f>'Рейтинговая таблица организаций'!L111</f>
        <v>205</v>
      </c>
      <c r="U122" s="12" t="str">
        <f>IF('Рейтинговая таблица организаций'!U111&lt;1,"Отсутствуют комфортные условия",(IF('Рейтинговая таблица организаций'!U111&lt;5,"Количество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2" s="17">
        <f>'Рейтинговая таблица организаций'!U111</f>
        <v>5</v>
      </c>
      <c r="W122" s="12">
        <f>IF('Рейтинговая таблица организаций'!U111&lt;1,0,(IF('Рейтинговая таблица организаций'!U111&lt;4,20,100)))</f>
        <v>100</v>
      </c>
      <c r="X122" s="12" t="s">
        <v>164</v>
      </c>
      <c r="Y122" s="12">
        <f>'Рейтинговая таблица организаций'!X111</f>
        <v>272</v>
      </c>
      <c r="Z122" s="12">
        <f>'Рейтинговая таблица организаций'!Y111</f>
        <v>274</v>
      </c>
      <c r="AA122" s="12" t="str">
        <f>IF('Рейтинговая таблица организаций'!AD111&lt;1,"Отсутствуют условия доступности для инвалидов",(IF('Рейтинговая таблица организаций'!AD111&lt;5,"Количество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2" s="16">
        <f>'Рейтинговая таблица организаций'!AD111</f>
        <v>3</v>
      </c>
      <c r="AC122" s="12">
        <f>IF('Рейтинговая таблица организаций'!AD111&lt;1,0,(IF('Рейтинговая таблица организаций'!AD111&lt;5,20,100)))</f>
        <v>20</v>
      </c>
      <c r="AD122" s="12" t="str">
        <f>IF('Рейтинговая таблица организаций'!AE111&lt;1,"Отсутствуют условия доступности, позволяющие инвалидам получать услуги наравне с другими",(IF('Рейтинговая таблица организаций'!AE111&lt;5,"Количество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2" s="17">
        <f>'Рейтинговая таблица организаций'!AE111</f>
        <v>5</v>
      </c>
      <c r="AF122" s="12">
        <f>IF('Рейтинговая таблица организаций'!AE111&lt;1,0,(IF('Рейтинговая таблица организаций'!AE111&lt;5,20,100)))</f>
        <v>100</v>
      </c>
      <c r="AG122" s="12" t="s">
        <v>165</v>
      </c>
      <c r="AH122" s="12">
        <f>'Рейтинговая таблица организаций'!AF111</f>
        <v>42</v>
      </c>
      <c r="AI122" s="12">
        <f>'Рейтинговая таблица организаций'!AG111</f>
        <v>43</v>
      </c>
      <c r="AJ122" s="12" t="s">
        <v>166</v>
      </c>
      <c r="AK122" s="12">
        <f>'Рейтинговая таблица организаций'!AL111</f>
        <v>263</v>
      </c>
      <c r="AL122" s="12">
        <f>'Рейтинговая таблица организаций'!AM111</f>
        <v>274</v>
      </c>
      <c r="AM122" s="12" t="s">
        <v>167</v>
      </c>
      <c r="AN122" s="12">
        <f>'Рейтинговая таблица организаций'!AN111</f>
        <v>271</v>
      </c>
      <c r="AO122" s="12">
        <f>'Рейтинговая таблица организаций'!AO111</f>
        <v>274</v>
      </c>
      <c r="AP122" s="12" t="s">
        <v>168</v>
      </c>
      <c r="AQ122" s="12">
        <f>'Рейтинговая таблица организаций'!AP111</f>
        <v>226</v>
      </c>
      <c r="AR122" s="12">
        <f>'Рейтинговая таблица организаций'!AQ111</f>
        <v>226</v>
      </c>
      <c r="AS122" s="12" t="s">
        <v>169</v>
      </c>
      <c r="AT122" s="12">
        <f>'Рейтинговая таблица организаций'!AV111</f>
        <v>264</v>
      </c>
      <c r="AU122" s="12">
        <f>'Рейтинговая таблица организаций'!AW111</f>
        <v>274</v>
      </c>
      <c r="AV122" s="12" t="s">
        <v>170</v>
      </c>
      <c r="AW122" s="12">
        <f>'Рейтинговая таблица организаций'!AX111</f>
        <v>270</v>
      </c>
      <c r="AX122" s="12">
        <f>'Рейтинговая таблица организаций'!AY111</f>
        <v>274</v>
      </c>
      <c r="AY122" s="12" t="s">
        <v>171</v>
      </c>
      <c r="AZ122" s="12">
        <f>'Рейтинговая таблица организаций'!AZ111</f>
        <v>271</v>
      </c>
      <c r="BA122" s="12">
        <f>'Рейтинговая таблица организаций'!BA111</f>
        <v>274</v>
      </c>
    </row>
    <row r="123" spans="1:53" ht="15.75">
      <c r="A123" s="9">
        <f>'бланки '!CY114</f>
        <v>109</v>
      </c>
      <c r="B123" s="9" t="str">
        <f>'бланки '!C114</f>
        <v>Бюджетное общеобразовательное учреждение Троснянского района Орловской области «Октябрьская средняя общеобразовательная школа»</v>
      </c>
      <c r="C123" s="9">
        <f>'для bus.gov.ru'!C112</f>
        <v>15</v>
      </c>
      <c r="D123" s="9">
        <f>'для bus.gov.ru'!D112</f>
        <v>11</v>
      </c>
      <c r="E123" s="15">
        <f>'для bus.gov.ru'!H112</f>
        <v>0.73333333333333328</v>
      </c>
      <c r="F123" s="10" t="s">
        <v>160</v>
      </c>
      <c r="G123" s="11">
        <f>'Рейтинговая таблица организаций'!D112</f>
        <v>13</v>
      </c>
      <c r="H123" s="11">
        <f>'Рейтинговая таблица организаций'!E112</f>
        <v>13</v>
      </c>
      <c r="I123" s="10" t="s">
        <v>161</v>
      </c>
      <c r="J123" s="11">
        <f>'Рейтинговая таблица организаций'!F112</f>
        <v>30</v>
      </c>
      <c r="K123" s="11">
        <f>'Рейтинговая таблица организаций'!G112</f>
        <v>51</v>
      </c>
      <c r="L123" s="12" t="str">
        <f>IF('Рейтинговая таблица организаций'!H112&lt;1,"Отсутствуют или не функционируют дистанционные способы взаимодействия",(IF('Рейтинговая таблица организаций'!H112&lt;4,"В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3" s="17">
        <f>'Рейтинговая таблица организаций'!H112</f>
        <v>4</v>
      </c>
      <c r="N123" s="12">
        <f>IF('Рейтинговая таблица организаций'!H112&lt;1,0,(IF('Рейтинговая таблица организаций'!H112&lt;4,30,100)))</f>
        <v>100</v>
      </c>
      <c r="O123" s="12" t="s">
        <v>162</v>
      </c>
      <c r="P123" s="12">
        <f>'Рейтинговая таблица организаций'!I112</f>
        <v>10</v>
      </c>
      <c r="Q123" s="12">
        <f>'Рейтинговая таблица организаций'!J112</f>
        <v>10</v>
      </c>
      <c r="R123" s="12" t="s">
        <v>163</v>
      </c>
      <c r="S123" s="12">
        <f>'Рейтинговая таблица организаций'!K112</f>
        <v>10</v>
      </c>
      <c r="T123" s="12">
        <f>'Рейтинговая таблица организаций'!L112</f>
        <v>10</v>
      </c>
      <c r="U123" s="12" t="str">
        <f>IF('Рейтинговая таблица организаций'!U112&lt;1,"Отсутствуют комфортные условия",(IF('Рейтинговая таблица организаций'!U112&lt;5,"Количество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3" s="17">
        <f>'Рейтинговая таблица организаций'!U112</f>
        <v>5</v>
      </c>
      <c r="W123" s="12">
        <f>IF('Рейтинговая таблица организаций'!U112&lt;1,0,(IF('Рейтинговая таблица организаций'!U112&lt;4,20,100)))</f>
        <v>100</v>
      </c>
      <c r="X123" s="12" t="s">
        <v>164</v>
      </c>
      <c r="Y123" s="12">
        <f>'Рейтинговая таблица организаций'!X112</f>
        <v>11</v>
      </c>
      <c r="Z123" s="12">
        <f>'Рейтинговая таблица организаций'!Y112</f>
        <v>11</v>
      </c>
      <c r="AA123" s="12" t="str">
        <f>IF('Рейтинговая таблица организаций'!AD112&lt;1,"Отсутствуют условия доступности для инвалидов",(IF('Рейтинговая таблица организаций'!AD112&lt;5,"Количество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3" s="16">
        <f>'Рейтинговая таблица организаций'!AD112</f>
        <v>0</v>
      </c>
      <c r="AC123" s="12">
        <f>IF('Рейтинговая таблица организаций'!AD112&lt;1,0,(IF('Рейтинговая таблица организаций'!AD112&lt;5,20,100)))</f>
        <v>0</v>
      </c>
      <c r="AD123" s="12" t="str">
        <f>IF('Рейтинговая таблица организаций'!AE112&lt;1,"Отсутствуют условия доступности, позволяющие инвалидам получать услуги наравне с другими",(IF('Рейтинговая таблица организаций'!AE112&lt;5,"Количество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3" s="17">
        <f>'Рейтинговая таблица организаций'!AE112</f>
        <v>4</v>
      </c>
      <c r="AF123" s="12">
        <f>IF('Рейтинговая таблица организаций'!AE112&lt;1,0,(IF('Рейтинговая таблица организаций'!AE112&lt;5,20,100)))</f>
        <v>20</v>
      </c>
      <c r="AG123" s="12" t="s">
        <v>165</v>
      </c>
      <c r="AH123" s="12">
        <f>'Рейтинговая таблица организаций'!AF112</f>
        <v>1</v>
      </c>
      <c r="AI123" s="12">
        <f>'Рейтинговая таблица организаций'!AG112</f>
        <v>1</v>
      </c>
      <c r="AJ123" s="12" t="s">
        <v>166</v>
      </c>
      <c r="AK123" s="12">
        <f>'Рейтинговая таблица организаций'!AL112</f>
        <v>11</v>
      </c>
      <c r="AL123" s="12">
        <f>'Рейтинговая таблица организаций'!AM112</f>
        <v>11</v>
      </c>
      <c r="AM123" s="12" t="s">
        <v>167</v>
      </c>
      <c r="AN123" s="12">
        <f>'Рейтинговая таблица организаций'!AN112</f>
        <v>11</v>
      </c>
      <c r="AO123" s="12">
        <f>'Рейтинговая таблица организаций'!AO112</f>
        <v>11</v>
      </c>
      <c r="AP123" s="12" t="s">
        <v>168</v>
      </c>
      <c r="AQ123" s="12">
        <f>'Рейтинговая таблица организаций'!AP112</f>
        <v>10</v>
      </c>
      <c r="AR123" s="12">
        <f>'Рейтинговая таблица организаций'!AQ112</f>
        <v>10</v>
      </c>
      <c r="AS123" s="12" t="s">
        <v>169</v>
      </c>
      <c r="AT123" s="12">
        <f>'Рейтинговая таблица организаций'!AV112</f>
        <v>11</v>
      </c>
      <c r="AU123" s="12">
        <f>'Рейтинговая таблица организаций'!AW112</f>
        <v>11</v>
      </c>
      <c r="AV123" s="12" t="s">
        <v>170</v>
      </c>
      <c r="AW123" s="12">
        <f>'Рейтинговая таблица организаций'!AX112</f>
        <v>11</v>
      </c>
      <c r="AX123" s="12">
        <f>'Рейтинговая таблица организаций'!AY112</f>
        <v>11</v>
      </c>
      <c r="AY123" s="12" t="s">
        <v>171</v>
      </c>
      <c r="AZ123" s="12">
        <f>'Рейтинговая таблица организаций'!AZ112</f>
        <v>11</v>
      </c>
      <c r="BA123" s="12">
        <f>'Рейтинговая таблица организаций'!BA112</f>
        <v>11</v>
      </c>
    </row>
    <row r="124" spans="1:53" ht="15.75">
      <c r="A124" s="9">
        <f>'бланки '!CY115</f>
        <v>110</v>
      </c>
      <c r="B124" s="9" t="str">
        <f>'бланки '!C115</f>
        <v>Бюджетное общеобразовательное учреждение Троснянского района Орловской области «Жерновецкая средняя общеобразовательная школа»</v>
      </c>
      <c r="C124" s="9">
        <f>'для bus.gov.ru'!C113</f>
        <v>57</v>
      </c>
      <c r="D124" s="9">
        <f>'для bus.gov.ru'!D113</f>
        <v>43</v>
      </c>
      <c r="E124" s="15">
        <f>'для bus.gov.ru'!H113</f>
        <v>0.75438596491228072</v>
      </c>
      <c r="F124" s="10" t="s">
        <v>160</v>
      </c>
      <c r="G124" s="11">
        <f>'Рейтинговая таблица организаций'!D113</f>
        <v>13</v>
      </c>
      <c r="H124" s="11">
        <f>'Рейтинговая таблица организаций'!E113</f>
        <v>13</v>
      </c>
      <c r="I124" s="10" t="s">
        <v>161</v>
      </c>
      <c r="J124" s="11">
        <f>'Рейтинговая таблица организаций'!F113</f>
        <v>51</v>
      </c>
      <c r="K124" s="11">
        <f>'Рейтинговая таблица организаций'!G113</f>
        <v>54</v>
      </c>
      <c r="L124" s="12" t="str">
        <f>IF('Рейтинговая таблица организаций'!H113&lt;1,"Отсутствуют или не функционируют дистанционные способы взаимодействия",(IF('Рейтинговая таблица организаций'!H113&lt;4,"В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4" s="17">
        <f>'Рейтинговая таблица организаций'!H113</f>
        <v>4</v>
      </c>
      <c r="N124" s="12">
        <f>IF('Рейтинговая таблица организаций'!H113&lt;1,0,(IF('Рейтинговая таблица организаций'!H113&lt;4,30,100)))</f>
        <v>100</v>
      </c>
      <c r="O124" s="12" t="s">
        <v>162</v>
      </c>
      <c r="P124" s="12">
        <f>'Рейтинговая таблица организаций'!I113</f>
        <v>31</v>
      </c>
      <c r="Q124" s="12">
        <f>'Рейтинговая таблица организаций'!J113</f>
        <v>31</v>
      </c>
      <c r="R124" s="12" t="s">
        <v>163</v>
      </c>
      <c r="S124" s="12">
        <f>'Рейтинговая таблица организаций'!K113</f>
        <v>31</v>
      </c>
      <c r="T124" s="12">
        <f>'Рейтинговая таблица организаций'!L113</f>
        <v>31</v>
      </c>
      <c r="U124" s="12" t="str">
        <f>IF('Рейтинговая таблица организаций'!U113&lt;1,"Отсутствуют комфортные условия",(IF('Рейтинговая таблица организаций'!U113&lt;5,"Количество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4" s="17">
        <f>'Рейтинговая таблица организаций'!U113</f>
        <v>5</v>
      </c>
      <c r="W124" s="12">
        <f>IF('Рейтинговая таблица организаций'!U113&lt;1,0,(IF('Рейтинговая таблица организаций'!U113&lt;4,20,100)))</f>
        <v>100</v>
      </c>
      <c r="X124" s="12" t="s">
        <v>164</v>
      </c>
      <c r="Y124" s="12">
        <f>'Рейтинговая таблица организаций'!X113</f>
        <v>43</v>
      </c>
      <c r="Z124" s="12">
        <f>'Рейтинговая таблица организаций'!Y113</f>
        <v>43</v>
      </c>
      <c r="AA124" s="12" t="str">
        <f>IF('Рейтинговая таблица организаций'!AD113&lt;1,"Отсутствуют условия доступности для инвалидов",(IF('Рейтинговая таблица организаций'!AD113&lt;5,"Количество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4" s="16">
        <f>'Рейтинговая таблица организаций'!AD113</f>
        <v>4</v>
      </c>
      <c r="AC124" s="12">
        <f>IF('Рейтинговая таблица организаций'!AD113&lt;1,0,(IF('Рейтинговая таблица организаций'!AD113&lt;5,20,100)))</f>
        <v>20</v>
      </c>
      <c r="AD124" s="12" t="str">
        <f>IF('Рейтинговая таблица организаций'!AE113&lt;1,"Отсутствуют условия доступности, позволяющие инвалидам получать услуги наравне с другими",(IF('Рейтинговая таблица организаций'!AE113&lt;5,"Количество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4" s="17">
        <f>'Рейтинговая таблица организаций'!AE113</f>
        <v>4</v>
      </c>
      <c r="AF124" s="12">
        <f>IF('Рейтинговая таблица организаций'!AE113&lt;1,0,(IF('Рейтинговая таблица организаций'!AE113&lt;5,20,100)))</f>
        <v>20</v>
      </c>
      <c r="AG124" s="12" t="s">
        <v>165</v>
      </c>
      <c r="AH124" s="12">
        <f>'Рейтинговая таблица организаций'!AF113</f>
        <v>7</v>
      </c>
      <c r="AI124" s="12">
        <f>'Рейтинговая таблица организаций'!AG113</f>
        <v>8</v>
      </c>
      <c r="AJ124" s="12" t="s">
        <v>166</v>
      </c>
      <c r="AK124" s="12">
        <f>'Рейтинговая таблица организаций'!AL113</f>
        <v>43</v>
      </c>
      <c r="AL124" s="12">
        <f>'Рейтинговая таблица организаций'!AM113</f>
        <v>43</v>
      </c>
      <c r="AM124" s="12" t="s">
        <v>167</v>
      </c>
      <c r="AN124" s="12">
        <f>'Рейтинговая таблица организаций'!AN113</f>
        <v>41</v>
      </c>
      <c r="AO124" s="12">
        <f>'Рейтинговая таблица организаций'!AO113</f>
        <v>43</v>
      </c>
      <c r="AP124" s="12" t="s">
        <v>168</v>
      </c>
      <c r="AQ124" s="12">
        <f>'Рейтинговая таблица организаций'!AP113</f>
        <v>35</v>
      </c>
      <c r="AR124" s="12">
        <f>'Рейтинговая таблица организаций'!AQ113</f>
        <v>37</v>
      </c>
      <c r="AS124" s="12" t="s">
        <v>169</v>
      </c>
      <c r="AT124" s="12">
        <f>'Рейтинговая таблица организаций'!AV113</f>
        <v>43</v>
      </c>
      <c r="AU124" s="12">
        <f>'Рейтинговая таблица организаций'!AW113</f>
        <v>43</v>
      </c>
      <c r="AV124" s="12" t="s">
        <v>170</v>
      </c>
      <c r="AW124" s="12">
        <f>'Рейтинговая таблица организаций'!AX113</f>
        <v>42</v>
      </c>
      <c r="AX124" s="12">
        <f>'Рейтинговая таблица организаций'!AY113</f>
        <v>43</v>
      </c>
      <c r="AY124" s="12" t="s">
        <v>171</v>
      </c>
      <c r="AZ124" s="12">
        <f>'Рейтинговая таблица организаций'!AZ113</f>
        <v>41</v>
      </c>
      <c r="BA124" s="12">
        <f>'Рейтинговая таблица организаций'!BA113</f>
        <v>43</v>
      </c>
    </row>
    <row r="125" spans="1:53" ht="15.75">
      <c r="A125" s="9">
        <f>'бланки '!CY116</f>
        <v>111</v>
      </c>
      <c r="B125" s="9" t="str">
        <f>'бланки '!C116</f>
        <v>Бюджетное общеобразовательное учреждение Троснянского района Орловской области «Старо-Турьянская средняя общеобразовательная школа»</v>
      </c>
      <c r="C125" s="9">
        <f>'для bus.gov.ru'!C114</f>
        <v>28</v>
      </c>
      <c r="D125" s="9">
        <f>'для bus.gov.ru'!D114</f>
        <v>23</v>
      </c>
      <c r="E125" s="15">
        <f>'для bus.gov.ru'!H114</f>
        <v>0.8214285714285714</v>
      </c>
      <c r="F125" s="10" t="s">
        <v>160</v>
      </c>
      <c r="G125" s="11">
        <f>'Рейтинговая таблица организаций'!D114</f>
        <v>14</v>
      </c>
      <c r="H125" s="11">
        <f>'Рейтинговая таблица организаций'!E114</f>
        <v>14</v>
      </c>
      <c r="I125" s="10" t="s">
        <v>161</v>
      </c>
      <c r="J125" s="11">
        <f>'Рейтинговая таблица организаций'!F114</f>
        <v>55</v>
      </c>
      <c r="K125" s="11">
        <f>'Рейтинговая таблица организаций'!G114</f>
        <v>55</v>
      </c>
      <c r="L125" s="12" t="str">
        <f>IF('Рейтинговая таблица организаций'!H114&lt;1,"Отсутствуют или не функционируют дистанционные способы взаимодействия",(IF('Рейтинговая таблица организаций'!H114&lt;4,"В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5" s="17">
        <f>'Рейтинговая таблица организаций'!H114</f>
        <v>4</v>
      </c>
      <c r="N125" s="12">
        <f>IF('Рейтинговая таблица организаций'!H114&lt;1,0,(IF('Рейтинговая таблица организаций'!H114&lt;4,30,100)))</f>
        <v>100</v>
      </c>
      <c r="O125" s="12" t="s">
        <v>162</v>
      </c>
      <c r="P125" s="12">
        <f>'Рейтинговая таблица организаций'!I114</f>
        <v>21</v>
      </c>
      <c r="Q125" s="12">
        <f>'Рейтинговая таблица организаций'!J114</f>
        <v>21</v>
      </c>
      <c r="R125" s="12" t="s">
        <v>163</v>
      </c>
      <c r="S125" s="12">
        <f>'Рейтинговая таблица организаций'!K114</f>
        <v>20</v>
      </c>
      <c r="T125" s="12">
        <f>'Рейтинговая таблица организаций'!L114</f>
        <v>20</v>
      </c>
      <c r="U125" s="12" t="str">
        <f>IF('Рейтинговая таблица организаций'!U114&lt;1,"Отсутствуют комфортные условия",(IF('Рейтинговая таблица организаций'!U114&lt;5,"Количество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5" s="17">
        <f>'Рейтинговая таблица организаций'!U114</f>
        <v>5</v>
      </c>
      <c r="W125" s="12">
        <f>IF('Рейтинговая таблица организаций'!U114&lt;1,0,(IF('Рейтинговая таблица организаций'!U114&lt;4,20,100)))</f>
        <v>100</v>
      </c>
      <c r="X125" s="12" t="s">
        <v>164</v>
      </c>
      <c r="Y125" s="12">
        <f>'Рейтинговая таблица организаций'!X114</f>
        <v>22</v>
      </c>
      <c r="Z125" s="12">
        <f>'Рейтинговая таблица организаций'!Y114</f>
        <v>23</v>
      </c>
      <c r="AA125" s="12" t="str">
        <f>IF('Рейтинговая таблица организаций'!AD114&lt;1,"Отсутствуют условия доступности для инвалидов",(IF('Рейтинговая таблица организаций'!AD114&lt;5,"Количество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5" s="16">
        <f>'Рейтинговая таблица организаций'!AD114</f>
        <v>0</v>
      </c>
      <c r="AC125" s="12">
        <f>IF('Рейтинговая таблица организаций'!AD114&lt;1,0,(IF('Рейтинговая таблица организаций'!AD114&lt;5,20,100)))</f>
        <v>0</v>
      </c>
      <c r="AD125" s="12" t="str">
        <f>IF('Рейтинговая таблица организаций'!AE114&lt;1,"Отсутствуют условия доступности, позволяющие инвалидам получать услуги наравне с другими",(IF('Рейтинговая таблица организаций'!AE114&lt;5,"Количество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5" s="17">
        <f>'Рейтинговая таблица организаций'!AE114</f>
        <v>4</v>
      </c>
      <c r="AF125" s="12">
        <f>IF('Рейтинговая таблица организаций'!AE114&lt;1,0,(IF('Рейтинговая таблица организаций'!AE114&lt;5,20,100)))</f>
        <v>20</v>
      </c>
      <c r="AG125" s="12" t="s">
        <v>165</v>
      </c>
      <c r="AH125" s="12">
        <f>'Рейтинговая таблица организаций'!AF114</f>
        <v>1</v>
      </c>
      <c r="AI125" s="12">
        <f>'Рейтинговая таблица организаций'!AG114</f>
        <v>1</v>
      </c>
      <c r="AJ125" s="12" t="s">
        <v>166</v>
      </c>
      <c r="AK125" s="12">
        <f>'Рейтинговая таблица организаций'!AL114</f>
        <v>23</v>
      </c>
      <c r="AL125" s="12">
        <f>'Рейтинговая таблица организаций'!AM114</f>
        <v>23</v>
      </c>
      <c r="AM125" s="12" t="s">
        <v>167</v>
      </c>
      <c r="AN125" s="12">
        <f>'Рейтинговая таблица организаций'!AN114</f>
        <v>23</v>
      </c>
      <c r="AO125" s="12">
        <f>'Рейтинговая таблица организаций'!AO114</f>
        <v>23</v>
      </c>
      <c r="AP125" s="12" t="s">
        <v>168</v>
      </c>
      <c r="AQ125" s="12">
        <f>'Рейтинговая таблица организаций'!AP114</f>
        <v>23</v>
      </c>
      <c r="AR125" s="12">
        <f>'Рейтинговая таблица организаций'!AQ114</f>
        <v>23</v>
      </c>
      <c r="AS125" s="12" t="s">
        <v>169</v>
      </c>
      <c r="AT125" s="12">
        <f>'Рейтинговая таблица организаций'!AV114</f>
        <v>23</v>
      </c>
      <c r="AU125" s="12">
        <f>'Рейтинговая таблица организаций'!AW114</f>
        <v>23</v>
      </c>
      <c r="AV125" s="12" t="s">
        <v>170</v>
      </c>
      <c r="AW125" s="12">
        <f>'Рейтинговая таблица организаций'!AX114</f>
        <v>22</v>
      </c>
      <c r="AX125" s="12">
        <f>'Рейтинговая таблица организаций'!AY114</f>
        <v>23</v>
      </c>
      <c r="AY125" s="12" t="s">
        <v>171</v>
      </c>
      <c r="AZ125" s="12">
        <f>'Рейтинговая таблица организаций'!AZ114</f>
        <v>23</v>
      </c>
      <c r="BA125" s="12">
        <f>'Рейтинговая таблица организаций'!BA114</f>
        <v>23</v>
      </c>
    </row>
    <row r="126" spans="1:53" ht="15.75">
      <c r="A126" s="9">
        <f>'бланки '!CY117</f>
        <v>112</v>
      </c>
      <c r="B126" s="9" t="str">
        <f>'бланки '!C117</f>
        <v>Бюджетное общеобразовательное учреждение Троснянского района Орловской области «Муравльская средняя общеобразовательная школа»</v>
      </c>
      <c r="C126" s="9">
        <f>'для bus.gov.ru'!C115</f>
        <v>55</v>
      </c>
      <c r="D126" s="9">
        <f>'для bus.gov.ru'!D115</f>
        <v>44</v>
      </c>
      <c r="E126" s="15">
        <f>'для bus.gov.ru'!H115</f>
        <v>0.8</v>
      </c>
      <c r="F126" s="10" t="s">
        <v>160</v>
      </c>
      <c r="G126" s="11">
        <f>'Рейтинговая таблица организаций'!D115</f>
        <v>13</v>
      </c>
      <c r="H126" s="11">
        <f>'Рейтинговая таблица организаций'!E115</f>
        <v>13</v>
      </c>
      <c r="I126" s="10" t="s">
        <v>161</v>
      </c>
      <c r="J126" s="11">
        <f>'Рейтинговая таблица организаций'!F115</f>
        <v>40</v>
      </c>
      <c r="K126" s="11">
        <f>'Рейтинговая таблица организаций'!G115</f>
        <v>53</v>
      </c>
      <c r="L126" s="12" t="str">
        <f>IF('Рейтинговая таблица организаций'!H115&lt;1,"Отсутствуют или не функционируют дистанционные способы взаимодействия",(IF('Рейтинговая таблица организаций'!H115&lt;4,"В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6" s="17">
        <f>'Рейтинговая таблица организаций'!H115</f>
        <v>4</v>
      </c>
      <c r="N126" s="12">
        <f>IF('Рейтинговая таблица организаций'!H115&lt;1,0,(IF('Рейтинговая таблица организаций'!H115&lt;4,30,100)))</f>
        <v>100</v>
      </c>
      <c r="O126" s="12" t="s">
        <v>162</v>
      </c>
      <c r="P126" s="12">
        <f>'Рейтинговая таблица организаций'!I115</f>
        <v>43</v>
      </c>
      <c r="Q126" s="12">
        <f>'Рейтинговая таблица организаций'!J115</f>
        <v>43</v>
      </c>
      <c r="R126" s="12" t="s">
        <v>163</v>
      </c>
      <c r="S126" s="12">
        <f>'Рейтинговая таблица организаций'!K115</f>
        <v>43</v>
      </c>
      <c r="T126" s="12">
        <f>'Рейтинговая таблица организаций'!L115</f>
        <v>44</v>
      </c>
      <c r="U126" s="12" t="str">
        <f>IF('Рейтинговая таблица организаций'!U115&lt;1,"Отсутствуют комфортные условия",(IF('Рейтинговая таблица организаций'!U115&lt;5,"Количество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6" s="17">
        <f>'Рейтинговая таблица организаций'!U115</f>
        <v>5</v>
      </c>
      <c r="W126" s="12">
        <f>IF('Рейтинговая таблица организаций'!U115&lt;1,0,(IF('Рейтинговая таблица организаций'!U115&lt;4,20,100)))</f>
        <v>100</v>
      </c>
      <c r="X126" s="12" t="s">
        <v>164</v>
      </c>
      <c r="Y126" s="12">
        <f>'Рейтинговая таблица организаций'!X115</f>
        <v>43</v>
      </c>
      <c r="Z126" s="12">
        <f>'Рейтинговая таблица организаций'!Y115</f>
        <v>44</v>
      </c>
      <c r="AA126" s="12" t="str">
        <f>IF('Рейтинговая таблица организаций'!AD115&lt;1,"Отсутствуют условия доступности для инвалидов",(IF('Рейтинговая таблица организаций'!AD115&lt;5,"Количество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6" s="16">
        <f>'Рейтинговая таблица организаций'!AD115</f>
        <v>1</v>
      </c>
      <c r="AC126" s="12">
        <f>IF('Рейтинговая таблица организаций'!AD115&lt;1,0,(IF('Рейтинговая таблица организаций'!AD115&lt;5,20,100)))</f>
        <v>20</v>
      </c>
      <c r="AD126" s="12" t="str">
        <f>IF('Рейтинговая таблица организаций'!AE115&lt;1,"Отсутствуют условия доступности, позволяющие инвалидам получать услуги наравне с другими",(IF('Рейтинговая таблица организаций'!AE115&lt;5,"Количество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6" s="17">
        <f>'Рейтинговая таблица организаций'!AE115</f>
        <v>4</v>
      </c>
      <c r="AF126" s="12">
        <f>IF('Рейтинговая таблица организаций'!AE115&lt;1,0,(IF('Рейтинговая таблица организаций'!AE115&lt;5,20,100)))</f>
        <v>20</v>
      </c>
      <c r="AG126" s="12" t="s">
        <v>165</v>
      </c>
      <c r="AH126" s="12">
        <f>'Рейтинговая таблица организаций'!AF115</f>
        <v>14</v>
      </c>
      <c r="AI126" s="12">
        <f>'Рейтинговая таблица организаций'!AG115</f>
        <v>14</v>
      </c>
      <c r="AJ126" s="12" t="s">
        <v>166</v>
      </c>
      <c r="AK126" s="12">
        <f>'Рейтинговая таблица организаций'!AL115</f>
        <v>44</v>
      </c>
      <c r="AL126" s="12">
        <f>'Рейтинговая таблица организаций'!AM115</f>
        <v>44</v>
      </c>
      <c r="AM126" s="12" t="s">
        <v>167</v>
      </c>
      <c r="AN126" s="12">
        <f>'Рейтинговая таблица организаций'!AN115</f>
        <v>43</v>
      </c>
      <c r="AO126" s="12">
        <f>'Рейтинговая таблица организаций'!AO115</f>
        <v>44</v>
      </c>
      <c r="AP126" s="12" t="s">
        <v>168</v>
      </c>
      <c r="AQ126" s="12">
        <f>'Рейтинговая таблица организаций'!AP115</f>
        <v>43</v>
      </c>
      <c r="AR126" s="12">
        <f>'Рейтинговая таблица организаций'!AQ115</f>
        <v>44</v>
      </c>
      <c r="AS126" s="12" t="s">
        <v>169</v>
      </c>
      <c r="AT126" s="12">
        <f>'Рейтинговая таблица организаций'!AV115</f>
        <v>44</v>
      </c>
      <c r="AU126" s="12">
        <f>'Рейтинговая таблица организаций'!AW115</f>
        <v>44</v>
      </c>
      <c r="AV126" s="12" t="s">
        <v>170</v>
      </c>
      <c r="AW126" s="12">
        <f>'Рейтинговая таблица организаций'!AX115</f>
        <v>44</v>
      </c>
      <c r="AX126" s="12">
        <f>'Рейтинговая таблица организаций'!AY115</f>
        <v>44</v>
      </c>
      <c r="AY126" s="12" t="s">
        <v>171</v>
      </c>
      <c r="AZ126" s="12">
        <f>'Рейтинговая таблица организаций'!AZ115</f>
        <v>44</v>
      </c>
      <c r="BA126" s="12">
        <f>'Рейтинговая таблица организаций'!BA115</f>
        <v>44</v>
      </c>
    </row>
    <row r="127" spans="1:53" ht="15.75">
      <c r="A127" s="9">
        <f>'бланки '!CY118</f>
        <v>113</v>
      </c>
      <c r="B127" s="9" t="str">
        <f>'бланки '!C118</f>
        <v>Бюджетное общеобразовательное учреждение Троснянского района Орловской области «Сомовская основная общеобразовательная школа»</v>
      </c>
      <c r="C127" s="9">
        <f>'для bus.gov.ru'!C116</f>
        <v>25</v>
      </c>
      <c r="D127" s="9">
        <f>'для bus.gov.ru'!D116</f>
        <v>20</v>
      </c>
      <c r="E127" s="15">
        <f>'для bus.gov.ru'!H116</f>
        <v>0.8</v>
      </c>
      <c r="F127" s="10" t="s">
        <v>160</v>
      </c>
      <c r="G127" s="11">
        <f>'Рейтинговая таблица организаций'!D116</f>
        <v>13</v>
      </c>
      <c r="H127" s="11">
        <f>'Рейтинговая таблица организаций'!E116</f>
        <v>13</v>
      </c>
      <c r="I127" s="10" t="s">
        <v>161</v>
      </c>
      <c r="J127" s="11">
        <f>'Рейтинговая таблица организаций'!F116</f>
        <v>45.5</v>
      </c>
      <c r="K127" s="11">
        <f>'Рейтинговая таблица организаций'!G116</f>
        <v>53</v>
      </c>
      <c r="L127" s="12" t="str">
        <f>IF('Рейтинговая таблица организаций'!H116&lt;1,"Отсутствуют или не функционируют дистанционные способы взаимодействия",(IF('Рейтинговая таблица организаций'!H116&lt;4,"В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7" s="17">
        <f>'Рейтинговая таблица организаций'!H116</f>
        <v>4</v>
      </c>
      <c r="N127" s="12">
        <f>IF('Рейтинговая таблица организаций'!H116&lt;1,0,(IF('Рейтинговая таблица организаций'!H116&lt;4,30,100)))</f>
        <v>100</v>
      </c>
      <c r="O127" s="12" t="s">
        <v>162</v>
      </c>
      <c r="P127" s="12">
        <f>'Рейтинговая таблица организаций'!I116</f>
        <v>20</v>
      </c>
      <c r="Q127" s="12">
        <f>'Рейтинговая таблица организаций'!J116</f>
        <v>20</v>
      </c>
      <c r="R127" s="12" t="s">
        <v>163</v>
      </c>
      <c r="S127" s="12">
        <f>'Рейтинговая таблица организаций'!K116</f>
        <v>20</v>
      </c>
      <c r="T127" s="12">
        <f>'Рейтинговая таблица организаций'!L116</f>
        <v>20</v>
      </c>
      <c r="U127" s="12" t="str">
        <f>IF('Рейтинговая таблица организаций'!U116&lt;1,"Отсутствуют комфортные условия",(IF('Рейтинговая таблица организаций'!U116&lt;5,"Количество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7" s="17">
        <f>'Рейтинговая таблица организаций'!U116</f>
        <v>5</v>
      </c>
      <c r="W127" s="12">
        <f>IF('Рейтинговая таблица организаций'!U116&lt;1,0,(IF('Рейтинговая таблица организаций'!U116&lt;4,20,100)))</f>
        <v>100</v>
      </c>
      <c r="X127" s="12" t="s">
        <v>164</v>
      </c>
      <c r="Y127" s="12">
        <f>'Рейтинговая таблица организаций'!X116</f>
        <v>20</v>
      </c>
      <c r="Z127" s="12">
        <f>'Рейтинговая таблица организаций'!Y116</f>
        <v>20</v>
      </c>
      <c r="AA127" s="12" t="str">
        <f>IF('Рейтинговая таблица организаций'!AD116&lt;1,"Отсутствуют условия доступности для инвалидов",(IF('Рейтинговая таблица организаций'!AD116&lt;5,"Количество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27" s="16">
        <f>'Рейтинговая таблица организаций'!AD116</f>
        <v>0</v>
      </c>
      <c r="AC127" s="12">
        <f>IF('Рейтинговая таблица организаций'!AD116&lt;1,0,(IF('Рейтинговая таблица организаций'!AD116&lt;5,20,100)))</f>
        <v>0</v>
      </c>
      <c r="AD127" s="12" t="str">
        <f>IF('Рейтинговая таблица организаций'!AE116&lt;1,"Отсутствуют условия доступности, позволяющие инвалидам получать услуги наравне с другими",(IF('Рейтинговая таблица организаций'!AE116&lt;5,"Количество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7" s="17">
        <f>'Рейтинговая таблица организаций'!AE116</f>
        <v>4</v>
      </c>
      <c r="AF127" s="12">
        <f>IF('Рейтинговая таблица организаций'!AE116&lt;1,0,(IF('Рейтинговая таблица организаций'!AE116&lt;5,20,100)))</f>
        <v>20</v>
      </c>
      <c r="AG127" s="12" t="s">
        <v>165</v>
      </c>
      <c r="AH127" s="12">
        <f>'Рейтинговая таблица организаций'!AF116</f>
        <v>1</v>
      </c>
      <c r="AI127" s="12">
        <f>'Рейтинговая таблица организаций'!AG116</f>
        <v>1</v>
      </c>
      <c r="AJ127" s="12" t="s">
        <v>166</v>
      </c>
      <c r="AK127" s="12">
        <f>'Рейтинговая таблица организаций'!AL116</f>
        <v>20</v>
      </c>
      <c r="AL127" s="12">
        <f>'Рейтинговая таблица организаций'!AM116</f>
        <v>20</v>
      </c>
      <c r="AM127" s="12" t="s">
        <v>167</v>
      </c>
      <c r="AN127" s="12">
        <f>'Рейтинговая таблица организаций'!AN116</f>
        <v>20</v>
      </c>
      <c r="AO127" s="12">
        <f>'Рейтинговая таблица организаций'!AO116</f>
        <v>20</v>
      </c>
      <c r="AP127" s="12" t="s">
        <v>168</v>
      </c>
      <c r="AQ127" s="12">
        <f>'Рейтинговая таблица организаций'!AP116</f>
        <v>18</v>
      </c>
      <c r="AR127" s="12">
        <f>'Рейтинговая таблица организаций'!AQ116</f>
        <v>18</v>
      </c>
      <c r="AS127" s="12" t="s">
        <v>169</v>
      </c>
      <c r="AT127" s="12">
        <f>'Рейтинговая таблица организаций'!AV116</f>
        <v>20</v>
      </c>
      <c r="AU127" s="12">
        <f>'Рейтинговая таблица организаций'!AW116</f>
        <v>20</v>
      </c>
      <c r="AV127" s="12" t="s">
        <v>170</v>
      </c>
      <c r="AW127" s="12">
        <f>'Рейтинговая таблица организаций'!AX116</f>
        <v>20</v>
      </c>
      <c r="AX127" s="12">
        <f>'Рейтинговая таблица организаций'!AY116</f>
        <v>20</v>
      </c>
      <c r="AY127" s="12" t="s">
        <v>171</v>
      </c>
      <c r="AZ127" s="12">
        <f>'Рейтинговая таблица организаций'!AZ116</f>
        <v>20</v>
      </c>
      <c r="BA127" s="12">
        <f>'Рейтинговая таблица организаций'!BA116</f>
        <v>20</v>
      </c>
    </row>
    <row r="128" spans="1:53" ht="15.75">
      <c r="A128" s="9">
        <f>'бланки '!CY119</f>
        <v>114</v>
      </c>
      <c r="B128" s="9" t="str">
        <f>'бланки '!C119</f>
        <v>Бюджетное общеобразовательное учреждение Троснянского района Орловской области «Ломовецкая средняя общеобразовательная школа»</v>
      </c>
      <c r="C128" s="9">
        <f>'для bus.gov.ru'!C117</f>
        <v>24</v>
      </c>
      <c r="D128" s="9">
        <f>'для bus.gov.ru'!D117</f>
        <v>17</v>
      </c>
      <c r="E128" s="15">
        <f>'для bus.gov.ru'!H117</f>
        <v>0.70833333333333337</v>
      </c>
      <c r="F128" s="10" t="s">
        <v>160</v>
      </c>
      <c r="G128" s="11">
        <f>'Рейтинговая таблица организаций'!D117</f>
        <v>14</v>
      </c>
      <c r="H128" s="11">
        <f>'Рейтинговая таблица организаций'!E117</f>
        <v>14</v>
      </c>
      <c r="I128" s="10" t="s">
        <v>161</v>
      </c>
      <c r="J128" s="11">
        <f>'Рейтинговая таблица организаций'!F117</f>
        <v>43</v>
      </c>
      <c r="K128" s="11">
        <f>'Рейтинговая таблица организаций'!G117</f>
        <v>56</v>
      </c>
      <c r="L128" s="12" t="str">
        <f>IF('Рейтинговая таблица организаций'!H117&lt;1,"Отсутствуют или не функционируют дистанционные способы взаимодействия",(IF('Рейтинговая таблица организаций'!H117&lt;4,"В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8" s="17">
        <f>'Рейтинговая таблица организаций'!H117</f>
        <v>4</v>
      </c>
      <c r="N128" s="12">
        <f>IF('Рейтинговая таблица организаций'!H117&lt;1,0,(IF('Рейтинговая таблица организаций'!H117&lt;4,30,100)))</f>
        <v>100</v>
      </c>
      <c r="O128" s="12" t="s">
        <v>162</v>
      </c>
      <c r="P128" s="12">
        <f>'Рейтинговая таблица организаций'!I117</f>
        <v>15</v>
      </c>
      <c r="Q128" s="12">
        <f>'Рейтинговая таблица организаций'!J117</f>
        <v>15</v>
      </c>
      <c r="R128" s="12" t="s">
        <v>163</v>
      </c>
      <c r="S128" s="12">
        <f>'Рейтинговая таблица организаций'!K117</f>
        <v>14</v>
      </c>
      <c r="T128" s="12">
        <f>'Рейтинговая таблица организаций'!L117</f>
        <v>14</v>
      </c>
      <c r="U128" s="12" t="str">
        <f>IF('Рейтинговая таблица организаций'!U117&lt;1,"Отсутствуют комфортные условия",(IF('Рейтинговая таблица организаций'!U117&lt;5,"Количество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8" s="17">
        <f>'Рейтинговая таблица организаций'!U117</f>
        <v>5</v>
      </c>
      <c r="W128" s="12">
        <f>IF('Рейтинговая таблица организаций'!U117&lt;1,0,(IF('Рейтинговая таблица организаций'!U117&lt;4,20,100)))</f>
        <v>100</v>
      </c>
      <c r="X128" s="12" t="s">
        <v>164</v>
      </c>
      <c r="Y128" s="12">
        <f>'Рейтинговая таблица организаций'!X117</f>
        <v>17</v>
      </c>
      <c r="Z128" s="12">
        <f>'Рейтинговая таблица организаций'!Y117</f>
        <v>17</v>
      </c>
      <c r="AA128" s="12" t="str">
        <f>IF('Рейтинговая таблица организаций'!AD117&lt;1,"Отсутствуют условия доступности для инвалидов",(IF('Рейтинговая таблица организаций'!AD117&lt;5,"Количество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8" s="16">
        <f>'Рейтинговая таблица организаций'!AD117</f>
        <v>3</v>
      </c>
      <c r="AC128" s="12">
        <f>IF('Рейтинговая таблица организаций'!AD117&lt;1,0,(IF('Рейтинговая таблица организаций'!AD117&lt;5,20,100)))</f>
        <v>20</v>
      </c>
      <c r="AD128" s="12" t="str">
        <f>IF('Рейтинговая таблица организаций'!AE117&lt;1,"Отсутствуют условия доступности, позволяющие инвалидам получать услуги наравне с другими",(IF('Рейтинговая таблица организаций'!AE117&lt;5,"Количество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28" s="17">
        <f>'Рейтинговая таблица организаций'!AE117</f>
        <v>4</v>
      </c>
      <c r="AF128" s="12">
        <f>IF('Рейтинговая таблица организаций'!AE117&lt;1,0,(IF('Рейтинговая таблица организаций'!AE117&lt;5,20,100)))</f>
        <v>20</v>
      </c>
      <c r="AG128" s="12" t="s">
        <v>165</v>
      </c>
      <c r="AH128" s="12">
        <f>'Рейтинговая таблица организаций'!AF117</f>
        <v>2</v>
      </c>
      <c r="AI128" s="12">
        <f>'Рейтинговая таблица организаций'!AG117</f>
        <v>2</v>
      </c>
      <c r="AJ128" s="12" t="s">
        <v>166</v>
      </c>
      <c r="AK128" s="12">
        <f>'Рейтинговая таблица организаций'!AL117</f>
        <v>17</v>
      </c>
      <c r="AL128" s="12">
        <f>'Рейтинговая таблица организаций'!AM117</f>
        <v>17</v>
      </c>
      <c r="AM128" s="12" t="s">
        <v>167</v>
      </c>
      <c r="AN128" s="12">
        <f>'Рейтинговая таблица организаций'!AN117</f>
        <v>17</v>
      </c>
      <c r="AO128" s="12">
        <f>'Рейтинговая таблица организаций'!AO117</f>
        <v>17</v>
      </c>
      <c r="AP128" s="12" t="s">
        <v>168</v>
      </c>
      <c r="AQ128" s="12">
        <f>'Рейтинговая таблица организаций'!AP117</f>
        <v>15</v>
      </c>
      <c r="AR128" s="12">
        <f>'Рейтинговая таблица организаций'!AQ117</f>
        <v>15</v>
      </c>
      <c r="AS128" s="12" t="s">
        <v>169</v>
      </c>
      <c r="AT128" s="12">
        <f>'Рейтинговая таблица организаций'!AV117</f>
        <v>17</v>
      </c>
      <c r="AU128" s="12">
        <f>'Рейтинговая таблица организаций'!AW117</f>
        <v>17</v>
      </c>
      <c r="AV128" s="12" t="s">
        <v>170</v>
      </c>
      <c r="AW128" s="12">
        <f>'Рейтинговая таблица организаций'!AX117</f>
        <v>17</v>
      </c>
      <c r="AX128" s="12">
        <f>'Рейтинговая таблица организаций'!AY117</f>
        <v>17</v>
      </c>
      <c r="AY128" s="12" t="s">
        <v>171</v>
      </c>
      <c r="AZ128" s="12">
        <f>'Рейтинговая таблица организаций'!AZ117</f>
        <v>17</v>
      </c>
      <c r="BA128" s="12">
        <f>'Рейтинговая таблица организаций'!BA117</f>
        <v>17</v>
      </c>
    </row>
    <row r="129" spans="1:53" ht="15.75">
      <c r="A129" s="9">
        <f>'бланки '!CY120</f>
        <v>115</v>
      </c>
      <c r="B129" s="9" t="str">
        <f>'бланки '!C120</f>
        <v>Бюджетное общеобразовательное учреждение Троснянского района Орловской области «Воронецкая средняя общеобразовательная школа»</v>
      </c>
      <c r="C129" s="9">
        <f>'для bus.gov.ru'!C118</f>
        <v>54</v>
      </c>
      <c r="D129" s="9">
        <f>'для bus.gov.ru'!D118</f>
        <v>42</v>
      </c>
      <c r="E129" s="15">
        <f>'для bus.gov.ru'!H118</f>
        <v>0.77777777777777779</v>
      </c>
      <c r="F129" s="10" t="s">
        <v>160</v>
      </c>
      <c r="G129" s="11">
        <f>'Рейтинговая таблица организаций'!D118</f>
        <v>14</v>
      </c>
      <c r="H129" s="11">
        <f>'Рейтинговая таблица организаций'!E118</f>
        <v>14</v>
      </c>
      <c r="I129" s="10" t="s">
        <v>161</v>
      </c>
      <c r="J129" s="11">
        <f>'Рейтинговая таблица организаций'!F118</f>
        <v>55</v>
      </c>
      <c r="K129" s="11">
        <f>'Рейтинговая таблица организаций'!G118</f>
        <v>56</v>
      </c>
      <c r="L129" s="12" t="str">
        <f>IF('Рейтинговая таблица организаций'!H118&lt;1,"Отсутствуют или не функционируют дистанционные способы взаимодействия",(IF('Рейтинговая таблица организаций'!H118&lt;4,"В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29" s="17">
        <f>'Рейтинговая таблица организаций'!H118</f>
        <v>4</v>
      </c>
      <c r="N129" s="12">
        <f>IF('Рейтинговая таблица организаций'!H118&lt;1,0,(IF('Рейтинговая таблица организаций'!H118&lt;4,30,100)))</f>
        <v>100</v>
      </c>
      <c r="O129" s="12" t="s">
        <v>162</v>
      </c>
      <c r="P129" s="12">
        <f>'Рейтинговая таблица организаций'!I118</f>
        <v>41</v>
      </c>
      <c r="Q129" s="12">
        <f>'Рейтинговая таблица организаций'!J118</f>
        <v>41</v>
      </c>
      <c r="R129" s="12" t="s">
        <v>163</v>
      </c>
      <c r="S129" s="12">
        <f>'Рейтинговая таблица организаций'!K118</f>
        <v>40</v>
      </c>
      <c r="T129" s="12">
        <f>'Рейтинговая таблица организаций'!L118</f>
        <v>40</v>
      </c>
      <c r="U129" s="12" t="str">
        <f>IF('Рейтинговая таблица организаций'!U118&lt;1,"Отсутствуют комфортные условия",(IF('Рейтинговая таблица организаций'!U118&lt;5,"Количество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29" s="17">
        <f>'Рейтинговая таблица организаций'!U118</f>
        <v>5</v>
      </c>
      <c r="W129" s="12">
        <f>IF('Рейтинговая таблица организаций'!U118&lt;1,0,(IF('Рейтинговая таблица организаций'!U118&lt;4,20,100)))</f>
        <v>100</v>
      </c>
      <c r="X129" s="12" t="s">
        <v>164</v>
      </c>
      <c r="Y129" s="12">
        <f>'Рейтинговая таблица организаций'!X118</f>
        <v>42</v>
      </c>
      <c r="Z129" s="12">
        <f>'Рейтинговая таблица организаций'!Y118</f>
        <v>42</v>
      </c>
      <c r="AA129" s="12" t="str">
        <f>IF('Рейтинговая таблица организаций'!AD118&lt;1,"Отсутствуют условия доступности для инвалидов",(IF('Рейтинговая таблица организаций'!AD118&lt;5,"Количество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29" s="16">
        <f>'Рейтинговая таблица организаций'!AD118</f>
        <v>3</v>
      </c>
      <c r="AC129" s="12">
        <f>IF('Рейтинговая таблица организаций'!AD118&lt;1,0,(IF('Рейтинговая таблица организаций'!AD118&lt;5,20,100)))</f>
        <v>20</v>
      </c>
      <c r="AD129" s="12" t="str">
        <f>IF('Рейтинговая таблица организаций'!AE118&lt;1,"Отсутствуют условия доступности, позволяющие инвалидам получать услуги наравне с другими",(IF('Рейтинговая таблица организаций'!AE118&lt;5,"Количество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29" s="17">
        <f>'Рейтинговая таблица организаций'!AE118</f>
        <v>5</v>
      </c>
      <c r="AF129" s="12">
        <f>IF('Рейтинговая таблица организаций'!AE118&lt;1,0,(IF('Рейтинговая таблица организаций'!AE118&lt;5,20,100)))</f>
        <v>100</v>
      </c>
      <c r="AG129" s="12" t="s">
        <v>165</v>
      </c>
      <c r="AH129" s="12">
        <f>'Рейтинговая таблица организаций'!AF118</f>
        <v>4</v>
      </c>
      <c r="AI129" s="12">
        <f>'Рейтинговая таблица организаций'!AG118</f>
        <v>4</v>
      </c>
      <c r="AJ129" s="12" t="s">
        <v>166</v>
      </c>
      <c r="AK129" s="12">
        <f>'Рейтинговая таблица организаций'!AL118</f>
        <v>42</v>
      </c>
      <c r="AL129" s="12">
        <f>'Рейтинговая таблица организаций'!AM118</f>
        <v>42</v>
      </c>
      <c r="AM129" s="12" t="s">
        <v>167</v>
      </c>
      <c r="AN129" s="12">
        <f>'Рейтинговая таблица организаций'!AN118</f>
        <v>42</v>
      </c>
      <c r="AO129" s="12">
        <f>'Рейтинговая таблица организаций'!AO118</f>
        <v>42</v>
      </c>
      <c r="AP129" s="12" t="s">
        <v>168</v>
      </c>
      <c r="AQ129" s="12">
        <f>'Рейтинговая таблица организаций'!AP118</f>
        <v>35</v>
      </c>
      <c r="AR129" s="12">
        <f>'Рейтинговая таблица организаций'!AQ118</f>
        <v>35</v>
      </c>
      <c r="AS129" s="12" t="s">
        <v>169</v>
      </c>
      <c r="AT129" s="12">
        <f>'Рейтинговая таблица организаций'!AV118</f>
        <v>42</v>
      </c>
      <c r="AU129" s="12">
        <f>'Рейтинговая таблица организаций'!AW118</f>
        <v>42</v>
      </c>
      <c r="AV129" s="12" t="s">
        <v>170</v>
      </c>
      <c r="AW129" s="12">
        <f>'Рейтинговая таблица организаций'!AX118</f>
        <v>42</v>
      </c>
      <c r="AX129" s="12">
        <f>'Рейтинговая таблица организаций'!AY118</f>
        <v>42</v>
      </c>
      <c r="AY129" s="12" t="s">
        <v>171</v>
      </c>
      <c r="AZ129" s="12">
        <f>'Рейтинговая таблица организаций'!AZ118</f>
        <v>42</v>
      </c>
      <c r="BA129" s="12">
        <f>'Рейтинговая таблица организаций'!BA118</f>
        <v>42</v>
      </c>
    </row>
    <row r="130" spans="1:53" ht="15.75">
      <c r="A130" s="9">
        <f>'бланки '!CY121</f>
        <v>116</v>
      </c>
      <c r="B130" s="9" t="str">
        <f>'бланки '!C121</f>
        <v>Бюджетное общеобразовательное учреждение Троснянского района Орловской области «Никольская средняя общеобразовательная школа»</v>
      </c>
      <c r="C130" s="9">
        <f>'для bus.gov.ru'!C119</f>
        <v>76</v>
      </c>
      <c r="D130" s="9">
        <f>'для bus.gov.ru'!D119</f>
        <v>55</v>
      </c>
      <c r="E130" s="15">
        <f>'для bus.gov.ru'!H119</f>
        <v>0.72368421052631582</v>
      </c>
      <c r="F130" s="10" t="s">
        <v>160</v>
      </c>
      <c r="G130" s="11">
        <f>'Рейтинговая таблица организаций'!D119</f>
        <v>13</v>
      </c>
      <c r="H130" s="11">
        <f>'Рейтинговая таблица организаций'!E119</f>
        <v>13</v>
      </c>
      <c r="I130" s="10" t="s">
        <v>161</v>
      </c>
      <c r="J130" s="11">
        <f>'Рейтинговая таблица организаций'!F119</f>
        <v>50</v>
      </c>
      <c r="K130" s="11">
        <f>'Рейтинговая таблица организаций'!G119</f>
        <v>54</v>
      </c>
      <c r="L130" s="12" t="str">
        <f>IF('Рейтинговая таблица организаций'!H119&lt;1,"Отсутствуют или не функционируют дистанционные способы взаимодействия",(IF('Рейтинговая таблица организаций'!H119&lt;4,"В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30" s="17">
        <f>'Рейтинговая таблица организаций'!H119</f>
        <v>3</v>
      </c>
      <c r="N130" s="12">
        <f>IF('Рейтинговая таблица организаций'!H119&lt;1,0,(IF('Рейтинговая таблица организаций'!H119&lt;4,30,100)))</f>
        <v>30</v>
      </c>
      <c r="O130" s="12" t="s">
        <v>162</v>
      </c>
      <c r="P130" s="12">
        <f>'Рейтинговая таблица организаций'!I119</f>
        <v>52</v>
      </c>
      <c r="Q130" s="12">
        <f>'Рейтинговая таблица организаций'!J119</f>
        <v>52</v>
      </c>
      <c r="R130" s="12" t="s">
        <v>163</v>
      </c>
      <c r="S130" s="12">
        <f>'Рейтинговая таблица организаций'!K119</f>
        <v>49</v>
      </c>
      <c r="T130" s="12">
        <f>'Рейтинговая таблица организаций'!L119</f>
        <v>50</v>
      </c>
      <c r="U130" s="12" t="str">
        <f>IF('Рейтинговая таблица организаций'!U119&lt;1,"Отсутствуют комфортные условия",(IF('Рейтинговая таблица организаций'!U119&lt;5,"Количество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0" s="17">
        <f>'Рейтинговая таблица организаций'!U119</f>
        <v>5</v>
      </c>
      <c r="W130" s="12">
        <f>IF('Рейтинговая таблица организаций'!U119&lt;1,0,(IF('Рейтинговая таблица организаций'!U119&lt;4,20,100)))</f>
        <v>100</v>
      </c>
      <c r="X130" s="12" t="s">
        <v>164</v>
      </c>
      <c r="Y130" s="12">
        <f>'Рейтинговая таблица организаций'!X119</f>
        <v>54</v>
      </c>
      <c r="Z130" s="12">
        <f>'Рейтинговая таблица организаций'!Y119</f>
        <v>55</v>
      </c>
      <c r="AA130" s="12" t="str">
        <f>IF('Рейтинговая таблица организаций'!AD119&lt;1,"Отсутствуют условия доступности для инвалидов",(IF('Рейтинговая таблица организаций'!AD119&lt;5,"Количество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0" s="16">
        <f>'Рейтинговая таблица организаций'!AD119</f>
        <v>1</v>
      </c>
      <c r="AC130" s="12">
        <f>IF('Рейтинговая таблица организаций'!AD119&lt;1,0,(IF('Рейтинговая таблица организаций'!AD119&lt;5,20,100)))</f>
        <v>20</v>
      </c>
      <c r="AD130" s="12" t="str">
        <f>IF('Рейтинговая таблица организаций'!AE119&lt;1,"Отсутствуют условия доступности, позволяющие инвалидам получать услуги наравне с другими",(IF('Рейтинговая таблица организаций'!AE119&lt;5,"Количество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0" s="17">
        <f>'Рейтинговая таблица организаций'!AE119</f>
        <v>5</v>
      </c>
      <c r="AF130" s="12">
        <f>IF('Рейтинговая таблица организаций'!AE119&lt;1,0,(IF('Рейтинговая таблица организаций'!AE119&lt;5,20,100)))</f>
        <v>100</v>
      </c>
      <c r="AG130" s="12" t="s">
        <v>165</v>
      </c>
      <c r="AH130" s="12">
        <f>'Рейтинговая таблица организаций'!AF119</f>
        <v>17</v>
      </c>
      <c r="AI130" s="12">
        <f>'Рейтинговая таблица организаций'!AG119</f>
        <v>17</v>
      </c>
      <c r="AJ130" s="12" t="s">
        <v>166</v>
      </c>
      <c r="AK130" s="12">
        <f>'Рейтинговая таблица организаций'!AL119</f>
        <v>55</v>
      </c>
      <c r="AL130" s="12">
        <f>'Рейтинговая таблица организаций'!AM119</f>
        <v>55</v>
      </c>
      <c r="AM130" s="12" t="s">
        <v>167</v>
      </c>
      <c r="AN130" s="12">
        <f>'Рейтинговая таблица организаций'!AN119</f>
        <v>55</v>
      </c>
      <c r="AO130" s="12">
        <f>'Рейтинговая таблица организаций'!AO119</f>
        <v>55</v>
      </c>
      <c r="AP130" s="12" t="s">
        <v>168</v>
      </c>
      <c r="AQ130" s="12">
        <f>'Рейтинговая таблица организаций'!AP119</f>
        <v>52</v>
      </c>
      <c r="AR130" s="12">
        <f>'Рейтинговая таблица организаций'!AQ119</f>
        <v>52</v>
      </c>
      <c r="AS130" s="12" t="s">
        <v>169</v>
      </c>
      <c r="AT130" s="12">
        <f>'Рейтинговая таблица организаций'!AV119</f>
        <v>55</v>
      </c>
      <c r="AU130" s="12">
        <f>'Рейтинговая таблица организаций'!AW119</f>
        <v>55</v>
      </c>
      <c r="AV130" s="12" t="s">
        <v>170</v>
      </c>
      <c r="AW130" s="12">
        <f>'Рейтинговая таблица организаций'!AX119</f>
        <v>55</v>
      </c>
      <c r="AX130" s="12">
        <f>'Рейтинговая таблица организаций'!AY119</f>
        <v>55</v>
      </c>
      <c r="AY130" s="12" t="s">
        <v>171</v>
      </c>
      <c r="AZ130" s="12">
        <f>'Рейтинговая таблица организаций'!AZ119</f>
        <v>55</v>
      </c>
      <c r="BA130" s="12">
        <f>'Рейтинговая таблица организаций'!BA119</f>
        <v>55</v>
      </c>
    </row>
    <row r="131" spans="1:53" ht="15.75">
      <c r="A131" s="9">
        <f>'бланки '!CY122</f>
        <v>117</v>
      </c>
      <c r="B131" s="9" t="str">
        <f>'бланки '!C122</f>
        <v>Муниципальное бюджетное общеобразовательное учреждение «Малоархангельская средняя общеобразовательная школа № 2»</v>
      </c>
      <c r="C131" s="9">
        <f>'для bus.gov.ru'!C120</f>
        <v>36</v>
      </c>
      <c r="D131" s="9">
        <f>'для bus.gov.ru'!D120</f>
        <v>54</v>
      </c>
      <c r="E131" s="15">
        <f>'для bus.gov.ru'!H120</f>
        <v>1.5</v>
      </c>
      <c r="F131" s="10" t="s">
        <v>160</v>
      </c>
      <c r="G131" s="11">
        <f>'Рейтинговая таблица организаций'!D120</f>
        <v>14</v>
      </c>
      <c r="H131" s="11">
        <f>'Рейтинговая таблица организаций'!E120</f>
        <v>14</v>
      </c>
      <c r="I131" s="10" t="s">
        <v>161</v>
      </c>
      <c r="J131" s="11">
        <f>'Рейтинговая таблица организаций'!F120</f>
        <v>52.5</v>
      </c>
      <c r="K131" s="11">
        <f>'Рейтинговая таблица организаций'!G120</f>
        <v>56</v>
      </c>
      <c r="L131" s="12" t="str">
        <f>IF('Рейтинговая таблица организаций'!H120&lt;1,"Отсутствуют или не функционируют дистанционные способы взаимодействия",(IF('Рейтинговая таблица организаций'!H120&lt;4,"В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1" s="17">
        <f>'Рейтинговая таблица организаций'!H120</f>
        <v>4</v>
      </c>
      <c r="N131" s="12">
        <f>IF('Рейтинговая таблица организаций'!H120&lt;1,0,(IF('Рейтинговая таблица организаций'!H120&lt;4,30,100)))</f>
        <v>100</v>
      </c>
      <c r="O131" s="12" t="s">
        <v>162</v>
      </c>
      <c r="P131" s="12">
        <f>'Рейтинговая таблица организаций'!I120</f>
        <v>50</v>
      </c>
      <c r="Q131" s="12">
        <f>'Рейтинговая таблица организаций'!J120</f>
        <v>50</v>
      </c>
      <c r="R131" s="12" t="s">
        <v>163</v>
      </c>
      <c r="S131" s="12">
        <f>'Рейтинговая таблица организаций'!K120</f>
        <v>50</v>
      </c>
      <c r="T131" s="12">
        <f>'Рейтинговая таблица организаций'!L120</f>
        <v>50</v>
      </c>
      <c r="U131" s="12" t="str">
        <f>IF('Рейтинговая таблица организаций'!U120&lt;1,"Отсутствуют комфортные условия",(IF('Рейтинговая таблица организаций'!U120&lt;5,"Количество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1" s="17">
        <f>'Рейтинговая таблица организаций'!U120</f>
        <v>5</v>
      </c>
      <c r="W131" s="12">
        <f>IF('Рейтинговая таблица организаций'!U120&lt;1,0,(IF('Рейтинговая таблица организаций'!U120&lt;4,20,100)))</f>
        <v>100</v>
      </c>
      <c r="X131" s="12" t="s">
        <v>164</v>
      </c>
      <c r="Y131" s="12">
        <f>'Рейтинговая таблица организаций'!X120</f>
        <v>53</v>
      </c>
      <c r="Z131" s="12">
        <f>'Рейтинговая таблица организаций'!Y120</f>
        <v>54</v>
      </c>
      <c r="AA131" s="12" t="str">
        <f>IF('Рейтинговая таблица организаций'!AD120&lt;1,"Отсутствуют условия доступности для инвалидов",(IF('Рейтинговая таблица организаций'!AD120&lt;5,"Количество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1" s="16">
        <f>'Рейтинговая таблица организаций'!AD120</f>
        <v>0</v>
      </c>
      <c r="AC131" s="12">
        <f>IF('Рейтинговая таблица организаций'!AD120&lt;1,0,(IF('Рейтинговая таблица организаций'!AD120&lt;5,20,100)))</f>
        <v>0</v>
      </c>
      <c r="AD131" s="12" t="str">
        <f>IF('Рейтинговая таблица организаций'!AE120&lt;1,"Отсутствуют условия доступности, позволяющие инвалидам получать услуги наравне с другими",(IF('Рейтинговая таблица организаций'!AE120&lt;5,"Количество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1" s="17">
        <f>'Рейтинговая таблица организаций'!AE120</f>
        <v>3</v>
      </c>
      <c r="AF131" s="12">
        <f>IF('Рейтинговая таблица организаций'!AE120&lt;1,0,(IF('Рейтинговая таблица организаций'!AE120&lt;5,20,100)))</f>
        <v>20</v>
      </c>
      <c r="AG131" s="12" t="s">
        <v>165</v>
      </c>
      <c r="AH131" s="12">
        <f>'Рейтинговая таблица организаций'!AF120</f>
        <v>15</v>
      </c>
      <c r="AI131" s="12">
        <f>'Рейтинговая таблица организаций'!AG120</f>
        <v>15</v>
      </c>
      <c r="AJ131" s="12" t="s">
        <v>166</v>
      </c>
      <c r="AK131" s="12">
        <f>'Рейтинговая таблица организаций'!AL120</f>
        <v>54</v>
      </c>
      <c r="AL131" s="12">
        <f>'Рейтинговая таблица организаций'!AM120</f>
        <v>54</v>
      </c>
      <c r="AM131" s="12" t="s">
        <v>167</v>
      </c>
      <c r="AN131" s="12">
        <f>'Рейтинговая таблица организаций'!AN120</f>
        <v>54</v>
      </c>
      <c r="AO131" s="12">
        <f>'Рейтинговая таблица организаций'!AO120</f>
        <v>54</v>
      </c>
      <c r="AP131" s="12" t="s">
        <v>168</v>
      </c>
      <c r="AQ131" s="12">
        <f>'Рейтинговая таблица организаций'!AP120</f>
        <v>53</v>
      </c>
      <c r="AR131" s="12">
        <f>'Рейтинговая таблица организаций'!AQ120</f>
        <v>53</v>
      </c>
      <c r="AS131" s="12" t="s">
        <v>169</v>
      </c>
      <c r="AT131" s="12">
        <f>'Рейтинговая таблица организаций'!AV120</f>
        <v>54</v>
      </c>
      <c r="AU131" s="12">
        <f>'Рейтинговая таблица организаций'!AW120</f>
        <v>54</v>
      </c>
      <c r="AV131" s="12" t="s">
        <v>170</v>
      </c>
      <c r="AW131" s="12">
        <f>'Рейтинговая таблица организаций'!AX120</f>
        <v>54</v>
      </c>
      <c r="AX131" s="12">
        <f>'Рейтинговая таблица организаций'!AY120</f>
        <v>54</v>
      </c>
      <c r="AY131" s="12" t="s">
        <v>171</v>
      </c>
      <c r="AZ131" s="12">
        <f>'Рейтинговая таблица организаций'!AZ120</f>
        <v>54</v>
      </c>
      <c r="BA131" s="12">
        <f>'Рейтинговая таблица организаций'!BA120</f>
        <v>54</v>
      </c>
    </row>
    <row r="132" spans="1:53" ht="15.75">
      <c r="A132" s="9">
        <f>'бланки '!CY123</f>
        <v>118</v>
      </c>
      <c r="B132" s="9" t="str">
        <f>'бланки '!C123</f>
        <v>Муниципальное бюджетное общеобразовательное учреждение «Малоархангельская средняя общеобразовательная школа № 1»</v>
      </c>
      <c r="C132" s="9">
        <f>'для bus.gov.ru'!C121</f>
        <v>319</v>
      </c>
      <c r="D132" s="9">
        <f>'для bus.gov.ru'!D121</f>
        <v>277</v>
      </c>
      <c r="E132" s="15">
        <f>'для bus.gov.ru'!H121</f>
        <v>0.86833855799373039</v>
      </c>
      <c r="F132" s="10" t="s">
        <v>160</v>
      </c>
      <c r="G132" s="11">
        <f>'Рейтинговая таблица организаций'!D121</f>
        <v>14</v>
      </c>
      <c r="H132" s="11">
        <f>'Рейтинговая таблица организаций'!E121</f>
        <v>14</v>
      </c>
      <c r="I132" s="10" t="s">
        <v>161</v>
      </c>
      <c r="J132" s="11">
        <f>'Рейтинговая таблица организаций'!F121</f>
        <v>52</v>
      </c>
      <c r="K132" s="11">
        <f>'Рейтинговая таблица организаций'!G121</f>
        <v>56</v>
      </c>
      <c r="L132" s="12" t="str">
        <f>IF('Рейтинговая таблица организаций'!H121&lt;1,"Отсутствуют или не функционируют дистанционные способы взаимодействия",(IF('Рейтинговая таблица организаций'!H121&lt;4,"В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2" s="17">
        <f>'Рейтинговая таблица организаций'!H121</f>
        <v>4</v>
      </c>
      <c r="N132" s="12">
        <f>IF('Рейтинговая таблица организаций'!H121&lt;1,0,(IF('Рейтинговая таблица организаций'!H121&lt;4,30,100)))</f>
        <v>100</v>
      </c>
      <c r="O132" s="12" t="s">
        <v>162</v>
      </c>
      <c r="P132" s="12">
        <f>'Рейтинговая таблица организаций'!I121</f>
        <v>178</v>
      </c>
      <c r="Q132" s="12">
        <f>'Рейтинговая таблица организаций'!J121</f>
        <v>182</v>
      </c>
      <c r="R132" s="12" t="s">
        <v>163</v>
      </c>
      <c r="S132" s="12">
        <f>'Рейтинговая таблица организаций'!K121</f>
        <v>167</v>
      </c>
      <c r="T132" s="12">
        <f>'Рейтинговая таблица организаций'!L121</f>
        <v>167</v>
      </c>
      <c r="U132" s="12" t="str">
        <f>IF('Рейтинговая таблица организаций'!U121&lt;1,"Отсутствуют комфортные условия",(IF('Рейтинговая таблица организаций'!U121&lt;5,"Количество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2" s="17">
        <f>'Рейтинговая таблица организаций'!U121</f>
        <v>5</v>
      </c>
      <c r="W132" s="12">
        <f>IF('Рейтинговая таблица организаций'!U121&lt;1,0,(IF('Рейтинговая таблица организаций'!U121&lt;4,20,100)))</f>
        <v>100</v>
      </c>
      <c r="X132" s="12" t="s">
        <v>164</v>
      </c>
      <c r="Y132" s="12">
        <f>'Рейтинговая таблица организаций'!X121</f>
        <v>274</v>
      </c>
      <c r="Z132" s="12">
        <f>'Рейтинговая таблица организаций'!Y121</f>
        <v>277</v>
      </c>
      <c r="AA132" s="12" t="str">
        <f>IF('Рейтинговая таблица организаций'!AD121&lt;1,"Отсутствуют условия доступности для инвалидов",(IF('Рейтинговая таблица организаций'!AD121&lt;5,"Количество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2" s="16">
        <f>'Рейтинговая таблица организаций'!AD121</f>
        <v>4</v>
      </c>
      <c r="AC132" s="12">
        <f>IF('Рейтинговая таблица организаций'!AD121&lt;1,0,(IF('Рейтинговая таблица организаций'!AD121&lt;5,20,100)))</f>
        <v>20</v>
      </c>
      <c r="AD132" s="12" t="str">
        <f>IF('Рейтинговая таблица организаций'!AE121&lt;1,"Отсутствуют условия доступности, позволяющие инвалидам получать услуги наравне с другими",(IF('Рейтинговая таблица организаций'!AE121&lt;5,"Количество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2" s="17">
        <f>'Рейтинговая таблица организаций'!AE121</f>
        <v>5</v>
      </c>
      <c r="AF132" s="12">
        <f>IF('Рейтинговая таблица организаций'!AE121&lt;1,0,(IF('Рейтинговая таблица организаций'!AE121&lt;5,20,100)))</f>
        <v>100</v>
      </c>
      <c r="AG132" s="12" t="s">
        <v>165</v>
      </c>
      <c r="AH132" s="12">
        <f>'Рейтинговая таблица организаций'!AF121</f>
        <v>14</v>
      </c>
      <c r="AI132" s="12">
        <f>'Рейтинговая таблица организаций'!AG121</f>
        <v>16</v>
      </c>
      <c r="AJ132" s="12" t="s">
        <v>166</v>
      </c>
      <c r="AK132" s="12">
        <f>'Рейтинговая таблица организаций'!AL121</f>
        <v>274</v>
      </c>
      <c r="AL132" s="12">
        <f>'Рейтинговая таблица организаций'!AM121</f>
        <v>277</v>
      </c>
      <c r="AM132" s="12" t="s">
        <v>167</v>
      </c>
      <c r="AN132" s="12">
        <f>'Рейтинговая таблица организаций'!AN121</f>
        <v>271</v>
      </c>
      <c r="AO132" s="12">
        <f>'Рейтинговая таблица организаций'!AO121</f>
        <v>277</v>
      </c>
      <c r="AP132" s="12" t="s">
        <v>168</v>
      </c>
      <c r="AQ132" s="12">
        <f>'Рейтинговая таблица организаций'!AP121</f>
        <v>223</v>
      </c>
      <c r="AR132" s="12">
        <f>'Рейтинговая таблица организаций'!AQ121</f>
        <v>228</v>
      </c>
      <c r="AS132" s="12" t="s">
        <v>169</v>
      </c>
      <c r="AT132" s="12">
        <f>'Рейтинговая таблица организаций'!AV121</f>
        <v>267</v>
      </c>
      <c r="AU132" s="12">
        <f>'Рейтинговая таблица организаций'!AW121</f>
        <v>277</v>
      </c>
      <c r="AV132" s="12" t="s">
        <v>170</v>
      </c>
      <c r="AW132" s="12">
        <f>'Рейтинговая таблица организаций'!AX121</f>
        <v>265</v>
      </c>
      <c r="AX132" s="12">
        <f>'Рейтинговая таблица организаций'!AY121</f>
        <v>277</v>
      </c>
      <c r="AY132" s="12" t="s">
        <v>171</v>
      </c>
      <c r="AZ132" s="12">
        <f>'Рейтинговая таблица организаций'!AZ121</f>
        <v>265</v>
      </c>
      <c r="BA132" s="12">
        <f>'Рейтинговая таблица организаций'!BA121</f>
        <v>277</v>
      </c>
    </row>
    <row r="133" spans="1:53" ht="15.75">
      <c r="A133" s="9">
        <f>'бланки '!CY124</f>
        <v>119</v>
      </c>
      <c r="B133" s="9" t="str">
        <f>'бланки '!C124</f>
        <v>Муниципальное бюджетное общеобразовательное учреждение Малоархангельского района «Совхозская средняя общеобразовательная школа»</v>
      </c>
      <c r="C133" s="9">
        <f>'для bus.gov.ru'!C122</f>
        <v>137</v>
      </c>
      <c r="D133" s="9">
        <f>'для bus.gov.ru'!D122</f>
        <v>136</v>
      </c>
      <c r="E133" s="15">
        <f>'для bus.gov.ru'!H122</f>
        <v>0.99270072992700731</v>
      </c>
      <c r="F133" s="10" t="s">
        <v>160</v>
      </c>
      <c r="G133" s="11">
        <f>'Рейтинговая таблица организаций'!D122</f>
        <v>14</v>
      </c>
      <c r="H133" s="11">
        <f>'Рейтинговая таблица организаций'!E122</f>
        <v>14</v>
      </c>
      <c r="I133" s="10" t="s">
        <v>161</v>
      </c>
      <c r="J133" s="11">
        <f>'Рейтинговая таблица организаций'!F122</f>
        <v>50.5</v>
      </c>
      <c r="K133" s="11">
        <f>'Рейтинговая таблица организаций'!G122</f>
        <v>55</v>
      </c>
      <c r="L133" s="12" t="str">
        <f>IF('Рейтинговая таблица организаций'!H122&lt;1,"Отсутствуют или не функционируют дистанционные способы взаимодействия",(IF('Рейтинговая таблица организаций'!H122&lt;4,"В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3" s="17">
        <f>'Рейтинговая таблица организаций'!H122</f>
        <v>4</v>
      </c>
      <c r="N133" s="12">
        <f>IF('Рейтинговая таблица организаций'!H122&lt;1,0,(IF('Рейтинговая таблица организаций'!H122&lt;4,30,100)))</f>
        <v>100</v>
      </c>
      <c r="O133" s="12" t="s">
        <v>162</v>
      </c>
      <c r="P133" s="12">
        <f>'Рейтинговая таблица организаций'!I122</f>
        <v>107</v>
      </c>
      <c r="Q133" s="12">
        <f>'Рейтинговая таблица организаций'!J122</f>
        <v>108</v>
      </c>
      <c r="R133" s="12" t="s">
        <v>163</v>
      </c>
      <c r="S133" s="12">
        <f>'Рейтинговая таблица организаций'!K122</f>
        <v>105</v>
      </c>
      <c r="T133" s="12">
        <f>'Рейтинговая таблица организаций'!L122</f>
        <v>105</v>
      </c>
      <c r="U133" s="12" t="str">
        <f>IF('Рейтинговая таблица организаций'!U122&lt;1,"Отсутствуют комфортные условия",(IF('Рейтинговая таблица организаций'!U122&lt;5,"Количество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3" s="17">
        <f>'Рейтинговая таблица организаций'!U122</f>
        <v>5</v>
      </c>
      <c r="W133" s="12">
        <f>IF('Рейтинговая таблица организаций'!U122&lt;1,0,(IF('Рейтинговая таблица организаций'!U122&lt;4,20,100)))</f>
        <v>100</v>
      </c>
      <c r="X133" s="12" t="s">
        <v>164</v>
      </c>
      <c r="Y133" s="12">
        <f>'Рейтинговая таблица организаций'!X122</f>
        <v>133</v>
      </c>
      <c r="Z133" s="12">
        <f>'Рейтинговая таблица организаций'!Y122</f>
        <v>136</v>
      </c>
      <c r="AA133" s="12" t="str">
        <f>IF('Рейтинговая таблица организаций'!AD122&lt;1,"Отсутствуют условия доступности для инвалидов",(IF('Рейтинговая таблица организаций'!AD122&lt;5,"Количество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3" s="16">
        <f>'Рейтинговая таблица организаций'!AD122</f>
        <v>0</v>
      </c>
      <c r="AC133" s="12">
        <f>IF('Рейтинговая таблица организаций'!AD122&lt;1,0,(IF('Рейтинговая таблица организаций'!AD122&lt;5,20,100)))</f>
        <v>0</v>
      </c>
      <c r="AD133" s="12" t="str">
        <f>IF('Рейтинговая таблица организаций'!AE122&lt;1,"Отсутствуют условия доступности, позволяющие инвалидам получать услуги наравне с другими",(IF('Рейтинговая таблица организаций'!AE122&lt;5,"Количество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3" s="17">
        <f>'Рейтинговая таблица организаций'!AE122</f>
        <v>3</v>
      </c>
      <c r="AF133" s="12">
        <f>IF('Рейтинговая таблица организаций'!AE122&lt;1,0,(IF('Рейтинговая таблица организаций'!AE122&lt;5,20,100)))</f>
        <v>20</v>
      </c>
      <c r="AG133" s="12" t="s">
        <v>165</v>
      </c>
      <c r="AH133" s="12">
        <f>'Рейтинговая таблица организаций'!AF122</f>
        <v>6</v>
      </c>
      <c r="AI133" s="12">
        <f>'Рейтинговая таблица организаций'!AG122</f>
        <v>7</v>
      </c>
      <c r="AJ133" s="12" t="s">
        <v>166</v>
      </c>
      <c r="AK133" s="12">
        <f>'Рейтинговая таблица организаций'!AL122</f>
        <v>130</v>
      </c>
      <c r="AL133" s="12">
        <f>'Рейтинговая таблица организаций'!AM122</f>
        <v>136</v>
      </c>
      <c r="AM133" s="12" t="s">
        <v>167</v>
      </c>
      <c r="AN133" s="12">
        <f>'Рейтинговая таблица организаций'!AN122</f>
        <v>136</v>
      </c>
      <c r="AO133" s="12">
        <f>'Рейтинговая таблица организаций'!AO122</f>
        <v>136</v>
      </c>
      <c r="AP133" s="12" t="s">
        <v>168</v>
      </c>
      <c r="AQ133" s="12">
        <f>'Рейтинговая таблица организаций'!AP122</f>
        <v>123</v>
      </c>
      <c r="AR133" s="12">
        <f>'Рейтинговая таблица организаций'!AQ122</f>
        <v>125</v>
      </c>
      <c r="AS133" s="12" t="s">
        <v>169</v>
      </c>
      <c r="AT133" s="12">
        <f>'Рейтинговая таблица организаций'!AV122</f>
        <v>134</v>
      </c>
      <c r="AU133" s="12">
        <f>'Рейтинговая таблица организаций'!AW122</f>
        <v>136</v>
      </c>
      <c r="AV133" s="12" t="s">
        <v>170</v>
      </c>
      <c r="AW133" s="12">
        <f>'Рейтинговая таблица организаций'!AX122</f>
        <v>132</v>
      </c>
      <c r="AX133" s="12">
        <f>'Рейтинговая таблица организаций'!AY122</f>
        <v>136</v>
      </c>
      <c r="AY133" s="12" t="s">
        <v>171</v>
      </c>
      <c r="AZ133" s="12">
        <f>'Рейтинговая таблица организаций'!AZ122</f>
        <v>134</v>
      </c>
      <c r="BA133" s="12">
        <f>'Рейтинговая таблица организаций'!BA122</f>
        <v>136</v>
      </c>
    </row>
    <row r="134" spans="1:53" ht="15.75">
      <c r="A134" s="9">
        <f>'бланки '!CY125</f>
        <v>120</v>
      </c>
      <c r="B134" s="9" t="str">
        <f>'бланки '!C125</f>
        <v>Муниципальное бюджетное общеобразовательное учреждение Малоархангельского района «Луковская средняя общеобразовательная школа»</v>
      </c>
      <c r="C134" s="9">
        <f>'для bus.gov.ru'!C123</f>
        <v>56</v>
      </c>
      <c r="D134" s="9">
        <f>'для bus.gov.ru'!D123</f>
        <v>65</v>
      </c>
      <c r="E134" s="15">
        <f>'для bus.gov.ru'!H123</f>
        <v>1.1607142857142858</v>
      </c>
      <c r="F134" s="10" t="s">
        <v>160</v>
      </c>
      <c r="G134" s="11">
        <f>'Рейтинговая таблица организаций'!D123</f>
        <v>14</v>
      </c>
      <c r="H134" s="11">
        <f>'Рейтинговая таблица организаций'!E123</f>
        <v>14</v>
      </c>
      <c r="I134" s="10" t="s">
        <v>161</v>
      </c>
      <c r="J134" s="11">
        <f>'Рейтинговая таблица организаций'!F123</f>
        <v>53</v>
      </c>
      <c r="K134" s="11">
        <f>'Рейтинговая таблица организаций'!G123</f>
        <v>56</v>
      </c>
      <c r="L134" s="12" t="str">
        <f>IF('Рейтинговая таблица организаций'!H123&lt;1,"Отсутствуют или не функционируют дистанционные способы взаимодействия",(IF('Рейтинговая таблица организаций'!H123&lt;4,"В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4" s="17">
        <f>'Рейтинговая таблица организаций'!H123</f>
        <v>4</v>
      </c>
      <c r="N134" s="12">
        <f>IF('Рейтинговая таблица организаций'!H123&lt;1,0,(IF('Рейтинговая таблица организаций'!H123&lt;4,30,100)))</f>
        <v>100</v>
      </c>
      <c r="O134" s="12" t="s">
        <v>162</v>
      </c>
      <c r="P134" s="12">
        <f>'Рейтинговая таблица организаций'!I123</f>
        <v>42</v>
      </c>
      <c r="Q134" s="12">
        <f>'Рейтинговая таблица организаций'!J123</f>
        <v>42</v>
      </c>
      <c r="R134" s="12" t="s">
        <v>163</v>
      </c>
      <c r="S134" s="12">
        <f>'Рейтинговая таблица организаций'!K123</f>
        <v>21</v>
      </c>
      <c r="T134" s="12">
        <f>'Рейтинговая таблица организаций'!L123</f>
        <v>22</v>
      </c>
      <c r="U134" s="12" t="str">
        <f>IF('Рейтинговая таблица организаций'!U123&lt;1,"Отсутствуют комфортные условия",(IF('Рейтинговая таблица организаций'!U123&lt;5,"Количество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4" s="17">
        <f>'Рейтинговая таблица организаций'!U123</f>
        <v>5</v>
      </c>
      <c r="W134" s="12">
        <f>IF('Рейтинговая таблица организаций'!U123&lt;1,0,(IF('Рейтинговая таблица организаций'!U123&lt;4,20,100)))</f>
        <v>100</v>
      </c>
      <c r="X134" s="12" t="s">
        <v>164</v>
      </c>
      <c r="Y134" s="12">
        <f>'Рейтинговая таблица организаций'!X123</f>
        <v>64</v>
      </c>
      <c r="Z134" s="12">
        <f>'Рейтинговая таблица организаций'!Y123</f>
        <v>65</v>
      </c>
      <c r="AA134" s="12" t="str">
        <f>IF('Рейтинговая таблица организаций'!AD123&lt;1,"Отсутствуют условия доступности для инвалидов",(IF('Рейтинговая таблица организаций'!AD123&lt;5,"Количество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4" s="16">
        <f>'Рейтинговая таблица организаций'!AD123</f>
        <v>3</v>
      </c>
      <c r="AC134" s="12">
        <f>IF('Рейтинговая таблица организаций'!AD123&lt;1,0,(IF('Рейтинговая таблица организаций'!AD123&lt;5,20,100)))</f>
        <v>20</v>
      </c>
      <c r="AD134" s="12" t="str">
        <f>IF('Рейтинговая таблица организаций'!AE123&lt;1,"Отсутствуют условия доступности, позволяющие инвалидам получать услуги наравне с другими",(IF('Рейтинговая таблица организаций'!AE123&lt;5,"Количество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34" s="17">
        <f>'Рейтинговая таблица организаций'!AE123</f>
        <v>5</v>
      </c>
      <c r="AF134" s="12">
        <f>IF('Рейтинговая таблица организаций'!AE123&lt;1,0,(IF('Рейтинговая таблица организаций'!AE123&lt;5,20,100)))</f>
        <v>100</v>
      </c>
      <c r="AG134" s="12" t="s">
        <v>165</v>
      </c>
      <c r="AH134" s="12">
        <f>'Рейтинговая таблица организаций'!AF123</f>
        <v>1</v>
      </c>
      <c r="AI134" s="12">
        <f>'Рейтинговая таблица организаций'!AG123</f>
        <v>1</v>
      </c>
      <c r="AJ134" s="12" t="s">
        <v>166</v>
      </c>
      <c r="AK134" s="12">
        <f>'Рейтинговая таблица организаций'!AL123</f>
        <v>65</v>
      </c>
      <c r="AL134" s="12">
        <f>'Рейтинговая таблица организаций'!AM123</f>
        <v>65</v>
      </c>
      <c r="AM134" s="12" t="s">
        <v>167</v>
      </c>
      <c r="AN134" s="12">
        <f>'Рейтинговая таблица организаций'!AN123</f>
        <v>64</v>
      </c>
      <c r="AO134" s="12">
        <f>'Рейтинговая таблица организаций'!AO123</f>
        <v>65</v>
      </c>
      <c r="AP134" s="12" t="s">
        <v>168</v>
      </c>
      <c r="AQ134" s="12">
        <f>'Рейтинговая таблица организаций'!AP123</f>
        <v>46</v>
      </c>
      <c r="AR134" s="12">
        <f>'Рейтинговая таблица организаций'!AQ123</f>
        <v>46</v>
      </c>
      <c r="AS134" s="12" t="s">
        <v>169</v>
      </c>
      <c r="AT134" s="12">
        <f>'Рейтинговая таблица организаций'!AV123</f>
        <v>65</v>
      </c>
      <c r="AU134" s="12">
        <f>'Рейтинговая таблица организаций'!AW123</f>
        <v>65</v>
      </c>
      <c r="AV134" s="12" t="s">
        <v>170</v>
      </c>
      <c r="AW134" s="12">
        <f>'Рейтинговая таблица организаций'!AX123</f>
        <v>64</v>
      </c>
      <c r="AX134" s="12">
        <f>'Рейтинговая таблица организаций'!AY123</f>
        <v>65</v>
      </c>
      <c r="AY134" s="12" t="s">
        <v>171</v>
      </c>
      <c r="AZ134" s="12">
        <f>'Рейтинговая таблица организаций'!AZ123</f>
        <v>65</v>
      </c>
      <c r="BA134" s="12">
        <f>'Рейтинговая таблица организаций'!BA123</f>
        <v>65</v>
      </c>
    </row>
    <row r="135" spans="1:53" ht="15.75">
      <c r="A135" s="9">
        <f>'бланки '!CY126</f>
        <v>121</v>
      </c>
      <c r="B135" s="9" t="str">
        <f>'бланки '!C126</f>
        <v>Муниципальное бюджетное общеобразовательное учреждение Малоархангельского района «Каменская средняя общеобразовательная школа»</v>
      </c>
      <c r="C135" s="9">
        <f>'для bus.gov.ru'!C124</f>
        <v>35</v>
      </c>
      <c r="D135" s="9">
        <f>'для bus.gov.ru'!D124</f>
        <v>26</v>
      </c>
      <c r="E135" s="15">
        <f>'для bus.gov.ru'!H124</f>
        <v>0.74285714285714288</v>
      </c>
      <c r="F135" s="10" t="s">
        <v>160</v>
      </c>
      <c r="G135" s="11">
        <f>'Рейтинговая таблица организаций'!D124</f>
        <v>14</v>
      </c>
      <c r="H135" s="11">
        <f>'Рейтинговая таблица организаций'!E124</f>
        <v>14</v>
      </c>
      <c r="I135" s="10" t="s">
        <v>161</v>
      </c>
      <c r="J135" s="11">
        <f>'Рейтинговая таблица организаций'!F124</f>
        <v>41.5</v>
      </c>
      <c r="K135" s="11">
        <f>'Рейтинговая таблица организаций'!G124</f>
        <v>54</v>
      </c>
      <c r="L135" s="12" t="str">
        <f>IF('Рейтинговая таблица организаций'!H124&lt;1,"Отсутствуют или не функционируют дистанционные способы взаимодействия",(IF('Рейтинговая таблица организаций'!H124&lt;4,"В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5" s="17">
        <f>'Рейтинговая таблица организаций'!H124</f>
        <v>4</v>
      </c>
      <c r="N135" s="12">
        <f>IF('Рейтинговая таблица организаций'!H124&lt;1,0,(IF('Рейтинговая таблица организаций'!H124&lt;4,30,100)))</f>
        <v>100</v>
      </c>
      <c r="O135" s="12" t="s">
        <v>162</v>
      </c>
      <c r="P135" s="12">
        <f>'Рейтинговая таблица организаций'!I124</f>
        <v>25</v>
      </c>
      <c r="Q135" s="12">
        <f>'Рейтинговая таблица организаций'!J124</f>
        <v>25</v>
      </c>
      <c r="R135" s="12" t="s">
        <v>163</v>
      </c>
      <c r="S135" s="12">
        <f>'Рейтинговая таблица организаций'!K124</f>
        <v>25</v>
      </c>
      <c r="T135" s="12">
        <f>'Рейтинговая таблица организаций'!L124</f>
        <v>25</v>
      </c>
      <c r="U135" s="12" t="str">
        <f>IF('Рейтинговая таблица организаций'!U124&lt;1,"Отсутствуют комфортные условия",(IF('Рейтинговая таблица организаций'!U124&lt;5,"Количество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5" s="17">
        <f>'Рейтинговая таблица организаций'!U124</f>
        <v>5</v>
      </c>
      <c r="W135" s="12">
        <f>IF('Рейтинговая таблица организаций'!U124&lt;1,0,(IF('Рейтинговая таблица организаций'!U124&lt;4,20,100)))</f>
        <v>100</v>
      </c>
      <c r="X135" s="12" t="s">
        <v>164</v>
      </c>
      <c r="Y135" s="12">
        <f>'Рейтинговая таблица организаций'!X124</f>
        <v>26</v>
      </c>
      <c r="Z135" s="12">
        <f>'Рейтинговая таблица организаций'!Y124</f>
        <v>26</v>
      </c>
      <c r="AA135" s="12" t="str">
        <f>IF('Рейтинговая таблица организаций'!AD124&lt;1,"Отсутствуют условия доступности для инвалидов",(IF('Рейтинговая таблица организаций'!AD124&lt;5,"Количество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5" s="16">
        <f>'Рейтинговая таблица организаций'!AD124</f>
        <v>0</v>
      </c>
      <c r="AC135" s="12">
        <f>IF('Рейтинговая таблица организаций'!AD124&lt;1,0,(IF('Рейтинговая таблица организаций'!AD124&lt;5,20,100)))</f>
        <v>0</v>
      </c>
      <c r="AD135" s="12" t="str">
        <f>IF('Рейтинговая таблица организаций'!AE124&lt;1,"Отсутствуют условия доступности, позволяющие инвалидам получать услуги наравне с другими",(IF('Рейтинговая таблица организаций'!AE124&lt;5,"Количество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5" s="17">
        <f>'Рейтинговая таблица организаций'!AE124</f>
        <v>3</v>
      </c>
      <c r="AF135" s="12">
        <f>IF('Рейтинговая таблица организаций'!AE124&lt;1,0,(IF('Рейтинговая таблица организаций'!AE124&lt;5,20,100)))</f>
        <v>20</v>
      </c>
      <c r="AG135" s="12" t="s">
        <v>165</v>
      </c>
      <c r="AH135" s="12">
        <f>'Рейтинговая таблица организаций'!AF124</f>
        <v>6</v>
      </c>
      <c r="AI135" s="12">
        <f>'Рейтинговая таблица организаций'!AG124</f>
        <v>7</v>
      </c>
      <c r="AJ135" s="12" t="s">
        <v>166</v>
      </c>
      <c r="AK135" s="12">
        <f>'Рейтинговая таблица организаций'!AL124</f>
        <v>25</v>
      </c>
      <c r="AL135" s="12">
        <f>'Рейтинговая таблица организаций'!AM124</f>
        <v>26</v>
      </c>
      <c r="AM135" s="12" t="s">
        <v>167</v>
      </c>
      <c r="AN135" s="12">
        <f>'Рейтинговая таблица организаций'!AN124</f>
        <v>25</v>
      </c>
      <c r="AO135" s="12">
        <f>'Рейтинговая таблица организаций'!AO124</f>
        <v>26</v>
      </c>
      <c r="AP135" s="12" t="s">
        <v>168</v>
      </c>
      <c r="AQ135" s="12">
        <f>'Рейтинговая таблица организаций'!AP124</f>
        <v>24</v>
      </c>
      <c r="AR135" s="12">
        <f>'Рейтинговая таблица организаций'!AQ124</f>
        <v>24</v>
      </c>
      <c r="AS135" s="12" t="s">
        <v>169</v>
      </c>
      <c r="AT135" s="12">
        <f>'Рейтинговая таблица организаций'!AV124</f>
        <v>26</v>
      </c>
      <c r="AU135" s="12">
        <f>'Рейтинговая таблица организаций'!AW124</f>
        <v>26</v>
      </c>
      <c r="AV135" s="12" t="s">
        <v>170</v>
      </c>
      <c r="AW135" s="12">
        <f>'Рейтинговая таблица организаций'!AX124</f>
        <v>25</v>
      </c>
      <c r="AX135" s="12">
        <f>'Рейтинговая таблица организаций'!AY124</f>
        <v>26</v>
      </c>
      <c r="AY135" s="12" t="s">
        <v>171</v>
      </c>
      <c r="AZ135" s="12">
        <f>'Рейтинговая таблица организаций'!AZ124</f>
        <v>25</v>
      </c>
      <c r="BA135" s="12">
        <f>'Рейтинговая таблица организаций'!BA124</f>
        <v>26</v>
      </c>
    </row>
    <row r="136" spans="1:53" ht="15.75">
      <c r="A136" s="9">
        <f>'бланки '!CY127</f>
        <v>122</v>
      </c>
      <c r="B136" s="9" t="str">
        <f>'бланки '!C127</f>
        <v>Муниципальное бюджетное общеобразовательное учреждение Малоархангельского района «Костинская основная общеобразовательная школа»</v>
      </c>
      <c r="C136" s="9">
        <f>'для bus.gov.ru'!C125</f>
        <v>50</v>
      </c>
      <c r="D136" s="9">
        <f>'для bus.gov.ru'!D125</f>
        <v>34</v>
      </c>
      <c r="E136" s="15">
        <f>'для bus.gov.ru'!H125</f>
        <v>0.68</v>
      </c>
      <c r="F136" s="10" t="s">
        <v>160</v>
      </c>
      <c r="G136" s="11">
        <f>'Рейтинговая таблица организаций'!D125</f>
        <v>14</v>
      </c>
      <c r="H136" s="11">
        <f>'Рейтинговая таблица организаций'!E125</f>
        <v>14</v>
      </c>
      <c r="I136" s="10" t="s">
        <v>161</v>
      </c>
      <c r="J136" s="11">
        <f>'Рейтинговая таблица организаций'!F125</f>
        <v>49</v>
      </c>
      <c r="K136" s="11">
        <f>'Рейтинговая таблица организаций'!G125</f>
        <v>55</v>
      </c>
      <c r="L136" s="12" t="str">
        <f>IF('Рейтинговая таблица организаций'!H125&lt;1,"Отсутствуют или не функционируют дистанционные способы взаимодействия",(IF('Рейтинговая таблица организаций'!H125&lt;4,"В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6" s="17">
        <f>'Рейтинговая таблица организаций'!H125</f>
        <v>4</v>
      </c>
      <c r="N136" s="12">
        <f>IF('Рейтинговая таблица организаций'!H125&lt;1,0,(IF('Рейтинговая таблица организаций'!H125&lt;4,30,100)))</f>
        <v>100</v>
      </c>
      <c r="O136" s="12" t="s">
        <v>162</v>
      </c>
      <c r="P136" s="12">
        <f>'Рейтинговая таблица организаций'!I125</f>
        <v>33</v>
      </c>
      <c r="Q136" s="12">
        <f>'Рейтинговая таблица организаций'!J125</f>
        <v>33</v>
      </c>
      <c r="R136" s="12" t="s">
        <v>163</v>
      </c>
      <c r="S136" s="12">
        <f>'Рейтинговая таблица организаций'!K125</f>
        <v>31</v>
      </c>
      <c r="T136" s="12">
        <f>'Рейтинговая таблица организаций'!L125</f>
        <v>31</v>
      </c>
      <c r="U136" s="12" t="str">
        <f>IF('Рейтинговая таблица организаций'!U125&lt;1,"Отсутствуют комфортные условия",(IF('Рейтинговая таблица организаций'!U125&lt;5,"Количество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6" s="17">
        <f>'Рейтинговая таблица организаций'!U125</f>
        <v>5</v>
      </c>
      <c r="W136" s="12">
        <f>IF('Рейтинговая таблица организаций'!U125&lt;1,0,(IF('Рейтинговая таблица организаций'!U125&lt;4,20,100)))</f>
        <v>100</v>
      </c>
      <c r="X136" s="12" t="s">
        <v>164</v>
      </c>
      <c r="Y136" s="12">
        <f>'Рейтинговая таблица организаций'!X125</f>
        <v>34</v>
      </c>
      <c r="Z136" s="12">
        <f>'Рейтинговая таблица организаций'!Y125</f>
        <v>34</v>
      </c>
      <c r="AA136" s="12" t="str">
        <f>IF('Рейтинговая таблица организаций'!AD125&lt;1,"Отсутствуют условия доступности для инвалидов",(IF('Рейтинговая таблица организаций'!AD125&lt;5,"Количество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6" s="16">
        <f>'Рейтинговая таблица организаций'!AD125</f>
        <v>0</v>
      </c>
      <c r="AC136" s="12">
        <f>IF('Рейтинговая таблица организаций'!AD125&lt;1,0,(IF('Рейтинговая таблица организаций'!AD125&lt;5,20,100)))</f>
        <v>0</v>
      </c>
      <c r="AD136" s="12" t="str">
        <f>IF('Рейтинговая таблица организаций'!AE125&lt;1,"Отсутствуют условия доступности, позволяющие инвалидам получать услуги наравне с другими",(IF('Рейтинговая таблица организаций'!AE125&lt;5,"Количество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6" s="17">
        <f>'Рейтинговая таблица организаций'!AE125</f>
        <v>2</v>
      </c>
      <c r="AF136" s="12">
        <f>IF('Рейтинговая таблица организаций'!AE125&lt;1,0,(IF('Рейтинговая таблица организаций'!AE125&lt;5,20,100)))</f>
        <v>20</v>
      </c>
      <c r="AG136" s="12" t="s">
        <v>165</v>
      </c>
      <c r="AH136" s="12">
        <f>'Рейтинговая таблица организаций'!AF125</f>
        <v>11</v>
      </c>
      <c r="AI136" s="12">
        <f>'Рейтинговая таблица организаций'!AG125</f>
        <v>11</v>
      </c>
      <c r="AJ136" s="12" t="s">
        <v>166</v>
      </c>
      <c r="AK136" s="12">
        <f>'Рейтинговая таблица организаций'!AL125</f>
        <v>34</v>
      </c>
      <c r="AL136" s="12">
        <f>'Рейтинговая таблица организаций'!AM125</f>
        <v>34</v>
      </c>
      <c r="AM136" s="12" t="s">
        <v>167</v>
      </c>
      <c r="AN136" s="12">
        <f>'Рейтинговая таблица организаций'!AN125</f>
        <v>34</v>
      </c>
      <c r="AO136" s="12">
        <f>'Рейтинговая таблица организаций'!AO125</f>
        <v>34</v>
      </c>
      <c r="AP136" s="12" t="s">
        <v>168</v>
      </c>
      <c r="AQ136" s="12">
        <f>'Рейтинговая таблица организаций'!AP125</f>
        <v>34</v>
      </c>
      <c r="AR136" s="12">
        <f>'Рейтинговая таблица организаций'!AQ125</f>
        <v>34</v>
      </c>
      <c r="AS136" s="12" t="s">
        <v>169</v>
      </c>
      <c r="AT136" s="12">
        <f>'Рейтинговая таблица организаций'!AV125</f>
        <v>34</v>
      </c>
      <c r="AU136" s="12">
        <f>'Рейтинговая таблица организаций'!AW125</f>
        <v>34</v>
      </c>
      <c r="AV136" s="12" t="s">
        <v>170</v>
      </c>
      <c r="AW136" s="12">
        <f>'Рейтинговая таблица организаций'!AX125</f>
        <v>34</v>
      </c>
      <c r="AX136" s="12">
        <f>'Рейтинговая таблица организаций'!AY125</f>
        <v>34</v>
      </c>
      <c r="AY136" s="12" t="s">
        <v>171</v>
      </c>
      <c r="AZ136" s="12">
        <f>'Рейтинговая таблица организаций'!AZ125</f>
        <v>34</v>
      </c>
      <c r="BA136" s="12">
        <f>'Рейтинговая таблица организаций'!BA125</f>
        <v>34</v>
      </c>
    </row>
    <row r="137" spans="1:53" ht="15.75">
      <c r="A137" s="9">
        <f>'бланки '!CY128</f>
        <v>123</v>
      </c>
      <c r="B137" s="9" t="str">
        <f>'бланки '!C128</f>
        <v>Муниципальное бюджетное общеобразовательное учреждение Малоархангельского района «Губкинская средняя общеобразовательная школа»</v>
      </c>
      <c r="C137" s="9">
        <f>'для bus.gov.ru'!C126</f>
        <v>35</v>
      </c>
      <c r="D137" s="9">
        <f>'для bus.gov.ru'!D126</f>
        <v>30</v>
      </c>
      <c r="E137" s="15">
        <f>'для bus.gov.ru'!H126</f>
        <v>0.8571428571428571</v>
      </c>
      <c r="F137" s="10" t="s">
        <v>160</v>
      </c>
      <c r="G137" s="11">
        <f>'Рейтинговая таблица организаций'!D126</f>
        <v>14</v>
      </c>
      <c r="H137" s="11">
        <f>'Рейтинговая таблица организаций'!E126</f>
        <v>14</v>
      </c>
      <c r="I137" s="10" t="s">
        <v>161</v>
      </c>
      <c r="J137" s="11">
        <f>'Рейтинговая таблица организаций'!F126</f>
        <v>41.5</v>
      </c>
      <c r="K137" s="11">
        <f>'Рейтинговая таблица организаций'!G126</f>
        <v>53</v>
      </c>
      <c r="L137" s="12" t="str">
        <f>IF('Рейтинговая таблица организаций'!H126&lt;1,"Отсутствуют или не функционируют дистанционные способы взаимодействия",(IF('Рейтинговая таблица организаций'!H126&lt;4,"В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7" s="17">
        <f>'Рейтинговая таблица организаций'!H126</f>
        <v>4</v>
      </c>
      <c r="N137" s="12">
        <f>IF('Рейтинговая таблица организаций'!H126&lt;1,0,(IF('Рейтинговая таблица организаций'!H126&lt;4,30,100)))</f>
        <v>100</v>
      </c>
      <c r="O137" s="12" t="s">
        <v>162</v>
      </c>
      <c r="P137" s="12">
        <f>'Рейтинговая таблица организаций'!I126</f>
        <v>29</v>
      </c>
      <c r="Q137" s="12">
        <f>'Рейтинговая таблица организаций'!J126</f>
        <v>29</v>
      </c>
      <c r="R137" s="12" t="s">
        <v>163</v>
      </c>
      <c r="S137" s="12">
        <f>'Рейтинговая таблица организаций'!K126</f>
        <v>24</v>
      </c>
      <c r="T137" s="12">
        <f>'Рейтинговая таблица организаций'!L126</f>
        <v>24</v>
      </c>
      <c r="U137" s="12" t="str">
        <f>IF('Рейтинговая таблица организаций'!U126&lt;1,"Отсутствуют комфортные условия",(IF('Рейтинговая таблица организаций'!U126&lt;5,"Количество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7" s="17">
        <f>'Рейтинговая таблица организаций'!U126</f>
        <v>5</v>
      </c>
      <c r="W137" s="12">
        <f>IF('Рейтинговая таблица организаций'!U126&lt;1,0,(IF('Рейтинговая таблица организаций'!U126&lt;4,20,100)))</f>
        <v>100</v>
      </c>
      <c r="X137" s="12" t="s">
        <v>164</v>
      </c>
      <c r="Y137" s="12">
        <f>'Рейтинговая таблица организаций'!X126</f>
        <v>30</v>
      </c>
      <c r="Z137" s="12">
        <f>'Рейтинговая таблица организаций'!Y126</f>
        <v>30</v>
      </c>
      <c r="AA137" s="12" t="str">
        <f>IF('Рейтинговая таблица организаций'!AD126&lt;1,"Отсутствуют условия доступности для инвалидов",(IF('Рейтинговая таблица организаций'!AD126&lt;5,"Количество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7" s="16">
        <f>'Рейтинговая таблица организаций'!AD126</f>
        <v>1</v>
      </c>
      <c r="AC137" s="12">
        <f>IF('Рейтинговая таблица организаций'!AD126&lt;1,0,(IF('Рейтинговая таблица организаций'!AD126&lt;5,20,100)))</f>
        <v>20</v>
      </c>
      <c r="AD137" s="12" t="str">
        <f>IF('Рейтинговая таблица организаций'!AE126&lt;1,"Отсутствуют условия доступности, позволяющие инвалидам получать услуги наравне с другими",(IF('Рейтинговая таблица организаций'!AE126&lt;5,"Количество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7" s="17">
        <f>'Рейтинговая таблица организаций'!AE126</f>
        <v>3</v>
      </c>
      <c r="AF137" s="12">
        <f>IF('Рейтинговая таблица организаций'!AE126&lt;1,0,(IF('Рейтинговая таблица организаций'!AE126&lt;5,20,100)))</f>
        <v>20</v>
      </c>
      <c r="AG137" s="12" t="s">
        <v>165</v>
      </c>
      <c r="AH137" s="12">
        <f>'Рейтинговая таблица организаций'!AF126</f>
        <v>3</v>
      </c>
      <c r="AI137" s="12">
        <f>'Рейтинговая таблица организаций'!AG126</f>
        <v>3</v>
      </c>
      <c r="AJ137" s="12" t="s">
        <v>166</v>
      </c>
      <c r="AK137" s="12">
        <f>'Рейтинговая таблица организаций'!AL126</f>
        <v>30</v>
      </c>
      <c r="AL137" s="12">
        <f>'Рейтинговая таблица организаций'!AM126</f>
        <v>30</v>
      </c>
      <c r="AM137" s="12" t="s">
        <v>167</v>
      </c>
      <c r="AN137" s="12">
        <f>'Рейтинговая таблица организаций'!AN126</f>
        <v>30</v>
      </c>
      <c r="AO137" s="12">
        <f>'Рейтинговая таблица организаций'!AO126</f>
        <v>30</v>
      </c>
      <c r="AP137" s="12" t="s">
        <v>168</v>
      </c>
      <c r="AQ137" s="12">
        <f>'Рейтинговая таблица организаций'!AP126</f>
        <v>29</v>
      </c>
      <c r="AR137" s="12">
        <f>'Рейтинговая таблица организаций'!AQ126</f>
        <v>29</v>
      </c>
      <c r="AS137" s="12" t="s">
        <v>169</v>
      </c>
      <c r="AT137" s="12">
        <f>'Рейтинговая таблица организаций'!AV126</f>
        <v>30</v>
      </c>
      <c r="AU137" s="12">
        <f>'Рейтинговая таблица организаций'!AW126</f>
        <v>30</v>
      </c>
      <c r="AV137" s="12" t="s">
        <v>170</v>
      </c>
      <c r="AW137" s="12">
        <f>'Рейтинговая таблица организаций'!AX126</f>
        <v>30</v>
      </c>
      <c r="AX137" s="12">
        <f>'Рейтинговая таблица организаций'!AY126</f>
        <v>30</v>
      </c>
      <c r="AY137" s="12" t="s">
        <v>171</v>
      </c>
      <c r="AZ137" s="12">
        <f>'Рейтинговая таблица организаций'!AZ126</f>
        <v>30</v>
      </c>
      <c r="BA137" s="12">
        <f>'Рейтинговая таблица организаций'!BA126</f>
        <v>30</v>
      </c>
    </row>
    <row r="138" spans="1:53" ht="15.75">
      <c r="A138" s="9">
        <f>'бланки '!CY129</f>
        <v>124</v>
      </c>
      <c r="B138" s="9" t="str">
        <f>'бланки '!C129</f>
        <v>Муниципальное бюджетное общеобразовательное учреждение Малоархангельского района «Ивановская средняя общеобразовательная школа»</v>
      </c>
      <c r="C138" s="9">
        <f>'для bus.gov.ru'!C127</f>
        <v>34</v>
      </c>
      <c r="D138" s="9">
        <f>'для bus.gov.ru'!D127</f>
        <v>26</v>
      </c>
      <c r="E138" s="15">
        <f>'для bus.gov.ru'!H127</f>
        <v>0.76470588235294112</v>
      </c>
      <c r="F138" s="10" t="s">
        <v>160</v>
      </c>
      <c r="G138" s="11">
        <f>'Рейтинговая таблица организаций'!D127</f>
        <v>14</v>
      </c>
      <c r="H138" s="11">
        <f>'Рейтинговая таблица организаций'!E127</f>
        <v>14</v>
      </c>
      <c r="I138" s="10" t="s">
        <v>161</v>
      </c>
      <c r="J138" s="11">
        <f>'Рейтинговая таблица организаций'!F127</f>
        <v>48.5</v>
      </c>
      <c r="K138" s="11">
        <f>'Рейтинговая таблица организаций'!G127</f>
        <v>55</v>
      </c>
      <c r="L138" s="12" t="str">
        <f>IF('Рейтинговая таблица организаций'!H127&lt;1,"Отсутствуют или не функционируют дистанционные способы взаимодействия",(IF('Рейтинговая таблица организаций'!H127&lt;4,"В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38" s="17">
        <f>'Рейтинговая таблица организаций'!H127</f>
        <v>4</v>
      </c>
      <c r="N138" s="12">
        <f>IF('Рейтинговая таблица организаций'!H127&lt;1,0,(IF('Рейтинговая таблица организаций'!H127&lt;4,30,100)))</f>
        <v>100</v>
      </c>
      <c r="O138" s="12" t="s">
        <v>162</v>
      </c>
      <c r="P138" s="12">
        <f>'Рейтинговая таблица организаций'!I127</f>
        <v>19</v>
      </c>
      <c r="Q138" s="12">
        <f>'Рейтинговая таблица организаций'!J127</f>
        <v>19</v>
      </c>
      <c r="R138" s="12" t="s">
        <v>163</v>
      </c>
      <c r="S138" s="12">
        <f>'Рейтинговая таблица организаций'!K127</f>
        <v>16</v>
      </c>
      <c r="T138" s="12">
        <f>'Рейтинговая таблица организаций'!L127</f>
        <v>16</v>
      </c>
      <c r="U138" s="12" t="str">
        <f>IF('Рейтинговая таблица организаций'!U127&lt;1,"Отсутствуют комфортные условия",(IF('Рейтинговая таблица организаций'!U127&lt;5,"Количество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8" s="17">
        <f>'Рейтинговая таблица организаций'!U127</f>
        <v>5</v>
      </c>
      <c r="W138" s="12">
        <f>IF('Рейтинговая таблица организаций'!U127&lt;1,0,(IF('Рейтинговая таблица организаций'!U127&lt;4,20,100)))</f>
        <v>100</v>
      </c>
      <c r="X138" s="12" t="s">
        <v>164</v>
      </c>
      <c r="Y138" s="12">
        <f>'Рейтинговая таблица организаций'!X127</f>
        <v>25</v>
      </c>
      <c r="Z138" s="12">
        <f>'Рейтинговая таблица организаций'!Y127</f>
        <v>26</v>
      </c>
      <c r="AA138" s="12" t="str">
        <f>IF('Рейтинговая таблица организаций'!AD127&lt;1,"Отсутствуют условия доступности для инвалидов",(IF('Рейтинговая таблица организаций'!AD127&lt;5,"Количество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38" s="16">
        <f>'Рейтинговая таблица организаций'!AD127</f>
        <v>1</v>
      </c>
      <c r="AC138" s="12">
        <f>IF('Рейтинговая таблица организаций'!AD127&lt;1,0,(IF('Рейтинговая таблица организаций'!AD127&lt;5,20,100)))</f>
        <v>20</v>
      </c>
      <c r="AD138" s="12" t="str">
        <f>IF('Рейтинговая таблица организаций'!AE127&lt;1,"Отсутствуют условия доступности, позволяющие инвалидам получать услуги наравне с другими",(IF('Рейтинговая таблица организаций'!AE127&lt;5,"Количество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8" s="17">
        <f>'Рейтинговая таблица организаций'!AE127</f>
        <v>3</v>
      </c>
      <c r="AF138" s="12">
        <f>IF('Рейтинговая таблица организаций'!AE127&lt;1,0,(IF('Рейтинговая таблица организаций'!AE127&lt;5,20,100)))</f>
        <v>20</v>
      </c>
      <c r="AG138" s="12" t="s">
        <v>165</v>
      </c>
      <c r="AH138" s="12">
        <f>'Рейтинговая таблица организаций'!AF127</f>
        <v>1</v>
      </c>
      <c r="AI138" s="12">
        <f>'Рейтинговая таблица организаций'!AG127</f>
        <v>1</v>
      </c>
      <c r="AJ138" s="12" t="s">
        <v>166</v>
      </c>
      <c r="AK138" s="12">
        <f>'Рейтинговая таблица организаций'!AL127</f>
        <v>25</v>
      </c>
      <c r="AL138" s="12">
        <f>'Рейтинговая таблица организаций'!AM127</f>
        <v>26</v>
      </c>
      <c r="AM138" s="12" t="s">
        <v>167</v>
      </c>
      <c r="AN138" s="12">
        <f>'Рейтинговая таблица организаций'!AN127</f>
        <v>26</v>
      </c>
      <c r="AO138" s="12">
        <f>'Рейтинговая таблица организаций'!AO127</f>
        <v>26</v>
      </c>
      <c r="AP138" s="12" t="s">
        <v>168</v>
      </c>
      <c r="AQ138" s="12">
        <f>'Рейтинговая таблица организаций'!AP127</f>
        <v>25</v>
      </c>
      <c r="AR138" s="12">
        <f>'Рейтинговая таблица организаций'!AQ127</f>
        <v>25</v>
      </c>
      <c r="AS138" s="12" t="s">
        <v>169</v>
      </c>
      <c r="AT138" s="12">
        <f>'Рейтинговая таблица организаций'!AV127</f>
        <v>26</v>
      </c>
      <c r="AU138" s="12">
        <f>'Рейтинговая таблица организаций'!AW127</f>
        <v>26</v>
      </c>
      <c r="AV138" s="12" t="s">
        <v>170</v>
      </c>
      <c r="AW138" s="12">
        <f>'Рейтинговая таблица организаций'!AX127</f>
        <v>26</v>
      </c>
      <c r="AX138" s="12">
        <f>'Рейтинговая таблица организаций'!AY127</f>
        <v>26</v>
      </c>
      <c r="AY138" s="12" t="s">
        <v>171</v>
      </c>
      <c r="AZ138" s="12">
        <f>'Рейтинговая таблица организаций'!AZ127</f>
        <v>26</v>
      </c>
      <c r="BA138" s="12">
        <f>'Рейтинговая таблица организаций'!BA127</f>
        <v>26</v>
      </c>
    </row>
    <row r="139" spans="1:53" ht="15.75">
      <c r="A139" s="9">
        <f>'бланки '!CY130</f>
        <v>125</v>
      </c>
      <c r="B139" s="9" t="str">
        <f>'бланки '!C130</f>
        <v>Муниципальное бюджетное общеобразовательное учреждение Малоархангельского района «Архаровская основная общеобразовательная школа»</v>
      </c>
      <c r="C139" s="9">
        <f>'для bus.gov.ru'!C128</f>
        <v>30</v>
      </c>
      <c r="D139" s="9">
        <f>'для bus.gov.ru'!D128</f>
        <v>27</v>
      </c>
      <c r="E139" s="15">
        <f>'для bus.gov.ru'!H128</f>
        <v>0.9</v>
      </c>
      <c r="F139" s="10" t="s">
        <v>160</v>
      </c>
      <c r="G139" s="11">
        <f>'Рейтинговая таблица организаций'!D128</f>
        <v>13</v>
      </c>
      <c r="H139" s="11">
        <f>'Рейтинговая таблица организаций'!E128</f>
        <v>13</v>
      </c>
      <c r="I139" s="10" t="s">
        <v>161</v>
      </c>
      <c r="J139" s="11">
        <f>'Рейтинговая таблица организаций'!F128</f>
        <v>42</v>
      </c>
      <c r="K139" s="11">
        <f>'Рейтинговая таблица организаций'!G128</f>
        <v>54</v>
      </c>
      <c r="L139" s="12" t="str">
        <f>IF('Рейтинговая таблица организаций'!H128&lt;1,"Отсутствуют или не функционируют дистанционные способы взаимодействия",(IF('Рейтинговая таблица организаций'!H128&lt;4,"В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39" s="17">
        <f>'Рейтинговая таблица организаций'!H128</f>
        <v>3</v>
      </c>
      <c r="N139" s="12">
        <f>IF('Рейтинговая таблица организаций'!H128&lt;1,0,(IF('Рейтинговая таблица организаций'!H128&lt;4,30,100)))</f>
        <v>30</v>
      </c>
      <c r="O139" s="12" t="s">
        <v>162</v>
      </c>
      <c r="P139" s="12">
        <f>'Рейтинговая таблица организаций'!I128</f>
        <v>23</v>
      </c>
      <c r="Q139" s="12">
        <f>'Рейтинговая таблица организаций'!J128</f>
        <v>23</v>
      </c>
      <c r="R139" s="12" t="s">
        <v>163</v>
      </c>
      <c r="S139" s="12">
        <f>'Рейтинговая таблица организаций'!K128</f>
        <v>22</v>
      </c>
      <c r="T139" s="12">
        <f>'Рейтинговая таблица организаций'!L128</f>
        <v>22</v>
      </c>
      <c r="U139" s="12" t="str">
        <f>IF('Рейтинговая таблица организаций'!U128&lt;1,"Отсутствуют комфортные условия",(IF('Рейтинговая таблица организаций'!U128&lt;5,"Количество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39" s="17">
        <f>'Рейтинговая таблица организаций'!U128</f>
        <v>5</v>
      </c>
      <c r="W139" s="12">
        <f>IF('Рейтинговая таблица организаций'!U128&lt;1,0,(IF('Рейтинговая таблица организаций'!U128&lt;4,20,100)))</f>
        <v>100</v>
      </c>
      <c r="X139" s="12" t="s">
        <v>164</v>
      </c>
      <c r="Y139" s="12">
        <f>'Рейтинговая таблица организаций'!X128</f>
        <v>26</v>
      </c>
      <c r="Z139" s="12">
        <f>'Рейтинговая таблица организаций'!Y128</f>
        <v>27</v>
      </c>
      <c r="AA139" s="12" t="str">
        <f>IF('Рейтинговая таблица организаций'!AD128&lt;1,"Отсутствуют условия доступности для инвалидов",(IF('Рейтинговая таблица организаций'!AD128&lt;5,"Количество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39" s="16">
        <f>'Рейтинговая таблица организаций'!AD128</f>
        <v>0</v>
      </c>
      <c r="AC139" s="12">
        <f>IF('Рейтинговая таблица организаций'!AD128&lt;1,0,(IF('Рейтинговая таблица организаций'!AD128&lt;5,20,100)))</f>
        <v>0</v>
      </c>
      <c r="AD139" s="12" t="str">
        <f>IF('Рейтинговая таблица организаций'!AE128&lt;1,"Отсутствуют условия доступности, позволяющие инвалидам получать услуги наравне с другими",(IF('Рейтинговая таблица организаций'!AE128&lt;5,"Количество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39" s="17">
        <f>'Рейтинговая таблица организаций'!AE128</f>
        <v>4</v>
      </c>
      <c r="AF139" s="12">
        <f>IF('Рейтинговая таблица организаций'!AE128&lt;1,0,(IF('Рейтинговая таблица организаций'!AE128&lt;5,20,100)))</f>
        <v>20</v>
      </c>
      <c r="AG139" s="12" t="s">
        <v>165</v>
      </c>
      <c r="AH139" s="12">
        <f>'Рейтинговая таблица организаций'!AF128</f>
        <v>2</v>
      </c>
      <c r="AI139" s="12">
        <f>'Рейтинговая таблица организаций'!AG128</f>
        <v>2</v>
      </c>
      <c r="AJ139" s="12" t="s">
        <v>166</v>
      </c>
      <c r="AK139" s="12">
        <f>'Рейтинговая таблица организаций'!AL128</f>
        <v>27</v>
      </c>
      <c r="AL139" s="12">
        <f>'Рейтинговая таблица организаций'!AM128</f>
        <v>27</v>
      </c>
      <c r="AM139" s="12" t="s">
        <v>167</v>
      </c>
      <c r="AN139" s="12">
        <f>'Рейтинговая таблица организаций'!AN128</f>
        <v>27</v>
      </c>
      <c r="AO139" s="12">
        <f>'Рейтинговая таблица организаций'!AO128</f>
        <v>27</v>
      </c>
      <c r="AP139" s="12" t="s">
        <v>168</v>
      </c>
      <c r="AQ139" s="12">
        <f>'Рейтинговая таблица организаций'!AP128</f>
        <v>26</v>
      </c>
      <c r="AR139" s="12">
        <f>'Рейтинговая таблица организаций'!AQ128</f>
        <v>26</v>
      </c>
      <c r="AS139" s="12" t="s">
        <v>169</v>
      </c>
      <c r="AT139" s="12">
        <f>'Рейтинговая таблица организаций'!AV128</f>
        <v>27</v>
      </c>
      <c r="AU139" s="12">
        <f>'Рейтинговая таблица организаций'!AW128</f>
        <v>27</v>
      </c>
      <c r="AV139" s="12" t="s">
        <v>170</v>
      </c>
      <c r="AW139" s="12">
        <f>'Рейтинговая таблица организаций'!AX128</f>
        <v>27</v>
      </c>
      <c r="AX139" s="12">
        <f>'Рейтинговая таблица организаций'!AY128</f>
        <v>27</v>
      </c>
      <c r="AY139" s="12" t="s">
        <v>171</v>
      </c>
      <c r="AZ139" s="12">
        <f>'Рейтинговая таблица организаций'!AZ128</f>
        <v>27</v>
      </c>
      <c r="BA139" s="12">
        <f>'Рейтинговая таблица организаций'!BA128</f>
        <v>27</v>
      </c>
    </row>
    <row r="140" spans="1:53" ht="15.75">
      <c r="A140" s="9">
        <f>'бланки '!CY131</f>
        <v>126</v>
      </c>
      <c r="B140" s="9" t="str">
        <f>'бланки '!C131</f>
        <v>Муниципальное бюджетное общеобразовательное учреждение – средняя общеобразовательная школа № 2 п. Нарышкино Урицкого района Орловской области</v>
      </c>
      <c r="C140" s="9">
        <f>'для bus.gov.ru'!C129</f>
        <v>645</v>
      </c>
      <c r="D140" s="9">
        <f>'для bus.gov.ru'!D129</f>
        <v>491</v>
      </c>
      <c r="E140" s="15">
        <f>'для bus.gov.ru'!H129</f>
        <v>0.76124031007751936</v>
      </c>
      <c r="F140" s="10" t="s">
        <v>160</v>
      </c>
      <c r="G140" s="11">
        <f>'Рейтинговая таблица организаций'!D129</f>
        <v>14</v>
      </c>
      <c r="H140" s="11">
        <f>'Рейтинговая таблица организаций'!E129</f>
        <v>14</v>
      </c>
      <c r="I140" s="10" t="s">
        <v>161</v>
      </c>
      <c r="J140" s="11">
        <f>'Рейтинговая таблица организаций'!F129</f>
        <v>52</v>
      </c>
      <c r="K140" s="11">
        <f>'Рейтинговая таблица организаций'!G129</f>
        <v>55</v>
      </c>
      <c r="L140" s="12" t="str">
        <f>IF('Рейтинговая таблица организаций'!H129&lt;1,"Отсутствуют или не функционируют дистанционные способы взаимодействия",(IF('Рейтинговая таблица организаций'!H129&lt;4,"В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40" s="17">
        <f>'Рейтинговая таблица организаций'!H129</f>
        <v>3</v>
      </c>
      <c r="N140" s="12">
        <f>IF('Рейтинговая таблица организаций'!H129&lt;1,0,(IF('Рейтинговая таблица организаций'!H129&lt;4,30,100)))</f>
        <v>30</v>
      </c>
      <c r="O140" s="12" t="s">
        <v>162</v>
      </c>
      <c r="P140" s="12">
        <f>'Рейтинговая таблица организаций'!I129</f>
        <v>331</v>
      </c>
      <c r="Q140" s="12">
        <f>'Рейтинговая таблица организаций'!J129</f>
        <v>336</v>
      </c>
      <c r="R140" s="12" t="s">
        <v>163</v>
      </c>
      <c r="S140" s="12">
        <f>'Рейтинговая таблица организаций'!K129</f>
        <v>338</v>
      </c>
      <c r="T140" s="12">
        <f>'Рейтинговая таблица организаций'!L129</f>
        <v>340</v>
      </c>
      <c r="U140" s="12" t="str">
        <f>IF('Рейтинговая таблица организаций'!U129&lt;1,"Отсутствуют комфортные условия",(IF('Рейтинговая таблица организаций'!U129&lt;5,"Количество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0" s="17">
        <f>'Рейтинговая таблица организаций'!U129</f>
        <v>5</v>
      </c>
      <c r="W140" s="12">
        <f>IF('Рейтинговая таблица организаций'!U129&lt;1,0,(IF('Рейтинговая таблица организаций'!U129&lt;4,20,100)))</f>
        <v>100</v>
      </c>
      <c r="X140" s="12" t="s">
        <v>164</v>
      </c>
      <c r="Y140" s="12">
        <f>'Рейтинговая таблица организаций'!X129</f>
        <v>484</v>
      </c>
      <c r="Z140" s="12">
        <f>'Рейтинговая таблица организаций'!Y129</f>
        <v>491</v>
      </c>
      <c r="AA140" s="12" t="str">
        <f>IF('Рейтинговая таблица организаций'!AD129&lt;1,"Отсутствуют условия доступности для инвалидов",(IF('Рейтинговая таблица организаций'!AD129&lt;5,"Количество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0" s="16">
        <f>'Рейтинговая таблица организаций'!AD129</f>
        <v>3</v>
      </c>
      <c r="AC140" s="12">
        <f>IF('Рейтинговая таблица организаций'!AD129&lt;1,0,(IF('Рейтинговая таблица организаций'!AD129&lt;5,20,100)))</f>
        <v>20</v>
      </c>
      <c r="AD140" s="12" t="str">
        <f>IF('Рейтинговая таблица организаций'!AE129&lt;1,"Отсутствуют условия доступности, позволяющие инвалидам получать услуги наравне с другими",(IF('Рейтинговая таблица организаций'!AE129&lt;5,"Количество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0" s="17">
        <f>'Рейтинговая таблица организаций'!AE129</f>
        <v>3</v>
      </c>
      <c r="AF140" s="12">
        <f>IF('Рейтинговая таблица организаций'!AE129&lt;1,0,(IF('Рейтинговая таблица организаций'!AE129&lt;5,20,100)))</f>
        <v>20</v>
      </c>
      <c r="AG140" s="12" t="s">
        <v>165</v>
      </c>
      <c r="AH140" s="12">
        <f>'Рейтинговая таблица организаций'!AF129</f>
        <v>97</v>
      </c>
      <c r="AI140" s="12">
        <f>'Рейтинговая таблица организаций'!AG129</f>
        <v>104</v>
      </c>
      <c r="AJ140" s="12" t="s">
        <v>166</v>
      </c>
      <c r="AK140" s="12">
        <f>'Рейтинговая таблица организаций'!AL129</f>
        <v>490</v>
      </c>
      <c r="AL140" s="12">
        <f>'Рейтинговая таблица организаций'!AM129</f>
        <v>491</v>
      </c>
      <c r="AM140" s="12" t="s">
        <v>167</v>
      </c>
      <c r="AN140" s="12">
        <f>'Рейтинговая таблица организаций'!AN129</f>
        <v>469</v>
      </c>
      <c r="AO140" s="12">
        <f>'Рейтинговая таблица организаций'!AO129</f>
        <v>491</v>
      </c>
      <c r="AP140" s="12" t="s">
        <v>168</v>
      </c>
      <c r="AQ140" s="12">
        <f>'Рейтинговая таблица организаций'!AP129</f>
        <v>363</v>
      </c>
      <c r="AR140" s="12">
        <f>'Рейтинговая таблица организаций'!AQ129</f>
        <v>367</v>
      </c>
      <c r="AS140" s="12" t="s">
        <v>169</v>
      </c>
      <c r="AT140" s="12">
        <f>'Рейтинговая таблица организаций'!AV129</f>
        <v>479</v>
      </c>
      <c r="AU140" s="12">
        <f>'Рейтинговая таблица организаций'!AW129</f>
        <v>491</v>
      </c>
      <c r="AV140" s="12" t="s">
        <v>170</v>
      </c>
      <c r="AW140" s="12">
        <f>'Рейтинговая таблица организаций'!AX129</f>
        <v>482</v>
      </c>
      <c r="AX140" s="12">
        <f>'Рейтинговая таблица организаций'!AY129</f>
        <v>491</v>
      </c>
      <c r="AY140" s="12" t="s">
        <v>171</v>
      </c>
      <c r="AZ140" s="12">
        <f>'Рейтинговая таблица организаций'!AZ129</f>
        <v>491</v>
      </c>
      <c r="BA140" s="12">
        <f>'Рейтинговая таблица организаций'!BA129</f>
        <v>491</v>
      </c>
    </row>
    <row r="141" spans="1:53" ht="15.75">
      <c r="A141" s="9">
        <f>'бланки '!CY132</f>
        <v>127</v>
      </c>
      <c r="B141" s="9" t="str">
        <f>'бланки '!C132</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41" s="9">
        <f>'для bus.gov.ru'!C130</f>
        <v>634</v>
      </c>
      <c r="D141" s="9">
        <f>'для bus.gov.ru'!D130</f>
        <v>575</v>
      </c>
      <c r="E141" s="15">
        <f>'для bus.gov.ru'!H130</f>
        <v>0.90694006309148267</v>
      </c>
      <c r="F141" s="10" t="s">
        <v>160</v>
      </c>
      <c r="G141" s="11">
        <f>'Рейтинговая таблица организаций'!D130</f>
        <v>14</v>
      </c>
      <c r="H141" s="11">
        <f>'Рейтинговая таблица организаций'!E130</f>
        <v>14</v>
      </c>
      <c r="I141" s="10" t="s">
        <v>161</v>
      </c>
      <c r="J141" s="11">
        <f>'Рейтинговая таблица организаций'!F130</f>
        <v>51</v>
      </c>
      <c r="K141" s="11">
        <f>'Рейтинговая таблица организаций'!G130</f>
        <v>55</v>
      </c>
      <c r="L141" s="12" t="str">
        <f>IF('Рейтинговая таблица организаций'!H130&lt;1,"Отсутствуют или не функционируют дистанционные способы взаимодействия",(IF('Рейтинговая таблица организаций'!H130&lt;4,"В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1" s="17">
        <f>'Рейтинговая таблица организаций'!H130</f>
        <v>4</v>
      </c>
      <c r="N141" s="12">
        <f>IF('Рейтинговая таблица организаций'!H130&lt;1,0,(IF('Рейтинговая таблица организаций'!H130&lt;4,30,100)))</f>
        <v>100</v>
      </c>
      <c r="O141" s="12" t="s">
        <v>162</v>
      </c>
      <c r="P141" s="12">
        <f>'Рейтинговая таблица организаций'!I130</f>
        <v>401</v>
      </c>
      <c r="Q141" s="12">
        <f>'Рейтинговая таблица организаций'!J130</f>
        <v>407</v>
      </c>
      <c r="R141" s="12" t="s">
        <v>163</v>
      </c>
      <c r="S141" s="12">
        <f>'Рейтинговая таблица организаций'!K130</f>
        <v>395</v>
      </c>
      <c r="T141" s="12">
        <f>'Рейтинговая таблица организаций'!L130</f>
        <v>403</v>
      </c>
      <c r="U141" s="12" t="str">
        <f>IF('Рейтинговая таблица организаций'!U130&lt;1,"Отсутствуют комфортные условия",(IF('Рейтинговая таблица организаций'!U130&lt;5,"Количество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1" s="17">
        <f>'Рейтинговая таблица организаций'!U130</f>
        <v>5</v>
      </c>
      <c r="W141" s="12">
        <f>IF('Рейтинговая таблица организаций'!U130&lt;1,0,(IF('Рейтинговая таблица организаций'!U130&lt;4,20,100)))</f>
        <v>100</v>
      </c>
      <c r="X141" s="12" t="s">
        <v>164</v>
      </c>
      <c r="Y141" s="12">
        <f>'Рейтинговая таблица организаций'!X130</f>
        <v>571</v>
      </c>
      <c r="Z141" s="12">
        <f>'Рейтинговая таблица организаций'!Y130</f>
        <v>575</v>
      </c>
      <c r="AA141" s="12" t="str">
        <f>IF('Рейтинговая таблица организаций'!AD130&lt;1,"Отсутствуют условия доступности для инвалидов",(IF('Рейтинговая таблица организаций'!AD130&lt;5,"Количество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1" s="16">
        <f>'Рейтинговая таблица организаций'!AD130</f>
        <v>3</v>
      </c>
      <c r="AC141" s="12">
        <f>IF('Рейтинговая таблица организаций'!AD130&lt;1,0,(IF('Рейтинговая таблица организаций'!AD130&lt;5,20,100)))</f>
        <v>20</v>
      </c>
      <c r="AD141" s="12" t="str">
        <f>IF('Рейтинговая таблица организаций'!AE130&lt;1,"Отсутствуют условия доступности, позволяющие инвалидам получать услуги наравне с другими",(IF('Рейтинговая таблица организаций'!AE130&lt;5,"Количество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41" s="17">
        <f>'Рейтинговая таблица организаций'!AE130</f>
        <v>5</v>
      </c>
      <c r="AF141" s="12">
        <f>IF('Рейтинговая таблица организаций'!AE130&lt;1,0,(IF('Рейтинговая таблица организаций'!AE130&lt;5,20,100)))</f>
        <v>100</v>
      </c>
      <c r="AG141" s="12" t="s">
        <v>165</v>
      </c>
      <c r="AH141" s="12">
        <f>'Рейтинговая таблица организаций'!AF130</f>
        <v>14</v>
      </c>
      <c r="AI141" s="12">
        <f>'Рейтинговая таблица организаций'!AG130</f>
        <v>18</v>
      </c>
      <c r="AJ141" s="12" t="s">
        <v>166</v>
      </c>
      <c r="AK141" s="12">
        <f>'Рейтинговая таблица организаций'!AL130</f>
        <v>575</v>
      </c>
      <c r="AL141" s="12">
        <f>'Рейтинговая таблица организаций'!AM130</f>
        <v>575</v>
      </c>
      <c r="AM141" s="12" t="s">
        <v>167</v>
      </c>
      <c r="AN141" s="12">
        <f>'Рейтинговая таблица организаций'!AN130</f>
        <v>565</v>
      </c>
      <c r="AO141" s="12">
        <f>'Рейтинговая таблица организаций'!AO130</f>
        <v>575</v>
      </c>
      <c r="AP141" s="12" t="s">
        <v>168</v>
      </c>
      <c r="AQ141" s="12">
        <f>'Рейтинговая таблица организаций'!AP130</f>
        <v>421</v>
      </c>
      <c r="AR141" s="12">
        <f>'Рейтинговая таблица организаций'!AQ130</f>
        <v>437</v>
      </c>
      <c r="AS141" s="12" t="s">
        <v>169</v>
      </c>
      <c r="AT141" s="12">
        <f>'Рейтинговая таблица организаций'!AV130</f>
        <v>572</v>
      </c>
      <c r="AU141" s="12">
        <f>'Рейтинговая таблица организаций'!AW130</f>
        <v>575</v>
      </c>
      <c r="AV141" s="12" t="s">
        <v>170</v>
      </c>
      <c r="AW141" s="12">
        <f>'Рейтинговая таблица организаций'!AX130</f>
        <v>558</v>
      </c>
      <c r="AX141" s="12">
        <f>'Рейтинговая таблица организаций'!AY130</f>
        <v>575</v>
      </c>
      <c r="AY141" s="12" t="s">
        <v>171</v>
      </c>
      <c r="AZ141" s="12">
        <f>'Рейтинговая таблица организаций'!AZ130</f>
        <v>552</v>
      </c>
      <c r="BA141" s="12">
        <f>'Рейтинговая таблица организаций'!BA130</f>
        <v>575</v>
      </c>
    </row>
    <row r="142" spans="1:53" ht="15.75">
      <c r="A142" s="9">
        <f>'бланки '!CY133</f>
        <v>128</v>
      </c>
      <c r="B142" s="9" t="str">
        <f>'бланки '!C133</f>
        <v>Муниципальное бюджетное общеобразовательное учреждение Бунинская средняя общеобразовательная школа Урицкого района Орловской области</v>
      </c>
      <c r="C142" s="9">
        <f>'для bus.gov.ru'!C131</f>
        <v>48</v>
      </c>
      <c r="D142" s="9">
        <f>'для bus.gov.ru'!D131</f>
        <v>38</v>
      </c>
      <c r="E142" s="15">
        <f>'для bus.gov.ru'!H131</f>
        <v>0.79166666666666663</v>
      </c>
      <c r="F142" s="10" t="s">
        <v>160</v>
      </c>
      <c r="G142" s="11">
        <f>'Рейтинговая таблица организаций'!D131</f>
        <v>13</v>
      </c>
      <c r="H142" s="11">
        <f>'Рейтинговая таблица организаций'!E131</f>
        <v>13</v>
      </c>
      <c r="I142" s="10" t="s">
        <v>161</v>
      </c>
      <c r="J142" s="11">
        <f>'Рейтинговая таблица организаций'!F131</f>
        <v>52.5</v>
      </c>
      <c r="K142" s="11">
        <f>'Рейтинговая таблица организаций'!G131</f>
        <v>56</v>
      </c>
      <c r="L142" s="12" t="str">
        <f>IF('Рейтинговая таблица организаций'!H131&lt;1,"Отсутствуют или не функционируют дистанционные способы взаимодействия",(IF('Рейтинговая таблица организаций'!H131&lt;4,"В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2" s="17">
        <f>'Рейтинговая таблица организаций'!H131</f>
        <v>4</v>
      </c>
      <c r="N142" s="12">
        <f>IF('Рейтинговая таблица организаций'!H131&lt;1,0,(IF('Рейтинговая таблица организаций'!H131&lt;4,30,100)))</f>
        <v>100</v>
      </c>
      <c r="O142" s="12" t="s">
        <v>162</v>
      </c>
      <c r="P142" s="12">
        <f>'Рейтинговая таблица организаций'!I131</f>
        <v>38</v>
      </c>
      <c r="Q142" s="12">
        <f>'Рейтинговая таблица организаций'!J131</f>
        <v>38</v>
      </c>
      <c r="R142" s="12" t="s">
        <v>163</v>
      </c>
      <c r="S142" s="12">
        <f>'Рейтинговая таблица организаций'!K131</f>
        <v>37</v>
      </c>
      <c r="T142" s="12">
        <f>'Рейтинговая таблица организаций'!L131</f>
        <v>37</v>
      </c>
      <c r="U142" s="12" t="str">
        <f>IF('Рейтинговая таблица организаций'!U131&lt;1,"Отсутствуют комфортные условия",(IF('Рейтинговая таблица организаций'!U131&lt;5,"Количество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2" s="17">
        <f>'Рейтинговая таблица организаций'!U131</f>
        <v>5</v>
      </c>
      <c r="W142" s="12">
        <f>IF('Рейтинговая таблица организаций'!U131&lt;1,0,(IF('Рейтинговая таблица организаций'!U131&lt;4,20,100)))</f>
        <v>100</v>
      </c>
      <c r="X142" s="12" t="s">
        <v>164</v>
      </c>
      <c r="Y142" s="12">
        <f>'Рейтинговая таблица организаций'!X131</f>
        <v>38</v>
      </c>
      <c r="Z142" s="12">
        <f>'Рейтинговая таблица организаций'!Y131</f>
        <v>38</v>
      </c>
      <c r="AA142" s="12" t="str">
        <f>IF('Рейтинговая таблица организаций'!AD131&lt;1,"Отсутствуют условия доступности для инвалидов",(IF('Рейтинговая таблица организаций'!AD131&lt;5,"Количество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2" s="16">
        <f>'Рейтинговая таблица организаций'!AD131</f>
        <v>2</v>
      </c>
      <c r="AC142" s="12">
        <f>IF('Рейтинговая таблица организаций'!AD131&lt;1,0,(IF('Рейтинговая таблица организаций'!AD131&lt;5,20,100)))</f>
        <v>20</v>
      </c>
      <c r="AD142" s="12" t="str">
        <f>IF('Рейтинговая таблица организаций'!AE131&lt;1,"Отсутствуют условия доступности, позволяющие инвалидам получать услуги наравне с другими",(IF('Рейтинговая таблица организаций'!AE131&lt;5,"Количество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2" s="17">
        <f>'Рейтинговая таблица организаций'!AE131</f>
        <v>3</v>
      </c>
      <c r="AF142" s="12">
        <f>IF('Рейтинговая таблица организаций'!AE131&lt;1,0,(IF('Рейтинговая таблица организаций'!AE131&lt;5,20,100)))</f>
        <v>20</v>
      </c>
      <c r="AG142" s="12" t="s">
        <v>165</v>
      </c>
      <c r="AH142" s="12">
        <f>'Рейтинговая таблица организаций'!AF131</f>
        <v>5</v>
      </c>
      <c r="AI142" s="12">
        <f>'Рейтинговая таблица организаций'!AG131</f>
        <v>5</v>
      </c>
      <c r="AJ142" s="12" t="s">
        <v>166</v>
      </c>
      <c r="AK142" s="12">
        <f>'Рейтинговая таблица организаций'!AL131</f>
        <v>37</v>
      </c>
      <c r="AL142" s="12">
        <f>'Рейтинговая таблица организаций'!AM131</f>
        <v>38</v>
      </c>
      <c r="AM142" s="12" t="s">
        <v>167</v>
      </c>
      <c r="AN142" s="12">
        <f>'Рейтинговая таблица организаций'!AN131</f>
        <v>37</v>
      </c>
      <c r="AO142" s="12">
        <f>'Рейтинговая таблица организаций'!AO131</f>
        <v>38</v>
      </c>
      <c r="AP142" s="12" t="s">
        <v>168</v>
      </c>
      <c r="AQ142" s="12">
        <f>'Рейтинговая таблица организаций'!AP131</f>
        <v>36</v>
      </c>
      <c r="AR142" s="12">
        <f>'Рейтинговая таблица организаций'!AQ131</f>
        <v>37</v>
      </c>
      <c r="AS142" s="12" t="s">
        <v>169</v>
      </c>
      <c r="AT142" s="12">
        <f>'Рейтинговая таблица организаций'!AV131</f>
        <v>37</v>
      </c>
      <c r="AU142" s="12">
        <f>'Рейтинговая таблица организаций'!AW131</f>
        <v>38</v>
      </c>
      <c r="AV142" s="12" t="s">
        <v>170</v>
      </c>
      <c r="AW142" s="12">
        <f>'Рейтинговая таблица организаций'!AX131</f>
        <v>37</v>
      </c>
      <c r="AX142" s="12">
        <f>'Рейтинговая таблица организаций'!AY131</f>
        <v>38</v>
      </c>
      <c r="AY142" s="12" t="s">
        <v>171</v>
      </c>
      <c r="AZ142" s="12">
        <f>'Рейтинговая таблица организаций'!AZ131</f>
        <v>37</v>
      </c>
      <c r="BA142" s="12">
        <f>'Рейтинговая таблица организаций'!BA131</f>
        <v>38</v>
      </c>
    </row>
    <row r="143" spans="1:53" ht="15.75">
      <c r="A143" s="9">
        <f>'бланки '!CY134</f>
        <v>129</v>
      </c>
      <c r="B143" s="9" t="str">
        <f>'бланки '!C134</f>
        <v>Муниципальное бюджетное общеобразовательное учреждение – Подзаваловская средняя общеобразовательная школа Урицкого района Орловской области</v>
      </c>
      <c r="C143" s="9">
        <f>'для bus.gov.ru'!C132</f>
        <v>58</v>
      </c>
      <c r="D143" s="9">
        <f>'для bus.gov.ru'!D132</f>
        <v>71</v>
      </c>
      <c r="E143" s="15">
        <f>'для bus.gov.ru'!H132</f>
        <v>1.2241379310344827</v>
      </c>
      <c r="F143" s="10" t="s">
        <v>160</v>
      </c>
      <c r="G143" s="11">
        <f>'Рейтинговая таблица организаций'!D132</f>
        <v>14</v>
      </c>
      <c r="H143" s="11">
        <f>'Рейтинговая таблица организаций'!E132</f>
        <v>14</v>
      </c>
      <c r="I143" s="10" t="s">
        <v>161</v>
      </c>
      <c r="J143" s="11">
        <f>'Рейтинговая таблица организаций'!F132</f>
        <v>33</v>
      </c>
      <c r="K143" s="11">
        <f>'Рейтинговая таблица организаций'!G132</f>
        <v>52</v>
      </c>
      <c r="L143" s="12" t="str">
        <f>IF('Рейтинговая таблица организаций'!H132&lt;1,"Отсутствуют или не функционируют дистанционные способы взаимодействия",(IF('Рейтинговая таблица организаций'!H132&lt;4,"В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3" s="17">
        <f>'Рейтинговая таблица организаций'!H132</f>
        <v>4</v>
      </c>
      <c r="N143" s="12">
        <f>IF('Рейтинговая таблица организаций'!H132&lt;1,0,(IF('Рейтинговая таблица организаций'!H132&lt;4,30,100)))</f>
        <v>100</v>
      </c>
      <c r="O143" s="12" t="s">
        <v>162</v>
      </c>
      <c r="P143" s="12">
        <f>'Рейтинговая таблица организаций'!I132</f>
        <v>64</v>
      </c>
      <c r="Q143" s="12">
        <f>'Рейтинговая таблица организаций'!J132</f>
        <v>64</v>
      </c>
      <c r="R143" s="12" t="s">
        <v>163</v>
      </c>
      <c r="S143" s="12">
        <f>'Рейтинговая таблица организаций'!K132</f>
        <v>55</v>
      </c>
      <c r="T143" s="12">
        <f>'Рейтинговая таблица организаций'!L132</f>
        <v>55</v>
      </c>
      <c r="U143" s="12" t="str">
        <f>IF('Рейтинговая таблица организаций'!U132&lt;1,"Отсутствуют комфортные условия",(IF('Рейтинговая таблица организаций'!U132&lt;5,"Количество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3" s="17">
        <f>'Рейтинговая таблица организаций'!U132</f>
        <v>5</v>
      </c>
      <c r="W143" s="12">
        <f>IF('Рейтинговая таблица организаций'!U132&lt;1,0,(IF('Рейтинговая таблица организаций'!U132&lt;4,20,100)))</f>
        <v>100</v>
      </c>
      <c r="X143" s="12" t="s">
        <v>164</v>
      </c>
      <c r="Y143" s="12">
        <f>'Рейтинговая таблица организаций'!X132</f>
        <v>69</v>
      </c>
      <c r="Z143" s="12">
        <f>'Рейтинговая таблица организаций'!Y132</f>
        <v>71</v>
      </c>
      <c r="AA143" s="12" t="str">
        <f>IF('Рейтинговая таблица организаций'!AD132&lt;1,"Отсутствуют условия доступности для инвалидов",(IF('Рейтинговая таблица организаций'!AD132&lt;5,"Количество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3" s="16">
        <f>'Рейтинговая таблица организаций'!AD132</f>
        <v>0</v>
      </c>
      <c r="AC143" s="12">
        <f>IF('Рейтинговая таблица организаций'!AD132&lt;1,0,(IF('Рейтинговая таблица организаций'!AD132&lt;5,20,100)))</f>
        <v>0</v>
      </c>
      <c r="AD143" s="12" t="str">
        <f>IF('Рейтинговая таблица организаций'!AE132&lt;1,"Отсутствуют условия доступности, позволяющие инвалидам получать услуги наравне с другими",(IF('Рейтинговая таблица организаций'!AE132&lt;5,"Количество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3" s="17">
        <f>'Рейтинговая таблица организаций'!AE132</f>
        <v>2</v>
      </c>
      <c r="AF143" s="12">
        <f>IF('Рейтинговая таблица организаций'!AE132&lt;1,0,(IF('Рейтинговая таблица организаций'!AE132&lt;5,20,100)))</f>
        <v>20</v>
      </c>
      <c r="AG143" s="12" t="s">
        <v>165</v>
      </c>
      <c r="AH143" s="12">
        <f>'Рейтинговая таблица организаций'!AF132</f>
        <v>12</v>
      </c>
      <c r="AI143" s="12">
        <f>'Рейтинговая таблица организаций'!AG132</f>
        <v>12</v>
      </c>
      <c r="AJ143" s="12" t="s">
        <v>166</v>
      </c>
      <c r="AK143" s="12">
        <f>'Рейтинговая таблица организаций'!AL132</f>
        <v>70</v>
      </c>
      <c r="AL143" s="12">
        <f>'Рейтинговая таблица организаций'!AM132</f>
        <v>71</v>
      </c>
      <c r="AM143" s="12" t="s">
        <v>167</v>
      </c>
      <c r="AN143" s="12">
        <f>'Рейтинговая таблица организаций'!AN132</f>
        <v>71</v>
      </c>
      <c r="AO143" s="12">
        <f>'Рейтинговая таблица организаций'!AO132</f>
        <v>71</v>
      </c>
      <c r="AP143" s="12" t="s">
        <v>168</v>
      </c>
      <c r="AQ143" s="12">
        <f>'Рейтинговая таблица организаций'!AP132</f>
        <v>67</v>
      </c>
      <c r="AR143" s="12">
        <f>'Рейтинговая таблица организаций'!AQ132</f>
        <v>68</v>
      </c>
      <c r="AS143" s="12" t="s">
        <v>169</v>
      </c>
      <c r="AT143" s="12">
        <f>'Рейтинговая таблица организаций'!AV132</f>
        <v>70</v>
      </c>
      <c r="AU143" s="12">
        <f>'Рейтинговая таблица организаций'!AW132</f>
        <v>71</v>
      </c>
      <c r="AV143" s="12" t="s">
        <v>170</v>
      </c>
      <c r="AW143" s="12">
        <f>'Рейтинговая таблица организаций'!AX132</f>
        <v>71</v>
      </c>
      <c r="AX143" s="12">
        <f>'Рейтинговая таблица организаций'!AY132</f>
        <v>71</v>
      </c>
      <c r="AY143" s="12" t="s">
        <v>171</v>
      </c>
      <c r="AZ143" s="12">
        <f>'Рейтинговая таблица организаций'!AZ132</f>
        <v>70</v>
      </c>
      <c r="BA143" s="12">
        <f>'Рейтинговая таблица организаций'!BA132</f>
        <v>71</v>
      </c>
    </row>
    <row r="144" spans="1:53" ht="15.75">
      <c r="A144" s="9">
        <f>'бланки '!CY135</f>
        <v>130</v>
      </c>
      <c r="B144" s="9" t="str">
        <f>'бланки '!C135</f>
        <v>Муниципальное бюджетное общеобразовательное учреждение Максимовская основная общеобразовательная школа Урицкого района Орловской области</v>
      </c>
      <c r="C144" s="9">
        <f>'для bus.gov.ru'!C133</f>
        <v>47</v>
      </c>
      <c r="D144" s="9">
        <f>'для bus.gov.ru'!D133</f>
        <v>45</v>
      </c>
      <c r="E144" s="15">
        <f>'для bus.gov.ru'!H133</f>
        <v>0.95744680851063835</v>
      </c>
      <c r="F144" s="10" t="s">
        <v>160</v>
      </c>
      <c r="G144" s="11">
        <f>'Рейтинговая таблица организаций'!D133</f>
        <v>13</v>
      </c>
      <c r="H144" s="11">
        <f>'Рейтинговая таблица организаций'!E133</f>
        <v>13</v>
      </c>
      <c r="I144" s="10" t="s">
        <v>161</v>
      </c>
      <c r="J144" s="11">
        <f>'Рейтинговая таблица организаций'!F133</f>
        <v>46</v>
      </c>
      <c r="K144" s="11">
        <f>'Рейтинговая таблица организаций'!G133</f>
        <v>52</v>
      </c>
      <c r="L144" s="12" t="str">
        <f>IF('Рейтинговая таблица организаций'!H133&lt;1,"Отсутствуют или не функционируют дистанционные способы взаимодействия",(IF('Рейтинговая таблица организаций'!H133&lt;4,"В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4" s="17">
        <f>'Рейтинговая таблица организаций'!H133</f>
        <v>4</v>
      </c>
      <c r="N144" s="12">
        <f>IF('Рейтинговая таблица организаций'!H133&lt;1,0,(IF('Рейтинговая таблица организаций'!H133&lt;4,30,100)))</f>
        <v>100</v>
      </c>
      <c r="O144" s="12" t="s">
        <v>162</v>
      </c>
      <c r="P144" s="12">
        <f>'Рейтинговая таблица организаций'!I133</f>
        <v>44</v>
      </c>
      <c r="Q144" s="12">
        <f>'Рейтинговая таблица организаций'!J133</f>
        <v>44</v>
      </c>
      <c r="R144" s="12" t="s">
        <v>163</v>
      </c>
      <c r="S144" s="12">
        <f>'Рейтинговая таблица организаций'!K133</f>
        <v>40</v>
      </c>
      <c r="T144" s="12">
        <f>'Рейтинговая таблица организаций'!L133</f>
        <v>40</v>
      </c>
      <c r="U144" s="12" t="str">
        <f>IF('Рейтинговая таблица организаций'!U133&lt;1,"Отсутствуют комфортные условия",(IF('Рейтинговая таблица организаций'!U133&lt;5,"Количество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4" s="17">
        <f>'Рейтинговая таблица организаций'!U133</f>
        <v>5</v>
      </c>
      <c r="W144" s="12">
        <f>IF('Рейтинговая таблица организаций'!U133&lt;1,0,(IF('Рейтинговая таблица организаций'!U133&lt;4,20,100)))</f>
        <v>100</v>
      </c>
      <c r="X144" s="12" t="s">
        <v>164</v>
      </c>
      <c r="Y144" s="12">
        <f>'Рейтинговая таблица организаций'!X133</f>
        <v>45</v>
      </c>
      <c r="Z144" s="12">
        <f>'Рейтинговая таблица организаций'!Y133</f>
        <v>45</v>
      </c>
      <c r="AA144" s="12" t="str">
        <f>IF('Рейтинговая таблица организаций'!AD133&lt;1,"Отсутствуют условия доступности для инвалидов",(IF('Рейтинговая таблица организаций'!AD133&lt;5,"Количество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4" s="16">
        <f>'Рейтинговая таблица организаций'!AD133</f>
        <v>2</v>
      </c>
      <c r="AC144" s="12">
        <f>IF('Рейтинговая таблица организаций'!AD133&lt;1,0,(IF('Рейтинговая таблица организаций'!AD133&lt;5,20,100)))</f>
        <v>20</v>
      </c>
      <c r="AD144" s="12" t="str">
        <f>IF('Рейтинговая таблица организаций'!AE133&lt;1,"Отсутствуют условия доступности, позволяющие инвалидам получать услуги наравне с другими",(IF('Рейтинговая таблица организаций'!AE133&lt;5,"Количество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4" s="17">
        <f>'Рейтинговая таблица организаций'!AE133</f>
        <v>3</v>
      </c>
      <c r="AF144" s="12">
        <f>IF('Рейтинговая таблица организаций'!AE133&lt;1,0,(IF('Рейтинговая таблица организаций'!AE133&lt;5,20,100)))</f>
        <v>20</v>
      </c>
      <c r="AG144" s="12" t="s">
        <v>165</v>
      </c>
      <c r="AH144" s="12">
        <f>'Рейтинговая таблица организаций'!AF133</f>
        <v>4</v>
      </c>
      <c r="AI144" s="12">
        <f>'Рейтинговая таблица организаций'!AG133</f>
        <v>5</v>
      </c>
      <c r="AJ144" s="12" t="s">
        <v>166</v>
      </c>
      <c r="AK144" s="12">
        <f>'Рейтинговая таблица организаций'!AL133</f>
        <v>45</v>
      </c>
      <c r="AL144" s="12">
        <f>'Рейтинговая таблица организаций'!AM133</f>
        <v>45</v>
      </c>
      <c r="AM144" s="12" t="s">
        <v>167</v>
      </c>
      <c r="AN144" s="12">
        <f>'Рейтинговая таблица организаций'!AN133</f>
        <v>45</v>
      </c>
      <c r="AO144" s="12">
        <f>'Рейтинговая таблица организаций'!AO133</f>
        <v>45</v>
      </c>
      <c r="AP144" s="12" t="s">
        <v>168</v>
      </c>
      <c r="AQ144" s="12">
        <f>'Рейтинговая таблица организаций'!AP133</f>
        <v>44</v>
      </c>
      <c r="AR144" s="12">
        <f>'Рейтинговая таблица организаций'!AQ133</f>
        <v>44</v>
      </c>
      <c r="AS144" s="12" t="s">
        <v>169</v>
      </c>
      <c r="AT144" s="12">
        <f>'Рейтинговая таблица организаций'!AV133</f>
        <v>45</v>
      </c>
      <c r="AU144" s="12">
        <f>'Рейтинговая таблица организаций'!AW133</f>
        <v>45</v>
      </c>
      <c r="AV144" s="12" t="s">
        <v>170</v>
      </c>
      <c r="AW144" s="12">
        <f>'Рейтинговая таблица организаций'!AX133</f>
        <v>45</v>
      </c>
      <c r="AX144" s="12">
        <f>'Рейтинговая таблица организаций'!AY133</f>
        <v>45</v>
      </c>
      <c r="AY144" s="12" t="s">
        <v>171</v>
      </c>
      <c r="AZ144" s="12">
        <f>'Рейтинговая таблица организаций'!AZ133</f>
        <v>45</v>
      </c>
      <c r="BA144" s="12">
        <f>'Рейтинговая таблица организаций'!BA133</f>
        <v>45</v>
      </c>
    </row>
    <row r="145" spans="1:53" ht="15.75">
      <c r="A145" s="9">
        <f>'бланки '!CY136</f>
        <v>131</v>
      </c>
      <c r="B145" s="9" t="str">
        <f>'бланки '!C136</f>
        <v>Муниципальное бюджетное общеобразовательное учреждение Муравлевская средняя общеобразовательная школа Урицкого района Орловской области</v>
      </c>
      <c r="C145" s="9">
        <f>'для bus.gov.ru'!C134</f>
        <v>18</v>
      </c>
      <c r="D145" s="9">
        <f>'для bus.gov.ru'!D134</f>
        <v>17</v>
      </c>
      <c r="E145" s="15">
        <f>'для bus.gov.ru'!H134</f>
        <v>0.94444444444444442</v>
      </c>
      <c r="F145" s="10" t="s">
        <v>160</v>
      </c>
      <c r="G145" s="11">
        <f>'Рейтинговая таблица организаций'!D134</f>
        <v>13</v>
      </c>
      <c r="H145" s="11">
        <f>'Рейтинговая таблица организаций'!E134</f>
        <v>13</v>
      </c>
      <c r="I145" s="10" t="s">
        <v>161</v>
      </c>
      <c r="J145" s="11">
        <f>'Рейтинговая таблица организаций'!F134</f>
        <v>48</v>
      </c>
      <c r="K145" s="11">
        <f>'Рейтинговая таблица организаций'!G134</f>
        <v>52</v>
      </c>
      <c r="L145" s="12" t="str">
        <f>IF('Рейтинговая таблица организаций'!H134&lt;1,"Отсутствуют или не функционируют дистанционные способы взаимодействия",(IF('Рейтинговая таблица организаций'!H134&lt;4,"В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5" s="17">
        <f>'Рейтинговая таблица организаций'!H134</f>
        <v>4</v>
      </c>
      <c r="N145" s="12">
        <f>IF('Рейтинговая таблица организаций'!H134&lt;1,0,(IF('Рейтинговая таблица организаций'!H134&lt;4,30,100)))</f>
        <v>100</v>
      </c>
      <c r="O145" s="12" t="s">
        <v>162</v>
      </c>
      <c r="P145" s="12">
        <f>'Рейтинговая таблица организаций'!I134</f>
        <v>17</v>
      </c>
      <c r="Q145" s="12">
        <f>'Рейтинговая таблица организаций'!J134</f>
        <v>17</v>
      </c>
      <c r="R145" s="12" t="s">
        <v>163</v>
      </c>
      <c r="S145" s="12">
        <f>'Рейтинговая таблица организаций'!K134</f>
        <v>14</v>
      </c>
      <c r="T145" s="12">
        <f>'Рейтинговая таблица организаций'!L134</f>
        <v>14</v>
      </c>
      <c r="U145" s="12" t="str">
        <f>IF('Рейтинговая таблица организаций'!U134&lt;1,"Отсутствуют комфортные условия",(IF('Рейтинговая таблица организаций'!U134&lt;5,"Количество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5" s="17">
        <f>'Рейтинговая таблица организаций'!U134</f>
        <v>5</v>
      </c>
      <c r="W145" s="12">
        <f>IF('Рейтинговая таблица организаций'!U134&lt;1,0,(IF('Рейтинговая таблица организаций'!U134&lt;4,20,100)))</f>
        <v>100</v>
      </c>
      <c r="X145" s="12" t="s">
        <v>164</v>
      </c>
      <c r="Y145" s="12">
        <f>'Рейтинговая таблица организаций'!X134</f>
        <v>17</v>
      </c>
      <c r="Z145" s="12">
        <f>'Рейтинговая таблица организаций'!Y134</f>
        <v>17</v>
      </c>
      <c r="AA145" s="12" t="str">
        <f>IF('Рейтинговая таблица организаций'!AD134&lt;1,"Отсутствуют условия доступности для инвалидов",(IF('Рейтинговая таблица организаций'!AD134&lt;5,"Количество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5" s="16">
        <f>'Рейтинговая таблица организаций'!AD134</f>
        <v>0</v>
      </c>
      <c r="AC145" s="12">
        <f>IF('Рейтинговая таблица организаций'!AD134&lt;1,0,(IF('Рейтинговая таблица организаций'!AD134&lt;5,20,100)))</f>
        <v>0</v>
      </c>
      <c r="AD145" s="12" t="str">
        <f>IF('Рейтинговая таблица организаций'!AE134&lt;1,"Отсутствуют условия доступности, позволяющие инвалидам получать услуги наравне с другими",(IF('Рейтинговая таблица организаций'!AE134&lt;5,"Количество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5" s="17">
        <f>'Рейтинговая таблица организаций'!AE134</f>
        <v>3</v>
      </c>
      <c r="AF145" s="12">
        <f>IF('Рейтинговая таблица организаций'!AE134&lt;1,0,(IF('Рейтинговая таблица организаций'!AE134&lt;5,20,100)))</f>
        <v>20</v>
      </c>
      <c r="AG145" s="12" t="s">
        <v>165</v>
      </c>
      <c r="AH145" s="12">
        <f>'Рейтинговая таблица организаций'!AF134</f>
        <v>1</v>
      </c>
      <c r="AI145" s="12">
        <f>'Рейтинговая таблица организаций'!AG134</f>
        <v>1</v>
      </c>
      <c r="AJ145" s="12" t="s">
        <v>166</v>
      </c>
      <c r="AK145" s="12">
        <f>'Рейтинговая таблица организаций'!AL134</f>
        <v>17</v>
      </c>
      <c r="AL145" s="12">
        <f>'Рейтинговая таблица организаций'!AM134</f>
        <v>17</v>
      </c>
      <c r="AM145" s="12" t="s">
        <v>167</v>
      </c>
      <c r="AN145" s="12">
        <f>'Рейтинговая таблица организаций'!AN134</f>
        <v>17</v>
      </c>
      <c r="AO145" s="12">
        <f>'Рейтинговая таблица организаций'!AO134</f>
        <v>17</v>
      </c>
      <c r="AP145" s="12" t="s">
        <v>168</v>
      </c>
      <c r="AQ145" s="12">
        <f>'Рейтинговая таблица организаций'!AP134</f>
        <v>16</v>
      </c>
      <c r="AR145" s="12">
        <f>'Рейтинговая таблица организаций'!AQ134</f>
        <v>16</v>
      </c>
      <c r="AS145" s="12" t="s">
        <v>169</v>
      </c>
      <c r="AT145" s="12">
        <f>'Рейтинговая таблица организаций'!AV134</f>
        <v>17</v>
      </c>
      <c r="AU145" s="12">
        <f>'Рейтинговая таблица организаций'!AW134</f>
        <v>17</v>
      </c>
      <c r="AV145" s="12" t="s">
        <v>170</v>
      </c>
      <c r="AW145" s="12">
        <f>'Рейтинговая таблица организаций'!AX134</f>
        <v>17</v>
      </c>
      <c r="AX145" s="12">
        <f>'Рейтинговая таблица организаций'!AY134</f>
        <v>17</v>
      </c>
      <c r="AY145" s="12" t="s">
        <v>171</v>
      </c>
      <c r="AZ145" s="12">
        <f>'Рейтинговая таблица организаций'!AZ134</f>
        <v>17</v>
      </c>
      <c r="BA145" s="12">
        <f>'Рейтинговая таблица организаций'!BA134</f>
        <v>17</v>
      </c>
    </row>
    <row r="146" spans="1:53" ht="15.75">
      <c r="A146" s="9">
        <f>'бланки '!CY137</f>
        <v>132</v>
      </c>
      <c r="B146" s="9" t="str">
        <f>'бланки '!C137</f>
        <v>Муниципальное бюджетное общеобразовательное учреждение «Первомайская основная общеобразовательная школа» Урицкого района Орловской области</v>
      </c>
      <c r="C146" s="9">
        <f>'для bus.gov.ru'!C135</f>
        <v>72</v>
      </c>
      <c r="D146" s="9">
        <f>'для bus.gov.ru'!D135</f>
        <v>60</v>
      </c>
      <c r="E146" s="15">
        <f>'для bus.gov.ru'!H135</f>
        <v>0.83333333333333337</v>
      </c>
      <c r="F146" s="10" t="s">
        <v>160</v>
      </c>
      <c r="G146" s="11">
        <f>'Рейтинговая таблица организаций'!D135</f>
        <v>14</v>
      </c>
      <c r="H146" s="11">
        <f>'Рейтинговая таблица организаций'!E135</f>
        <v>14</v>
      </c>
      <c r="I146" s="10" t="s">
        <v>161</v>
      </c>
      <c r="J146" s="11">
        <f>'Рейтинговая таблица организаций'!F135</f>
        <v>53</v>
      </c>
      <c r="K146" s="11">
        <f>'Рейтинговая таблица организаций'!G135</f>
        <v>55</v>
      </c>
      <c r="L146" s="12" t="str">
        <f>IF('Рейтинговая таблица организаций'!H135&lt;1,"Отсутствуют или не функционируют дистанционные способы взаимодействия",(IF('Рейтинговая таблица организаций'!H135&lt;4,"В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6" s="17">
        <f>'Рейтинговая таблица организаций'!H135</f>
        <v>4</v>
      </c>
      <c r="N146" s="12">
        <f>IF('Рейтинговая таблица организаций'!H135&lt;1,0,(IF('Рейтинговая таблица организаций'!H135&lt;4,30,100)))</f>
        <v>100</v>
      </c>
      <c r="O146" s="12" t="s">
        <v>162</v>
      </c>
      <c r="P146" s="12">
        <f>'Рейтинговая таблица организаций'!I135</f>
        <v>57</v>
      </c>
      <c r="Q146" s="12">
        <f>'Рейтинговая таблица организаций'!J135</f>
        <v>57</v>
      </c>
      <c r="R146" s="12" t="s">
        <v>163</v>
      </c>
      <c r="S146" s="12">
        <f>'Рейтинговая таблица организаций'!K135</f>
        <v>57</v>
      </c>
      <c r="T146" s="12">
        <f>'Рейтинговая таблица организаций'!L135</f>
        <v>57</v>
      </c>
      <c r="U146" s="12" t="str">
        <f>IF('Рейтинговая таблица организаций'!U135&lt;1,"Отсутствуют комфортные условия",(IF('Рейтинговая таблица организаций'!U135&lt;5,"Количество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6" s="17">
        <f>'Рейтинговая таблица организаций'!U135</f>
        <v>5</v>
      </c>
      <c r="W146" s="12">
        <f>IF('Рейтинговая таблица организаций'!U135&lt;1,0,(IF('Рейтинговая таблица организаций'!U135&lt;4,20,100)))</f>
        <v>100</v>
      </c>
      <c r="X146" s="12" t="s">
        <v>164</v>
      </c>
      <c r="Y146" s="12">
        <f>'Рейтинговая таблица организаций'!X135</f>
        <v>58</v>
      </c>
      <c r="Z146" s="12">
        <f>'Рейтинговая таблица организаций'!Y135</f>
        <v>60</v>
      </c>
      <c r="AA146" s="12" t="str">
        <f>IF('Рейтинговая таблица организаций'!AD135&lt;1,"Отсутствуют условия доступности для инвалидов",(IF('Рейтинговая таблица организаций'!AD135&lt;5,"Количество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6" s="16">
        <f>'Рейтинговая таблица организаций'!AD135</f>
        <v>1</v>
      </c>
      <c r="AC146" s="12">
        <f>IF('Рейтинговая таблица организаций'!AD135&lt;1,0,(IF('Рейтинговая таблица организаций'!AD135&lt;5,20,100)))</f>
        <v>20</v>
      </c>
      <c r="AD146" s="12" t="str">
        <f>IF('Рейтинговая таблица организаций'!AE135&lt;1,"Отсутствуют условия доступности, позволяющие инвалидам получать услуги наравне с другими",(IF('Рейтинговая таблица организаций'!AE135&lt;5,"Количество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6" s="17">
        <f>'Рейтинговая таблица организаций'!AE135</f>
        <v>3</v>
      </c>
      <c r="AF146" s="12">
        <f>IF('Рейтинговая таблица организаций'!AE135&lt;1,0,(IF('Рейтинговая таблица организаций'!AE135&lt;5,20,100)))</f>
        <v>20</v>
      </c>
      <c r="AG146" s="12" t="s">
        <v>165</v>
      </c>
      <c r="AH146" s="12">
        <f>'Рейтинговая таблица организаций'!AF135</f>
        <v>2</v>
      </c>
      <c r="AI146" s="12">
        <f>'Рейтинговая таблица организаций'!AG135</f>
        <v>2</v>
      </c>
      <c r="AJ146" s="12" t="s">
        <v>166</v>
      </c>
      <c r="AK146" s="12">
        <f>'Рейтинговая таблица организаций'!AL135</f>
        <v>60</v>
      </c>
      <c r="AL146" s="12">
        <f>'Рейтинговая таблица организаций'!AM135</f>
        <v>60</v>
      </c>
      <c r="AM146" s="12" t="s">
        <v>167</v>
      </c>
      <c r="AN146" s="12">
        <f>'Рейтинговая таблица организаций'!AN135</f>
        <v>60</v>
      </c>
      <c r="AO146" s="12">
        <f>'Рейтинговая таблица организаций'!AO135</f>
        <v>60</v>
      </c>
      <c r="AP146" s="12" t="s">
        <v>168</v>
      </c>
      <c r="AQ146" s="12">
        <f>'Рейтинговая таблица организаций'!AP135</f>
        <v>59</v>
      </c>
      <c r="AR146" s="12">
        <f>'Рейтинговая таблица организаций'!AQ135</f>
        <v>59</v>
      </c>
      <c r="AS146" s="12" t="s">
        <v>169</v>
      </c>
      <c r="AT146" s="12">
        <f>'Рейтинговая таблица организаций'!AV135</f>
        <v>60</v>
      </c>
      <c r="AU146" s="12">
        <f>'Рейтинговая таблица организаций'!AW135</f>
        <v>60</v>
      </c>
      <c r="AV146" s="12" t="s">
        <v>170</v>
      </c>
      <c r="AW146" s="12">
        <f>'Рейтинговая таблица организаций'!AX135</f>
        <v>59</v>
      </c>
      <c r="AX146" s="12">
        <f>'Рейтинговая таблица организаций'!AY135</f>
        <v>60</v>
      </c>
      <c r="AY146" s="12" t="s">
        <v>171</v>
      </c>
      <c r="AZ146" s="12">
        <f>'Рейтинговая таблица организаций'!AZ135</f>
        <v>60</v>
      </c>
      <c r="BA146" s="12">
        <f>'Рейтинговая таблица организаций'!BA135</f>
        <v>60</v>
      </c>
    </row>
    <row r="147" spans="1:53" ht="15.75">
      <c r="A147" s="9">
        <f>'бланки '!CY138</f>
        <v>133</v>
      </c>
      <c r="B147" s="9" t="str">
        <f>'бланки '!C138</f>
        <v>Муниципальное бюджетное общеобразовательное учреждение – Богдановская средняя общеобразовательная школа Урицкого района Орловской области</v>
      </c>
      <c r="C147" s="9">
        <f>'для bus.gov.ru'!C136</f>
        <v>29</v>
      </c>
      <c r="D147" s="9">
        <f>'для bus.gov.ru'!D136</f>
        <v>22</v>
      </c>
      <c r="E147" s="15">
        <f>'для bus.gov.ru'!H136</f>
        <v>0.75862068965517238</v>
      </c>
      <c r="F147" s="10" t="s">
        <v>160</v>
      </c>
      <c r="G147" s="11">
        <f>'Рейтинговая таблица организаций'!D136</f>
        <v>14</v>
      </c>
      <c r="H147" s="11">
        <f>'Рейтинговая таблица организаций'!E136</f>
        <v>14</v>
      </c>
      <c r="I147" s="10" t="s">
        <v>161</v>
      </c>
      <c r="J147" s="11">
        <f>'Рейтинговая таблица организаций'!F136</f>
        <v>49.5</v>
      </c>
      <c r="K147" s="11">
        <f>'Рейтинговая таблица организаций'!G136</f>
        <v>53</v>
      </c>
      <c r="L147" s="12" t="str">
        <f>IF('Рейтинговая таблица организаций'!H136&lt;1,"Отсутствуют или не функционируют дистанционные способы взаимодействия",(IF('Рейтинговая таблица организаций'!H136&lt;4,"В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47" s="17">
        <f>'Рейтинговая таблица организаций'!H136</f>
        <v>3</v>
      </c>
      <c r="N147" s="12">
        <f>IF('Рейтинговая таблица организаций'!H136&lt;1,0,(IF('Рейтинговая таблица организаций'!H136&lt;4,30,100)))</f>
        <v>30</v>
      </c>
      <c r="O147" s="12" t="s">
        <v>162</v>
      </c>
      <c r="P147" s="12">
        <f>'Рейтинговая таблица организаций'!I136</f>
        <v>22</v>
      </c>
      <c r="Q147" s="12">
        <f>'Рейтинговая таблица организаций'!J136</f>
        <v>22</v>
      </c>
      <c r="R147" s="12" t="s">
        <v>163</v>
      </c>
      <c r="S147" s="12">
        <f>'Рейтинговая таблица организаций'!K136</f>
        <v>21</v>
      </c>
      <c r="T147" s="12">
        <f>'Рейтинговая таблица организаций'!L136</f>
        <v>21</v>
      </c>
      <c r="U147" s="12" t="str">
        <f>IF('Рейтинговая таблица организаций'!U136&lt;1,"Отсутствуют комфортные условия",(IF('Рейтинговая таблица организаций'!U136&lt;5,"Количество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7" s="17">
        <f>'Рейтинговая таблица организаций'!U136</f>
        <v>5</v>
      </c>
      <c r="W147" s="12">
        <f>IF('Рейтинговая таблица организаций'!U136&lt;1,0,(IF('Рейтинговая таблица организаций'!U136&lt;4,20,100)))</f>
        <v>100</v>
      </c>
      <c r="X147" s="12" t="s">
        <v>164</v>
      </c>
      <c r="Y147" s="12">
        <f>'Рейтинговая таблица организаций'!X136</f>
        <v>22</v>
      </c>
      <c r="Z147" s="12">
        <f>'Рейтинговая таблица организаций'!Y136</f>
        <v>22</v>
      </c>
      <c r="AA147" s="12" t="str">
        <f>IF('Рейтинговая таблица организаций'!AD136&lt;1,"Отсутствуют условия доступности для инвалидов",(IF('Рейтинговая таблица организаций'!AD136&lt;5,"Количество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7" s="16">
        <f>'Рейтинговая таблица организаций'!AD136</f>
        <v>0</v>
      </c>
      <c r="AC147" s="12">
        <f>IF('Рейтинговая таблица организаций'!AD136&lt;1,0,(IF('Рейтинговая таблица организаций'!AD136&lt;5,20,100)))</f>
        <v>0</v>
      </c>
      <c r="AD147" s="12" t="str">
        <f>IF('Рейтинговая таблица организаций'!AE136&lt;1,"Отсутствуют условия доступности, позволяющие инвалидам получать услуги наравне с другими",(IF('Рейтинговая таблица организаций'!AE136&lt;5,"Количество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7" s="17">
        <f>'Рейтинговая таблица организаций'!AE136</f>
        <v>3</v>
      </c>
      <c r="AF147" s="12">
        <f>IF('Рейтинговая таблица организаций'!AE136&lt;1,0,(IF('Рейтинговая таблица организаций'!AE136&lt;5,20,100)))</f>
        <v>20</v>
      </c>
      <c r="AG147" s="12" t="s">
        <v>165</v>
      </c>
      <c r="AH147" s="12">
        <f>'Рейтинговая таблица организаций'!AF136</f>
        <v>8</v>
      </c>
      <c r="AI147" s="12">
        <f>'Рейтинговая таблица организаций'!AG136</f>
        <v>8</v>
      </c>
      <c r="AJ147" s="12" t="s">
        <v>166</v>
      </c>
      <c r="AK147" s="12">
        <f>'Рейтинговая таблица организаций'!AL136</f>
        <v>22</v>
      </c>
      <c r="AL147" s="12">
        <f>'Рейтинговая таблица организаций'!AM136</f>
        <v>22</v>
      </c>
      <c r="AM147" s="12" t="s">
        <v>167</v>
      </c>
      <c r="AN147" s="12">
        <f>'Рейтинговая таблица организаций'!AN136</f>
        <v>22</v>
      </c>
      <c r="AO147" s="12">
        <f>'Рейтинговая таблица организаций'!AO136</f>
        <v>22</v>
      </c>
      <c r="AP147" s="12" t="s">
        <v>168</v>
      </c>
      <c r="AQ147" s="12">
        <f>'Рейтинговая таблица организаций'!AP136</f>
        <v>22</v>
      </c>
      <c r="AR147" s="12">
        <f>'Рейтинговая таблица организаций'!AQ136</f>
        <v>22</v>
      </c>
      <c r="AS147" s="12" t="s">
        <v>169</v>
      </c>
      <c r="AT147" s="12">
        <f>'Рейтинговая таблица организаций'!AV136</f>
        <v>22</v>
      </c>
      <c r="AU147" s="12">
        <f>'Рейтинговая таблица организаций'!AW136</f>
        <v>22</v>
      </c>
      <c r="AV147" s="12" t="s">
        <v>170</v>
      </c>
      <c r="AW147" s="12">
        <f>'Рейтинговая таблица организаций'!AX136</f>
        <v>22</v>
      </c>
      <c r="AX147" s="12">
        <f>'Рейтинговая таблица организаций'!AY136</f>
        <v>22</v>
      </c>
      <c r="AY147" s="12" t="s">
        <v>171</v>
      </c>
      <c r="AZ147" s="12">
        <f>'Рейтинговая таблица организаций'!AZ136</f>
        <v>22</v>
      </c>
      <c r="BA147" s="12">
        <f>'Рейтинговая таблица организаций'!BA136</f>
        <v>22</v>
      </c>
    </row>
    <row r="148" spans="1:53" ht="15.75">
      <c r="A148" s="9">
        <f>'бланки '!CY139</f>
        <v>134</v>
      </c>
      <c r="B148" s="9" t="str">
        <f>'бланки '!C139</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48" s="9">
        <f>'для bus.gov.ru'!C137</f>
        <v>66</v>
      </c>
      <c r="D148" s="9">
        <f>'для bus.gov.ru'!D137</f>
        <v>52</v>
      </c>
      <c r="E148" s="15">
        <f>'для bus.gov.ru'!H137</f>
        <v>0.78787878787878785</v>
      </c>
      <c r="F148" s="10" t="s">
        <v>160</v>
      </c>
      <c r="G148" s="11">
        <f>'Рейтинговая таблица организаций'!D137</f>
        <v>13</v>
      </c>
      <c r="H148" s="11">
        <f>'Рейтинговая таблица организаций'!E137</f>
        <v>13</v>
      </c>
      <c r="I148" s="10" t="s">
        <v>161</v>
      </c>
      <c r="J148" s="11">
        <f>'Рейтинговая таблица организаций'!F137</f>
        <v>53</v>
      </c>
      <c r="K148" s="11">
        <f>'Рейтинговая таблица организаций'!G137</f>
        <v>54</v>
      </c>
      <c r="L148" s="12" t="str">
        <f>IF('Рейтинговая таблица организаций'!H137&lt;1,"Отсутствуют или не функционируют дистанционные способы взаимодействия",(IF('Рейтинговая таблица организаций'!H137&lt;4,"В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8" s="17">
        <f>'Рейтинговая таблица организаций'!H137</f>
        <v>4</v>
      </c>
      <c r="N148" s="12">
        <f>IF('Рейтинговая таблица организаций'!H137&lt;1,0,(IF('Рейтинговая таблица организаций'!H137&lt;4,30,100)))</f>
        <v>100</v>
      </c>
      <c r="O148" s="12" t="s">
        <v>162</v>
      </c>
      <c r="P148" s="12">
        <f>'Рейтинговая таблица организаций'!I137</f>
        <v>46</v>
      </c>
      <c r="Q148" s="12">
        <f>'Рейтинговая таблица организаций'!J137</f>
        <v>46</v>
      </c>
      <c r="R148" s="12" t="s">
        <v>163</v>
      </c>
      <c r="S148" s="12">
        <f>'Рейтинговая таблица организаций'!K137</f>
        <v>38</v>
      </c>
      <c r="T148" s="12">
        <f>'Рейтинговая таблица организаций'!L137</f>
        <v>38</v>
      </c>
      <c r="U148" s="12" t="str">
        <f>IF('Рейтинговая таблица организаций'!U137&lt;1,"Отсутствуют комфортные условия",(IF('Рейтинговая таблица организаций'!U137&lt;5,"Количество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8" s="17">
        <f>'Рейтинговая таблица организаций'!U137</f>
        <v>5</v>
      </c>
      <c r="W148" s="12">
        <f>IF('Рейтинговая таблица организаций'!U137&lt;1,0,(IF('Рейтинговая таблица организаций'!U137&lt;4,20,100)))</f>
        <v>100</v>
      </c>
      <c r="X148" s="12" t="s">
        <v>164</v>
      </c>
      <c r="Y148" s="12">
        <f>'Рейтинговая таблица организаций'!X137</f>
        <v>52</v>
      </c>
      <c r="Z148" s="12">
        <f>'Рейтинговая таблица организаций'!Y137</f>
        <v>52</v>
      </c>
      <c r="AA148" s="12" t="str">
        <f>IF('Рейтинговая таблица организаций'!AD137&lt;1,"Отсутствуют условия доступности для инвалидов",(IF('Рейтинговая таблица организаций'!AD137&lt;5,"Количество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48" s="16">
        <f>'Рейтинговая таблица организаций'!AD137</f>
        <v>0</v>
      </c>
      <c r="AC148" s="12">
        <f>IF('Рейтинговая таблица организаций'!AD137&lt;1,0,(IF('Рейтинговая таблица организаций'!AD137&lt;5,20,100)))</f>
        <v>0</v>
      </c>
      <c r="AD148" s="12" t="str">
        <f>IF('Рейтинговая таблица организаций'!AE137&lt;1,"Отсутствуют условия доступности, позволяющие инвалидам получать услуги наравне с другими",(IF('Рейтинговая таблица организаций'!AE137&lt;5,"Количество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8" s="17">
        <f>'Рейтинговая таблица организаций'!AE137</f>
        <v>3</v>
      </c>
      <c r="AF148" s="12">
        <f>IF('Рейтинговая таблица организаций'!AE137&lt;1,0,(IF('Рейтинговая таблица организаций'!AE137&lt;5,20,100)))</f>
        <v>20</v>
      </c>
      <c r="AG148" s="12" t="s">
        <v>165</v>
      </c>
      <c r="AH148" s="12">
        <f>'Рейтинговая таблица организаций'!AF137</f>
        <v>5</v>
      </c>
      <c r="AI148" s="12">
        <f>'Рейтинговая таблица организаций'!AG137</f>
        <v>5</v>
      </c>
      <c r="AJ148" s="12" t="s">
        <v>166</v>
      </c>
      <c r="AK148" s="12">
        <f>'Рейтинговая таблица организаций'!AL137</f>
        <v>52</v>
      </c>
      <c r="AL148" s="12">
        <f>'Рейтинговая таблица организаций'!AM137</f>
        <v>52</v>
      </c>
      <c r="AM148" s="12" t="s">
        <v>167</v>
      </c>
      <c r="AN148" s="12">
        <f>'Рейтинговая таблица организаций'!AN137</f>
        <v>51</v>
      </c>
      <c r="AO148" s="12">
        <f>'Рейтинговая таблица организаций'!AO137</f>
        <v>52</v>
      </c>
      <c r="AP148" s="12" t="s">
        <v>168</v>
      </c>
      <c r="AQ148" s="12">
        <f>'Рейтинговая таблица организаций'!AP137</f>
        <v>43</v>
      </c>
      <c r="AR148" s="12">
        <f>'Рейтинговая таблица организаций'!AQ137</f>
        <v>43</v>
      </c>
      <c r="AS148" s="12" t="s">
        <v>169</v>
      </c>
      <c r="AT148" s="12">
        <f>'Рейтинговая таблица организаций'!AV137</f>
        <v>50</v>
      </c>
      <c r="AU148" s="12">
        <f>'Рейтинговая таблица организаций'!AW137</f>
        <v>52</v>
      </c>
      <c r="AV148" s="12" t="s">
        <v>170</v>
      </c>
      <c r="AW148" s="12">
        <f>'Рейтинговая таблица организаций'!AX137</f>
        <v>52</v>
      </c>
      <c r="AX148" s="12">
        <f>'Рейтинговая таблица организаций'!AY137</f>
        <v>52</v>
      </c>
      <c r="AY148" s="12" t="s">
        <v>171</v>
      </c>
      <c r="AZ148" s="12">
        <f>'Рейтинговая таблица организаций'!AZ137</f>
        <v>50</v>
      </c>
      <c r="BA148" s="12">
        <f>'Рейтинговая таблица организаций'!BA137</f>
        <v>52</v>
      </c>
    </row>
    <row r="149" spans="1:53" ht="15.75">
      <c r="A149" s="9">
        <f>'бланки '!CY140</f>
        <v>135</v>
      </c>
      <c r="B149" s="9" t="str">
        <f>'бланки '!C140</f>
        <v>Муниципальное бюджетное общеобразовательное учреждение – Теляковская основная общеобразовательная школа Урицкого района Орловской области</v>
      </c>
      <c r="C149" s="9">
        <f>'для bus.gov.ru'!C138</f>
        <v>36</v>
      </c>
      <c r="D149" s="9">
        <f>'для bus.gov.ru'!D138</f>
        <v>26</v>
      </c>
      <c r="E149" s="15">
        <f>'для bus.gov.ru'!H138</f>
        <v>0.72222222222222221</v>
      </c>
      <c r="F149" s="10" t="s">
        <v>160</v>
      </c>
      <c r="G149" s="11">
        <f>'Рейтинговая таблица организаций'!D138</f>
        <v>13</v>
      </c>
      <c r="H149" s="11">
        <f>'Рейтинговая таблица организаций'!E138</f>
        <v>13</v>
      </c>
      <c r="I149" s="10" t="s">
        <v>161</v>
      </c>
      <c r="J149" s="11">
        <f>'Рейтинговая таблица организаций'!F138</f>
        <v>49</v>
      </c>
      <c r="K149" s="11">
        <f>'Рейтинговая таблица организаций'!G138</f>
        <v>57</v>
      </c>
      <c r="L149" s="12" t="str">
        <f>IF('Рейтинговая таблица организаций'!H138&lt;1,"Отсутствуют или не функционируют дистанционные способы взаимодействия",(IF('Рейтинговая таблица организаций'!H138&lt;4,"В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49" s="17">
        <f>'Рейтинговая таблица организаций'!H138</f>
        <v>4</v>
      </c>
      <c r="N149" s="12">
        <f>IF('Рейтинговая таблица организаций'!H138&lt;1,0,(IF('Рейтинговая таблица организаций'!H138&lt;4,30,100)))</f>
        <v>100</v>
      </c>
      <c r="O149" s="12" t="s">
        <v>162</v>
      </c>
      <c r="P149" s="12">
        <f>'Рейтинговая таблица организаций'!I138</f>
        <v>25</v>
      </c>
      <c r="Q149" s="12">
        <f>'Рейтинговая таблица организаций'!J138</f>
        <v>25</v>
      </c>
      <c r="R149" s="12" t="s">
        <v>163</v>
      </c>
      <c r="S149" s="12">
        <f>'Рейтинговая таблица организаций'!K138</f>
        <v>24</v>
      </c>
      <c r="T149" s="12">
        <f>'Рейтинговая таблица организаций'!L138</f>
        <v>24</v>
      </c>
      <c r="U149" s="12" t="str">
        <f>IF('Рейтинговая таблица организаций'!U138&lt;1,"Отсутствуют комфортные условия",(IF('Рейтинговая таблица организаций'!U138&lt;5,"Количество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49" s="17">
        <f>'Рейтинговая таблица организаций'!U138</f>
        <v>5</v>
      </c>
      <c r="W149" s="12">
        <f>IF('Рейтинговая таблица организаций'!U138&lt;1,0,(IF('Рейтинговая таблица организаций'!U138&lt;4,20,100)))</f>
        <v>100</v>
      </c>
      <c r="X149" s="12" t="s">
        <v>164</v>
      </c>
      <c r="Y149" s="12">
        <f>'Рейтинговая таблица организаций'!X138</f>
        <v>26</v>
      </c>
      <c r="Z149" s="12">
        <f>'Рейтинговая таблица организаций'!Y138</f>
        <v>26</v>
      </c>
      <c r="AA149" s="12" t="str">
        <f>IF('Рейтинговая таблица организаций'!AD138&lt;1,"Отсутствуют условия доступности для инвалидов",(IF('Рейтинговая таблица организаций'!AD138&lt;5,"Количество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49" s="16">
        <f>'Рейтинговая таблица организаций'!AD138</f>
        <v>1</v>
      </c>
      <c r="AC149" s="12">
        <f>IF('Рейтинговая таблица организаций'!AD138&lt;1,0,(IF('Рейтинговая таблица организаций'!AD138&lt;5,20,100)))</f>
        <v>20</v>
      </c>
      <c r="AD149" s="12" t="str">
        <f>IF('Рейтинговая таблица организаций'!AE138&lt;1,"Отсутствуют условия доступности, позволяющие инвалидам получать услуги наравне с другими",(IF('Рейтинговая таблица организаций'!AE138&lt;5,"Количество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49" s="17">
        <f>'Рейтинговая таблица организаций'!AE138</f>
        <v>3</v>
      </c>
      <c r="AF149" s="12">
        <f>IF('Рейтинговая таблица организаций'!AE138&lt;1,0,(IF('Рейтинговая таблица организаций'!AE138&lt;5,20,100)))</f>
        <v>20</v>
      </c>
      <c r="AG149" s="12" t="s">
        <v>165</v>
      </c>
      <c r="AH149" s="12">
        <f>'Рейтинговая таблица организаций'!AF138</f>
        <v>10</v>
      </c>
      <c r="AI149" s="12">
        <f>'Рейтинговая таблица организаций'!AG138</f>
        <v>12</v>
      </c>
      <c r="AJ149" s="12" t="s">
        <v>166</v>
      </c>
      <c r="AK149" s="12">
        <f>'Рейтинговая таблица организаций'!AL138</f>
        <v>26</v>
      </c>
      <c r="AL149" s="12">
        <f>'Рейтинговая таблица организаций'!AM138</f>
        <v>26</v>
      </c>
      <c r="AM149" s="12" t="s">
        <v>167</v>
      </c>
      <c r="AN149" s="12">
        <f>'Рейтинговая таблица организаций'!AN138</f>
        <v>26</v>
      </c>
      <c r="AO149" s="12">
        <f>'Рейтинговая таблица организаций'!AO138</f>
        <v>26</v>
      </c>
      <c r="AP149" s="12" t="s">
        <v>168</v>
      </c>
      <c r="AQ149" s="12">
        <f>'Рейтинговая таблица организаций'!AP138</f>
        <v>25</v>
      </c>
      <c r="AR149" s="12">
        <f>'Рейтинговая таблица организаций'!AQ138</f>
        <v>25</v>
      </c>
      <c r="AS149" s="12" t="s">
        <v>169</v>
      </c>
      <c r="AT149" s="12">
        <f>'Рейтинговая таблица организаций'!AV138</f>
        <v>26</v>
      </c>
      <c r="AU149" s="12">
        <f>'Рейтинговая таблица организаций'!AW138</f>
        <v>26</v>
      </c>
      <c r="AV149" s="12" t="s">
        <v>170</v>
      </c>
      <c r="AW149" s="12">
        <f>'Рейтинговая таблица организаций'!AX138</f>
        <v>25</v>
      </c>
      <c r="AX149" s="12">
        <f>'Рейтинговая таблица организаций'!AY138</f>
        <v>26</v>
      </c>
      <c r="AY149" s="12" t="s">
        <v>171</v>
      </c>
      <c r="AZ149" s="12">
        <f>'Рейтинговая таблица организаций'!AZ138</f>
        <v>26</v>
      </c>
      <c r="BA149" s="12">
        <f>'Рейтинговая таблица организаций'!BA138</f>
        <v>26</v>
      </c>
    </row>
    <row r="150" spans="1:53" ht="15.75">
      <c r="A150" s="9">
        <f>'бланки '!CY141</f>
        <v>136</v>
      </c>
      <c r="B150" s="9" t="str">
        <f>'бланки '!C141</f>
        <v>Муниципальное бюджетное общеобразовательное учреждение – Себякинская основная общеобразовательная школа Урицкого района Орловской области</v>
      </c>
      <c r="C150" s="9">
        <f>'для bus.gov.ru'!C139</f>
        <v>17</v>
      </c>
      <c r="D150" s="9">
        <f>'для bus.gov.ru'!D139</f>
        <v>14</v>
      </c>
      <c r="E150" s="15">
        <f>'для bus.gov.ru'!H139</f>
        <v>0.82352941176470584</v>
      </c>
      <c r="F150" s="10" t="s">
        <v>160</v>
      </c>
      <c r="G150" s="11">
        <f>'Рейтинговая таблица организаций'!D139</f>
        <v>13</v>
      </c>
      <c r="H150" s="11">
        <f>'Рейтинговая таблица организаций'!E139</f>
        <v>13</v>
      </c>
      <c r="I150" s="10" t="s">
        <v>161</v>
      </c>
      <c r="J150" s="11">
        <f>'Рейтинговая таблица организаций'!F139</f>
        <v>45</v>
      </c>
      <c r="K150" s="11">
        <f>'Рейтинговая таблица организаций'!G139</f>
        <v>53</v>
      </c>
      <c r="L150" s="12" t="str">
        <f>IF('Рейтинговая таблица организаций'!H139&lt;1,"Отсутствуют или не функционируют дистанционные способы взаимодействия",(IF('Рейтинговая таблица организаций'!H139&lt;4,"В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0" s="17">
        <f>'Рейтинговая таблица организаций'!H139</f>
        <v>4</v>
      </c>
      <c r="N150" s="12">
        <f>IF('Рейтинговая таблица организаций'!H139&lt;1,0,(IF('Рейтинговая таблица организаций'!H139&lt;4,30,100)))</f>
        <v>100</v>
      </c>
      <c r="O150" s="12" t="s">
        <v>162</v>
      </c>
      <c r="P150" s="12">
        <f>'Рейтинговая таблица организаций'!I139</f>
        <v>14</v>
      </c>
      <c r="Q150" s="12">
        <f>'Рейтинговая таблица организаций'!J139</f>
        <v>14</v>
      </c>
      <c r="R150" s="12" t="s">
        <v>163</v>
      </c>
      <c r="S150" s="12">
        <f>'Рейтинговая таблица организаций'!K139</f>
        <v>13</v>
      </c>
      <c r="T150" s="12">
        <f>'Рейтинговая таблица организаций'!L139</f>
        <v>13</v>
      </c>
      <c r="U150" s="12" t="str">
        <f>IF('Рейтинговая таблица организаций'!U139&lt;1,"Отсутствуют комфортные условия",(IF('Рейтинговая таблица организаций'!U139&lt;5,"Количество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0" s="17">
        <f>'Рейтинговая таблица организаций'!U139</f>
        <v>5</v>
      </c>
      <c r="W150" s="12">
        <f>IF('Рейтинговая таблица организаций'!U139&lt;1,0,(IF('Рейтинговая таблица организаций'!U139&lt;4,20,100)))</f>
        <v>100</v>
      </c>
      <c r="X150" s="12" t="s">
        <v>164</v>
      </c>
      <c r="Y150" s="12">
        <f>'Рейтинговая таблица организаций'!X139</f>
        <v>14</v>
      </c>
      <c r="Z150" s="12">
        <f>'Рейтинговая таблица организаций'!Y139</f>
        <v>14</v>
      </c>
      <c r="AA150" s="12" t="str">
        <f>IF('Рейтинговая таблица организаций'!AD139&lt;1,"Отсутствуют условия доступности для инвалидов",(IF('Рейтинговая таблица организаций'!AD139&lt;5,"Количество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0" s="16">
        <f>'Рейтинговая таблица организаций'!AD139</f>
        <v>0</v>
      </c>
      <c r="AC150" s="12">
        <f>IF('Рейтинговая таблица организаций'!AD139&lt;1,0,(IF('Рейтинговая таблица организаций'!AD139&lt;5,20,100)))</f>
        <v>0</v>
      </c>
      <c r="AD150" s="12" t="str">
        <f>IF('Рейтинговая таблица организаций'!AE139&lt;1,"Отсутствуют условия доступности, позволяющие инвалидам получать услуги наравне с другими",(IF('Рейтинговая таблица организаций'!AE139&lt;5,"Количество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0" s="17">
        <f>'Рейтинговая таблица организаций'!AE139</f>
        <v>2</v>
      </c>
      <c r="AF150" s="12">
        <f>IF('Рейтинговая таблица организаций'!AE139&lt;1,0,(IF('Рейтинговая таблица организаций'!AE139&lt;5,20,100)))</f>
        <v>20</v>
      </c>
      <c r="AG150" s="12" t="s">
        <v>165</v>
      </c>
      <c r="AH150" s="12">
        <f>'Рейтинговая таблица организаций'!AF139</f>
        <v>6</v>
      </c>
      <c r="AI150" s="12">
        <f>'Рейтинговая таблица организаций'!AG139</f>
        <v>6</v>
      </c>
      <c r="AJ150" s="12" t="s">
        <v>166</v>
      </c>
      <c r="AK150" s="12">
        <f>'Рейтинговая таблица организаций'!AL139</f>
        <v>14</v>
      </c>
      <c r="AL150" s="12">
        <f>'Рейтинговая таблица организаций'!AM139</f>
        <v>14</v>
      </c>
      <c r="AM150" s="12" t="s">
        <v>167</v>
      </c>
      <c r="AN150" s="12">
        <f>'Рейтинговая таблица организаций'!AN139</f>
        <v>14</v>
      </c>
      <c r="AO150" s="12">
        <f>'Рейтинговая таблица организаций'!AO139</f>
        <v>14</v>
      </c>
      <c r="AP150" s="12" t="s">
        <v>168</v>
      </c>
      <c r="AQ150" s="12">
        <f>'Рейтинговая таблица организаций'!AP139</f>
        <v>14</v>
      </c>
      <c r="AR150" s="12">
        <f>'Рейтинговая таблица организаций'!AQ139</f>
        <v>14</v>
      </c>
      <c r="AS150" s="12" t="s">
        <v>169</v>
      </c>
      <c r="AT150" s="12">
        <f>'Рейтинговая таблица организаций'!AV139</f>
        <v>14</v>
      </c>
      <c r="AU150" s="12">
        <f>'Рейтинговая таблица организаций'!AW139</f>
        <v>14</v>
      </c>
      <c r="AV150" s="12" t="s">
        <v>170</v>
      </c>
      <c r="AW150" s="12">
        <f>'Рейтинговая таблица организаций'!AX139</f>
        <v>14</v>
      </c>
      <c r="AX150" s="12">
        <f>'Рейтинговая таблица организаций'!AY139</f>
        <v>14</v>
      </c>
      <c r="AY150" s="12" t="s">
        <v>171</v>
      </c>
      <c r="AZ150" s="12">
        <f>'Рейтинговая таблица организаций'!AZ139</f>
        <v>14</v>
      </c>
      <c r="BA150" s="12">
        <f>'Рейтинговая таблица организаций'!BA139</f>
        <v>14</v>
      </c>
    </row>
    <row r="151" spans="1:53" ht="15.75">
      <c r="A151" s="9">
        <f>'бланки '!CY142</f>
        <v>137</v>
      </c>
      <c r="B151" s="9" t="str">
        <f>'бланки '!C142</f>
        <v>Муниципальное бюджетное общеобразовательное учреждение – Луначарская основная общеобразовательная школа Урицкого района Орловской области</v>
      </c>
      <c r="C151" s="9">
        <f>'для bus.gov.ru'!C140</f>
        <v>32</v>
      </c>
      <c r="D151" s="9">
        <f>'для bus.gov.ru'!D140</f>
        <v>40</v>
      </c>
      <c r="E151" s="15">
        <f>'для bus.gov.ru'!H140</f>
        <v>1.25</v>
      </c>
      <c r="F151" s="10" t="s">
        <v>160</v>
      </c>
      <c r="G151" s="11">
        <f>'Рейтинговая таблица организаций'!D140</f>
        <v>14</v>
      </c>
      <c r="H151" s="11">
        <f>'Рейтинговая таблица организаций'!E140</f>
        <v>14</v>
      </c>
      <c r="I151" s="10" t="s">
        <v>161</v>
      </c>
      <c r="J151" s="11">
        <f>'Рейтинговая таблица организаций'!F140</f>
        <v>51</v>
      </c>
      <c r="K151" s="11">
        <f>'Рейтинговая таблица организаций'!G140</f>
        <v>52</v>
      </c>
      <c r="L151" s="12" t="str">
        <f>IF('Рейтинговая таблица организаций'!H140&lt;1,"Отсутствуют или не функционируют дистанционные способы взаимодействия",(IF('Рейтинговая таблица организаций'!H140&lt;4,"В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51" s="17">
        <f>'Рейтинговая таблица организаций'!H140</f>
        <v>3</v>
      </c>
      <c r="N151" s="12">
        <f>IF('Рейтинговая таблица организаций'!H140&lt;1,0,(IF('Рейтинговая таблица организаций'!H140&lt;4,30,100)))</f>
        <v>30</v>
      </c>
      <c r="O151" s="12" t="s">
        <v>162</v>
      </c>
      <c r="P151" s="12">
        <f>'Рейтинговая таблица организаций'!I140</f>
        <v>26</v>
      </c>
      <c r="Q151" s="12">
        <f>'Рейтинговая таблица организаций'!J140</f>
        <v>27</v>
      </c>
      <c r="R151" s="12" t="s">
        <v>163</v>
      </c>
      <c r="S151" s="12">
        <f>'Рейтинговая таблица организаций'!K140</f>
        <v>25</v>
      </c>
      <c r="T151" s="12">
        <f>'Рейтинговая таблица организаций'!L140</f>
        <v>26</v>
      </c>
      <c r="U151" s="12" t="str">
        <f>IF('Рейтинговая таблица организаций'!U140&lt;1,"Отсутствуют комфортные условия",(IF('Рейтинговая таблица организаций'!U140&lt;5,"Количество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1" s="17">
        <f>'Рейтинговая таблица организаций'!U140</f>
        <v>5</v>
      </c>
      <c r="W151" s="12">
        <f>IF('Рейтинговая таблица организаций'!U140&lt;1,0,(IF('Рейтинговая таблица организаций'!U140&lt;4,20,100)))</f>
        <v>100</v>
      </c>
      <c r="X151" s="12" t="s">
        <v>164</v>
      </c>
      <c r="Y151" s="12">
        <f>'Рейтинговая таблица организаций'!X140</f>
        <v>40</v>
      </c>
      <c r="Z151" s="12">
        <f>'Рейтинговая таблица организаций'!Y140</f>
        <v>40</v>
      </c>
      <c r="AA151" s="12" t="str">
        <f>IF('Рейтинговая таблица организаций'!AD140&lt;1,"Отсутствуют условия доступности для инвалидов",(IF('Рейтинговая таблица организаций'!AD140&lt;5,"Количество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1" s="16">
        <f>'Рейтинговая таблица организаций'!AD140</f>
        <v>0</v>
      </c>
      <c r="AC151" s="12">
        <f>IF('Рейтинговая таблица организаций'!AD140&lt;1,0,(IF('Рейтинговая таблица организаций'!AD140&lt;5,20,100)))</f>
        <v>0</v>
      </c>
      <c r="AD151" s="12" t="str">
        <f>IF('Рейтинговая таблица организаций'!AE140&lt;1,"Отсутствуют условия доступности, позволяющие инвалидам получать услуги наравне с другими",(IF('Рейтинговая таблица организаций'!AE140&lt;5,"Количество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1" s="17">
        <f>'Рейтинговая таблица организаций'!AE140</f>
        <v>3</v>
      </c>
      <c r="AF151" s="12">
        <f>IF('Рейтинговая таблица организаций'!AE140&lt;1,0,(IF('Рейтинговая таблица организаций'!AE140&lt;5,20,100)))</f>
        <v>20</v>
      </c>
      <c r="AG151" s="12" t="s">
        <v>165</v>
      </c>
      <c r="AH151" s="12">
        <f>'Рейтинговая таблица организаций'!AF140</f>
        <v>3</v>
      </c>
      <c r="AI151" s="12">
        <f>'Рейтинговая таблица организаций'!AG140</f>
        <v>3</v>
      </c>
      <c r="AJ151" s="12" t="s">
        <v>166</v>
      </c>
      <c r="AK151" s="12">
        <f>'Рейтинговая таблица организаций'!AL140</f>
        <v>39</v>
      </c>
      <c r="AL151" s="12">
        <f>'Рейтинговая таблица организаций'!AM140</f>
        <v>40</v>
      </c>
      <c r="AM151" s="12" t="s">
        <v>167</v>
      </c>
      <c r="AN151" s="12">
        <f>'Рейтинговая таблица организаций'!AN140</f>
        <v>40</v>
      </c>
      <c r="AO151" s="12">
        <f>'Рейтинговая таблица организаций'!AO140</f>
        <v>40</v>
      </c>
      <c r="AP151" s="12" t="s">
        <v>168</v>
      </c>
      <c r="AQ151" s="12">
        <f>'Рейтинговая таблица организаций'!AP140</f>
        <v>28</v>
      </c>
      <c r="AR151" s="12">
        <f>'Рейтинговая таблица организаций'!AQ140</f>
        <v>29</v>
      </c>
      <c r="AS151" s="12" t="s">
        <v>169</v>
      </c>
      <c r="AT151" s="12">
        <f>'Рейтинговая таблица организаций'!AV140</f>
        <v>38</v>
      </c>
      <c r="AU151" s="12">
        <f>'Рейтинговая таблица организаций'!AW140</f>
        <v>40</v>
      </c>
      <c r="AV151" s="12" t="s">
        <v>170</v>
      </c>
      <c r="AW151" s="12">
        <f>'Рейтинговая таблица организаций'!AX140</f>
        <v>38</v>
      </c>
      <c r="AX151" s="12">
        <f>'Рейтинговая таблица организаций'!AY140</f>
        <v>40</v>
      </c>
      <c r="AY151" s="12" t="s">
        <v>171</v>
      </c>
      <c r="AZ151" s="12">
        <f>'Рейтинговая таблица организаций'!AZ140</f>
        <v>38</v>
      </c>
      <c r="BA151" s="12">
        <f>'Рейтинговая таблица организаций'!BA140</f>
        <v>40</v>
      </c>
    </row>
    <row r="152" spans="1:53" ht="15.75">
      <c r="A152" s="9">
        <f>'бланки '!CY143</f>
        <v>138</v>
      </c>
      <c r="B152" s="9" t="str">
        <f>'бланки '!C143</f>
        <v>Муниципальное бюджетное общеобразовательное учреждение Городищенская средняя общеобразовательная школа Урицкого района Орловской области</v>
      </c>
      <c r="C152" s="9">
        <f>'для bus.gov.ru'!C141</f>
        <v>37</v>
      </c>
      <c r="D152" s="9">
        <f>'для bus.gov.ru'!D141</f>
        <v>28</v>
      </c>
      <c r="E152" s="15">
        <f>'для bus.gov.ru'!H141</f>
        <v>0.7567567567567568</v>
      </c>
      <c r="F152" s="10" t="s">
        <v>160</v>
      </c>
      <c r="G152" s="11">
        <f>'Рейтинговая таблица организаций'!D141</f>
        <v>13</v>
      </c>
      <c r="H152" s="11">
        <f>'Рейтинговая таблица организаций'!E141</f>
        <v>13</v>
      </c>
      <c r="I152" s="10" t="s">
        <v>161</v>
      </c>
      <c r="J152" s="11">
        <f>'Рейтинговая таблица организаций'!F141</f>
        <v>32.5</v>
      </c>
      <c r="K152" s="11">
        <f>'Рейтинговая таблица организаций'!G141</f>
        <v>53</v>
      </c>
      <c r="L152" s="12" t="str">
        <f>IF('Рейтинговая таблица организаций'!H141&lt;1,"Отсутствуют или не функционируют дистанционные способы взаимодействия",(IF('Рейтинговая таблица организаций'!H141&lt;4,"В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52" s="17">
        <f>'Рейтинговая таблица организаций'!H141</f>
        <v>3</v>
      </c>
      <c r="N152" s="12">
        <f>IF('Рейтинговая таблица организаций'!H141&lt;1,0,(IF('Рейтинговая таблица организаций'!H141&lt;4,30,100)))</f>
        <v>30</v>
      </c>
      <c r="O152" s="12" t="s">
        <v>162</v>
      </c>
      <c r="P152" s="12">
        <f>'Рейтинговая таблица организаций'!I141</f>
        <v>23</v>
      </c>
      <c r="Q152" s="12">
        <f>'Рейтинговая таблица организаций'!J141</f>
        <v>23</v>
      </c>
      <c r="R152" s="12" t="s">
        <v>163</v>
      </c>
      <c r="S152" s="12">
        <f>'Рейтинговая таблица организаций'!K141</f>
        <v>15</v>
      </c>
      <c r="T152" s="12">
        <f>'Рейтинговая таблица организаций'!L141</f>
        <v>15</v>
      </c>
      <c r="U152" s="12" t="str">
        <f>IF('Рейтинговая таблица организаций'!U141&lt;1,"Отсутствуют комфортные условия",(IF('Рейтинговая таблица организаций'!U141&lt;5,"Количество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2" s="17">
        <f>'Рейтинговая таблица организаций'!U141</f>
        <v>5</v>
      </c>
      <c r="W152" s="12">
        <f>IF('Рейтинговая таблица организаций'!U141&lt;1,0,(IF('Рейтинговая таблица организаций'!U141&lt;4,20,100)))</f>
        <v>100</v>
      </c>
      <c r="X152" s="12" t="s">
        <v>164</v>
      </c>
      <c r="Y152" s="12">
        <f>'Рейтинговая таблица организаций'!X141</f>
        <v>28</v>
      </c>
      <c r="Z152" s="12">
        <f>'Рейтинговая таблица организаций'!Y141</f>
        <v>28</v>
      </c>
      <c r="AA152" s="12" t="str">
        <f>IF('Рейтинговая таблица организаций'!AD141&lt;1,"Отсутствуют условия доступности для инвалидов",(IF('Рейтинговая таблица организаций'!AD141&lt;5,"Количество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2" s="16">
        <f>'Рейтинговая таблица организаций'!AD141</f>
        <v>0</v>
      </c>
      <c r="AC152" s="12">
        <f>IF('Рейтинговая таблица организаций'!AD141&lt;1,0,(IF('Рейтинговая таблица организаций'!AD141&lt;5,20,100)))</f>
        <v>0</v>
      </c>
      <c r="AD152" s="12" t="str">
        <f>IF('Рейтинговая таблица организаций'!AE141&lt;1,"Отсутствуют условия доступности, позволяющие инвалидам получать услуги наравне с другими",(IF('Рейтинговая таблица организаций'!AE141&lt;5,"Количество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2" s="17">
        <f>'Рейтинговая таблица организаций'!AE141</f>
        <v>3</v>
      </c>
      <c r="AF152" s="12">
        <f>IF('Рейтинговая таблица организаций'!AE141&lt;1,0,(IF('Рейтинговая таблица организаций'!AE141&lt;5,20,100)))</f>
        <v>20</v>
      </c>
      <c r="AG152" s="12" t="s">
        <v>165</v>
      </c>
      <c r="AH152" s="12">
        <f>'Рейтинговая таблица организаций'!AF141</f>
        <v>2</v>
      </c>
      <c r="AI152" s="12">
        <f>'Рейтинговая таблица организаций'!AG141</f>
        <v>2</v>
      </c>
      <c r="AJ152" s="12" t="s">
        <v>166</v>
      </c>
      <c r="AK152" s="12">
        <f>'Рейтинговая таблица организаций'!AL141</f>
        <v>27</v>
      </c>
      <c r="AL152" s="12">
        <f>'Рейтинговая таблица организаций'!AM141</f>
        <v>28</v>
      </c>
      <c r="AM152" s="12" t="s">
        <v>167</v>
      </c>
      <c r="AN152" s="12">
        <f>'Рейтинговая таблица организаций'!AN141</f>
        <v>27</v>
      </c>
      <c r="AO152" s="12">
        <f>'Рейтинговая таблица организаций'!AO141</f>
        <v>28</v>
      </c>
      <c r="AP152" s="12" t="s">
        <v>168</v>
      </c>
      <c r="AQ152" s="12">
        <f>'Рейтинговая таблица организаций'!AP141</f>
        <v>19</v>
      </c>
      <c r="AR152" s="12">
        <f>'Рейтинговая таблица организаций'!AQ141</f>
        <v>19</v>
      </c>
      <c r="AS152" s="12" t="s">
        <v>169</v>
      </c>
      <c r="AT152" s="12">
        <f>'Рейтинговая таблица организаций'!AV141</f>
        <v>28</v>
      </c>
      <c r="AU152" s="12">
        <f>'Рейтинговая таблица организаций'!AW141</f>
        <v>28</v>
      </c>
      <c r="AV152" s="12" t="s">
        <v>170</v>
      </c>
      <c r="AW152" s="12">
        <f>'Рейтинговая таблица организаций'!AX141</f>
        <v>27</v>
      </c>
      <c r="AX152" s="12">
        <f>'Рейтинговая таблица организаций'!AY141</f>
        <v>28</v>
      </c>
      <c r="AY152" s="12" t="s">
        <v>171</v>
      </c>
      <c r="AZ152" s="12">
        <f>'Рейтинговая таблица организаций'!AZ141</f>
        <v>28</v>
      </c>
      <c r="BA152" s="12">
        <f>'Рейтинговая таблица организаций'!BA141</f>
        <v>28</v>
      </c>
    </row>
    <row r="153" spans="1:53" ht="15.75">
      <c r="A153" s="9">
        <f>'бланки '!CY144</f>
        <v>139</v>
      </c>
      <c r="B153" s="9" t="str">
        <f>'бланки '!C144</f>
        <v>Муниципальное бюджетное общеобразовательное учреждение «Лубянская средняя общеобразовательная школа» Дмитровского района Орловской области</v>
      </c>
      <c r="C153" s="9">
        <f>'для bus.gov.ru'!C142</f>
        <v>65</v>
      </c>
      <c r="D153" s="9">
        <f>'для bus.gov.ru'!D142</f>
        <v>52</v>
      </c>
      <c r="E153" s="15">
        <f>'для bus.gov.ru'!H142</f>
        <v>0.8</v>
      </c>
      <c r="F153" s="10" t="s">
        <v>160</v>
      </c>
      <c r="G153" s="11">
        <f>'Рейтинговая таблица организаций'!D142</f>
        <v>14</v>
      </c>
      <c r="H153" s="11">
        <f>'Рейтинговая таблица организаций'!E142</f>
        <v>14</v>
      </c>
      <c r="I153" s="10" t="s">
        <v>161</v>
      </c>
      <c r="J153" s="11">
        <f>'Рейтинговая таблица организаций'!F142</f>
        <v>61</v>
      </c>
      <c r="K153" s="11">
        <f>'Рейтинговая таблица организаций'!G142</f>
        <v>61</v>
      </c>
      <c r="L153" s="12" t="str">
        <f>IF('Рейтинговая таблица организаций'!H142&lt;1,"Отсутствуют или не функционируют дистанционные способы взаимодействия",(IF('Рейтинговая таблица организаций'!H142&lt;4,"В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3" s="17">
        <f>'Рейтинговая таблица организаций'!H142</f>
        <v>4</v>
      </c>
      <c r="N153" s="12">
        <f>IF('Рейтинговая таблица организаций'!H142&lt;1,0,(IF('Рейтинговая таблица организаций'!H142&lt;4,30,100)))</f>
        <v>100</v>
      </c>
      <c r="O153" s="12" t="s">
        <v>162</v>
      </c>
      <c r="P153" s="12">
        <f>'Рейтинговая таблица организаций'!I142</f>
        <v>49</v>
      </c>
      <c r="Q153" s="12">
        <f>'Рейтинговая таблица организаций'!J142</f>
        <v>49</v>
      </c>
      <c r="R153" s="12" t="s">
        <v>163</v>
      </c>
      <c r="S153" s="12">
        <f>'Рейтинговая таблица организаций'!K142</f>
        <v>47</v>
      </c>
      <c r="T153" s="12">
        <f>'Рейтинговая таблица организаций'!L142</f>
        <v>47</v>
      </c>
      <c r="U153" s="12" t="str">
        <f>IF('Рейтинговая таблица организаций'!U142&lt;1,"Отсутствуют комфортные условия",(IF('Рейтинговая таблица организаций'!U142&lt;5,"Количество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3" s="17">
        <f>'Рейтинговая таблица организаций'!U142</f>
        <v>5</v>
      </c>
      <c r="W153" s="12">
        <f>IF('Рейтинговая таблица организаций'!U142&lt;1,0,(IF('Рейтинговая таблица организаций'!U142&lt;4,20,100)))</f>
        <v>100</v>
      </c>
      <c r="X153" s="12" t="s">
        <v>164</v>
      </c>
      <c r="Y153" s="12">
        <f>'Рейтинговая таблица организаций'!X142</f>
        <v>52</v>
      </c>
      <c r="Z153" s="12">
        <f>'Рейтинговая таблица организаций'!Y142</f>
        <v>52</v>
      </c>
      <c r="AA153" s="12" t="str">
        <f>IF('Рейтинговая таблица организаций'!AD142&lt;1,"Отсутствуют условия доступности для инвалидов",(IF('Рейтинговая таблица организаций'!AD142&lt;5,"Количество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3" s="16">
        <f>'Рейтинговая таблица организаций'!AD142</f>
        <v>1</v>
      </c>
      <c r="AC153" s="12">
        <f>IF('Рейтинговая таблица организаций'!AD142&lt;1,0,(IF('Рейтинговая таблица организаций'!AD142&lt;5,20,100)))</f>
        <v>20</v>
      </c>
      <c r="AD153" s="12" t="str">
        <f>IF('Рейтинговая таблица организаций'!AE142&lt;1,"Отсутствуют условия доступности, позволяющие инвалидам получать услуги наравне с другими",(IF('Рейтинговая таблица организаций'!AE142&lt;5,"Количество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3" s="17">
        <f>'Рейтинговая таблица организаций'!AE142</f>
        <v>3</v>
      </c>
      <c r="AF153" s="12">
        <f>IF('Рейтинговая таблица организаций'!AE142&lt;1,0,(IF('Рейтинговая таблица организаций'!AE142&lt;5,20,100)))</f>
        <v>20</v>
      </c>
      <c r="AG153" s="12" t="s">
        <v>165</v>
      </c>
      <c r="AH153" s="12">
        <f>'Рейтинговая таблица организаций'!AF142</f>
        <v>25</v>
      </c>
      <c r="AI153" s="12">
        <f>'Рейтинговая таблица организаций'!AG142</f>
        <v>26</v>
      </c>
      <c r="AJ153" s="12" t="s">
        <v>166</v>
      </c>
      <c r="AK153" s="12">
        <f>'Рейтинговая таблица организаций'!AL142</f>
        <v>51</v>
      </c>
      <c r="AL153" s="12">
        <f>'Рейтинговая таблица организаций'!AM142</f>
        <v>52</v>
      </c>
      <c r="AM153" s="12" t="s">
        <v>167</v>
      </c>
      <c r="AN153" s="12">
        <f>'Рейтинговая таблица организаций'!AN142</f>
        <v>50</v>
      </c>
      <c r="AO153" s="12">
        <f>'Рейтинговая таблица организаций'!AO142</f>
        <v>52</v>
      </c>
      <c r="AP153" s="12" t="s">
        <v>168</v>
      </c>
      <c r="AQ153" s="12">
        <f>'Рейтинговая таблица организаций'!AP142</f>
        <v>48</v>
      </c>
      <c r="AR153" s="12">
        <f>'Рейтинговая таблица организаций'!AQ142</f>
        <v>49</v>
      </c>
      <c r="AS153" s="12" t="s">
        <v>169</v>
      </c>
      <c r="AT153" s="12">
        <f>'Рейтинговая таблица организаций'!AV142</f>
        <v>50</v>
      </c>
      <c r="AU153" s="12">
        <f>'Рейтинговая таблица организаций'!AW142</f>
        <v>52</v>
      </c>
      <c r="AV153" s="12" t="s">
        <v>170</v>
      </c>
      <c r="AW153" s="12">
        <f>'Рейтинговая таблица организаций'!AX142</f>
        <v>52</v>
      </c>
      <c r="AX153" s="12">
        <f>'Рейтинговая таблица организаций'!AY142</f>
        <v>52</v>
      </c>
      <c r="AY153" s="12" t="s">
        <v>171</v>
      </c>
      <c r="AZ153" s="12">
        <f>'Рейтинговая таблица организаций'!AZ142</f>
        <v>52</v>
      </c>
      <c r="BA153" s="12">
        <f>'Рейтинговая таблица организаций'!BA142</f>
        <v>52</v>
      </c>
    </row>
    <row r="154" spans="1:53" ht="15.75">
      <c r="A154" s="9">
        <f>'бланки '!CY145</f>
        <v>140</v>
      </c>
      <c r="B154" s="9" t="str">
        <f>'бланки '!C145</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54" s="9">
        <f>'для bus.gov.ru'!C143</f>
        <v>304</v>
      </c>
      <c r="D154" s="9">
        <f>'для bus.gov.ru'!D143</f>
        <v>242</v>
      </c>
      <c r="E154" s="15">
        <f>'для bus.gov.ru'!H143</f>
        <v>0.79605263157894735</v>
      </c>
      <c r="F154" s="10" t="s">
        <v>160</v>
      </c>
      <c r="G154" s="11">
        <f>'Рейтинговая таблица организаций'!D143</f>
        <v>13</v>
      </c>
      <c r="H154" s="11">
        <f>'Рейтинговая таблица организаций'!E143</f>
        <v>13</v>
      </c>
      <c r="I154" s="10" t="s">
        <v>161</v>
      </c>
      <c r="J154" s="11">
        <f>'Рейтинговая таблица организаций'!F143</f>
        <v>39</v>
      </c>
      <c r="K154" s="11">
        <f>'Рейтинговая таблица организаций'!G143</f>
        <v>53</v>
      </c>
      <c r="L154" s="12" t="str">
        <f>IF('Рейтинговая таблица организаций'!H143&lt;1,"Отсутствуют или не функционируют дистанционные способы взаимодействия",(IF('Рейтинговая таблица организаций'!H143&lt;4,"В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4" s="17">
        <f>'Рейтинговая таблица организаций'!H143</f>
        <v>4</v>
      </c>
      <c r="N154" s="12">
        <f>IF('Рейтинговая таблица организаций'!H143&lt;1,0,(IF('Рейтинговая таблица организаций'!H143&lt;4,30,100)))</f>
        <v>100</v>
      </c>
      <c r="O154" s="12" t="s">
        <v>162</v>
      </c>
      <c r="P154" s="12">
        <f>'Рейтинговая таблица организаций'!I143</f>
        <v>233</v>
      </c>
      <c r="Q154" s="12">
        <f>'Рейтинговая таблица организаций'!J143</f>
        <v>240</v>
      </c>
      <c r="R154" s="12" t="s">
        <v>163</v>
      </c>
      <c r="S154" s="12">
        <f>'Рейтинговая таблица организаций'!K143</f>
        <v>223</v>
      </c>
      <c r="T154" s="12">
        <f>'Рейтинговая таблица организаций'!L143</f>
        <v>230</v>
      </c>
      <c r="U154" s="12" t="str">
        <f>IF('Рейтинговая таблица организаций'!U143&lt;1,"Отсутствуют комфортные условия",(IF('Рейтинговая таблица организаций'!U143&lt;5,"Количество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4" s="17">
        <f>'Рейтинговая таблица организаций'!U143</f>
        <v>5</v>
      </c>
      <c r="W154" s="12">
        <f>IF('Рейтинговая таблица организаций'!U143&lt;1,0,(IF('Рейтинговая таблица организаций'!U143&lt;4,20,100)))</f>
        <v>100</v>
      </c>
      <c r="X154" s="12" t="s">
        <v>164</v>
      </c>
      <c r="Y154" s="12">
        <f>'Рейтинговая таблица организаций'!X143</f>
        <v>237</v>
      </c>
      <c r="Z154" s="12">
        <f>'Рейтинговая таблица организаций'!Y143</f>
        <v>242</v>
      </c>
      <c r="AA154" s="12" t="str">
        <f>IF('Рейтинговая таблица организаций'!AD143&lt;1,"Отсутствуют условия доступности для инвалидов",(IF('Рейтинговая таблица организаций'!AD143&lt;5,"Количество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4" s="16">
        <f>'Рейтинговая таблица организаций'!AD143</f>
        <v>3</v>
      </c>
      <c r="AC154" s="12">
        <f>IF('Рейтинговая таблица организаций'!AD143&lt;1,0,(IF('Рейтинговая таблица организаций'!AD143&lt;5,20,100)))</f>
        <v>20</v>
      </c>
      <c r="AD154" s="12" t="str">
        <f>IF('Рейтинговая таблица организаций'!AE143&lt;1,"Отсутствуют условия доступности, позволяющие инвалидам получать услуги наравне с другими",(IF('Рейтинговая таблица организаций'!AE143&lt;5,"Количество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4" s="17">
        <f>'Рейтинговая таблица организаций'!AE143</f>
        <v>3</v>
      </c>
      <c r="AF154" s="12">
        <f>IF('Рейтинговая таблица организаций'!AE143&lt;1,0,(IF('Рейтинговая таблица организаций'!AE143&lt;5,20,100)))</f>
        <v>20</v>
      </c>
      <c r="AG154" s="12" t="s">
        <v>165</v>
      </c>
      <c r="AH154" s="12">
        <f>'Рейтинговая таблица организаций'!AF143</f>
        <v>223</v>
      </c>
      <c r="AI154" s="12">
        <f>'Рейтинговая таблица организаций'!AG143</f>
        <v>230</v>
      </c>
      <c r="AJ154" s="12" t="s">
        <v>166</v>
      </c>
      <c r="AK154" s="12">
        <f>'Рейтинговая таблица организаций'!AL143</f>
        <v>232</v>
      </c>
      <c r="AL154" s="12">
        <f>'Рейтинговая таблица организаций'!AM143</f>
        <v>242</v>
      </c>
      <c r="AM154" s="12" t="s">
        <v>167</v>
      </c>
      <c r="AN154" s="12">
        <f>'Рейтинговая таблица организаций'!AN143</f>
        <v>240</v>
      </c>
      <c r="AO154" s="12">
        <f>'Рейтинговая таблица организаций'!AO143</f>
        <v>242</v>
      </c>
      <c r="AP154" s="12" t="s">
        <v>168</v>
      </c>
      <c r="AQ154" s="12">
        <f>'Рейтинговая таблица организаций'!AP143</f>
        <v>229</v>
      </c>
      <c r="AR154" s="12">
        <f>'Рейтинговая таблица организаций'!AQ143</f>
        <v>233</v>
      </c>
      <c r="AS154" s="12" t="s">
        <v>169</v>
      </c>
      <c r="AT154" s="12">
        <f>'Рейтинговая таблица организаций'!AV143</f>
        <v>235</v>
      </c>
      <c r="AU154" s="12">
        <f>'Рейтинговая таблица организаций'!AW143</f>
        <v>242</v>
      </c>
      <c r="AV154" s="12" t="s">
        <v>170</v>
      </c>
      <c r="AW154" s="12">
        <f>'Рейтинговая таблица организаций'!AX143</f>
        <v>239</v>
      </c>
      <c r="AX154" s="12">
        <f>'Рейтинговая таблица организаций'!AY143</f>
        <v>242</v>
      </c>
      <c r="AY154" s="12" t="s">
        <v>171</v>
      </c>
      <c r="AZ154" s="12">
        <f>'Рейтинговая таблица организаций'!AZ143</f>
        <v>236</v>
      </c>
      <c r="BA154" s="12">
        <f>'Рейтинговая таблица организаций'!BA143</f>
        <v>242</v>
      </c>
    </row>
    <row r="155" spans="1:53" ht="15.75">
      <c r="A155" s="9">
        <f>'бланки '!CY146</f>
        <v>141</v>
      </c>
      <c r="B155" s="9" t="str">
        <f>'бланки '!C146</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55" s="9">
        <f>'для bus.gov.ru'!C144</f>
        <v>6</v>
      </c>
      <c r="D155" s="9">
        <f>'для bus.gov.ru'!D144</f>
        <v>4</v>
      </c>
      <c r="E155" s="15">
        <f>'для bus.gov.ru'!H144</f>
        <v>0.66666666666666663</v>
      </c>
      <c r="F155" s="10" t="s">
        <v>160</v>
      </c>
      <c r="G155" s="11">
        <f>'Рейтинговая таблица организаций'!D144</f>
        <v>14</v>
      </c>
      <c r="H155" s="11">
        <f>'Рейтинговая таблица организаций'!E144</f>
        <v>14</v>
      </c>
      <c r="I155" s="10" t="s">
        <v>161</v>
      </c>
      <c r="J155" s="11">
        <f>'Рейтинговая таблица организаций'!F144</f>
        <v>47</v>
      </c>
      <c r="K155" s="11">
        <f>'Рейтинговая таблица организаций'!G144</f>
        <v>54</v>
      </c>
      <c r="L155" s="12" t="str">
        <f>IF('Рейтинговая таблица организаций'!H144&lt;1,"Отсутствуют или не функционируют дистанционные способы взаимодействия",(IF('Рейтинговая таблица организаций'!H144&lt;4,"В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5" s="17">
        <f>'Рейтинговая таблица организаций'!H144</f>
        <v>4</v>
      </c>
      <c r="N155" s="12">
        <f>IF('Рейтинговая таблица организаций'!H144&lt;1,0,(IF('Рейтинговая таблица организаций'!H144&lt;4,30,100)))</f>
        <v>100</v>
      </c>
      <c r="O155" s="12" t="s">
        <v>162</v>
      </c>
      <c r="P155" s="12">
        <f>'Рейтинговая таблица организаций'!I144</f>
        <v>4</v>
      </c>
      <c r="Q155" s="12">
        <f>'Рейтинговая таблица организаций'!J144</f>
        <v>4</v>
      </c>
      <c r="R155" s="12" t="s">
        <v>163</v>
      </c>
      <c r="S155" s="12">
        <f>'Рейтинговая таблица организаций'!K144</f>
        <v>3</v>
      </c>
      <c r="T155" s="12">
        <f>'Рейтинговая таблица организаций'!L144</f>
        <v>3</v>
      </c>
      <c r="U155" s="12" t="str">
        <f>IF('Рейтинговая таблица организаций'!U144&lt;1,"Отсутствуют комфортные условия",(IF('Рейтинговая таблица организаций'!U144&lt;5,"Количество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5" s="17">
        <f>'Рейтинговая таблица организаций'!U144</f>
        <v>5</v>
      </c>
      <c r="W155" s="12">
        <f>IF('Рейтинговая таблица организаций'!U144&lt;1,0,(IF('Рейтинговая таблица организаций'!U144&lt;4,20,100)))</f>
        <v>100</v>
      </c>
      <c r="X155" s="12" t="s">
        <v>164</v>
      </c>
      <c r="Y155" s="12">
        <f>'Рейтинговая таблица организаций'!X144</f>
        <v>4</v>
      </c>
      <c r="Z155" s="12">
        <f>'Рейтинговая таблица организаций'!Y144</f>
        <v>4</v>
      </c>
      <c r="AA155" s="12" t="str">
        <f>IF('Рейтинговая таблица организаций'!AD144&lt;1,"Отсутствуют условия доступности для инвалидов",(IF('Рейтинговая таблица организаций'!AD144&lt;5,"Количество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5" s="16">
        <f>'Рейтинговая таблица организаций'!AD144</f>
        <v>0</v>
      </c>
      <c r="AC155" s="12">
        <f>IF('Рейтинговая таблица организаций'!AD144&lt;1,0,(IF('Рейтинговая таблица организаций'!AD144&lt;5,20,100)))</f>
        <v>0</v>
      </c>
      <c r="AD155" s="12" t="str">
        <f>IF('Рейтинговая таблица организаций'!AE144&lt;1,"Отсутствуют условия доступности, позволяющие инвалидам получать услуги наравне с другими",(IF('Рейтинговая таблица организаций'!AE144&lt;5,"Количество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5" s="17">
        <f>'Рейтинговая таблица организаций'!AE144</f>
        <v>3</v>
      </c>
      <c r="AF155" s="12">
        <f>IF('Рейтинговая таблица организаций'!AE144&lt;1,0,(IF('Рейтинговая таблица организаций'!AE144&lt;5,20,100)))</f>
        <v>20</v>
      </c>
      <c r="AG155" s="12" t="s">
        <v>165</v>
      </c>
      <c r="AH155" s="12">
        <f>'Рейтинговая таблица организаций'!AF144</f>
        <v>1</v>
      </c>
      <c r="AI155" s="12">
        <f>'Рейтинговая таблица организаций'!AG144</f>
        <v>1</v>
      </c>
      <c r="AJ155" s="12" t="s">
        <v>166</v>
      </c>
      <c r="AK155" s="12">
        <f>'Рейтинговая таблица организаций'!AL144</f>
        <v>4</v>
      </c>
      <c r="AL155" s="12">
        <f>'Рейтинговая таблица организаций'!AM144</f>
        <v>4</v>
      </c>
      <c r="AM155" s="12" t="s">
        <v>167</v>
      </c>
      <c r="AN155" s="12">
        <f>'Рейтинговая таблица организаций'!AN144</f>
        <v>4</v>
      </c>
      <c r="AO155" s="12">
        <f>'Рейтинговая таблица организаций'!AO144</f>
        <v>4</v>
      </c>
      <c r="AP155" s="12" t="s">
        <v>168</v>
      </c>
      <c r="AQ155" s="12">
        <f>'Рейтинговая таблица организаций'!AP144</f>
        <v>4</v>
      </c>
      <c r="AR155" s="12">
        <f>'Рейтинговая таблица организаций'!AQ144</f>
        <v>4</v>
      </c>
      <c r="AS155" s="12" t="s">
        <v>169</v>
      </c>
      <c r="AT155" s="12">
        <f>'Рейтинговая таблица организаций'!AV144</f>
        <v>4</v>
      </c>
      <c r="AU155" s="12">
        <f>'Рейтинговая таблица организаций'!AW144</f>
        <v>4</v>
      </c>
      <c r="AV155" s="12" t="s">
        <v>170</v>
      </c>
      <c r="AW155" s="12">
        <f>'Рейтинговая таблица организаций'!AX144</f>
        <v>4</v>
      </c>
      <c r="AX155" s="12">
        <f>'Рейтинговая таблица организаций'!AY144</f>
        <v>4</v>
      </c>
      <c r="AY155" s="12" t="s">
        <v>171</v>
      </c>
      <c r="AZ155" s="12">
        <f>'Рейтинговая таблица организаций'!AZ144</f>
        <v>4</v>
      </c>
      <c r="BA155" s="12">
        <f>'Рейтинговая таблица организаций'!BA144</f>
        <v>4</v>
      </c>
    </row>
    <row r="156" spans="1:53" ht="15.75">
      <c r="A156" s="9">
        <f>'бланки '!CY147</f>
        <v>142</v>
      </c>
      <c r="B156" s="9" t="str">
        <f>'бланки '!C147</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56" s="9">
        <f>'для bus.gov.ru'!C145</f>
        <v>425</v>
      </c>
      <c r="D156" s="9">
        <f>'для bus.gov.ru'!D145</f>
        <v>369</v>
      </c>
      <c r="E156" s="15">
        <f>'для bus.gov.ru'!H145</f>
        <v>0.86823529411764711</v>
      </c>
      <c r="F156" s="10" t="s">
        <v>160</v>
      </c>
      <c r="G156" s="11">
        <f>'Рейтинговая таблица организаций'!D145</f>
        <v>13</v>
      </c>
      <c r="H156" s="11">
        <f>'Рейтинговая таблица организаций'!E145</f>
        <v>13</v>
      </c>
      <c r="I156" s="10" t="s">
        <v>161</v>
      </c>
      <c r="J156" s="11">
        <f>'Рейтинговая таблица организаций'!F145</f>
        <v>51</v>
      </c>
      <c r="K156" s="11">
        <f>'Рейтинговая таблица организаций'!G145</f>
        <v>53</v>
      </c>
      <c r="L156" s="12" t="str">
        <f>IF('Рейтинговая таблица организаций'!H145&lt;1,"Отсутствуют или не функционируют дистанционные способы взаимодействия",(IF('Рейтинговая таблица организаций'!H145&lt;4,"В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6" s="17">
        <f>'Рейтинговая таблица организаций'!H145</f>
        <v>4</v>
      </c>
      <c r="N156" s="12">
        <f>IF('Рейтинговая таблица организаций'!H145&lt;1,0,(IF('Рейтинговая таблица организаций'!H145&lt;4,30,100)))</f>
        <v>100</v>
      </c>
      <c r="O156" s="12" t="s">
        <v>162</v>
      </c>
      <c r="P156" s="12">
        <f>'Рейтинговая таблица организаций'!I145</f>
        <v>243</v>
      </c>
      <c r="Q156" s="12">
        <f>'Рейтинговая таблица организаций'!J145</f>
        <v>246</v>
      </c>
      <c r="R156" s="12" t="s">
        <v>163</v>
      </c>
      <c r="S156" s="12">
        <f>'Рейтинговая таблица организаций'!K145</f>
        <v>224</v>
      </c>
      <c r="T156" s="12">
        <f>'Рейтинговая таблица организаций'!L145</f>
        <v>232</v>
      </c>
      <c r="U156" s="12" t="str">
        <f>IF('Рейтинговая таблица организаций'!U145&lt;1,"Отсутствуют комфортные условия",(IF('Рейтинговая таблица организаций'!U145&lt;5,"Количество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6" s="17">
        <f>'Рейтинговая таблица организаций'!U145</f>
        <v>5</v>
      </c>
      <c r="W156" s="12">
        <f>IF('Рейтинговая таблица организаций'!U145&lt;1,0,(IF('Рейтинговая таблица организаций'!U145&lt;4,20,100)))</f>
        <v>100</v>
      </c>
      <c r="X156" s="12" t="s">
        <v>164</v>
      </c>
      <c r="Y156" s="12">
        <f>'Рейтинговая таблица организаций'!X145</f>
        <v>361</v>
      </c>
      <c r="Z156" s="12">
        <f>'Рейтинговая таблица организаций'!Y145</f>
        <v>369</v>
      </c>
      <c r="AA156" s="12" t="str">
        <f>IF('Рейтинговая таблица организаций'!AD145&lt;1,"Отсутствуют условия доступности для инвалидов",(IF('Рейтинговая таблица организаций'!AD145&lt;5,"Количество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6" s="16">
        <f>'Рейтинговая таблица организаций'!AD145</f>
        <v>3</v>
      </c>
      <c r="AC156" s="12">
        <f>IF('Рейтинговая таблица организаций'!AD145&lt;1,0,(IF('Рейтинговая таблица организаций'!AD145&lt;5,20,100)))</f>
        <v>20</v>
      </c>
      <c r="AD156" s="12" t="str">
        <f>IF('Рейтинговая таблица организаций'!AE145&lt;1,"Отсутствуют условия доступности, позволяющие инвалидам получать услуги наравне с другими",(IF('Рейтинговая таблица организаций'!AE145&lt;5,"Количество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6" s="17">
        <f>'Рейтинговая таблица организаций'!AE145</f>
        <v>3</v>
      </c>
      <c r="AF156" s="12">
        <f>IF('Рейтинговая таблица организаций'!AE145&lt;1,0,(IF('Рейтинговая таблица организаций'!AE145&lt;5,20,100)))</f>
        <v>20</v>
      </c>
      <c r="AG156" s="12" t="s">
        <v>165</v>
      </c>
      <c r="AH156" s="12">
        <f>'Рейтинговая таблица организаций'!AF145</f>
        <v>23</v>
      </c>
      <c r="AI156" s="12">
        <f>'Рейтинговая таблица организаций'!AG145</f>
        <v>26</v>
      </c>
      <c r="AJ156" s="12" t="s">
        <v>166</v>
      </c>
      <c r="AK156" s="12">
        <f>'Рейтинговая таблица организаций'!AL145</f>
        <v>354</v>
      </c>
      <c r="AL156" s="12">
        <f>'Рейтинговая таблица организаций'!AM145</f>
        <v>369</v>
      </c>
      <c r="AM156" s="12" t="s">
        <v>167</v>
      </c>
      <c r="AN156" s="12">
        <f>'Рейтинговая таблица организаций'!AN145</f>
        <v>362</v>
      </c>
      <c r="AO156" s="12">
        <f>'Рейтинговая таблица организаций'!AO145</f>
        <v>369</v>
      </c>
      <c r="AP156" s="12" t="s">
        <v>168</v>
      </c>
      <c r="AQ156" s="12">
        <f>'Рейтинговая таблица организаций'!AP145</f>
        <v>277</v>
      </c>
      <c r="AR156" s="12">
        <f>'Рейтинговая таблица организаций'!AQ145</f>
        <v>286</v>
      </c>
      <c r="AS156" s="12" t="s">
        <v>169</v>
      </c>
      <c r="AT156" s="12">
        <f>'Рейтинговая таблица организаций'!AV145</f>
        <v>361</v>
      </c>
      <c r="AU156" s="12">
        <f>'Рейтинговая таблица организаций'!AW145</f>
        <v>369</v>
      </c>
      <c r="AV156" s="12" t="s">
        <v>170</v>
      </c>
      <c r="AW156" s="12">
        <f>'Рейтинговая таблица организаций'!AX145</f>
        <v>360</v>
      </c>
      <c r="AX156" s="12">
        <f>'Рейтинговая таблица организаций'!AY145</f>
        <v>369</v>
      </c>
      <c r="AY156" s="12" t="s">
        <v>171</v>
      </c>
      <c r="AZ156" s="12">
        <f>'Рейтинговая таблица организаций'!AZ145</f>
        <v>356</v>
      </c>
      <c r="BA156" s="12">
        <f>'Рейтинговая таблица организаций'!BA145</f>
        <v>369</v>
      </c>
    </row>
    <row r="157" spans="1:53" ht="15.75">
      <c r="A157" s="9">
        <f>'бланки '!CY148</f>
        <v>144</v>
      </c>
      <c r="B157" s="9" t="str">
        <f>'бланки '!C148</f>
        <v>Муниципальное бюджетное общеобразовательное учреждение «Домаховская средняя общеобразовательная школа» Дмитровского района Орловской области</v>
      </c>
      <c r="C157" s="9">
        <f>'для bus.gov.ru'!C146</f>
        <v>44</v>
      </c>
      <c r="D157" s="9">
        <f>'для bus.gov.ru'!D146</f>
        <v>45</v>
      </c>
      <c r="E157" s="15">
        <f>'для bus.gov.ru'!H146</f>
        <v>1.0227272727272727</v>
      </c>
      <c r="F157" s="10" t="s">
        <v>160</v>
      </c>
      <c r="G157" s="11">
        <f>'Рейтинговая таблица организаций'!D146</f>
        <v>14</v>
      </c>
      <c r="H157" s="11">
        <f>'Рейтинговая таблица организаций'!E146</f>
        <v>14</v>
      </c>
      <c r="I157" s="10" t="s">
        <v>161</v>
      </c>
      <c r="J157" s="11">
        <f>'Рейтинговая таблица организаций'!F146</f>
        <v>53</v>
      </c>
      <c r="K157" s="11">
        <f>'Рейтинговая таблица организаций'!G146</f>
        <v>56</v>
      </c>
      <c r="L157" s="12" t="str">
        <f>IF('Рейтинговая таблица организаций'!H146&lt;1,"Отсутствуют или не функционируют дистанционные способы взаимодействия",(IF('Рейтинговая таблица организаций'!H146&lt;4,"В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57" s="17">
        <f>'Рейтинговая таблица организаций'!H146</f>
        <v>4</v>
      </c>
      <c r="N157" s="12">
        <f>IF('Рейтинговая таблица организаций'!H146&lt;1,0,(IF('Рейтинговая таблица организаций'!H146&lt;4,30,100)))</f>
        <v>100</v>
      </c>
      <c r="O157" s="12" t="s">
        <v>162</v>
      </c>
      <c r="P157" s="12">
        <f>'Рейтинговая таблица организаций'!I146</f>
        <v>42</v>
      </c>
      <c r="Q157" s="12">
        <f>'Рейтинговая таблица организаций'!J146</f>
        <v>42</v>
      </c>
      <c r="R157" s="12" t="s">
        <v>163</v>
      </c>
      <c r="S157" s="12">
        <f>'Рейтинговая таблица организаций'!K146</f>
        <v>40</v>
      </c>
      <c r="T157" s="12">
        <f>'Рейтинговая таблица организаций'!L146</f>
        <v>40</v>
      </c>
      <c r="U157" s="12" t="str">
        <f>IF('Рейтинговая таблица организаций'!U146&lt;1,"Отсутствуют комфортные условия",(IF('Рейтинговая таблица организаций'!U146&lt;5,"Количество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7" s="17">
        <f>'Рейтинговая таблица организаций'!U146</f>
        <v>5</v>
      </c>
      <c r="W157" s="12">
        <f>IF('Рейтинговая таблица организаций'!U146&lt;1,0,(IF('Рейтинговая таблица организаций'!U146&lt;4,20,100)))</f>
        <v>100</v>
      </c>
      <c r="X157" s="12" t="s">
        <v>164</v>
      </c>
      <c r="Y157" s="12">
        <f>'Рейтинговая таблица организаций'!X146</f>
        <v>45</v>
      </c>
      <c r="Z157" s="12">
        <f>'Рейтинговая таблица организаций'!Y146</f>
        <v>45</v>
      </c>
      <c r="AA157" s="12" t="str">
        <f>IF('Рейтинговая таблица организаций'!AD146&lt;1,"Отсутствуют условия доступности для инвалидов",(IF('Рейтинговая таблица организаций'!AD146&lt;5,"Количество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57" s="16">
        <f>'Рейтинговая таблица организаций'!AD146</f>
        <v>3</v>
      </c>
      <c r="AC157" s="12">
        <f>IF('Рейтинговая таблица организаций'!AD146&lt;1,0,(IF('Рейтинговая таблица организаций'!AD146&lt;5,20,100)))</f>
        <v>20</v>
      </c>
      <c r="AD157" s="12" t="str">
        <f>IF('Рейтинговая таблица организаций'!AE146&lt;1,"Отсутствуют условия доступности, позволяющие инвалидам получать услуги наравне с другими",(IF('Рейтинговая таблица организаций'!AE146&lt;5,"Количество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7" s="17">
        <f>'Рейтинговая таблица организаций'!AE146</f>
        <v>3</v>
      </c>
      <c r="AF157" s="12">
        <f>IF('Рейтинговая таблица организаций'!AE146&lt;1,0,(IF('Рейтинговая таблица организаций'!AE146&lt;5,20,100)))</f>
        <v>20</v>
      </c>
      <c r="AG157" s="12" t="s">
        <v>165</v>
      </c>
      <c r="AH157" s="12">
        <f>'Рейтинговая таблица организаций'!AF146</f>
        <v>2</v>
      </c>
      <c r="AI157" s="12">
        <f>'Рейтинговая таблица организаций'!AG146</f>
        <v>2</v>
      </c>
      <c r="AJ157" s="12" t="s">
        <v>166</v>
      </c>
      <c r="AK157" s="12">
        <f>'Рейтинговая таблица организаций'!AL146</f>
        <v>45</v>
      </c>
      <c r="AL157" s="12">
        <f>'Рейтинговая таблица организаций'!AM146</f>
        <v>45</v>
      </c>
      <c r="AM157" s="12" t="s">
        <v>167</v>
      </c>
      <c r="AN157" s="12">
        <f>'Рейтинговая таблица организаций'!AN146</f>
        <v>45</v>
      </c>
      <c r="AO157" s="12">
        <f>'Рейтинговая таблица организаций'!AO146</f>
        <v>45</v>
      </c>
      <c r="AP157" s="12" t="s">
        <v>168</v>
      </c>
      <c r="AQ157" s="12">
        <f>'Рейтинговая таблица организаций'!AP146</f>
        <v>43</v>
      </c>
      <c r="AR157" s="12">
        <f>'Рейтинговая таблица организаций'!AQ146</f>
        <v>43</v>
      </c>
      <c r="AS157" s="12" t="s">
        <v>169</v>
      </c>
      <c r="AT157" s="12">
        <f>'Рейтинговая таблица организаций'!AV146</f>
        <v>44</v>
      </c>
      <c r="AU157" s="12">
        <f>'Рейтинговая таблица организаций'!AW146</f>
        <v>45</v>
      </c>
      <c r="AV157" s="12" t="s">
        <v>170</v>
      </c>
      <c r="AW157" s="12">
        <f>'Рейтинговая таблица организаций'!AX146</f>
        <v>45</v>
      </c>
      <c r="AX157" s="12">
        <f>'Рейтинговая таблица организаций'!AY146</f>
        <v>45</v>
      </c>
      <c r="AY157" s="12" t="s">
        <v>171</v>
      </c>
      <c r="AZ157" s="12">
        <f>'Рейтинговая таблица организаций'!AZ146</f>
        <v>45</v>
      </c>
      <c r="BA157" s="12">
        <f>'Рейтинговая таблица организаций'!BA146</f>
        <v>45</v>
      </c>
    </row>
    <row r="158" spans="1:53" ht="15.75">
      <c r="A158" s="9">
        <f>'бланки '!CY149</f>
        <v>145</v>
      </c>
      <c r="B158" s="9" t="str">
        <f>'бланки '!C149</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58" s="9">
        <f>'для bus.gov.ru'!C147</f>
        <v>5</v>
      </c>
      <c r="D158" s="9">
        <f>'для bus.gov.ru'!D147</f>
        <v>18</v>
      </c>
      <c r="E158" s="15">
        <f>'для bus.gov.ru'!H147</f>
        <v>3.6</v>
      </c>
      <c r="F158" s="10" t="s">
        <v>160</v>
      </c>
      <c r="G158" s="11">
        <f>'Рейтинговая таблица организаций'!D147</f>
        <v>13</v>
      </c>
      <c r="H158" s="11">
        <f>'Рейтинговая таблица организаций'!E147</f>
        <v>13</v>
      </c>
      <c r="I158" s="10" t="s">
        <v>161</v>
      </c>
      <c r="J158" s="11">
        <f>'Рейтинговая таблица организаций'!F147</f>
        <v>28</v>
      </c>
      <c r="K158" s="11">
        <f>'Рейтинговая таблица организаций'!G147</f>
        <v>52</v>
      </c>
      <c r="L158" s="12" t="str">
        <f>IF('Рейтинговая таблица организаций'!H147&lt;1,"Отсутствуют или не функционируют дистанционные способы взаимодействия",(IF('Рейтинговая таблица организаций'!H147&lt;4,"В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58" s="17">
        <f>'Рейтинговая таблица организаций'!H147</f>
        <v>3</v>
      </c>
      <c r="N158" s="12">
        <f>IF('Рейтинговая таблица организаций'!H147&lt;1,0,(IF('Рейтинговая таблица организаций'!H147&lt;4,30,100)))</f>
        <v>30</v>
      </c>
      <c r="O158" s="12" t="s">
        <v>162</v>
      </c>
      <c r="P158" s="12">
        <f>'Рейтинговая таблица организаций'!I147</f>
        <v>13</v>
      </c>
      <c r="Q158" s="12">
        <f>'Рейтинговая таблица организаций'!J147</f>
        <v>13</v>
      </c>
      <c r="R158" s="12" t="s">
        <v>163</v>
      </c>
      <c r="S158" s="12">
        <f>'Рейтинговая таблица организаций'!K147</f>
        <v>9</v>
      </c>
      <c r="T158" s="12">
        <f>'Рейтинговая таблица организаций'!L147</f>
        <v>9</v>
      </c>
      <c r="U158" s="12" t="str">
        <f>IF('Рейтинговая таблица организаций'!U147&lt;1,"Отсутствуют комфортные условия",(IF('Рейтинговая таблица организаций'!U147&lt;5,"Количество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8" s="17">
        <f>'Рейтинговая таблица организаций'!U147</f>
        <v>5</v>
      </c>
      <c r="W158" s="12">
        <f>IF('Рейтинговая таблица организаций'!U147&lt;1,0,(IF('Рейтинговая таблица организаций'!U147&lt;4,20,100)))</f>
        <v>100</v>
      </c>
      <c r="X158" s="12" t="s">
        <v>164</v>
      </c>
      <c r="Y158" s="12">
        <f>'Рейтинговая таблица организаций'!X147</f>
        <v>18</v>
      </c>
      <c r="Z158" s="12">
        <f>'Рейтинговая таблица организаций'!Y147</f>
        <v>18</v>
      </c>
      <c r="AA158" s="12" t="str">
        <f>IF('Рейтинговая таблица организаций'!AD147&lt;1,"Отсутствуют условия доступности для инвалидов",(IF('Рейтинговая таблица организаций'!AD147&lt;5,"Количество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8" s="16">
        <f>'Рейтинговая таблица организаций'!AD147</f>
        <v>0</v>
      </c>
      <c r="AC158" s="12">
        <f>IF('Рейтинговая таблица организаций'!AD147&lt;1,0,(IF('Рейтинговая таблица организаций'!AD147&lt;5,20,100)))</f>
        <v>0</v>
      </c>
      <c r="AD158" s="12" t="str">
        <f>IF('Рейтинговая таблица организаций'!AE147&lt;1,"Отсутствуют условия доступности, позволяющие инвалидам получать услуги наравне с другими",(IF('Рейтинговая таблица организаций'!AE147&lt;5,"Количество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8" s="17">
        <f>'Рейтинговая таблица организаций'!AE147</f>
        <v>3</v>
      </c>
      <c r="AF158" s="12">
        <f>IF('Рейтинговая таблица организаций'!AE147&lt;1,0,(IF('Рейтинговая таблица организаций'!AE147&lt;5,20,100)))</f>
        <v>20</v>
      </c>
      <c r="AG158" s="12" t="s">
        <v>165</v>
      </c>
      <c r="AH158" s="12">
        <f>'Рейтинговая таблица организаций'!AF147</f>
        <v>6</v>
      </c>
      <c r="AI158" s="12">
        <f>'Рейтинговая таблица организаций'!AG147</f>
        <v>7</v>
      </c>
      <c r="AJ158" s="12" t="s">
        <v>166</v>
      </c>
      <c r="AK158" s="12">
        <f>'Рейтинговая таблица организаций'!AL147</f>
        <v>18</v>
      </c>
      <c r="AL158" s="12">
        <f>'Рейтинговая таблица организаций'!AM147</f>
        <v>18</v>
      </c>
      <c r="AM158" s="12" t="s">
        <v>167</v>
      </c>
      <c r="AN158" s="12">
        <f>'Рейтинговая таблица организаций'!AN147</f>
        <v>18</v>
      </c>
      <c r="AO158" s="12">
        <f>'Рейтинговая таблица организаций'!AO147</f>
        <v>18</v>
      </c>
      <c r="AP158" s="12" t="s">
        <v>168</v>
      </c>
      <c r="AQ158" s="12">
        <f>'Рейтинговая таблица организаций'!AP147</f>
        <v>12</v>
      </c>
      <c r="AR158" s="12">
        <f>'Рейтинговая таблица организаций'!AQ147</f>
        <v>12</v>
      </c>
      <c r="AS158" s="12" t="s">
        <v>169</v>
      </c>
      <c r="AT158" s="12">
        <f>'Рейтинговая таблица организаций'!AV147</f>
        <v>18</v>
      </c>
      <c r="AU158" s="12">
        <f>'Рейтинговая таблица организаций'!AW147</f>
        <v>18</v>
      </c>
      <c r="AV158" s="12" t="s">
        <v>170</v>
      </c>
      <c r="AW158" s="12">
        <f>'Рейтинговая таблица организаций'!AX147</f>
        <v>18</v>
      </c>
      <c r="AX158" s="12">
        <f>'Рейтинговая таблица организаций'!AY147</f>
        <v>18</v>
      </c>
      <c r="AY158" s="12" t="s">
        <v>171</v>
      </c>
      <c r="AZ158" s="12">
        <f>'Рейтинговая таблица организаций'!AZ147</f>
        <v>18</v>
      </c>
      <c r="BA158" s="12">
        <f>'Рейтинговая таблица организаций'!BA147</f>
        <v>18</v>
      </c>
    </row>
    <row r="159" spans="1:53" ht="15.75">
      <c r="A159" s="9">
        <f>'бланки '!CY150</f>
        <v>146</v>
      </c>
      <c r="B159" s="9" t="str">
        <f>'бланки '!C150</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59" s="9">
        <f>'для bus.gov.ru'!C148</f>
        <v>25</v>
      </c>
      <c r="D159" s="9">
        <f>'для bus.gov.ru'!D148</f>
        <v>19</v>
      </c>
      <c r="E159" s="15">
        <f>'для bus.gov.ru'!H148</f>
        <v>0.76</v>
      </c>
      <c r="F159" s="10" t="s">
        <v>160</v>
      </c>
      <c r="G159" s="11">
        <f>'Рейтинговая таблица организаций'!D148</f>
        <v>13</v>
      </c>
      <c r="H159" s="11">
        <f>'Рейтинговая таблица организаций'!E148</f>
        <v>13</v>
      </c>
      <c r="I159" s="10" t="s">
        <v>161</v>
      </c>
      <c r="J159" s="11">
        <f>'Рейтинговая таблица организаций'!F148</f>
        <v>43</v>
      </c>
      <c r="K159" s="11">
        <f>'Рейтинговая таблица организаций'!G148</f>
        <v>53</v>
      </c>
      <c r="L159" s="12" t="str">
        <f>IF('Рейтинговая таблица организаций'!H148&lt;1,"Отсутствуют или не функционируют дистанционные способы взаимодействия",(IF('Рейтинговая таблица организаций'!H148&lt;4,"В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59" s="17">
        <f>'Рейтинговая таблица организаций'!H148</f>
        <v>3</v>
      </c>
      <c r="N159" s="12">
        <f>IF('Рейтинговая таблица организаций'!H148&lt;1,0,(IF('Рейтинговая таблица организаций'!H148&lt;4,30,100)))</f>
        <v>30</v>
      </c>
      <c r="O159" s="12" t="s">
        <v>162</v>
      </c>
      <c r="P159" s="12">
        <f>'Рейтинговая таблица организаций'!I148</f>
        <v>16</v>
      </c>
      <c r="Q159" s="12">
        <f>'Рейтинговая таблица организаций'!J148</f>
        <v>16</v>
      </c>
      <c r="R159" s="12" t="s">
        <v>163</v>
      </c>
      <c r="S159" s="12">
        <f>'Рейтинговая таблица организаций'!K148</f>
        <v>13</v>
      </c>
      <c r="T159" s="12">
        <f>'Рейтинговая таблица организаций'!L148</f>
        <v>13</v>
      </c>
      <c r="U159" s="12" t="str">
        <f>IF('Рейтинговая таблица организаций'!U148&lt;1,"Отсутствуют комфортные условия",(IF('Рейтинговая таблица организаций'!U148&lt;5,"Количество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59" s="17">
        <f>'Рейтинговая таблица организаций'!U148</f>
        <v>5</v>
      </c>
      <c r="W159" s="12">
        <f>IF('Рейтинговая таблица организаций'!U148&lt;1,0,(IF('Рейтинговая таблица организаций'!U148&lt;4,20,100)))</f>
        <v>100</v>
      </c>
      <c r="X159" s="12" t="s">
        <v>164</v>
      </c>
      <c r="Y159" s="12">
        <f>'Рейтинговая таблица организаций'!X148</f>
        <v>19</v>
      </c>
      <c r="Z159" s="12">
        <f>'Рейтинговая таблица организаций'!Y148</f>
        <v>19</v>
      </c>
      <c r="AA159" s="12" t="str">
        <f>IF('Рейтинговая таблица организаций'!AD148&lt;1,"Отсутствуют условия доступности для инвалидов",(IF('Рейтинговая таблица организаций'!AD148&lt;5,"Количество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59" s="16">
        <f>'Рейтинговая таблица организаций'!AD148</f>
        <v>0</v>
      </c>
      <c r="AC159" s="12">
        <f>IF('Рейтинговая таблица организаций'!AD148&lt;1,0,(IF('Рейтинговая таблица организаций'!AD148&lt;5,20,100)))</f>
        <v>0</v>
      </c>
      <c r="AD159" s="12" t="str">
        <f>IF('Рейтинговая таблица организаций'!AE148&lt;1,"Отсутствуют условия доступности, позволяющие инвалидам получать услуги наравне с другими",(IF('Рейтинговая таблица организаций'!AE148&lt;5,"Количество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59" s="17">
        <f>'Рейтинговая таблица организаций'!AE148</f>
        <v>3</v>
      </c>
      <c r="AF159" s="12">
        <f>IF('Рейтинговая таблица организаций'!AE148&lt;1,0,(IF('Рейтинговая таблица организаций'!AE148&lt;5,20,100)))</f>
        <v>20</v>
      </c>
      <c r="AG159" s="12" t="s">
        <v>165</v>
      </c>
      <c r="AH159" s="12">
        <f>'Рейтинговая таблица организаций'!AF148</f>
        <v>4</v>
      </c>
      <c r="AI159" s="12">
        <f>'Рейтинговая таблица организаций'!AG148</f>
        <v>4</v>
      </c>
      <c r="AJ159" s="12" t="s">
        <v>166</v>
      </c>
      <c r="AK159" s="12">
        <f>'Рейтинговая таблица организаций'!AL148</f>
        <v>19</v>
      </c>
      <c r="AL159" s="12">
        <f>'Рейтинговая таблица организаций'!AM148</f>
        <v>19</v>
      </c>
      <c r="AM159" s="12" t="s">
        <v>167</v>
      </c>
      <c r="AN159" s="12">
        <f>'Рейтинговая таблица организаций'!AN148</f>
        <v>19</v>
      </c>
      <c r="AO159" s="12">
        <f>'Рейтинговая таблица организаций'!AO148</f>
        <v>19</v>
      </c>
      <c r="AP159" s="12" t="s">
        <v>168</v>
      </c>
      <c r="AQ159" s="12">
        <f>'Рейтинговая таблица организаций'!AP148</f>
        <v>15</v>
      </c>
      <c r="AR159" s="12">
        <f>'Рейтинговая таблица организаций'!AQ148</f>
        <v>15</v>
      </c>
      <c r="AS159" s="12" t="s">
        <v>169</v>
      </c>
      <c r="AT159" s="12">
        <f>'Рейтинговая таблица организаций'!AV148</f>
        <v>19</v>
      </c>
      <c r="AU159" s="12">
        <f>'Рейтинговая таблица организаций'!AW148</f>
        <v>19</v>
      </c>
      <c r="AV159" s="12" t="s">
        <v>170</v>
      </c>
      <c r="AW159" s="12">
        <f>'Рейтинговая таблица организаций'!AX148</f>
        <v>19</v>
      </c>
      <c r="AX159" s="12">
        <f>'Рейтинговая таблица организаций'!AY148</f>
        <v>19</v>
      </c>
      <c r="AY159" s="12" t="s">
        <v>171</v>
      </c>
      <c r="AZ159" s="12">
        <f>'Рейтинговая таблица организаций'!AZ148</f>
        <v>19</v>
      </c>
      <c r="BA159" s="12">
        <f>'Рейтинговая таблица организаций'!BA148</f>
        <v>19</v>
      </c>
    </row>
    <row r="160" spans="1:53" ht="15.75">
      <c r="A160" s="9">
        <f>'бланки '!CY151</f>
        <v>147</v>
      </c>
      <c r="B160" s="9" t="str">
        <f>'бланки '!C151</f>
        <v>Муниципальное бюджетное общеобразовательное учреждение «Хальзевская основная общеобразовательная школа» Дмитровского района Орловской области</v>
      </c>
      <c r="C160" s="9">
        <f>'для bus.gov.ru'!C149</f>
        <v>25</v>
      </c>
      <c r="D160" s="9">
        <f>'для bus.gov.ru'!D149</f>
        <v>16</v>
      </c>
      <c r="E160" s="15">
        <f>'для bus.gov.ru'!H149</f>
        <v>0.64</v>
      </c>
      <c r="F160" s="10" t="s">
        <v>160</v>
      </c>
      <c r="G160" s="11">
        <f>'Рейтинговая таблица организаций'!D149</f>
        <v>13</v>
      </c>
      <c r="H160" s="11">
        <f>'Рейтинговая таблица организаций'!E149</f>
        <v>13</v>
      </c>
      <c r="I160" s="10" t="s">
        <v>161</v>
      </c>
      <c r="J160" s="11">
        <f>'Рейтинговая таблица организаций'!F149</f>
        <v>52.5</v>
      </c>
      <c r="K160" s="11">
        <f>'Рейтинговая таблица организаций'!G149</f>
        <v>55</v>
      </c>
      <c r="L160" s="12" t="str">
        <f>IF('Рейтинговая таблица организаций'!H149&lt;1,"Отсутствуют или не функционируют дистанционные способы взаимодействия",(IF('Рейтинговая таблица организаций'!H149&lt;4,"В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0" s="17">
        <f>'Рейтинговая таблица организаций'!H149</f>
        <v>4</v>
      </c>
      <c r="N160" s="12">
        <f>IF('Рейтинговая таблица организаций'!H149&lt;1,0,(IF('Рейтинговая таблица организаций'!H149&lt;4,30,100)))</f>
        <v>100</v>
      </c>
      <c r="O160" s="12" t="s">
        <v>162</v>
      </c>
      <c r="P160" s="12">
        <f>'Рейтинговая таблица организаций'!I149</f>
        <v>15</v>
      </c>
      <c r="Q160" s="12">
        <f>'Рейтинговая таблица организаций'!J149</f>
        <v>15</v>
      </c>
      <c r="R160" s="12" t="s">
        <v>163</v>
      </c>
      <c r="S160" s="12">
        <f>'Рейтинговая таблица организаций'!K149</f>
        <v>15</v>
      </c>
      <c r="T160" s="12">
        <f>'Рейтинговая таблица организаций'!L149</f>
        <v>15</v>
      </c>
      <c r="U160" s="12" t="str">
        <f>IF('Рейтинговая таблица организаций'!U149&lt;1,"Отсутствуют комфортные условия",(IF('Рейтинговая таблица организаций'!U149&lt;5,"Количество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0" s="17">
        <f>'Рейтинговая таблица организаций'!U149</f>
        <v>5</v>
      </c>
      <c r="W160" s="12">
        <f>IF('Рейтинговая таблица организаций'!U149&lt;1,0,(IF('Рейтинговая таблица организаций'!U149&lt;4,20,100)))</f>
        <v>100</v>
      </c>
      <c r="X160" s="12" t="s">
        <v>164</v>
      </c>
      <c r="Y160" s="12">
        <f>'Рейтинговая таблица организаций'!X149</f>
        <v>16</v>
      </c>
      <c r="Z160" s="12">
        <f>'Рейтинговая таблица организаций'!Y149</f>
        <v>16</v>
      </c>
      <c r="AA160" s="12" t="str">
        <f>IF('Рейтинговая таблица организаций'!AD149&lt;1,"Отсутствуют условия доступности для инвалидов",(IF('Рейтинговая таблица организаций'!AD149&lt;5,"Количество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0" s="16">
        <f>'Рейтинговая таблица организаций'!AD149</f>
        <v>1</v>
      </c>
      <c r="AC160" s="12">
        <f>IF('Рейтинговая таблица организаций'!AD149&lt;1,0,(IF('Рейтинговая таблица организаций'!AD149&lt;5,20,100)))</f>
        <v>20</v>
      </c>
      <c r="AD160" s="12" t="str">
        <f>IF('Рейтинговая таблица организаций'!AE149&lt;1,"Отсутствуют условия доступности, позволяющие инвалидам получать услуги наравне с другими",(IF('Рейтинговая таблица организаций'!AE149&lt;5,"Количество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0" s="17">
        <f>'Рейтинговая таблица организаций'!AE149</f>
        <v>3</v>
      </c>
      <c r="AF160" s="12">
        <f>IF('Рейтинговая таблица организаций'!AE149&lt;1,0,(IF('Рейтинговая таблица организаций'!AE149&lt;5,20,100)))</f>
        <v>20</v>
      </c>
      <c r="AG160" s="12" t="s">
        <v>165</v>
      </c>
      <c r="AH160" s="12">
        <f>'Рейтинговая таблица организаций'!AF149</f>
        <v>8</v>
      </c>
      <c r="AI160" s="12">
        <f>'Рейтинговая таблица организаций'!AG149</f>
        <v>9</v>
      </c>
      <c r="AJ160" s="12" t="s">
        <v>166</v>
      </c>
      <c r="AK160" s="12">
        <f>'Рейтинговая таблица организаций'!AL149</f>
        <v>16</v>
      </c>
      <c r="AL160" s="12">
        <f>'Рейтинговая таблица организаций'!AM149</f>
        <v>16</v>
      </c>
      <c r="AM160" s="12" t="s">
        <v>167</v>
      </c>
      <c r="AN160" s="12">
        <f>'Рейтинговая таблица организаций'!AN149</f>
        <v>16</v>
      </c>
      <c r="AO160" s="12">
        <f>'Рейтинговая таблица организаций'!AO149</f>
        <v>16</v>
      </c>
      <c r="AP160" s="12" t="s">
        <v>168</v>
      </c>
      <c r="AQ160" s="12">
        <f>'Рейтинговая таблица организаций'!AP149</f>
        <v>13</v>
      </c>
      <c r="AR160" s="12">
        <f>'Рейтинговая таблица организаций'!AQ149</f>
        <v>14</v>
      </c>
      <c r="AS160" s="12" t="s">
        <v>169</v>
      </c>
      <c r="AT160" s="12">
        <f>'Рейтинговая таблица организаций'!AV149</f>
        <v>16</v>
      </c>
      <c r="AU160" s="12">
        <f>'Рейтинговая таблица организаций'!AW149</f>
        <v>16</v>
      </c>
      <c r="AV160" s="12" t="s">
        <v>170</v>
      </c>
      <c r="AW160" s="12">
        <f>'Рейтинговая таблица организаций'!AX149</f>
        <v>16</v>
      </c>
      <c r="AX160" s="12">
        <f>'Рейтинговая таблица организаций'!AY149</f>
        <v>16</v>
      </c>
      <c r="AY160" s="12" t="s">
        <v>171</v>
      </c>
      <c r="AZ160" s="12">
        <f>'Рейтинговая таблица организаций'!AZ149</f>
        <v>16</v>
      </c>
      <c r="BA160" s="12">
        <f>'Рейтинговая таблица организаций'!BA149</f>
        <v>16</v>
      </c>
    </row>
    <row r="161" spans="1:53" ht="15.75">
      <c r="A161" s="9">
        <f>'бланки '!CY152</f>
        <v>148</v>
      </c>
      <c r="B161" s="9" t="str">
        <f>'бланки '!C152</f>
        <v>Муниципальное бюджетное общеобразовательное учреждение «Лицей имени С. Н. Булгакова» г. Ливны Орловской области</v>
      </c>
      <c r="C161" s="9">
        <f>'для bus.gov.ru'!C150</f>
        <v>761</v>
      </c>
      <c r="D161" s="9">
        <f>'для bus.gov.ru'!D150</f>
        <v>593</v>
      </c>
      <c r="E161" s="15">
        <f>'для bus.gov.ru'!H150</f>
        <v>0.77923784494086723</v>
      </c>
      <c r="F161" s="10" t="s">
        <v>160</v>
      </c>
      <c r="G161" s="11">
        <f>'Рейтинговая таблица организаций'!D150</f>
        <v>14</v>
      </c>
      <c r="H161" s="11">
        <f>'Рейтинговая таблица организаций'!E150</f>
        <v>14</v>
      </c>
      <c r="I161" s="10" t="s">
        <v>161</v>
      </c>
      <c r="J161" s="11">
        <f>'Рейтинговая таблица организаций'!F150</f>
        <v>56</v>
      </c>
      <c r="K161" s="11">
        <f>'Рейтинговая таблица организаций'!G150</f>
        <v>56</v>
      </c>
      <c r="L161" s="12" t="str">
        <f>IF('Рейтинговая таблица организаций'!H150&lt;1,"Отсутствуют или не функционируют дистанционные способы взаимодействия",(IF('Рейтинговая таблица организаций'!H150&lt;4,"В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1" s="17">
        <f>'Рейтинговая таблица организаций'!H150</f>
        <v>4</v>
      </c>
      <c r="N161" s="12">
        <f>IF('Рейтинговая таблица организаций'!H150&lt;1,0,(IF('Рейтинговая таблица организаций'!H150&lt;4,30,100)))</f>
        <v>100</v>
      </c>
      <c r="O161" s="12" t="s">
        <v>162</v>
      </c>
      <c r="P161" s="12">
        <f>'Рейтинговая таблица организаций'!I150</f>
        <v>476</v>
      </c>
      <c r="Q161" s="12">
        <f>'Рейтинговая таблица организаций'!J150</f>
        <v>484</v>
      </c>
      <c r="R161" s="12" t="s">
        <v>163</v>
      </c>
      <c r="S161" s="12">
        <f>'Рейтинговая таблица организаций'!K150</f>
        <v>476</v>
      </c>
      <c r="T161" s="12">
        <f>'Рейтинговая таблица организаций'!L150</f>
        <v>497</v>
      </c>
      <c r="U161" s="12" t="str">
        <f>IF('Рейтинговая таблица организаций'!U150&lt;1,"Отсутствуют комфортные условия",(IF('Рейтинговая таблица организаций'!U150&lt;5,"Количество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1" s="17">
        <f>'Рейтинговая таблица организаций'!U150</f>
        <v>5</v>
      </c>
      <c r="W161" s="12">
        <f>IF('Рейтинговая таблица организаций'!U150&lt;1,0,(IF('Рейтинговая таблица организаций'!U150&lt;4,20,100)))</f>
        <v>100</v>
      </c>
      <c r="X161" s="12" t="s">
        <v>164</v>
      </c>
      <c r="Y161" s="12">
        <f>'Рейтинговая таблица организаций'!X150</f>
        <v>576</v>
      </c>
      <c r="Z161" s="12">
        <f>'Рейтинговая таблица организаций'!Y150</f>
        <v>593</v>
      </c>
      <c r="AA161" s="12" t="str">
        <f>IF('Рейтинговая таблица организаций'!AD150&lt;1,"Отсутствуют условия доступности для инвалидов",(IF('Рейтинговая таблица организаций'!AD150&lt;5,"Количество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1" s="16">
        <f>'Рейтинговая таблица организаций'!AD150</f>
        <v>2</v>
      </c>
      <c r="AC161" s="12">
        <f>IF('Рейтинговая таблица организаций'!AD150&lt;1,0,(IF('Рейтинговая таблица организаций'!AD150&lt;5,20,100)))</f>
        <v>20</v>
      </c>
      <c r="AD161" s="12" t="str">
        <f>IF('Рейтинговая таблица организаций'!AE150&lt;1,"Отсутствуют условия доступности, позволяющие инвалидам получать услуги наравне с другими",(IF('Рейтинговая таблица организаций'!AE150&lt;5,"Количество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1" s="17">
        <f>'Рейтинговая таблица организаций'!AE150</f>
        <v>4</v>
      </c>
      <c r="AF161" s="12">
        <f>IF('Рейтинговая таблица организаций'!AE150&lt;1,0,(IF('Рейтинговая таблица организаций'!AE150&lt;5,20,100)))</f>
        <v>20</v>
      </c>
      <c r="AG161" s="12" t="s">
        <v>165</v>
      </c>
      <c r="AH161" s="12">
        <f>'Рейтинговая таблица организаций'!AF150</f>
        <v>169</v>
      </c>
      <c r="AI161" s="12">
        <f>'Рейтинговая таблица организаций'!AG150</f>
        <v>181</v>
      </c>
      <c r="AJ161" s="12" t="s">
        <v>166</v>
      </c>
      <c r="AK161" s="12">
        <f>'Рейтинговая таблица организаций'!AL150</f>
        <v>577</v>
      </c>
      <c r="AL161" s="12">
        <f>'Рейтинговая таблица организаций'!AM150</f>
        <v>593</v>
      </c>
      <c r="AM161" s="12" t="s">
        <v>167</v>
      </c>
      <c r="AN161" s="12">
        <f>'Рейтинговая таблица организаций'!AN150</f>
        <v>577</v>
      </c>
      <c r="AO161" s="12">
        <f>'Рейтинговая таблица организаций'!AO150</f>
        <v>593</v>
      </c>
      <c r="AP161" s="12" t="s">
        <v>168</v>
      </c>
      <c r="AQ161" s="12">
        <f>'Рейтинговая таблица организаций'!AP150</f>
        <v>477</v>
      </c>
      <c r="AR161" s="12">
        <f>'Рейтинговая таблица организаций'!AQ150</f>
        <v>482</v>
      </c>
      <c r="AS161" s="12" t="s">
        <v>169</v>
      </c>
      <c r="AT161" s="12">
        <f>'Рейтинговая таблица организаций'!AV150</f>
        <v>574</v>
      </c>
      <c r="AU161" s="12">
        <f>'Рейтинговая таблица организаций'!AW150</f>
        <v>593</v>
      </c>
      <c r="AV161" s="12" t="s">
        <v>170</v>
      </c>
      <c r="AW161" s="12">
        <f>'Рейтинговая таблица организаций'!AX150</f>
        <v>577</v>
      </c>
      <c r="AX161" s="12">
        <f>'Рейтинговая таблица организаций'!AY150</f>
        <v>593</v>
      </c>
      <c r="AY161" s="12" t="s">
        <v>171</v>
      </c>
      <c r="AZ161" s="12">
        <f>'Рейтинговая таблица организаций'!AZ150</f>
        <v>588</v>
      </c>
      <c r="BA161" s="12">
        <f>'Рейтинговая таблица организаций'!BA150</f>
        <v>593</v>
      </c>
    </row>
    <row r="162" spans="1:53" ht="15.75">
      <c r="A162" s="9">
        <f>'бланки '!CY153</f>
        <v>149</v>
      </c>
      <c r="B162" s="9" t="str">
        <f>'бланки '!C153</f>
        <v>Муниципальное бюджетное общеобразовательное учреждение «Средняя общеобразовательная школа № 4» г. Ливны</v>
      </c>
      <c r="C162" s="9">
        <f>'для bus.gov.ru'!C151</f>
        <v>1950</v>
      </c>
      <c r="D162" s="9">
        <f>'для bus.gov.ru'!D151</f>
        <v>600</v>
      </c>
      <c r="E162" s="15">
        <f>'для bus.gov.ru'!H151</f>
        <v>0.30769230769230771</v>
      </c>
      <c r="F162" s="10" t="s">
        <v>160</v>
      </c>
      <c r="G162" s="11">
        <f>'Рейтинговая таблица организаций'!D151</f>
        <v>14</v>
      </c>
      <c r="H162" s="11">
        <f>'Рейтинговая таблица организаций'!E151</f>
        <v>14</v>
      </c>
      <c r="I162" s="10" t="s">
        <v>161</v>
      </c>
      <c r="J162" s="11">
        <f>'Рейтинговая таблица организаций'!F151</f>
        <v>56</v>
      </c>
      <c r="K162" s="11">
        <f>'Рейтинговая таблица организаций'!G151</f>
        <v>56</v>
      </c>
      <c r="L162" s="12" t="str">
        <f>IF('Рейтинговая таблица организаций'!H151&lt;1,"Отсутствуют или не функционируют дистанционные способы взаимодействия",(IF('Рейтинговая таблица организаций'!H151&lt;4,"В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2" s="17">
        <f>'Рейтинговая таблица организаций'!H151</f>
        <v>4</v>
      </c>
      <c r="N162" s="12">
        <f>IF('Рейтинговая таблица организаций'!H151&lt;1,0,(IF('Рейтинговая таблица организаций'!H151&lt;4,30,100)))</f>
        <v>100</v>
      </c>
      <c r="O162" s="12" t="s">
        <v>162</v>
      </c>
      <c r="P162" s="12">
        <f>'Рейтинговая таблица организаций'!I151</f>
        <v>543</v>
      </c>
      <c r="Q162" s="12">
        <f>'Рейтинговая таблица организаций'!J151</f>
        <v>549</v>
      </c>
      <c r="R162" s="12" t="s">
        <v>163</v>
      </c>
      <c r="S162" s="12">
        <f>'Рейтинговая таблица организаций'!K151</f>
        <v>542</v>
      </c>
      <c r="T162" s="12">
        <f>'Рейтинговая таблица организаций'!L151</f>
        <v>542</v>
      </c>
      <c r="U162" s="12" t="str">
        <f>IF('Рейтинговая таблица организаций'!U151&lt;1,"Отсутствуют комфортные условия",(IF('Рейтинговая таблица организаций'!U151&lt;5,"Количество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2" s="17">
        <f>'Рейтинговая таблица организаций'!U151</f>
        <v>5</v>
      </c>
      <c r="W162" s="12">
        <f>IF('Рейтинговая таблица организаций'!U151&lt;1,0,(IF('Рейтинговая таблица организаций'!U151&lt;4,20,100)))</f>
        <v>100</v>
      </c>
      <c r="X162" s="12" t="s">
        <v>164</v>
      </c>
      <c r="Y162" s="12">
        <f>'Рейтинговая таблица организаций'!X151</f>
        <v>594</v>
      </c>
      <c r="Z162" s="12">
        <f>'Рейтинговая таблица организаций'!Y151</f>
        <v>600</v>
      </c>
      <c r="AA162" s="12" t="str">
        <f>IF('Рейтинговая таблица организаций'!AD151&lt;1,"Отсутствуют условия доступности для инвалидов",(IF('Рейтинговая таблица организаций'!AD151&lt;5,"Количество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2" s="16">
        <f>'Рейтинговая таблица организаций'!AD151</f>
        <v>4</v>
      </c>
      <c r="AC162" s="12">
        <f>IF('Рейтинговая таблица организаций'!AD151&lt;1,0,(IF('Рейтинговая таблица организаций'!AD151&lt;5,20,100)))</f>
        <v>20</v>
      </c>
      <c r="AD162" s="12" t="str">
        <f>IF('Рейтинговая таблица организаций'!AE151&lt;1,"Отсутствуют условия доступности, позволяющие инвалидам получать услуги наравне с другими",(IF('Рейтинговая таблица организаций'!AE151&lt;5,"Количество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62" s="17">
        <f>'Рейтинговая таблица организаций'!AE151</f>
        <v>5</v>
      </c>
      <c r="AF162" s="12">
        <f>IF('Рейтинговая таблица организаций'!AE151&lt;1,0,(IF('Рейтинговая таблица организаций'!AE151&lt;5,20,100)))</f>
        <v>100</v>
      </c>
      <c r="AG162" s="12" t="s">
        <v>165</v>
      </c>
      <c r="AH162" s="12">
        <f>'Рейтинговая таблица организаций'!AF151</f>
        <v>245</v>
      </c>
      <c r="AI162" s="12">
        <f>'Рейтинговая таблица организаций'!AG151</f>
        <v>258</v>
      </c>
      <c r="AJ162" s="12" t="s">
        <v>166</v>
      </c>
      <c r="AK162" s="12">
        <f>'Рейтинговая таблица организаций'!AL151</f>
        <v>592</v>
      </c>
      <c r="AL162" s="12">
        <f>'Рейтинговая таблица организаций'!AM151</f>
        <v>600</v>
      </c>
      <c r="AM162" s="12" t="s">
        <v>167</v>
      </c>
      <c r="AN162" s="12">
        <f>'Рейтинговая таблица организаций'!AN151</f>
        <v>594</v>
      </c>
      <c r="AO162" s="12">
        <f>'Рейтинговая таблица организаций'!AO151</f>
        <v>600</v>
      </c>
      <c r="AP162" s="12" t="s">
        <v>168</v>
      </c>
      <c r="AQ162" s="12">
        <f>'Рейтинговая таблица организаций'!AP151</f>
        <v>531</v>
      </c>
      <c r="AR162" s="12">
        <f>'Рейтинговая таблица организаций'!AQ151</f>
        <v>536</v>
      </c>
      <c r="AS162" s="12" t="s">
        <v>169</v>
      </c>
      <c r="AT162" s="12">
        <f>'Рейтинговая таблица организаций'!AV151</f>
        <v>580</v>
      </c>
      <c r="AU162" s="12">
        <f>'Рейтинговая таблица организаций'!AW151</f>
        <v>600</v>
      </c>
      <c r="AV162" s="12" t="s">
        <v>170</v>
      </c>
      <c r="AW162" s="12">
        <f>'Рейтинговая таблица организаций'!AX151</f>
        <v>593</v>
      </c>
      <c r="AX162" s="12">
        <f>'Рейтинговая таблица организаций'!AY151</f>
        <v>600</v>
      </c>
      <c r="AY162" s="12" t="s">
        <v>171</v>
      </c>
      <c r="AZ162" s="12">
        <f>'Рейтинговая таблица организаций'!AZ151</f>
        <v>586</v>
      </c>
      <c r="BA162" s="12">
        <f>'Рейтинговая таблица организаций'!BA151</f>
        <v>600</v>
      </c>
    </row>
    <row r="163" spans="1:53" ht="15.75">
      <c r="A163" s="9">
        <f>'бланки '!CY154</f>
        <v>150</v>
      </c>
      <c r="B163" s="9" t="str">
        <f>'бланки '!C154</f>
        <v>Муниципальное бюджетное общеобразовательное учреждение Гимназия города Ливны</v>
      </c>
      <c r="C163" s="9">
        <f>'для bus.gov.ru'!C152</f>
        <v>1044</v>
      </c>
      <c r="D163" s="9">
        <f>'для bus.gov.ru'!D152</f>
        <v>600</v>
      </c>
      <c r="E163" s="15">
        <f>'для bus.gov.ru'!H152</f>
        <v>0.57471264367816088</v>
      </c>
      <c r="F163" s="10" t="s">
        <v>160</v>
      </c>
      <c r="G163" s="11">
        <f>'Рейтинговая таблица организаций'!D152</f>
        <v>14</v>
      </c>
      <c r="H163" s="11">
        <f>'Рейтинговая таблица организаций'!E152</f>
        <v>14</v>
      </c>
      <c r="I163" s="10" t="s">
        <v>161</v>
      </c>
      <c r="J163" s="11">
        <f>'Рейтинговая таблица организаций'!F152</f>
        <v>60</v>
      </c>
      <c r="K163" s="11">
        <f>'Рейтинговая таблица организаций'!G152</f>
        <v>60</v>
      </c>
      <c r="L163" s="12" t="str">
        <f>IF('Рейтинговая таблица организаций'!H152&lt;1,"Отсутствуют или не функционируют дистанционные способы взаимодействия",(IF('Рейтинговая таблица организаций'!H152&lt;4,"В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3" s="17">
        <f>'Рейтинговая таблица организаций'!H152</f>
        <v>4</v>
      </c>
      <c r="N163" s="12">
        <f>IF('Рейтинговая таблица организаций'!H152&lt;1,0,(IF('Рейтинговая таблица организаций'!H152&lt;4,30,100)))</f>
        <v>100</v>
      </c>
      <c r="O163" s="12" t="s">
        <v>162</v>
      </c>
      <c r="P163" s="12">
        <f>'Рейтинговая таблица организаций'!I152</f>
        <v>415</v>
      </c>
      <c r="Q163" s="12">
        <f>'Рейтинговая таблица организаций'!J152</f>
        <v>423</v>
      </c>
      <c r="R163" s="12" t="s">
        <v>163</v>
      </c>
      <c r="S163" s="12">
        <f>'Рейтинговая таблица организаций'!K152</f>
        <v>499</v>
      </c>
      <c r="T163" s="12">
        <f>'Рейтинговая таблица организаций'!L152</f>
        <v>507</v>
      </c>
      <c r="U163" s="12" t="str">
        <f>IF('Рейтинговая таблица организаций'!U152&lt;1,"Отсутствуют комфортные условия",(IF('Рейтинговая таблица организаций'!U152&lt;5,"Количество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3" s="17">
        <f>'Рейтинговая таблица организаций'!U152</f>
        <v>5</v>
      </c>
      <c r="W163" s="12">
        <f>IF('Рейтинговая таблица организаций'!U152&lt;1,0,(IF('Рейтинговая таблица организаций'!U152&lt;4,20,100)))</f>
        <v>100</v>
      </c>
      <c r="X163" s="12" t="s">
        <v>164</v>
      </c>
      <c r="Y163" s="12">
        <f>'Рейтинговая таблица организаций'!X152</f>
        <v>586</v>
      </c>
      <c r="Z163" s="12">
        <f>'Рейтинговая таблица организаций'!Y152</f>
        <v>600</v>
      </c>
      <c r="AA163" s="12" t="str">
        <f>IF('Рейтинговая таблица организаций'!AD152&lt;1,"Отсутствуют условия доступности для инвалидов",(IF('Рейтинговая таблица организаций'!AD152&lt;5,"Количество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3" s="16">
        <f>'Рейтинговая таблица организаций'!AD152</f>
        <v>3</v>
      </c>
      <c r="AC163" s="12">
        <f>IF('Рейтинговая таблица организаций'!AD152&lt;1,0,(IF('Рейтинговая таблица организаций'!AD152&lt;5,20,100)))</f>
        <v>20</v>
      </c>
      <c r="AD163" s="12" t="str">
        <f>IF('Рейтинговая таблица организаций'!AE152&lt;1,"Отсутствуют условия доступности, позволяющие инвалидам получать услуги наравне с другими",(IF('Рейтинговая таблица организаций'!AE152&lt;5,"Количество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3" s="17">
        <f>'Рейтинговая таблица организаций'!AE152</f>
        <v>3</v>
      </c>
      <c r="AF163" s="12">
        <f>IF('Рейтинговая таблица организаций'!AE152&lt;1,0,(IF('Рейтинговая таблица организаций'!AE152&lt;5,20,100)))</f>
        <v>20</v>
      </c>
      <c r="AG163" s="12" t="s">
        <v>165</v>
      </c>
      <c r="AH163" s="12">
        <f>'Рейтинговая таблица организаций'!AF152</f>
        <v>14</v>
      </c>
      <c r="AI163" s="12">
        <f>'Рейтинговая таблица организаций'!AG152</f>
        <v>15</v>
      </c>
      <c r="AJ163" s="12" t="s">
        <v>166</v>
      </c>
      <c r="AK163" s="12">
        <f>'Рейтинговая таблица организаций'!AL152</f>
        <v>596</v>
      </c>
      <c r="AL163" s="12">
        <f>'Рейтинговая таблица организаций'!AM152</f>
        <v>600</v>
      </c>
      <c r="AM163" s="12" t="s">
        <v>167</v>
      </c>
      <c r="AN163" s="12">
        <f>'Рейтинговая таблица организаций'!AN152</f>
        <v>593</v>
      </c>
      <c r="AO163" s="12">
        <f>'Рейтинговая таблица организаций'!AO152</f>
        <v>600</v>
      </c>
      <c r="AP163" s="12" t="s">
        <v>168</v>
      </c>
      <c r="AQ163" s="12">
        <f>'Рейтинговая таблица организаций'!AP152</f>
        <v>453</v>
      </c>
      <c r="AR163" s="12">
        <f>'Рейтинговая таблица организаций'!AQ152</f>
        <v>462</v>
      </c>
      <c r="AS163" s="12" t="s">
        <v>169</v>
      </c>
      <c r="AT163" s="12">
        <f>'Рейтинговая таблица организаций'!AV152</f>
        <v>591</v>
      </c>
      <c r="AU163" s="12">
        <f>'Рейтинговая таблица организаций'!AW152</f>
        <v>600</v>
      </c>
      <c r="AV163" s="12" t="s">
        <v>170</v>
      </c>
      <c r="AW163" s="12">
        <f>'Рейтинговая таблица организаций'!AX152</f>
        <v>590</v>
      </c>
      <c r="AX163" s="12">
        <f>'Рейтинговая таблица организаций'!AY152</f>
        <v>600</v>
      </c>
      <c r="AY163" s="12" t="s">
        <v>171</v>
      </c>
      <c r="AZ163" s="12">
        <f>'Рейтинговая таблица организаций'!AZ152</f>
        <v>597</v>
      </c>
      <c r="BA163" s="12">
        <f>'Рейтинговая таблица организаций'!BA152</f>
        <v>600</v>
      </c>
    </row>
    <row r="164" spans="1:53" ht="15.75">
      <c r="A164" s="9">
        <f>'бланки '!CY155</f>
        <v>151</v>
      </c>
      <c r="B164" s="9" t="str">
        <f>'бланки '!C155</f>
        <v>Муниципальное бюджетное общеобразовательное учреждение «Средняя общеобразовательная школа № 5» г. Ливны</v>
      </c>
      <c r="C164" s="9">
        <f>'для bus.gov.ru'!C153</f>
        <v>280</v>
      </c>
      <c r="D164" s="9">
        <f>'для bus.gov.ru'!D153</f>
        <v>224</v>
      </c>
      <c r="E164" s="15">
        <f>'для bus.gov.ru'!H153</f>
        <v>0.8</v>
      </c>
      <c r="F164" s="10" t="s">
        <v>160</v>
      </c>
      <c r="G164" s="11">
        <f>'Рейтинговая таблица организаций'!D153</f>
        <v>13</v>
      </c>
      <c r="H164" s="11">
        <f>'Рейтинговая таблица организаций'!E153</f>
        <v>13</v>
      </c>
      <c r="I164" s="10" t="s">
        <v>161</v>
      </c>
      <c r="J164" s="11">
        <f>'Рейтинговая таблица организаций'!F153</f>
        <v>54</v>
      </c>
      <c r="K164" s="11">
        <f>'Рейтинговая таблица организаций'!G153</f>
        <v>54</v>
      </c>
      <c r="L164" s="12" t="str">
        <f>IF('Рейтинговая таблица организаций'!H153&lt;1,"Отсутствуют или не функционируют дистанционные способы взаимодействия",(IF('Рейтинговая таблица организаций'!H153&lt;4,"В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4" s="17">
        <f>'Рейтинговая таблица организаций'!H153</f>
        <v>4</v>
      </c>
      <c r="N164" s="12">
        <f>IF('Рейтинговая таблица организаций'!H153&lt;1,0,(IF('Рейтинговая таблица организаций'!H153&lt;4,30,100)))</f>
        <v>100</v>
      </c>
      <c r="O164" s="12" t="s">
        <v>162</v>
      </c>
      <c r="P164" s="12">
        <f>'Рейтинговая таблица организаций'!I153</f>
        <v>198</v>
      </c>
      <c r="Q164" s="12">
        <f>'Рейтинговая таблица организаций'!J153</f>
        <v>202</v>
      </c>
      <c r="R164" s="12" t="s">
        <v>163</v>
      </c>
      <c r="S164" s="12">
        <f>'Рейтинговая таблица организаций'!K153</f>
        <v>199</v>
      </c>
      <c r="T164" s="12">
        <f>'Рейтинговая таблица организаций'!L153</f>
        <v>199</v>
      </c>
      <c r="U164" s="12" t="str">
        <f>IF('Рейтинговая таблица организаций'!U153&lt;1,"Отсутствуют комфортные условия",(IF('Рейтинговая таблица организаций'!U153&lt;5,"Количество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4" s="17">
        <f>'Рейтинговая таблица организаций'!U153</f>
        <v>5</v>
      </c>
      <c r="W164" s="12">
        <f>IF('Рейтинговая таблица организаций'!U153&lt;1,0,(IF('Рейтинговая таблица организаций'!U153&lt;4,20,100)))</f>
        <v>100</v>
      </c>
      <c r="X164" s="12" t="s">
        <v>164</v>
      </c>
      <c r="Y164" s="12">
        <f>'Рейтинговая таблица организаций'!X153</f>
        <v>222</v>
      </c>
      <c r="Z164" s="12">
        <f>'Рейтинговая таблица организаций'!Y153</f>
        <v>224</v>
      </c>
      <c r="AA164" s="12" t="str">
        <f>IF('Рейтинговая таблица организаций'!AD153&lt;1,"Отсутствуют условия доступности для инвалидов",(IF('Рейтинговая таблица организаций'!AD153&lt;5,"Количество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4" s="16">
        <f>'Рейтинговая таблица организаций'!AD153</f>
        <v>1</v>
      </c>
      <c r="AC164" s="12">
        <f>IF('Рейтинговая таблица организаций'!AD153&lt;1,0,(IF('Рейтинговая таблица организаций'!AD153&lt;5,20,100)))</f>
        <v>20</v>
      </c>
      <c r="AD164" s="12" t="str">
        <f>IF('Рейтинговая таблица организаций'!AE153&lt;1,"Отсутствуют условия доступности, позволяющие инвалидам получать услуги наравне с другими",(IF('Рейтинговая таблица организаций'!AE153&lt;5,"Количество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4" s="17">
        <f>'Рейтинговая таблица организаций'!AE153</f>
        <v>3</v>
      </c>
      <c r="AF164" s="12">
        <f>IF('Рейтинговая таблица организаций'!AE153&lt;1,0,(IF('Рейтинговая таблица организаций'!AE153&lt;5,20,100)))</f>
        <v>20</v>
      </c>
      <c r="AG164" s="12" t="s">
        <v>165</v>
      </c>
      <c r="AH164" s="12">
        <f>'Рейтинговая таблица организаций'!AF153</f>
        <v>113</v>
      </c>
      <c r="AI164" s="12">
        <f>'Рейтинговая таблица организаций'!AG153</f>
        <v>124</v>
      </c>
      <c r="AJ164" s="12" t="s">
        <v>166</v>
      </c>
      <c r="AK164" s="12">
        <f>'Рейтинговая таблица организаций'!AL153</f>
        <v>216</v>
      </c>
      <c r="AL164" s="12">
        <f>'Рейтинговая таблица организаций'!AM153</f>
        <v>224</v>
      </c>
      <c r="AM164" s="12" t="s">
        <v>167</v>
      </c>
      <c r="AN164" s="12">
        <f>'Рейтинговая таблица организаций'!AN153</f>
        <v>218</v>
      </c>
      <c r="AO164" s="12">
        <f>'Рейтинговая таблица организаций'!AO153</f>
        <v>224</v>
      </c>
      <c r="AP164" s="12" t="s">
        <v>168</v>
      </c>
      <c r="AQ164" s="12">
        <f>'Рейтинговая таблица организаций'!AP153</f>
        <v>195</v>
      </c>
      <c r="AR164" s="12">
        <f>'Рейтинговая таблица организаций'!AQ153</f>
        <v>198</v>
      </c>
      <c r="AS164" s="12" t="s">
        <v>169</v>
      </c>
      <c r="AT164" s="12">
        <f>'Рейтинговая таблица организаций'!AV153</f>
        <v>218</v>
      </c>
      <c r="AU164" s="12">
        <f>'Рейтинговая таблица организаций'!AW153</f>
        <v>224</v>
      </c>
      <c r="AV164" s="12" t="s">
        <v>170</v>
      </c>
      <c r="AW164" s="12">
        <f>'Рейтинговая таблица организаций'!AX153</f>
        <v>222</v>
      </c>
      <c r="AX164" s="12">
        <f>'Рейтинговая таблица организаций'!AY153</f>
        <v>224</v>
      </c>
      <c r="AY164" s="12" t="s">
        <v>171</v>
      </c>
      <c r="AZ164" s="12">
        <f>'Рейтинговая таблица организаций'!AZ153</f>
        <v>218</v>
      </c>
      <c r="BA164" s="12">
        <f>'Рейтинговая таблица организаций'!BA153</f>
        <v>224</v>
      </c>
    </row>
    <row r="165" spans="1:53" ht="15.75">
      <c r="A165" s="9">
        <f>'бланки '!CY156</f>
        <v>152</v>
      </c>
      <c r="B165" s="9" t="str">
        <f>'бланки '!C156</f>
        <v>Муниципальное бюджетное общеобразовательное учреждение «Основная общеобразовательная школа № 11» г. Ливны</v>
      </c>
      <c r="C165" s="9">
        <f>'для bus.gov.ru'!C154</f>
        <v>158</v>
      </c>
      <c r="D165" s="9">
        <f>'для bus.gov.ru'!D154</f>
        <v>107</v>
      </c>
      <c r="E165" s="15">
        <f>'для bus.gov.ru'!H154</f>
        <v>0.67721518987341767</v>
      </c>
      <c r="F165" s="10" t="s">
        <v>160</v>
      </c>
      <c r="G165" s="11">
        <f>'Рейтинговая таблица организаций'!D154</f>
        <v>14</v>
      </c>
      <c r="H165" s="11">
        <f>'Рейтинговая таблица организаций'!E154</f>
        <v>14</v>
      </c>
      <c r="I165" s="10" t="s">
        <v>161</v>
      </c>
      <c r="J165" s="11">
        <f>'Рейтинговая таблица организаций'!F154</f>
        <v>55</v>
      </c>
      <c r="K165" s="11">
        <f>'Рейтинговая таблица организаций'!G154</f>
        <v>55</v>
      </c>
      <c r="L165" s="12" t="str">
        <f>IF('Рейтинговая таблица организаций'!H154&lt;1,"Отсутствуют или не функционируют дистанционные способы взаимодействия",(IF('Рейтинговая таблица организаций'!H154&lt;4,"В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65" s="17">
        <f>'Рейтинговая таблица организаций'!H154</f>
        <v>3</v>
      </c>
      <c r="N165" s="12">
        <f>IF('Рейтинговая таблица организаций'!H154&lt;1,0,(IF('Рейтинговая таблица организаций'!H154&lt;4,30,100)))</f>
        <v>30</v>
      </c>
      <c r="O165" s="12" t="s">
        <v>162</v>
      </c>
      <c r="P165" s="12">
        <f>'Рейтинговая таблица организаций'!I154</f>
        <v>94</v>
      </c>
      <c r="Q165" s="12">
        <f>'Рейтинговая таблица организаций'!J154</f>
        <v>95</v>
      </c>
      <c r="R165" s="12" t="s">
        <v>163</v>
      </c>
      <c r="S165" s="12">
        <f>'Рейтинговая таблица организаций'!K154</f>
        <v>79</v>
      </c>
      <c r="T165" s="12">
        <f>'Рейтинговая таблица организаций'!L154</f>
        <v>79</v>
      </c>
      <c r="U165" s="12" t="str">
        <f>IF('Рейтинговая таблица организаций'!U154&lt;1,"Отсутствуют комфортные условия",(IF('Рейтинговая таблица организаций'!U154&lt;5,"Количество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5" s="17">
        <f>'Рейтинговая таблица организаций'!U154</f>
        <v>5</v>
      </c>
      <c r="W165" s="12">
        <f>IF('Рейтинговая таблица организаций'!U154&lt;1,0,(IF('Рейтинговая таблица организаций'!U154&lt;4,20,100)))</f>
        <v>100</v>
      </c>
      <c r="X165" s="12" t="s">
        <v>164</v>
      </c>
      <c r="Y165" s="12">
        <f>'Рейтинговая таблица организаций'!X154</f>
        <v>103</v>
      </c>
      <c r="Z165" s="12">
        <f>'Рейтинговая таблица организаций'!Y154</f>
        <v>107</v>
      </c>
      <c r="AA165" s="12" t="str">
        <f>IF('Рейтинговая таблица организаций'!AD154&lt;1,"Отсутствуют условия доступности для инвалидов",(IF('Рейтинговая таблица организаций'!AD154&lt;5,"Количество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5" s="16">
        <f>'Рейтинговая таблица организаций'!AD154</f>
        <v>3</v>
      </c>
      <c r="AC165" s="12">
        <f>IF('Рейтинговая таблица организаций'!AD154&lt;1,0,(IF('Рейтинговая таблица организаций'!AD154&lt;5,20,100)))</f>
        <v>20</v>
      </c>
      <c r="AD165" s="12" t="str">
        <f>IF('Рейтинговая таблица организаций'!AE154&lt;1,"Отсутствуют условия доступности, позволяющие инвалидам получать услуги наравне с другими",(IF('Рейтинговая таблица организаций'!AE154&lt;5,"Количество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5" s="17">
        <f>'Рейтинговая таблица организаций'!AE154</f>
        <v>3</v>
      </c>
      <c r="AF165" s="12">
        <f>IF('Рейтинговая таблица организаций'!AE154&lt;1,0,(IF('Рейтинговая таблица организаций'!AE154&lt;5,20,100)))</f>
        <v>20</v>
      </c>
      <c r="AG165" s="12" t="s">
        <v>165</v>
      </c>
      <c r="AH165" s="12">
        <f>'Рейтинговая таблица организаций'!AF154</f>
        <v>55</v>
      </c>
      <c r="AI165" s="12">
        <f>'Рейтинговая таблица организаций'!AG154</f>
        <v>61</v>
      </c>
      <c r="AJ165" s="12" t="s">
        <v>166</v>
      </c>
      <c r="AK165" s="12">
        <f>'Рейтинговая таблица организаций'!AL154</f>
        <v>106</v>
      </c>
      <c r="AL165" s="12">
        <f>'Рейтинговая таблица организаций'!AM154</f>
        <v>107</v>
      </c>
      <c r="AM165" s="12" t="s">
        <v>167</v>
      </c>
      <c r="AN165" s="12">
        <f>'Рейтинговая таблица организаций'!AN154</f>
        <v>107</v>
      </c>
      <c r="AO165" s="12">
        <f>'Рейтинговая таблица организаций'!AO154</f>
        <v>107</v>
      </c>
      <c r="AP165" s="12" t="s">
        <v>168</v>
      </c>
      <c r="AQ165" s="12">
        <f>'Рейтинговая таблица организаций'!AP154</f>
        <v>93</v>
      </c>
      <c r="AR165" s="12">
        <f>'Рейтинговая таблица организаций'!AQ154</f>
        <v>94</v>
      </c>
      <c r="AS165" s="12" t="s">
        <v>169</v>
      </c>
      <c r="AT165" s="12">
        <f>'Рейтинговая таблица организаций'!AV154</f>
        <v>104</v>
      </c>
      <c r="AU165" s="12">
        <f>'Рейтинговая таблица организаций'!AW154</f>
        <v>107</v>
      </c>
      <c r="AV165" s="12" t="s">
        <v>170</v>
      </c>
      <c r="AW165" s="12">
        <f>'Рейтинговая таблица организаций'!AX154</f>
        <v>105</v>
      </c>
      <c r="AX165" s="12">
        <f>'Рейтинговая таблица организаций'!AY154</f>
        <v>107</v>
      </c>
      <c r="AY165" s="12" t="s">
        <v>171</v>
      </c>
      <c r="AZ165" s="12">
        <f>'Рейтинговая таблица организаций'!AZ154</f>
        <v>104</v>
      </c>
      <c r="BA165" s="12">
        <f>'Рейтинговая таблица организаций'!BA154</f>
        <v>107</v>
      </c>
    </row>
    <row r="166" spans="1:53" ht="15.75">
      <c r="A166" s="9">
        <f>'бланки '!CY157</f>
        <v>153</v>
      </c>
      <c r="B166" s="9" t="str">
        <f>'бланки '!C157</f>
        <v>Муниципальное бюджетное общеобразовательное учреждение «Средняя общеобразовательная школа № 6» г. Ливны</v>
      </c>
      <c r="C166" s="9">
        <f>'для bus.gov.ru'!C155</f>
        <v>423</v>
      </c>
      <c r="D166" s="9">
        <f>'для bus.gov.ru'!D155</f>
        <v>330</v>
      </c>
      <c r="E166" s="15">
        <f>'для bus.gov.ru'!H155</f>
        <v>0.78014184397163122</v>
      </c>
      <c r="F166" s="10" t="s">
        <v>160</v>
      </c>
      <c r="G166" s="11">
        <f>'Рейтинговая таблица организаций'!D155</f>
        <v>13</v>
      </c>
      <c r="H166" s="11">
        <f>'Рейтинговая таблица организаций'!E155</f>
        <v>13</v>
      </c>
      <c r="I166" s="10" t="s">
        <v>161</v>
      </c>
      <c r="J166" s="11">
        <f>'Рейтинговая таблица организаций'!F155</f>
        <v>45.5</v>
      </c>
      <c r="K166" s="11">
        <f>'Рейтинговая таблица организаций'!G155</f>
        <v>54</v>
      </c>
      <c r="L166" s="12" t="str">
        <f>IF('Рейтинговая таблица организаций'!H155&lt;1,"Отсутствуют или не функционируют дистанционные способы взаимодействия",(IF('Рейтинговая таблица организаций'!H155&lt;4,"В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66" s="17">
        <f>'Рейтинговая таблица организаций'!H155</f>
        <v>3</v>
      </c>
      <c r="N166" s="12">
        <f>IF('Рейтинговая таблица организаций'!H155&lt;1,0,(IF('Рейтинговая таблица организаций'!H155&lt;4,30,100)))</f>
        <v>30</v>
      </c>
      <c r="O166" s="12" t="s">
        <v>162</v>
      </c>
      <c r="P166" s="12">
        <f>'Рейтинговая таблица организаций'!I155</f>
        <v>273</v>
      </c>
      <c r="Q166" s="12">
        <f>'Рейтинговая таблица организаций'!J155</f>
        <v>280</v>
      </c>
      <c r="R166" s="12" t="s">
        <v>163</v>
      </c>
      <c r="S166" s="12">
        <f>'Рейтинговая таблица организаций'!K155</f>
        <v>274</v>
      </c>
      <c r="T166" s="12">
        <f>'Рейтинговая таблица организаций'!L155</f>
        <v>278</v>
      </c>
      <c r="U166" s="12" t="str">
        <f>IF('Рейтинговая таблица организаций'!U155&lt;1,"Отсутствуют комфортные условия",(IF('Рейтинговая таблица организаций'!U155&lt;5,"Количество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6" s="17">
        <f>'Рейтинговая таблица организаций'!U155</f>
        <v>5</v>
      </c>
      <c r="W166" s="12">
        <f>IF('Рейтинговая таблица организаций'!U155&lt;1,0,(IF('Рейтинговая таблица организаций'!U155&lt;4,20,100)))</f>
        <v>100</v>
      </c>
      <c r="X166" s="12" t="s">
        <v>164</v>
      </c>
      <c r="Y166" s="12">
        <f>'Рейтинговая таблица организаций'!X155</f>
        <v>323</v>
      </c>
      <c r="Z166" s="12">
        <f>'Рейтинговая таблица организаций'!Y155</f>
        <v>330</v>
      </c>
      <c r="AA166" s="12" t="str">
        <f>IF('Рейтинговая таблица организаций'!AD155&lt;1,"Отсутствуют условия доступности для инвалидов",(IF('Рейтинговая таблица организаций'!AD155&lt;5,"Количество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6" s="16">
        <f>'Рейтинговая таблица организаций'!AD155</f>
        <v>1</v>
      </c>
      <c r="AC166" s="12">
        <f>IF('Рейтинговая таблица организаций'!AD155&lt;1,0,(IF('Рейтинговая таблица организаций'!AD155&lt;5,20,100)))</f>
        <v>20</v>
      </c>
      <c r="AD166" s="12" t="str">
        <f>IF('Рейтинговая таблица организаций'!AE155&lt;1,"Отсутствуют условия доступности, позволяющие инвалидам получать услуги наравне с другими",(IF('Рейтинговая таблица организаций'!AE155&lt;5,"Количество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6" s="17">
        <f>'Рейтинговая таблица организаций'!AE155</f>
        <v>3</v>
      </c>
      <c r="AF166" s="12">
        <f>IF('Рейтинговая таблица организаций'!AE155&lt;1,0,(IF('Рейтинговая таблица организаций'!AE155&lt;5,20,100)))</f>
        <v>20</v>
      </c>
      <c r="AG166" s="12" t="s">
        <v>165</v>
      </c>
      <c r="AH166" s="12">
        <f>'Рейтинговая таблица организаций'!AF155</f>
        <v>172</v>
      </c>
      <c r="AI166" s="12">
        <f>'Рейтинговая таблица организаций'!AG155</f>
        <v>175</v>
      </c>
      <c r="AJ166" s="12" t="s">
        <v>166</v>
      </c>
      <c r="AK166" s="12">
        <f>'Рейтинговая таблица организаций'!AL155</f>
        <v>319</v>
      </c>
      <c r="AL166" s="12">
        <f>'Рейтинговая таблица организаций'!AM155</f>
        <v>330</v>
      </c>
      <c r="AM166" s="12" t="s">
        <v>167</v>
      </c>
      <c r="AN166" s="12">
        <f>'Рейтинговая таблица организаций'!AN155</f>
        <v>316</v>
      </c>
      <c r="AO166" s="12">
        <f>'Рейтинговая таблица организаций'!AO155</f>
        <v>330</v>
      </c>
      <c r="AP166" s="12" t="s">
        <v>168</v>
      </c>
      <c r="AQ166" s="12">
        <f>'Рейтинговая таблица организаций'!AP155</f>
        <v>267</v>
      </c>
      <c r="AR166" s="12">
        <f>'Рейтинговая таблица организаций'!AQ155</f>
        <v>273</v>
      </c>
      <c r="AS166" s="12" t="s">
        <v>169</v>
      </c>
      <c r="AT166" s="12">
        <f>'Рейтинговая таблица организаций'!AV155</f>
        <v>316</v>
      </c>
      <c r="AU166" s="12">
        <f>'Рейтинговая таблица организаций'!AW155</f>
        <v>330</v>
      </c>
      <c r="AV166" s="12" t="s">
        <v>170</v>
      </c>
      <c r="AW166" s="12">
        <f>'Рейтинговая таблица организаций'!AX155</f>
        <v>322</v>
      </c>
      <c r="AX166" s="12">
        <f>'Рейтинговая таблица организаций'!AY155</f>
        <v>330</v>
      </c>
      <c r="AY166" s="12" t="s">
        <v>171</v>
      </c>
      <c r="AZ166" s="12">
        <f>'Рейтинговая таблица организаций'!AZ155</f>
        <v>328</v>
      </c>
      <c r="BA166" s="12">
        <f>'Рейтинговая таблица организаций'!BA155</f>
        <v>330</v>
      </c>
    </row>
    <row r="167" spans="1:53" ht="15.75">
      <c r="A167" s="9">
        <f>'бланки '!CY158</f>
        <v>154</v>
      </c>
      <c r="B167" s="9" t="str">
        <f>'бланки '!C158</f>
        <v>Муниципальное бюджетное общеобразовательное учреждение «Средняя общеобразовательная школа № 2 г. Ливны»</v>
      </c>
      <c r="C167" s="9">
        <f>'для bus.gov.ru'!C156</f>
        <v>1038</v>
      </c>
      <c r="D167" s="9">
        <f>'для bus.gov.ru'!D156</f>
        <v>600</v>
      </c>
      <c r="E167" s="15">
        <f>'для bus.gov.ru'!H156</f>
        <v>0.5780346820809249</v>
      </c>
      <c r="F167" s="10" t="s">
        <v>160</v>
      </c>
      <c r="G167" s="11">
        <f>'Рейтинговая таблица организаций'!D156</f>
        <v>13</v>
      </c>
      <c r="H167" s="11">
        <f>'Рейтинговая таблица организаций'!E156</f>
        <v>13</v>
      </c>
      <c r="I167" s="10" t="s">
        <v>161</v>
      </c>
      <c r="J167" s="11">
        <f>'Рейтинговая таблица организаций'!F156</f>
        <v>51</v>
      </c>
      <c r="K167" s="11">
        <f>'Рейтинговая таблица организаций'!G156</f>
        <v>53</v>
      </c>
      <c r="L167" s="12" t="str">
        <f>IF('Рейтинговая таблица организаций'!H156&lt;1,"Отсутствуют или не функционируют дистанционные способы взаимодействия",(IF('Рейтинговая таблица организаций'!H156&lt;4,"В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7" s="17">
        <f>'Рейтинговая таблица организаций'!H156</f>
        <v>4</v>
      </c>
      <c r="N167" s="12">
        <f>IF('Рейтинговая таблица организаций'!H156&lt;1,0,(IF('Рейтинговая таблица организаций'!H156&lt;4,30,100)))</f>
        <v>100</v>
      </c>
      <c r="O167" s="12" t="s">
        <v>162</v>
      </c>
      <c r="P167" s="12">
        <f>'Рейтинговая таблица организаций'!I156</f>
        <v>562</v>
      </c>
      <c r="Q167" s="12">
        <f>'Рейтинговая таблица организаций'!J156</f>
        <v>571</v>
      </c>
      <c r="R167" s="12" t="s">
        <v>163</v>
      </c>
      <c r="S167" s="12">
        <f>'Рейтинговая таблица организаций'!K156</f>
        <v>556</v>
      </c>
      <c r="T167" s="12">
        <f>'Рейтинговая таблица организаций'!L156</f>
        <v>557</v>
      </c>
      <c r="U167" s="12" t="str">
        <f>IF('Рейтинговая таблица организаций'!U156&lt;1,"Отсутствуют комфортные условия",(IF('Рейтинговая таблица организаций'!U156&lt;5,"Количество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7" s="17">
        <f>'Рейтинговая таблица организаций'!U156</f>
        <v>5</v>
      </c>
      <c r="W167" s="12">
        <f>IF('Рейтинговая таблица организаций'!U156&lt;1,0,(IF('Рейтинговая таблица организаций'!U156&lt;4,20,100)))</f>
        <v>100</v>
      </c>
      <c r="X167" s="12" t="s">
        <v>164</v>
      </c>
      <c r="Y167" s="12">
        <f>'Рейтинговая таблица организаций'!X156</f>
        <v>579</v>
      </c>
      <c r="Z167" s="12">
        <f>'Рейтинговая таблица организаций'!Y156</f>
        <v>600</v>
      </c>
      <c r="AA167" s="12" t="str">
        <f>IF('Рейтинговая таблица организаций'!AD156&lt;1,"Отсутствуют условия доступности для инвалидов",(IF('Рейтинговая таблица организаций'!AD156&lt;5,"Количество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7" s="16">
        <f>'Рейтинговая таблица организаций'!AD156</f>
        <v>4</v>
      </c>
      <c r="AC167" s="12">
        <f>IF('Рейтинговая таблица организаций'!AD156&lt;1,0,(IF('Рейтинговая таблица организаций'!AD156&lt;5,20,100)))</f>
        <v>20</v>
      </c>
      <c r="AD167" s="12" t="str">
        <f>IF('Рейтинговая таблица организаций'!AE156&lt;1,"Отсутствуют условия доступности, позволяющие инвалидам получать услуги наравне с другими",(IF('Рейтинговая таблица организаций'!AE156&lt;5,"Количество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7" s="17">
        <f>'Рейтинговая таблица организаций'!AE156</f>
        <v>4</v>
      </c>
      <c r="AF167" s="12">
        <f>IF('Рейтинговая таблица организаций'!AE156&lt;1,0,(IF('Рейтинговая таблица организаций'!AE156&lt;5,20,100)))</f>
        <v>20</v>
      </c>
      <c r="AG167" s="12" t="s">
        <v>165</v>
      </c>
      <c r="AH167" s="12">
        <f>'Рейтинговая таблица организаций'!AF156</f>
        <v>350</v>
      </c>
      <c r="AI167" s="12">
        <f>'Рейтинговая таблица организаций'!AG156</f>
        <v>374</v>
      </c>
      <c r="AJ167" s="12" t="s">
        <v>166</v>
      </c>
      <c r="AK167" s="12">
        <f>'Рейтинговая таблица организаций'!AL156</f>
        <v>580</v>
      </c>
      <c r="AL167" s="12">
        <f>'Рейтинговая таблица организаций'!AM156</f>
        <v>600</v>
      </c>
      <c r="AM167" s="12" t="s">
        <v>167</v>
      </c>
      <c r="AN167" s="12">
        <f>'Рейтинговая таблица организаций'!AN156</f>
        <v>596</v>
      </c>
      <c r="AO167" s="12">
        <f>'Рейтинговая таблица организаций'!AO156</f>
        <v>600</v>
      </c>
      <c r="AP167" s="12" t="s">
        <v>168</v>
      </c>
      <c r="AQ167" s="12">
        <f>'Рейтинговая таблица организаций'!AP156</f>
        <v>527</v>
      </c>
      <c r="AR167" s="12">
        <f>'Рейтинговая таблица организаций'!AQ156</f>
        <v>532</v>
      </c>
      <c r="AS167" s="12" t="s">
        <v>169</v>
      </c>
      <c r="AT167" s="12">
        <f>'Рейтинговая таблица организаций'!AV156</f>
        <v>585</v>
      </c>
      <c r="AU167" s="12">
        <f>'Рейтинговая таблица организаций'!AW156</f>
        <v>600</v>
      </c>
      <c r="AV167" s="12" t="s">
        <v>170</v>
      </c>
      <c r="AW167" s="12">
        <f>'Рейтинговая таблица организаций'!AX156</f>
        <v>588</v>
      </c>
      <c r="AX167" s="12">
        <f>'Рейтинговая таблица организаций'!AY156</f>
        <v>600</v>
      </c>
      <c r="AY167" s="12" t="s">
        <v>171</v>
      </c>
      <c r="AZ167" s="12">
        <f>'Рейтинговая таблица организаций'!AZ156</f>
        <v>575</v>
      </c>
      <c r="BA167" s="12">
        <f>'Рейтинговая таблица организаций'!BA156</f>
        <v>600</v>
      </c>
    </row>
    <row r="168" spans="1:53" ht="15.75">
      <c r="A168" s="9">
        <f>'бланки '!CY159</f>
        <v>155</v>
      </c>
      <c r="B168" s="9" t="str">
        <f>'бланки '!C159</f>
        <v>Муниципальное бюджетное общеобразовательное учреждение «Основная общеобразовательная школа № 9» г. Ливны</v>
      </c>
      <c r="C168" s="9">
        <f>'для bus.gov.ru'!C157</f>
        <v>302</v>
      </c>
      <c r="D168" s="9">
        <f>'для bus.gov.ru'!D157</f>
        <v>242</v>
      </c>
      <c r="E168" s="15">
        <f>'для bus.gov.ru'!H157</f>
        <v>0.80132450331125826</v>
      </c>
      <c r="F168" s="10" t="s">
        <v>160</v>
      </c>
      <c r="G168" s="11">
        <f>'Рейтинговая таблица организаций'!D157</f>
        <v>14</v>
      </c>
      <c r="H168" s="11">
        <f>'Рейтинговая таблица организаций'!E157</f>
        <v>14</v>
      </c>
      <c r="I168" s="10" t="s">
        <v>161</v>
      </c>
      <c r="J168" s="11">
        <f>'Рейтинговая таблица организаций'!F157</f>
        <v>41.5</v>
      </c>
      <c r="K168" s="11">
        <f>'Рейтинговая таблица организаций'!G157</f>
        <v>57</v>
      </c>
      <c r="L168" s="12" t="str">
        <f>IF('Рейтинговая таблица организаций'!H157&lt;1,"Отсутствуют или не функционируют дистанционные способы взаимодействия",(IF('Рейтинговая таблица организаций'!H157&lt;4,"В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8" s="17">
        <f>'Рейтинговая таблица организаций'!H157</f>
        <v>4</v>
      </c>
      <c r="N168" s="12">
        <f>IF('Рейтинговая таблица организаций'!H157&lt;1,0,(IF('Рейтинговая таблица организаций'!H157&lt;4,30,100)))</f>
        <v>100</v>
      </c>
      <c r="O168" s="12" t="s">
        <v>162</v>
      </c>
      <c r="P168" s="12">
        <f>'Рейтинговая таблица организаций'!I157</f>
        <v>165</v>
      </c>
      <c r="Q168" s="12">
        <f>'Рейтинговая таблица организаций'!J157</f>
        <v>172</v>
      </c>
      <c r="R168" s="12" t="s">
        <v>163</v>
      </c>
      <c r="S168" s="12">
        <f>'Рейтинговая таблица организаций'!K157</f>
        <v>158</v>
      </c>
      <c r="T168" s="12">
        <f>'Рейтинговая таблица организаций'!L157</f>
        <v>159</v>
      </c>
      <c r="U168" s="12" t="str">
        <f>IF('Рейтинговая таблица организаций'!U157&lt;1,"Отсутствуют комфортные условия",(IF('Рейтинговая таблица организаций'!U157&lt;5,"Количество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8" s="17">
        <f>'Рейтинговая таблица организаций'!U157</f>
        <v>5</v>
      </c>
      <c r="W168" s="12">
        <f>IF('Рейтинговая таблица организаций'!U157&lt;1,0,(IF('Рейтинговая таблица организаций'!U157&lt;4,20,100)))</f>
        <v>100</v>
      </c>
      <c r="X168" s="12" t="s">
        <v>164</v>
      </c>
      <c r="Y168" s="12">
        <f>'Рейтинговая таблица организаций'!X157</f>
        <v>231</v>
      </c>
      <c r="Z168" s="12">
        <f>'Рейтинговая таблица организаций'!Y157</f>
        <v>242</v>
      </c>
      <c r="AA168" s="12" t="str">
        <f>IF('Рейтинговая таблица организаций'!AD157&lt;1,"Отсутствуют условия доступности для инвалидов",(IF('Рейтинговая таблица организаций'!AD157&lt;5,"Количество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68" s="16">
        <f>'Рейтинговая таблица организаций'!AD157</f>
        <v>0</v>
      </c>
      <c r="AC168" s="12">
        <f>IF('Рейтинговая таблица организаций'!AD157&lt;1,0,(IF('Рейтинговая таблица организаций'!AD157&lt;5,20,100)))</f>
        <v>0</v>
      </c>
      <c r="AD168" s="12" t="str">
        <f>IF('Рейтинговая таблица организаций'!AE157&lt;1,"Отсутствуют условия доступности, позволяющие инвалидам получать услуги наравне с другими",(IF('Рейтинговая таблица организаций'!AE157&lt;5,"Количество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8" s="17">
        <f>'Рейтинговая таблица организаций'!AE157</f>
        <v>2</v>
      </c>
      <c r="AF168" s="12">
        <f>IF('Рейтинговая таблица организаций'!AE157&lt;1,0,(IF('Рейтинговая таблица организаций'!AE157&lt;5,20,100)))</f>
        <v>20</v>
      </c>
      <c r="AG168" s="12" t="s">
        <v>165</v>
      </c>
      <c r="AH168" s="12">
        <f>'Рейтинговая таблица организаций'!AF157</f>
        <v>55</v>
      </c>
      <c r="AI168" s="12">
        <f>'Рейтинговая таблица организаций'!AG157</f>
        <v>59</v>
      </c>
      <c r="AJ168" s="12" t="s">
        <v>166</v>
      </c>
      <c r="AK168" s="12">
        <f>'Рейтинговая таблица организаций'!AL157</f>
        <v>235</v>
      </c>
      <c r="AL168" s="12">
        <f>'Рейтинговая таблица организаций'!AM157</f>
        <v>242</v>
      </c>
      <c r="AM168" s="12" t="s">
        <v>167</v>
      </c>
      <c r="AN168" s="12">
        <f>'Рейтинговая таблица организаций'!AN157</f>
        <v>239</v>
      </c>
      <c r="AO168" s="12">
        <f>'Рейтинговая таблица организаций'!AO157</f>
        <v>242</v>
      </c>
      <c r="AP168" s="12" t="s">
        <v>168</v>
      </c>
      <c r="AQ168" s="12">
        <f>'Рейтинговая таблица организаций'!AP157</f>
        <v>176</v>
      </c>
      <c r="AR168" s="12">
        <f>'Рейтинговая таблица организаций'!AQ157</f>
        <v>179</v>
      </c>
      <c r="AS168" s="12" t="s">
        <v>169</v>
      </c>
      <c r="AT168" s="12">
        <f>'Рейтинговая таблица организаций'!AV157</f>
        <v>232</v>
      </c>
      <c r="AU168" s="12">
        <f>'Рейтинговая таблица организаций'!AW157</f>
        <v>242</v>
      </c>
      <c r="AV168" s="12" t="s">
        <v>170</v>
      </c>
      <c r="AW168" s="12">
        <f>'Рейтинговая таблица организаций'!AX157</f>
        <v>233</v>
      </c>
      <c r="AX168" s="12">
        <f>'Рейтинговая таблица организаций'!AY157</f>
        <v>242</v>
      </c>
      <c r="AY168" s="12" t="s">
        <v>171</v>
      </c>
      <c r="AZ168" s="12">
        <f>'Рейтинговая таблица организаций'!AZ157</f>
        <v>233</v>
      </c>
      <c r="BA168" s="12">
        <f>'Рейтинговая таблица организаций'!BA157</f>
        <v>242</v>
      </c>
    </row>
    <row r="169" spans="1:53" ht="15.75">
      <c r="A169" s="9">
        <f>'бланки '!CY160</f>
        <v>156</v>
      </c>
      <c r="B169" s="9" t="str">
        <f>'бланки '!C160</f>
        <v>Муниципальное бюджетное общеобразовательное учреждение «Средняя общеобразовательная школа № 1» г. Ливны</v>
      </c>
      <c r="C169" s="9">
        <f>'для bus.gov.ru'!C158</f>
        <v>789</v>
      </c>
      <c r="D169" s="9">
        <f>'для bus.gov.ru'!D158</f>
        <v>599</v>
      </c>
      <c r="E169" s="15">
        <f>'для bus.gov.ru'!H158</f>
        <v>0.75918884664131814</v>
      </c>
      <c r="F169" s="10" t="s">
        <v>160</v>
      </c>
      <c r="G169" s="11">
        <f>'Рейтинговая таблица организаций'!D158</f>
        <v>14</v>
      </c>
      <c r="H169" s="11">
        <f>'Рейтинговая таблица организаций'!E158</f>
        <v>14</v>
      </c>
      <c r="I169" s="10" t="s">
        <v>161</v>
      </c>
      <c r="J169" s="11">
        <f>'Рейтинговая таблица организаций'!F158</f>
        <v>53.5</v>
      </c>
      <c r="K169" s="11">
        <f>'Рейтинговая таблица организаций'!G158</f>
        <v>55</v>
      </c>
      <c r="L169" s="12" t="str">
        <f>IF('Рейтинговая таблица организаций'!H158&lt;1,"Отсутствуют или не функционируют дистанционные способы взаимодействия",(IF('Рейтинговая таблица организаций'!H158&lt;4,"В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69" s="17">
        <f>'Рейтинговая таблица организаций'!H158</f>
        <v>4</v>
      </c>
      <c r="N169" s="12">
        <f>IF('Рейтинговая таблица организаций'!H158&lt;1,0,(IF('Рейтинговая таблица организаций'!H158&lt;4,30,100)))</f>
        <v>100</v>
      </c>
      <c r="O169" s="12" t="s">
        <v>162</v>
      </c>
      <c r="P169" s="12">
        <f>'Рейтинговая таблица организаций'!I158</f>
        <v>409</v>
      </c>
      <c r="Q169" s="12">
        <f>'Рейтинговая таблица организаций'!J158</f>
        <v>418</v>
      </c>
      <c r="R169" s="12" t="s">
        <v>163</v>
      </c>
      <c r="S169" s="12">
        <f>'Рейтинговая таблица организаций'!K158</f>
        <v>425</v>
      </c>
      <c r="T169" s="12">
        <f>'Рейтинговая таблица организаций'!L158</f>
        <v>443</v>
      </c>
      <c r="U169" s="12" t="str">
        <f>IF('Рейтинговая таблица организаций'!U158&lt;1,"Отсутствуют комфортные условия",(IF('Рейтинговая таблица организаций'!U158&lt;5,"Количество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69" s="17">
        <f>'Рейтинговая таблица организаций'!U158</f>
        <v>5</v>
      </c>
      <c r="W169" s="12">
        <f>IF('Рейтинговая таблица организаций'!U158&lt;1,0,(IF('Рейтинговая таблица организаций'!U158&lt;4,20,100)))</f>
        <v>100</v>
      </c>
      <c r="X169" s="12" t="s">
        <v>164</v>
      </c>
      <c r="Y169" s="12">
        <f>'Рейтинговая таблица организаций'!X158</f>
        <v>572</v>
      </c>
      <c r="Z169" s="12">
        <f>'Рейтинговая таблица организаций'!Y158</f>
        <v>599</v>
      </c>
      <c r="AA169" s="12" t="str">
        <f>IF('Рейтинговая таблица организаций'!AD158&lt;1,"Отсутствуют условия доступности для инвалидов",(IF('Рейтинговая таблица организаций'!AD158&lt;5,"Количество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69" s="16">
        <f>'Рейтинговая таблица организаций'!AD158</f>
        <v>3</v>
      </c>
      <c r="AC169" s="12">
        <f>IF('Рейтинговая таблица организаций'!AD158&lt;1,0,(IF('Рейтинговая таблица организаций'!AD158&lt;5,20,100)))</f>
        <v>20</v>
      </c>
      <c r="AD169" s="12" t="str">
        <f>IF('Рейтинговая таблица организаций'!AE158&lt;1,"Отсутствуют условия доступности, позволяющие инвалидам получать услуги наравне с другими",(IF('Рейтинговая таблица организаций'!AE158&lt;5,"Количество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69" s="17">
        <f>'Рейтинговая таблица организаций'!AE158</f>
        <v>4</v>
      </c>
      <c r="AF169" s="12">
        <f>IF('Рейтинговая таблица организаций'!AE158&lt;1,0,(IF('Рейтинговая таблица организаций'!AE158&lt;5,20,100)))</f>
        <v>20</v>
      </c>
      <c r="AG169" s="12" t="s">
        <v>165</v>
      </c>
      <c r="AH169" s="12">
        <f>'Рейтинговая таблица организаций'!AF158</f>
        <v>111</v>
      </c>
      <c r="AI169" s="12">
        <f>'Рейтинговая таблица организаций'!AG158</f>
        <v>119</v>
      </c>
      <c r="AJ169" s="12" t="s">
        <v>166</v>
      </c>
      <c r="AK169" s="12">
        <f>'Рейтинговая таблица организаций'!AL158</f>
        <v>588</v>
      </c>
      <c r="AL169" s="12">
        <f>'Рейтинговая таблица организаций'!AM158</f>
        <v>599</v>
      </c>
      <c r="AM169" s="12" t="s">
        <v>167</v>
      </c>
      <c r="AN169" s="12">
        <f>'Рейтинговая таблица организаций'!AN158</f>
        <v>598</v>
      </c>
      <c r="AO169" s="12">
        <f>'Рейтинговая таблица организаций'!AO158</f>
        <v>599</v>
      </c>
      <c r="AP169" s="12" t="s">
        <v>168</v>
      </c>
      <c r="AQ169" s="12">
        <f>'Рейтинговая таблица организаций'!AP158</f>
        <v>483</v>
      </c>
      <c r="AR169" s="12">
        <f>'Рейтинговая таблица организаций'!AQ158</f>
        <v>493</v>
      </c>
      <c r="AS169" s="12" t="s">
        <v>169</v>
      </c>
      <c r="AT169" s="12">
        <f>'Рейтинговая таблица организаций'!AV158</f>
        <v>586</v>
      </c>
      <c r="AU169" s="12">
        <f>'Рейтинговая таблица организаций'!AW158</f>
        <v>599</v>
      </c>
      <c r="AV169" s="12" t="s">
        <v>170</v>
      </c>
      <c r="AW169" s="12">
        <f>'Рейтинговая таблица организаций'!AX158</f>
        <v>590</v>
      </c>
      <c r="AX169" s="12">
        <f>'Рейтинговая таблица организаций'!AY158</f>
        <v>599</v>
      </c>
      <c r="AY169" s="12" t="s">
        <v>171</v>
      </c>
      <c r="AZ169" s="12">
        <f>'Рейтинговая таблица организаций'!AZ158</f>
        <v>594</v>
      </c>
      <c r="BA169" s="12">
        <f>'Рейтинговая таблица организаций'!BA158</f>
        <v>599</v>
      </c>
    </row>
    <row r="170" spans="1:53" ht="15.75">
      <c r="A170" s="9">
        <f>'бланки '!CY161</f>
        <v>157</v>
      </c>
      <c r="B170" s="9" t="str">
        <f>'бланки '!C161</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70" s="9">
        <f>'для bus.gov.ru'!C159</f>
        <v>238</v>
      </c>
      <c r="D170" s="9">
        <f>'для bus.gov.ru'!D159</f>
        <v>160</v>
      </c>
      <c r="E170" s="15">
        <f>'для bus.gov.ru'!H159</f>
        <v>0.67226890756302526</v>
      </c>
      <c r="F170" s="10" t="s">
        <v>160</v>
      </c>
      <c r="G170" s="11">
        <f>'Рейтинговая таблица организаций'!D159</f>
        <v>14</v>
      </c>
      <c r="H170" s="11">
        <f>'Рейтинговая таблица организаций'!E159</f>
        <v>14</v>
      </c>
      <c r="I170" s="10" t="s">
        <v>161</v>
      </c>
      <c r="J170" s="11">
        <f>'Рейтинговая таблица организаций'!F159</f>
        <v>55</v>
      </c>
      <c r="K170" s="11">
        <f>'Рейтинговая таблица организаций'!G159</f>
        <v>55</v>
      </c>
      <c r="L170" s="12" t="str">
        <f>IF('Рейтинговая таблица организаций'!H159&lt;1,"Отсутствуют или не функционируют дистанционные способы взаимодействия",(IF('Рейтинговая таблица организаций'!H159&lt;4,"В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0" s="17">
        <f>'Рейтинговая таблица организаций'!H159</f>
        <v>4</v>
      </c>
      <c r="N170" s="12">
        <f>IF('Рейтинговая таблица организаций'!H159&lt;1,0,(IF('Рейтинговая таблица организаций'!H159&lt;4,30,100)))</f>
        <v>100</v>
      </c>
      <c r="O170" s="12" t="s">
        <v>162</v>
      </c>
      <c r="P170" s="12">
        <f>'Рейтинговая таблица организаций'!I159</f>
        <v>159</v>
      </c>
      <c r="Q170" s="12">
        <f>'Рейтинговая таблица организаций'!J159</f>
        <v>159</v>
      </c>
      <c r="R170" s="12" t="s">
        <v>163</v>
      </c>
      <c r="S170" s="12">
        <f>'Рейтинговая таблица организаций'!K159</f>
        <v>159</v>
      </c>
      <c r="T170" s="12">
        <f>'Рейтинговая таблица организаций'!L159</f>
        <v>159</v>
      </c>
      <c r="U170" s="12" t="str">
        <f>IF('Рейтинговая таблица организаций'!U159&lt;1,"Отсутствуют комфортные условия",(IF('Рейтинговая таблица организаций'!U159&lt;5,"Количество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0" s="17">
        <f>'Рейтинговая таблица организаций'!U159</f>
        <v>5</v>
      </c>
      <c r="W170" s="12">
        <f>IF('Рейтинговая таблица организаций'!U159&lt;1,0,(IF('Рейтинговая таблица организаций'!U159&lt;4,20,100)))</f>
        <v>100</v>
      </c>
      <c r="X170" s="12" t="s">
        <v>164</v>
      </c>
      <c r="Y170" s="12">
        <f>'Рейтинговая таблица организаций'!X159</f>
        <v>160</v>
      </c>
      <c r="Z170" s="12">
        <f>'Рейтинговая таблица организаций'!Y159</f>
        <v>160</v>
      </c>
      <c r="AA170" s="12" t="str">
        <f>IF('Рейтинговая таблица организаций'!AD159&lt;1,"Отсутствуют условия доступности для инвалидов",(IF('Рейтинговая таблица организаций'!AD159&lt;5,"Количество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0" s="16">
        <f>'Рейтинговая таблица организаций'!AD159</f>
        <v>2</v>
      </c>
      <c r="AC170" s="12">
        <f>IF('Рейтинговая таблица организаций'!AD159&lt;1,0,(IF('Рейтинговая таблица организаций'!AD159&lt;5,20,100)))</f>
        <v>20</v>
      </c>
      <c r="AD170" s="12" t="str">
        <f>IF('Рейтинговая таблица организаций'!AE159&lt;1,"Отсутствуют условия доступности, позволяющие инвалидам получать услуги наравне с другими",(IF('Рейтинговая таблица организаций'!AE159&lt;5,"Количество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0" s="17">
        <f>'Рейтинговая таблица организаций'!AE159</f>
        <v>3</v>
      </c>
      <c r="AF170" s="12">
        <f>IF('Рейтинговая таблица организаций'!AE159&lt;1,0,(IF('Рейтинговая таблица организаций'!AE159&lt;5,20,100)))</f>
        <v>20</v>
      </c>
      <c r="AG170" s="12" t="s">
        <v>165</v>
      </c>
      <c r="AH170" s="12">
        <f>'Рейтинговая таблица организаций'!AF159</f>
        <v>9</v>
      </c>
      <c r="AI170" s="12">
        <f>'Рейтинговая таблица организаций'!AG159</f>
        <v>9</v>
      </c>
      <c r="AJ170" s="12" t="s">
        <v>166</v>
      </c>
      <c r="AK170" s="12">
        <f>'Рейтинговая таблица организаций'!AL159</f>
        <v>159</v>
      </c>
      <c r="AL170" s="12">
        <f>'Рейтинговая таблица организаций'!AM159</f>
        <v>160</v>
      </c>
      <c r="AM170" s="12" t="s">
        <v>167</v>
      </c>
      <c r="AN170" s="12">
        <f>'Рейтинговая таблица организаций'!AN159</f>
        <v>159</v>
      </c>
      <c r="AO170" s="12">
        <f>'Рейтинговая таблица организаций'!AO159</f>
        <v>160</v>
      </c>
      <c r="AP170" s="12" t="s">
        <v>168</v>
      </c>
      <c r="AQ170" s="12">
        <f>'Рейтинговая таблица организаций'!AP159</f>
        <v>158</v>
      </c>
      <c r="AR170" s="12">
        <f>'Рейтинговая таблица организаций'!AQ159</f>
        <v>160</v>
      </c>
      <c r="AS170" s="12" t="s">
        <v>169</v>
      </c>
      <c r="AT170" s="12">
        <f>'Рейтинговая таблица организаций'!AV159</f>
        <v>160</v>
      </c>
      <c r="AU170" s="12">
        <f>'Рейтинговая таблица организаций'!AW159</f>
        <v>160</v>
      </c>
      <c r="AV170" s="12" t="s">
        <v>170</v>
      </c>
      <c r="AW170" s="12">
        <f>'Рейтинговая таблица организаций'!AX159</f>
        <v>160</v>
      </c>
      <c r="AX170" s="12">
        <f>'Рейтинговая таблица организаций'!AY159</f>
        <v>160</v>
      </c>
      <c r="AY170" s="12" t="s">
        <v>171</v>
      </c>
      <c r="AZ170" s="12">
        <f>'Рейтинговая таблица организаций'!AZ159</f>
        <v>160</v>
      </c>
      <c r="BA170" s="12">
        <f>'Рейтинговая таблица организаций'!BA159</f>
        <v>160</v>
      </c>
    </row>
    <row r="171" spans="1:53" ht="15.75">
      <c r="A171" s="9">
        <f>'бланки '!CY162</f>
        <v>158</v>
      </c>
      <c r="B171" s="9" t="str">
        <f>'бланки '!C162</f>
        <v>Муниципальное бюджетное общеобразовательное учреждение - Совхозная средняя общеобразовательная школа Корсаковского района Орловской области</v>
      </c>
      <c r="C171" s="9">
        <f>'для bus.gov.ru'!C160</f>
        <v>52</v>
      </c>
      <c r="D171" s="9">
        <f>'для bus.gov.ru'!D160</f>
        <v>57</v>
      </c>
      <c r="E171" s="15">
        <f>'для bus.gov.ru'!H160</f>
        <v>1.0961538461538463</v>
      </c>
      <c r="F171" s="10" t="s">
        <v>160</v>
      </c>
      <c r="G171" s="11">
        <f>'Рейтинговая таблица организаций'!D160</f>
        <v>13</v>
      </c>
      <c r="H171" s="11">
        <f>'Рейтинговая таблица организаций'!E160</f>
        <v>13</v>
      </c>
      <c r="I171" s="10" t="s">
        <v>161</v>
      </c>
      <c r="J171" s="11">
        <f>'Рейтинговая таблица организаций'!F160</f>
        <v>56</v>
      </c>
      <c r="K171" s="11">
        <f>'Рейтинговая таблица организаций'!G160</f>
        <v>56</v>
      </c>
      <c r="L171" s="12" t="str">
        <f>IF('Рейтинговая таблица организаций'!H160&lt;1,"Отсутствуют или не функционируют дистанционные способы взаимодействия",(IF('Рейтинговая таблица организаций'!H160&lt;4,"В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71" s="17">
        <f>'Рейтинговая таблица организаций'!H160</f>
        <v>3</v>
      </c>
      <c r="N171" s="12">
        <f>IF('Рейтинговая таблица организаций'!H160&lt;1,0,(IF('Рейтинговая таблица организаций'!H160&lt;4,30,100)))</f>
        <v>30</v>
      </c>
      <c r="O171" s="12" t="s">
        <v>162</v>
      </c>
      <c r="P171" s="12">
        <f>'Рейтинговая таблица организаций'!I160</f>
        <v>56</v>
      </c>
      <c r="Q171" s="12">
        <f>'Рейтинговая таблица организаций'!J160</f>
        <v>57</v>
      </c>
      <c r="R171" s="12" t="s">
        <v>163</v>
      </c>
      <c r="S171" s="12">
        <f>'Рейтинговая таблица организаций'!K160</f>
        <v>54</v>
      </c>
      <c r="T171" s="12">
        <f>'Рейтинговая таблица организаций'!L160</f>
        <v>54</v>
      </c>
      <c r="U171" s="12" t="str">
        <f>IF('Рейтинговая таблица организаций'!U160&lt;1,"Отсутствуют комфортные условия",(IF('Рейтинговая таблица организаций'!U160&lt;5,"Количество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1" s="17">
        <f>'Рейтинговая таблица организаций'!U160</f>
        <v>5</v>
      </c>
      <c r="W171" s="12">
        <f>IF('Рейтинговая таблица организаций'!U160&lt;1,0,(IF('Рейтинговая таблица организаций'!U160&lt;4,20,100)))</f>
        <v>100</v>
      </c>
      <c r="X171" s="12" t="s">
        <v>164</v>
      </c>
      <c r="Y171" s="12">
        <f>'Рейтинговая таблица организаций'!X160</f>
        <v>57</v>
      </c>
      <c r="Z171" s="12">
        <f>'Рейтинговая таблица организаций'!Y160</f>
        <v>57</v>
      </c>
      <c r="AA171" s="12" t="str">
        <f>IF('Рейтинговая таблица организаций'!AD160&lt;1,"Отсутствуют условия доступности для инвалидов",(IF('Рейтинговая таблица организаций'!AD160&lt;5,"Количество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1" s="16">
        <f>'Рейтинговая таблица организаций'!AD160</f>
        <v>1</v>
      </c>
      <c r="AC171" s="12">
        <f>IF('Рейтинговая таблица организаций'!AD160&lt;1,0,(IF('Рейтинговая таблица организаций'!AD160&lt;5,20,100)))</f>
        <v>20</v>
      </c>
      <c r="AD171" s="12" t="str">
        <f>IF('Рейтинговая таблица организаций'!AE160&lt;1,"Отсутствуют условия доступности, позволяющие инвалидам получать услуги наравне с другими",(IF('Рейтинговая таблица организаций'!AE160&lt;5,"Количество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71" s="17">
        <f>'Рейтинговая таблица организаций'!AE160</f>
        <v>5</v>
      </c>
      <c r="AF171" s="12">
        <f>IF('Рейтинговая таблица организаций'!AE160&lt;1,0,(IF('Рейтинговая таблица организаций'!AE160&lt;5,20,100)))</f>
        <v>100</v>
      </c>
      <c r="AG171" s="12" t="s">
        <v>165</v>
      </c>
      <c r="AH171" s="12">
        <f>'Рейтинговая таблица организаций'!AF160</f>
        <v>5</v>
      </c>
      <c r="AI171" s="12">
        <f>'Рейтинговая таблица организаций'!AG160</f>
        <v>5</v>
      </c>
      <c r="AJ171" s="12" t="s">
        <v>166</v>
      </c>
      <c r="AK171" s="12">
        <f>'Рейтинговая таблица организаций'!AL160</f>
        <v>57</v>
      </c>
      <c r="AL171" s="12">
        <f>'Рейтинговая таблица организаций'!AM160</f>
        <v>57</v>
      </c>
      <c r="AM171" s="12" t="s">
        <v>167</v>
      </c>
      <c r="AN171" s="12">
        <f>'Рейтинговая таблица организаций'!AN160</f>
        <v>56</v>
      </c>
      <c r="AO171" s="12">
        <f>'Рейтинговая таблица организаций'!AO160</f>
        <v>57</v>
      </c>
      <c r="AP171" s="12" t="s">
        <v>168</v>
      </c>
      <c r="AQ171" s="12">
        <f>'Рейтинговая таблица организаций'!AP160</f>
        <v>54</v>
      </c>
      <c r="AR171" s="12">
        <f>'Рейтинговая таблица организаций'!AQ160</f>
        <v>54</v>
      </c>
      <c r="AS171" s="12" t="s">
        <v>169</v>
      </c>
      <c r="AT171" s="12">
        <f>'Рейтинговая таблица организаций'!AV160</f>
        <v>56</v>
      </c>
      <c r="AU171" s="12">
        <f>'Рейтинговая таблица организаций'!AW160</f>
        <v>57</v>
      </c>
      <c r="AV171" s="12" t="s">
        <v>170</v>
      </c>
      <c r="AW171" s="12">
        <f>'Рейтинговая таблица организаций'!AX160</f>
        <v>57</v>
      </c>
      <c r="AX171" s="12">
        <f>'Рейтинговая таблица организаций'!AY160</f>
        <v>57</v>
      </c>
      <c r="AY171" s="12" t="s">
        <v>171</v>
      </c>
      <c r="AZ171" s="12">
        <f>'Рейтинговая таблица организаций'!AZ160</f>
        <v>57</v>
      </c>
      <c r="BA171" s="12">
        <f>'Рейтинговая таблица организаций'!BA160</f>
        <v>57</v>
      </c>
    </row>
    <row r="172" spans="1:53" ht="15.75">
      <c r="A172" s="9">
        <f>'бланки '!CY163</f>
        <v>159</v>
      </c>
      <c r="B172" s="9" t="str">
        <f>'бланки '!C163</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72" s="9">
        <f>'для bus.gov.ru'!C161</f>
        <v>48</v>
      </c>
      <c r="D172" s="9">
        <f>'для bus.gov.ru'!D161</f>
        <v>40</v>
      </c>
      <c r="E172" s="15">
        <f>'для bus.gov.ru'!H161</f>
        <v>0.83333333333333337</v>
      </c>
      <c r="F172" s="10" t="s">
        <v>160</v>
      </c>
      <c r="G172" s="11">
        <f>'Рейтинговая таблица организаций'!D161</f>
        <v>13</v>
      </c>
      <c r="H172" s="11">
        <f>'Рейтинговая таблица организаций'!E161</f>
        <v>13</v>
      </c>
      <c r="I172" s="10" t="s">
        <v>161</v>
      </c>
      <c r="J172" s="11">
        <f>'Рейтинговая таблица организаций'!F161</f>
        <v>55</v>
      </c>
      <c r="K172" s="11">
        <f>'Рейтинговая таблица организаций'!G161</f>
        <v>55</v>
      </c>
      <c r="L172" s="12" t="str">
        <f>IF('Рейтинговая таблица организаций'!H161&lt;1,"Отсутствуют или не функционируют дистанционные способы взаимодействия",(IF('Рейтинговая таблица организаций'!H161&lt;4,"В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2" s="17">
        <f>'Рейтинговая таблица организаций'!H161</f>
        <v>4</v>
      </c>
      <c r="N172" s="12">
        <f>IF('Рейтинговая таблица организаций'!H161&lt;1,0,(IF('Рейтинговая таблица организаций'!H161&lt;4,30,100)))</f>
        <v>100</v>
      </c>
      <c r="O172" s="12" t="s">
        <v>162</v>
      </c>
      <c r="P172" s="12">
        <f>'Рейтинговая таблица организаций'!I161</f>
        <v>39</v>
      </c>
      <c r="Q172" s="12">
        <f>'Рейтинговая таблица организаций'!J161</f>
        <v>39</v>
      </c>
      <c r="R172" s="12" t="s">
        <v>163</v>
      </c>
      <c r="S172" s="12">
        <f>'Рейтинговая таблица организаций'!K161</f>
        <v>34</v>
      </c>
      <c r="T172" s="12">
        <f>'Рейтинговая таблица организаций'!L161</f>
        <v>34</v>
      </c>
      <c r="U172" s="12" t="str">
        <f>IF('Рейтинговая таблица организаций'!U161&lt;1,"Отсутствуют комфортные условия",(IF('Рейтинговая таблица организаций'!U161&lt;5,"Количество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2" s="17">
        <f>'Рейтинговая таблица организаций'!U161</f>
        <v>5</v>
      </c>
      <c r="W172" s="12">
        <f>IF('Рейтинговая таблица организаций'!U161&lt;1,0,(IF('Рейтинговая таблица организаций'!U161&lt;4,20,100)))</f>
        <v>100</v>
      </c>
      <c r="X172" s="12" t="s">
        <v>164</v>
      </c>
      <c r="Y172" s="12">
        <f>'Рейтинговая таблица организаций'!X161</f>
        <v>40</v>
      </c>
      <c r="Z172" s="12">
        <f>'Рейтинговая таблица организаций'!Y161</f>
        <v>40</v>
      </c>
      <c r="AA172" s="12" t="str">
        <f>IF('Рейтинговая таблица организаций'!AD161&lt;1,"Отсутствуют условия доступности для инвалидов",(IF('Рейтинговая таблица организаций'!AD161&lt;5,"Количество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2" s="16">
        <f>'Рейтинговая таблица организаций'!AD161</f>
        <v>1</v>
      </c>
      <c r="AC172" s="12">
        <f>IF('Рейтинговая таблица организаций'!AD161&lt;1,0,(IF('Рейтинговая таблица организаций'!AD161&lt;5,20,100)))</f>
        <v>20</v>
      </c>
      <c r="AD172" s="12" t="str">
        <f>IF('Рейтинговая таблица организаций'!AE161&lt;1,"Отсутствуют условия доступности, позволяющие инвалидам получать услуги наравне с другими",(IF('Рейтинговая таблица организаций'!AE161&lt;5,"Количество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2" s="17">
        <f>'Рейтинговая таблица организаций'!AE161</f>
        <v>2</v>
      </c>
      <c r="AF172" s="12">
        <f>IF('Рейтинговая таблица организаций'!AE161&lt;1,0,(IF('Рейтинговая таблица организаций'!AE161&lt;5,20,100)))</f>
        <v>20</v>
      </c>
      <c r="AG172" s="12" t="s">
        <v>165</v>
      </c>
      <c r="AH172" s="12">
        <f>'Рейтинговая таблица организаций'!AF161</f>
        <v>2</v>
      </c>
      <c r="AI172" s="12">
        <f>'Рейтинговая таблица организаций'!AG161</f>
        <v>2</v>
      </c>
      <c r="AJ172" s="12" t="s">
        <v>166</v>
      </c>
      <c r="AK172" s="12">
        <f>'Рейтинговая таблица организаций'!AL161</f>
        <v>40</v>
      </c>
      <c r="AL172" s="12">
        <f>'Рейтинговая таблица организаций'!AM161</f>
        <v>40</v>
      </c>
      <c r="AM172" s="12" t="s">
        <v>167</v>
      </c>
      <c r="AN172" s="12">
        <f>'Рейтинговая таблица организаций'!AN161</f>
        <v>40</v>
      </c>
      <c r="AO172" s="12">
        <f>'Рейтинговая таблица организаций'!AO161</f>
        <v>40</v>
      </c>
      <c r="AP172" s="12" t="s">
        <v>168</v>
      </c>
      <c r="AQ172" s="12">
        <f>'Рейтинговая таблица организаций'!AP161</f>
        <v>37</v>
      </c>
      <c r="AR172" s="12">
        <f>'Рейтинговая таблица организаций'!AQ161</f>
        <v>37</v>
      </c>
      <c r="AS172" s="12" t="s">
        <v>169</v>
      </c>
      <c r="AT172" s="12">
        <f>'Рейтинговая таблица организаций'!AV161</f>
        <v>40</v>
      </c>
      <c r="AU172" s="12">
        <f>'Рейтинговая таблица организаций'!AW161</f>
        <v>40</v>
      </c>
      <c r="AV172" s="12" t="s">
        <v>170</v>
      </c>
      <c r="AW172" s="12">
        <f>'Рейтинговая таблица организаций'!AX161</f>
        <v>40</v>
      </c>
      <c r="AX172" s="12">
        <f>'Рейтинговая таблица организаций'!AY161</f>
        <v>40</v>
      </c>
      <c r="AY172" s="12" t="s">
        <v>171</v>
      </c>
      <c r="AZ172" s="12">
        <f>'Рейтинговая таблица организаций'!AZ161</f>
        <v>40</v>
      </c>
      <c r="BA172" s="12">
        <f>'Рейтинговая таблица организаций'!BA161</f>
        <v>40</v>
      </c>
    </row>
    <row r="173" spans="1:53" ht="15.75">
      <c r="A173" s="9">
        <f>'бланки '!CY164</f>
        <v>160</v>
      </c>
      <c r="B173" s="9" t="str">
        <f>'бланки '!C164</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73" s="9">
        <f>'для bus.gov.ru'!C162</f>
        <v>19</v>
      </c>
      <c r="D173" s="9">
        <f>'для bus.gov.ru'!D162</f>
        <v>15</v>
      </c>
      <c r="E173" s="15">
        <f>'для bus.gov.ru'!H162</f>
        <v>0.78947368421052633</v>
      </c>
      <c r="F173" s="10" t="s">
        <v>160</v>
      </c>
      <c r="G173" s="11">
        <f>'Рейтинговая таблица организаций'!D162</f>
        <v>13</v>
      </c>
      <c r="H173" s="11">
        <f>'Рейтинговая таблица организаций'!E162</f>
        <v>13</v>
      </c>
      <c r="I173" s="10" t="s">
        <v>161</v>
      </c>
      <c r="J173" s="11">
        <f>'Рейтинговая таблица организаций'!F162</f>
        <v>54.5</v>
      </c>
      <c r="K173" s="11">
        <f>'Рейтинговая таблица организаций'!G162</f>
        <v>55</v>
      </c>
      <c r="L173" s="12" t="str">
        <f>IF('Рейтинговая таблица организаций'!H162&lt;1,"Отсутствуют или не функционируют дистанционные способы взаимодействия",(IF('Рейтинговая таблица организаций'!H162&lt;4,"В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3" s="17">
        <f>'Рейтинговая таблица организаций'!H162</f>
        <v>4</v>
      </c>
      <c r="N173" s="12">
        <f>IF('Рейтинговая таблица организаций'!H162&lt;1,0,(IF('Рейтинговая таблица организаций'!H162&lt;4,30,100)))</f>
        <v>100</v>
      </c>
      <c r="O173" s="12" t="s">
        <v>162</v>
      </c>
      <c r="P173" s="12">
        <f>'Рейтинговая таблица организаций'!I162</f>
        <v>15</v>
      </c>
      <c r="Q173" s="12">
        <f>'Рейтинговая таблица организаций'!J162</f>
        <v>15</v>
      </c>
      <c r="R173" s="12" t="s">
        <v>163</v>
      </c>
      <c r="S173" s="12">
        <f>'Рейтинговая таблица организаций'!K162</f>
        <v>14</v>
      </c>
      <c r="T173" s="12">
        <f>'Рейтинговая таблица организаций'!L162</f>
        <v>14</v>
      </c>
      <c r="U173" s="12" t="str">
        <f>IF('Рейтинговая таблица организаций'!U162&lt;1,"Отсутствуют комфортные условия",(IF('Рейтинговая таблица организаций'!U162&lt;5,"Количество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3" s="17">
        <f>'Рейтинговая таблица организаций'!U162</f>
        <v>5</v>
      </c>
      <c r="W173" s="12">
        <f>IF('Рейтинговая таблица организаций'!U162&lt;1,0,(IF('Рейтинговая таблица организаций'!U162&lt;4,20,100)))</f>
        <v>100</v>
      </c>
      <c r="X173" s="12" t="s">
        <v>164</v>
      </c>
      <c r="Y173" s="12">
        <f>'Рейтинговая таблица организаций'!X162</f>
        <v>15</v>
      </c>
      <c r="Z173" s="12">
        <f>'Рейтинговая таблица организаций'!Y162</f>
        <v>15</v>
      </c>
      <c r="AA173" s="12" t="str">
        <f>IF('Рейтинговая таблица организаций'!AD162&lt;1,"Отсутствуют условия доступности для инвалидов",(IF('Рейтинговая таблица организаций'!AD162&lt;5,"Количество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3" s="16">
        <f>'Рейтинговая таблица организаций'!AD162</f>
        <v>0</v>
      </c>
      <c r="AC173" s="12">
        <f>IF('Рейтинговая таблица организаций'!AD162&lt;1,0,(IF('Рейтинговая таблица организаций'!AD162&lt;5,20,100)))</f>
        <v>0</v>
      </c>
      <c r="AD173" s="12" t="str">
        <f>IF('Рейтинговая таблица организаций'!AE162&lt;1,"Отсутствуют условия доступности, позволяющие инвалидам получать услуги наравне с другими",(IF('Рейтинговая таблица организаций'!AE162&lt;5,"Количество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3" s="17">
        <f>'Рейтинговая таблица организаций'!AE162</f>
        <v>2</v>
      </c>
      <c r="AF173" s="12">
        <f>IF('Рейтинговая таблица организаций'!AE162&lt;1,0,(IF('Рейтинговая таблица организаций'!AE162&lt;5,20,100)))</f>
        <v>20</v>
      </c>
      <c r="AG173" s="12" t="s">
        <v>165</v>
      </c>
      <c r="AH173" s="12">
        <f>'Рейтинговая таблица организаций'!AF162</f>
        <v>1</v>
      </c>
      <c r="AI173" s="12">
        <f>'Рейтинговая таблица организаций'!AG162</f>
        <v>1</v>
      </c>
      <c r="AJ173" s="12" t="s">
        <v>166</v>
      </c>
      <c r="AK173" s="12">
        <f>'Рейтинговая таблица организаций'!AL162</f>
        <v>15</v>
      </c>
      <c r="AL173" s="12">
        <f>'Рейтинговая таблица организаций'!AM162</f>
        <v>15</v>
      </c>
      <c r="AM173" s="12" t="s">
        <v>167</v>
      </c>
      <c r="AN173" s="12">
        <f>'Рейтинговая таблица организаций'!AN162</f>
        <v>15</v>
      </c>
      <c r="AO173" s="12">
        <f>'Рейтинговая таблица организаций'!AO162</f>
        <v>15</v>
      </c>
      <c r="AP173" s="12" t="s">
        <v>168</v>
      </c>
      <c r="AQ173" s="12">
        <f>'Рейтинговая таблица организаций'!AP162</f>
        <v>15</v>
      </c>
      <c r="AR173" s="12">
        <f>'Рейтинговая таблица организаций'!AQ162</f>
        <v>15</v>
      </c>
      <c r="AS173" s="12" t="s">
        <v>169</v>
      </c>
      <c r="AT173" s="12">
        <f>'Рейтинговая таблица организаций'!AV162</f>
        <v>15</v>
      </c>
      <c r="AU173" s="12">
        <f>'Рейтинговая таблица организаций'!AW162</f>
        <v>15</v>
      </c>
      <c r="AV173" s="12" t="s">
        <v>170</v>
      </c>
      <c r="AW173" s="12">
        <f>'Рейтинговая таблица организаций'!AX162</f>
        <v>15</v>
      </c>
      <c r="AX173" s="12">
        <f>'Рейтинговая таблица организаций'!AY162</f>
        <v>15</v>
      </c>
      <c r="AY173" s="12" t="s">
        <v>171</v>
      </c>
      <c r="AZ173" s="12">
        <f>'Рейтинговая таблица организаций'!AZ162</f>
        <v>15</v>
      </c>
      <c r="BA173" s="12">
        <f>'Рейтинговая таблица организаций'!BA162</f>
        <v>15</v>
      </c>
    </row>
    <row r="174" spans="1:53" ht="15.75">
      <c r="A174" s="9">
        <f>'бланки '!CY165</f>
        <v>161</v>
      </c>
      <c r="B174" s="9" t="str">
        <f>'бланки '!C165</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74" s="9">
        <f>'для bus.gov.ru'!C163</f>
        <v>25</v>
      </c>
      <c r="D174" s="9">
        <f>'для bus.gov.ru'!D163</f>
        <v>18</v>
      </c>
      <c r="E174" s="15">
        <f>'для bus.gov.ru'!H163</f>
        <v>0.72</v>
      </c>
      <c r="F174" s="10" t="s">
        <v>160</v>
      </c>
      <c r="G174" s="11">
        <f>'Рейтинговая таблица организаций'!D163</f>
        <v>13</v>
      </c>
      <c r="H174" s="11">
        <f>'Рейтинговая таблица организаций'!E163</f>
        <v>13</v>
      </c>
      <c r="I174" s="10" t="s">
        <v>161</v>
      </c>
      <c r="J174" s="11">
        <f>'Рейтинговая таблица организаций'!F163</f>
        <v>54</v>
      </c>
      <c r="K174" s="11">
        <f>'Рейтинговая таблица организаций'!G163</f>
        <v>55</v>
      </c>
      <c r="L174" s="12" t="str">
        <f>IF('Рейтинговая таблица организаций'!H163&lt;1,"Отсутствуют или не функционируют дистанционные способы взаимодействия",(IF('Рейтинговая таблица организаций'!H163&lt;4,"В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4" s="17">
        <f>'Рейтинговая таблица организаций'!H163</f>
        <v>4</v>
      </c>
      <c r="N174" s="12">
        <f>IF('Рейтинговая таблица организаций'!H163&lt;1,0,(IF('Рейтинговая таблица организаций'!H163&lt;4,30,100)))</f>
        <v>100</v>
      </c>
      <c r="O174" s="12" t="s">
        <v>162</v>
      </c>
      <c r="P174" s="12">
        <f>'Рейтинговая таблица организаций'!I163</f>
        <v>17</v>
      </c>
      <c r="Q174" s="12">
        <f>'Рейтинговая таблица организаций'!J163</f>
        <v>17</v>
      </c>
      <c r="R174" s="12" t="s">
        <v>163</v>
      </c>
      <c r="S174" s="12">
        <f>'Рейтинговая таблица организаций'!K163</f>
        <v>17</v>
      </c>
      <c r="T174" s="12">
        <f>'Рейтинговая таблица организаций'!L163</f>
        <v>17</v>
      </c>
      <c r="U174" s="12" t="str">
        <f>IF('Рейтинговая таблица организаций'!U163&lt;1,"Отсутствуют комфортные условия",(IF('Рейтинговая таблица организаций'!U163&lt;5,"Количество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4" s="17">
        <f>'Рейтинговая таблица организаций'!U163</f>
        <v>5</v>
      </c>
      <c r="W174" s="12">
        <f>IF('Рейтинговая таблица организаций'!U163&lt;1,0,(IF('Рейтинговая таблица организаций'!U163&lt;4,20,100)))</f>
        <v>100</v>
      </c>
      <c r="X174" s="12" t="s">
        <v>164</v>
      </c>
      <c r="Y174" s="12">
        <f>'Рейтинговая таблица организаций'!X163</f>
        <v>18</v>
      </c>
      <c r="Z174" s="12">
        <f>'Рейтинговая таблица организаций'!Y163</f>
        <v>18</v>
      </c>
      <c r="AA174" s="12" t="str">
        <f>IF('Рейтинговая таблица организаций'!AD163&lt;1,"Отсутствуют условия доступности для инвалидов",(IF('Рейтинговая таблица организаций'!AD163&lt;5,"Количество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4" s="16">
        <f>'Рейтинговая таблица организаций'!AD163</f>
        <v>0</v>
      </c>
      <c r="AC174" s="12">
        <f>IF('Рейтинговая таблица организаций'!AD163&lt;1,0,(IF('Рейтинговая таблица организаций'!AD163&lt;5,20,100)))</f>
        <v>0</v>
      </c>
      <c r="AD174" s="12" t="str">
        <f>IF('Рейтинговая таблица организаций'!AE163&lt;1,"Отсутствуют условия доступности, позволяющие инвалидам получать услуги наравне с другими",(IF('Рейтинговая таблица организаций'!AE163&lt;5,"Количество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4" s="17">
        <f>'Рейтинговая таблица организаций'!AE163</f>
        <v>3</v>
      </c>
      <c r="AF174" s="12">
        <f>IF('Рейтинговая таблица организаций'!AE163&lt;1,0,(IF('Рейтинговая таблица организаций'!AE163&lt;5,20,100)))</f>
        <v>20</v>
      </c>
      <c r="AG174" s="12" t="s">
        <v>165</v>
      </c>
      <c r="AH174" s="12">
        <f>'Рейтинговая таблица организаций'!AF163</f>
        <v>5</v>
      </c>
      <c r="AI174" s="12">
        <f>'Рейтинговая таблица организаций'!AG163</f>
        <v>5</v>
      </c>
      <c r="AJ174" s="12" t="s">
        <v>166</v>
      </c>
      <c r="AK174" s="12">
        <f>'Рейтинговая таблица организаций'!AL163</f>
        <v>18</v>
      </c>
      <c r="AL174" s="12">
        <f>'Рейтинговая таблица организаций'!AM163</f>
        <v>18</v>
      </c>
      <c r="AM174" s="12" t="s">
        <v>167</v>
      </c>
      <c r="AN174" s="12">
        <f>'Рейтинговая таблица организаций'!AN163</f>
        <v>18</v>
      </c>
      <c r="AO174" s="12">
        <f>'Рейтинговая таблица организаций'!AO163</f>
        <v>18</v>
      </c>
      <c r="AP174" s="12" t="s">
        <v>168</v>
      </c>
      <c r="AQ174" s="12">
        <f>'Рейтинговая таблица организаций'!AP163</f>
        <v>18</v>
      </c>
      <c r="AR174" s="12">
        <f>'Рейтинговая таблица организаций'!AQ163</f>
        <v>18</v>
      </c>
      <c r="AS174" s="12" t="s">
        <v>169</v>
      </c>
      <c r="AT174" s="12">
        <f>'Рейтинговая таблица организаций'!AV163</f>
        <v>18</v>
      </c>
      <c r="AU174" s="12">
        <f>'Рейтинговая таблица организаций'!AW163</f>
        <v>18</v>
      </c>
      <c r="AV174" s="12" t="s">
        <v>170</v>
      </c>
      <c r="AW174" s="12">
        <f>'Рейтинговая таблица организаций'!AX163</f>
        <v>18</v>
      </c>
      <c r="AX174" s="12">
        <f>'Рейтинговая таблица организаций'!AY163</f>
        <v>18</v>
      </c>
      <c r="AY174" s="12" t="s">
        <v>171</v>
      </c>
      <c r="AZ174" s="12">
        <f>'Рейтинговая таблица организаций'!AZ163</f>
        <v>18</v>
      </c>
      <c r="BA174" s="12">
        <f>'Рейтинговая таблица организаций'!BA163</f>
        <v>18</v>
      </c>
    </row>
    <row r="175" spans="1:53" ht="15.75">
      <c r="A175" s="9">
        <f>'бланки '!CY166</f>
        <v>162</v>
      </c>
      <c r="B175" s="9" t="str">
        <f>'бланки '!C166</f>
        <v>Муниципальное бюджетное общеобразовательное учреждение «Средняя общеобразовательная школа № 3» Болховского района Орловской области</v>
      </c>
      <c r="C175" s="9">
        <f>'для bus.gov.ru'!C164</f>
        <v>492</v>
      </c>
      <c r="D175" s="9">
        <f>'для bus.gov.ru'!D164</f>
        <v>391</v>
      </c>
      <c r="E175" s="15">
        <f>'для bus.gov.ru'!H164</f>
        <v>0.79471544715447151</v>
      </c>
      <c r="F175" s="10" t="s">
        <v>160</v>
      </c>
      <c r="G175" s="11">
        <f>'Рейтинговая таблица организаций'!D164</f>
        <v>13</v>
      </c>
      <c r="H175" s="11">
        <f>'Рейтинговая таблица организаций'!E164</f>
        <v>13</v>
      </c>
      <c r="I175" s="10" t="s">
        <v>161</v>
      </c>
      <c r="J175" s="11">
        <f>'Рейтинговая таблица организаций'!F164</f>
        <v>55</v>
      </c>
      <c r="K175" s="11">
        <f>'Рейтинговая таблица организаций'!G164</f>
        <v>55</v>
      </c>
      <c r="L175" s="12" t="str">
        <f>IF('Рейтинговая таблица организаций'!H164&lt;1,"Отсутствуют или не функционируют дистанционные способы взаимодействия",(IF('Рейтинговая таблица организаций'!H164&lt;4,"В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5" s="17">
        <f>'Рейтинговая таблица организаций'!H164</f>
        <v>4</v>
      </c>
      <c r="N175" s="12">
        <f>IF('Рейтинговая таблица организаций'!H164&lt;1,0,(IF('Рейтинговая таблица организаций'!H164&lt;4,30,100)))</f>
        <v>100</v>
      </c>
      <c r="O175" s="12" t="s">
        <v>162</v>
      </c>
      <c r="P175" s="12">
        <f>'Рейтинговая таблица организаций'!I164</f>
        <v>385</v>
      </c>
      <c r="Q175" s="12">
        <f>'Рейтинговая таблица организаций'!J164</f>
        <v>385</v>
      </c>
      <c r="R175" s="12" t="s">
        <v>163</v>
      </c>
      <c r="S175" s="12">
        <f>'Рейтинговая таблица организаций'!K164</f>
        <v>367</v>
      </c>
      <c r="T175" s="12">
        <f>'Рейтинговая таблица организаций'!L164</f>
        <v>368</v>
      </c>
      <c r="U175" s="12" t="str">
        <f>IF('Рейтинговая таблица организаций'!U164&lt;1,"Отсутствуют комфортные условия",(IF('Рейтинговая таблица организаций'!U164&lt;5,"Количество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5" s="17">
        <f>'Рейтинговая таблица организаций'!U164</f>
        <v>5</v>
      </c>
      <c r="W175" s="12">
        <f>IF('Рейтинговая таблица организаций'!U164&lt;1,0,(IF('Рейтинговая таблица организаций'!U164&lt;4,20,100)))</f>
        <v>100</v>
      </c>
      <c r="X175" s="12" t="s">
        <v>164</v>
      </c>
      <c r="Y175" s="12">
        <f>'Рейтинговая таблица организаций'!X164</f>
        <v>391</v>
      </c>
      <c r="Z175" s="12">
        <f>'Рейтинговая таблица организаций'!Y164</f>
        <v>391</v>
      </c>
      <c r="AA175" s="12" t="str">
        <f>IF('Рейтинговая таблица организаций'!AD164&lt;1,"Отсутствуют условия доступности для инвалидов",(IF('Рейтинговая таблица организаций'!AD164&lt;5,"Количество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5" s="16">
        <f>'Рейтинговая таблица организаций'!AD164</f>
        <v>4</v>
      </c>
      <c r="AC175" s="12">
        <f>IF('Рейтинговая таблица организаций'!AD164&lt;1,0,(IF('Рейтинговая таблица организаций'!AD164&lt;5,20,100)))</f>
        <v>20</v>
      </c>
      <c r="AD175" s="12" t="str">
        <f>IF('Рейтинговая таблица организаций'!AE164&lt;1,"Отсутствуют условия доступности, позволяющие инвалидам получать услуги наравне с другими",(IF('Рейтинговая таблица организаций'!AE164&lt;5,"Количество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75" s="17">
        <f>'Рейтинговая таблица организаций'!AE164</f>
        <v>5</v>
      </c>
      <c r="AF175" s="12">
        <f>IF('Рейтинговая таблица организаций'!AE164&lt;1,0,(IF('Рейтинговая таблица организаций'!AE164&lt;5,20,100)))</f>
        <v>100</v>
      </c>
      <c r="AG175" s="12" t="s">
        <v>165</v>
      </c>
      <c r="AH175" s="12">
        <f>'Рейтинговая таблица организаций'!AF164</f>
        <v>223</v>
      </c>
      <c r="AI175" s="12">
        <f>'Рейтинговая таблица организаций'!AG164</f>
        <v>231</v>
      </c>
      <c r="AJ175" s="12" t="s">
        <v>166</v>
      </c>
      <c r="AK175" s="12">
        <f>'Рейтинговая таблица организаций'!AL164</f>
        <v>388</v>
      </c>
      <c r="AL175" s="12">
        <f>'Рейтинговая таблица организаций'!AM164</f>
        <v>391</v>
      </c>
      <c r="AM175" s="12" t="s">
        <v>167</v>
      </c>
      <c r="AN175" s="12">
        <f>'Рейтинговая таблица организаций'!AN164</f>
        <v>384</v>
      </c>
      <c r="AO175" s="12">
        <f>'Рейтинговая таблица организаций'!AO164</f>
        <v>391</v>
      </c>
      <c r="AP175" s="12" t="s">
        <v>168</v>
      </c>
      <c r="AQ175" s="12">
        <f>'Рейтинговая таблица организаций'!AP164</f>
        <v>357</v>
      </c>
      <c r="AR175" s="12">
        <f>'Рейтинговая таблица организаций'!AQ164</f>
        <v>360</v>
      </c>
      <c r="AS175" s="12" t="s">
        <v>169</v>
      </c>
      <c r="AT175" s="12">
        <f>'Рейтинговая таблица организаций'!AV164</f>
        <v>384</v>
      </c>
      <c r="AU175" s="12">
        <f>'Рейтинговая таблица организаций'!AW164</f>
        <v>391</v>
      </c>
      <c r="AV175" s="12" t="s">
        <v>170</v>
      </c>
      <c r="AW175" s="12">
        <f>'Рейтинговая таблица организаций'!AX164</f>
        <v>389</v>
      </c>
      <c r="AX175" s="12">
        <f>'Рейтинговая таблица организаций'!AY164</f>
        <v>391</v>
      </c>
      <c r="AY175" s="12" t="s">
        <v>171</v>
      </c>
      <c r="AZ175" s="12">
        <f>'Рейтинговая таблица организаций'!AZ164</f>
        <v>387</v>
      </c>
      <c r="BA175" s="12">
        <f>'Рейтинговая таблица организаций'!BA164</f>
        <v>391</v>
      </c>
    </row>
    <row r="176" spans="1:53" ht="15.75">
      <c r="A176" s="9">
        <f>'бланки '!CY167</f>
        <v>163</v>
      </c>
      <c r="B176" s="9" t="str">
        <f>'бланки '!C167</f>
        <v>Муниципальное бюджетное общеобразовательное учреждение «Гимназия г. Болхова»</v>
      </c>
      <c r="C176" s="9">
        <f>'для bus.gov.ru'!C165</f>
        <v>538</v>
      </c>
      <c r="D176" s="9">
        <f>'для bus.gov.ru'!D165</f>
        <v>410</v>
      </c>
      <c r="E176" s="15">
        <f>'для bus.gov.ru'!H165</f>
        <v>0.76208178438661711</v>
      </c>
      <c r="F176" s="10" t="s">
        <v>160</v>
      </c>
      <c r="G176" s="11">
        <f>'Рейтинговая таблица организаций'!D165</f>
        <v>13</v>
      </c>
      <c r="H176" s="11">
        <f>'Рейтинговая таблица организаций'!E165</f>
        <v>13</v>
      </c>
      <c r="I176" s="10" t="s">
        <v>161</v>
      </c>
      <c r="J176" s="11">
        <f>'Рейтинговая таблица организаций'!F165</f>
        <v>51</v>
      </c>
      <c r="K176" s="11">
        <f>'Рейтинговая таблица организаций'!G165</f>
        <v>55</v>
      </c>
      <c r="L176" s="12" t="str">
        <f>IF('Рейтинговая таблица организаций'!H165&lt;1,"Отсутствуют или не функционируют дистанционные способы взаимодействия",(IF('Рейтинговая таблица организаций'!H165&lt;4,"В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76" s="17">
        <f>'Рейтинговая таблица организаций'!H165</f>
        <v>3</v>
      </c>
      <c r="N176" s="12">
        <f>IF('Рейтинговая таблица организаций'!H165&lt;1,0,(IF('Рейтинговая таблица организаций'!H165&lt;4,30,100)))</f>
        <v>30</v>
      </c>
      <c r="O176" s="12" t="s">
        <v>162</v>
      </c>
      <c r="P176" s="12">
        <f>'Рейтинговая таблица организаций'!I165</f>
        <v>325</v>
      </c>
      <c r="Q176" s="12">
        <f>'Рейтинговая таблица организаций'!J165</f>
        <v>327</v>
      </c>
      <c r="R176" s="12" t="s">
        <v>163</v>
      </c>
      <c r="S176" s="12">
        <f>'Рейтинговая таблица организаций'!K165</f>
        <v>333</v>
      </c>
      <c r="T176" s="12">
        <f>'Рейтинговая таблица организаций'!L165</f>
        <v>335</v>
      </c>
      <c r="U176" s="12" t="str">
        <f>IF('Рейтинговая таблица организаций'!U165&lt;1,"Отсутствуют комфортные условия",(IF('Рейтинговая таблица организаций'!U165&lt;5,"Количество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6" s="17">
        <f>'Рейтинговая таблица организаций'!U165</f>
        <v>5</v>
      </c>
      <c r="W176" s="12">
        <f>IF('Рейтинговая таблица организаций'!U165&lt;1,0,(IF('Рейтинговая таблица организаций'!U165&lt;4,20,100)))</f>
        <v>100</v>
      </c>
      <c r="X176" s="12" t="s">
        <v>164</v>
      </c>
      <c r="Y176" s="12">
        <f>'Рейтинговая таблица организаций'!X165</f>
        <v>393</v>
      </c>
      <c r="Z176" s="12">
        <f>'Рейтинговая таблица организаций'!Y165</f>
        <v>410</v>
      </c>
      <c r="AA176" s="12" t="str">
        <f>IF('Рейтинговая таблица организаций'!AD165&lt;1,"Отсутствуют условия доступности для инвалидов",(IF('Рейтинговая таблица организаций'!AD165&lt;5,"Количество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6" s="16">
        <f>'Рейтинговая таблица организаций'!AD165</f>
        <v>2</v>
      </c>
      <c r="AC176" s="12">
        <f>IF('Рейтинговая таблица организаций'!AD165&lt;1,0,(IF('Рейтинговая таблица организаций'!AD165&lt;5,20,100)))</f>
        <v>20</v>
      </c>
      <c r="AD176" s="12" t="str">
        <f>IF('Рейтинговая таблица организаций'!AE165&lt;1,"Отсутствуют условия доступности, позволяющие инвалидам получать услуги наравне с другими",(IF('Рейтинговая таблица организаций'!AE165&lt;5,"Количество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6" s="17">
        <f>'Рейтинговая таблица организаций'!AE165</f>
        <v>3</v>
      </c>
      <c r="AF176" s="12">
        <f>IF('Рейтинговая таблица организаций'!AE165&lt;1,0,(IF('Рейтинговая таблица организаций'!AE165&lt;5,20,100)))</f>
        <v>20</v>
      </c>
      <c r="AG176" s="12" t="s">
        <v>165</v>
      </c>
      <c r="AH176" s="12">
        <f>'Рейтинговая таблица организаций'!AF165</f>
        <v>82</v>
      </c>
      <c r="AI176" s="12">
        <f>'Рейтинговая таблица организаций'!AG165</f>
        <v>90</v>
      </c>
      <c r="AJ176" s="12" t="s">
        <v>166</v>
      </c>
      <c r="AK176" s="12">
        <f>'Рейтинговая таблица организаций'!AL165</f>
        <v>392</v>
      </c>
      <c r="AL176" s="12">
        <f>'Рейтинговая таблица организаций'!AM165</f>
        <v>410</v>
      </c>
      <c r="AM176" s="12" t="s">
        <v>167</v>
      </c>
      <c r="AN176" s="12">
        <f>'Рейтинговая таблица организаций'!AN165</f>
        <v>402</v>
      </c>
      <c r="AO176" s="12">
        <f>'Рейтинговая таблица организаций'!AO165</f>
        <v>410</v>
      </c>
      <c r="AP176" s="12" t="s">
        <v>168</v>
      </c>
      <c r="AQ176" s="12">
        <f>'Рейтинговая таблица организаций'!AP165</f>
        <v>334</v>
      </c>
      <c r="AR176" s="12">
        <f>'Рейтинговая таблица организаций'!AQ165</f>
        <v>340</v>
      </c>
      <c r="AS176" s="12" t="s">
        <v>169</v>
      </c>
      <c r="AT176" s="12">
        <f>'Рейтинговая таблица организаций'!AV165</f>
        <v>398</v>
      </c>
      <c r="AU176" s="12">
        <f>'Рейтинговая таблица организаций'!AW165</f>
        <v>410</v>
      </c>
      <c r="AV176" s="12" t="s">
        <v>170</v>
      </c>
      <c r="AW176" s="12">
        <f>'Рейтинговая таблица организаций'!AX165</f>
        <v>408</v>
      </c>
      <c r="AX176" s="12">
        <f>'Рейтинговая таблица организаций'!AY165</f>
        <v>410</v>
      </c>
      <c r="AY176" s="12" t="s">
        <v>171</v>
      </c>
      <c r="AZ176" s="12">
        <f>'Рейтинговая таблица организаций'!AZ165</f>
        <v>396</v>
      </c>
      <c r="BA176" s="12">
        <f>'Рейтинговая таблица организаций'!BA165</f>
        <v>410</v>
      </c>
    </row>
    <row r="177" spans="1:53" ht="15.75">
      <c r="A177" s="9">
        <f>'бланки '!CY168</f>
        <v>164</v>
      </c>
      <c r="B177" s="9" t="str">
        <f>'бланки '!C168</f>
        <v>Муниципальное бюджетное общеобразовательное учреждение «Гнездиловская средняя общеобразовательная школа» Болховского района Орловской области</v>
      </c>
      <c r="C177" s="9">
        <f>'для bus.gov.ru'!C166</f>
        <v>43</v>
      </c>
      <c r="D177" s="9">
        <f>'для bus.gov.ru'!D166</f>
        <v>36</v>
      </c>
      <c r="E177" s="15">
        <f>'для bus.gov.ru'!H166</f>
        <v>0.83720930232558144</v>
      </c>
      <c r="F177" s="10" t="s">
        <v>160</v>
      </c>
      <c r="G177" s="11">
        <f>'Рейтинговая таблица организаций'!D166</f>
        <v>13</v>
      </c>
      <c r="H177" s="11">
        <f>'Рейтинговая таблица организаций'!E166</f>
        <v>13</v>
      </c>
      <c r="I177" s="10" t="s">
        <v>161</v>
      </c>
      <c r="J177" s="11">
        <f>'Рейтинговая таблица организаций'!F166</f>
        <v>54.5</v>
      </c>
      <c r="K177" s="11">
        <f>'Рейтинговая таблица организаций'!G166</f>
        <v>56</v>
      </c>
      <c r="L177" s="12" t="str">
        <f>IF('Рейтинговая таблица организаций'!H166&lt;1,"Отсутствуют или не функционируют дистанционные способы взаимодействия",(IF('Рейтинговая таблица организаций'!H166&lt;4,"В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7" s="17">
        <f>'Рейтинговая таблица организаций'!H166</f>
        <v>4</v>
      </c>
      <c r="N177" s="12">
        <f>IF('Рейтинговая таблица организаций'!H166&lt;1,0,(IF('Рейтинговая таблица организаций'!H166&lt;4,30,100)))</f>
        <v>100</v>
      </c>
      <c r="O177" s="12" t="s">
        <v>162</v>
      </c>
      <c r="P177" s="12">
        <f>'Рейтинговая таблица организаций'!I166</f>
        <v>35</v>
      </c>
      <c r="Q177" s="12">
        <f>'Рейтинговая таблица организаций'!J166</f>
        <v>35</v>
      </c>
      <c r="R177" s="12" t="s">
        <v>163</v>
      </c>
      <c r="S177" s="12">
        <f>'Рейтинговая таблица организаций'!K166</f>
        <v>36</v>
      </c>
      <c r="T177" s="12">
        <f>'Рейтинговая таблица организаций'!L166</f>
        <v>36</v>
      </c>
      <c r="U177" s="12" t="str">
        <f>IF('Рейтинговая таблица организаций'!U166&lt;1,"Отсутствуют комфортные условия",(IF('Рейтинговая таблица организаций'!U166&lt;5,"Количество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7" s="17">
        <f>'Рейтинговая таблица организаций'!U166</f>
        <v>5</v>
      </c>
      <c r="W177" s="12">
        <f>IF('Рейтинговая таблица организаций'!U166&lt;1,0,(IF('Рейтинговая таблица организаций'!U166&lt;4,20,100)))</f>
        <v>100</v>
      </c>
      <c r="X177" s="12" t="s">
        <v>164</v>
      </c>
      <c r="Y177" s="12">
        <f>'Рейтинговая таблица организаций'!X166</f>
        <v>36</v>
      </c>
      <c r="Z177" s="12">
        <f>'Рейтинговая таблица организаций'!Y166</f>
        <v>36</v>
      </c>
      <c r="AA177" s="12" t="str">
        <f>IF('Рейтинговая таблица организаций'!AD166&lt;1,"Отсутствуют условия доступности для инвалидов",(IF('Рейтинговая таблица организаций'!AD166&lt;5,"Количество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77" s="16">
        <f>'Рейтинговая таблица организаций'!AD166</f>
        <v>0</v>
      </c>
      <c r="AC177" s="12">
        <f>IF('Рейтинговая таблица организаций'!AD166&lt;1,0,(IF('Рейтинговая таблица организаций'!AD166&lt;5,20,100)))</f>
        <v>0</v>
      </c>
      <c r="AD177" s="12" t="str">
        <f>IF('Рейтинговая таблица организаций'!AE166&lt;1,"Отсутствуют условия доступности, позволяющие инвалидам получать услуги наравне с другими",(IF('Рейтинговая таблица организаций'!AE166&lt;5,"Количество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7" s="17">
        <f>'Рейтинговая таблица организаций'!AE166</f>
        <v>3</v>
      </c>
      <c r="AF177" s="12">
        <f>IF('Рейтинговая таблица организаций'!AE166&lt;1,0,(IF('Рейтинговая таблица организаций'!AE166&lt;5,20,100)))</f>
        <v>20</v>
      </c>
      <c r="AG177" s="12" t="s">
        <v>165</v>
      </c>
      <c r="AH177" s="12">
        <f>'Рейтинговая таблица организаций'!AF166</f>
        <v>6</v>
      </c>
      <c r="AI177" s="12">
        <f>'Рейтинговая таблица организаций'!AG166</f>
        <v>6</v>
      </c>
      <c r="AJ177" s="12" t="s">
        <v>166</v>
      </c>
      <c r="AK177" s="12">
        <f>'Рейтинговая таблица организаций'!AL166</f>
        <v>36</v>
      </c>
      <c r="AL177" s="12">
        <f>'Рейтинговая таблица организаций'!AM166</f>
        <v>36</v>
      </c>
      <c r="AM177" s="12" t="s">
        <v>167</v>
      </c>
      <c r="AN177" s="12">
        <f>'Рейтинговая таблица организаций'!AN166</f>
        <v>36</v>
      </c>
      <c r="AO177" s="12">
        <f>'Рейтинговая таблица организаций'!AO166</f>
        <v>36</v>
      </c>
      <c r="AP177" s="12" t="s">
        <v>168</v>
      </c>
      <c r="AQ177" s="12">
        <f>'Рейтинговая таблица организаций'!AP166</f>
        <v>35</v>
      </c>
      <c r="AR177" s="12">
        <f>'Рейтинговая таблица организаций'!AQ166</f>
        <v>35</v>
      </c>
      <c r="AS177" s="12" t="s">
        <v>169</v>
      </c>
      <c r="AT177" s="12">
        <f>'Рейтинговая таблица организаций'!AV166</f>
        <v>36</v>
      </c>
      <c r="AU177" s="12">
        <f>'Рейтинговая таблица организаций'!AW166</f>
        <v>36</v>
      </c>
      <c r="AV177" s="12" t="s">
        <v>170</v>
      </c>
      <c r="AW177" s="12">
        <f>'Рейтинговая таблица организаций'!AX166</f>
        <v>36</v>
      </c>
      <c r="AX177" s="12">
        <f>'Рейтинговая таблица организаций'!AY166</f>
        <v>36</v>
      </c>
      <c r="AY177" s="12" t="s">
        <v>171</v>
      </c>
      <c r="AZ177" s="12">
        <f>'Рейтинговая таблица организаций'!AZ166</f>
        <v>36</v>
      </c>
      <c r="BA177" s="12">
        <f>'Рейтинговая таблица организаций'!BA166</f>
        <v>36</v>
      </c>
    </row>
    <row r="178" spans="1:53" ht="15.75">
      <c r="A178" s="9">
        <f>'бланки '!CY169</f>
        <v>165</v>
      </c>
      <c r="B178" s="9" t="str">
        <f>'бланки '!C169</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78" s="9">
        <f>'для bus.gov.ru'!C167</f>
        <v>12</v>
      </c>
      <c r="D178" s="9">
        <f>'для bus.gov.ru'!D167</f>
        <v>10</v>
      </c>
      <c r="E178" s="15">
        <f>'для bus.gov.ru'!H167</f>
        <v>0.83333333333333337</v>
      </c>
      <c r="F178" s="10" t="s">
        <v>160</v>
      </c>
      <c r="G178" s="11">
        <f>'Рейтинговая таблица организаций'!D167</f>
        <v>14</v>
      </c>
      <c r="H178" s="11">
        <f>'Рейтинговая таблица организаций'!E167</f>
        <v>14</v>
      </c>
      <c r="I178" s="10" t="s">
        <v>161</v>
      </c>
      <c r="J178" s="11">
        <f>'Рейтинговая таблица организаций'!F167</f>
        <v>53</v>
      </c>
      <c r="K178" s="11">
        <f>'Рейтинговая таблица организаций'!G167</f>
        <v>53</v>
      </c>
      <c r="L178" s="12" t="str">
        <f>IF('Рейтинговая таблица организаций'!H167&lt;1,"Отсутствуют или не функционируют дистанционные способы взаимодействия",(IF('Рейтинговая таблица организаций'!H167&lt;4,"В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8" s="17">
        <f>'Рейтинговая таблица организаций'!H167</f>
        <v>4</v>
      </c>
      <c r="N178" s="12">
        <f>IF('Рейтинговая таблица организаций'!H167&lt;1,0,(IF('Рейтинговая таблица организаций'!H167&lt;4,30,100)))</f>
        <v>100</v>
      </c>
      <c r="O178" s="12" t="s">
        <v>162</v>
      </c>
      <c r="P178" s="12">
        <f>'Рейтинговая таблица организаций'!I167</f>
        <v>10</v>
      </c>
      <c r="Q178" s="12">
        <f>'Рейтинговая таблица организаций'!J167</f>
        <v>10</v>
      </c>
      <c r="R178" s="12" t="s">
        <v>163</v>
      </c>
      <c r="S178" s="12">
        <f>'Рейтинговая таблица организаций'!K167</f>
        <v>10</v>
      </c>
      <c r="T178" s="12">
        <f>'Рейтинговая таблица организаций'!L167</f>
        <v>10</v>
      </c>
      <c r="U178" s="12" t="str">
        <f>IF('Рейтинговая таблица организаций'!U167&lt;1,"Отсутствуют комфортные условия",(IF('Рейтинговая таблица организаций'!U167&lt;5,"Количество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8" s="17">
        <f>'Рейтинговая таблица организаций'!U167</f>
        <v>5</v>
      </c>
      <c r="W178" s="12">
        <f>IF('Рейтинговая таблица организаций'!U167&lt;1,0,(IF('Рейтинговая таблица организаций'!U167&lt;4,20,100)))</f>
        <v>100</v>
      </c>
      <c r="X178" s="12" t="s">
        <v>164</v>
      </c>
      <c r="Y178" s="12">
        <f>'Рейтинговая таблица организаций'!X167</f>
        <v>10</v>
      </c>
      <c r="Z178" s="12">
        <f>'Рейтинговая таблица организаций'!Y167</f>
        <v>10</v>
      </c>
      <c r="AA178" s="12" t="str">
        <f>IF('Рейтинговая таблица организаций'!AD167&lt;1,"Отсутствуют условия доступности для инвалидов",(IF('Рейтинговая таблица организаций'!AD167&lt;5,"Количество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8" s="16">
        <f>'Рейтинговая таблица организаций'!AD167</f>
        <v>1</v>
      </c>
      <c r="AC178" s="12">
        <f>IF('Рейтинговая таблица организаций'!AD167&lt;1,0,(IF('Рейтинговая таблица организаций'!AD167&lt;5,20,100)))</f>
        <v>20</v>
      </c>
      <c r="AD178" s="12" t="str">
        <f>IF('Рейтинговая таблица организаций'!AE167&lt;1,"Отсутствуют условия доступности, позволяющие инвалидам получать услуги наравне с другими",(IF('Рейтинговая таблица организаций'!AE167&lt;5,"Количество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8" s="17">
        <f>'Рейтинговая таблица организаций'!AE167</f>
        <v>3</v>
      </c>
      <c r="AF178" s="12">
        <f>IF('Рейтинговая таблица организаций'!AE167&lt;1,0,(IF('Рейтинговая таблица организаций'!AE167&lt;5,20,100)))</f>
        <v>20</v>
      </c>
      <c r="AG178" s="12" t="s">
        <v>165</v>
      </c>
      <c r="AH178" s="12">
        <f>'Рейтинговая таблица организаций'!AF167</f>
        <v>1</v>
      </c>
      <c r="AI178" s="12">
        <f>'Рейтинговая таблица организаций'!AG167</f>
        <v>1</v>
      </c>
      <c r="AJ178" s="12" t="s">
        <v>166</v>
      </c>
      <c r="AK178" s="12">
        <f>'Рейтинговая таблица организаций'!AL167</f>
        <v>10</v>
      </c>
      <c r="AL178" s="12">
        <f>'Рейтинговая таблица организаций'!AM167</f>
        <v>10</v>
      </c>
      <c r="AM178" s="12" t="s">
        <v>167</v>
      </c>
      <c r="AN178" s="12">
        <f>'Рейтинговая таблица организаций'!AN167</f>
        <v>10</v>
      </c>
      <c r="AO178" s="12">
        <f>'Рейтинговая таблица организаций'!AO167</f>
        <v>10</v>
      </c>
      <c r="AP178" s="12" t="s">
        <v>168</v>
      </c>
      <c r="AQ178" s="12">
        <f>'Рейтинговая таблица организаций'!AP167</f>
        <v>10</v>
      </c>
      <c r="AR178" s="12">
        <f>'Рейтинговая таблица организаций'!AQ167</f>
        <v>10</v>
      </c>
      <c r="AS178" s="12" t="s">
        <v>169</v>
      </c>
      <c r="AT178" s="12">
        <f>'Рейтинговая таблица организаций'!AV167</f>
        <v>10</v>
      </c>
      <c r="AU178" s="12">
        <f>'Рейтинговая таблица организаций'!AW167</f>
        <v>10</v>
      </c>
      <c r="AV178" s="12" t="s">
        <v>170</v>
      </c>
      <c r="AW178" s="12">
        <f>'Рейтинговая таблица организаций'!AX167</f>
        <v>10</v>
      </c>
      <c r="AX178" s="12">
        <f>'Рейтинговая таблица организаций'!AY167</f>
        <v>10</v>
      </c>
      <c r="AY178" s="12" t="s">
        <v>171</v>
      </c>
      <c r="AZ178" s="12">
        <f>'Рейтинговая таблица организаций'!AZ167</f>
        <v>10</v>
      </c>
      <c r="BA178" s="12">
        <f>'Рейтинговая таблица организаций'!BA167</f>
        <v>10</v>
      </c>
    </row>
    <row r="179" spans="1:53" ht="15.75">
      <c r="A179" s="9">
        <f>'бланки '!CY170</f>
        <v>166</v>
      </c>
      <c r="B179" s="9" t="str">
        <f>'бланки '!C170</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79" s="9">
        <f>'для bus.gov.ru'!C168</f>
        <v>44</v>
      </c>
      <c r="D179" s="9">
        <f>'для bus.gov.ru'!D168</f>
        <v>35</v>
      </c>
      <c r="E179" s="15">
        <f>'для bus.gov.ru'!H168</f>
        <v>0.79545454545454541</v>
      </c>
      <c r="F179" s="10" t="s">
        <v>160</v>
      </c>
      <c r="G179" s="11">
        <f>'Рейтинговая таблица организаций'!D168</f>
        <v>14</v>
      </c>
      <c r="H179" s="11">
        <f>'Рейтинговая таблица организаций'!E168</f>
        <v>14</v>
      </c>
      <c r="I179" s="10" t="s">
        <v>161</v>
      </c>
      <c r="J179" s="11">
        <f>'Рейтинговая таблица организаций'!F168</f>
        <v>59</v>
      </c>
      <c r="K179" s="11">
        <f>'Рейтинговая таблица организаций'!G168</f>
        <v>59</v>
      </c>
      <c r="L179" s="12" t="str">
        <f>IF('Рейтинговая таблица организаций'!H168&lt;1,"Отсутствуют или не функционируют дистанционные способы взаимодействия",(IF('Рейтинговая таблица организаций'!H168&lt;4,"В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79" s="17">
        <f>'Рейтинговая таблица организаций'!H168</f>
        <v>4</v>
      </c>
      <c r="N179" s="12">
        <f>IF('Рейтинговая таблица организаций'!H168&lt;1,0,(IF('Рейтинговая таблица организаций'!H168&lt;4,30,100)))</f>
        <v>100</v>
      </c>
      <c r="O179" s="12" t="s">
        <v>162</v>
      </c>
      <c r="P179" s="12">
        <f>'Рейтинговая таблица организаций'!I168</f>
        <v>31</v>
      </c>
      <c r="Q179" s="12">
        <f>'Рейтинговая таблица организаций'!J168</f>
        <v>31</v>
      </c>
      <c r="R179" s="12" t="s">
        <v>163</v>
      </c>
      <c r="S179" s="12">
        <f>'Рейтинговая таблица организаций'!K168</f>
        <v>31</v>
      </c>
      <c r="T179" s="12">
        <f>'Рейтинговая таблица организаций'!L168</f>
        <v>32</v>
      </c>
      <c r="U179" s="12" t="str">
        <f>IF('Рейтинговая таблица организаций'!U168&lt;1,"Отсутствуют комфортные условия",(IF('Рейтинговая таблица организаций'!U168&lt;5,"Количество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79" s="17">
        <f>'Рейтинговая таблица организаций'!U168</f>
        <v>5</v>
      </c>
      <c r="W179" s="12">
        <f>IF('Рейтинговая таблица организаций'!U168&lt;1,0,(IF('Рейтинговая таблица организаций'!U168&lt;4,20,100)))</f>
        <v>100</v>
      </c>
      <c r="X179" s="12" t="s">
        <v>164</v>
      </c>
      <c r="Y179" s="12">
        <f>'Рейтинговая таблица организаций'!X168</f>
        <v>34</v>
      </c>
      <c r="Z179" s="12">
        <f>'Рейтинговая таблица организаций'!Y168</f>
        <v>35</v>
      </c>
      <c r="AA179" s="12" t="str">
        <f>IF('Рейтинговая таблица организаций'!AD168&lt;1,"Отсутствуют условия доступности для инвалидов",(IF('Рейтинговая таблица организаций'!AD168&lt;5,"Количество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79" s="16">
        <f>'Рейтинговая таблица организаций'!AD168</f>
        <v>2</v>
      </c>
      <c r="AC179" s="12">
        <f>IF('Рейтинговая таблица организаций'!AD168&lt;1,0,(IF('Рейтинговая таблица организаций'!AD168&lt;5,20,100)))</f>
        <v>20</v>
      </c>
      <c r="AD179" s="12" t="str">
        <f>IF('Рейтинговая таблица организаций'!AE168&lt;1,"Отсутствуют условия доступности, позволяющие инвалидам получать услуги наравне с другими",(IF('Рейтинговая таблица организаций'!AE168&lt;5,"Количество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79" s="17">
        <f>'Рейтинговая таблица организаций'!AE168</f>
        <v>3</v>
      </c>
      <c r="AF179" s="12">
        <f>IF('Рейтинговая таблица организаций'!AE168&lt;1,0,(IF('Рейтинговая таблица организаций'!AE168&lt;5,20,100)))</f>
        <v>20</v>
      </c>
      <c r="AG179" s="12" t="s">
        <v>165</v>
      </c>
      <c r="AH179" s="12">
        <f>'Рейтинговая таблица организаций'!AF168</f>
        <v>10</v>
      </c>
      <c r="AI179" s="12">
        <f>'Рейтинговая таблица организаций'!AG168</f>
        <v>10</v>
      </c>
      <c r="AJ179" s="12" t="s">
        <v>166</v>
      </c>
      <c r="AK179" s="12">
        <f>'Рейтинговая таблица организаций'!AL168</f>
        <v>34</v>
      </c>
      <c r="AL179" s="12">
        <f>'Рейтинговая таблица организаций'!AM168</f>
        <v>35</v>
      </c>
      <c r="AM179" s="12" t="s">
        <v>167</v>
      </c>
      <c r="AN179" s="12">
        <f>'Рейтинговая таблица организаций'!AN168</f>
        <v>35</v>
      </c>
      <c r="AO179" s="12">
        <f>'Рейтинговая таблица организаций'!AO168</f>
        <v>35</v>
      </c>
      <c r="AP179" s="12" t="s">
        <v>168</v>
      </c>
      <c r="AQ179" s="12">
        <f>'Рейтинговая таблица организаций'!AP168</f>
        <v>29</v>
      </c>
      <c r="AR179" s="12">
        <f>'Рейтинговая таблица организаций'!AQ168</f>
        <v>29</v>
      </c>
      <c r="AS179" s="12" t="s">
        <v>169</v>
      </c>
      <c r="AT179" s="12">
        <f>'Рейтинговая таблица организаций'!AV168</f>
        <v>35</v>
      </c>
      <c r="AU179" s="12">
        <f>'Рейтинговая таблица организаций'!AW168</f>
        <v>35</v>
      </c>
      <c r="AV179" s="12" t="s">
        <v>170</v>
      </c>
      <c r="AW179" s="12">
        <f>'Рейтинговая таблица организаций'!AX168</f>
        <v>35</v>
      </c>
      <c r="AX179" s="12">
        <f>'Рейтинговая таблица организаций'!AY168</f>
        <v>35</v>
      </c>
      <c r="AY179" s="12" t="s">
        <v>171</v>
      </c>
      <c r="AZ179" s="12">
        <f>'Рейтинговая таблица организаций'!AZ168</f>
        <v>34</v>
      </c>
      <c r="BA179" s="12">
        <f>'Рейтинговая таблица организаций'!BA168</f>
        <v>35</v>
      </c>
    </row>
    <row r="180" spans="1:53" ht="15.75">
      <c r="A180" s="9">
        <f>'бланки '!CY171</f>
        <v>167</v>
      </c>
      <c r="B180" s="9" t="str">
        <f>'бланки '!C171</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80" s="9">
        <f>'для bus.gov.ru'!C169</f>
        <v>191</v>
      </c>
      <c r="D180" s="9">
        <f>'для bus.gov.ru'!D169</f>
        <v>134</v>
      </c>
      <c r="E180" s="15">
        <f>'для bus.gov.ru'!H169</f>
        <v>0.70157068062827221</v>
      </c>
      <c r="F180" s="10" t="s">
        <v>160</v>
      </c>
      <c r="G180" s="11">
        <f>'Рейтинговая таблица организаций'!D169</f>
        <v>14</v>
      </c>
      <c r="H180" s="11">
        <f>'Рейтинговая таблица организаций'!E169</f>
        <v>14</v>
      </c>
      <c r="I180" s="10" t="s">
        <v>161</v>
      </c>
      <c r="J180" s="11">
        <f>'Рейтинговая таблица организаций'!F169</f>
        <v>35</v>
      </c>
      <c r="K180" s="11">
        <f>'Рейтинговая таблица организаций'!G169</f>
        <v>52</v>
      </c>
      <c r="L180" s="12" t="str">
        <f>IF('Рейтинговая таблица организаций'!H169&lt;1,"Отсутствуют или не функционируют дистанционные способы взаимодействия",(IF('Рейтинговая таблица организаций'!H169&lt;4,"В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80" s="17">
        <f>'Рейтинговая таблица организаций'!H169</f>
        <v>2</v>
      </c>
      <c r="N180" s="12">
        <f>IF('Рейтинговая таблица организаций'!H169&lt;1,0,(IF('Рейтинговая таблица организаций'!H169&lt;4,30,100)))</f>
        <v>30</v>
      </c>
      <c r="O180" s="12" t="s">
        <v>162</v>
      </c>
      <c r="P180" s="12">
        <f>'Рейтинговая таблица организаций'!I169</f>
        <v>86</v>
      </c>
      <c r="Q180" s="12">
        <f>'Рейтинговая таблица организаций'!J169</f>
        <v>87</v>
      </c>
      <c r="R180" s="12" t="s">
        <v>163</v>
      </c>
      <c r="S180" s="12">
        <f>'Рейтинговая таблица организаций'!K169</f>
        <v>88</v>
      </c>
      <c r="T180" s="12">
        <f>'Рейтинговая таблица организаций'!L169</f>
        <v>89</v>
      </c>
      <c r="U180" s="12" t="str">
        <f>IF('Рейтинговая таблица организаций'!U169&lt;1,"Отсутствуют комфортные условия",(IF('Рейтинговая таблица организаций'!U169&lt;5,"Количество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0" s="17">
        <f>'Рейтинговая таблица организаций'!U169</f>
        <v>5</v>
      </c>
      <c r="W180" s="12">
        <f>IF('Рейтинговая таблица организаций'!U169&lt;1,0,(IF('Рейтинговая таблица организаций'!U169&lt;4,20,100)))</f>
        <v>100</v>
      </c>
      <c r="X180" s="12" t="s">
        <v>164</v>
      </c>
      <c r="Y180" s="12">
        <f>'Рейтинговая таблица организаций'!X169</f>
        <v>131</v>
      </c>
      <c r="Z180" s="12">
        <f>'Рейтинговая таблица организаций'!Y169</f>
        <v>134</v>
      </c>
      <c r="AA180" s="12" t="str">
        <f>IF('Рейтинговая таблица организаций'!AD169&lt;1,"Отсутствуют условия доступности для инвалидов",(IF('Рейтинговая таблица организаций'!AD169&lt;5,"Количество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0" s="16">
        <f>'Рейтинговая таблица организаций'!AD169</f>
        <v>0</v>
      </c>
      <c r="AC180" s="12">
        <f>IF('Рейтинговая таблица организаций'!AD169&lt;1,0,(IF('Рейтинговая таблица организаций'!AD169&lt;5,20,100)))</f>
        <v>0</v>
      </c>
      <c r="AD180" s="12" t="str">
        <f>IF('Рейтинговая таблица организаций'!AE169&lt;1,"Отсутствуют условия доступности, позволяющие инвалидам получать услуги наравне с другими",(IF('Рейтинговая таблица организаций'!AE169&lt;5,"Количество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0" s="17">
        <f>'Рейтинговая таблица организаций'!AE169</f>
        <v>2</v>
      </c>
      <c r="AF180" s="12">
        <f>IF('Рейтинговая таблица организаций'!AE169&lt;1,0,(IF('Рейтинговая таблица организаций'!AE169&lt;5,20,100)))</f>
        <v>20</v>
      </c>
      <c r="AG180" s="12" t="s">
        <v>165</v>
      </c>
      <c r="AH180" s="12">
        <f>'Рейтинговая таблица организаций'!AF169</f>
        <v>15</v>
      </c>
      <c r="AI180" s="12">
        <f>'Рейтинговая таблица организаций'!AG169</f>
        <v>17</v>
      </c>
      <c r="AJ180" s="12" t="s">
        <v>166</v>
      </c>
      <c r="AK180" s="12">
        <f>'Рейтинговая таблица организаций'!AL169</f>
        <v>132</v>
      </c>
      <c r="AL180" s="12">
        <f>'Рейтинговая таблица организаций'!AM169</f>
        <v>134</v>
      </c>
      <c r="AM180" s="12" t="s">
        <v>167</v>
      </c>
      <c r="AN180" s="12">
        <f>'Рейтинговая таблица организаций'!AN169</f>
        <v>130</v>
      </c>
      <c r="AO180" s="12">
        <f>'Рейтинговая таблица организаций'!AO169</f>
        <v>134</v>
      </c>
      <c r="AP180" s="12" t="s">
        <v>168</v>
      </c>
      <c r="AQ180" s="12">
        <f>'Рейтинговая таблица организаций'!AP169</f>
        <v>112</v>
      </c>
      <c r="AR180" s="12">
        <f>'Рейтинговая таблица организаций'!AQ169</f>
        <v>115</v>
      </c>
      <c r="AS180" s="12" t="s">
        <v>169</v>
      </c>
      <c r="AT180" s="12">
        <f>'Рейтинговая таблица организаций'!AV169</f>
        <v>132</v>
      </c>
      <c r="AU180" s="12">
        <f>'Рейтинговая таблица организаций'!AW169</f>
        <v>134</v>
      </c>
      <c r="AV180" s="12" t="s">
        <v>170</v>
      </c>
      <c r="AW180" s="12">
        <f>'Рейтинговая таблица организаций'!AX169</f>
        <v>131</v>
      </c>
      <c r="AX180" s="12">
        <f>'Рейтинговая таблица организаций'!AY169</f>
        <v>134</v>
      </c>
      <c r="AY180" s="12" t="s">
        <v>171</v>
      </c>
      <c r="AZ180" s="12">
        <f>'Рейтинговая таблица организаций'!AZ169</f>
        <v>132</v>
      </c>
      <c r="BA180" s="12">
        <f>'Рейтинговая таблица организаций'!BA169</f>
        <v>134</v>
      </c>
    </row>
    <row r="181" spans="1:53" ht="15.75">
      <c r="A181" s="9">
        <f>'бланки '!CY172</f>
        <v>168</v>
      </c>
      <c r="B181" s="9" t="str">
        <f>'бланки '!C172</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81" s="9">
        <f>'для bus.gov.ru'!C170</f>
        <v>32</v>
      </c>
      <c r="D181" s="9">
        <f>'для bus.gov.ru'!D170</f>
        <v>21</v>
      </c>
      <c r="E181" s="15">
        <f>'для bus.gov.ru'!H170</f>
        <v>0.65625</v>
      </c>
      <c r="F181" s="10" t="s">
        <v>160</v>
      </c>
      <c r="G181" s="11">
        <f>'Рейтинговая таблица организаций'!D170</f>
        <v>13</v>
      </c>
      <c r="H181" s="11">
        <f>'Рейтинговая таблица организаций'!E170</f>
        <v>13</v>
      </c>
      <c r="I181" s="10" t="s">
        <v>161</v>
      </c>
      <c r="J181" s="11">
        <f>'Рейтинговая таблица организаций'!F170</f>
        <v>44</v>
      </c>
      <c r="K181" s="11">
        <f>'Рейтинговая таблица организаций'!G170</f>
        <v>56</v>
      </c>
      <c r="L181" s="12" t="str">
        <f>IF('Рейтинговая таблица организаций'!H170&lt;1,"Отсутствуют или не функционируют дистанционные способы взаимодействия",(IF('Рейтинговая таблица организаций'!H170&lt;4,"В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1" s="17">
        <f>'Рейтинговая таблица организаций'!H170</f>
        <v>4</v>
      </c>
      <c r="N181" s="12">
        <f>IF('Рейтинговая таблица организаций'!H170&lt;1,0,(IF('Рейтинговая таблица организаций'!H170&lt;4,30,100)))</f>
        <v>100</v>
      </c>
      <c r="O181" s="12" t="s">
        <v>162</v>
      </c>
      <c r="P181" s="12">
        <f>'Рейтинговая таблица организаций'!I170</f>
        <v>17</v>
      </c>
      <c r="Q181" s="12">
        <f>'Рейтинговая таблица организаций'!J170</f>
        <v>17</v>
      </c>
      <c r="R181" s="12" t="s">
        <v>163</v>
      </c>
      <c r="S181" s="12">
        <f>'Рейтинговая таблица организаций'!K170</f>
        <v>18</v>
      </c>
      <c r="T181" s="12">
        <f>'Рейтинговая таблица организаций'!L170</f>
        <v>18</v>
      </c>
      <c r="U181" s="12" t="str">
        <f>IF('Рейтинговая таблица организаций'!U170&lt;1,"Отсутствуют комфортные условия",(IF('Рейтинговая таблица организаций'!U170&lt;5,"Количество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1" s="17">
        <f>'Рейтинговая таблица организаций'!U170</f>
        <v>5</v>
      </c>
      <c r="W181" s="12">
        <f>IF('Рейтинговая таблица организаций'!U170&lt;1,0,(IF('Рейтинговая таблица организаций'!U170&lt;4,20,100)))</f>
        <v>100</v>
      </c>
      <c r="X181" s="12" t="s">
        <v>164</v>
      </c>
      <c r="Y181" s="12">
        <f>'Рейтинговая таблица организаций'!X170</f>
        <v>21</v>
      </c>
      <c r="Z181" s="12">
        <f>'Рейтинговая таблица организаций'!Y170</f>
        <v>21</v>
      </c>
      <c r="AA181" s="12" t="str">
        <f>IF('Рейтинговая таблица организаций'!AD170&lt;1,"Отсутствуют условия доступности для инвалидов",(IF('Рейтинговая таблица организаций'!AD170&lt;5,"Количество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1" s="16">
        <f>'Рейтинговая таблица организаций'!AD170</f>
        <v>0</v>
      </c>
      <c r="AC181" s="12">
        <f>IF('Рейтинговая таблица организаций'!AD170&lt;1,0,(IF('Рейтинговая таблица организаций'!AD170&lt;5,20,100)))</f>
        <v>0</v>
      </c>
      <c r="AD181" s="12" t="str">
        <f>IF('Рейтинговая таблица организаций'!AE170&lt;1,"Отсутствуют условия доступности, позволяющие инвалидам получать услуги наравне с другими",(IF('Рейтинговая таблица организаций'!AE170&lt;5,"Количество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1" s="17">
        <f>'Рейтинговая таблица организаций'!AE170</f>
        <v>3</v>
      </c>
      <c r="AF181" s="12">
        <f>IF('Рейтинговая таблица организаций'!AE170&lt;1,0,(IF('Рейтинговая таблица организаций'!AE170&lt;5,20,100)))</f>
        <v>20</v>
      </c>
      <c r="AG181" s="12" t="s">
        <v>165</v>
      </c>
      <c r="AH181" s="12">
        <f>'Рейтинговая таблица организаций'!AF170</f>
        <v>1</v>
      </c>
      <c r="AI181" s="12">
        <f>'Рейтинговая таблица организаций'!AG170</f>
        <v>1</v>
      </c>
      <c r="AJ181" s="12" t="s">
        <v>166</v>
      </c>
      <c r="AK181" s="12">
        <f>'Рейтинговая таблица организаций'!AL170</f>
        <v>21</v>
      </c>
      <c r="AL181" s="12">
        <f>'Рейтинговая таблица организаций'!AM170</f>
        <v>21</v>
      </c>
      <c r="AM181" s="12" t="s">
        <v>167</v>
      </c>
      <c r="AN181" s="12">
        <f>'Рейтинговая таблица организаций'!AN170</f>
        <v>20</v>
      </c>
      <c r="AO181" s="12">
        <f>'Рейтинговая таблица организаций'!AO170</f>
        <v>21</v>
      </c>
      <c r="AP181" s="12" t="s">
        <v>168</v>
      </c>
      <c r="AQ181" s="12">
        <f>'Рейтинговая таблица организаций'!AP170</f>
        <v>20</v>
      </c>
      <c r="AR181" s="12">
        <f>'Рейтинговая таблица организаций'!AQ170</f>
        <v>20</v>
      </c>
      <c r="AS181" s="12" t="s">
        <v>169</v>
      </c>
      <c r="AT181" s="12">
        <f>'Рейтинговая таблица организаций'!AV170</f>
        <v>21</v>
      </c>
      <c r="AU181" s="12">
        <f>'Рейтинговая таблица организаций'!AW170</f>
        <v>21</v>
      </c>
      <c r="AV181" s="12" t="s">
        <v>170</v>
      </c>
      <c r="AW181" s="12">
        <f>'Рейтинговая таблица организаций'!AX170</f>
        <v>21</v>
      </c>
      <c r="AX181" s="12">
        <f>'Рейтинговая таблица организаций'!AY170</f>
        <v>21</v>
      </c>
      <c r="AY181" s="12" t="s">
        <v>171</v>
      </c>
      <c r="AZ181" s="12">
        <f>'Рейтинговая таблица организаций'!AZ170</f>
        <v>21</v>
      </c>
      <c r="BA181" s="12">
        <f>'Рейтинговая таблица организаций'!BA170</f>
        <v>21</v>
      </c>
    </row>
    <row r="182" spans="1:53" ht="15.75">
      <c r="A182" s="9">
        <f>'бланки '!CY173</f>
        <v>169</v>
      </c>
      <c r="B182" s="9" t="str">
        <f>'бланки '!C173</f>
        <v>Муниципальное бюджетное общеобразовательное учреждение «Струковская основная общеобразовательная школа» Болховского района Орловской области</v>
      </c>
      <c r="C182" s="9">
        <f>'для bus.gov.ru'!C171</f>
        <v>22</v>
      </c>
      <c r="D182" s="9">
        <f>'для bus.gov.ru'!D171</f>
        <v>23</v>
      </c>
      <c r="E182" s="15">
        <f>'для bus.gov.ru'!H171</f>
        <v>1.0454545454545454</v>
      </c>
      <c r="F182" s="10" t="s">
        <v>160</v>
      </c>
      <c r="G182" s="11">
        <f>'Рейтинговая таблица организаций'!D171</f>
        <v>13</v>
      </c>
      <c r="H182" s="11">
        <f>'Рейтинговая таблица организаций'!E171</f>
        <v>13</v>
      </c>
      <c r="I182" s="10" t="s">
        <v>161</v>
      </c>
      <c r="J182" s="11">
        <f>'Рейтинговая таблица организаций'!F171</f>
        <v>55</v>
      </c>
      <c r="K182" s="11">
        <f>'Рейтинговая таблица организаций'!G171</f>
        <v>55</v>
      </c>
      <c r="L182" s="12" t="str">
        <f>IF('Рейтинговая таблица организаций'!H171&lt;1,"Отсутствуют или не функционируют дистанционные способы взаимодействия",(IF('Рейтинговая таблица организаций'!H171&lt;4,"В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2" s="17">
        <f>'Рейтинговая таблица организаций'!H171</f>
        <v>4</v>
      </c>
      <c r="N182" s="12">
        <f>IF('Рейтинговая таблица организаций'!H171&lt;1,0,(IF('Рейтинговая таблица организаций'!H171&lt;4,30,100)))</f>
        <v>100</v>
      </c>
      <c r="O182" s="12" t="s">
        <v>162</v>
      </c>
      <c r="P182" s="12">
        <f>'Рейтинговая таблица организаций'!I171</f>
        <v>20</v>
      </c>
      <c r="Q182" s="12">
        <f>'Рейтинговая таблица организаций'!J171</f>
        <v>20</v>
      </c>
      <c r="R182" s="12" t="s">
        <v>163</v>
      </c>
      <c r="S182" s="12">
        <f>'Рейтинговая таблица организаций'!K171</f>
        <v>20</v>
      </c>
      <c r="T182" s="12">
        <f>'Рейтинговая таблица организаций'!L171</f>
        <v>20</v>
      </c>
      <c r="U182" s="12" t="str">
        <f>IF('Рейтинговая таблица организаций'!U171&lt;1,"Отсутствуют комфортные условия",(IF('Рейтинговая таблица организаций'!U171&lt;5,"Количество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2" s="17">
        <f>'Рейтинговая таблица организаций'!U171</f>
        <v>5</v>
      </c>
      <c r="W182" s="12">
        <f>IF('Рейтинговая таблица организаций'!U171&lt;1,0,(IF('Рейтинговая таблица организаций'!U171&lt;4,20,100)))</f>
        <v>100</v>
      </c>
      <c r="X182" s="12" t="s">
        <v>164</v>
      </c>
      <c r="Y182" s="12">
        <f>'Рейтинговая таблица организаций'!X171</f>
        <v>23</v>
      </c>
      <c r="Z182" s="12">
        <f>'Рейтинговая таблица организаций'!Y171</f>
        <v>23</v>
      </c>
      <c r="AA182" s="12" t="str">
        <f>IF('Рейтинговая таблица организаций'!AD171&lt;1,"Отсутствуют условия доступности для инвалидов",(IF('Рейтинговая таблица организаций'!AD171&lt;5,"Количество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2" s="16">
        <f>'Рейтинговая таблица организаций'!AD171</f>
        <v>3</v>
      </c>
      <c r="AC182" s="12">
        <f>IF('Рейтинговая таблица организаций'!AD171&lt;1,0,(IF('Рейтинговая таблица организаций'!AD171&lt;5,20,100)))</f>
        <v>20</v>
      </c>
      <c r="AD182" s="12" t="str">
        <f>IF('Рейтинговая таблица организаций'!AE171&lt;1,"Отсутствуют условия доступности, позволяющие инвалидам получать услуги наравне с другими",(IF('Рейтинговая таблица организаций'!AE171&lt;5,"Количество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182" s="17">
        <f>'Рейтинговая таблица организаций'!AE171</f>
        <v>5</v>
      </c>
      <c r="AF182" s="12">
        <f>IF('Рейтинговая таблица организаций'!AE171&lt;1,0,(IF('Рейтинговая таблица организаций'!AE171&lt;5,20,100)))</f>
        <v>100</v>
      </c>
      <c r="AG182" s="12" t="s">
        <v>165</v>
      </c>
      <c r="AH182" s="12">
        <f>'Рейтинговая таблица организаций'!AF171</f>
        <v>4</v>
      </c>
      <c r="AI182" s="12">
        <f>'Рейтинговая таблица организаций'!AG171</f>
        <v>4</v>
      </c>
      <c r="AJ182" s="12" t="s">
        <v>166</v>
      </c>
      <c r="AK182" s="12">
        <f>'Рейтинговая таблица организаций'!AL171</f>
        <v>23</v>
      </c>
      <c r="AL182" s="12">
        <f>'Рейтинговая таблица организаций'!AM171</f>
        <v>23</v>
      </c>
      <c r="AM182" s="12" t="s">
        <v>167</v>
      </c>
      <c r="AN182" s="12">
        <f>'Рейтинговая таблица организаций'!AN171</f>
        <v>23</v>
      </c>
      <c r="AO182" s="12">
        <f>'Рейтинговая таблица организаций'!AO171</f>
        <v>23</v>
      </c>
      <c r="AP182" s="12" t="s">
        <v>168</v>
      </c>
      <c r="AQ182" s="12">
        <f>'Рейтинговая таблица организаций'!AP171</f>
        <v>18</v>
      </c>
      <c r="AR182" s="12">
        <f>'Рейтинговая таблица организаций'!AQ171</f>
        <v>18</v>
      </c>
      <c r="AS182" s="12" t="s">
        <v>169</v>
      </c>
      <c r="AT182" s="12">
        <f>'Рейтинговая таблица организаций'!AV171</f>
        <v>23</v>
      </c>
      <c r="AU182" s="12">
        <f>'Рейтинговая таблица организаций'!AW171</f>
        <v>23</v>
      </c>
      <c r="AV182" s="12" t="s">
        <v>170</v>
      </c>
      <c r="AW182" s="12">
        <f>'Рейтинговая таблица организаций'!AX171</f>
        <v>23</v>
      </c>
      <c r="AX182" s="12">
        <f>'Рейтинговая таблица организаций'!AY171</f>
        <v>23</v>
      </c>
      <c r="AY182" s="12" t="s">
        <v>171</v>
      </c>
      <c r="AZ182" s="12">
        <f>'Рейтинговая таблица организаций'!AZ171</f>
        <v>23</v>
      </c>
      <c r="BA182" s="12">
        <f>'Рейтинговая таблица организаций'!BA171</f>
        <v>23</v>
      </c>
    </row>
    <row r="183" spans="1:53" ht="15.75">
      <c r="A183" s="9">
        <f>'бланки '!CY174</f>
        <v>170</v>
      </c>
      <c r="B183" s="9" t="str">
        <f>'бланки '!C174</f>
        <v>Муниципальное бюджетное общеобразовательное учреждение «Злынская средняя общеобразовательная школа» Болховского района Орловской области</v>
      </c>
      <c r="C183" s="9">
        <f>'для bus.gov.ru'!C172</f>
        <v>43</v>
      </c>
      <c r="D183" s="9">
        <f>'для bus.gov.ru'!D172</f>
        <v>51</v>
      </c>
      <c r="E183" s="15">
        <f>'для bus.gov.ru'!H172</f>
        <v>1.1860465116279071</v>
      </c>
      <c r="F183" s="10" t="s">
        <v>160</v>
      </c>
      <c r="G183" s="11">
        <f>'Рейтинговая таблица организаций'!D172</f>
        <v>13</v>
      </c>
      <c r="H183" s="11">
        <f>'Рейтинговая таблица организаций'!E172</f>
        <v>13</v>
      </c>
      <c r="I183" s="10" t="s">
        <v>161</v>
      </c>
      <c r="J183" s="11">
        <f>'Рейтинговая таблица организаций'!F172</f>
        <v>51</v>
      </c>
      <c r="K183" s="11">
        <f>'Рейтинговая таблица организаций'!G172</f>
        <v>57</v>
      </c>
      <c r="L183" s="12" t="str">
        <f>IF('Рейтинговая таблица организаций'!H172&lt;1,"Отсутствуют или не функционируют дистанционные способы взаимодействия",(IF('Рейтинговая таблица организаций'!H172&lt;4,"В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3" s="17">
        <f>'Рейтинговая таблица организаций'!H172</f>
        <v>4</v>
      </c>
      <c r="N183" s="12">
        <f>IF('Рейтинговая таблица организаций'!H172&lt;1,0,(IF('Рейтинговая таблица организаций'!H172&lt;4,30,100)))</f>
        <v>100</v>
      </c>
      <c r="O183" s="12" t="s">
        <v>162</v>
      </c>
      <c r="P183" s="12">
        <f>'Рейтинговая таблица организаций'!I172</f>
        <v>39</v>
      </c>
      <c r="Q183" s="12">
        <f>'Рейтинговая таблица организаций'!J172</f>
        <v>39</v>
      </c>
      <c r="R183" s="12" t="s">
        <v>163</v>
      </c>
      <c r="S183" s="12">
        <f>'Рейтинговая таблица организаций'!K172</f>
        <v>35</v>
      </c>
      <c r="T183" s="12">
        <f>'Рейтинговая таблица организаций'!L172</f>
        <v>36</v>
      </c>
      <c r="U183" s="12" t="str">
        <f>IF('Рейтинговая таблица организаций'!U172&lt;1,"Отсутствуют комфортные условия",(IF('Рейтинговая таблица организаций'!U172&lt;5,"Количество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3" s="17">
        <f>'Рейтинговая таблица организаций'!U172</f>
        <v>5</v>
      </c>
      <c r="W183" s="12">
        <f>IF('Рейтинговая таблица организаций'!U172&lt;1,0,(IF('Рейтинговая таблица организаций'!U172&lt;4,20,100)))</f>
        <v>100</v>
      </c>
      <c r="X183" s="12" t="s">
        <v>164</v>
      </c>
      <c r="Y183" s="12">
        <f>'Рейтинговая таблица организаций'!X172</f>
        <v>50</v>
      </c>
      <c r="Z183" s="12">
        <f>'Рейтинговая таблица организаций'!Y172</f>
        <v>51</v>
      </c>
      <c r="AA183" s="12" t="str">
        <f>IF('Рейтинговая таблица организаций'!AD172&lt;1,"Отсутствуют условия доступности для инвалидов",(IF('Рейтинговая таблица организаций'!AD172&lt;5,"Количество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3" s="16">
        <f>'Рейтинговая таблица организаций'!AD172</f>
        <v>0</v>
      </c>
      <c r="AC183" s="12">
        <f>IF('Рейтинговая таблица организаций'!AD172&lt;1,0,(IF('Рейтинговая таблица организаций'!AD172&lt;5,20,100)))</f>
        <v>0</v>
      </c>
      <c r="AD183" s="12" t="str">
        <f>IF('Рейтинговая таблица организаций'!AE172&lt;1,"Отсутствуют условия доступности, позволяющие инвалидам получать услуги наравне с другими",(IF('Рейтинговая таблица организаций'!AE172&lt;5,"Количество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3" s="17">
        <f>'Рейтинговая таблица организаций'!AE172</f>
        <v>2</v>
      </c>
      <c r="AF183" s="12">
        <f>IF('Рейтинговая таблица организаций'!AE172&lt;1,0,(IF('Рейтинговая таблица организаций'!AE172&lt;5,20,100)))</f>
        <v>20</v>
      </c>
      <c r="AG183" s="12" t="s">
        <v>165</v>
      </c>
      <c r="AH183" s="12">
        <f>'Рейтинговая таблица организаций'!AF172</f>
        <v>8</v>
      </c>
      <c r="AI183" s="12">
        <f>'Рейтинговая таблица организаций'!AG172</f>
        <v>8</v>
      </c>
      <c r="AJ183" s="12" t="s">
        <v>166</v>
      </c>
      <c r="AK183" s="12">
        <f>'Рейтинговая таблица организаций'!AL172</f>
        <v>51</v>
      </c>
      <c r="AL183" s="12">
        <f>'Рейтинговая таблица организаций'!AM172</f>
        <v>51</v>
      </c>
      <c r="AM183" s="12" t="s">
        <v>167</v>
      </c>
      <c r="AN183" s="12">
        <f>'Рейтинговая таблица организаций'!AN172</f>
        <v>51</v>
      </c>
      <c r="AO183" s="12">
        <f>'Рейтинговая таблица организаций'!AO172</f>
        <v>51</v>
      </c>
      <c r="AP183" s="12" t="s">
        <v>168</v>
      </c>
      <c r="AQ183" s="12">
        <f>'Рейтинговая таблица организаций'!AP172</f>
        <v>45</v>
      </c>
      <c r="AR183" s="12">
        <f>'Рейтинговая таблица организаций'!AQ172</f>
        <v>46</v>
      </c>
      <c r="AS183" s="12" t="s">
        <v>169</v>
      </c>
      <c r="AT183" s="12">
        <f>'Рейтинговая таблица организаций'!AV172</f>
        <v>49</v>
      </c>
      <c r="AU183" s="12">
        <f>'Рейтинговая таблица организаций'!AW172</f>
        <v>51</v>
      </c>
      <c r="AV183" s="12" t="s">
        <v>170</v>
      </c>
      <c r="AW183" s="12">
        <f>'Рейтинговая таблица организаций'!AX172</f>
        <v>51</v>
      </c>
      <c r="AX183" s="12">
        <f>'Рейтинговая таблица организаций'!AY172</f>
        <v>51</v>
      </c>
      <c r="AY183" s="12" t="s">
        <v>171</v>
      </c>
      <c r="AZ183" s="12">
        <f>'Рейтинговая таблица организаций'!AZ172</f>
        <v>51</v>
      </c>
      <c r="BA183" s="12">
        <f>'Рейтинговая таблица организаций'!BA172</f>
        <v>51</v>
      </c>
    </row>
    <row r="184" spans="1:53" ht="15.75">
      <c r="A184" s="9">
        <f>'бланки '!CY175</f>
        <v>171</v>
      </c>
      <c r="B184" s="9" t="str">
        <f>'бланки '!C175</f>
        <v>Муниципальное бюджетное общеобразовательное учреждение «Октябрьская основная общеобразовательная школа» Болховского района Орловской области</v>
      </c>
      <c r="C184" s="9">
        <f>'для bus.gov.ru'!C173</f>
        <v>30</v>
      </c>
      <c r="D184" s="9">
        <f>'для bus.gov.ru'!D173</f>
        <v>23</v>
      </c>
      <c r="E184" s="15">
        <f>'для bus.gov.ru'!H173</f>
        <v>0.76666666666666672</v>
      </c>
      <c r="F184" s="10" t="s">
        <v>160</v>
      </c>
      <c r="G184" s="11">
        <f>'Рейтинговая таблица организаций'!D173</f>
        <v>13</v>
      </c>
      <c r="H184" s="11">
        <f>'Рейтинговая таблица организаций'!E173</f>
        <v>13</v>
      </c>
      <c r="I184" s="10" t="s">
        <v>161</v>
      </c>
      <c r="J184" s="11">
        <f>'Рейтинговая таблица организаций'!F173</f>
        <v>56</v>
      </c>
      <c r="K184" s="11">
        <f>'Рейтинговая таблица организаций'!G173</f>
        <v>56</v>
      </c>
      <c r="L184" s="12" t="str">
        <f>IF('Рейтинговая таблица организаций'!H173&lt;1,"Отсутствуют или не функционируют дистанционные способы взаимодействия",(IF('Рейтинговая таблица организаций'!H173&lt;4,"В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4" s="17">
        <f>'Рейтинговая таблица организаций'!H173</f>
        <v>4</v>
      </c>
      <c r="N184" s="12">
        <f>IF('Рейтинговая таблица организаций'!H173&lt;1,0,(IF('Рейтинговая таблица организаций'!H173&lt;4,30,100)))</f>
        <v>100</v>
      </c>
      <c r="O184" s="12" t="s">
        <v>162</v>
      </c>
      <c r="P184" s="12">
        <f>'Рейтинговая таблица организаций'!I173</f>
        <v>23</v>
      </c>
      <c r="Q184" s="12">
        <f>'Рейтинговая таблица организаций'!J173</f>
        <v>23</v>
      </c>
      <c r="R184" s="12" t="s">
        <v>163</v>
      </c>
      <c r="S184" s="12">
        <f>'Рейтинговая таблица организаций'!K173</f>
        <v>23</v>
      </c>
      <c r="T184" s="12">
        <f>'Рейтинговая таблица организаций'!L173</f>
        <v>23</v>
      </c>
      <c r="U184" s="12" t="str">
        <f>IF('Рейтинговая таблица организаций'!U173&lt;1,"Отсутствуют комфортные условия",(IF('Рейтинговая таблица организаций'!U173&lt;5,"Количество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4" s="17">
        <f>'Рейтинговая таблица организаций'!U173</f>
        <v>5</v>
      </c>
      <c r="W184" s="12">
        <f>IF('Рейтинговая таблица организаций'!U173&lt;1,0,(IF('Рейтинговая таблица организаций'!U173&lt;4,20,100)))</f>
        <v>100</v>
      </c>
      <c r="X184" s="12" t="s">
        <v>164</v>
      </c>
      <c r="Y184" s="12">
        <f>'Рейтинговая таблица организаций'!X173</f>
        <v>23</v>
      </c>
      <c r="Z184" s="12">
        <f>'Рейтинговая таблица организаций'!Y173</f>
        <v>23</v>
      </c>
      <c r="AA184" s="12" t="str">
        <f>IF('Рейтинговая таблица организаций'!AD173&lt;1,"Отсутствуют условия доступности для инвалидов",(IF('Рейтинговая таблица организаций'!AD173&lt;5,"Количество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4" s="16">
        <f>'Рейтинговая таблица организаций'!AD173</f>
        <v>1</v>
      </c>
      <c r="AC184" s="12">
        <f>IF('Рейтинговая таблица организаций'!AD173&lt;1,0,(IF('Рейтинговая таблица организаций'!AD173&lt;5,20,100)))</f>
        <v>20</v>
      </c>
      <c r="AD184" s="12" t="str">
        <f>IF('Рейтинговая таблица организаций'!AE173&lt;1,"Отсутствуют условия доступности, позволяющие инвалидам получать услуги наравне с другими",(IF('Рейтинговая таблица организаций'!AE173&lt;5,"Количество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4" s="17">
        <f>'Рейтинговая таблица организаций'!AE173</f>
        <v>3</v>
      </c>
      <c r="AF184" s="12">
        <f>IF('Рейтинговая таблица организаций'!AE173&lt;1,0,(IF('Рейтинговая таблица организаций'!AE173&lt;5,20,100)))</f>
        <v>20</v>
      </c>
      <c r="AG184" s="12" t="s">
        <v>165</v>
      </c>
      <c r="AH184" s="12">
        <f>'Рейтинговая таблица организаций'!AF173</f>
        <v>7</v>
      </c>
      <c r="AI184" s="12">
        <f>'Рейтинговая таблица организаций'!AG173</f>
        <v>7</v>
      </c>
      <c r="AJ184" s="12" t="s">
        <v>166</v>
      </c>
      <c r="AK184" s="12">
        <f>'Рейтинговая таблица организаций'!AL173</f>
        <v>23</v>
      </c>
      <c r="AL184" s="12">
        <f>'Рейтинговая таблица организаций'!AM173</f>
        <v>23</v>
      </c>
      <c r="AM184" s="12" t="s">
        <v>167</v>
      </c>
      <c r="AN184" s="12">
        <f>'Рейтинговая таблица организаций'!AN173</f>
        <v>23</v>
      </c>
      <c r="AO184" s="12">
        <f>'Рейтинговая таблица организаций'!AO173</f>
        <v>23</v>
      </c>
      <c r="AP184" s="12" t="s">
        <v>168</v>
      </c>
      <c r="AQ184" s="12">
        <f>'Рейтинговая таблица организаций'!AP173</f>
        <v>21</v>
      </c>
      <c r="AR184" s="12">
        <f>'Рейтинговая таблица организаций'!AQ173</f>
        <v>21</v>
      </c>
      <c r="AS184" s="12" t="s">
        <v>169</v>
      </c>
      <c r="AT184" s="12">
        <f>'Рейтинговая таблица организаций'!AV173</f>
        <v>23</v>
      </c>
      <c r="AU184" s="12">
        <f>'Рейтинговая таблица организаций'!AW173</f>
        <v>23</v>
      </c>
      <c r="AV184" s="12" t="s">
        <v>170</v>
      </c>
      <c r="AW184" s="12">
        <f>'Рейтинговая таблица организаций'!AX173</f>
        <v>23</v>
      </c>
      <c r="AX184" s="12">
        <f>'Рейтинговая таблица организаций'!AY173</f>
        <v>23</v>
      </c>
      <c r="AY184" s="12" t="s">
        <v>171</v>
      </c>
      <c r="AZ184" s="12">
        <f>'Рейтинговая таблица организаций'!AZ173</f>
        <v>23</v>
      </c>
      <c r="BA184" s="12">
        <f>'Рейтинговая таблица организаций'!BA173</f>
        <v>23</v>
      </c>
    </row>
    <row r="185" spans="1:53" ht="15.75">
      <c r="A185" s="9">
        <f>'бланки '!CY176</f>
        <v>172</v>
      </c>
      <c r="B185" s="9" t="str">
        <f>'бланки '!C176</f>
        <v>Муниципальное бюджетное общеобразовательное учреждение «Трубчевская основная общеобразовательная школа» Болховского района Орловской области</v>
      </c>
      <c r="C185" s="9">
        <f>'для bus.gov.ru'!C174</f>
        <v>17</v>
      </c>
      <c r="D185" s="9">
        <f>'для bus.gov.ru'!D174</f>
        <v>16</v>
      </c>
      <c r="E185" s="15">
        <f>'для bus.gov.ru'!H174</f>
        <v>0.94117647058823528</v>
      </c>
      <c r="F185" s="10" t="s">
        <v>160</v>
      </c>
      <c r="G185" s="11">
        <f>'Рейтинговая таблица организаций'!D174</f>
        <v>14</v>
      </c>
      <c r="H185" s="11">
        <f>'Рейтинговая таблица организаций'!E174</f>
        <v>14</v>
      </c>
      <c r="I185" s="10" t="s">
        <v>161</v>
      </c>
      <c r="J185" s="11">
        <f>'Рейтинговая таблица организаций'!F174</f>
        <v>56</v>
      </c>
      <c r="K185" s="11">
        <f>'Рейтинговая таблица организаций'!G174</f>
        <v>56</v>
      </c>
      <c r="L185" s="12" t="str">
        <f>IF('Рейтинговая таблица организаций'!H174&lt;1,"Отсутствуют или не функционируют дистанционные способы взаимодействия",(IF('Рейтинговая таблица организаций'!H174&lt;4,"В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5" s="17">
        <f>'Рейтинговая таблица организаций'!H174</f>
        <v>4</v>
      </c>
      <c r="N185" s="12">
        <f>IF('Рейтинговая таблица организаций'!H174&lt;1,0,(IF('Рейтинговая таблица организаций'!H174&lt;4,30,100)))</f>
        <v>100</v>
      </c>
      <c r="O185" s="12" t="s">
        <v>162</v>
      </c>
      <c r="P185" s="12">
        <f>'Рейтинговая таблица организаций'!I174</f>
        <v>14</v>
      </c>
      <c r="Q185" s="12">
        <f>'Рейтинговая таблица организаций'!J174</f>
        <v>14</v>
      </c>
      <c r="R185" s="12" t="s">
        <v>163</v>
      </c>
      <c r="S185" s="12">
        <f>'Рейтинговая таблица организаций'!K174</f>
        <v>12</v>
      </c>
      <c r="T185" s="12">
        <f>'Рейтинговая таблица организаций'!L174</f>
        <v>12</v>
      </c>
      <c r="U185" s="12" t="str">
        <f>IF('Рейтинговая таблица организаций'!U174&lt;1,"Отсутствуют комфортные условия",(IF('Рейтинговая таблица организаций'!U174&lt;5,"Количество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5" s="17">
        <f>'Рейтинговая таблица организаций'!U174</f>
        <v>5</v>
      </c>
      <c r="W185" s="12">
        <f>IF('Рейтинговая таблица организаций'!U174&lt;1,0,(IF('Рейтинговая таблица организаций'!U174&lt;4,20,100)))</f>
        <v>100</v>
      </c>
      <c r="X185" s="12" t="s">
        <v>164</v>
      </c>
      <c r="Y185" s="12">
        <f>'Рейтинговая таблица организаций'!X174</f>
        <v>16</v>
      </c>
      <c r="Z185" s="12">
        <f>'Рейтинговая таблица организаций'!Y174</f>
        <v>16</v>
      </c>
      <c r="AA185" s="12" t="str">
        <f>IF('Рейтинговая таблица организаций'!AD174&lt;1,"Отсутствуют условия доступности для инвалидов",(IF('Рейтинговая таблица организаций'!AD174&lt;5,"Количество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5" s="16">
        <f>'Рейтинговая таблица организаций'!AD174</f>
        <v>0</v>
      </c>
      <c r="AC185" s="12">
        <f>IF('Рейтинговая таблица организаций'!AD174&lt;1,0,(IF('Рейтинговая таблица организаций'!AD174&lt;5,20,100)))</f>
        <v>0</v>
      </c>
      <c r="AD185" s="12" t="str">
        <f>IF('Рейтинговая таблица организаций'!AE174&lt;1,"Отсутствуют условия доступности, позволяющие инвалидам получать услуги наравне с другими",(IF('Рейтинговая таблица организаций'!AE174&lt;5,"Количество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5" s="17">
        <f>'Рейтинговая таблица организаций'!AE174</f>
        <v>4</v>
      </c>
      <c r="AF185" s="12">
        <f>IF('Рейтинговая таблица организаций'!AE174&lt;1,0,(IF('Рейтинговая таблица организаций'!AE174&lt;5,20,100)))</f>
        <v>20</v>
      </c>
      <c r="AG185" s="12" t="s">
        <v>165</v>
      </c>
      <c r="AH185" s="12">
        <f>'Рейтинговая таблица организаций'!AF174</f>
        <v>1</v>
      </c>
      <c r="AI185" s="12">
        <f>'Рейтинговая таблица организаций'!AG174</f>
        <v>1</v>
      </c>
      <c r="AJ185" s="12" t="s">
        <v>166</v>
      </c>
      <c r="AK185" s="12">
        <f>'Рейтинговая таблица организаций'!AL174</f>
        <v>16</v>
      </c>
      <c r="AL185" s="12">
        <f>'Рейтинговая таблица организаций'!AM174</f>
        <v>16</v>
      </c>
      <c r="AM185" s="12" t="s">
        <v>167</v>
      </c>
      <c r="AN185" s="12">
        <f>'Рейтинговая таблица организаций'!AN174</f>
        <v>16</v>
      </c>
      <c r="AO185" s="12">
        <f>'Рейтинговая таблица организаций'!AO174</f>
        <v>16</v>
      </c>
      <c r="AP185" s="12" t="s">
        <v>168</v>
      </c>
      <c r="AQ185" s="12">
        <f>'Рейтинговая таблица организаций'!AP174</f>
        <v>11</v>
      </c>
      <c r="AR185" s="12">
        <f>'Рейтинговая таблица организаций'!AQ174</f>
        <v>11</v>
      </c>
      <c r="AS185" s="12" t="s">
        <v>169</v>
      </c>
      <c r="AT185" s="12">
        <f>'Рейтинговая таблица организаций'!AV174</f>
        <v>16</v>
      </c>
      <c r="AU185" s="12">
        <f>'Рейтинговая таблица организаций'!AW174</f>
        <v>16</v>
      </c>
      <c r="AV185" s="12" t="s">
        <v>170</v>
      </c>
      <c r="AW185" s="12">
        <f>'Рейтинговая таблица организаций'!AX174</f>
        <v>16</v>
      </c>
      <c r="AX185" s="12">
        <f>'Рейтинговая таблица организаций'!AY174</f>
        <v>16</v>
      </c>
      <c r="AY185" s="12" t="s">
        <v>171</v>
      </c>
      <c r="AZ185" s="12">
        <f>'Рейтинговая таблица организаций'!AZ174</f>
        <v>16</v>
      </c>
      <c r="BA185" s="12">
        <f>'Рейтинговая таблица организаций'!BA174</f>
        <v>16</v>
      </c>
    </row>
    <row r="186" spans="1:53" ht="15.75">
      <c r="A186" s="9">
        <f>'бланки '!CY177</f>
        <v>173</v>
      </c>
      <c r="B186" s="9" t="str">
        <f>'бланки '!C177</f>
        <v>Муниципальное бюджетное общеобразовательное учреждение «Кривчевская основная общеобразовательная школа» Болховского района Орловской области</v>
      </c>
      <c r="C186" s="9">
        <f>'для bus.gov.ru'!C175</f>
        <v>22</v>
      </c>
      <c r="D186" s="9">
        <f>'для bus.gov.ru'!D175</f>
        <v>18</v>
      </c>
      <c r="E186" s="15">
        <f>'для bus.gov.ru'!H175</f>
        <v>0.81818181818181823</v>
      </c>
      <c r="F186" s="10" t="s">
        <v>160</v>
      </c>
      <c r="G186" s="11">
        <f>'Рейтинговая таблица организаций'!D175</f>
        <v>14</v>
      </c>
      <c r="H186" s="11">
        <f>'Рейтинговая таблица организаций'!E175</f>
        <v>14</v>
      </c>
      <c r="I186" s="10" t="s">
        <v>161</v>
      </c>
      <c r="J186" s="11">
        <f>'Рейтинговая таблица организаций'!F175</f>
        <v>46</v>
      </c>
      <c r="K186" s="11">
        <f>'Рейтинговая таблица организаций'!G175</f>
        <v>55</v>
      </c>
      <c r="L186" s="12" t="str">
        <f>IF('Рейтинговая таблица организаций'!H175&lt;1,"Отсутствуют или не функционируют дистанционные способы взаимодействия",(IF('Рейтинговая таблица организаций'!H175&lt;4,"В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6" s="17">
        <f>'Рейтинговая таблица организаций'!H175</f>
        <v>4</v>
      </c>
      <c r="N186" s="12">
        <f>IF('Рейтинговая таблица организаций'!H175&lt;1,0,(IF('Рейтинговая таблица организаций'!H175&lt;4,30,100)))</f>
        <v>100</v>
      </c>
      <c r="O186" s="12" t="s">
        <v>162</v>
      </c>
      <c r="P186" s="12">
        <f>'Рейтинговая таблица организаций'!I175</f>
        <v>12</v>
      </c>
      <c r="Q186" s="12">
        <f>'Рейтинговая таблица организаций'!J175</f>
        <v>12</v>
      </c>
      <c r="R186" s="12" t="s">
        <v>163</v>
      </c>
      <c r="S186" s="12">
        <f>'Рейтинговая таблица организаций'!K175</f>
        <v>11</v>
      </c>
      <c r="T186" s="12">
        <f>'Рейтинговая таблица организаций'!L175</f>
        <v>11</v>
      </c>
      <c r="U186" s="12" t="str">
        <f>IF('Рейтинговая таблица организаций'!U175&lt;1,"Отсутствуют комфортные условия",(IF('Рейтинговая таблица организаций'!U175&lt;5,"Количество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6" s="17">
        <f>'Рейтинговая таблица организаций'!U175</f>
        <v>5</v>
      </c>
      <c r="W186" s="12">
        <f>IF('Рейтинговая таблица организаций'!U175&lt;1,0,(IF('Рейтинговая таблица организаций'!U175&lt;4,20,100)))</f>
        <v>100</v>
      </c>
      <c r="X186" s="12" t="s">
        <v>164</v>
      </c>
      <c r="Y186" s="12">
        <f>'Рейтинговая таблица организаций'!X175</f>
        <v>18</v>
      </c>
      <c r="Z186" s="12">
        <f>'Рейтинговая таблица организаций'!Y175</f>
        <v>18</v>
      </c>
      <c r="AA186" s="12" t="str">
        <f>IF('Рейтинговая таблица организаций'!AD175&lt;1,"Отсутствуют условия доступности для инвалидов",(IF('Рейтинговая таблица организаций'!AD175&lt;5,"Количество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6" s="16">
        <f>'Рейтинговая таблица организаций'!AD175</f>
        <v>1</v>
      </c>
      <c r="AC186" s="12">
        <f>IF('Рейтинговая таблица организаций'!AD175&lt;1,0,(IF('Рейтинговая таблица организаций'!AD175&lt;5,20,100)))</f>
        <v>20</v>
      </c>
      <c r="AD186" s="12" t="str">
        <f>IF('Рейтинговая таблица организаций'!AE175&lt;1,"Отсутствуют условия доступности, позволяющие инвалидам получать услуги наравне с другими",(IF('Рейтинговая таблица организаций'!AE175&lt;5,"Количество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6" s="17">
        <f>'Рейтинговая таблица организаций'!AE175</f>
        <v>3</v>
      </c>
      <c r="AF186" s="12">
        <f>IF('Рейтинговая таблица организаций'!AE175&lt;1,0,(IF('Рейтинговая таблица организаций'!AE175&lt;5,20,100)))</f>
        <v>20</v>
      </c>
      <c r="AG186" s="12" t="s">
        <v>165</v>
      </c>
      <c r="AH186" s="12">
        <f>'Рейтинговая таблица организаций'!AF175</f>
        <v>1</v>
      </c>
      <c r="AI186" s="12">
        <f>'Рейтинговая таблица организаций'!AG175</f>
        <v>1</v>
      </c>
      <c r="AJ186" s="12" t="s">
        <v>166</v>
      </c>
      <c r="AK186" s="12">
        <f>'Рейтинговая таблица организаций'!AL175</f>
        <v>18</v>
      </c>
      <c r="AL186" s="12">
        <f>'Рейтинговая таблица организаций'!AM175</f>
        <v>18</v>
      </c>
      <c r="AM186" s="12" t="s">
        <v>167</v>
      </c>
      <c r="AN186" s="12">
        <f>'Рейтинговая таблица организаций'!AN175</f>
        <v>18</v>
      </c>
      <c r="AO186" s="12">
        <f>'Рейтинговая таблица организаций'!AO175</f>
        <v>18</v>
      </c>
      <c r="AP186" s="12" t="s">
        <v>168</v>
      </c>
      <c r="AQ186" s="12">
        <f>'Рейтинговая таблица организаций'!AP175</f>
        <v>16</v>
      </c>
      <c r="AR186" s="12">
        <f>'Рейтинговая таблица организаций'!AQ175</f>
        <v>16</v>
      </c>
      <c r="AS186" s="12" t="s">
        <v>169</v>
      </c>
      <c r="AT186" s="12">
        <f>'Рейтинговая таблица организаций'!AV175</f>
        <v>18</v>
      </c>
      <c r="AU186" s="12">
        <f>'Рейтинговая таблица организаций'!AW175</f>
        <v>18</v>
      </c>
      <c r="AV186" s="12" t="s">
        <v>170</v>
      </c>
      <c r="AW186" s="12">
        <f>'Рейтинговая таблица организаций'!AX175</f>
        <v>18</v>
      </c>
      <c r="AX186" s="12">
        <f>'Рейтинговая таблица организаций'!AY175</f>
        <v>18</v>
      </c>
      <c r="AY186" s="12" t="s">
        <v>171</v>
      </c>
      <c r="AZ186" s="12">
        <f>'Рейтинговая таблица организаций'!AZ175</f>
        <v>18</v>
      </c>
      <c r="BA186" s="12">
        <f>'Рейтинговая таблица организаций'!BA175</f>
        <v>18</v>
      </c>
    </row>
    <row r="187" spans="1:53" ht="15.75">
      <c r="A187" s="9">
        <f>'бланки '!CY178</f>
        <v>174</v>
      </c>
      <c r="B187" s="9" t="str">
        <f>'бланки '!C178</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87" s="9">
        <f>'для bus.gov.ru'!C176</f>
        <v>14</v>
      </c>
      <c r="D187" s="9">
        <f>'для bus.gov.ru'!D176</f>
        <v>20</v>
      </c>
      <c r="E187" s="15">
        <f>'для bus.gov.ru'!H176</f>
        <v>1.4285714285714286</v>
      </c>
      <c r="F187" s="10" t="s">
        <v>160</v>
      </c>
      <c r="G187" s="11">
        <f>'Рейтинговая таблица организаций'!D176</f>
        <v>14</v>
      </c>
      <c r="H187" s="11">
        <f>'Рейтинговая таблица организаций'!E176</f>
        <v>14</v>
      </c>
      <c r="I187" s="10" t="s">
        <v>161</v>
      </c>
      <c r="J187" s="11">
        <f>'Рейтинговая таблица организаций'!F176</f>
        <v>54</v>
      </c>
      <c r="K187" s="11">
        <f>'Рейтинговая таблица организаций'!G176</f>
        <v>54</v>
      </c>
      <c r="L187" s="12" t="str">
        <f>IF('Рейтинговая таблица организаций'!H176&lt;1,"Отсутствуют или не функционируют дистанционные способы взаимодействия",(IF('Рейтинговая таблица организаций'!H176&lt;4,"В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7" s="17">
        <f>'Рейтинговая таблица организаций'!H176</f>
        <v>4</v>
      </c>
      <c r="N187" s="12">
        <f>IF('Рейтинговая таблица организаций'!H176&lt;1,0,(IF('Рейтинговая таблица организаций'!H176&lt;4,30,100)))</f>
        <v>100</v>
      </c>
      <c r="O187" s="12" t="s">
        <v>162</v>
      </c>
      <c r="P187" s="12">
        <f>'Рейтинговая таблица организаций'!I176</f>
        <v>19</v>
      </c>
      <c r="Q187" s="12">
        <f>'Рейтинговая таблица организаций'!J176</f>
        <v>19</v>
      </c>
      <c r="R187" s="12" t="s">
        <v>163</v>
      </c>
      <c r="S187" s="12">
        <f>'Рейтинговая таблица организаций'!K176</f>
        <v>19</v>
      </c>
      <c r="T187" s="12">
        <f>'Рейтинговая таблица организаций'!L176</f>
        <v>19</v>
      </c>
      <c r="U187" s="12" t="str">
        <f>IF('Рейтинговая таблица организаций'!U176&lt;1,"Отсутствуют комфортные условия",(IF('Рейтинговая таблица организаций'!U176&lt;5,"Количество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7" s="17">
        <f>'Рейтинговая таблица организаций'!U176</f>
        <v>5</v>
      </c>
      <c r="W187" s="12">
        <f>IF('Рейтинговая таблица организаций'!U176&lt;1,0,(IF('Рейтинговая таблица организаций'!U176&lt;4,20,100)))</f>
        <v>100</v>
      </c>
      <c r="X187" s="12" t="s">
        <v>164</v>
      </c>
      <c r="Y187" s="12">
        <f>'Рейтинговая таблица организаций'!X176</f>
        <v>19</v>
      </c>
      <c r="Z187" s="12">
        <f>'Рейтинговая таблица организаций'!Y176</f>
        <v>20</v>
      </c>
      <c r="AA187" s="12" t="str">
        <f>IF('Рейтинговая таблица организаций'!AD176&lt;1,"Отсутствуют условия доступности для инвалидов",(IF('Рейтинговая таблица организаций'!AD176&lt;5,"Количество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87" s="16">
        <f>'Рейтинговая таблица организаций'!AD176</f>
        <v>0</v>
      </c>
      <c r="AC187" s="12">
        <f>IF('Рейтинговая таблица организаций'!AD176&lt;1,0,(IF('Рейтинговая таблица организаций'!AD176&lt;5,20,100)))</f>
        <v>0</v>
      </c>
      <c r="AD187" s="12" t="str">
        <f>IF('Рейтинговая таблица организаций'!AE176&lt;1,"Отсутствуют условия доступности, позволяющие инвалидам получать услуги наравне с другими",(IF('Рейтинговая таблица организаций'!AE176&lt;5,"Количество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7" s="17">
        <f>'Рейтинговая таблица организаций'!AE176</f>
        <v>3</v>
      </c>
      <c r="AF187" s="12">
        <f>IF('Рейтинговая таблица организаций'!AE176&lt;1,0,(IF('Рейтинговая таблица организаций'!AE176&lt;5,20,100)))</f>
        <v>20</v>
      </c>
      <c r="AG187" s="12" t="s">
        <v>165</v>
      </c>
      <c r="AH187" s="12">
        <f>'Рейтинговая таблица организаций'!AF176</f>
        <v>2</v>
      </c>
      <c r="AI187" s="12">
        <f>'Рейтинговая таблица организаций'!AG176</f>
        <v>2</v>
      </c>
      <c r="AJ187" s="12" t="s">
        <v>166</v>
      </c>
      <c r="AK187" s="12">
        <f>'Рейтинговая таблица организаций'!AL176</f>
        <v>20</v>
      </c>
      <c r="AL187" s="12">
        <f>'Рейтинговая таблица организаций'!AM176</f>
        <v>20</v>
      </c>
      <c r="AM187" s="12" t="s">
        <v>167</v>
      </c>
      <c r="AN187" s="12">
        <f>'Рейтинговая таблица организаций'!AN176</f>
        <v>20</v>
      </c>
      <c r="AO187" s="12">
        <f>'Рейтинговая таблица организаций'!AO176</f>
        <v>20</v>
      </c>
      <c r="AP187" s="12" t="s">
        <v>168</v>
      </c>
      <c r="AQ187" s="12">
        <f>'Рейтинговая таблица организаций'!AP176</f>
        <v>13</v>
      </c>
      <c r="AR187" s="12">
        <f>'Рейтинговая таблица организаций'!AQ176</f>
        <v>13</v>
      </c>
      <c r="AS187" s="12" t="s">
        <v>169</v>
      </c>
      <c r="AT187" s="12">
        <f>'Рейтинговая таблица организаций'!AV176</f>
        <v>20</v>
      </c>
      <c r="AU187" s="12">
        <f>'Рейтинговая таблица организаций'!AW176</f>
        <v>20</v>
      </c>
      <c r="AV187" s="12" t="s">
        <v>170</v>
      </c>
      <c r="AW187" s="12">
        <f>'Рейтинговая таблица организаций'!AX176</f>
        <v>20</v>
      </c>
      <c r="AX187" s="12">
        <f>'Рейтинговая таблица организаций'!AY176</f>
        <v>20</v>
      </c>
      <c r="AY187" s="12" t="s">
        <v>171</v>
      </c>
      <c r="AZ187" s="12">
        <f>'Рейтинговая таблица организаций'!AZ176</f>
        <v>20</v>
      </c>
      <c r="BA187" s="12">
        <f>'Рейтинговая таблица организаций'!BA176</f>
        <v>20</v>
      </c>
    </row>
    <row r="188" spans="1:53" ht="15.75">
      <c r="A188" s="9">
        <f>'бланки '!CY179</f>
        <v>175</v>
      </c>
      <c r="B188" s="9" t="str">
        <f>'бланки '!C179</f>
        <v>Муниципальное бюджетное общеобразовательное учреждение «Верховская средняя общеобразовательная школа № 1»</v>
      </c>
      <c r="C188" s="9">
        <f>'для bus.gov.ru'!C177</f>
        <v>675</v>
      </c>
      <c r="D188" s="9">
        <f>'для bus.gov.ru'!D177</f>
        <v>485</v>
      </c>
      <c r="E188" s="15">
        <f>'для bus.gov.ru'!H177</f>
        <v>0.71851851851851856</v>
      </c>
      <c r="F188" s="10" t="s">
        <v>160</v>
      </c>
      <c r="G188" s="11">
        <f>'Рейтинговая таблица организаций'!D177</f>
        <v>13</v>
      </c>
      <c r="H188" s="11">
        <f>'Рейтинговая таблица организаций'!E177</f>
        <v>13</v>
      </c>
      <c r="I188" s="10" t="s">
        <v>161</v>
      </c>
      <c r="J188" s="11">
        <f>'Рейтинговая таблица организаций'!F177</f>
        <v>49.5</v>
      </c>
      <c r="K188" s="11">
        <f>'Рейтинговая таблица организаций'!G177</f>
        <v>54</v>
      </c>
      <c r="L188" s="12" t="str">
        <f>IF('Рейтинговая таблица организаций'!H177&lt;1,"Отсутствуют или не функционируют дистанционные способы взаимодействия",(IF('Рейтинговая таблица организаций'!H177&lt;4,"В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8" s="17">
        <f>'Рейтинговая таблица организаций'!H177</f>
        <v>4</v>
      </c>
      <c r="N188" s="12">
        <f>IF('Рейтинговая таблица организаций'!H177&lt;1,0,(IF('Рейтинговая таблица организаций'!H177&lt;4,30,100)))</f>
        <v>100</v>
      </c>
      <c r="O188" s="12" t="s">
        <v>162</v>
      </c>
      <c r="P188" s="12">
        <f>'Рейтинговая таблица организаций'!I177</f>
        <v>334</v>
      </c>
      <c r="Q188" s="12">
        <f>'Рейтинговая таблица организаций'!J177</f>
        <v>342</v>
      </c>
      <c r="R188" s="12" t="s">
        <v>163</v>
      </c>
      <c r="S188" s="12">
        <f>'Рейтинговая таблица организаций'!K177</f>
        <v>273</v>
      </c>
      <c r="T188" s="12">
        <f>'Рейтинговая таблица организаций'!L177</f>
        <v>286</v>
      </c>
      <c r="U188" s="12" t="str">
        <f>IF('Рейтинговая таблица организаций'!U177&lt;1,"Отсутствуют комфортные условия",(IF('Рейтинговая таблица организаций'!U177&lt;5,"Количество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8" s="17">
        <f>'Рейтинговая таблица организаций'!U177</f>
        <v>5</v>
      </c>
      <c r="W188" s="12">
        <f>IF('Рейтинговая таблица организаций'!U177&lt;1,0,(IF('Рейтинговая таблица организаций'!U177&lt;4,20,100)))</f>
        <v>100</v>
      </c>
      <c r="X188" s="12" t="s">
        <v>164</v>
      </c>
      <c r="Y188" s="12">
        <f>'Рейтинговая таблица организаций'!X177</f>
        <v>476</v>
      </c>
      <c r="Z188" s="12">
        <f>'Рейтинговая таблица организаций'!Y177</f>
        <v>485</v>
      </c>
      <c r="AA188" s="12" t="str">
        <f>IF('Рейтинговая таблица организаций'!AD177&lt;1,"Отсутствуют условия доступности для инвалидов",(IF('Рейтинговая таблица организаций'!AD177&lt;5,"Количество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8" s="16">
        <f>'Рейтинговая таблица организаций'!AD177</f>
        <v>3</v>
      </c>
      <c r="AC188" s="12">
        <f>IF('Рейтинговая таблица организаций'!AD177&lt;1,0,(IF('Рейтинговая таблица организаций'!AD177&lt;5,20,100)))</f>
        <v>20</v>
      </c>
      <c r="AD188" s="12" t="str">
        <f>IF('Рейтинговая таблица организаций'!AE177&lt;1,"Отсутствуют условия доступности, позволяющие инвалидам получать услуги наравне с другими",(IF('Рейтинговая таблица организаций'!AE177&lt;5,"Количество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8" s="17">
        <f>'Рейтинговая таблица организаций'!AE177</f>
        <v>4</v>
      </c>
      <c r="AF188" s="12">
        <f>IF('Рейтинговая таблица организаций'!AE177&lt;1,0,(IF('Рейтинговая таблица организаций'!AE177&lt;5,20,100)))</f>
        <v>20</v>
      </c>
      <c r="AG188" s="12" t="s">
        <v>165</v>
      </c>
      <c r="AH188" s="12">
        <f>'Рейтинговая таблица организаций'!AF177</f>
        <v>92</v>
      </c>
      <c r="AI188" s="12">
        <f>'Рейтинговая таблица организаций'!AG177</f>
        <v>93</v>
      </c>
      <c r="AJ188" s="12" t="s">
        <v>166</v>
      </c>
      <c r="AK188" s="12">
        <f>'Рейтинговая таблица организаций'!AL177</f>
        <v>473</v>
      </c>
      <c r="AL188" s="12">
        <f>'Рейтинговая таблица организаций'!AM177</f>
        <v>485</v>
      </c>
      <c r="AM188" s="12" t="s">
        <v>167</v>
      </c>
      <c r="AN188" s="12">
        <f>'Рейтинговая таблица организаций'!AN177</f>
        <v>485</v>
      </c>
      <c r="AO188" s="12">
        <f>'Рейтинговая таблица организаций'!AO177</f>
        <v>485</v>
      </c>
      <c r="AP188" s="12" t="s">
        <v>168</v>
      </c>
      <c r="AQ188" s="12">
        <f>'Рейтинговая таблица организаций'!AP177</f>
        <v>358</v>
      </c>
      <c r="AR188" s="12">
        <f>'Рейтинговая таблица организаций'!AQ177</f>
        <v>370</v>
      </c>
      <c r="AS188" s="12" t="s">
        <v>169</v>
      </c>
      <c r="AT188" s="12">
        <f>'Рейтинговая таблица организаций'!AV177</f>
        <v>468</v>
      </c>
      <c r="AU188" s="12">
        <f>'Рейтинговая таблица организаций'!AW177</f>
        <v>485</v>
      </c>
      <c r="AV188" s="12" t="s">
        <v>170</v>
      </c>
      <c r="AW188" s="12">
        <f>'Рейтинговая таблица организаций'!AX177</f>
        <v>480</v>
      </c>
      <c r="AX188" s="12">
        <f>'Рейтинговая таблица организаций'!AY177</f>
        <v>485</v>
      </c>
      <c r="AY188" s="12" t="s">
        <v>171</v>
      </c>
      <c r="AZ188" s="12">
        <f>'Рейтинговая таблица организаций'!AZ177</f>
        <v>478</v>
      </c>
      <c r="BA188" s="12">
        <f>'Рейтинговая таблица организаций'!BA177</f>
        <v>485</v>
      </c>
    </row>
    <row r="189" spans="1:53" ht="15.75">
      <c r="A189" s="9">
        <f>'бланки '!CY180</f>
        <v>176</v>
      </c>
      <c r="B189" s="9" t="str">
        <f>'бланки '!C180</f>
        <v>Муниципальное бюджетное общеобразовательное учреждение «Верховская средняя общеобразовательная школа№ 2» Верховского района Орловской области</v>
      </c>
      <c r="C189" s="9">
        <f>'для bus.gov.ru'!C178</f>
        <v>492</v>
      </c>
      <c r="D189" s="9">
        <f>'для bus.gov.ru'!D178</f>
        <v>461</v>
      </c>
      <c r="E189" s="15">
        <f>'для bus.gov.ru'!H178</f>
        <v>0.93699186991869921</v>
      </c>
      <c r="F189" s="10" t="s">
        <v>160</v>
      </c>
      <c r="G189" s="11">
        <f>'Рейтинговая таблица организаций'!D178</f>
        <v>14</v>
      </c>
      <c r="H189" s="11">
        <f>'Рейтинговая таблица организаций'!E178</f>
        <v>14</v>
      </c>
      <c r="I189" s="10" t="s">
        <v>161</v>
      </c>
      <c r="J189" s="11">
        <f>'Рейтинговая таблица организаций'!F178</f>
        <v>50.5</v>
      </c>
      <c r="K189" s="11">
        <f>'Рейтинговая таблица организаций'!G178</f>
        <v>55</v>
      </c>
      <c r="L189" s="12" t="str">
        <f>IF('Рейтинговая таблица организаций'!H178&lt;1,"Отсутствуют или не функционируют дистанционные способы взаимодействия",(IF('Рейтинговая таблица организаций'!H178&lt;4,"В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89" s="17">
        <f>'Рейтинговая таблица организаций'!H178</f>
        <v>4</v>
      </c>
      <c r="N189" s="12">
        <f>IF('Рейтинговая таблица организаций'!H178&lt;1,0,(IF('Рейтинговая таблица организаций'!H178&lt;4,30,100)))</f>
        <v>100</v>
      </c>
      <c r="O189" s="12" t="s">
        <v>162</v>
      </c>
      <c r="P189" s="12">
        <f>'Рейтинговая таблица организаций'!I178</f>
        <v>317</v>
      </c>
      <c r="Q189" s="12">
        <f>'Рейтинговая таблица организаций'!J178</f>
        <v>317</v>
      </c>
      <c r="R189" s="12" t="s">
        <v>163</v>
      </c>
      <c r="S189" s="12">
        <f>'Рейтинговая таблица организаций'!K178</f>
        <v>270</v>
      </c>
      <c r="T189" s="12">
        <f>'Рейтинговая таблица организаций'!L178</f>
        <v>275</v>
      </c>
      <c r="U189" s="12" t="str">
        <f>IF('Рейтинговая таблица организаций'!U178&lt;1,"Отсутствуют комфортные условия",(IF('Рейтинговая таблица организаций'!U178&lt;5,"Количество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89" s="17">
        <f>'Рейтинговая таблица организаций'!U178</f>
        <v>5</v>
      </c>
      <c r="W189" s="12">
        <f>IF('Рейтинговая таблица организаций'!U178&lt;1,0,(IF('Рейтинговая таблица организаций'!U178&lt;4,20,100)))</f>
        <v>100</v>
      </c>
      <c r="X189" s="12" t="s">
        <v>164</v>
      </c>
      <c r="Y189" s="12">
        <f>'Рейтинговая таблица организаций'!X178</f>
        <v>458</v>
      </c>
      <c r="Z189" s="12">
        <f>'Рейтинговая таблица организаций'!Y178</f>
        <v>461</v>
      </c>
      <c r="AA189" s="12" t="str">
        <f>IF('Рейтинговая таблица организаций'!AD178&lt;1,"Отсутствуют условия доступности для инвалидов",(IF('Рейтинговая таблица организаций'!AD178&lt;5,"Количество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89" s="16">
        <f>'Рейтинговая таблица организаций'!AD178</f>
        <v>3</v>
      </c>
      <c r="AC189" s="12">
        <f>IF('Рейтинговая таблица организаций'!AD178&lt;1,0,(IF('Рейтинговая таблица организаций'!AD178&lt;5,20,100)))</f>
        <v>20</v>
      </c>
      <c r="AD189" s="12" t="str">
        <f>IF('Рейтинговая таблица организаций'!AE178&lt;1,"Отсутствуют условия доступности, позволяющие инвалидам получать услуги наравне с другими",(IF('Рейтинговая таблица организаций'!AE178&lt;5,"Количество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89" s="17">
        <f>'Рейтинговая таблица организаций'!AE178</f>
        <v>3</v>
      </c>
      <c r="AF189" s="12">
        <f>IF('Рейтинговая таблица организаций'!AE178&lt;1,0,(IF('Рейтинговая таблица организаций'!AE178&lt;5,20,100)))</f>
        <v>20</v>
      </c>
      <c r="AG189" s="12" t="s">
        <v>165</v>
      </c>
      <c r="AH189" s="12">
        <f>'Рейтинговая таблица организаций'!AF178</f>
        <v>23</v>
      </c>
      <c r="AI189" s="12">
        <f>'Рейтинговая таблица организаций'!AG178</f>
        <v>26</v>
      </c>
      <c r="AJ189" s="12" t="s">
        <v>166</v>
      </c>
      <c r="AK189" s="12">
        <f>'Рейтинговая таблица организаций'!AL178</f>
        <v>443</v>
      </c>
      <c r="AL189" s="12">
        <f>'Рейтинговая таблица организаций'!AM178</f>
        <v>461</v>
      </c>
      <c r="AM189" s="12" t="s">
        <v>167</v>
      </c>
      <c r="AN189" s="12">
        <f>'Рейтинговая таблица организаций'!AN178</f>
        <v>442</v>
      </c>
      <c r="AO189" s="12">
        <f>'Рейтинговая таблица организаций'!AO178</f>
        <v>461</v>
      </c>
      <c r="AP189" s="12" t="s">
        <v>168</v>
      </c>
      <c r="AQ189" s="12">
        <f>'Рейтинговая таблица организаций'!AP178</f>
        <v>339</v>
      </c>
      <c r="AR189" s="12">
        <f>'Рейтинговая таблица организаций'!AQ178</f>
        <v>353</v>
      </c>
      <c r="AS189" s="12" t="s">
        <v>169</v>
      </c>
      <c r="AT189" s="12">
        <f>'Рейтинговая таблица организаций'!AV178</f>
        <v>450</v>
      </c>
      <c r="AU189" s="12">
        <f>'Рейтинговая таблица организаций'!AW178</f>
        <v>461</v>
      </c>
      <c r="AV189" s="12" t="s">
        <v>170</v>
      </c>
      <c r="AW189" s="12">
        <f>'Рейтинговая таблица организаций'!AX178</f>
        <v>454</v>
      </c>
      <c r="AX189" s="12">
        <f>'Рейтинговая таблица организаций'!AY178</f>
        <v>461</v>
      </c>
      <c r="AY189" s="12" t="s">
        <v>171</v>
      </c>
      <c r="AZ189" s="12">
        <f>'Рейтинговая таблица организаций'!AZ178</f>
        <v>442</v>
      </c>
      <c r="BA189" s="12">
        <f>'Рейтинговая таблица организаций'!BA178</f>
        <v>461</v>
      </c>
    </row>
    <row r="190" spans="1:53" ht="15.75">
      <c r="A190" s="9">
        <f>'бланки '!CY181</f>
        <v>177</v>
      </c>
      <c r="B190" s="9" t="str">
        <f>'бланки '!C181</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90" s="9">
        <f>'для bus.gov.ru'!C179</f>
        <v>213</v>
      </c>
      <c r="D190" s="9">
        <f>'для bus.gov.ru'!D179</f>
        <v>154</v>
      </c>
      <c r="E190" s="15">
        <f>'для bus.gov.ru'!H179</f>
        <v>0.72300469483568075</v>
      </c>
      <c r="F190" s="10" t="s">
        <v>160</v>
      </c>
      <c r="G190" s="11">
        <f>'Рейтинговая таблица организаций'!D179</f>
        <v>14</v>
      </c>
      <c r="H190" s="11">
        <f>'Рейтинговая таблица организаций'!E179</f>
        <v>14</v>
      </c>
      <c r="I190" s="10" t="s">
        <v>161</v>
      </c>
      <c r="J190" s="11">
        <f>'Рейтинговая таблица организаций'!F179</f>
        <v>55</v>
      </c>
      <c r="K190" s="11">
        <f>'Рейтинговая таблица организаций'!G179</f>
        <v>56</v>
      </c>
      <c r="L190" s="12" t="str">
        <f>IF('Рейтинговая таблица организаций'!H179&lt;1,"Отсутствуют или не функционируют дистанционные способы взаимодействия",(IF('Рейтинговая таблица организаций'!H179&lt;4,"В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0" s="17">
        <f>'Рейтинговая таблица организаций'!H179</f>
        <v>4</v>
      </c>
      <c r="N190" s="12">
        <f>IF('Рейтинговая таблица организаций'!H179&lt;1,0,(IF('Рейтинговая таблица организаций'!H179&lt;4,30,100)))</f>
        <v>100</v>
      </c>
      <c r="O190" s="12" t="s">
        <v>162</v>
      </c>
      <c r="P190" s="12">
        <f>'Рейтинговая таблица организаций'!I179</f>
        <v>125</v>
      </c>
      <c r="Q190" s="12">
        <f>'Рейтинговая таблица организаций'!J179</f>
        <v>126</v>
      </c>
      <c r="R190" s="12" t="s">
        <v>163</v>
      </c>
      <c r="S190" s="12">
        <f>'Рейтинговая таблица организаций'!K179</f>
        <v>102</v>
      </c>
      <c r="T190" s="12">
        <f>'Рейтинговая таблица организаций'!L179</f>
        <v>103</v>
      </c>
      <c r="U190" s="12" t="str">
        <f>IF('Рейтинговая таблица организаций'!U179&lt;1,"Отсутствуют комфортные условия",(IF('Рейтинговая таблица организаций'!U179&lt;5,"Количество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0" s="17">
        <f>'Рейтинговая таблица организаций'!U179</f>
        <v>5</v>
      </c>
      <c r="W190" s="12">
        <f>IF('Рейтинговая таблица организаций'!U179&lt;1,0,(IF('Рейтинговая таблица организаций'!U179&lt;4,20,100)))</f>
        <v>100</v>
      </c>
      <c r="X190" s="12" t="s">
        <v>164</v>
      </c>
      <c r="Y190" s="12">
        <f>'Рейтинговая таблица организаций'!X179</f>
        <v>149</v>
      </c>
      <c r="Z190" s="12">
        <f>'Рейтинговая таблица организаций'!Y179</f>
        <v>154</v>
      </c>
      <c r="AA190" s="12" t="str">
        <f>IF('Рейтинговая таблица организаций'!AD179&lt;1,"Отсутствуют условия доступности для инвалидов",(IF('Рейтинговая таблица организаций'!AD179&lt;5,"Количество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0" s="16">
        <f>'Рейтинговая таблица организаций'!AD179</f>
        <v>3</v>
      </c>
      <c r="AC190" s="12">
        <f>IF('Рейтинговая таблица организаций'!AD179&lt;1,0,(IF('Рейтинговая таблица организаций'!AD179&lt;5,20,100)))</f>
        <v>20</v>
      </c>
      <c r="AD190" s="12" t="str">
        <f>IF('Рейтинговая таблица организаций'!AE179&lt;1,"Отсутствуют условия доступности, позволяющие инвалидам получать услуги наравне с другими",(IF('Рейтинговая таблица организаций'!AE179&lt;5,"Количество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0" s="17">
        <f>'Рейтинговая таблица организаций'!AE179</f>
        <v>3</v>
      </c>
      <c r="AF190" s="12">
        <f>IF('Рейтинговая таблица организаций'!AE179&lt;1,0,(IF('Рейтинговая таблица организаций'!AE179&lt;5,20,100)))</f>
        <v>20</v>
      </c>
      <c r="AG190" s="12" t="s">
        <v>165</v>
      </c>
      <c r="AH190" s="12">
        <f>'Рейтинговая таблица организаций'!AF179</f>
        <v>13</v>
      </c>
      <c r="AI190" s="12">
        <f>'Рейтинговая таблица организаций'!AG179</f>
        <v>14</v>
      </c>
      <c r="AJ190" s="12" t="s">
        <v>166</v>
      </c>
      <c r="AK190" s="12">
        <f>'Рейтинговая таблица организаций'!AL179</f>
        <v>152</v>
      </c>
      <c r="AL190" s="12">
        <f>'Рейтинговая таблица организаций'!AM179</f>
        <v>154</v>
      </c>
      <c r="AM190" s="12" t="s">
        <v>167</v>
      </c>
      <c r="AN190" s="12">
        <f>'Рейтинговая таблица организаций'!AN179</f>
        <v>148</v>
      </c>
      <c r="AO190" s="12">
        <f>'Рейтинговая таблица организаций'!AO179</f>
        <v>154</v>
      </c>
      <c r="AP190" s="12" t="s">
        <v>168</v>
      </c>
      <c r="AQ190" s="12">
        <f>'Рейтинговая таблица организаций'!AP179</f>
        <v>95</v>
      </c>
      <c r="AR190" s="12">
        <f>'Рейтинговая таблица организаций'!AQ179</f>
        <v>95</v>
      </c>
      <c r="AS190" s="12" t="s">
        <v>169</v>
      </c>
      <c r="AT190" s="12">
        <f>'Рейтинговая таблица организаций'!AV179</f>
        <v>153</v>
      </c>
      <c r="AU190" s="12">
        <f>'Рейтинговая таблица организаций'!AW179</f>
        <v>154</v>
      </c>
      <c r="AV190" s="12" t="s">
        <v>170</v>
      </c>
      <c r="AW190" s="12">
        <f>'Рейтинговая таблица организаций'!AX179</f>
        <v>153</v>
      </c>
      <c r="AX190" s="12">
        <f>'Рейтинговая таблица организаций'!AY179</f>
        <v>154</v>
      </c>
      <c r="AY190" s="12" t="s">
        <v>171</v>
      </c>
      <c r="AZ190" s="12">
        <f>'Рейтинговая таблица организаций'!AZ179</f>
        <v>151</v>
      </c>
      <c r="BA190" s="12">
        <f>'Рейтинговая таблица организаций'!BA179</f>
        <v>154</v>
      </c>
    </row>
    <row r="191" spans="1:53" ht="15.75">
      <c r="A191" s="9">
        <f>'бланки '!CY182</f>
        <v>178</v>
      </c>
      <c r="B191" s="9" t="str">
        <f>'бланки '!C182</f>
        <v>Муниципальное бюджетное общеобразовательное учреждение «Скородненская средняя общеобразовательная школа» Верховского района Орловской области</v>
      </c>
      <c r="C191" s="9">
        <f>'для bus.gov.ru'!C180</f>
        <v>57</v>
      </c>
      <c r="D191" s="9">
        <f>'для bus.gov.ru'!D180</f>
        <v>57</v>
      </c>
      <c r="E191" s="15">
        <f>'для bus.gov.ru'!H180</f>
        <v>1</v>
      </c>
      <c r="F191" s="10" t="s">
        <v>160</v>
      </c>
      <c r="G191" s="11">
        <f>'Рейтинговая таблица организаций'!D180</f>
        <v>14</v>
      </c>
      <c r="H191" s="11">
        <f>'Рейтинговая таблица организаций'!E180</f>
        <v>14</v>
      </c>
      <c r="I191" s="10" t="s">
        <v>161</v>
      </c>
      <c r="J191" s="11">
        <f>'Рейтинговая таблица организаций'!F180</f>
        <v>41</v>
      </c>
      <c r="K191" s="11">
        <f>'Рейтинговая таблица организаций'!G180</f>
        <v>54</v>
      </c>
      <c r="L191" s="12" t="str">
        <f>IF('Рейтинговая таблица организаций'!H180&lt;1,"Отсутствуют или не функционируют дистанционные способы взаимодействия",(IF('Рейтинговая таблица организаций'!H180&lt;4,"В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1" s="17">
        <f>'Рейтинговая таблица организаций'!H180</f>
        <v>4</v>
      </c>
      <c r="N191" s="12">
        <f>IF('Рейтинговая таблица организаций'!H180&lt;1,0,(IF('Рейтинговая таблица организаций'!H180&lt;4,30,100)))</f>
        <v>100</v>
      </c>
      <c r="O191" s="12" t="s">
        <v>162</v>
      </c>
      <c r="P191" s="12">
        <f>'Рейтинговая таблица организаций'!I180</f>
        <v>39</v>
      </c>
      <c r="Q191" s="12">
        <f>'Рейтинговая таблица организаций'!J180</f>
        <v>41</v>
      </c>
      <c r="R191" s="12" t="s">
        <v>163</v>
      </c>
      <c r="S191" s="12">
        <f>'Рейтинговая таблица организаций'!K180</f>
        <v>33</v>
      </c>
      <c r="T191" s="12">
        <f>'Рейтинговая таблица организаций'!L180</f>
        <v>33</v>
      </c>
      <c r="U191" s="12" t="str">
        <f>IF('Рейтинговая таблица организаций'!U180&lt;1,"Отсутствуют комфортные условия",(IF('Рейтинговая таблица организаций'!U180&lt;5,"Количество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1" s="17">
        <f>'Рейтинговая таблица организаций'!U180</f>
        <v>5</v>
      </c>
      <c r="W191" s="12">
        <f>IF('Рейтинговая таблица организаций'!U180&lt;1,0,(IF('Рейтинговая таблица организаций'!U180&lt;4,20,100)))</f>
        <v>100</v>
      </c>
      <c r="X191" s="12" t="s">
        <v>164</v>
      </c>
      <c r="Y191" s="12">
        <f>'Рейтинговая таблица организаций'!X180</f>
        <v>55</v>
      </c>
      <c r="Z191" s="12">
        <f>'Рейтинговая таблица организаций'!Y180</f>
        <v>57</v>
      </c>
      <c r="AA191" s="12" t="str">
        <f>IF('Рейтинговая таблица организаций'!AD180&lt;1,"Отсутствуют условия доступности для инвалидов",(IF('Рейтинговая таблица организаций'!AD180&lt;5,"Количество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1" s="16">
        <f>'Рейтинговая таблица организаций'!AD180</f>
        <v>0</v>
      </c>
      <c r="AC191" s="12">
        <f>IF('Рейтинговая таблица организаций'!AD180&lt;1,0,(IF('Рейтинговая таблица организаций'!AD180&lt;5,20,100)))</f>
        <v>0</v>
      </c>
      <c r="AD191" s="12" t="str">
        <f>IF('Рейтинговая таблица организаций'!AE180&lt;1,"Отсутствуют условия доступности, позволяющие инвалидам получать услуги наравне с другими",(IF('Рейтинговая таблица организаций'!AE180&lt;5,"Количество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1" s="17">
        <f>'Рейтинговая таблица организаций'!AE180</f>
        <v>3</v>
      </c>
      <c r="AF191" s="12">
        <f>IF('Рейтинговая таблица организаций'!AE180&lt;1,0,(IF('Рейтинговая таблица организаций'!AE180&lt;5,20,100)))</f>
        <v>20</v>
      </c>
      <c r="AG191" s="12" t="s">
        <v>165</v>
      </c>
      <c r="AH191" s="12">
        <f>'Рейтинговая таблица организаций'!AF180</f>
        <v>5</v>
      </c>
      <c r="AI191" s="12">
        <f>'Рейтинговая таблица организаций'!AG180</f>
        <v>6</v>
      </c>
      <c r="AJ191" s="12" t="s">
        <v>166</v>
      </c>
      <c r="AK191" s="12">
        <f>'Рейтинговая таблица организаций'!AL180</f>
        <v>57</v>
      </c>
      <c r="AL191" s="12">
        <f>'Рейтинговая таблица организаций'!AM180</f>
        <v>57</v>
      </c>
      <c r="AM191" s="12" t="s">
        <v>167</v>
      </c>
      <c r="AN191" s="12">
        <f>'Рейтинговая таблица организаций'!AN180</f>
        <v>57</v>
      </c>
      <c r="AO191" s="12">
        <f>'Рейтинговая таблица организаций'!AO180</f>
        <v>57</v>
      </c>
      <c r="AP191" s="12" t="s">
        <v>168</v>
      </c>
      <c r="AQ191" s="12">
        <f>'Рейтинговая таблица организаций'!AP180</f>
        <v>46</v>
      </c>
      <c r="AR191" s="12">
        <f>'Рейтинговая таблица организаций'!AQ180</f>
        <v>46</v>
      </c>
      <c r="AS191" s="12" t="s">
        <v>169</v>
      </c>
      <c r="AT191" s="12">
        <f>'Рейтинговая таблица организаций'!AV180</f>
        <v>56</v>
      </c>
      <c r="AU191" s="12">
        <f>'Рейтинговая таблица организаций'!AW180</f>
        <v>57</v>
      </c>
      <c r="AV191" s="12" t="s">
        <v>170</v>
      </c>
      <c r="AW191" s="12">
        <f>'Рейтинговая таблица организаций'!AX180</f>
        <v>57</v>
      </c>
      <c r="AX191" s="12">
        <f>'Рейтинговая таблица организаций'!AY180</f>
        <v>57</v>
      </c>
      <c r="AY191" s="12" t="s">
        <v>171</v>
      </c>
      <c r="AZ191" s="12">
        <f>'Рейтинговая таблица организаций'!AZ180</f>
        <v>55</v>
      </c>
      <c r="BA191" s="12">
        <f>'Рейтинговая таблица организаций'!BA180</f>
        <v>57</v>
      </c>
    </row>
    <row r="192" spans="1:53" ht="15.75">
      <c r="A192" s="9">
        <f>'бланки '!CY183</f>
        <v>179</v>
      </c>
      <c r="B192" s="9" t="str">
        <f>'бланки '!C183</f>
        <v>Муниципальное бюджетное общеобразовательное учреждение «Мочильская средняя общеобразовательная школа» Верховского района Орловской области</v>
      </c>
      <c r="C192" s="9">
        <f>'для bus.gov.ru'!C181</f>
        <v>26</v>
      </c>
      <c r="D192" s="9">
        <f>'для bus.gov.ru'!D181</f>
        <v>18</v>
      </c>
      <c r="E192" s="15">
        <f>'для bus.gov.ru'!H181</f>
        <v>0.69230769230769229</v>
      </c>
      <c r="F192" s="10" t="s">
        <v>160</v>
      </c>
      <c r="G192" s="11">
        <f>'Рейтинговая таблица организаций'!D181</f>
        <v>14</v>
      </c>
      <c r="H192" s="11">
        <f>'Рейтинговая таблица организаций'!E181</f>
        <v>14</v>
      </c>
      <c r="I192" s="10" t="s">
        <v>161</v>
      </c>
      <c r="J192" s="11">
        <f>'Рейтинговая таблица организаций'!F181</f>
        <v>49.5</v>
      </c>
      <c r="K192" s="11">
        <f>'Рейтинговая таблица организаций'!G181</f>
        <v>55</v>
      </c>
      <c r="L192" s="12" t="str">
        <f>IF('Рейтинговая таблица организаций'!H181&lt;1,"Отсутствуют или не функционируют дистанционные способы взаимодействия",(IF('Рейтинговая таблица организаций'!H181&lt;4,"В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2" s="17">
        <f>'Рейтинговая таблица организаций'!H181</f>
        <v>4</v>
      </c>
      <c r="N192" s="12">
        <f>IF('Рейтинговая таблица организаций'!H181&lt;1,0,(IF('Рейтинговая таблица организаций'!H181&lt;4,30,100)))</f>
        <v>100</v>
      </c>
      <c r="O192" s="12" t="s">
        <v>162</v>
      </c>
      <c r="P192" s="12">
        <f>'Рейтинговая таблица организаций'!I181</f>
        <v>18</v>
      </c>
      <c r="Q192" s="12">
        <f>'Рейтинговая таблица организаций'!J181</f>
        <v>18</v>
      </c>
      <c r="R192" s="12" t="s">
        <v>163</v>
      </c>
      <c r="S192" s="12">
        <f>'Рейтинговая таблица организаций'!K181</f>
        <v>17</v>
      </c>
      <c r="T192" s="12">
        <f>'Рейтинговая таблица организаций'!L181</f>
        <v>17</v>
      </c>
      <c r="U192" s="12" t="str">
        <f>IF('Рейтинговая таблица организаций'!U181&lt;1,"Отсутствуют комфортные условия",(IF('Рейтинговая таблица организаций'!U181&lt;5,"Количество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2" s="17">
        <f>'Рейтинговая таблица организаций'!U181</f>
        <v>5</v>
      </c>
      <c r="W192" s="12">
        <f>IF('Рейтинговая таблица организаций'!U181&lt;1,0,(IF('Рейтинговая таблица организаций'!U181&lt;4,20,100)))</f>
        <v>100</v>
      </c>
      <c r="X192" s="12" t="s">
        <v>164</v>
      </c>
      <c r="Y192" s="12">
        <f>'Рейтинговая таблица организаций'!X181</f>
        <v>18</v>
      </c>
      <c r="Z192" s="12">
        <f>'Рейтинговая таблица организаций'!Y181</f>
        <v>18</v>
      </c>
      <c r="AA192" s="12" t="str">
        <f>IF('Рейтинговая таблица организаций'!AD181&lt;1,"Отсутствуют условия доступности для инвалидов",(IF('Рейтинговая таблица организаций'!AD181&lt;5,"Количество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2" s="16">
        <f>'Рейтинговая таблица организаций'!AD181</f>
        <v>0</v>
      </c>
      <c r="AC192" s="12">
        <f>IF('Рейтинговая таблица организаций'!AD181&lt;1,0,(IF('Рейтинговая таблица организаций'!AD181&lt;5,20,100)))</f>
        <v>0</v>
      </c>
      <c r="AD192" s="12" t="str">
        <f>IF('Рейтинговая таблица организаций'!AE181&lt;1,"Отсутствуют условия доступности, позволяющие инвалидам получать услуги наравне с другими",(IF('Рейтинговая таблица организаций'!AE181&lt;5,"Количество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2" s="17">
        <f>'Рейтинговая таблица организаций'!AE181</f>
        <v>3</v>
      </c>
      <c r="AF192" s="12">
        <f>IF('Рейтинговая таблица организаций'!AE181&lt;1,0,(IF('Рейтинговая таблица организаций'!AE181&lt;5,20,100)))</f>
        <v>20</v>
      </c>
      <c r="AG192" s="12" t="s">
        <v>165</v>
      </c>
      <c r="AH192" s="12">
        <f>'Рейтинговая таблица организаций'!AF181</f>
        <v>6</v>
      </c>
      <c r="AI192" s="12">
        <f>'Рейтинговая таблица организаций'!AG181</f>
        <v>6</v>
      </c>
      <c r="AJ192" s="12" t="s">
        <v>166</v>
      </c>
      <c r="AK192" s="12">
        <f>'Рейтинговая таблица организаций'!AL181</f>
        <v>18</v>
      </c>
      <c r="AL192" s="12">
        <f>'Рейтинговая таблица организаций'!AM181</f>
        <v>18</v>
      </c>
      <c r="AM192" s="12" t="s">
        <v>167</v>
      </c>
      <c r="AN192" s="12">
        <f>'Рейтинговая таблица организаций'!AN181</f>
        <v>18</v>
      </c>
      <c r="AO192" s="12">
        <f>'Рейтинговая таблица организаций'!AO181</f>
        <v>18</v>
      </c>
      <c r="AP192" s="12" t="s">
        <v>168</v>
      </c>
      <c r="AQ192" s="12">
        <f>'Рейтинговая таблица организаций'!AP181</f>
        <v>18</v>
      </c>
      <c r="AR192" s="12">
        <f>'Рейтинговая таблица организаций'!AQ181</f>
        <v>18</v>
      </c>
      <c r="AS192" s="12" t="s">
        <v>169</v>
      </c>
      <c r="AT192" s="12">
        <f>'Рейтинговая таблица организаций'!AV181</f>
        <v>18</v>
      </c>
      <c r="AU192" s="12">
        <f>'Рейтинговая таблица организаций'!AW181</f>
        <v>18</v>
      </c>
      <c r="AV192" s="12" t="s">
        <v>170</v>
      </c>
      <c r="AW192" s="12">
        <f>'Рейтинговая таблица организаций'!AX181</f>
        <v>18</v>
      </c>
      <c r="AX192" s="12">
        <f>'Рейтинговая таблица организаций'!AY181</f>
        <v>18</v>
      </c>
      <c r="AY192" s="12" t="s">
        <v>171</v>
      </c>
      <c r="AZ192" s="12">
        <f>'Рейтинговая таблица организаций'!AZ181</f>
        <v>18</v>
      </c>
      <c r="BA192" s="12">
        <f>'Рейтинговая таблица организаций'!BA181</f>
        <v>18</v>
      </c>
    </row>
    <row r="193" spans="1:53" ht="15.75">
      <c r="A193" s="9">
        <f>'бланки '!CY184</f>
        <v>180</v>
      </c>
      <c r="B193" s="9" t="str">
        <f>'бланки '!C184</f>
        <v>Муниципальное бюджетное общеобразовательное учреждение «Туровская основная общеобразовательная школа» Верховского района Орловской области</v>
      </c>
      <c r="C193" s="9">
        <f>'для bus.gov.ru'!C182</f>
        <v>48</v>
      </c>
      <c r="D193" s="9">
        <f>'для bus.gov.ru'!D182</f>
        <v>37</v>
      </c>
      <c r="E193" s="15">
        <f>'для bus.gov.ru'!H182</f>
        <v>0.77083333333333337</v>
      </c>
      <c r="F193" s="10" t="s">
        <v>160</v>
      </c>
      <c r="G193" s="11">
        <f>'Рейтинговая таблица организаций'!D182</f>
        <v>13</v>
      </c>
      <c r="H193" s="11">
        <f>'Рейтинговая таблица организаций'!E182</f>
        <v>13</v>
      </c>
      <c r="I193" s="10" t="s">
        <v>161</v>
      </c>
      <c r="J193" s="11">
        <f>'Рейтинговая таблица организаций'!F182</f>
        <v>56</v>
      </c>
      <c r="K193" s="11">
        <f>'Рейтинговая таблица организаций'!G182</f>
        <v>56</v>
      </c>
      <c r="L193" s="12" t="str">
        <f>IF('Рейтинговая таблица организаций'!H182&lt;1,"Отсутствуют или не функционируют дистанционные способы взаимодействия",(IF('Рейтинговая таблица организаций'!H182&lt;4,"В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3" s="17">
        <f>'Рейтинговая таблица организаций'!H182</f>
        <v>4</v>
      </c>
      <c r="N193" s="12">
        <f>IF('Рейтинговая таблица организаций'!H182&lt;1,0,(IF('Рейтинговая таблица организаций'!H182&lt;4,30,100)))</f>
        <v>100</v>
      </c>
      <c r="O193" s="12" t="s">
        <v>162</v>
      </c>
      <c r="P193" s="12">
        <f>'Рейтинговая таблица организаций'!I182</f>
        <v>36</v>
      </c>
      <c r="Q193" s="12">
        <f>'Рейтинговая таблица организаций'!J182</f>
        <v>36</v>
      </c>
      <c r="R193" s="12" t="s">
        <v>163</v>
      </c>
      <c r="S193" s="12">
        <f>'Рейтинговая таблица организаций'!K182</f>
        <v>35</v>
      </c>
      <c r="T193" s="12">
        <f>'Рейтинговая таблица организаций'!L182</f>
        <v>35</v>
      </c>
      <c r="U193" s="12" t="str">
        <f>IF('Рейтинговая таблица организаций'!U182&lt;1,"Отсутствуют комфортные условия",(IF('Рейтинговая таблица организаций'!U182&lt;5,"Количество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3" s="17">
        <f>'Рейтинговая таблица организаций'!U182</f>
        <v>5</v>
      </c>
      <c r="W193" s="12">
        <f>IF('Рейтинговая таблица организаций'!U182&lt;1,0,(IF('Рейтинговая таблица организаций'!U182&lt;4,20,100)))</f>
        <v>100</v>
      </c>
      <c r="X193" s="12" t="s">
        <v>164</v>
      </c>
      <c r="Y193" s="12">
        <f>'Рейтинговая таблица организаций'!X182</f>
        <v>36</v>
      </c>
      <c r="Z193" s="12">
        <f>'Рейтинговая таблица организаций'!Y182</f>
        <v>37</v>
      </c>
      <c r="AA193" s="12" t="str">
        <f>IF('Рейтинговая таблица организаций'!AD182&lt;1,"Отсутствуют условия доступности для инвалидов",(IF('Рейтинговая таблица организаций'!AD182&lt;5,"Количество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3" s="16">
        <f>'Рейтинговая таблица организаций'!AD182</f>
        <v>0</v>
      </c>
      <c r="AC193" s="12">
        <f>IF('Рейтинговая таблица организаций'!AD182&lt;1,0,(IF('Рейтинговая таблица организаций'!AD182&lt;5,20,100)))</f>
        <v>0</v>
      </c>
      <c r="AD193" s="12" t="str">
        <f>IF('Рейтинговая таблица организаций'!AE182&lt;1,"Отсутствуют условия доступности, позволяющие инвалидам получать услуги наравне с другими",(IF('Рейтинговая таблица организаций'!AE182&lt;5,"Количество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3" s="17">
        <f>'Рейтинговая таблица организаций'!AE182</f>
        <v>3</v>
      </c>
      <c r="AF193" s="12">
        <f>IF('Рейтинговая таблица организаций'!AE182&lt;1,0,(IF('Рейтинговая таблица организаций'!AE182&lt;5,20,100)))</f>
        <v>20</v>
      </c>
      <c r="AG193" s="12" t="s">
        <v>165</v>
      </c>
      <c r="AH193" s="12">
        <f>'Рейтинговая таблица организаций'!AF182</f>
        <v>5</v>
      </c>
      <c r="AI193" s="12">
        <f>'Рейтинговая таблица организаций'!AG182</f>
        <v>5</v>
      </c>
      <c r="AJ193" s="12" t="s">
        <v>166</v>
      </c>
      <c r="AK193" s="12">
        <f>'Рейтинговая таблица организаций'!AL182</f>
        <v>37</v>
      </c>
      <c r="AL193" s="12">
        <f>'Рейтинговая таблица организаций'!AM182</f>
        <v>37</v>
      </c>
      <c r="AM193" s="12" t="s">
        <v>167</v>
      </c>
      <c r="AN193" s="12">
        <f>'Рейтинговая таблица организаций'!AN182</f>
        <v>37</v>
      </c>
      <c r="AO193" s="12">
        <f>'Рейтинговая таблица организаций'!AO182</f>
        <v>37</v>
      </c>
      <c r="AP193" s="12" t="s">
        <v>168</v>
      </c>
      <c r="AQ193" s="12">
        <f>'Рейтинговая таблица организаций'!AP182</f>
        <v>35</v>
      </c>
      <c r="AR193" s="12">
        <f>'Рейтинговая таблица организаций'!AQ182</f>
        <v>35</v>
      </c>
      <c r="AS193" s="12" t="s">
        <v>169</v>
      </c>
      <c r="AT193" s="12">
        <f>'Рейтинговая таблица организаций'!AV182</f>
        <v>37</v>
      </c>
      <c r="AU193" s="12">
        <f>'Рейтинговая таблица организаций'!AW182</f>
        <v>37</v>
      </c>
      <c r="AV193" s="12" t="s">
        <v>170</v>
      </c>
      <c r="AW193" s="12">
        <f>'Рейтинговая таблица организаций'!AX182</f>
        <v>37</v>
      </c>
      <c r="AX193" s="12">
        <f>'Рейтинговая таблица организаций'!AY182</f>
        <v>37</v>
      </c>
      <c r="AY193" s="12" t="s">
        <v>171</v>
      </c>
      <c r="AZ193" s="12">
        <f>'Рейтинговая таблица организаций'!AZ182</f>
        <v>37</v>
      </c>
      <c r="BA193" s="12">
        <f>'Рейтинговая таблица организаций'!BA182</f>
        <v>37</v>
      </c>
    </row>
    <row r="194" spans="1:53" ht="15.75">
      <c r="A194" s="9">
        <f>'бланки '!CY185</f>
        <v>181</v>
      </c>
      <c r="B194" s="9" t="str">
        <f>'бланки '!C185</f>
        <v>Муниципальное бюджетное общеобразовательное учреждение «Васильевская основная общеобразовательная школа» Верховского района Орловской области</v>
      </c>
      <c r="C194" s="9">
        <f>'для bus.gov.ru'!C183</f>
        <v>26</v>
      </c>
      <c r="D194" s="9">
        <f>'для bus.gov.ru'!D183</f>
        <v>30</v>
      </c>
      <c r="E194" s="15">
        <f>'для bus.gov.ru'!H183</f>
        <v>1.1538461538461537</v>
      </c>
      <c r="F194" s="10" t="s">
        <v>160</v>
      </c>
      <c r="G194" s="11">
        <f>'Рейтинговая таблица организаций'!D183</f>
        <v>13</v>
      </c>
      <c r="H194" s="11">
        <f>'Рейтинговая таблица организаций'!E183</f>
        <v>13</v>
      </c>
      <c r="I194" s="10" t="s">
        <v>161</v>
      </c>
      <c r="J194" s="11">
        <f>'Рейтинговая таблица организаций'!F183</f>
        <v>39.5</v>
      </c>
      <c r="K194" s="11">
        <f>'Рейтинговая таблица организаций'!G183</f>
        <v>53</v>
      </c>
      <c r="L194" s="12" t="str">
        <f>IF('Рейтинговая таблица организаций'!H183&lt;1,"Отсутствуют или не функционируют дистанционные способы взаимодействия",(IF('Рейтинговая таблица организаций'!H183&lt;4,"В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194" s="17">
        <f>'Рейтинговая таблица организаций'!H183</f>
        <v>3</v>
      </c>
      <c r="N194" s="12">
        <f>IF('Рейтинговая таблица организаций'!H183&lt;1,0,(IF('Рейтинговая таблица организаций'!H183&lt;4,30,100)))</f>
        <v>30</v>
      </c>
      <c r="O194" s="12" t="s">
        <v>162</v>
      </c>
      <c r="P194" s="12">
        <f>'Рейтинговая таблица организаций'!I183</f>
        <v>26</v>
      </c>
      <c r="Q194" s="12">
        <f>'Рейтинговая таблица организаций'!J183</f>
        <v>26</v>
      </c>
      <c r="R194" s="12" t="s">
        <v>163</v>
      </c>
      <c r="S194" s="12">
        <f>'Рейтинговая таблица организаций'!K183</f>
        <v>22</v>
      </c>
      <c r="T194" s="12">
        <f>'Рейтинговая таблица организаций'!L183</f>
        <v>23</v>
      </c>
      <c r="U194" s="12" t="str">
        <f>IF('Рейтинговая таблица организаций'!U183&lt;1,"Отсутствуют комфортные условия",(IF('Рейтинговая таблица организаций'!U183&lt;5,"Количество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4" s="17">
        <f>'Рейтинговая таблица организаций'!U183</f>
        <v>5</v>
      </c>
      <c r="W194" s="12">
        <f>IF('Рейтинговая таблица организаций'!U183&lt;1,0,(IF('Рейтинговая таблица организаций'!U183&lt;4,20,100)))</f>
        <v>100</v>
      </c>
      <c r="X194" s="12" t="s">
        <v>164</v>
      </c>
      <c r="Y194" s="12">
        <f>'Рейтинговая таблица организаций'!X183</f>
        <v>30</v>
      </c>
      <c r="Z194" s="12">
        <f>'Рейтинговая таблица организаций'!Y183</f>
        <v>30</v>
      </c>
      <c r="AA194" s="12" t="str">
        <f>IF('Рейтинговая таблица организаций'!AD183&lt;1,"Отсутствуют условия доступности для инвалидов",(IF('Рейтинговая таблица организаций'!AD183&lt;5,"Количество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4" s="16">
        <f>'Рейтинговая таблица организаций'!AD183</f>
        <v>0</v>
      </c>
      <c r="AC194" s="12">
        <f>IF('Рейтинговая таблица организаций'!AD183&lt;1,0,(IF('Рейтинговая таблица организаций'!AD183&lt;5,20,100)))</f>
        <v>0</v>
      </c>
      <c r="AD194" s="12" t="str">
        <f>IF('Рейтинговая таблица организаций'!AE183&lt;1,"Отсутствуют условия доступности, позволяющие инвалидам получать услуги наравне с другими",(IF('Рейтинговая таблица организаций'!AE183&lt;5,"Количество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4" s="17">
        <f>'Рейтинговая таблица организаций'!AE183</f>
        <v>3</v>
      </c>
      <c r="AF194" s="12">
        <f>IF('Рейтинговая таблица организаций'!AE183&lt;1,0,(IF('Рейтинговая таблица организаций'!AE183&lt;5,20,100)))</f>
        <v>20</v>
      </c>
      <c r="AG194" s="12" t="s">
        <v>165</v>
      </c>
      <c r="AH194" s="12">
        <f>'Рейтинговая таблица организаций'!AF183</f>
        <v>4</v>
      </c>
      <c r="AI194" s="12">
        <f>'Рейтинговая таблица организаций'!AG183</f>
        <v>4</v>
      </c>
      <c r="AJ194" s="12" t="s">
        <v>166</v>
      </c>
      <c r="AK194" s="12">
        <f>'Рейтинговая таблица организаций'!AL183</f>
        <v>30</v>
      </c>
      <c r="AL194" s="12">
        <f>'Рейтинговая таблица организаций'!AM183</f>
        <v>30</v>
      </c>
      <c r="AM194" s="12" t="s">
        <v>167</v>
      </c>
      <c r="AN194" s="12">
        <f>'Рейтинговая таблица организаций'!AN183</f>
        <v>29</v>
      </c>
      <c r="AO194" s="12">
        <f>'Рейтинговая таблица организаций'!AO183</f>
        <v>30</v>
      </c>
      <c r="AP194" s="12" t="s">
        <v>168</v>
      </c>
      <c r="AQ194" s="12">
        <f>'Рейтинговая таблица организаций'!AP183</f>
        <v>26</v>
      </c>
      <c r="AR194" s="12">
        <f>'Рейтинговая таблица организаций'!AQ183</f>
        <v>26</v>
      </c>
      <c r="AS194" s="12" t="s">
        <v>169</v>
      </c>
      <c r="AT194" s="12">
        <f>'Рейтинговая таблица организаций'!AV183</f>
        <v>29</v>
      </c>
      <c r="AU194" s="12">
        <f>'Рейтинговая таблица организаций'!AW183</f>
        <v>30</v>
      </c>
      <c r="AV194" s="12" t="s">
        <v>170</v>
      </c>
      <c r="AW194" s="12">
        <f>'Рейтинговая таблица организаций'!AX183</f>
        <v>29</v>
      </c>
      <c r="AX194" s="12">
        <f>'Рейтинговая таблица организаций'!AY183</f>
        <v>30</v>
      </c>
      <c r="AY194" s="12" t="s">
        <v>171</v>
      </c>
      <c r="AZ194" s="12">
        <f>'Рейтинговая таблица организаций'!AZ183</f>
        <v>29</v>
      </c>
      <c r="BA194" s="12">
        <f>'Рейтинговая таблица организаций'!BA183</f>
        <v>30</v>
      </c>
    </row>
    <row r="195" spans="1:53" ht="15.75">
      <c r="A195" s="9">
        <f>'бланки '!CY186</f>
        <v>182</v>
      </c>
      <c r="B195" s="9" t="str">
        <f>'бланки '!C186</f>
        <v>Муниципальное бюджетное общеобразовательное учреждение «Троицкая средняя общеобразовательная школа» Верховского района Орловской области</v>
      </c>
      <c r="C195" s="9">
        <f>'для bus.gov.ru'!C184</f>
        <v>25</v>
      </c>
      <c r="D195" s="9">
        <f>'для bus.gov.ru'!D184</f>
        <v>38</v>
      </c>
      <c r="E195" s="15">
        <f>'для bus.gov.ru'!H184</f>
        <v>1.52</v>
      </c>
      <c r="F195" s="10" t="s">
        <v>160</v>
      </c>
      <c r="G195" s="11">
        <f>'Рейтинговая таблица организаций'!D184</f>
        <v>13</v>
      </c>
      <c r="H195" s="11">
        <f>'Рейтинговая таблица организаций'!E184</f>
        <v>13</v>
      </c>
      <c r="I195" s="10" t="s">
        <v>161</v>
      </c>
      <c r="J195" s="11">
        <f>'Рейтинговая таблица организаций'!F184</f>
        <v>53</v>
      </c>
      <c r="K195" s="11">
        <f>'Рейтинговая таблица организаций'!G184</f>
        <v>56</v>
      </c>
      <c r="L195" s="12" t="str">
        <f>IF('Рейтинговая таблица организаций'!H184&lt;1,"Отсутствуют или не функционируют дистанционные способы взаимодействия",(IF('Рейтинговая таблица организаций'!H184&lt;4,"В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5" s="17">
        <f>'Рейтинговая таблица организаций'!H184</f>
        <v>4</v>
      </c>
      <c r="N195" s="12">
        <f>IF('Рейтинговая таблица организаций'!H184&lt;1,0,(IF('Рейтинговая таблица организаций'!H184&lt;4,30,100)))</f>
        <v>100</v>
      </c>
      <c r="O195" s="12" t="s">
        <v>162</v>
      </c>
      <c r="P195" s="12">
        <f>'Рейтинговая таблица организаций'!I184</f>
        <v>29</v>
      </c>
      <c r="Q195" s="12">
        <f>'Рейтинговая таблица организаций'!J184</f>
        <v>29</v>
      </c>
      <c r="R195" s="12" t="s">
        <v>163</v>
      </c>
      <c r="S195" s="12">
        <f>'Рейтинговая таблица организаций'!K184</f>
        <v>28</v>
      </c>
      <c r="T195" s="12">
        <f>'Рейтинговая таблица организаций'!L184</f>
        <v>28</v>
      </c>
      <c r="U195" s="12" t="str">
        <f>IF('Рейтинговая таблица организаций'!U184&lt;1,"Отсутствуют комфортные условия",(IF('Рейтинговая таблица организаций'!U184&lt;5,"Количество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5" s="17">
        <f>'Рейтинговая таблица организаций'!U184</f>
        <v>5</v>
      </c>
      <c r="W195" s="12">
        <f>IF('Рейтинговая таблица организаций'!U184&lt;1,0,(IF('Рейтинговая таблица организаций'!U184&lt;4,20,100)))</f>
        <v>100</v>
      </c>
      <c r="X195" s="12" t="s">
        <v>164</v>
      </c>
      <c r="Y195" s="12">
        <f>'Рейтинговая таблица организаций'!X184</f>
        <v>38</v>
      </c>
      <c r="Z195" s="12">
        <f>'Рейтинговая таблица организаций'!Y184</f>
        <v>38</v>
      </c>
      <c r="AA195" s="12" t="str">
        <f>IF('Рейтинговая таблица организаций'!AD184&lt;1,"Отсутствуют условия доступности для инвалидов",(IF('Рейтинговая таблица организаций'!AD184&lt;5,"Количество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5" s="16">
        <f>'Рейтинговая таблица организаций'!AD184</f>
        <v>0</v>
      </c>
      <c r="AC195" s="12">
        <f>IF('Рейтинговая таблица организаций'!AD184&lt;1,0,(IF('Рейтинговая таблица организаций'!AD184&lt;5,20,100)))</f>
        <v>0</v>
      </c>
      <c r="AD195" s="12" t="str">
        <f>IF('Рейтинговая таблица организаций'!AE184&lt;1,"Отсутствуют условия доступности, позволяющие инвалидам получать услуги наравне с другими",(IF('Рейтинговая таблица организаций'!AE184&lt;5,"Количество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5" s="17">
        <f>'Рейтинговая таблица организаций'!AE184</f>
        <v>4</v>
      </c>
      <c r="AF195" s="12">
        <f>IF('Рейтинговая таблица организаций'!AE184&lt;1,0,(IF('Рейтинговая таблица организаций'!AE184&lt;5,20,100)))</f>
        <v>20</v>
      </c>
      <c r="AG195" s="12" t="s">
        <v>165</v>
      </c>
      <c r="AH195" s="12">
        <f>'Рейтинговая таблица организаций'!AF184</f>
        <v>3</v>
      </c>
      <c r="AI195" s="12">
        <f>'Рейтинговая таблица организаций'!AG184</f>
        <v>3</v>
      </c>
      <c r="AJ195" s="12" t="s">
        <v>166</v>
      </c>
      <c r="AK195" s="12">
        <f>'Рейтинговая таблица организаций'!AL184</f>
        <v>38</v>
      </c>
      <c r="AL195" s="12">
        <f>'Рейтинговая таблица организаций'!AM184</f>
        <v>38</v>
      </c>
      <c r="AM195" s="12" t="s">
        <v>167</v>
      </c>
      <c r="AN195" s="12">
        <f>'Рейтинговая таблица организаций'!AN184</f>
        <v>37</v>
      </c>
      <c r="AO195" s="12">
        <f>'Рейтинговая таблица организаций'!AO184</f>
        <v>38</v>
      </c>
      <c r="AP195" s="12" t="s">
        <v>168</v>
      </c>
      <c r="AQ195" s="12">
        <f>'Рейтинговая таблица организаций'!AP184</f>
        <v>33</v>
      </c>
      <c r="AR195" s="12">
        <f>'Рейтинговая таблица организаций'!AQ184</f>
        <v>33</v>
      </c>
      <c r="AS195" s="12" t="s">
        <v>169</v>
      </c>
      <c r="AT195" s="12">
        <f>'Рейтинговая таблица организаций'!AV184</f>
        <v>37</v>
      </c>
      <c r="AU195" s="12">
        <f>'Рейтинговая таблица организаций'!AW184</f>
        <v>38</v>
      </c>
      <c r="AV195" s="12" t="s">
        <v>170</v>
      </c>
      <c r="AW195" s="12">
        <f>'Рейтинговая таблица организаций'!AX184</f>
        <v>37</v>
      </c>
      <c r="AX195" s="12">
        <f>'Рейтинговая таблица организаций'!AY184</f>
        <v>38</v>
      </c>
      <c r="AY195" s="12" t="s">
        <v>171</v>
      </c>
      <c r="AZ195" s="12">
        <f>'Рейтинговая таблица организаций'!AZ184</f>
        <v>37</v>
      </c>
      <c r="BA195" s="12">
        <f>'Рейтинговая таблица организаций'!BA184</f>
        <v>38</v>
      </c>
    </row>
    <row r="196" spans="1:53" ht="15.75">
      <c r="A196" s="9">
        <f>'бланки '!CY187</f>
        <v>183</v>
      </c>
      <c r="B196" s="9" t="str">
        <f>'бланки '!C187</f>
        <v>Муниципальное бюджетное общеобразовательное учреждение «Теляженская основная общеобразовательная школа» Верховского района Орловской области</v>
      </c>
      <c r="C196" s="9">
        <f>'для bus.gov.ru'!C185</f>
        <v>19</v>
      </c>
      <c r="D196" s="9">
        <f>'для bus.gov.ru'!D185</f>
        <v>15</v>
      </c>
      <c r="E196" s="15">
        <f>'для bus.gov.ru'!H185</f>
        <v>0.78947368421052633</v>
      </c>
      <c r="F196" s="10" t="s">
        <v>160</v>
      </c>
      <c r="G196" s="11">
        <f>'Рейтинговая таблица организаций'!D185</f>
        <v>13</v>
      </c>
      <c r="H196" s="11">
        <f>'Рейтинговая таблица организаций'!E185</f>
        <v>13</v>
      </c>
      <c r="I196" s="10" t="s">
        <v>161</v>
      </c>
      <c r="J196" s="11">
        <f>'Рейтинговая таблица организаций'!F185</f>
        <v>41.5</v>
      </c>
      <c r="K196" s="11">
        <f>'Рейтинговая таблица организаций'!G185</f>
        <v>56</v>
      </c>
      <c r="L196" s="12" t="str">
        <f>IF('Рейтинговая таблица организаций'!H185&lt;1,"Отсутствуют или не функционируют дистанционные способы взаимодействия",(IF('Рейтинговая таблица организаций'!H185&lt;4,"В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6" s="17">
        <f>'Рейтинговая таблица организаций'!H185</f>
        <v>4</v>
      </c>
      <c r="N196" s="12">
        <f>IF('Рейтинговая таблица организаций'!H185&lt;1,0,(IF('Рейтинговая таблица организаций'!H185&lt;4,30,100)))</f>
        <v>100</v>
      </c>
      <c r="O196" s="12" t="s">
        <v>162</v>
      </c>
      <c r="P196" s="12">
        <f>'Рейтинговая таблица организаций'!I185</f>
        <v>15</v>
      </c>
      <c r="Q196" s="12">
        <f>'Рейтинговая таблица организаций'!J185</f>
        <v>15</v>
      </c>
      <c r="R196" s="12" t="s">
        <v>163</v>
      </c>
      <c r="S196" s="12">
        <f>'Рейтинговая таблица организаций'!K185</f>
        <v>15</v>
      </c>
      <c r="T196" s="12">
        <f>'Рейтинговая таблица организаций'!L185</f>
        <v>15</v>
      </c>
      <c r="U196" s="12" t="str">
        <f>IF('Рейтинговая таблица организаций'!U185&lt;1,"Отсутствуют комфортные условия",(IF('Рейтинговая таблица организаций'!U185&lt;5,"Количество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6" s="17">
        <f>'Рейтинговая таблица организаций'!U185</f>
        <v>5</v>
      </c>
      <c r="W196" s="12">
        <f>IF('Рейтинговая таблица организаций'!U185&lt;1,0,(IF('Рейтинговая таблица организаций'!U185&lt;4,20,100)))</f>
        <v>100</v>
      </c>
      <c r="X196" s="12" t="s">
        <v>164</v>
      </c>
      <c r="Y196" s="12">
        <f>'Рейтинговая таблица организаций'!X185</f>
        <v>15</v>
      </c>
      <c r="Z196" s="12">
        <f>'Рейтинговая таблица организаций'!Y185</f>
        <v>15</v>
      </c>
      <c r="AA196" s="12" t="str">
        <f>IF('Рейтинговая таблица организаций'!AD185&lt;1,"Отсутствуют условия доступности для инвалидов",(IF('Рейтинговая таблица организаций'!AD185&lt;5,"Количество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6" s="16">
        <f>'Рейтинговая таблица организаций'!AD185</f>
        <v>0</v>
      </c>
      <c r="AC196" s="12">
        <f>IF('Рейтинговая таблица организаций'!AD185&lt;1,0,(IF('Рейтинговая таблица организаций'!AD185&lt;5,20,100)))</f>
        <v>0</v>
      </c>
      <c r="AD196" s="12" t="str">
        <f>IF('Рейтинговая таблица организаций'!AE185&lt;1,"Отсутствуют условия доступности, позволяющие инвалидам получать услуги наравне с другими",(IF('Рейтинговая таблица организаций'!AE185&lt;5,"Количество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6" s="17">
        <f>'Рейтинговая таблица организаций'!AE185</f>
        <v>2</v>
      </c>
      <c r="AF196" s="12">
        <f>IF('Рейтинговая таблица организаций'!AE185&lt;1,0,(IF('Рейтинговая таблица организаций'!AE185&lt;5,20,100)))</f>
        <v>20</v>
      </c>
      <c r="AG196" s="12" t="s">
        <v>165</v>
      </c>
      <c r="AH196" s="12">
        <f>'Рейтинговая таблица организаций'!AF185</f>
        <v>3</v>
      </c>
      <c r="AI196" s="12">
        <f>'Рейтинговая таблица организаций'!AG185</f>
        <v>3</v>
      </c>
      <c r="AJ196" s="12" t="s">
        <v>166</v>
      </c>
      <c r="AK196" s="12">
        <f>'Рейтинговая таблица организаций'!AL185</f>
        <v>15</v>
      </c>
      <c r="AL196" s="12">
        <f>'Рейтинговая таблица организаций'!AM185</f>
        <v>15</v>
      </c>
      <c r="AM196" s="12" t="s">
        <v>167</v>
      </c>
      <c r="AN196" s="12">
        <f>'Рейтинговая таблица организаций'!AN185</f>
        <v>15</v>
      </c>
      <c r="AO196" s="12">
        <f>'Рейтинговая таблица организаций'!AO185</f>
        <v>15</v>
      </c>
      <c r="AP196" s="12" t="s">
        <v>168</v>
      </c>
      <c r="AQ196" s="12">
        <f>'Рейтинговая таблица организаций'!AP185</f>
        <v>15</v>
      </c>
      <c r="AR196" s="12">
        <f>'Рейтинговая таблица организаций'!AQ185</f>
        <v>15</v>
      </c>
      <c r="AS196" s="12" t="s">
        <v>169</v>
      </c>
      <c r="AT196" s="12">
        <f>'Рейтинговая таблица организаций'!AV185</f>
        <v>15</v>
      </c>
      <c r="AU196" s="12">
        <f>'Рейтинговая таблица организаций'!AW185</f>
        <v>15</v>
      </c>
      <c r="AV196" s="12" t="s">
        <v>170</v>
      </c>
      <c r="AW196" s="12">
        <f>'Рейтинговая таблица организаций'!AX185</f>
        <v>15</v>
      </c>
      <c r="AX196" s="12">
        <f>'Рейтинговая таблица организаций'!AY185</f>
        <v>15</v>
      </c>
      <c r="AY196" s="12" t="s">
        <v>171</v>
      </c>
      <c r="AZ196" s="12">
        <f>'Рейтинговая таблица организаций'!AZ185</f>
        <v>15</v>
      </c>
      <c r="BA196" s="12">
        <f>'Рейтинговая таблица организаций'!BA185</f>
        <v>15</v>
      </c>
    </row>
    <row r="197" spans="1:53" ht="15.75">
      <c r="A197" s="9">
        <f>'бланки '!CY188</f>
        <v>184</v>
      </c>
      <c r="B197" s="9" t="str">
        <f>'бланки '!C188</f>
        <v>Муниципальное бюджетное общеобразовательное учреждение «Синковская основная общеобразовательная школа» Верховского района Орловской области</v>
      </c>
      <c r="C197" s="9">
        <f>'для bus.gov.ru'!C186</f>
        <v>21</v>
      </c>
      <c r="D197" s="9">
        <f>'для bus.gov.ru'!D186</f>
        <v>21</v>
      </c>
      <c r="E197" s="15">
        <f>'для bus.gov.ru'!H186</f>
        <v>1</v>
      </c>
      <c r="F197" s="10" t="s">
        <v>160</v>
      </c>
      <c r="G197" s="11">
        <f>'Рейтинговая таблица организаций'!D186</f>
        <v>13</v>
      </c>
      <c r="H197" s="11">
        <f>'Рейтинговая таблица организаций'!E186</f>
        <v>13</v>
      </c>
      <c r="I197" s="10" t="s">
        <v>161</v>
      </c>
      <c r="J197" s="11">
        <f>'Рейтинговая таблица организаций'!F186</f>
        <v>48</v>
      </c>
      <c r="K197" s="11">
        <f>'Рейтинговая таблица организаций'!G186</f>
        <v>54</v>
      </c>
      <c r="L197" s="12" t="str">
        <f>IF('Рейтинговая таблица организаций'!H186&lt;1,"Отсутствуют или не функционируют дистанционные способы взаимодействия",(IF('Рейтинговая таблица организаций'!H186&lt;4,"В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7" s="17">
        <f>'Рейтинговая таблица организаций'!H186</f>
        <v>4</v>
      </c>
      <c r="N197" s="12">
        <f>IF('Рейтинговая таблица организаций'!H186&lt;1,0,(IF('Рейтинговая таблица организаций'!H186&lt;4,30,100)))</f>
        <v>100</v>
      </c>
      <c r="O197" s="12" t="s">
        <v>162</v>
      </c>
      <c r="P197" s="12">
        <f>'Рейтинговая таблица организаций'!I186</f>
        <v>21</v>
      </c>
      <c r="Q197" s="12">
        <f>'Рейтинговая таблица организаций'!J186</f>
        <v>21</v>
      </c>
      <c r="R197" s="12" t="s">
        <v>163</v>
      </c>
      <c r="S197" s="12">
        <f>'Рейтинговая таблица организаций'!K186</f>
        <v>19</v>
      </c>
      <c r="T197" s="12">
        <f>'Рейтинговая таблица организаций'!L186</f>
        <v>19</v>
      </c>
      <c r="U197" s="12" t="str">
        <f>IF('Рейтинговая таблица организаций'!U186&lt;1,"Отсутствуют комфортные условия",(IF('Рейтинговая таблица организаций'!U186&lt;5,"Количество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7" s="17">
        <f>'Рейтинговая таблица организаций'!U186</f>
        <v>5</v>
      </c>
      <c r="W197" s="12">
        <f>IF('Рейтинговая таблица организаций'!U186&lt;1,0,(IF('Рейтинговая таблица организаций'!U186&lt;4,20,100)))</f>
        <v>100</v>
      </c>
      <c r="X197" s="12" t="s">
        <v>164</v>
      </c>
      <c r="Y197" s="12">
        <f>'Рейтинговая таблица организаций'!X186</f>
        <v>21</v>
      </c>
      <c r="Z197" s="12">
        <f>'Рейтинговая таблица организаций'!Y186</f>
        <v>21</v>
      </c>
      <c r="AA197" s="12" t="str">
        <f>IF('Рейтинговая таблица организаций'!AD186&lt;1,"Отсутствуют условия доступности для инвалидов",(IF('Рейтинговая таблица организаций'!AD186&lt;5,"Количество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197" s="16">
        <f>'Рейтинговая таблица организаций'!AD186</f>
        <v>0</v>
      </c>
      <c r="AC197" s="12">
        <f>IF('Рейтинговая таблица организаций'!AD186&lt;1,0,(IF('Рейтинговая таблица организаций'!AD186&lt;5,20,100)))</f>
        <v>0</v>
      </c>
      <c r="AD197" s="12" t="str">
        <f>IF('Рейтинговая таблица организаций'!AE186&lt;1,"Отсутствуют условия доступности, позволяющие инвалидам получать услуги наравне с другими",(IF('Рейтинговая таблица организаций'!AE186&lt;5,"Количество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7" s="17">
        <f>'Рейтинговая таблица организаций'!AE186</f>
        <v>2</v>
      </c>
      <c r="AF197" s="12">
        <f>IF('Рейтинговая таблица организаций'!AE186&lt;1,0,(IF('Рейтинговая таблица организаций'!AE186&lt;5,20,100)))</f>
        <v>20</v>
      </c>
      <c r="AG197" s="12" t="s">
        <v>165</v>
      </c>
      <c r="AH197" s="12">
        <f>'Рейтинговая таблица организаций'!AF186</f>
        <v>1</v>
      </c>
      <c r="AI197" s="12">
        <f>'Рейтинговая таблица организаций'!AG186</f>
        <v>1</v>
      </c>
      <c r="AJ197" s="12" t="s">
        <v>166</v>
      </c>
      <c r="AK197" s="12">
        <f>'Рейтинговая таблица организаций'!AL186</f>
        <v>21</v>
      </c>
      <c r="AL197" s="12">
        <f>'Рейтинговая таблица организаций'!AM186</f>
        <v>21</v>
      </c>
      <c r="AM197" s="12" t="s">
        <v>167</v>
      </c>
      <c r="AN197" s="12">
        <f>'Рейтинговая таблица организаций'!AN186</f>
        <v>21</v>
      </c>
      <c r="AO197" s="12">
        <f>'Рейтинговая таблица организаций'!AO186</f>
        <v>21</v>
      </c>
      <c r="AP197" s="12" t="s">
        <v>168</v>
      </c>
      <c r="AQ197" s="12">
        <f>'Рейтинговая таблица организаций'!AP186</f>
        <v>21</v>
      </c>
      <c r="AR197" s="12">
        <f>'Рейтинговая таблица организаций'!AQ186</f>
        <v>21</v>
      </c>
      <c r="AS197" s="12" t="s">
        <v>169</v>
      </c>
      <c r="AT197" s="12">
        <f>'Рейтинговая таблица организаций'!AV186</f>
        <v>21</v>
      </c>
      <c r="AU197" s="12">
        <f>'Рейтинговая таблица организаций'!AW186</f>
        <v>21</v>
      </c>
      <c r="AV197" s="12" t="s">
        <v>170</v>
      </c>
      <c r="AW197" s="12">
        <f>'Рейтинговая таблица организаций'!AX186</f>
        <v>21</v>
      </c>
      <c r="AX197" s="12">
        <f>'Рейтинговая таблица организаций'!AY186</f>
        <v>21</v>
      </c>
      <c r="AY197" s="12" t="s">
        <v>171</v>
      </c>
      <c r="AZ197" s="12">
        <f>'Рейтинговая таблица организаций'!AZ186</f>
        <v>21</v>
      </c>
      <c r="BA197" s="12">
        <f>'Рейтинговая таблица организаций'!BA186</f>
        <v>21</v>
      </c>
    </row>
    <row r="198" spans="1:53" ht="15.75">
      <c r="A198" s="9">
        <f>'бланки '!CY189</f>
        <v>185</v>
      </c>
      <c r="B198" s="9" t="str">
        <f>'бланки '!C189</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98" s="9">
        <f>'для bus.gov.ru'!C187</f>
        <v>31</v>
      </c>
      <c r="D198" s="9">
        <f>'для bus.gov.ru'!D187</f>
        <v>34</v>
      </c>
      <c r="E198" s="15">
        <f>'для bus.gov.ru'!H187</f>
        <v>1.096774193548387</v>
      </c>
      <c r="F198" s="10" t="s">
        <v>160</v>
      </c>
      <c r="G198" s="11">
        <f>'Рейтинговая таблица организаций'!D187</f>
        <v>13</v>
      </c>
      <c r="H198" s="11">
        <f>'Рейтинговая таблица организаций'!E187</f>
        <v>13</v>
      </c>
      <c r="I198" s="10" t="s">
        <v>161</v>
      </c>
      <c r="J198" s="11">
        <f>'Рейтинговая таблица организаций'!F187</f>
        <v>47</v>
      </c>
      <c r="K198" s="11">
        <f>'Рейтинговая таблица организаций'!G187</f>
        <v>54</v>
      </c>
      <c r="L198" s="12" t="str">
        <f>IF('Рейтинговая таблица организаций'!H187&lt;1,"Отсутствуют или не функционируют дистанционные способы взаимодействия",(IF('Рейтинговая таблица организаций'!H187&lt;4,"В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8" s="17">
        <f>'Рейтинговая таблица организаций'!H187</f>
        <v>4</v>
      </c>
      <c r="N198" s="12">
        <f>IF('Рейтинговая таблица организаций'!H187&lt;1,0,(IF('Рейтинговая таблица организаций'!H187&lt;4,30,100)))</f>
        <v>100</v>
      </c>
      <c r="O198" s="12" t="s">
        <v>162</v>
      </c>
      <c r="P198" s="12">
        <f>'Рейтинговая таблица организаций'!I187</f>
        <v>15</v>
      </c>
      <c r="Q198" s="12">
        <f>'Рейтинговая таблица организаций'!J187</f>
        <v>15</v>
      </c>
      <c r="R198" s="12" t="s">
        <v>163</v>
      </c>
      <c r="S198" s="12">
        <f>'Рейтинговая таблица организаций'!K187</f>
        <v>18</v>
      </c>
      <c r="T198" s="12">
        <f>'Рейтинговая таблица организаций'!L187</f>
        <v>18</v>
      </c>
      <c r="U198" s="12" t="str">
        <f>IF('Рейтинговая таблица организаций'!U187&lt;1,"Отсутствуют комфортные условия",(IF('Рейтинговая таблица организаций'!U187&lt;5,"Количество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8" s="17">
        <f>'Рейтинговая таблица организаций'!U187</f>
        <v>5</v>
      </c>
      <c r="W198" s="12">
        <f>IF('Рейтинговая таблица организаций'!U187&lt;1,0,(IF('Рейтинговая таблица организаций'!U187&lt;4,20,100)))</f>
        <v>100</v>
      </c>
      <c r="X198" s="12" t="s">
        <v>164</v>
      </c>
      <c r="Y198" s="12">
        <f>'Рейтинговая таблица организаций'!X187</f>
        <v>35</v>
      </c>
      <c r="Z198" s="12">
        <f>'Рейтинговая таблица организаций'!Y187</f>
        <v>34</v>
      </c>
      <c r="AA198" s="12" t="str">
        <f>IF('Рейтинговая таблица организаций'!AD187&lt;1,"Отсутствуют условия доступности для инвалидов",(IF('Рейтинговая таблица организаций'!AD187&lt;5,"Количество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8" s="16">
        <f>'Рейтинговая таблица организаций'!AD187</f>
        <v>1</v>
      </c>
      <c r="AC198" s="12">
        <f>IF('Рейтинговая таблица организаций'!AD187&lt;1,0,(IF('Рейтинговая таблица организаций'!AD187&lt;5,20,100)))</f>
        <v>20</v>
      </c>
      <c r="AD198" s="12" t="str">
        <f>IF('Рейтинговая таблица организаций'!AE187&lt;1,"Отсутствуют условия доступности, позволяющие инвалидам получать услуги наравне с другими",(IF('Рейтинговая таблица организаций'!AE187&lt;5,"Количество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8" s="17">
        <f>'Рейтинговая таблица организаций'!AE187</f>
        <v>4</v>
      </c>
      <c r="AF198" s="12">
        <f>IF('Рейтинговая таблица организаций'!AE187&lt;1,0,(IF('Рейтинговая таблица организаций'!AE187&lt;5,20,100)))</f>
        <v>20</v>
      </c>
      <c r="AG198" s="12" t="s">
        <v>165</v>
      </c>
      <c r="AH198" s="12">
        <f>'Рейтинговая таблица организаций'!AF187</f>
        <v>2</v>
      </c>
      <c r="AI198" s="12">
        <f>'Рейтинговая таблица организаций'!AG187</f>
        <v>2</v>
      </c>
      <c r="AJ198" s="12" t="s">
        <v>166</v>
      </c>
      <c r="AK198" s="12">
        <f>'Рейтинговая таблица организаций'!AL187</f>
        <v>33</v>
      </c>
      <c r="AL198" s="12">
        <f>'Рейтинговая таблица организаций'!AM187</f>
        <v>34</v>
      </c>
      <c r="AM198" s="12" t="s">
        <v>167</v>
      </c>
      <c r="AN198" s="12">
        <f>'Рейтинговая таблица организаций'!AN187</f>
        <v>34</v>
      </c>
      <c r="AO198" s="12">
        <f>'Рейтинговая таблица организаций'!AO187</f>
        <v>34</v>
      </c>
      <c r="AP198" s="12" t="s">
        <v>168</v>
      </c>
      <c r="AQ198" s="12">
        <f>'Рейтинговая таблица организаций'!AP187</f>
        <v>30</v>
      </c>
      <c r="AR198" s="12">
        <f>'Рейтинговая таблица организаций'!AQ187</f>
        <v>31</v>
      </c>
      <c r="AS198" s="12" t="s">
        <v>169</v>
      </c>
      <c r="AT198" s="12">
        <f>'Рейтинговая таблица организаций'!AV187</f>
        <v>34</v>
      </c>
      <c r="AU198" s="12">
        <f>'Рейтинговая таблица организаций'!AW187</f>
        <v>34</v>
      </c>
      <c r="AV198" s="12" t="s">
        <v>170</v>
      </c>
      <c r="AW198" s="12">
        <f>'Рейтинговая таблица организаций'!AX187</f>
        <v>33</v>
      </c>
      <c r="AX198" s="12">
        <f>'Рейтинговая таблица организаций'!AY187</f>
        <v>34</v>
      </c>
      <c r="AY198" s="12" t="s">
        <v>171</v>
      </c>
      <c r="AZ198" s="12">
        <f>'Рейтинговая таблица организаций'!AZ187</f>
        <v>34</v>
      </c>
      <c r="BA198" s="12">
        <f>'Рейтинговая таблица организаций'!BA187</f>
        <v>34</v>
      </c>
    </row>
    <row r="199" spans="1:53" ht="15.75">
      <c r="A199" s="9">
        <f>'бланки '!CY190</f>
        <v>186</v>
      </c>
      <c r="B199" s="9" t="str">
        <f>'бланки '!C190</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99" s="9">
        <f>'для bus.gov.ru'!C188</f>
        <v>521</v>
      </c>
      <c r="D199" s="9">
        <f>'для bus.gov.ru'!D188</f>
        <v>414</v>
      </c>
      <c r="E199" s="15">
        <f>'для bus.gov.ru'!H188</f>
        <v>0.79462571976967367</v>
      </c>
      <c r="F199" s="10" t="s">
        <v>160</v>
      </c>
      <c r="G199" s="11">
        <f>'Рейтинговая таблица организаций'!D188</f>
        <v>14</v>
      </c>
      <c r="H199" s="11">
        <f>'Рейтинговая таблица организаций'!E188</f>
        <v>14</v>
      </c>
      <c r="I199" s="10" t="s">
        <v>161</v>
      </c>
      <c r="J199" s="11">
        <f>'Рейтинговая таблица организаций'!F188</f>
        <v>53.5</v>
      </c>
      <c r="K199" s="11">
        <f>'Рейтинговая таблица организаций'!G188</f>
        <v>56</v>
      </c>
      <c r="L199" s="12" t="str">
        <f>IF('Рейтинговая таблица организаций'!H188&lt;1,"Отсутствуют или не функционируют дистанционные способы взаимодействия",(IF('Рейтинговая таблица организаций'!H188&lt;4,"В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199" s="17">
        <f>'Рейтинговая таблица организаций'!H188</f>
        <v>4</v>
      </c>
      <c r="N199" s="12">
        <f>IF('Рейтинговая таблица организаций'!H188&lt;1,0,(IF('Рейтинговая таблица организаций'!H188&lt;4,30,100)))</f>
        <v>100</v>
      </c>
      <c r="O199" s="12" t="s">
        <v>162</v>
      </c>
      <c r="P199" s="12">
        <f>'Рейтинговая таблица организаций'!I188</f>
        <v>388</v>
      </c>
      <c r="Q199" s="12">
        <f>'Рейтинговая таблица организаций'!J188</f>
        <v>389</v>
      </c>
      <c r="R199" s="12" t="s">
        <v>163</v>
      </c>
      <c r="S199" s="12">
        <f>'Рейтинговая таблица организаций'!K188</f>
        <v>371</v>
      </c>
      <c r="T199" s="12">
        <f>'Рейтинговая таблица организаций'!L188</f>
        <v>375</v>
      </c>
      <c r="U199" s="12" t="str">
        <f>IF('Рейтинговая таблица организаций'!U188&lt;1,"Отсутствуют комфортные условия",(IF('Рейтинговая таблица организаций'!U188&lt;5,"Количество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199" s="17">
        <f>'Рейтинговая таблица организаций'!U188</f>
        <v>5</v>
      </c>
      <c r="W199" s="12">
        <f>IF('Рейтинговая таблица организаций'!U188&lt;1,0,(IF('Рейтинговая таблица организаций'!U188&lt;4,20,100)))</f>
        <v>100</v>
      </c>
      <c r="X199" s="12" t="s">
        <v>164</v>
      </c>
      <c r="Y199" s="12">
        <f>'Рейтинговая таблица организаций'!X188</f>
        <v>402</v>
      </c>
      <c r="Z199" s="12">
        <f>'Рейтинговая таблица организаций'!Y188</f>
        <v>414</v>
      </c>
      <c r="AA199" s="12" t="str">
        <f>IF('Рейтинговая таблица организаций'!AD188&lt;1,"Отсутствуют условия доступности для инвалидов",(IF('Рейтинговая таблица организаций'!AD188&lt;5,"Количество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199" s="16">
        <f>'Рейтинговая таблица организаций'!AD188</f>
        <v>3</v>
      </c>
      <c r="AC199" s="12">
        <f>IF('Рейтинговая таблица организаций'!AD188&lt;1,0,(IF('Рейтинговая таблица организаций'!AD188&lt;5,20,100)))</f>
        <v>20</v>
      </c>
      <c r="AD199" s="12" t="str">
        <f>IF('Рейтинговая таблица организаций'!AE188&lt;1,"Отсутствуют условия доступности, позволяющие инвалидам получать услуги наравне с другими",(IF('Рейтинговая таблица организаций'!AE188&lt;5,"Количество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199" s="17">
        <f>'Рейтинговая таблица организаций'!AE188</f>
        <v>4</v>
      </c>
      <c r="AF199" s="12">
        <f>IF('Рейтинговая таблица организаций'!AE188&lt;1,0,(IF('Рейтинговая таблица организаций'!AE188&lt;5,20,100)))</f>
        <v>20</v>
      </c>
      <c r="AG199" s="12" t="s">
        <v>165</v>
      </c>
      <c r="AH199" s="12">
        <f>'Рейтинговая таблица организаций'!AF188</f>
        <v>286</v>
      </c>
      <c r="AI199" s="12">
        <f>'Рейтинговая таблица организаций'!AG188</f>
        <v>300</v>
      </c>
      <c r="AJ199" s="12" t="s">
        <v>166</v>
      </c>
      <c r="AK199" s="12">
        <f>'Рейтинговая таблица организаций'!AL188</f>
        <v>413</v>
      </c>
      <c r="AL199" s="12">
        <f>'Рейтинговая таблица организаций'!AM188</f>
        <v>414</v>
      </c>
      <c r="AM199" s="12" t="s">
        <v>167</v>
      </c>
      <c r="AN199" s="12">
        <f>'Рейтинговая таблица организаций'!AN188</f>
        <v>407</v>
      </c>
      <c r="AO199" s="12">
        <f>'Рейтинговая таблица организаций'!AO188</f>
        <v>414</v>
      </c>
      <c r="AP199" s="12" t="s">
        <v>168</v>
      </c>
      <c r="AQ199" s="12">
        <f>'Рейтинговая таблица организаций'!AP188</f>
        <v>370</v>
      </c>
      <c r="AR199" s="12">
        <f>'Рейтинговая таблица организаций'!AQ188</f>
        <v>374</v>
      </c>
      <c r="AS199" s="12" t="s">
        <v>169</v>
      </c>
      <c r="AT199" s="12">
        <f>'Рейтинговая таблица организаций'!AV188</f>
        <v>407</v>
      </c>
      <c r="AU199" s="12">
        <f>'Рейтинговая таблица организаций'!AW188</f>
        <v>414</v>
      </c>
      <c r="AV199" s="12" t="s">
        <v>170</v>
      </c>
      <c r="AW199" s="12">
        <f>'Рейтинговая таблица организаций'!AX188</f>
        <v>411</v>
      </c>
      <c r="AX199" s="12">
        <f>'Рейтинговая таблица организаций'!AY188</f>
        <v>414</v>
      </c>
      <c r="AY199" s="12" t="s">
        <v>171</v>
      </c>
      <c r="AZ199" s="12">
        <f>'Рейтинговая таблица организаций'!AZ188</f>
        <v>411</v>
      </c>
      <c r="BA199" s="12">
        <f>'Рейтинговая таблица организаций'!BA188</f>
        <v>414</v>
      </c>
    </row>
    <row r="200" spans="1:53" ht="15.75">
      <c r="A200" s="9">
        <f>'бланки '!CY191</f>
        <v>187</v>
      </c>
      <c r="B200" s="9" t="str">
        <f>'бланки '!C191</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200" s="9">
        <f>'для bus.gov.ru'!C189</f>
        <v>517</v>
      </c>
      <c r="D200" s="9">
        <f>'для bus.gov.ru'!D189</f>
        <v>390</v>
      </c>
      <c r="E200" s="15">
        <f>'для bus.gov.ru'!H189</f>
        <v>0.75435203094777559</v>
      </c>
      <c r="F200" s="10" t="s">
        <v>160</v>
      </c>
      <c r="G200" s="11">
        <f>'Рейтинговая таблица организаций'!D189</f>
        <v>14</v>
      </c>
      <c r="H200" s="11">
        <f>'Рейтинговая таблица организаций'!E189</f>
        <v>14</v>
      </c>
      <c r="I200" s="10" t="s">
        <v>161</v>
      </c>
      <c r="J200" s="11">
        <f>'Рейтинговая таблица организаций'!F189</f>
        <v>58</v>
      </c>
      <c r="K200" s="11">
        <f>'Рейтинговая таблица организаций'!G189</f>
        <v>58</v>
      </c>
      <c r="L200" s="12" t="str">
        <f>IF('Рейтинговая таблица организаций'!H189&lt;1,"Отсутствуют или не функционируют дистанционные способы взаимодействия",(IF('Рейтинговая таблица организаций'!H189&lt;4,"В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0" s="17">
        <f>'Рейтинговая таблица организаций'!H189</f>
        <v>4</v>
      </c>
      <c r="N200" s="12">
        <f>IF('Рейтинговая таблица организаций'!H189&lt;1,0,(IF('Рейтинговая таблица организаций'!H189&lt;4,30,100)))</f>
        <v>100</v>
      </c>
      <c r="O200" s="12" t="s">
        <v>162</v>
      </c>
      <c r="P200" s="12">
        <f>'Рейтинговая таблица организаций'!I189</f>
        <v>292</v>
      </c>
      <c r="Q200" s="12">
        <f>'Рейтинговая таблица организаций'!J189</f>
        <v>292</v>
      </c>
      <c r="R200" s="12" t="s">
        <v>163</v>
      </c>
      <c r="S200" s="12">
        <f>'Рейтинговая таблица организаций'!K189</f>
        <v>325</v>
      </c>
      <c r="T200" s="12">
        <f>'Рейтинговая таблица организаций'!L189</f>
        <v>332</v>
      </c>
      <c r="U200" s="12" t="str">
        <f>IF('Рейтинговая таблица организаций'!U189&lt;1,"Отсутствуют комфортные условия",(IF('Рейтинговая таблица организаций'!U189&lt;5,"Количество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0" s="17">
        <f>'Рейтинговая таблица организаций'!U189</f>
        <v>5</v>
      </c>
      <c r="W200" s="12">
        <f>IF('Рейтинговая таблица организаций'!U189&lt;1,0,(IF('Рейтинговая таблица организаций'!U189&lt;4,20,100)))</f>
        <v>100</v>
      </c>
      <c r="X200" s="12" t="s">
        <v>164</v>
      </c>
      <c r="Y200" s="12">
        <f>'Рейтинговая таблица организаций'!X189</f>
        <v>387</v>
      </c>
      <c r="Z200" s="12">
        <f>'Рейтинговая таблица организаций'!Y189</f>
        <v>390</v>
      </c>
      <c r="AA200" s="12" t="str">
        <f>IF('Рейтинговая таблица организаций'!AD189&lt;1,"Отсутствуют условия доступности для инвалидов",(IF('Рейтинговая таблица организаций'!AD189&lt;5,"Количество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0" s="16">
        <f>'Рейтинговая таблица организаций'!AD189</f>
        <v>3</v>
      </c>
      <c r="AC200" s="12">
        <f>IF('Рейтинговая таблица организаций'!AD189&lt;1,0,(IF('Рейтинговая таблица организаций'!AD189&lt;5,20,100)))</f>
        <v>20</v>
      </c>
      <c r="AD200" s="12" t="str">
        <f>IF('Рейтинговая таблица организаций'!AE189&lt;1,"Отсутствуют условия доступности, позволяющие инвалидам получать услуги наравне с другими",(IF('Рейтинговая таблица организаций'!AE189&lt;5,"Количество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0" s="17">
        <f>'Рейтинговая таблица организаций'!AE189</f>
        <v>6</v>
      </c>
      <c r="AF200" s="12">
        <f>IF('Рейтинговая таблица организаций'!AE189&lt;1,0,(IF('Рейтинговая таблица организаций'!AE189&lt;5,20,100)))</f>
        <v>100</v>
      </c>
      <c r="AG200" s="12" t="s">
        <v>165</v>
      </c>
      <c r="AH200" s="12">
        <f>'Рейтинговая таблица организаций'!AF189</f>
        <v>172</v>
      </c>
      <c r="AI200" s="12">
        <f>'Рейтинговая таблица организаций'!AG189</f>
        <v>179</v>
      </c>
      <c r="AJ200" s="12" t="s">
        <v>166</v>
      </c>
      <c r="AK200" s="12">
        <f>'Рейтинговая таблица организаций'!AL189</f>
        <v>380</v>
      </c>
      <c r="AL200" s="12">
        <f>'Рейтинговая таблица организаций'!AM189</f>
        <v>390</v>
      </c>
      <c r="AM200" s="12" t="s">
        <v>167</v>
      </c>
      <c r="AN200" s="12">
        <f>'Рейтинговая таблица организаций'!AN189</f>
        <v>381</v>
      </c>
      <c r="AO200" s="12">
        <f>'Рейтинговая таблица организаций'!AO189</f>
        <v>390</v>
      </c>
      <c r="AP200" s="12" t="s">
        <v>168</v>
      </c>
      <c r="AQ200" s="12">
        <f>'Рейтинговая таблица организаций'!AP189</f>
        <v>306</v>
      </c>
      <c r="AR200" s="12">
        <f>'Рейтинговая таблица организаций'!AQ189</f>
        <v>320</v>
      </c>
      <c r="AS200" s="12" t="s">
        <v>169</v>
      </c>
      <c r="AT200" s="12">
        <f>'Рейтинговая таблица организаций'!AV189</f>
        <v>387</v>
      </c>
      <c r="AU200" s="12">
        <f>'Рейтинговая таблица организаций'!AW189</f>
        <v>390</v>
      </c>
      <c r="AV200" s="12" t="s">
        <v>170</v>
      </c>
      <c r="AW200" s="12">
        <f>'Рейтинговая таблица организаций'!AX189</f>
        <v>381</v>
      </c>
      <c r="AX200" s="12">
        <f>'Рейтинговая таблица организаций'!AY189</f>
        <v>390</v>
      </c>
      <c r="AY200" s="12" t="s">
        <v>171</v>
      </c>
      <c r="AZ200" s="12">
        <f>'Рейтинговая таблица организаций'!AZ189</f>
        <v>372</v>
      </c>
      <c r="BA200" s="12">
        <f>'Рейтинговая таблица организаций'!BA189</f>
        <v>390</v>
      </c>
    </row>
    <row r="201" spans="1:53" ht="15.75">
      <c r="A201" s="9">
        <f>'бланки '!CY192</f>
        <v>188</v>
      </c>
      <c r="B201" s="9" t="str">
        <f>'бланки '!C192</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201" s="9">
        <f>'для bus.gov.ru'!C190</f>
        <v>1281</v>
      </c>
      <c r="D201" s="9">
        <f>'для bus.gov.ru'!D190</f>
        <v>600</v>
      </c>
      <c r="E201" s="15">
        <f>'для bus.gov.ru'!H190</f>
        <v>0.46838407494145201</v>
      </c>
      <c r="F201" s="10" t="s">
        <v>160</v>
      </c>
      <c r="G201" s="11">
        <f>'Рейтинговая таблица организаций'!D190</f>
        <v>14</v>
      </c>
      <c r="H201" s="11">
        <f>'Рейтинговая таблица организаций'!E190</f>
        <v>14</v>
      </c>
      <c r="I201" s="10" t="s">
        <v>161</v>
      </c>
      <c r="J201" s="11">
        <f>'Рейтинговая таблица организаций'!F190</f>
        <v>53.5</v>
      </c>
      <c r="K201" s="11">
        <f>'Рейтинговая таблица организаций'!G190</f>
        <v>55</v>
      </c>
      <c r="L201" s="12" t="str">
        <f>IF('Рейтинговая таблица организаций'!H190&lt;1,"Отсутствуют или не функционируют дистанционные способы взаимодействия",(IF('Рейтинговая таблица организаций'!H190&lt;4,"В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1" s="17">
        <f>'Рейтинговая таблица организаций'!H190</f>
        <v>4</v>
      </c>
      <c r="N201" s="12">
        <f>IF('Рейтинговая таблица организаций'!H190&lt;1,0,(IF('Рейтинговая таблица организаций'!H190&lt;4,30,100)))</f>
        <v>100</v>
      </c>
      <c r="O201" s="12" t="s">
        <v>162</v>
      </c>
      <c r="P201" s="12">
        <f>'Рейтинговая таблица организаций'!I190</f>
        <v>522</v>
      </c>
      <c r="Q201" s="12">
        <f>'Рейтинговая таблица организаций'!J190</f>
        <v>534</v>
      </c>
      <c r="R201" s="12" t="s">
        <v>163</v>
      </c>
      <c r="S201" s="12">
        <f>'Рейтинговая таблица организаций'!K190</f>
        <v>519</v>
      </c>
      <c r="T201" s="12">
        <f>'Рейтинговая таблица организаций'!L190</f>
        <v>534</v>
      </c>
      <c r="U201" s="12" t="str">
        <f>IF('Рейтинговая таблица организаций'!U190&lt;1,"Отсутствуют комфортные условия",(IF('Рейтинговая таблица организаций'!U190&lt;5,"Количество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1" s="17">
        <f>'Рейтинговая таблица организаций'!U190</f>
        <v>5</v>
      </c>
      <c r="W201" s="12">
        <f>IF('Рейтинговая таблица организаций'!U190&lt;1,0,(IF('Рейтинговая таблица организаций'!U190&lt;4,20,100)))</f>
        <v>100</v>
      </c>
      <c r="X201" s="12" t="s">
        <v>164</v>
      </c>
      <c r="Y201" s="12">
        <f>'Рейтинговая таблица организаций'!X190</f>
        <v>598</v>
      </c>
      <c r="Z201" s="12">
        <f>'Рейтинговая таблица организаций'!Y190</f>
        <v>600</v>
      </c>
      <c r="AA201" s="12" t="str">
        <f>IF('Рейтинговая таблица организаций'!AD190&lt;1,"Отсутствуют условия доступности для инвалидов",(IF('Рейтинговая таблица организаций'!AD190&lt;5,"Количество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1" s="16">
        <f>'Рейтинговая таблица организаций'!AD190</f>
        <v>3</v>
      </c>
      <c r="AC201" s="12">
        <f>IF('Рейтинговая таблица организаций'!AD190&lt;1,0,(IF('Рейтинговая таблица организаций'!AD190&lt;5,20,100)))</f>
        <v>20</v>
      </c>
      <c r="AD201" s="12" t="str">
        <f>IF('Рейтинговая таблица организаций'!AE190&lt;1,"Отсутствуют условия доступности, позволяющие инвалидам получать услуги наравне с другими",(IF('Рейтинговая таблица организаций'!AE190&lt;5,"Количество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1" s="17">
        <f>'Рейтинговая таблица организаций'!AE190</f>
        <v>5</v>
      </c>
      <c r="AF201" s="12">
        <f>IF('Рейтинговая таблица организаций'!AE190&lt;1,0,(IF('Рейтинговая таблица организаций'!AE190&lt;5,20,100)))</f>
        <v>100</v>
      </c>
      <c r="AG201" s="12" t="s">
        <v>165</v>
      </c>
      <c r="AH201" s="12">
        <f>'Рейтинговая таблица организаций'!AF190</f>
        <v>403</v>
      </c>
      <c r="AI201" s="12">
        <f>'Рейтинговая таблица организаций'!AG190</f>
        <v>433</v>
      </c>
      <c r="AJ201" s="12" t="s">
        <v>166</v>
      </c>
      <c r="AK201" s="12">
        <f>'Рейтинговая таблица организаций'!AL190</f>
        <v>577</v>
      </c>
      <c r="AL201" s="12">
        <f>'Рейтинговая таблица организаций'!AM190</f>
        <v>600</v>
      </c>
      <c r="AM201" s="12" t="s">
        <v>167</v>
      </c>
      <c r="AN201" s="12">
        <f>'Рейтинговая таблица организаций'!AN190</f>
        <v>590</v>
      </c>
      <c r="AO201" s="12">
        <f>'Рейтинговая таблица организаций'!AO190</f>
        <v>600</v>
      </c>
      <c r="AP201" s="12" t="s">
        <v>168</v>
      </c>
      <c r="AQ201" s="12">
        <f>'Рейтинговая таблица организаций'!AP190</f>
        <v>518</v>
      </c>
      <c r="AR201" s="12">
        <f>'Рейтинговая таблица организаций'!AQ190</f>
        <v>526</v>
      </c>
      <c r="AS201" s="12" t="s">
        <v>169</v>
      </c>
      <c r="AT201" s="12">
        <f>'Рейтинговая таблица организаций'!AV190</f>
        <v>581</v>
      </c>
      <c r="AU201" s="12">
        <f>'Рейтинговая таблица организаций'!AW190</f>
        <v>600</v>
      </c>
      <c r="AV201" s="12" t="s">
        <v>170</v>
      </c>
      <c r="AW201" s="12">
        <f>'Рейтинговая таблица организаций'!AX190</f>
        <v>578</v>
      </c>
      <c r="AX201" s="12">
        <f>'Рейтинговая таблица организаций'!AY190</f>
        <v>600</v>
      </c>
      <c r="AY201" s="12" t="s">
        <v>171</v>
      </c>
      <c r="AZ201" s="12">
        <f>'Рейтинговая таблица организаций'!AZ190</f>
        <v>598</v>
      </c>
      <c r="BA201" s="12">
        <f>'Рейтинговая таблица организаций'!BA190</f>
        <v>600</v>
      </c>
    </row>
    <row r="202" spans="1:53" ht="15.75">
      <c r="A202" s="9">
        <f>'бланки '!CY193</f>
        <v>189</v>
      </c>
      <c r="B202" s="9" t="str">
        <f>'бланки '!C193</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202" s="9">
        <f>'для bus.gov.ru'!C191</f>
        <v>261</v>
      </c>
      <c r="D202" s="9">
        <f>'для bus.gov.ru'!D191</f>
        <v>208</v>
      </c>
      <c r="E202" s="15">
        <f>'для bus.gov.ru'!H191</f>
        <v>0.79693486590038309</v>
      </c>
      <c r="F202" s="10" t="s">
        <v>160</v>
      </c>
      <c r="G202" s="11">
        <f>'Рейтинговая таблица организаций'!D191</f>
        <v>13</v>
      </c>
      <c r="H202" s="11">
        <f>'Рейтинговая таблица организаций'!E191</f>
        <v>13</v>
      </c>
      <c r="I202" s="10" t="s">
        <v>161</v>
      </c>
      <c r="J202" s="11">
        <f>'Рейтинговая таблица организаций'!F191</f>
        <v>49.5</v>
      </c>
      <c r="K202" s="11">
        <f>'Рейтинговая таблица организаций'!G191</f>
        <v>54</v>
      </c>
      <c r="L202" s="12" t="str">
        <f>IF('Рейтинговая таблица организаций'!H191&lt;1,"Отсутствуют или не функционируют дистанционные способы взаимодействия",(IF('Рейтинговая таблица организаций'!H191&lt;4,"В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02" s="17">
        <f>'Рейтинговая таблица организаций'!H191</f>
        <v>3</v>
      </c>
      <c r="N202" s="12">
        <f>IF('Рейтинговая таблица организаций'!H191&lt;1,0,(IF('Рейтинговая таблица организаций'!H191&lt;4,30,100)))</f>
        <v>30</v>
      </c>
      <c r="O202" s="12" t="s">
        <v>162</v>
      </c>
      <c r="P202" s="12">
        <f>'Рейтинговая таблица организаций'!I191</f>
        <v>175</v>
      </c>
      <c r="Q202" s="12">
        <f>'Рейтинговая таблица организаций'!J191</f>
        <v>175</v>
      </c>
      <c r="R202" s="12" t="s">
        <v>163</v>
      </c>
      <c r="S202" s="12">
        <f>'Рейтинговая таблица организаций'!K191</f>
        <v>161</v>
      </c>
      <c r="T202" s="12">
        <f>'Рейтинговая таблица организаций'!L191</f>
        <v>169</v>
      </c>
      <c r="U202" s="12" t="str">
        <f>IF('Рейтинговая таблица организаций'!U191&lt;1,"Отсутствуют комфортные условия",(IF('Рейтинговая таблица организаций'!U191&lt;5,"Количество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2" s="17">
        <f>'Рейтинговая таблица организаций'!U191</f>
        <v>5</v>
      </c>
      <c r="W202" s="12">
        <f>IF('Рейтинговая таблица организаций'!U191&lt;1,0,(IF('Рейтинговая таблица организаций'!U191&lt;4,20,100)))</f>
        <v>100</v>
      </c>
      <c r="X202" s="12" t="s">
        <v>164</v>
      </c>
      <c r="Y202" s="12">
        <f>'Рейтинговая таблица организаций'!X191</f>
        <v>207</v>
      </c>
      <c r="Z202" s="12">
        <f>'Рейтинговая таблица организаций'!Y191</f>
        <v>208</v>
      </c>
      <c r="AA202" s="12" t="str">
        <f>IF('Рейтинговая таблица организаций'!AD191&lt;1,"Отсутствуют условия доступности для инвалидов",(IF('Рейтинговая таблица организаций'!AD191&lt;5,"Количество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2" s="16">
        <f>'Рейтинговая таблица организаций'!AD191</f>
        <v>1</v>
      </c>
      <c r="AC202" s="12">
        <f>IF('Рейтинговая таблица организаций'!AD191&lt;1,0,(IF('Рейтинговая таблица организаций'!AD191&lt;5,20,100)))</f>
        <v>20</v>
      </c>
      <c r="AD202" s="12" t="str">
        <f>IF('Рейтинговая таблица организаций'!AE191&lt;1,"Отсутствуют условия доступности, позволяющие инвалидам получать услуги наравне с другими",(IF('Рейтинговая таблица организаций'!AE191&lt;5,"Количество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2" s="17">
        <f>'Рейтинговая таблица организаций'!AE191</f>
        <v>3</v>
      </c>
      <c r="AF202" s="12">
        <f>IF('Рейтинговая таблица организаций'!AE191&lt;1,0,(IF('Рейтинговая таблица организаций'!AE191&lt;5,20,100)))</f>
        <v>20</v>
      </c>
      <c r="AG202" s="12" t="s">
        <v>165</v>
      </c>
      <c r="AH202" s="12">
        <f>'Рейтинговая таблица организаций'!AF191</f>
        <v>128</v>
      </c>
      <c r="AI202" s="12">
        <f>'Рейтинговая таблица организаций'!AG191</f>
        <v>136</v>
      </c>
      <c r="AJ202" s="12" t="s">
        <v>166</v>
      </c>
      <c r="AK202" s="12">
        <f>'Рейтинговая таблица организаций'!AL191</f>
        <v>204</v>
      </c>
      <c r="AL202" s="12">
        <f>'Рейтинговая таблица организаций'!AM191</f>
        <v>208</v>
      </c>
      <c r="AM202" s="12" t="s">
        <v>167</v>
      </c>
      <c r="AN202" s="12">
        <f>'Рейтинговая таблица организаций'!AN191</f>
        <v>205</v>
      </c>
      <c r="AO202" s="12">
        <f>'Рейтинговая таблица организаций'!AO191</f>
        <v>208</v>
      </c>
      <c r="AP202" s="12" t="s">
        <v>168</v>
      </c>
      <c r="AQ202" s="12">
        <f>'Рейтинговая таблица организаций'!AP191</f>
        <v>171</v>
      </c>
      <c r="AR202" s="12">
        <f>'Рейтинговая таблица организаций'!AQ191</f>
        <v>178</v>
      </c>
      <c r="AS202" s="12" t="s">
        <v>169</v>
      </c>
      <c r="AT202" s="12">
        <f>'Рейтинговая таблица организаций'!AV191</f>
        <v>203</v>
      </c>
      <c r="AU202" s="12">
        <f>'Рейтинговая таблица организаций'!AW191</f>
        <v>208</v>
      </c>
      <c r="AV202" s="12" t="s">
        <v>170</v>
      </c>
      <c r="AW202" s="12">
        <f>'Рейтинговая таблица организаций'!AX191</f>
        <v>207</v>
      </c>
      <c r="AX202" s="12">
        <f>'Рейтинговая таблица организаций'!AY191</f>
        <v>208</v>
      </c>
      <c r="AY202" s="12" t="s">
        <v>171</v>
      </c>
      <c r="AZ202" s="12">
        <f>'Рейтинговая таблица организаций'!AZ191</f>
        <v>208</v>
      </c>
      <c r="BA202" s="12">
        <f>'Рейтинговая таблица организаций'!BA191</f>
        <v>208</v>
      </c>
    </row>
    <row r="203" spans="1:53" ht="15.75">
      <c r="A203" s="9">
        <f>'бланки '!CY194</f>
        <v>190</v>
      </c>
      <c r="B203" s="9" t="str">
        <f>'бланки '!C194</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203" s="9">
        <f>'для bus.gov.ru'!C192</f>
        <v>253</v>
      </c>
      <c r="D203" s="9">
        <f>'для bus.gov.ru'!D192</f>
        <v>193</v>
      </c>
      <c r="E203" s="15">
        <f>'для bus.gov.ru'!H192</f>
        <v>0.76284584980237158</v>
      </c>
      <c r="F203" s="10" t="s">
        <v>160</v>
      </c>
      <c r="G203" s="11">
        <f>'Рейтинговая таблица организаций'!D192</f>
        <v>14</v>
      </c>
      <c r="H203" s="11">
        <f>'Рейтинговая таблица организаций'!E192</f>
        <v>14</v>
      </c>
      <c r="I203" s="10" t="s">
        <v>161</v>
      </c>
      <c r="J203" s="11">
        <f>'Рейтинговая таблица организаций'!F192</f>
        <v>56</v>
      </c>
      <c r="K203" s="11">
        <f>'Рейтинговая таблица организаций'!G192</f>
        <v>56</v>
      </c>
      <c r="L203" s="12" t="str">
        <f>IF('Рейтинговая таблица организаций'!H192&lt;1,"Отсутствуют или не функционируют дистанционные способы взаимодействия",(IF('Рейтинговая таблица организаций'!H192&lt;4,"В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3" s="17">
        <f>'Рейтинговая таблица организаций'!H192</f>
        <v>4</v>
      </c>
      <c r="N203" s="12">
        <f>IF('Рейтинговая таблица организаций'!H192&lt;1,0,(IF('Рейтинговая таблица организаций'!H192&lt;4,30,100)))</f>
        <v>100</v>
      </c>
      <c r="O203" s="12" t="s">
        <v>162</v>
      </c>
      <c r="P203" s="12">
        <f>'Рейтинговая таблица организаций'!I192</f>
        <v>175</v>
      </c>
      <c r="Q203" s="12">
        <f>'Рейтинговая таблица организаций'!J192</f>
        <v>177</v>
      </c>
      <c r="R203" s="12" t="s">
        <v>163</v>
      </c>
      <c r="S203" s="12">
        <f>'Рейтинговая таблица организаций'!K192</f>
        <v>170</v>
      </c>
      <c r="T203" s="12">
        <f>'Рейтинговая таблица организаций'!L192</f>
        <v>173</v>
      </c>
      <c r="U203" s="12" t="str">
        <f>IF('Рейтинговая таблица организаций'!U192&lt;1,"Отсутствуют комфортные условия",(IF('Рейтинговая таблица организаций'!U192&lt;5,"Количество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3" s="17">
        <f>'Рейтинговая таблица организаций'!U192</f>
        <v>5</v>
      </c>
      <c r="W203" s="12">
        <f>IF('Рейтинговая таблица организаций'!U192&lt;1,0,(IF('Рейтинговая таблица организаций'!U192&lt;4,20,100)))</f>
        <v>100</v>
      </c>
      <c r="X203" s="12" t="s">
        <v>164</v>
      </c>
      <c r="Y203" s="12">
        <f>'Рейтинговая таблица организаций'!X192</f>
        <v>192</v>
      </c>
      <c r="Z203" s="12">
        <f>'Рейтинговая таблица организаций'!Y192</f>
        <v>193</v>
      </c>
      <c r="AA203" s="12" t="str">
        <f>IF('Рейтинговая таблица организаций'!AD192&lt;1,"Отсутствуют условия доступности для инвалидов",(IF('Рейтинговая таблица организаций'!AD192&lt;5,"Количество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3" s="16">
        <f>'Рейтинговая таблица организаций'!AD192</f>
        <v>1</v>
      </c>
      <c r="AC203" s="12">
        <f>IF('Рейтинговая таблица организаций'!AD192&lt;1,0,(IF('Рейтинговая таблица организаций'!AD192&lt;5,20,100)))</f>
        <v>20</v>
      </c>
      <c r="AD203" s="12" t="str">
        <f>IF('Рейтинговая таблица организаций'!AE192&lt;1,"Отсутствуют условия доступности, позволяющие инвалидам получать услуги наравне с другими",(IF('Рейтинговая таблица организаций'!AE192&lt;5,"Количество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3" s="17">
        <f>'Рейтинговая таблица организаций'!AE192</f>
        <v>5</v>
      </c>
      <c r="AF203" s="12">
        <f>IF('Рейтинговая таблица организаций'!AE192&lt;1,0,(IF('Рейтинговая таблица организаций'!AE192&lt;5,20,100)))</f>
        <v>100</v>
      </c>
      <c r="AG203" s="12" t="s">
        <v>165</v>
      </c>
      <c r="AH203" s="12">
        <f>'Рейтинговая таблица организаций'!AF192</f>
        <v>126</v>
      </c>
      <c r="AI203" s="12">
        <f>'Рейтинговая таблица организаций'!AG192</f>
        <v>129</v>
      </c>
      <c r="AJ203" s="12" t="s">
        <v>166</v>
      </c>
      <c r="AK203" s="12">
        <f>'Рейтинговая таблица организаций'!AL192</f>
        <v>191</v>
      </c>
      <c r="AL203" s="12">
        <f>'Рейтинговая таблица организаций'!AM192</f>
        <v>193</v>
      </c>
      <c r="AM203" s="12" t="s">
        <v>167</v>
      </c>
      <c r="AN203" s="12">
        <f>'Рейтинговая таблица организаций'!AN192</f>
        <v>188</v>
      </c>
      <c r="AO203" s="12">
        <f>'Рейтинговая таблица организаций'!AO192</f>
        <v>193</v>
      </c>
      <c r="AP203" s="12" t="s">
        <v>168</v>
      </c>
      <c r="AQ203" s="12">
        <f>'Рейтинговая таблица организаций'!AP192</f>
        <v>174</v>
      </c>
      <c r="AR203" s="12">
        <f>'Рейтинговая таблица организаций'!AQ192</f>
        <v>175</v>
      </c>
      <c r="AS203" s="12" t="s">
        <v>169</v>
      </c>
      <c r="AT203" s="12">
        <f>'Рейтинговая таблица организаций'!AV192</f>
        <v>190</v>
      </c>
      <c r="AU203" s="12">
        <f>'Рейтинговая таблица организаций'!AW192</f>
        <v>193</v>
      </c>
      <c r="AV203" s="12" t="s">
        <v>170</v>
      </c>
      <c r="AW203" s="12">
        <f>'Рейтинговая таблица организаций'!AX192</f>
        <v>187</v>
      </c>
      <c r="AX203" s="12">
        <f>'Рейтинговая таблица организаций'!AY192</f>
        <v>193</v>
      </c>
      <c r="AY203" s="12" t="s">
        <v>171</v>
      </c>
      <c r="AZ203" s="12">
        <f>'Рейтинговая таблица организаций'!AZ192</f>
        <v>186</v>
      </c>
      <c r="BA203" s="12">
        <f>'Рейтинговая таблица организаций'!BA192</f>
        <v>193</v>
      </c>
    </row>
    <row r="204" spans="1:53" ht="15.75">
      <c r="A204" s="9">
        <f>'бланки '!CY195</f>
        <v>191</v>
      </c>
      <c r="B204" s="9" t="str">
        <f>'бланки '!C195</f>
        <v>Муниципальное бюджетное общеобразовательное учреждение «Салтыковская средняя общеобразовательная школа» Орловского района Орловской области</v>
      </c>
      <c r="C204" s="9">
        <f>'для bus.gov.ru'!C193</f>
        <v>86</v>
      </c>
      <c r="D204" s="9">
        <f>'для bus.gov.ru'!D193</f>
        <v>65</v>
      </c>
      <c r="E204" s="15">
        <f>'для bus.gov.ru'!H193</f>
        <v>0.7558139534883721</v>
      </c>
      <c r="F204" s="10" t="s">
        <v>160</v>
      </c>
      <c r="G204" s="11">
        <f>'Рейтинговая таблица организаций'!D193</f>
        <v>14</v>
      </c>
      <c r="H204" s="11">
        <f>'Рейтинговая таблица организаций'!E193</f>
        <v>14</v>
      </c>
      <c r="I204" s="10" t="s">
        <v>161</v>
      </c>
      <c r="J204" s="11">
        <f>'Рейтинговая таблица организаций'!F193</f>
        <v>54</v>
      </c>
      <c r="K204" s="11">
        <f>'Рейтинговая таблица организаций'!G193</f>
        <v>56</v>
      </c>
      <c r="L204" s="12" t="str">
        <f>IF('Рейтинговая таблица организаций'!H193&lt;1,"Отсутствуют или не функционируют дистанционные способы взаимодействия",(IF('Рейтинговая таблица организаций'!H193&lt;4,"В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4" s="17">
        <f>'Рейтинговая таблица организаций'!H193</f>
        <v>4</v>
      </c>
      <c r="N204" s="12">
        <f>IF('Рейтинговая таблица организаций'!H193&lt;1,0,(IF('Рейтинговая таблица организаций'!H193&lt;4,30,100)))</f>
        <v>100</v>
      </c>
      <c r="O204" s="12" t="s">
        <v>162</v>
      </c>
      <c r="P204" s="12">
        <f>'Рейтинговая таблица организаций'!I193</f>
        <v>56</v>
      </c>
      <c r="Q204" s="12">
        <f>'Рейтинговая таблица организаций'!J193</f>
        <v>56</v>
      </c>
      <c r="R204" s="12" t="s">
        <v>163</v>
      </c>
      <c r="S204" s="12">
        <f>'Рейтинговая таблица организаций'!K193</f>
        <v>57</v>
      </c>
      <c r="T204" s="12">
        <f>'Рейтинговая таблица организаций'!L193</f>
        <v>57</v>
      </c>
      <c r="U204" s="12" t="str">
        <f>IF('Рейтинговая таблица организаций'!U193&lt;1,"Отсутствуют комфортные условия",(IF('Рейтинговая таблица организаций'!U193&lt;5,"Количество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4" s="17">
        <f>'Рейтинговая таблица организаций'!U193</f>
        <v>5</v>
      </c>
      <c r="W204" s="12">
        <f>IF('Рейтинговая таблица организаций'!U193&lt;1,0,(IF('Рейтинговая таблица организаций'!U193&lt;4,20,100)))</f>
        <v>100</v>
      </c>
      <c r="X204" s="12" t="s">
        <v>164</v>
      </c>
      <c r="Y204" s="12">
        <f>'Рейтинговая таблица организаций'!X193</f>
        <v>62</v>
      </c>
      <c r="Z204" s="12">
        <f>'Рейтинговая таблица организаций'!Y193</f>
        <v>65</v>
      </c>
      <c r="AA204" s="12" t="str">
        <f>IF('Рейтинговая таблица организаций'!AD193&lt;1,"Отсутствуют условия доступности для инвалидов",(IF('Рейтинговая таблица организаций'!AD193&lt;5,"Количество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4" s="16">
        <f>'Рейтинговая таблица организаций'!AD193</f>
        <v>2</v>
      </c>
      <c r="AC204" s="12">
        <f>IF('Рейтинговая таблица организаций'!AD193&lt;1,0,(IF('Рейтинговая таблица организаций'!AD193&lt;5,20,100)))</f>
        <v>20</v>
      </c>
      <c r="AD204" s="12" t="str">
        <f>IF('Рейтинговая таблица организаций'!AE193&lt;1,"Отсутствуют условия доступности, позволяющие инвалидам получать услуги наравне с другими",(IF('Рейтинговая таблица организаций'!AE193&lt;5,"Количество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4" s="17">
        <f>'Рейтинговая таблица организаций'!AE193</f>
        <v>4</v>
      </c>
      <c r="AF204" s="12">
        <f>IF('Рейтинговая таблица организаций'!AE193&lt;1,0,(IF('Рейтинговая таблица организаций'!AE193&lt;5,20,100)))</f>
        <v>20</v>
      </c>
      <c r="AG204" s="12" t="s">
        <v>165</v>
      </c>
      <c r="AH204" s="12">
        <f>'Рейтинговая таблица организаций'!AF193</f>
        <v>25</v>
      </c>
      <c r="AI204" s="12">
        <f>'Рейтинговая таблица организаций'!AG193</f>
        <v>28</v>
      </c>
      <c r="AJ204" s="12" t="s">
        <v>166</v>
      </c>
      <c r="AK204" s="12">
        <f>'Рейтинговая таблица организаций'!AL193</f>
        <v>63</v>
      </c>
      <c r="AL204" s="12">
        <f>'Рейтинговая таблица организаций'!AM193</f>
        <v>65</v>
      </c>
      <c r="AM204" s="12" t="s">
        <v>167</v>
      </c>
      <c r="AN204" s="12">
        <f>'Рейтинговая таблица организаций'!AN193</f>
        <v>64</v>
      </c>
      <c r="AO204" s="12">
        <f>'Рейтинговая таблица организаций'!AO193</f>
        <v>65</v>
      </c>
      <c r="AP204" s="12" t="s">
        <v>168</v>
      </c>
      <c r="AQ204" s="12">
        <f>'Рейтинговая таблица организаций'!AP193</f>
        <v>52</v>
      </c>
      <c r="AR204" s="12">
        <f>'Рейтинговая таблица организаций'!AQ193</f>
        <v>56</v>
      </c>
      <c r="AS204" s="12" t="s">
        <v>169</v>
      </c>
      <c r="AT204" s="12">
        <f>'Рейтинговая таблица организаций'!AV193</f>
        <v>64</v>
      </c>
      <c r="AU204" s="12">
        <f>'Рейтинговая таблица организаций'!AW193</f>
        <v>65</v>
      </c>
      <c r="AV204" s="12" t="s">
        <v>170</v>
      </c>
      <c r="AW204" s="12">
        <f>'Рейтинговая таблица организаций'!AX193</f>
        <v>64</v>
      </c>
      <c r="AX204" s="12">
        <f>'Рейтинговая таблица организаций'!AY193</f>
        <v>65</v>
      </c>
      <c r="AY204" s="12" t="s">
        <v>171</v>
      </c>
      <c r="AZ204" s="12">
        <f>'Рейтинговая таблица организаций'!AZ193</f>
        <v>64</v>
      </c>
      <c r="BA204" s="12">
        <f>'Рейтинговая таблица организаций'!BA193</f>
        <v>65</v>
      </c>
    </row>
    <row r="205" spans="1:53" ht="15.75">
      <c r="A205" s="9">
        <f>'бланки '!CY196</f>
        <v>192</v>
      </c>
      <c r="B205" s="9" t="str">
        <f>'бланки '!C196</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205" s="9">
        <f>'для bus.gov.ru'!C194</f>
        <v>414</v>
      </c>
      <c r="D205" s="9">
        <f>'для bus.gov.ru'!D194</f>
        <v>273</v>
      </c>
      <c r="E205" s="15">
        <f>'для bus.gov.ru'!H194</f>
        <v>0.65942028985507251</v>
      </c>
      <c r="F205" s="10" t="s">
        <v>160</v>
      </c>
      <c r="G205" s="11">
        <f>'Рейтинговая таблица организаций'!D194</f>
        <v>14</v>
      </c>
      <c r="H205" s="11">
        <f>'Рейтинговая таблица организаций'!E194</f>
        <v>14</v>
      </c>
      <c r="I205" s="10" t="s">
        <v>161</v>
      </c>
      <c r="J205" s="11">
        <f>'Рейтинговая таблица организаций'!F194</f>
        <v>51.5</v>
      </c>
      <c r="K205" s="11">
        <f>'Рейтинговая таблица организаций'!G194</f>
        <v>56</v>
      </c>
      <c r="L205" s="12" t="str">
        <f>IF('Рейтинговая таблица организаций'!H194&lt;1,"Отсутствуют или не функционируют дистанционные способы взаимодействия",(IF('Рейтинговая таблица организаций'!H194&lt;4,"В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5" s="17">
        <f>'Рейтинговая таблица организаций'!H194</f>
        <v>4</v>
      </c>
      <c r="N205" s="12">
        <f>IF('Рейтинговая таблица организаций'!H194&lt;1,0,(IF('Рейтинговая таблица организаций'!H194&lt;4,30,100)))</f>
        <v>100</v>
      </c>
      <c r="O205" s="12" t="s">
        <v>162</v>
      </c>
      <c r="P205" s="12">
        <f>'Рейтинговая таблица организаций'!I194</f>
        <v>260</v>
      </c>
      <c r="Q205" s="12">
        <f>'Рейтинговая таблица организаций'!J194</f>
        <v>263</v>
      </c>
      <c r="R205" s="12" t="s">
        <v>163</v>
      </c>
      <c r="S205" s="12">
        <f>'Рейтинговая таблица организаций'!K194</f>
        <v>250</v>
      </c>
      <c r="T205" s="12">
        <f>'Рейтинговая таблица организаций'!L194</f>
        <v>256</v>
      </c>
      <c r="U205" s="12" t="str">
        <f>IF('Рейтинговая таблица организаций'!U194&lt;1,"Отсутствуют комфортные условия",(IF('Рейтинговая таблица организаций'!U194&lt;5,"Количество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5" s="17">
        <f>'Рейтинговая таблица организаций'!U194</f>
        <v>5</v>
      </c>
      <c r="W205" s="12">
        <f>IF('Рейтинговая таблица организаций'!U194&lt;1,0,(IF('Рейтинговая таблица организаций'!U194&lt;4,20,100)))</f>
        <v>100</v>
      </c>
      <c r="X205" s="12" t="s">
        <v>164</v>
      </c>
      <c r="Y205" s="12">
        <f>'Рейтинговая таблица организаций'!X194</f>
        <v>269</v>
      </c>
      <c r="Z205" s="12">
        <f>'Рейтинговая таблица организаций'!Y194</f>
        <v>273</v>
      </c>
      <c r="AA205" s="12" t="str">
        <f>IF('Рейтинговая таблица организаций'!AD194&lt;1,"Отсутствуют условия доступности для инвалидов",(IF('Рейтинговая таблица организаций'!AD194&lt;5,"Количество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5" s="16">
        <f>'Рейтинговая таблица организаций'!AD194</f>
        <v>1</v>
      </c>
      <c r="AC205" s="12">
        <f>IF('Рейтинговая таблица организаций'!AD194&lt;1,0,(IF('Рейтинговая таблица организаций'!AD194&lt;5,20,100)))</f>
        <v>20</v>
      </c>
      <c r="AD205" s="12" t="str">
        <f>IF('Рейтинговая таблица организаций'!AE194&lt;1,"Отсутствуют условия доступности, позволяющие инвалидам получать услуги наравне с другими",(IF('Рейтинговая таблица организаций'!AE194&lt;5,"Количество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5" s="17">
        <f>'Рейтинговая таблица организаций'!AE194</f>
        <v>5</v>
      </c>
      <c r="AF205" s="12">
        <f>IF('Рейтинговая таблица организаций'!AE194&lt;1,0,(IF('Рейтинговая таблица организаций'!AE194&lt;5,20,100)))</f>
        <v>100</v>
      </c>
      <c r="AG205" s="12" t="s">
        <v>165</v>
      </c>
      <c r="AH205" s="12">
        <f>'Рейтинговая таблица организаций'!AF194</f>
        <v>132</v>
      </c>
      <c r="AI205" s="12">
        <f>'Рейтинговая таблица организаций'!AG194</f>
        <v>138</v>
      </c>
      <c r="AJ205" s="12" t="s">
        <v>166</v>
      </c>
      <c r="AK205" s="12">
        <f>'Рейтинговая таблица организаций'!AL194</f>
        <v>270</v>
      </c>
      <c r="AL205" s="12">
        <f>'Рейтинговая таблица организаций'!AM194</f>
        <v>273</v>
      </c>
      <c r="AM205" s="12" t="s">
        <v>167</v>
      </c>
      <c r="AN205" s="12">
        <f>'Рейтинговая таблица организаций'!AN194</f>
        <v>267</v>
      </c>
      <c r="AO205" s="12">
        <f>'Рейтинговая таблица организаций'!AO194</f>
        <v>273</v>
      </c>
      <c r="AP205" s="12" t="s">
        <v>168</v>
      </c>
      <c r="AQ205" s="12">
        <f>'Рейтинговая таблица организаций'!AP194</f>
        <v>253</v>
      </c>
      <c r="AR205" s="12">
        <f>'Рейтинговая таблица организаций'!AQ194</f>
        <v>254</v>
      </c>
      <c r="AS205" s="12" t="s">
        <v>169</v>
      </c>
      <c r="AT205" s="12">
        <f>'Рейтинговая таблица организаций'!AV194</f>
        <v>265</v>
      </c>
      <c r="AU205" s="12">
        <f>'Рейтинговая таблица организаций'!AW194</f>
        <v>273</v>
      </c>
      <c r="AV205" s="12" t="s">
        <v>170</v>
      </c>
      <c r="AW205" s="12">
        <f>'Рейтинговая таблица организаций'!AX194</f>
        <v>270</v>
      </c>
      <c r="AX205" s="12">
        <f>'Рейтинговая таблица организаций'!AY194</f>
        <v>273</v>
      </c>
      <c r="AY205" s="12" t="s">
        <v>171</v>
      </c>
      <c r="AZ205" s="12">
        <f>'Рейтинговая таблица организаций'!AZ194</f>
        <v>270</v>
      </c>
      <c r="BA205" s="12">
        <f>'Рейтинговая таблица организаций'!BA194</f>
        <v>273</v>
      </c>
    </row>
    <row r="206" spans="1:53" ht="15.75">
      <c r="A206" s="9">
        <f>'бланки '!CY197</f>
        <v>193</v>
      </c>
      <c r="B206" s="9" t="str">
        <f>'бланки '!C197</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206" s="9">
        <f>'для bus.gov.ru'!C195</f>
        <v>58</v>
      </c>
      <c r="D206" s="9">
        <f>'для bus.gov.ru'!D195</f>
        <v>46</v>
      </c>
      <c r="E206" s="15">
        <f>'для bus.gov.ru'!H195</f>
        <v>0.7931034482758621</v>
      </c>
      <c r="F206" s="10" t="s">
        <v>160</v>
      </c>
      <c r="G206" s="11">
        <f>'Рейтинговая таблица организаций'!D195</f>
        <v>14</v>
      </c>
      <c r="H206" s="11">
        <f>'Рейтинговая таблица организаций'!E195</f>
        <v>14</v>
      </c>
      <c r="I206" s="10" t="s">
        <v>161</v>
      </c>
      <c r="J206" s="11">
        <f>'Рейтинговая таблица организаций'!F195</f>
        <v>54.5</v>
      </c>
      <c r="K206" s="11">
        <f>'Рейтинговая таблица организаций'!G195</f>
        <v>55</v>
      </c>
      <c r="L206" s="12" t="str">
        <f>IF('Рейтинговая таблица организаций'!H195&lt;1,"Отсутствуют или не функционируют дистанционные способы взаимодействия",(IF('Рейтинговая таблица организаций'!H195&lt;4,"В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6" s="17">
        <f>'Рейтинговая таблица организаций'!H195</f>
        <v>4</v>
      </c>
      <c r="N206" s="12">
        <f>IF('Рейтинговая таблица организаций'!H195&lt;1,0,(IF('Рейтинговая таблица организаций'!H195&lt;4,30,100)))</f>
        <v>100</v>
      </c>
      <c r="O206" s="12" t="s">
        <v>162</v>
      </c>
      <c r="P206" s="12">
        <f>'Рейтинговая таблица организаций'!I195</f>
        <v>46</v>
      </c>
      <c r="Q206" s="12">
        <f>'Рейтинговая таблица организаций'!J195</f>
        <v>46</v>
      </c>
      <c r="R206" s="12" t="s">
        <v>163</v>
      </c>
      <c r="S206" s="12">
        <f>'Рейтинговая таблица организаций'!K195</f>
        <v>46</v>
      </c>
      <c r="T206" s="12">
        <f>'Рейтинговая таблица организаций'!L195</f>
        <v>46</v>
      </c>
      <c r="U206" s="12" t="str">
        <f>IF('Рейтинговая таблица организаций'!U195&lt;1,"Отсутствуют комфортные условия",(IF('Рейтинговая таблица организаций'!U195&lt;5,"Количество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6" s="17">
        <f>'Рейтинговая таблица организаций'!U195</f>
        <v>5</v>
      </c>
      <c r="W206" s="12">
        <f>IF('Рейтинговая таблица организаций'!U195&lt;1,0,(IF('Рейтинговая таблица организаций'!U195&lt;4,20,100)))</f>
        <v>100</v>
      </c>
      <c r="X206" s="12" t="s">
        <v>164</v>
      </c>
      <c r="Y206" s="12">
        <f>'Рейтинговая таблица организаций'!X195</f>
        <v>45</v>
      </c>
      <c r="Z206" s="12">
        <f>'Рейтинговая таблица организаций'!Y195</f>
        <v>46</v>
      </c>
      <c r="AA206" s="12" t="str">
        <f>IF('Рейтинговая таблица организаций'!AD195&lt;1,"Отсутствуют условия доступности для инвалидов",(IF('Рейтинговая таблица организаций'!AD195&lt;5,"Количество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6" s="16">
        <f>'Рейтинговая таблица организаций'!AD195</f>
        <v>2</v>
      </c>
      <c r="AC206" s="12">
        <f>IF('Рейтинговая таблица организаций'!AD195&lt;1,0,(IF('Рейтинговая таблица организаций'!AD195&lt;5,20,100)))</f>
        <v>20</v>
      </c>
      <c r="AD206" s="12" t="str">
        <f>IF('Рейтинговая таблица организаций'!AE195&lt;1,"Отсутствуют условия доступности, позволяющие инвалидам получать услуги наравне с другими",(IF('Рейтинговая таблица организаций'!AE195&lt;5,"Количество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6" s="17">
        <f>'Рейтинговая таблица организаций'!AE195</f>
        <v>2</v>
      </c>
      <c r="AF206" s="12">
        <f>IF('Рейтинговая таблица организаций'!AE195&lt;1,0,(IF('Рейтинговая таблица организаций'!AE195&lt;5,20,100)))</f>
        <v>20</v>
      </c>
      <c r="AG206" s="12" t="s">
        <v>165</v>
      </c>
      <c r="AH206" s="12">
        <f>'Рейтинговая таблица организаций'!AF195</f>
        <v>19</v>
      </c>
      <c r="AI206" s="12">
        <f>'Рейтинговая таблица организаций'!AG195</f>
        <v>19</v>
      </c>
      <c r="AJ206" s="12" t="s">
        <v>166</v>
      </c>
      <c r="AK206" s="12">
        <f>'Рейтинговая таблица организаций'!AL195</f>
        <v>45</v>
      </c>
      <c r="AL206" s="12">
        <f>'Рейтинговая таблица организаций'!AM195</f>
        <v>46</v>
      </c>
      <c r="AM206" s="12" t="s">
        <v>167</v>
      </c>
      <c r="AN206" s="12">
        <f>'Рейтинговая таблица организаций'!AN195</f>
        <v>46</v>
      </c>
      <c r="AO206" s="12">
        <f>'Рейтинговая таблица организаций'!AO195</f>
        <v>46</v>
      </c>
      <c r="AP206" s="12" t="s">
        <v>168</v>
      </c>
      <c r="AQ206" s="12">
        <f>'Рейтинговая таблица организаций'!AP195</f>
        <v>44</v>
      </c>
      <c r="AR206" s="12">
        <f>'Рейтинговая таблица организаций'!AQ195</f>
        <v>44</v>
      </c>
      <c r="AS206" s="12" t="s">
        <v>169</v>
      </c>
      <c r="AT206" s="12">
        <f>'Рейтинговая таблица организаций'!AV195</f>
        <v>46</v>
      </c>
      <c r="AU206" s="12">
        <f>'Рейтинговая таблица организаций'!AW195</f>
        <v>46</v>
      </c>
      <c r="AV206" s="12" t="s">
        <v>170</v>
      </c>
      <c r="AW206" s="12">
        <f>'Рейтинговая таблица организаций'!AX195</f>
        <v>46</v>
      </c>
      <c r="AX206" s="12">
        <f>'Рейтинговая таблица организаций'!AY195</f>
        <v>46</v>
      </c>
      <c r="AY206" s="12" t="s">
        <v>171</v>
      </c>
      <c r="AZ206" s="12">
        <f>'Рейтинговая таблица организаций'!AZ195</f>
        <v>45</v>
      </c>
      <c r="BA206" s="12">
        <f>'Рейтинговая таблица организаций'!BA195</f>
        <v>46</v>
      </c>
    </row>
    <row r="207" spans="1:53" ht="15.75">
      <c r="A207" s="9">
        <f>'бланки '!CY198</f>
        <v>194</v>
      </c>
      <c r="B207" s="9" t="str">
        <f>'бланки '!C198</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207" s="9">
        <f>'для bus.gov.ru'!C196</f>
        <v>78</v>
      </c>
      <c r="D207" s="9">
        <f>'для bus.gov.ru'!D196</f>
        <v>62</v>
      </c>
      <c r="E207" s="15">
        <f>'для bus.gov.ru'!H196</f>
        <v>0.79487179487179482</v>
      </c>
      <c r="F207" s="10" t="s">
        <v>160</v>
      </c>
      <c r="G207" s="11">
        <f>'Рейтинговая таблица организаций'!D196</f>
        <v>14</v>
      </c>
      <c r="H207" s="11">
        <f>'Рейтинговая таблица организаций'!E196</f>
        <v>14</v>
      </c>
      <c r="I207" s="10" t="s">
        <v>161</v>
      </c>
      <c r="J207" s="11">
        <f>'Рейтинговая таблица организаций'!F196</f>
        <v>55</v>
      </c>
      <c r="K207" s="11">
        <f>'Рейтинговая таблица организаций'!G196</f>
        <v>55</v>
      </c>
      <c r="L207" s="12" t="str">
        <f>IF('Рейтинговая таблица организаций'!H196&lt;1,"Отсутствуют или не функционируют дистанционные способы взаимодействия",(IF('Рейтинговая таблица организаций'!H196&lt;4,"В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7" s="17">
        <f>'Рейтинговая таблица организаций'!H196</f>
        <v>4</v>
      </c>
      <c r="N207" s="12">
        <f>IF('Рейтинговая таблица организаций'!H196&lt;1,0,(IF('Рейтинговая таблица организаций'!H196&lt;4,30,100)))</f>
        <v>100</v>
      </c>
      <c r="O207" s="12" t="s">
        <v>162</v>
      </c>
      <c r="P207" s="12">
        <f>'Рейтинговая таблица организаций'!I196</f>
        <v>60</v>
      </c>
      <c r="Q207" s="12">
        <f>'Рейтинговая таблица организаций'!J196</f>
        <v>60</v>
      </c>
      <c r="R207" s="12" t="s">
        <v>163</v>
      </c>
      <c r="S207" s="12">
        <f>'Рейтинговая таблица организаций'!K196</f>
        <v>58</v>
      </c>
      <c r="T207" s="12">
        <f>'Рейтинговая таблица организаций'!L196</f>
        <v>59</v>
      </c>
      <c r="U207" s="12" t="str">
        <f>IF('Рейтинговая таблица организаций'!U196&lt;1,"Отсутствуют комфортные условия",(IF('Рейтинговая таблица организаций'!U196&lt;5,"Количество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7" s="17">
        <f>'Рейтинговая таблица организаций'!U196</f>
        <v>5</v>
      </c>
      <c r="W207" s="12">
        <f>IF('Рейтинговая таблица организаций'!U196&lt;1,0,(IF('Рейтинговая таблица организаций'!U196&lt;4,20,100)))</f>
        <v>100</v>
      </c>
      <c r="X207" s="12" t="s">
        <v>164</v>
      </c>
      <c r="Y207" s="12">
        <f>'Рейтинговая таблица организаций'!X196</f>
        <v>60</v>
      </c>
      <c r="Z207" s="12">
        <f>'Рейтинговая таблица организаций'!Y196</f>
        <v>62</v>
      </c>
      <c r="AA207" s="12" t="str">
        <f>IF('Рейтинговая таблица организаций'!AD196&lt;1,"Отсутствуют условия доступности для инвалидов",(IF('Рейтинговая таблица организаций'!AD196&lt;5,"Количество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7" s="16">
        <f>'Рейтинговая таблица организаций'!AD196</f>
        <v>4</v>
      </c>
      <c r="AC207" s="12">
        <f>IF('Рейтинговая таблица организаций'!AD196&lt;1,0,(IF('Рейтинговая таблица организаций'!AD196&lt;5,20,100)))</f>
        <v>20</v>
      </c>
      <c r="AD207" s="12" t="str">
        <f>IF('Рейтинговая таблица организаций'!AE196&lt;1,"Отсутствуют условия доступности, позволяющие инвалидам получать услуги наравне с другими",(IF('Рейтинговая таблица организаций'!AE196&lt;5,"Количество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7" s="17">
        <f>'Рейтинговая таблица организаций'!AE196</f>
        <v>3</v>
      </c>
      <c r="AF207" s="12">
        <f>IF('Рейтинговая таблица организаций'!AE196&lt;1,0,(IF('Рейтинговая таблица организаций'!AE196&lt;5,20,100)))</f>
        <v>20</v>
      </c>
      <c r="AG207" s="12" t="s">
        <v>165</v>
      </c>
      <c r="AH207" s="12">
        <f>'Рейтинговая таблица организаций'!AF196</f>
        <v>17</v>
      </c>
      <c r="AI207" s="12">
        <f>'Рейтинговая таблица организаций'!AG196</f>
        <v>20</v>
      </c>
      <c r="AJ207" s="12" t="s">
        <v>166</v>
      </c>
      <c r="AK207" s="12">
        <f>'Рейтинговая таблица организаций'!AL196</f>
        <v>61</v>
      </c>
      <c r="AL207" s="12">
        <f>'Рейтинговая таблица организаций'!AM196</f>
        <v>62</v>
      </c>
      <c r="AM207" s="12" t="s">
        <v>167</v>
      </c>
      <c r="AN207" s="12">
        <f>'Рейтинговая таблица организаций'!AN196</f>
        <v>61</v>
      </c>
      <c r="AO207" s="12">
        <f>'Рейтинговая таблица организаций'!AO196</f>
        <v>62</v>
      </c>
      <c r="AP207" s="12" t="s">
        <v>168</v>
      </c>
      <c r="AQ207" s="12">
        <f>'Рейтинговая таблица организаций'!AP196</f>
        <v>58</v>
      </c>
      <c r="AR207" s="12">
        <f>'Рейтинговая таблица организаций'!AQ196</f>
        <v>58</v>
      </c>
      <c r="AS207" s="12" t="s">
        <v>169</v>
      </c>
      <c r="AT207" s="12">
        <f>'Рейтинговая таблица организаций'!AV196</f>
        <v>62</v>
      </c>
      <c r="AU207" s="12">
        <f>'Рейтинговая таблица организаций'!AW196</f>
        <v>62</v>
      </c>
      <c r="AV207" s="12" t="s">
        <v>170</v>
      </c>
      <c r="AW207" s="12">
        <f>'Рейтинговая таблица организаций'!AX196</f>
        <v>61</v>
      </c>
      <c r="AX207" s="12">
        <f>'Рейтинговая таблица организаций'!AY196</f>
        <v>62</v>
      </c>
      <c r="AY207" s="12" t="s">
        <v>171</v>
      </c>
      <c r="AZ207" s="12">
        <f>'Рейтинговая таблица организаций'!AZ196</f>
        <v>60</v>
      </c>
      <c r="BA207" s="12">
        <f>'Рейтинговая таблица организаций'!BA196</f>
        <v>62</v>
      </c>
    </row>
    <row r="208" spans="1:53" ht="15.75">
      <c r="A208" s="9">
        <f>'бланки '!CY199</f>
        <v>195</v>
      </c>
      <c r="B208" s="9" t="str">
        <f>'бланки '!C199</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208" s="9">
        <f>'для bus.gov.ru'!C197</f>
        <v>253</v>
      </c>
      <c r="D208" s="9">
        <f>'для bus.gov.ru'!D197</f>
        <v>181</v>
      </c>
      <c r="E208" s="15">
        <f>'для bus.gov.ru'!H197</f>
        <v>0.71541501976284583</v>
      </c>
      <c r="F208" s="10" t="s">
        <v>160</v>
      </c>
      <c r="G208" s="11">
        <f>'Рейтинговая таблица организаций'!D197</f>
        <v>14</v>
      </c>
      <c r="H208" s="11">
        <f>'Рейтинговая таблица организаций'!E197</f>
        <v>14</v>
      </c>
      <c r="I208" s="10" t="s">
        <v>161</v>
      </c>
      <c r="J208" s="11">
        <f>'Рейтинговая таблица организаций'!F197</f>
        <v>48</v>
      </c>
      <c r="K208" s="11">
        <f>'Рейтинговая таблица организаций'!G197</f>
        <v>55</v>
      </c>
      <c r="L208" s="12" t="str">
        <f>IF('Рейтинговая таблица организаций'!H197&lt;1,"Отсутствуют или не функционируют дистанционные способы взаимодействия",(IF('Рейтинговая таблица организаций'!H197&lt;4,"В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08" s="17">
        <f>'Рейтинговая таблица организаций'!H197</f>
        <v>3</v>
      </c>
      <c r="N208" s="12">
        <f>IF('Рейтинговая таблица организаций'!H197&lt;1,0,(IF('Рейтинговая таблица организаций'!H197&lt;4,30,100)))</f>
        <v>30</v>
      </c>
      <c r="O208" s="12" t="s">
        <v>162</v>
      </c>
      <c r="P208" s="12">
        <f>'Рейтинговая таблица организаций'!I197</f>
        <v>141</v>
      </c>
      <c r="Q208" s="12">
        <f>'Рейтинговая таблица организаций'!J197</f>
        <v>147</v>
      </c>
      <c r="R208" s="12" t="s">
        <v>163</v>
      </c>
      <c r="S208" s="12">
        <f>'Рейтинговая таблица организаций'!K197</f>
        <v>134</v>
      </c>
      <c r="T208" s="12">
        <f>'Рейтинговая таблица организаций'!L197</f>
        <v>137</v>
      </c>
      <c r="U208" s="12" t="str">
        <f>IF('Рейтинговая таблица организаций'!U197&lt;1,"Отсутствуют комфортные условия",(IF('Рейтинговая таблица организаций'!U197&lt;5,"Количество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8" s="17">
        <f>'Рейтинговая таблица организаций'!U197</f>
        <v>5</v>
      </c>
      <c r="W208" s="12">
        <f>IF('Рейтинговая таблица организаций'!U197&lt;1,0,(IF('Рейтинговая таблица организаций'!U197&lt;4,20,100)))</f>
        <v>100</v>
      </c>
      <c r="X208" s="12" t="s">
        <v>164</v>
      </c>
      <c r="Y208" s="12">
        <f>'Рейтинговая таблица организаций'!X197</f>
        <v>179</v>
      </c>
      <c r="Z208" s="12">
        <f>'Рейтинговая таблица организаций'!Y197</f>
        <v>181</v>
      </c>
      <c r="AA208" s="12" t="str">
        <f>IF('Рейтинговая таблица организаций'!AD197&lt;1,"Отсутствуют условия доступности для инвалидов",(IF('Рейтинговая таблица организаций'!AD197&lt;5,"Количество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08" s="16">
        <f>'Рейтинговая таблица организаций'!AD197</f>
        <v>1</v>
      </c>
      <c r="AC208" s="12">
        <f>IF('Рейтинговая таблица организаций'!AD197&lt;1,0,(IF('Рейтинговая таблица организаций'!AD197&lt;5,20,100)))</f>
        <v>20</v>
      </c>
      <c r="AD208" s="12" t="str">
        <f>IF('Рейтинговая таблица организаций'!AE197&lt;1,"Отсутствуют условия доступности, позволяющие инвалидам получать услуги наравне с другими",(IF('Рейтинговая таблица организаций'!AE197&lt;5,"Количество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08" s="17">
        <f>'Рейтинговая таблица организаций'!AE197</f>
        <v>4</v>
      </c>
      <c r="AF208" s="12">
        <f>IF('Рейтинговая таблица организаций'!AE197&lt;1,0,(IF('Рейтинговая таблица организаций'!AE197&lt;5,20,100)))</f>
        <v>20</v>
      </c>
      <c r="AG208" s="12" t="s">
        <v>165</v>
      </c>
      <c r="AH208" s="12">
        <f>'Рейтинговая таблица организаций'!AF197</f>
        <v>44</v>
      </c>
      <c r="AI208" s="12">
        <f>'Рейтинговая таблица организаций'!AG197</f>
        <v>47</v>
      </c>
      <c r="AJ208" s="12" t="s">
        <v>166</v>
      </c>
      <c r="AK208" s="12">
        <f>'Рейтинговая таблица организаций'!AL197</f>
        <v>178</v>
      </c>
      <c r="AL208" s="12">
        <f>'Рейтинговая таблица организаций'!AM197</f>
        <v>181</v>
      </c>
      <c r="AM208" s="12" t="s">
        <v>167</v>
      </c>
      <c r="AN208" s="12">
        <f>'Рейтинговая таблица организаций'!AN197</f>
        <v>173</v>
      </c>
      <c r="AO208" s="12">
        <f>'Рейтинговая таблица организаций'!AO197</f>
        <v>181</v>
      </c>
      <c r="AP208" s="12" t="s">
        <v>168</v>
      </c>
      <c r="AQ208" s="12">
        <f>'Рейтинговая таблица организаций'!AP197</f>
        <v>140</v>
      </c>
      <c r="AR208" s="12">
        <f>'Рейтинговая таблица организаций'!AQ197</f>
        <v>147</v>
      </c>
      <c r="AS208" s="12" t="s">
        <v>169</v>
      </c>
      <c r="AT208" s="12">
        <f>'Рейтинговая таблица организаций'!AV197</f>
        <v>176</v>
      </c>
      <c r="AU208" s="12">
        <f>'Рейтинговая таблица организаций'!AW197</f>
        <v>181</v>
      </c>
      <c r="AV208" s="12" t="s">
        <v>170</v>
      </c>
      <c r="AW208" s="12">
        <f>'Рейтинговая таблица организаций'!AX197</f>
        <v>180</v>
      </c>
      <c r="AX208" s="12">
        <f>'Рейтинговая таблица организаций'!AY197</f>
        <v>181</v>
      </c>
      <c r="AY208" s="12" t="s">
        <v>171</v>
      </c>
      <c r="AZ208" s="12">
        <f>'Рейтинговая таблица организаций'!AZ197</f>
        <v>179</v>
      </c>
      <c r="BA208" s="12">
        <f>'Рейтинговая таблица организаций'!BA197</f>
        <v>181</v>
      </c>
    </row>
    <row r="209" spans="1:53" ht="15.75">
      <c r="A209" s="9">
        <f>'бланки '!CY200</f>
        <v>196</v>
      </c>
      <c r="B209" s="9" t="str">
        <f>'бланки '!C200</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209" s="9">
        <f>'для bus.gov.ru'!C198</f>
        <v>486</v>
      </c>
      <c r="D209" s="9">
        <f>'для bus.gov.ru'!D198</f>
        <v>387</v>
      </c>
      <c r="E209" s="15">
        <f>'для bus.gov.ru'!H198</f>
        <v>0.79629629629629628</v>
      </c>
      <c r="F209" s="10" t="s">
        <v>160</v>
      </c>
      <c r="G209" s="11">
        <f>'Рейтинговая таблица организаций'!D198</f>
        <v>14</v>
      </c>
      <c r="H209" s="11">
        <f>'Рейтинговая таблица организаций'!E198</f>
        <v>14</v>
      </c>
      <c r="I209" s="10" t="s">
        <v>161</v>
      </c>
      <c r="J209" s="11">
        <f>'Рейтинговая таблица организаций'!F198</f>
        <v>61</v>
      </c>
      <c r="K209" s="11">
        <f>'Рейтинговая таблица организаций'!G198</f>
        <v>61</v>
      </c>
      <c r="L209" s="12" t="str">
        <f>IF('Рейтинговая таблица организаций'!H198&lt;1,"Отсутствуют или не функционируют дистанционные способы взаимодействия",(IF('Рейтинговая таблица организаций'!H198&lt;4,"В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09" s="17">
        <f>'Рейтинговая таблица организаций'!H198</f>
        <v>4</v>
      </c>
      <c r="N209" s="12">
        <f>IF('Рейтинговая таблица организаций'!H198&lt;1,0,(IF('Рейтинговая таблица организаций'!H198&lt;4,30,100)))</f>
        <v>100</v>
      </c>
      <c r="O209" s="12" t="s">
        <v>162</v>
      </c>
      <c r="P209" s="12">
        <f>'Рейтинговая таблица организаций'!I198</f>
        <v>338</v>
      </c>
      <c r="Q209" s="12">
        <f>'Рейтинговая таблица организаций'!J198</f>
        <v>339</v>
      </c>
      <c r="R209" s="12" t="s">
        <v>163</v>
      </c>
      <c r="S209" s="12">
        <f>'Рейтинговая таблица организаций'!K198</f>
        <v>334</v>
      </c>
      <c r="T209" s="12">
        <f>'Рейтинговая таблица организаций'!L198</f>
        <v>338</v>
      </c>
      <c r="U209" s="12" t="str">
        <f>IF('Рейтинговая таблица организаций'!U198&lt;1,"Отсутствуют комфортные условия",(IF('Рейтинговая таблица организаций'!U198&lt;5,"Количество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09" s="17">
        <f>'Рейтинговая таблица организаций'!U198</f>
        <v>5</v>
      </c>
      <c r="W209" s="12">
        <f>IF('Рейтинговая таблица организаций'!U198&lt;1,0,(IF('Рейтинговая таблица организаций'!U198&lt;4,20,100)))</f>
        <v>100</v>
      </c>
      <c r="X209" s="12" t="s">
        <v>164</v>
      </c>
      <c r="Y209" s="12">
        <f>'Рейтинговая таблица организаций'!X198</f>
        <v>386</v>
      </c>
      <c r="Z209" s="12">
        <f>'Рейтинговая таблица организаций'!Y198</f>
        <v>387</v>
      </c>
      <c r="AA209" s="12" t="str">
        <f>IF('Рейтинговая таблица организаций'!AD198&lt;1,"Отсутствуют условия доступности для инвалидов",(IF('Рейтинговая таблица организаций'!AD198&lt;5,"Количество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209" s="16">
        <f>'Рейтинговая таблица организаций'!AD198</f>
        <v>5</v>
      </c>
      <c r="AC209" s="12">
        <f>IF('Рейтинговая таблица организаций'!AD198&lt;1,0,(IF('Рейтинговая таблица организаций'!AD198&lt;5,20,100)))</f>
        <v>100</v>
      </c>
      <c r="AD209" s="12" t="str">
        <f>IF('Рейтинговая таблица организаций'!AE198&lt;1,"Отсутствуют условия доступности, позволяющие инвалидам получать услуги наравне с другими",(IF('Рейтинговая таблица организаций'!AE198&lt;5,"Количество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09" s="17">
        <f>'Рейтинговая таблица организаций'!AE198</f>
        <v>6</v>
      </c>
      <c r="AF209" s="12">
        <f>IF('Рейтинговая таблица организаций'!AE198&lt;1,0,(IF('Рейтинговая таблица организаций'!AE198&lt;5,20,100)))</f>
        <v>100</v>
      </c>
      <c r="AG209" s="12" t="s">
        <v>165</v>
      </c>
      <c r="AH209" s="12">
        <f>'Рейтинговая таблица организаций'!AF198</f>
        <v>216</v>
      </c>
      <c r="AI209" s="12">
        <f>'Рейтинговая таблица организаций'!AG198</f>
        <v>225</v>
      </c>
      <c r="AJ209" s="12" t="s">
        <v>166</v>
      </c>
      <c r="AK209" s="12">
        <f>'Рейтинговая таблица организаций'!AL198</f>
        <v>377</v>
      </c>
      <c r="AL209" s="12">
        <f>'Рейтинговая таблица организаций'!AM198</f>
        <v>387</v>
      </c>
      <c r="AM209" s="12" t="s">
        <v>167</v>
      </c>
      <c r="AN209" s="12">
        <f>'Рейтинговая таблица организаций'!AN198</f>
        <v>383</v>
      </c>
      <c r="AO209" s="12">
        <f>'Рейтинговая таблица организаций'!AO198</f>
        <v>387</v>
      </c>
      <c r="AP209" s="12" t="s">
        <v>168</v>
      </c>
      <c r="AQ209" s="12">
        <f>'Рейтинговая таблица организаций'!AP198</f>
        <v>322</v>
      </c>
      <c r="AR209" s="12">
        <f>'Рейтинговая таблица организаций'!AQ198</f>
        <v>329</v>
      </c>
      <c r="AS209" s="12" t="s">
        <v>169</v>
      </c>
      <c r="AT209" s="12">
        <f>'Рейтинговая таблица организаций'!AV198</f>
        <v>368</v>
      </c>
      <c r="AU209" s="12">
        <f>'Рейтинговая таблица организаций'!AW198</f>
        <v>387</v>
      </c>
      <c r="AV209" s="12" t="s">
        <v>170</v>
      </c>
      <c r="AW209" s="12">
        <f>'Рейтинговая таблица организаций'!AX198</f>
        <v>376</v>
      </c>
      <c r="AX209" s="12">
        <f>'Рейтинговая таблица организаций'!AY198</f>
        <v>387</v>
      </c>
      <c r="AY209" s="12" t="s">
        <v>171</v>
      </c>
      <c r="AZ209" s="12">
        <f>'Рейтинговая таблица организаций'!AZ198</f>
        <v>372</v>
      </c>
      <c r="BA209" s="12">
        <f>'Рейтинговая таблица организаций'!BA198</f>
        <v>387</v>
      </c>
    </row>
    <row r="210" spans="1:53" ht="15.75">
      <c r="A210" s="9">
        <f>'бланки '!CY201</f>
        <v>197</v>
      </c>
      <c r="B210" s="9" t="str">
        <f>'бланки '!C201</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210" s="9">
        <f>'для bus.gov.ru'!C199</f>
        <v>54</v>
      </c>
      <c r="D210" s="9">
        <f>'для bus.gov.ru'!D199</f>
        <v>54</v>
      </c>
      <c r="E210" s="15">
        <f>'для bus.gov.ru'!H199</f>
        <v>1</v>
      </c>
      <c r="F210" s="10" t="s">
        <v>160</v>
      </c>
      <c r="G210" s="11">
        <f>'Рейтинговая таблица организаций'!D199</f>
        <v>14</v>
      </c>
      <c r="H210" s="11">
        <f>'Рейтинговая таблица организаций'!E199</f>
        <v>14</v>
      </c>
      <c r="I210" s="10" t="s">
        <v>161</v>
      </c>
      <c r="J210" s="11">
        <f>'Рейтинговая таблица организаций'!F199</f>
        <v>38.5</v>
      </c>
      <c r="K210" s="11">
        <f>'Рейтинговая таблица организаций'!G199</f>
        <v>54</v>
      </c>
      <c r="L210" s="12" t="str">
        <f>IF('Рейтинговая таблица организаций'!H199&lt;1,"Отсутствуют или не функционируют дистанционные способы взаимодействия",(IF('Рейтинговая таблица организаций'!H199&lt;4,"В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0" s="17">
        <f>'Рейтинговая таблица организаций'!H199</f>
        <v>4</v>
      </c>
      <c r="N210" s="12">
        <f>IF('Рейтинговая таблица организаций'!H199&lt;1,0,(IF('Рейтинговая таблица организаций'!H199&lt;4,30,100)))</f>
        <v>100</v>
      </c>
      <c r="O210" s="12" t="s">
        <v>162</v>
      </c>
      <c r="P210" s="12">
        <f>'Рейтинговая таблица организаций'!I199</f>
        <v>50</v>
      </c>
      <c r="Q210" s="12">
        <f>'Рейтинговая таблица организаций'!J199</f>
        <v>50</v>
      </c>
      <c r="R210" s="12" t="s">
        <v>163</v>
      </c>
      <c r="S210" s="12">
        <f>'Рейтинговая таблица организаций'!K199</f>
        <v>42</v>
      </c>
      <c r="T210" s="12">
        <f>'Рейтинговая таблица организаций'!L199</f>
        <v>42</v>
      </c>
      <c r="U210" s="12" t="str">
        <f>IF('Рейтинговая таблица организаций'!U199&lt;1,"Отсутствуют комфортные условия",(IF('Рейтинговая таблица организаций'!U199&lt;5,"Количество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0" s="17">
        <f>'Рейтинговая таблица организаций'!U199</f>
        <v>5</v>
      </c>
      <c r="W210" s="12">
        <f>IF('Рейтинговая таблица организаций'!U199&lt;1,0,(IF('Рейтинговая таблица организаций'!U199&lt;4,20,100)))</f>
        <v>100</v>
      </c>
      <c r="X210" s="12" t="s">
        <v>164</v>
      </c>
      <c r="Y210" s="12">
        <f>'Рейтинговая таблица организаций'!X199</f>
        <v>54</v>
      </c>
      <c r="Z210" s="12">
        <f>'Рейтинговая таблица организаций'!Y199</f>
        <v>54</v>
      </c>
      <c r="AA210" s="12" t="str">
        <f>IF('Рейтинговая таблица организаций'!AD199&lt;1,"Отсутствуют условия доступности для инвалидов",(IF('Рейтинговая таблица организаций'!AD199&lt;5,"Количество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0" s="16">
        <f>'Рейтинговая таблица организаций'!AD199</f>
        <v>2</v>
      </c>
      <c r="AC210" s="12">
        <f>IF('Рейтинговая таблица организаций'!AD199&lt;1,0,(IF('Рейтинговая таблица организаций'!AD199&lt;5,20,100)))</f>
        <v>20</v>
      </c>
      <c r="AD210" s="12" t="str">
        <f>IF('Рейтинговая таблица организаций'!AE199&lt;1,"Отсутствуют условия доступности, позволяющие инвалидам получать услуги наравне с другими",(IF('Рейтинговая таблица организаций'!AE199&lt;5,"Количество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0" s="17">
        <f>'Рейтинговая таблица организаций'!AE199</f>
        <v>3</v>
      </c>
      <c r="AF210" s="12">
        <f>IF('Рейтинговая таблица организаций'!AE199&lt;1,0,(IF('Рейтинговая таблица организаций'!AE199&lt;5,20,100)))</f>
        <v>20</v>
      </c>
      <c r="AG210" s="12" t="s">
        <v>165</v>
      </c>
      <c r="AH210" s="12">
        <f>'Рейтинговая таблица организаций'!AF199</f>
        <v>1</v>
      </c>
      <c r="AI210" s="12">
        <f>'Рейтинговая таблица организаций'!AG199</f>
        <v>1</v>
      </c>
      <c r="AJ210" s="12" t="s">
        <v>166</v>
      </c>
      <c r="AK210" s="12">
        <f>'Рейтинговая таблица организаций'!AL199</f>
        <v>54</v>
      </c>
      <c r="AL210" s="12">
        <f>'Рейтинговая таблица организаций'!AM199</f>
        <v>54</v>
      </c>
      <c r="AM210" s="12" t="s">
        <v>167</v>
      </c>
      <c r="AN210" s="12">
        <f>'Рейтинговая таблица организаций'!AN199</f>
        <v>54</v>
      </c>
      <c r="AO210" s="12">
        <f>'Рейтинговая таблица организаций'!AO199</f>
        <v>54</v>
      </c>
      <c r="AP210" s="12" t="s">
        <v>168</v>
      </c>
      <c r="AQ210" s="12">
        <f>'Рейтинговая таблица организаций'!AP199</f>
        <v>46</v>
      </c>
      <c r="AR210" s="12">
        <f>'Рейтинговая таблица организаций'!AQ199</f>
        <v>46</v>
      </c>
      <c r="AS210" s="12" t="s">
        <v>169</v>
      </c>
      <c r="AT210" s="12">
        <f>'Рейтинговая таблица организаций'!AV199</f>
        <v>54</v>
      </c>
      <c r="AU210" s="12">
        <f>'Рейтинговая таблица организаций'!AW199</f>
        <v>54</v>
      </c>
      <c r="AV210" s="12" t="s">
        <v>170</v>
      </c>
      <c r="AW210" s="12">
        <f>'Рейтинговая таблица организаций'!AX199</f>
        <v>54</v>
      </c>
      <c r="AX210" s="12">
        <f>'Рейтинговая таблица организаций'!AY199</f>
        <v>54</v>
      </c>
      <c r="AY210" s="12" t="s">
        <v>171</v>
      </c>
      <c r="AZ210" s="12">
        <f>'Рейтинговая таблица организаций'!AZ199</f>
        <v>54</v>
      </c>
      <c r="BA210" s="12">
        <f>'Рейтинговая таблица организаций'!BA199</f>
        <v>54</v>
      </c>
    </row>
    <row r="211" spans="1:53" ht="15.75">
      <c r="A211" s="9">
        <f>'бланки '!CY202</f>
        <v>198</v>
      </c>
      <c r="B211" s="9" t="str">
        <f>'бланки '!C202</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211" s="9">
        <f>'для bus.gov.ru'!C200</f>
        <v>76</v>
      </c>
      <c r="D211" s="9">
        <f>'для bus.gov.ru'!D200</f>
        <v>61</v>
      </c>
      <c r="E211" s="15">
        <f>'для bus.gov.ru'!H200</f>
        <v>0.80263157894736847</v>
      </c>
      <c r="F211" s="10" t="s">
        <v>160</v>
      </c>
      <c r="G211" s="11">
        <f>'Рейтинговая таблица организаций'!D200</f>
        <v>13</v>
      </c>
      <c r="H211" s="11">
        <f>'Рейтинговая таблица организаций'!E200</f>
        <v>13</v>
      </c>
      <c r="I211" s="10" t="s">
        <v>161</v>
      </c>
      <c r="J211" s="11">
        <f>'Рейтинговая таблица организаций'!F200</f>
        <v>55</v>
      </c>
      <c r="K211" s="11">
        <f>'Рейтинговая таблица организаций'!G200</f>
        <v>56</v>
      </c>
      <c r="L211" s="12" t="str">
        <f>IF('Рейтинговая таблица организаций'!H200&lt;1,"Отсутствуют или не функционируют дистанционные способы взаимодействия",(IF('Рейтинговая таблица организаций'!H200&lt;4,"В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1" s="17">
        <f>'Рейтинговая таблица организаций'!H200</f>
        <v>4</v>
      </c>
      <c r="N211" s="12">
        <f>IF('Рейтинговая таблица организаций'!H200&lt;1,0,(IF('Рейтинговая таблица организаций'!H200&lt;4,30,100)))</f>
        <v>100</v>
      </c>
      <c r="O211" s="12" t="s">
        <v>162</v>
      </c>
      <c r="P211" s="12">
        <f>'Рейтинговая таблица организаций'!I200</f>
        <v>60</v>
      </c>
      <c r="Q211" s="12">
        <f>'Рейтинговая таблица организаций'!J200</f>
        <v>60</v>
      </c>
      <c r="R211" s="12" t="s">
        <v>163</v>
      </c>
      <c r="S211" s="12">
        <f>'Рейтинговая таблица организаций'!K200</f>
        <v>56</v>
      </c>
      <c r="T211" s="12">
        <f>'Рейтинговая таблица организаций'!L200</f>
        <v>57</v>
      </c>
      <c r="U211" s="12" t="str">
        <f>IF('Рейтинговая таблица организаций'!U200&lt;1,"Отсутствуют комфортные условия",(IF('Рейтинговая таблица организаций'!U200&lt;5,"Количество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1" s="17">
        <f>'Рейтинговая таблица организаций'!U200</f>
        <v>5</v>
      </c>
      <c r="W211" s="12">
        <f>IF('Рейтинговая таблица организаций'!U200&lt;1,0,(IF('Рейтинговая таблица организаций'!U200&lt;4,20,100)))</f>
        <v>100</v>
      </c>
      <c r="X211" s="12" t="s">
        <v>164</v>
      </c>
      <c r="Y211" s="12">
        <f>'Рейтинговая таблица организаций'!X200</f>
        <v>61</v>
      </c>
      <c r="Z211" s="12">
        <f>'Рейтинговая таблица организаций'!Y200</f>
        <v>61</v>
      </c>
      <c r="AA211" s="12" t="str">
        <f>IF('Рейтинговая таблица организаций'!AD200&lt;1,"Отсутствуют условия доступности для инвалидов",(IF('Рейтинговая таблица организаций'!AD200&lt;5,"Количество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1" s="16">
        <f>'Рейтинговая таблица организаций'!AD200</f>
        <v>1</v>
      </c>
      <c r="AC211" s="12">
        <f>IF('Рейтинговая таблица организаций'!AD200&lt;1,0,(IF('Рейтинговая таблица организаций'!AD200&lt;5,20,100)))</f>
        <v>20</v>
      </c>
      <c r="AD211" s="12" t="str">
        <f>IF('Рейтинговая таблица организаций'!AE200&lt;1,"Отсутствуют условия доступности, позволяющие инвалидам получать услуги наравне с другими",(IF('Рейтинговая таблица организаций'!AE200&lt;5,"Количество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1" s="17">
        <f>'Рейтинговая таблица организаций'!AE200</f>
        <v>3</v>
      </c>
      <c r="AF211" s="12">
        <f>IF('Рейтинговая таблица организаций'!AE200&lt;1,0,(IF('Рейтинговая таблица организаций'!AE200&lt;5,20,100)))</f>
        <v>20</v>
      </c>
      <c r="AG211" s="12" t="s">
        <v>165</v>
      </c>
      <c r="AH211" s="12">
        <f>'Рейтинговая таблица организаций'!AF200</f>
        <v>26</v>
      </c>
      <c r="AI211" s="12">
        <f>'Рейтинговая таблица организаций'!AG200</f>
        <v>26</v>
      </c>
      <c r="AJ211" s="12" t="s">
        <v>166</v>
      </c>
      <c r="AK211" s="12">
        <f>'Рейтинговая таблица организаций'!AL200</f>
        <v>61</v>
      </c>
      <c r="AL211" s="12">
        <f>'Рейтинговая таблица организаций'!AM200</f>
        <v>61</v>
      </c>
      <c r="AM211" s="12" t="s">
        <v>167</v>
      </c>
      <c r="AN211" s="12">
        <f>'Рейтинговая таблица организаций'!AN200</f>
        <v>61</v>
      </c>
      <c r="AO211" s="12">
        <f>'Рейтинговая таблица организаций'!AO200</f>
        <v>61</v>
      </c>
      <c r="AP211" s="12" t="s">
        <v>168</v>
      </c>
      <c r="AQ211" s="12">
        <f>'Рейтинговая таблица организаций'!AP200</f>
        <v>57</v>
      </c>
      <c r="AR211" s="12">
        <f>'Рейтинговая таблица организаций'!AQ200</f>
        <v>57</v>
      </c>
      <c r="AS211" s="12" t="s">
        <v>169</v>
      </c>
      <c r="AT211" s="12">
        <f>'Рейтинговая таблица организаций'!AV200</f>
        <v>61</v>
      </c>
      <c r="AU211" s="12">
        <f>'Рейтинговая таблица организаций'!AW200</f>
        <v>61</v>
      </c>
      <c r="AV211" s="12" t="s">
        <v>170</v>
      </c>
      <c r="AW211" s="12">
        <f>'Рейтинговая таблица организаций'!AX200</f>
        <v>61</v>
      </c>
      <c r="AX211" s="12">
        <f>'Рейтинговая таблица организаций'!AY200</f>
        <v>61</v>
      </c>
      <c r="AY211" s="12" t="s">
        <v>171</v>
      </c>
      <c r="AZ211" s="12">
        <f>'Рейтинговая таблица организаций'!AZ200</f>
        <v>61</v>
      </c>
      <c r="BA211" s="12">
        <f>'Рейтинговая таблица организаций'!BA200</f>
        <v>61</v>
      </c>
    </row>
    <row r="212" spans="1:53" ht="15.75">
      <c r="A212" s="9">
        <f>'бланки '!CY203</f>
        <v>199</v>
      </c>
      <c r="B212" s="9" t="str">
        <f>'бланки '!C203</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212" s="9">
        <f>'для bus.gov.ru'!C201</f>
        <v>28</v>
      </c>
      <c r="D212" s="9">
        <f>'для bus.gov.ru'!D201</f>
        <v>29</v>
      </c>
      <c r="E212" s="15">
        <f>'для bus.gov.ru'!H201</f>
        <v>1.0357142857142858</v>
      </c>
      <c r="F212" s="10" t="s">
        <v>160</v>
      </c>
      <c r="G212" s="11">
        <f>'Рейтинговая таблица организаций'!D201</f>
        <v>14</v>
      </c>
      <c r="H212" s="11">
        <f>'Рейтинговая таблица организаций'!E201</f>
        <v>14</v>
      </c>
      <c r="I212" s="10" t="s">
        <v>161</v>
      </c>
      <c r="J212" s="11">
        <f>'Рейтинговая таблица организаций'!F201</f>
        <v>56</v>
      </c>
      <c r="K212" s="11">
        <f>'Рейтинговая таблица организаций'!G201</f>
        <v>56</v>
      </c>
      <c r="L212" s="12" t="str">
        <f>IF('Рейтинговая таблица организаций'!H201&lt;1,"Отсутствуют или не функционируют дистанционные способы взаимодействия",(IF('Рейтинговая таблица организаций'!H201&lt;4,"В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2" s="17">
        <f>'Рейтинговая таблица организаций'!H201</f>
        <v>4</v>
      </c>
      <c r="N212" s="12">
        <f>IF('Рейтинговая таблица организаций'!H201&lt;1,0,(IF('Рейтинговая таблица организаций'!H201&lt;4,30,100)))</f>
        <v>100</v>
      </c>
      <c r="O212" s="12" t="s">
        <v>162</v>
      </c>
      <c r="P212" s="12">
        <f>'Рейтинговая таблица организаций'!I201</f>
        <v>26</v>
      </c>
      <c r="Q212" s="12">
        <f>'Рейтинговая таблица организаций'!J201</f>
        <v>26</v>
      </c>
      <c r="R212" s="12" t="s">
        <v>163</v>
      </c>
      <c r="S212" s="12">
        <f>'Рейтинговая таблица организаций'!K201</f>
        <v>25</v>
      </c>
      <c r="T212" s="12">
        <f>'Рейтинговая таблица организаций'!L201</f>
        <v>25</v>
      </c>
      <c r="U212" s="12" t="str">
        <f>IF('Рейтинговая таблица организаций'!U201&lt;1,"Отсутствуют комфортные условия",(IF('Рейтинговая таблица организаций'!U201&lt;5,"Количество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2" s="17">
        <f>'Рейтинговая таблица организаций'!U201</f>
        <v>5</v>
      </c>
      <c r="W212" s="12">
        <f>IF('Рейтинговая таблица организаций'!U201&lt;1,0,(IF('Рейтинговая таблица организаций'!U201&lt;4,20,100)))</f>
        <v>100</v>
      </c>
      <c r="X212" s="12" t="s">
        <v>164</v>
      </c>
      <c r="Y212" s="12">
        <f>'Рейтинговая таблица организаций'!X201</f>
        <v>29</v>
      </c>
      <c r="Z212" s="12">
        <f>'Рейтинговая таблица организаций'!Y201</f>
        <v>29</v>
      </c>
      <c r="AA212" s="12" t="str">
        <f>IF('Рейтинговая таблица организаций'!AD201&lt;1,"Отсутствуют условия доступности для инвалидов",(IF('Рейтинговая таблица организаций'!AD201&lt;5,"Количество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2" s="16">
        <f>'Рейтинговая таблица организаций'!AD201</f>
        <v>3</v>
      </c>
      <c r="AC212" s="12">
        <f>IF('Рейтинговая таблица организаций'!AD201&lt;1,0,(IF('Рейтинговая таблица организаций'!AD201&lt;5,20,100)))</f>
        <v>20</v>
      </c>
      <c r="AD212" s="12" t="str">
        <f>IF('Рейтинговая таблица организаций'!AE201&lt;1,"Отсутствуют условия доступности, позволяющие инвалидам получать услуги наравне с другими",(IF('Рейтинговая таблица организаций'!AE201&lt;5,"Количество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2" s="17">
        <f>'Рейтинговая таблица организаций'!AE201</f>
        <v>3</v>
      </c>
      <c r="AF212" s="12">
        <f>IF('Рейтинговая таблица организаций'!AE201&lt;1,0,(IF('Рейтинговая таблица организаций'!AE201&lt;5,20,100)))</f>
        <v>20</v>
      </c>
      <c r="AG212" s="12" t="s">
        <v>165</v>
      </c>
      <c r="AH212" s="12">
        <f>'Рейтинговая таблица организаций'!AF201</f>
        <v>1</v>
      </c>
      <c r="AI212" s="12">
        <f>'Рейтинговая таблица организаций'!AG201</f>
        <v>1</v>
      </c>
      <c r="AJ212" s="12" t="s">
        <v>166</v>
      </c>
      <c r="AK212" s="12">
        <f>'Рейтинговая таблица организаций'!AL201</f>
        <v>28</v>
      </c>
      <c r="AL212" s="12">
        <f>'Рейтинговая таблица организаций'!AM201</f>
        <v>29</v>
      </c>
      <c r="AM212" s="12" t="s">
        <v>167</v>
      </c>
      <c r="AN212" s="12">
        <f>'Рейтинговая таблица организаций'!AN201</f>
        <v>29</v>
      </c>
      <c r="AO212" s="12">
        <f>'Рейтинговая таблица организаций'!AO201</f>
        <v>29</v>
      </c>
      <c r="AP212" s="12" t="s">
        <v>168</v>
      </c>
      <c r="AQ212" s="12">
        <f>'Рейтинговая таблица организаций'!AP201</f>
        <v>26</v>
      </c>
      <c r="AR212" s="12">
        <f>'Рейтинговая таблица организаций'!AQ201</f>
        <v>26</v>
      </c>
      <c r="AS212" s="12" t="s">
        <v>169</v>
      </c>
      <c r="AT212" s="12">
        <f>'Рейтинговая таблица организаций'!AV201</f>
        <v>29</v>
      </c>
      <c r="AU212" s="12">
        <f>'Рейтинговая таблица организаций'!AW201</f>
        <v>29</v>
      </c>
      <c r="AV212" s="12" t="s">
        <v>170</v>
      </c>
      <c r="AW212" s="12">
        <f>'Рейтинговая таблица организаций'!AX201</f>
        <v>29</v>
      </c>
      <c r="AX212" s="12">
        <f>'Рейтинговая таблица организаций'!AY201</f>
        <v>29</v>
      </c>
      <c r="AY212" s="12" t="s">
        <v>171</v>
      </c>
      <c r="AZ212" s="12">
        <f>'Рейтинговая таблица организаций'!AZ201</f>
        <v>29</v>
      </c>
      <c r="BA212" s="12">
        <f>'Рейтинговая таблица организаций'!BA201</f>
        <v>29</v>
      </c>
    </row>
    <row r="213" spans="1:53" ht="15.75">
      <c r="A213" s="9">
        <f>'бланки '!CY204</f>
        <v>200</v>
      </c>
      <c r="B213" s="9" t="str">
        <f>'бланки '!C204</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13" s="9">
        <f>'для bus.gov.ru'!C202</f>
        <v>52</v>
      </c>
      <c r="D213" s="9">
        <f>'для bus.gov.ru'!D202</f>
        <v>42</v>
      </c>
      <c r="E213" s="15">
        <f>'для bus.gov.ru'!H202</f>
        <v>0.80769230769230771</v>
      </c>
      <c r="F213" s="10" t="s">
        <v>160</v>
      </c>
      <c r="G213" s="11">
        <f>'Рейтинговая таблица организаций'!D202</f>
        <v>13</v>
      </c>
      <c r="H213" s="11">
        <f>'Рейтинговая таблица организаций'!E202</f>
        <v>13</v>
      </c>
      <c r="I213" s="10" t="s">
        <v>161</v>
      </c>
      <c r="J213" s="11">
        <f>'Рейтинговая таблица организаций'!F202</f>
        <v>55</v>
      </c>
      <c r="K213" s="11">
        <f>'Рейтинговая таблица организаций'!G202</f>
        <v>55</v>
      </c>
      <c r="L213" s="12" t="str">
        <f>IF('Рейтинговая таблица организаций'!H202&lt;1,"Отсутствуют или не функционируют дистанционные способы взаимодействия",(IF('Рейтинговая таблица организаций'!H202&lt;4,"В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3" s="17">
        <f>'Рейтинговая таблица организаций'!H202</f>
        <v>4</v>
      </c>
      <c r="N213" s="12">
        <f>IF('Рейтинговая таблица организаций'!H202&lt;1,0,(IF('Рейтинговая таблица организаций'!H202&lt;4,30,100)))</f>
        <v>100</v>
      </c>
      <c r="O213" s="12" t="s">
        <v>162</v>
      </c>
      <c r="P213" s="12">
        <f>'Рейтинговая таблица организаций'!I202</f>
        <v>40</v>
      </c>
      <c r="Q213" s="12">
        <f>'Рейтинговая таблица организаций'!J202</f>
        <v>40</v>
      </c>
      <c r="R213" s="12" t="s">
        <v>163</v>
      </c>
      <c r="S213" s="12">
        <f>'Рейтинговая таблица организаций'!K202</f>
        <v>40</v>
      </c>
      <c r="T213" s="12">
        <f>'Рейтинговая таблица организаций'!L202</f>
        <v>40</v>
      </c>
      <c r="U213" s="12" t="str">
        <f>IF('Рейтинговая таблица организаций'!U202&lt;1,"Отсутствуют комфортные условия",(IF('Рейтинговая таблица организаций'!U202&lt;5,"Количество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3" s="17">
        <f>'Рейтинговая таблица организаций'!U202</f>
        <v>5</v>
      </c>
      <c r="W213" s="12">
        <f>IF('Рейтинговая таблица организаций'!U202&lt;1,0,(IF('Рейтинговая таблица организаций'!U202&lt;4,20,100)))</f>
        <v>100</v>
      </c>
      <c r="X213" s="12" t="s">
        <v>164</v>
      </c>
      <c r="Y213" s="12">
        <f>'Рейтинговая таблица организаций'!X202</f>
        <v>41</v>
      </c>
      <c r="Z213" s="12">
        <f>'Рейтинговая таблица организаций'!Y202</f>
        <v>42</v>
      </c>
      <c r="AA213" s="12" t="str">
        <f>IF('Рейтинговая таблица организаций'!AD202&lt;1,"Отсутствуют условия доступности для инвалидов",(IF('Рейтинговая таблица организаций'!AD202&lt;5,"Количество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3" s="16">
        <f>'Рейтинговая таблица организаций'!AD202</f>
        <v>0</v>
      </c>
      <c r="AC213" s="12">
        <f>IF('Рейтинговая таблица организаций'!AD202&lt;1,0,(IF('Рейтинговая таблица организаций'!AD202&lt;5,20,100)))</f>
        <v>0</v>
      </c>
      <c r="AD213" s="12" t="str">
        <f>IF('Рейтинговая таблица организаций'!AE202&lt;1,"Отсутствуют условия доступности, позволяющие инвалидам получать услуги наравне с другими",(IF('Рейтинговая таблица организаций'!AE202&lt;5,"Количество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3" s="17">
        <f>'Рейтинговая таблица организаций'!AE202</f>
        <v>3</v>
      </c>
      <c r="AF213" s="12">
        <f>IF('Рейтинговая таблица организаций'!AE202&lt;1,0,(IF('Рейтинговая таблица организаций'!AE202&lt;5,20,100)))</f>
        <v>20</v>
      </c>
      <c r="AG213" s="12" t="s">
        <v>165</v>
      </c>
      <c r="AH213" s="12">
        <f>'Рейтинговая таблица организаций'!AF202</f>
        <v>18</v>
      </c>
      <c r="AI213" s="12">
        <f>'Рейтинговая таблица организаций'!AG202</f>
        <v>18</v>
      </c>
      <c r="AJ213" s="12" t="s">
        <v>166</v>
      </c>
      <c r="AK213" s="12">
        <f>'Рейтинговая таблица организаций'!AL202</f>
        <v>42</v>
      </c>
      <c r="AL213" s="12">
        <f>'Рейтинговая таблица организаций'!AM202</f>
        <v>42</v>
      </c>
      <c r="AM213" s="12" t="s">
        <v>167</v>
      </c>
      <c r="AN213" s="12">
        <f>'Рейтинговая таблица организаций'!AN202</f>
        <v>42</v>
      </c>
      <c r="AO213" s="12">
        <f>'Рейтинговая таблица организаций'!AO202</f>
        <v>42</v>
      </c>
      <c r="AP213" s="12" t="s">
        <v>168</v>
      </c>
      <c r="AQ213" s="12">
        <f>'Рейтинговая таблица организаций'!AP202</f>
        <v>41</v>
      </c>
      <c r="AR213" s="12">
        <f>'Рейтинговая таблица организаций'!AQ202</f>
        <v>41</v>
      </c>
      <c r="AS213" s="12" t="s">
        <v>169</v>
      </c>
      <c r="AT213" s="12">
        <f>'Рейтинговая таблица организаций'!AV202</f>
        <v>42</v>
      </c>
      <c r="AU213" s="12">
        <f>'Рейтинговая таблица организаций'!AW202</f>
        <v>42</v>
      </c>
      <c r="AV213" s="12" t="s">
        <v>170</v>
      </c>
      <c r="AW213" s="12">
        <f>'Рейтинговая таблица организаций'!AX202</f>
        <v>42</v>
      </c>
      <c r="AX213" s="12">
        <f>'Рейтинговая таблица организаций'!AY202</f>
        <v>42</v>
      </c>
      <c r="AY213" s="12" t="s">
        <v>171</v>
      </c>
      <c r="AZ213" s="12">
        <f>'Рейтинговая таблица организаций'!AZ202</f>
        <v>42</v>
      </c>
      <c r="BA213" s="12">
        <f>'Рейтинговая таблица организаций'!BA202</f>
        <v>42</v>
      </c>
    </row>
    <row r="214" spans="1:53" ht="15.75">
      <c r="A214" s="9">
        <f>'бланки '!CY205</f>
        <v>201</v>
      </c>
      <c r="B214" s="9" t="str">
        <f>'бланки '!C205</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14" s="9">
        <f>'для bus.gov.ru'!C203</f>
        <v>42</v>
      </c>
      <c r="D214" s="9">
        <f>'для bus.gov.ru'!D203</f>
        <v>31</v>
      </c>
      <c r="E214" s="15">
        <f>'для bus.gov.ru'!H203</f>
        <v>0.73809523809523814</v>
      </c>
      <c r="F214" s="10" t="s">
        <v>160</v>
      </c>
      <c r="G214" s="11">
        <f>'Рейтинговая таблица организаций'!D203</f>
        <v>14</v>
      </c>
      <c r="H214" s="11">
        <f>'Рейтинговая таблица организаций'!E203</f>
        <v>14</v>
      </c>
      <c r="I214" s="10" t="s">
        <v>161</v>
      </c>
      <c r="J214" s="11">
        <f>'Рейтинговая таблица организаций'!F203</f>
        <v>44</v>
      </c>
      <c r="K214" s="11">
        <f>'Рейтинговая таблица организаций'!G203</f>
        <v>53</v>
      </c>
      <c r="L214" s="12" t="str">
        <f>IF('Рейтинговая таблица организаций'!H203&lt;1,"Отсутствуют или не функционируют дистанционные способы взаимодействия",(IF('Рейтинговая таблица организаций'!H203&lt;4,"В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4" s="17">
        <f>'Рейтинговая таблица организаций'!H203</f>
        <v>4</v>
      </c>
      <c r="N214" s="12">
        <f>IF('Рейтинговая таблица организаций'!H203&lt;1,0,(IF('Рейтинговая таблица организаций'!H203&lt;4,30,100)))</f>
        <v>100</v>
      </c>
      <c r="O214" s="12" t="s">
        <v>162</v>
      </c>
      <c r="P214" s="12">
        <f>'Рейтинговая таблица организаций'!I203</f>
        <v>27</v>
      </c>
      <c r="Q214" s="12">
        <f>'Рейтинговая таблица организаций'!J203</f>
        <v>27</v>
      </c>
      <c r="R214" s="12" t="s">
        <v>163</v>
      </c>
      <c r="S214" s="12">
        <f>'Рейтинговая таблица организаций'!K203</f>
        <v>26</v>
      </c>
      <c r="T214" s="12">
        <f>'Рейтинговая таблица организаций'!L203</f>
        <v>26</v>
      </c>
      <c r="U214" s="12" t="str">
        <f>IF('Рейтинговая таблица организаций'!U203&lt;1,"Отсутствуют комфортные условия",(IF('Рейтинговая таблица организаций'!U203&lt;5,"Количество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4" s="17">
        <f>'Рейтинговая таблица организаций'!U203</f>
        <v>5</v>
      </c>
      <c r="W214" s="12">
        <f>IF('Рейтинговая таблица организаций'!U203&lt;1,0,(IF('Рейтинговая таблица организаций'!U203&lt;4,20,100)))</f>
        <v>100</v>
      </c>
      <c r="X214" s="12" t="s">
        <v>164</v>
      </c>
      <c r="Y214" s="12">
        <f>'Рейтинговая таблица организаций'!X203</f>
        <v>30</v>
      </c>
      <c r="Z214" s="12">
        <f>'Рейтинговая таблица организаций'!Y203</f>
        <v>31</v>
      </c>
      <c r="AA214" s="12" t="str">
        <f>IF('Рейтинговая таблица организаций'!AD203&lt;1,"Отсутствуют условия доступности для инвалидов",(IF('Рейтинговая таблица организаций'!AD203&lt;5,"Количество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14" s="16">
        <f>'Рейтинговая таблица организаций'!AD203</f>
        <v>0</v>
      </c>
      <c r="AC214" s="12">
        <f>IF('Рейтинговая таблица организаций'!AD203&lt;1,0,(IF('Рейтинговая таблица организаций'!AD203&lt;5,20,100)))</f>
        <v>0</v>
      </c>
      <c r="AD214" s="12" t="str">
        <f>IF('Рейтинговая таблица организаций'!AE203&lt;1,"Отсутствуют условия доступности, позволяющие инвалидам получать услуги наравне с другими",(IF('Рейтинговая таблица организаций'!AE203&lt;5,"Количество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4" s="17">
        <f>'Рейтинговая таблица организаций'!AE203</f>
        <v>3</v>
      </c>
      <c r="AF214" s="12">
        <f>IF('Рейтинговая таблица организаций'!AE203&lt;1,0,(IF('Рейтинговая таблица организаций'!AE203&lt;5,20,100)))</f>
        <v>20</v>
      </c>
      <c r="AG214" s="12" t="s">
        <v>165</v>
      </c>
      <c r="AH214" s="12">
        <f>'Рейтинговая таблица организаций'!AF203</f>
        <v>12</v>
      </c>
      <c r="AI214" s="12">
        <f>'Рейтинговая таблица организаций'!AG203</f>
        <v>14</v>
      </c>
      <c r="AJ214" s="12" t="s">
        <v>166</v>
      </c>
      <c r="AK214" s="12">
        <f>'Рейтинговая таблица организаций'!AL203</f>
        <v>30</v>
      </c>
      <c r="AL214" s="12">
        <f>'Рейтинговая таблица организаций'!AM203</f>
        <v>31</v>
      </c>
      <c r="AM214" s="12" t="s">
        <v>167</v>
      </c>
      <c r="AN214" s="12">
        <f>'Рейтинговая таблица организаций'!AN203</f>
        <v>31</v>
      </c>
      <c r="AO214" s="12">
        <f>'Рейтинговая таблица организаций'!AO203</f>
        <v>31</v>
      </c>
      <c r="AP214" s="12" t="s">
        <v>168</v>
      </c>
      <c r="AQ214" s="12">
        <f>'Рейтинговая таблица организаций'!AP203</f>
        <v>28</v>
      </c>
      <c r="AR214" s="12">
        <f>'Рейтинговая таблица организаций'!AQ203</f>
        <v>28</v>
      </c>
      <c r="AS214" s="12" t="s">
        <v>169</v>
      </c>
      <c r="AT214" s="12">
        <f>'Рейтинговая таблица организаций'!AV203</f>
        <v>30</v>
      </c>
      <c r="AU214" s="12">
        <f>'Рейтинговая таблица организаций'!AW203</f>
        <v>31</v>
      </c>
      <c r="AV214" s="12" t="s">
        <v>170</v>
      </c>
      <c r="AW214" s="12">
        <f>'Рейтинговая таблица организаций'!AX203</f>
        <v>31</v>
      </c>
      <c r="AX214" s="12">
        <f>'Рейтинговая таблица организаций'!AY203</f>
        <v>31</v>
      </c>
      <c r="AY214" s="12" t="s">
        <v>171</v>
      </c>
      <c r="AZ214" s="12">
        <f>'Рейтинговая таблица организаций'!AZ203</f>
        <v>31</v>
      </c>
      <c r="BA214" s="12">
        <f>'Рейтинговая таблица организаций'!BA203</f>
        <v>31</v>
      </c>
    </row>
    <row r="215" spans="1:53" ht="15.75">
      <c r="A215" s="9">
        <f>'бланки '!CY206</f>
        <v>202</v>
      </c>
      <c r="B215" s="9" t="str">
        <f>'бланки '!C206</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15" s="9">
        <f>'для bus.gov.ru'!C204</f>
        <v>93</v>
      </c>
      <c r="D215" s="9">
        <f>'для bus.gov.ru'!D204</f>
        <v>63</v>
      </c>
      <c r="E215" s="15">
        <f>'для bus.gov.ru'!H204</f>
        <v>0.67741935483870963</v>
      </c>
      <c r="F215" s="10" t="s">
        <v>160</v>
      </c>
      <c r="G215" s="11">
        <f>'Рейтинговая таблица организаций'!D204</f>
        <v>14</v>
      </c>
      <c r="H215" s="11">
        <f>'Рейтинговая таблица организаций'!E204</f>
        <v>14</v>
      </c>
      <c r="I215" s="10" t="s">
        <v>161</v>
      </c>
      <c r="J215" s="11">
        <f>'Рейтинговая таблица организаций'!F204</f>
        <v>55</v>
      </c>
      <c r="K215" s="11">
        <f>'Рейтинговая таблица организаций'!G204</f>
        <v>56</v>
      </c>
      <c r="L215" s="12" t="str">
        <f>IF('Рейтинговая таблица организаций'!H204&lt;1,"Отсутствуют или не функционируют дистанционные способы взаимодействия",(IF('Рейтинговая таблица организаций'!H204&lt;4,"В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5" s="17">
        <f>'Рейтинговая таблица организаций'!H204</f>
        <v>4</v>
      </c>
      <c r="N215" s="12">
        <f>IF('Рейтинговая таблица организаций'!H204&lt;1,0,(IF('Рейтинговая таблица организаций'!H204&lt;4,30,100)))</f>
        <v>100</v>
      </c>
      <c r="O215" s="12" t="s">
        <v>162</v>
      </c>
      <c r="P215" s="12">
        <f>'Рейтинговая таблица организаций'!I204</f>
        <v>62</v>
      </c>
      <c r="Q215" s="12">
        <f>'Рейтинговая таблица организаций'!J204</f>
        <v>62</v>
      </c>
      <c r="R215" s="12" t="s">
        <v>163</v>
      </c>
      <c r="S215" s="12">
        <f>'Рейтинговая таблица организаций'!K204</f>
        <v>61</v>
      </c>
      <c r="T215" s="12">
        <f>'Рейтинговая таблица организаций'!L204</f>
        <v>61</v>
      </c>
      <c r="U215" s="12" t="str">
        <f>IF('Рейтинговая таблица организаций'!U204&lt;1,"Отсутствуют комфортные условия",(IF('Рейтинговая таблица организаций'!U204&lt;5,"Количество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5" s="17">
        <f>'Рейтинговая таблица организаций'!U204</f>
        <v>5</v>
      </c>
      <c r="W215" s="12">
        <f>IF('Рейтинговая таблица организаций'!U204&lt;1,0,(IF('Рейтинговая таблица организаций'!U204&lt;4,20,100)))</f>
        <v>100</v>
      </c>
      <c r="X215" s="12" t="s">
        <v>164</v>
      </c>
      <c r="Y215" s="12">
        <f>'Рейтинговая таблица организаций'!X204</f>
        <v>63</v>
      </c>
      <c r="Z215" s="12">
        <f>'Рейтинговая таблица организаций'!Y204</f>
        <v>63</v>
      </c>
      <c r="AA215" s="12" t="str">
        <f>IF('Рейтинговая таблица организаций'!AD204&lt;1,"Отсутствуют условия доступности для инвалидов",(IF('Рейтинговая таблица организаций'!AD204&lt;5,"Количество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5" s="16">
        <f>'Рейтинговая таблица организаций'!AD204</f>
        <v>2</v>
      </c>
      <c r="AC215" s="12">
        <f>IF('Рейтинговая таблица организаций'!AD204&lt;1,0,(IF('Рейтинговая таблица организаций'!AD204&lt;5,20,100)))</f>
        <v>20</v>
      </c>
      <c r="AD215" s="12" t="str">
        <f>IF('Рейтинговая таблица организаций'!AE204&lt;1,"Отсутствуют условия доступности, позволяющие инвалидам получать услуги наравне с другими",(IF('Рейтинговая таблица организаций'!AE204&lt;5,"Количество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15" s="17">
        <f>'Рейтинговая таблица организаций'!AE204</f>
        <v>5</v>
      </c>
      <c r="AF215" s="12">
        <f>IF('Рейтинговая таблица организаций'!AE204&lt;1,0,(IF('Рейтинговая таблица организаций'!AE204&lt;5,20,100)))</f>
        <v>100</v>
      </c>
      <c r="AG215" s="12" t="s">
        <v>165</v>
      </c>
      <c r="AH215" s="12">
        <f>'Рейтинговая таблица организаций'!AF204</f>
        <v>8</v>
      </c>
      <c r="AI215" s="12">
        <f>'Рейтинговая таблица организаций'!AG204</f>
        <v>8</v>
      </c>
      <c r="AJ215" s="12" t="s">
        <v>166</v>
      </c>
      <c r="AK215" s="12">
        <f>'Рейтинговая таблица организаций'!AL204</f>
        <v>63</v>
      </c>
      <c r="AL215" s="12">
        <f>'Рейтинговая таблица организаций'!AM204</f>
        <v>63</v>
      </c>
      <c r="AM215" s="12" t="s">
        <v>167</v>
      </c>
      <c r="AN215" s="12">
        <f>'Рейтинговая таблица организаций'!AN204</f>
        <v>63</v>
      </c>
      <c r="AO215" s="12">
        <f>'Рейтинговая таблица организаций'!AO204</f>
        <v>63</v>
      </c>
      <c r="AP215" s="12" t="s">
        <v>168</v>
      </c>
      <c r="AQ215" s="12">
        <f>'Рейтинговая таблица организаций'!AP204</f>
        <v>62</v>
      </c>
      <c r="AR215" s="12">
        <f>'Рейтинговая таблица организаций'!AQ204</f>
        <v>62</v>
      </c>
      <c r="AS215" s="12" t="s">
        <v>169</v>
      </c>
      <c r="AT215" s="12">
        <f>'Рейтинговая таблица организаций'!AV204</f>
        <v>62</v>
      </c>
      <c r="AU215" s="12">
        <f>'Рейтинговая таблица организаций'!AW204</f>
        <v>63</v>
      </c>
      <c r="AV215" s="12" t="s">
        <v>170</v>
      </c>
      <c r="AW215" s="12">
        <f>'Рейтинговая таблица организаций'!AX204</f>
        <v>63</v>
      </c>
      <c r="AX215" s="12">
        <f>'Рейтинговая таблица организаций'!AY204</f>
        <v>63</v>
      </c>
      <c r="AY215" s="12" t="s">
        <v>171</v>
      </c>
      <c r="AZ215" s="12">
        <f>'Рейтинговая таблица организаций'!AZ204</f>
        <v>62</v>
      </c>
      <c r="BA215" s="12">
        <f>'Рейтинговая таблица организаций'!BA204</f>
        <v>63</v>
      </c>
    </row>
    <row r="216" spans="1:53" ht="15.75">
      <c r="A216" s="9">
        <f>'бланки '!CY207</f>
        <v>203</v>
      </c>
      <c r="B216" s="9" t="str">
        <f>'бланки '!C207</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16" s="9">
        <f>'для bus.gov.ru'!C205</f>
        <v>52</v>
      </c>
      <c r="D216" s="9">
        <f>'для bus.gov.ru'!D205</f>
        <v>41</v>
      </c>
      <c r="E216" s="15">
        <f>'для bus.gov.ru'!H205</f>
        <v>0.78846153846153844</v>
      </c>
      <c r="F216" s="10" t="s">
        <v>160</v>
      </c>
      <c r="G216" s="11">
        <f>'Рейтинговая таблица организаций'!D205</f>
        <v>14</v>
      </c>
      <c r="H216" s="11">
        <f>'Рейтинговая таблица организаций'!E205</f>
        <v>14</v>
      </c>
      <c r="I216" s="10" t="s">
        <v>161</v>
      </c>
      <c r="J216" s="11">
        <f>'Рейтинговая таблица организаций'!F205</f>
        <v>55</v>
      </c>
      <c r="K216" s="11">
        <f>'Рейтинговая таблица организаций'!G205</f>
        <v>55</v>
      </c>
      <c r="L216" s="12" t="str">
        <f>IF('Рейтинговая таблица организаций'!H205&lt;1,"Отсутствуют или не функционируют дистанционные способы взаимодействия",(IF('Рейтинговая таблица организаций'!H205&lt;4,"В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6" s="17">
        <f>'Рейтинговая таблица организаций'!H205</f>
        <v>4</v>
      </c>
      <c r="N216" s="12">
        <f>IF('Рейтинговая таблица организаций'!H205&lt;1,0,(IF('Рейтинговая таблица организаций'!H205&lt;4,30,100)))</f>
        <v>100</v>
      </c>
      <c r="O216" s="12" t="s">
        <v>162</v>
      </c>
      <c r="P216" s="12">
        <f>'Рейтинговая таблица организаций'!I205</f>
        <v>41</v>
      </c>
      <c r="Q216" s="12">
        <f>'Рейтинговая таблица организаций'!J205</f>
        <v>41</v>
      </c>
      <c r="R216" s="12" t="s">
        <v>163</v>
      </c>
      <c r="S216" s="12">
        <f>'Рейтинговая таблица организаций'!K205</f>
        <v>36</v>
      </c>
      <c r="T216" s="12">
        <f>'Рейтинговая таблица организаций'!L205</f>
        <v>37</v>
      </c>
      <c r="U216" s="12" t="str">
        <f>IF('Рейтинговая таблица организаций'!U205&lt;1,"Отсутствуют комфортные условия",(IF('Рейтинговая таблица организаций'!U205&lt;5,"Количество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6" s="17">
        <f>'Рейтинговая таблица организаций'!U205</f>
        <v>5</v>
      </c>
      <c r="W216" s="12">
        <f>IF('Рейтинговая таблица организаций'!U205&lt;1,0,(IF('Рейтинговая таблица организаций'!U205&lt;4,20,100)))</f>
        <v>100</v>
      </c>
      <c r="X216" s="12" t="s">
        <v>164</v>
      </c>
      <c r="Y216" s="12">
        <f>'Рейтинговая таблица организаций'!X205</f>
        <v>40</v>
      </c>
      <c r="Z216" s="12">
        <f>'Рейтинговая таблица организаций'!Y205</f>
        <v>41</v>
      </c>
      <c r="AA216" s="12" t="str">
        <f>IF('Рейтинговая таблица организаций'!AD205&lt;1,"Отсутствуют условия доступности для инвалидов",(IF('Рейтинговая таблица организаций'!AD205&lt;5,"Количество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6" s="16">
        <f>'Рейтинговая таблица организаций'!AD205</f>
        <v>2</v>
      </c>
      <c r="AC216" s="12">
        <f>IF('Рейтинговая таблица организаций'!AD205&lt;1,0,(IF('Рейтинговая таблица организаций'!AD205&lt;5,20,100)))</f>
        <v>20</v>
      </c>
      <c r="AD216" s="12" t="str">
        <f>IF('Рейтинговая таблица организаций'!AE205&lt;1,"Отсутствуют условия доступности, позволяющие инвалидам получать услуги наравне с другими",(IF('Рейтинговая таблица организаций'!AE205&lt;5,"Количество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6" s="17">
        <f>'Рейтинговая таблица организаций'!AE205</f>
        <v>3</v>
      </c>
      <c r="AF216" s="12">
        <f>IF('Рейтинговая таблица организаций'!AE205&lt;1,0,(IF('Рейтинговая таблица организаций'!AE205&lt;5,20,100)))</f>
        <v>20</v>
      </c>
      <c r="AG216" s="12" t="s">
        <v>165</v>
      </c>
      <c r="AH216" s="12">
        <f>'Рейтинговая таблица организаций'!AF205</f>
        <v>4</v>
      </c>
      <c r="AI216" s="12">
        <f>'Рейтинговая таблица организаций'!AG205</f>
        <v>4</v>
      </c>
      <c r="AJ216" s="12" t="s">
        <v>166</v>
      </c>
      <c r="AK216" s="12">
        <f>'Рейтинговая таблица организаций'!AL205</f>
        <v>40</v>
      </c>
      <c r="AL216" s="12">
        <f>'Рейтинговая таблица организаций'!AM205</f>
        <v>41</v>
      </c>
      <c r="AM216" s="12" t="s">
        <v>167</v>
      </c>
      <c r="AN216" s="12">
        <f>'Рейтинговая таблица организаций'!AN205</f>
        <v>41</v>
      </c>
      <c r="AO216" s="12">
        <f>'Рейтинговая таблица организаций'!AO205</f>
        <v>41</v>
      </c>
      <c r="AP216" s="12" t="s">
        <v>168</v>
      </c>
      <c r="AQ216" s="12">
        <f>'Рейтинговая таблица организаций'!AP205</f>
        <v>40</v>
      </c>
      <c r="AR216" s="12">
        <f>'Рейтинговая таблица организаций'!AQ205</f>
        <v>40</v>
      </c>
      <c r="AS216" s="12" t="s">
        <v>169</v>
      </c>
      <c r="AT216" s="12">
        <f>'Рейтинговая таблица организаций'!AV205</f>
        <v>41</v>
      </c>
      <c r="AU216" s="12">
        <f>'Рейтинговая таблица организаций'!AW205</f>
        <v>41</v>
      </c>
      <c r="AV216" s="12" t="s">
        <v>170</v>
      </c>
      <c r="AW216" s="12">
        <f>'Рейтинговая таблица организаций'!AX205</f>
        <v>40</v>
      </c>
      <c r="AX216" s="12">
        <f>'Рейтинговая таблица организаций'!AY205</f>
        <v>41</v>
      </c>
      <c r="AY216" s="12" t="s">
        <v>171</v>
      </c>
      <c r="AZ216" s="12">
        <f>'Рейтинговая таблица организаций'!AZ205</f>
        <v>41</v>
      </c>
      <c r="BA216" s="12">
        <f>'Рейтинговая таблица организаций'!BA205</f>
        <v>41</v>
      </c>
    </row>
    <row r="217" spans="1:53" ht="15.75">
      <c r="A217" s="9">
        <f>'бланки '!CY208</f>
        <v>204</v>
      </c>
      <c r="B217" s="9" t="str">
        <f>'бланки '!C208</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17" s="9">
        <f>'для bus.gov.ru'!C206</f>
        <v>130</v>
      </c>
      <c r="D217" s="9">
        <f>'для bus.gov.ru'!D206</f>
        <v>104</v>
      </c>
      <c r="E217" s="15">
        <f>'для bus.gov.ru'!H206</f>
        <v>0.8</v>
      </c>
      <c r="F217" s="10" t="s">
        <v>160</v>
      </c>
      <c r="G217" s="11">
        <f>'Рейтинговая таблица организаций'!D206</f>
        <v>13</v>
      </c>
      <c r="H217" s="11">
        <f>'Рейтинговая таблица организаций'!E206</f>
        <v>13</v>
      </c>
      <c r="I217" s="10" t="s">
        <v>161</v>
      </c>
      <c r="J217" s="11">
        <f>'Рейтинговая таблица организаций'!F206</f>
        <v>53</v>
      </c>
      <c r="K217" s="11">
        <f>'Рейтинговая таблица организаций'!G206</f>
        <v>53</v>
      </c>
      <c r="L217" s="12" t="str">
        <f>IF('Рейтинговая таблица организаций'!H206&lt;1,"Отсутствуют или не функционируют дистанционные способы взаимодействия",(IF('Рейтинговая таблица организаций'!H206&lt;4,"В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7" s="17">
        <f>'Рейтинговая таблица организаций'!H206</f>
        <v>4</v>
      </c>
      <c r="N217" s="12">
        <f>IF('Рейтинговая таблица организаций'!H206&lt;1,0,(IF('Рейтинговая таблица организаций'!H206&lt;4,30,100)))</f>
        <v>100</v>
      </c>
      <c r="O217" s="12" t="s">
        <v>162</v>
      </c>
      <c r="P217" s="12">
        <f>'Рейтинговая таблица организаций'!I206</f>
        <v>103</v>
      </c>
      <c r="Q217" s="12">
        <f>'Рейтинговая таблица организаций'!J206</f>
        <v>104</v>
      </c>
      <c r="R217" s="12" t="s">
        <v>163</v>
      </c>
      <c r="S217" s="12">
        <f>'Рейтинговая таблица организаций'!K206</f>
        <v>91</v>
      </c>
      <c r="T217" s="12">
        <f>'Рейтинговая таблица организаций'!L206</f>
        <v>95</v>
      </c>
      <c r="U217" s="12" t="str">
        <f>IF('Рейтинговая таблица организаций'!U206&lt;1,"Отсутствуют комфортные условия",(IF('Рейтинговая таблица организаций'!U206&lt;5,"Количество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7" s="17">
        <f>'Рейтинговая таблица организаций'!U206</f>
        <v>5</v>
      </c>
      <c r="W217" s="12">
        <f>IF('Рейтинговая таблица организаций'!U206&lt;1,0,(IF('Рейтинговая таблица организаций'!U206&lt;4,20,100)))</f>
        <v>100</v>
      </c>
      <c r="X217" s="12" t="s">
        <v>164</v>
      </c>
      <c r="Y217" s="12">
        <f>'Рейтинговая таблица организаций'!X206</f>
        <v>99</v>
      </c>
      <c r="Z217" s="12">
        <f>'Рейтинговая таблица организаций'!Y206</f>
        <v>104</v>
      </c>
      <c r="AA217" s="12" t="str">
        <f>IF('Рейтинговая таблица организаций'!AD206&lt;1,"Отсутствуют условия доступности для инвалидов",(IF('Рейтинговая таблица организаций'!AD206&lt;5,"Количество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7" s="16">
        <f>'Рейтинговая таблица организаций'!AD206</f>
        <v>4</v>
      </c>
      <c r="AC217" s="12">
        <f>IF('Рейтинговая таблица организаций'!AD206&lt;1,0,(IF('Рейтинговая таблица организаций'!AD206&lt;5,20,100)))</f>
        <v>20</v>
      </c>
      <c r="AD217" s="12" t="str">
        <f>IF('Рейтинговая таблица организаций'!AE206&lt;1,"Отсутствуют условия доступности, позволяющие инвалидам получать услуги наравне с другими",(IF('Рейтинговая таблица организаций'!AE206&lt;5,"Количество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17" s="17">
        <f>'Рейтинговая таблица организаций'!AE206</f>
        <v>5</v>
      </c>
      <c r="AF217" s="12">
        <f>IF('Рейтинговая таблица организаций'!AE206&lt;1,0,(IF('Рейтинговая таблица организаций'!AE206&lt;5,20,100)))</f>
        <v>100</v>
      </c>
      <c r="AG217" s="12" t="s">
        <v>165</v>
      </c>
      <c r="AH217" s="12">
        <f>'Рейтинговая таблица организаций'!AF206</f>
        <v>98</v>
      </c>
      <c r="AI217" s="12">
        <f>'Рейтинговая таблица организаций'!AG206</f>
        <v>102</v>
      </c>
      <c r="AJ217" s="12" t="s">
        <v>166</v>
      </c>
      <c r="AK217" s="12">
        <f>'Рейтинговая таблица организаций'!AL206</f>
        <v>103</v>
      </c>
      <c r="AL217" s="12">
        <f>'Рейтинговая таблица организаций'!AM206</f>
        <v>104</v>
      </c>
      <c r="AM217" s="12" t="s">
        <v>167</v>
      </c>
      <c r="AN217" s="12">
        <f>'Рейтинговая таблица организаций'!AN206</f>
        <v>104</v>
      </c>
      <c r="AO217" s="12">
        <f>'Рейтинговая таблица организаций'!AO206</f>
        <v>104</v>
      </c>
      <c r="AP217" s="12" t="s">
        <v>168</v>
      </c>
      <c r="AQ217" s="12">
        <f>'Рейтинговая таблица организаций'!AP206</f>
        <v>94</v>
      </c>
      <c r="AR217" s="12">
        <f>'Рейтинговая таблица организаций'!AQ206</f>
        <v>95</v>
      </c>
      <c r="AS217" s="12" t="s">
        <v>169</v>
      </c>
      <c r="AT217" s="12">
        <f>'Рейтинговая таблица организаций'!AV206</f>
        <v>101</v>
      </c>
      <c r="AU217" s="12">
        <f>'Рейтинговая таблица организаций'!AW206</f>
        <v>104</v>
      </c>
      <c r="AV217" s="12" t="s">
        <v>170</v>
      </c>
      <c r="AW217" s="12">
        <f>'Рейтинговая таблица организаций'!AX206</f>
        <v>104</v>
      </c>
      <c r="AX217" s="12">
        <f>'Рейтинговая таблица организаций'!AY206</f>
        <v>104</v>
      </c>
      <c r="AY217" s="12" t="s">
        <v>171</v>
      </c>
      <c r="AZ217" s="12">
        <f>'Рейтинговая таблица организаций'!AZ206</f>
        <v>102</v>
      </c>
      <c r="BA217" s="12">
        <f>'Рейтинговая таблица организаций'!BA206</f>
        <v>104</v>
      </c>
    </row>
    <row r="218" spans="1:53" ht="15.75">
      <c r="A218" s="9">
        <f>'бланки '!CY209</f>
        <v>205</v>
      </c>
      <c r="B218" s="9" t="str">
        <f>'бланки '!C209</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18" s="9">
        <f>'для bus.gov.ru'!C207</f>
        <v>167</v>
      </c>
      <c r="D218" s="9">
        <f>'для bus.gov.ru'!D207</f>
        <v>118</v>
      </c>
      <c r="E218" s="15">
        <f>'для bus.gov.ru'!H207</f>
        <v>0.70658682634730541</v>
      </c>
      <c r="F218" s="10" t="s">
        <v>160</v>
      </c>
      <c r="G218" s="11">
        <f>'Рейтинговая таблица организаций'!D207</f>
        <v>14</v>
      </c>
      <c r="H218" s="11">
        <f>'Рейтинговая таблица организаций'!E207</f>
        <v>14</v>
      </c>
      <c r="I218" s="10" t="s">
        <v>161</v>
      </c>
      <c r="J218" s="11">
        <f>'Рейтинговая таблица организаций'!F207</f>
        <v>53</v>
      </c>
      <c r="K218" s="11">
        <f>'Рейтинговая таблица организаций'!G207</f>
        <v>56</v>
      </c>
      <c r="L218" s="12" t="str">
        <f>IF('Рейтинговая таблица организаций'!H207&lt;1,"Отсутствуют или не функционируют дистанционные способы взаимодействия",(IF('Рейтинговая таблица организаций'!H207&lt;4,"В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8" s="17">
        <f>'Рейтинговая таблица организаций'!H207</f>
        <v>4</v>
      </c>
      <c r="N218" s="12">
        <f>IF('Рейтинговая таблица организаций'!H207&lt;1,0,(IF('Рейтинговая таблица организаций'!H207&lt;4,30,100)))</f>
        <v>100</v>
      </c>
      <c r="O218" s="12" t="s">
        <v>162</v>
      </c>
      <c r="P218" s="12">
        <f>'Рейтинговая таблица организаций'!I207</f>
        <v>112</v>
      </c>
      <c r="Q218" s="12">
        <f>'Рейтинговая таблица организаций'!J207</f>
        <v>113</v>
      </c>
      <c r="R218" s="12" t="s">
        <v>163</v>
      </c>
      <c r="S218" s="12">
        <f>'Рейтинговая таблица организаций'!K207</f>
        <v>110</v>
      </c>
      <c r="T218" s="12">
        <f>'Рейтинговая таблица организаций'!L207</f>
        <v>110</v>
      </c>
      <c r="U218" s="12" t="str">
        <f>IF('Рейтинговая таблица организаций'!U207&lt;1,"Отсутствуют комфортные условия",(IF('Рейтинговая таблица организаций'!U207&lt;5,"Количество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8" s="17">
        <f>'Рейтинговая таблица организаций'!U207</f>
        <v>5</v>
      </c>
      <c r="W218" s="12">
        <f>IF('Рейтинговая таблица организаций'!U207&lt;1,0,(IF('Рейтинговая таблица организаций'!U207&lt;4,20,100)))</f>
        <v>100</v>
      </c>
      <c r="X218" s="12" t="s">
        <v>164</v>
      </c>
      <c r="Y218" s="12">
        <f>'Рейтинговая таблица организаций'!X207</f>
        <v>113</v>
      </c>
      <c r="Z218" s="12">
        <f>'Рейтинговая таблица организаций'!Y207</f>
        <v>118</v>
      </c>
      <c r="AA218" s="12" t="str">
        <f>IF('Рейтинговая таблица организаций'!AD207&lt;1,"Отсутствуют условия доступности для инвалидов",(IF('Рейтинговая таблица организаций'!AD207&lt;5,"Количество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8" s="16">
        <f>'Рейтинговая таблица организаций'!AD207</f>
        <v>2</v>
      </c>
      <c r="AC218" s="12">
        <f>IF('Рейтинговая таблица организаций'!AD207&lt;1,0,(IF('Рейтинговая таблица организаций'!AD207&lt;5,20,100)))</f>
        <v>20</v>
      </c>
      <c r="AD218" s="12" t="str">
        <f>IF('Рейтинговая таблица организаций'!AE207&lt;1,"Отсутствуют условия доступности, позволяющие инвалидам получать услуги наравне с другими",(IF('Рейтинговая таблица организаций'!AE207&lt;5,"Количество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18" s="17">
        <f>'Рейтинговая таблица организаций'!AE207</f>
        <v>5</v>
      </c>
      <c r="AF218" s="12">
        <f>IF('Рейтинговая таблица организаций'!AE207&lt;1,0,(IF('Рейтинговая таблица организаций'!AE207&lt;5,20,100)))</f>
        <v>100</v>
      </c>
      <c r="AG218" s="12" t="s">
        <v>165</v>
      </c>
      <c r="AH218" s="12">
        <f>'Рейтинговая таблица организаций'!AF207</f>
        <v>65</v>
      </c>
      <c r="AI218" s="12">
        <f>'Рейтинговая таблица организаций'!AG207</f>
        <v>66</v>
      </c>
      <c r="AJ218" s="12" t="s">
        <v>166</v>
      </c>
      <c r="AK218" s="12">
        <f>'Рейтинговая таблица организаций'!AL207</f>
        <v>115</v>
      </c>
      <c r="AL218" s="12">
        <f>'Рейтинговая таблица организаций'!AM207</f>
        <v>118</v>
      </c>
      <c r="AM218" s="12" t="s">
        <v>167</v>
      </c>
      <c r="AN218" s="12">
        <f>'Рейтинговая таблица организаций'!AN207</f>
        <v>115</v>
      </c>
      <c r="AO218" s="12">
        <f>'Рейтинговая таблица организаций'!AO207</f>
        <v>118</v>
      </c>
      <c r="AP218" s="12" t="s">
        <v>168</v>
      </c>
      <c r="AQ218" s="12">
        <f>'Рейтинговая таблица организаций'!AP207</f>
        <v>112</v>
      </c>
      <c r="AR218" s="12">
        <f>'Рейтинговая таблица организаций'!AQ207</f>
        <v>114</v>
      </c>
      <c r="AS218" s="12" t="s">
        <v>169</v>
      </c>
      <c r="AT218" s="12">
        <f>'Рейтинговая таблица организаций'!AV207</f>
        <v>118</v>
      </c>
      <c r="AU218" s="12">
        <f>'Рейтинговая таблица организаций'!AW207</f>
        <v>118</v>
      </c>
      <c r="AV218" s="12" t="s">
        <v>170</v>
      </c>
      <c r="AW218" s="12">
        <f>'Рейтинговая таблица организаций'!AX207</f>
        <v>116</v>
      </c>
      <c r="AX218" s="12">
        <f>'Рейтинговая таблица организаций'!AY207</f>
        <v>118</v>
      </c>
      <c r="AY218" s="12" t="s">
        <v>171</v>
      </c>
      <c r="AZ218" s="12">
        <f>'Рейтинговая таблица организаций'!AZ207</f>
        <v>117</v>
      </c>
      <c r="BA218" s="12">
        <f>'Рейтинговая таблица организаций'!BA207</f>
        <v>118</v>
      </c>
    </row>
    <row r="219" spans="1:53" ht="15.75">
      <c r="A219" s="9">
        <f>'бланки '!CY210</f>
        <v>206</v>
      </c>
      <c r="B219" s="9" t="str">
        <f>'бланки '!C210</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19" s="9">
        <f>'для bus.gov.ru'!C208</f>
        <v>205</v>
      </c>
      <c r="D219" s="9">
        <f>'для bus.gov.ru'!D208</f>
        <v>162</v>
      </c>
      <c r="E219" s="15">
        <f>'для bus.gov.ru'!H208</f>
        <v>0.79024390243902443</v>
      </c>
      <c r="F219" s="10" t="s">
        <v>160</v>
      </c>
      <c r="G219" s="11">
        <f>'Рейтинговая таблица организаций'!D208</f>
        <v>14</v>
      </c>
      <c r="H219" s="11">
        <f>'Рейтинговая таблица организаций'!E208</f>
        <v>14</v>
      </c>
      <c r="I219" s="10" t="s">
        <v>161</v>
      </c>
      <c r="J219" s="11">
        <f>'Рейтинговая таблица организаций'!F208</f>
        <v>53</v>
      </c>
      <c r="K219" s="11">
        <f>'Рейтинговая таблица организаций'!G208</f>
        <v>56</v>
      </c>
      <c r="L219" s="12" t="str">
        <f>IF('Рейтинговая таблица организаций'!H208&lt;1,"Отсутствуют или не функционируют дистанционные способы взаимодействия",(IF('Рейтинговая таблица организаций'!H208&lt;4,"В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19" s="17">
        <f>'Рейтинговая таблица организаций'!H208</f>
        <v>4</v>
      </c>
      <c r="N219" s="12">
        <f>IF('Рейтинговая таблица организаций'!H208&lt;1,0,(IF('Рейтинговая таблица организаций'!H208&lt;4,30,100)))</f>
        <v>100</v>
      </c>
      <c r="O219" s="12" t="s">
        <v>162</v>
      </c>
      <c r="P219" s="12">
        <f>'Рейтинговая таблица организаций'!I208</f>
        <v>110</v>
      </c>
      <c r="Q219" s="12">
        <f>'Рейтинговая таблица организаций'!J208</f>
        <v>114</v>
      </c>
      <c r="R219" s="12" t="s">
        <v>163</v>
      </c>
      <c r="S219" s="12">
        <f>'Рейтинговая таблица организаций'!K208</f>
        <v>98</v>
      </c>
      <c r="T219" s="12">
        <f>'Рейтинговая таблица организаций'!L208</f>
        <v>102</v>
      </c>
      <c r="U219" s="12" t="str">
        <f>IF('Рейтинговая таблица организаций'!U208&lt;1,"Отсутствуют комфортные условия",(IF('Рейтинговая таблица организаций'!U208&lt;5,"Количество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19" s="17">
        <f>'Рейтинговая таблица организаций'!U208</f>
        <v>5</v>
      </c>
      <c r="W219" s="12">
        <f>IF('Рейтинговая таблица организаций'!U208&lt;1,0,(IF('Рейтинговая таблица организаций'!U208&lt;4,20,100)))</f>
        <v>100</v>
      </c>
      <c r="X219" s="12" t="s">
        <v>164</v>
      </c>
      <c r="Y219" s="12">
        <f>'Рейтинговая таблица организаций'!X208</f>
        <v>161</v>
      </c>
      <c r="Z219" s="12">
        <f>'Рейтинговая таблица организаций'!Y208</f>
        <v>162</v>
      </c>
      <c r="AA219" s="12" t="str">
        <f>IF('Рейтинговая таблица организаций'!AD208&lt;1,"Отсутствуют условия доступности для инвалидов",(IF('Рейтинговая таблица организаций'!AD208&lt;5,"Количество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19" s="16">
        <f>'Рейтинговая таблица организаций'!AD208</f>
        <v>1</v>
      </c>
      <c r="AC219" s="12">
        <f>IF('Рейтинговая таблица организаций'!AD208&lt;1,0,(IF('Рейтинговая таблица организаций'!AD208&lt;5,20,100)))</f>
        <v>20</v>
      </c>
      <c r="AD219" s="12" t="str">
        <f>IF('Рейтинговая таблица организаций'!AE208&lt;1,"Отсутствуют условия доступности, позволяющие инвалидам получать услуги наравне с другими",(IF('Рейтинговая таблица организаций'!AE208&lt;5,"Количество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19" s="17">
        <f>'Рейтинговая таблица организаций'!AE208</f>
        <v>4</v>
      </c>
      <c r="AF219" s="12">
        <f>IF('Рейтинговая таблица организаций'!AE208&lt;1,0,(IF('Рейтинговая таблица организаций'!AE208&lt;5,20,100)))</f>
        <v>20</v>
      </c>
      <c r="AG219" s="12" t="s">
        <v>165</v>
      </c>
      <c r="AH219" s="12">
        <f>'Рейтинговая таблица организаций'!AF208</f>
        <v>28</v>
      </c>
      <c r="AI219" s="12">
        <f>'Рейтинговая таблица организаций'!AG208</f>
        <v>28</v>
      </c>
      <c r="AJ219" s="12" t="s">
        <v>166</v>
      </c>
      <c r="AK219" s="12">
        <f>'Рейтинговая таблица организаций'!AL208</f>
        <v>156</v>
      </c>
      <c r="AL219" s="12">
        <f>'Рейтинговая таблица организаций'!AM208</f>
        <v>162</v>
      </c>
      <c r="AM219" s="12" t="s">
        <v>167</v>
      </c>
      <c r="AN219" s="12">
        <f>'Рейтинговая таблица организаций'!AN208</f>
        <v>162</v>
      </c>
      <c r="AO219" s="12">
        <f>'Рейтинговая таблица организаций'!AO208</f>
        <v>162</v>
      </c>
      <c r="AP219" s="12" t="s">
        <v>168</v>
      </c>
      <c r="AQ219" s="12">
        <f>'Рейтинговая таблица организаций'!AP208</f>
        <v>127</v>
      </c>
      <c r="AR219" s="12">
        <f>'Рейтинговая таблица организаций'!AQ208</f>
        <v>129</v>
      </c>
      <c r="AS219" s="12" t="s">
        <v>169</v>
      </c>
      <c r="AT219" s="12">
        <f>'Рейтинговая таблица организаций'!AV208</f>
        <v>159</v>
      </c>
      <c r="AU219" s="12">
        <f>'Рейтинговая таблица организаций'!AW208</f>
        <v>162</v>
      </c>
      <c r="AV219" s="12" t="s">
        <v>170</v>
      </c>
      <c r="AW219" s="12">
        <f>'Рейтинговая таблица организаций'!AX208</f>
        <v>157</v>
      </c>
      <c r="AX219" s="12">
        <f>'Рейтинговая таблица организаций'!AY208</f>
        <v>162</v>
      </c>
      <c r="AY219" s="12" t="s">
        <v>171</v>
      </c>
      <c r="AZ219" s="12">
        <f>'Рейтинговая таблица организаций'!AZ208</f>
        <v>162</v>
      </c>
      <c r="BA219" s="12">
        <f>'Рейтинговая таблица организаций'!BA208</f>
        <v>162</v>
      </c>
    </row>
    <row r="220" spans="1:53" ht="15.75">
      <c r="A220" s="9">
        <f>'бланки '!CY211</f>
        <v>207</v>
      </c>
      <c r="B220" s="9" t="str">
        <f>'бланки '!C211</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20" s="9">
        <f>'для bus.gov.ru'!C209</f>
        <v>36</v>
      </c>
      <c r="D220" s="9">
        <f>'для bus.gov.ru'!D209</f>
        <v>29</v>
      </c>
      <c r="E220" s="15">
        <f>'для bus.gov.ru'!H209</f>
        <v>0.80555555555555558</v>
      </c>
      <c r="F220" s="10" t="s">
        <v>160</v>
      </c>
      <c r="G220" s="11">
        <f>'Рейтинговая таблица организаций'!D209</f>
        <v>14</v>
      </c>
      <c r="H220" s="11">
        <f>'Рейтинговая таблица организаций'!E209</f>
        <v>14</v>
      </c>
      <c r="I220" s="10" t="s">
        <v>161</v>
      </c>
      <c r="J220" s="11">
        <f>'Рейтинговая таблица организаций'!F209</f>
        <v>55</v>
      </c>
      <c r="K220" s="11">
        <f>'Рейтинговая таблица организаций'!G209</f>
        <v>56</v>
      </c>
      <c r="L220" s="12" t="str">
        <f>IF('Рейтинговая таблица организаций'!H209&lt;1,"Отсутствуют или не функционируют дистанционные способы взаимодействия",(IF('Рейтинговая таблица организаций'!H209&lt;4,"В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0" s="17">
        <f>'Рейтинговая таблица организаций'!H209</f>
        <v>4</v>
      </c>
      <c r="N220" s="12">
        <f>IF('Рейтинговая таблица организаций'!H209&lt;1,0,(IF('Рейтинговая таблица организаций'!H209&lt;4,30,100)))</f>
        <v>100</v>
      </c>
      <c r="O220" s="12" t="s">
        <v>162</v>
      </c>
      <c r="P220" s="12">
        <f>'Рейтинговая таблица организаций'!I209</f>
        <v>27</v>
      </c>
      <c r="Q220" s="12">
        <f>'Рейтинговая таблица организаций'!J209</f>
        <v>27</v>
      </c>
      <c r="R220" s="12" t="s">
        <v>163</v>
      </c>
      <c r="S220" s="12">
        <f>'Рейтинговая таблица организаций'!K209</f>
        <v>26</v>
      </c>
      <c r="T220" s="12">
        <f>'Рейтинговая таблица организаций'!L209</f>
        <v>26</v>
      </c>
      <c r="U220" s="12" t="str">
        <f>IF('Рейтинговая таблица организаций'!U209&lt;1,"Отсутствуют комфортные условия",(IF('Рейтинговая таблица организаций'!U209&lt;5,"Количество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0" s="17">
        <f>'Рейтинговая таблица организаций'!U209</f>
        <v>5</v>
      </c>
      <c r="W220" s="12">
        <f>IF('Рейтинговая таблица организаций'!U209&lt;1,0,(IF('Рейтинговая таблица организаций'!U209&lt;4,20,100)))</f>
        <v>100</v>
      </c>
      <c r="X220" s="12" t="s">
        <v>164</v>
      </c>
      <c r="Y220" s="12">
        <f>'Рейтинговая таблица организаций'!X209</f>
        <v>29</v>
      </c>
      <c r="Z220" s="12">
        <f>'Рейтинговая таблица организаций'!Y209</f>
        <v>29</v>
      </c>
      <c r="AA220" s="12" t="str">
        <f>IF('Рейтинговая таблица организаций'!AD209&lt;1,"Отсутствуют условия доступности для инвалидов",(IF('Рейтинговая таблица организаций'!AD209&lt;5,"Количество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0" s="16">
        <f>'Рейтинговая таблица организаций'!AD209</f>
        <v>1</v>
      </c>
      <c r="AC220" s="12">
        <f>IF('Рейтинговая таблица организаций'!AD209&lt;1,0,(IF('Рейтинговая таблица организаций'!AD209&lt;5,20,100)))</f>
        <v>20</v>
      </c>
      <c r="AD220" s="12" t="str">
        <f>IF('Рейтинговая таблица организаций'!AE209&lt;1,"Отсутствуют условия доступности, позволяющие инвалидам получать услуги наравне с другими",(IF('Рейтинговая таблица организаций'!AE209&lt;5,"Количество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0" s="17">
        <f>'Рейтинговая таблица организаций'!AE209</f>
        <v>3</v>
      </c>
      <c r="AF220" s="12">
        <f>IF('Рейтинговая таблица организаций'!AE209&lt;1,0,(IF('Рейтинговая таблица организаций'!AE209&lt;5,20,100)))</f>
        <v>20</v>
      </c>
      <c r="AG220" s="12" t="s">
        <v>165</v>
      </c>
      <c r="AH220" s="12">
        <f>'Рейтинговая таблица организаций'!AF209</f>
        <v>1</v>
      </c>
      <c r="AI220" s="12">
        <f>'Рейтинговая таблица организаций'!AG209</f>
        <v>1</v>
      </c>
      <c r="AJ220" s="12" t="s">
        <v>166</v>
      </c>
      <c r="AK220" s="12">
        <f>'Рейтинговая таблица организаций'!AL209</f>
        <v>29</v>
      </c>
      <c r="AL220" s="12">
        <f>'Рейтинговая таблица организаций'!AM209</f>
        <v>29</v>
      </c>
      <c r="AM220" s="12" t="s">
        <v>167</v>
      </c>
      <c r="AN220" s="12">
        <f>'Рейтинговая таблица организаций'!AN209</f>
        <v>29</v>
      </c>
      <c r="AO220" s="12">
        <f>'Рейтинговая таблица организаций'!AO209</f>
        <v>29</v>
      </c>
      <c r="AP220" s="12" t="s">
        <v>168</v>
      </c>
      <c r="AQ220" s="12">
        <f>'Рейтинговая таблица организаций'!AP209</f>
        <v>24</v>
      </c>
      <c r="AR220" s="12">
        <f>'Рейтинговая таблица организаций'!AQ209</f>
        <v>24</v>
      </c>
      <c r="AS220" s="12" t="s">
        <v>169</v>
      </c>
      <c r="AT220" s="12">
        <f>'Рейтинговая таблица организаций'!AV209</f>
        <v>29</v>
      </c>
      <c r="AU220" s="12">
        <f>'Рейтинговая таблица организаций'!AW209</f>
        <v>29</v>
      </c>
      <c r="AV220" s="12" t="s">
        <v>170</v>
      </c>
      <c r="AW220" s="12">
        <f>'Рейтинговая таблица организаций'!AX209</f>
        <v>29</v>
      </c>
      <c r="AX220" s="12">
        <f>'Рейтинговая таблица организаций'!AY209</f>
        <v>29</v>
      </c>
      <c r="AY220" s="12" t="s">
        <v>171</v>
      </c>
      <c r="AZ220" s="12">
        <f>'Рейтинговая таблица организаций'!AZ209</f>
        <v>29</v>
      </c>
      <c r="BA220" s="12">
        <f>'Рейтинговая таблица организаций'!BA209</f>
        <v>29</v>
      </c>
    </row>
    <row r="221" spans="1:53" ht="15.75">
      <c r="A221" s="9">
        <f>'бланки '!CY212</f>
        <v>208</v>
      </c>
      <c r="B221" s="9" t="str">
        <f>'бланки '!C212</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21" s="9">
        <f>'для bus.gov.ru'!C210</f>
        <v>283</v>
      </c>
      <c r="D221" s="9">
        <f>'для bus.gov.ru'!D210</f>
        <v>197</v>
      </c>
      <c r="E221" s="15">
        <f>'для bus.gov.ru'!H210</f>
        <v>0.69611307420494695</v>
      </c>
      <c r="F221" s="10" t="s">
        <v>160</v>
      </c>
      <c r="G221" s="11">
        <f>'Рейтинговая таблица организаций'!D210</f>
        <v>14</v>
      </c>
      <c r="H221" s="11">
        <f>'Рейтинговая таблица организаций'!E210</f>
        <v>14</v>
      </c>
      <c r="I221" s="10" t="s">
        <v>161</v>
      </c>
      <c r="J221" s="11">
        <f>'Рейтинговая таблица организаций'!F210</f>
        <v>52</v>
      </c>
      <c r="K221" s="11">
        <f>'Рейтинговая таблица организаций'!G210</f>
        <v>56</v>
      </c>
      <c r="L221" s="12" t="str">
        <f>IF('Рейтинговая таблица организаций'!H210&lt;1,"Отсутствуют или не функционируют дистанционные способы взаимодействия",(IF('Рейтинговая таблица организаций'!H210&lt;4,"В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1" s="17">
        <f>'Рейтинговая таблица организаций'!H210</f>
        <v>4</v>
      </c>
      <c r="N221" s="12">
        <f>IF('Рейтинговая таблица организаций'!H210&lt;1,0,(IF('Рейтинговая таблица организаций'!H210&lt;4,30,100)))</f>
        <v>100</v>
      </c>
      <c r="O221" s="12" t="s">
        <v>162</v>
      </c>
      <c r="P221" s="12">
        <f>'Рейтинговая таблица организаций'!I210</f>
        <v>193</v>
      </c>
      <c r="Q221" s="12">
        <f>'Рейтинговая таблица организаций'!J210</f>
        <v>195</v>
      </c>
      <c r="R221" s="12" t="s">
        <v>163</v>
      </c>
      <c r="S221" s="12">
        <f>'Рейтинговая таблица организаций'!K210</f>
        <v>187</v>
      </c>
      <c r="T221" s="12">
        <f>'Рейтинговая таблица организаций'!L210</f>
        <v>190</v>
      </c>
      <c r="U221" s="12" t="str">
        <f>IF('Рейтинговая таблица организаций'!U210&lt;1,"Отсутствуют комфортные условия",(IF('Рейтинговая таблица организаций'!U210&lt;5,"Количество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1" s="17">
        <f>'Рейтинговая таблица организаций'!U210</f>
        <v>5</v>
      </c>
      <c r="W221" s="12">
        <f>IF('Рейтинговая таблица организаций'!U210&lt;1,0,(IF('Рейтинговая таблица организаций'!U210&lt;4,20,100)))</f>
        <v>100</v>
      </c>
      <c r="X221" s="12" t="s">
        <v>164</v>
      </c>
      <c r="Y221" s="12">
        <f>'Рейтинговая таблица организаций'!X210</f>
        <v>189</v>
      </c>
      <c r="Z221" s="12">
        <f>'Рейтинговая таблица организаций'!Y210</f>
        <v>197</v>
      </c>
      <c r="AA221" s="12" t="str">
        <f>IF('Рейтинговая таблица организаций'!AD210&lt;1,"Отсутствуют условия доступности для инвалидов",(IF('Рейтинговая таблица организаций'!AD210&lt;5,"Количество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1" s="16">
        <f>'Рейтинговая таблица организаций'!AD210</f>
        <v>0</v>
      </c>
      <c r="AC221" s="12">
        <f>IF('Рейтинговая таблица организаций'!AD210&lt;1,0,(IF('Рейтинговая таблица организаций'!AD210&lt;5,20,100)))</f>
        <v>0</v>
      </c>
      <c r="AD221" s="12" t="str">
        <f>IF('Рейтинговая таблица организаций'!AE210&lt;1,"Отсутствуют условия доступности, позволяющие инвалидам получать услуги наравне с другими",(IF('Рейтинговая таблица организаций'!AE210&lt;5,"Количество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1" s="17">
        <f>'Рейтинговая таблица организаций'!AE210</f>
        <v>3</v>
      </c>
      <c r="AF221" s="12">
        <f>IF('Рейтинговая таблица организаций'!AE210&lt;1,0,(IF('Рейтинговая таблица организаций'!AE210&lt;5,20,100)))</f>
        <v>20</v>
      </c>
      <c r="AG221" s="12" t="s">
        <v>165</v>
      </c>
      <c r="AH221" s="12">
        <f>'Рейтинговая таблица организаций'!AF210</f>
        <v>175</v>
      </c>
      <c r="AI221" s="12">
        <f>'Рейтинговая таблица организаций'!AG210</f>
        <v>190</v>
      </c>
      <c r="AJ221" s="12" t="s">
        <v>166</v>
      </c>
      <c r="AK221" s="12">
        <f>'Рейтинговая таблица организаций'!AL210</f>
        <v>194</v>
      </c>
      <c r="AL221" s="12">
        <f>'Рейтинговая таблица организаций'!AM210</f>
        <v>197</v>
      </c>
      <c r="AM221" s="12" t="s">
        <v>167</v>
      </c>
      <c r="AN221" s="12">
        <f>'Рейтинговая таблица организаций'!AN210</f>
        <v>194</v>
      </c>
      <c r="AO221" s="12">
        <f>'Рейтинговая таблица организаций'!AO210</f>
        <v>197</v>
      </c>
      <c r="AP221" s="12" t="s">
        <v>168</v>
      </c>
      <c r="AQ221" s="12">
        <f>'Рейтинговая таблица организаций'!AP210</f>
        <v>185</v>
      </c>
      <c r="AR221" s="12">
        <f>'Рейтинговая таблица организаций'!AQ210</f>
        <v>186</v>
      </c>
      <c r="AS221" s="12" t="s">
        <v>169</v>
      </c>
      <c r="AT221" s="12">
        <f>'Рейтинговая таблица организаций'!AV210</f>
        <v>196</v>
      </c>
      <c r="AU221" s="12">
        <f>'Рейтинговая таблица организаций'!AW210</f>
        <v>197</v>
      </c>
      <c r="AV221" s="12" t="s">
        <v>170</v>
      </c>
      <c r="AW221" s="12">
        <f>'Рейтинговая таблица организаций'!AX210</f>
        <v>195</v>
      </c>
      <c r="AX221" s="12">
        <f>'Рейтинговая таблица организаций'!AY210</f>
        <v>197</v>
      </c>
      <c r="AY221" s="12" t="s">
        <v>171</v>
      </c>
      <c r="AZ221" s="12">
        <f>'Рейтинговая таблица организаций'!AZ210</f>
        <v>191</v>
      </c>
      <c r="BA221" s="12">
        <f>'Рейтинговая таблица организаций'!BA210</f>
        <v>197</v>
      </c>
    </row>
    <row r="222" spans="1:53" ht="15.75">
      <c r="A222" s="9">
        <f>'бланки '!CY213</f>
        <v>209</v>
      </c>
      <c r="B222" s="9" t="str">
        <f>'бланки '!C213</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22" s="9">
        <f>'для bus.gov.ru'!C211</f>
        <v>70</v>
      </c>
      <c r="D222" s="9">
        <f>'для bus.gov.ru'!D211</f>
        <v>74</v>
      </c>
      <c r="E222" s="15">
        <f>'для bus.gov.ru'!H211</f>
        <v>1.0571428571428572</v>
      </c>
      <c r="F222" s="10" t="s">
        <v>160</v>
      </c>
      <c r="G222" s="11">
        <f>'Рейтинговая таблица организаций'!D211</f>
        <v>14</v>
      </c>
      <c r="H222" s="11">
        <f>'Рейтинговая таблица организаций'!E211</f>
        <v>14</v>
      </c>
      <c r="I222" s="10" t="s">
        <v>161</v>
      </c>
      <c r="J222" s="11">
        <f>'Рейтинговая таблица организаций'!F211</f>
        <v>56</v>
      </c>
      <c r="K222" s="11">
        <f>'Рейтинговая таблица организаций'!G211</f>
        <v>56</v>
      </c>
      <c r="L222" s="12" t="str">
        <f>IF('Рейтинговая таблица организаций'!H211&lt;1,"Отсутствуют или не функционируют дистанционные способы взаимодействия",(IF('Рейтинговая таблица организаций'!H211&lt;4,"В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2" s="17">
        <f>'Рейтинговая таблица организаций'!H211</f>
        <v>4</v>
      </c>
      <c r="N222" s="12">
        <f>IF('Рейтинговая таблица организаций'!H211&lt;1,0,(IF('Рейтинговая таблица организаций'!H211&lt;4,30,100)))</f>
        <v>100</v>
      </c>
      <c r="O222" s="12" t="s">
        <v>162</v>
      </c>
      <c r="P222" s="12">
        <f>'Рейтинговая таблица организаций'!I211</f>
        <v>65</v>
      </c>
      <c r="Q222" s="12">
        <f>'Рейтинговая таблица организаций'!J211</f>
        <v>65</v>
      </c>
      <c r="R222" s="12" t="s">
        <v>163</v>
      </c>
      <c r="S222" s="12">
        <f>'Рейтинговая таблица организаций'!K211</f>
        <v>63</v>
      </c>
      <c r="T222" s="12">
        <f>'Рейтинговая таблица организаций'!L211</f>
        <v>63</v>
      </c>
      <c r="U222" s="12" t="str">
        <f>IF('Рейтинговая таблица организаций'!U211&lt;1,"Отсутствуют комфортные условия",(IF('Рейтинговая таблица организаций'!U211&lt;5,"Количество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2" s="17">
        <f>'Рейтинговая таблица организаций'!U211</f>
        <v>5</v>
      </c>
      <c r="W222" s="12">
        <f>IF('Рейтинговая таблица организаций'!U211&lt;1,0,(IF('Рейтинговая таблица организаций'!U211&lt;4,20,100)))</f>
        <v>100</v>
      </c>
      <c r="X222" s="12" t="s">
        <v>164</v>
      </c>
      <c r="Y222" s="12">
        <f>'Рейтинговая таблица организаций'!X211</f>
        <v>72</v>
      </c>
      <c r="Z222" s="12">
        <f>'Рейтинговая таблица организаций'!Y211</f>
        <v>74</v>
      </c>
      <c r="AA222" s="12" t="str">
        <f>IF('Рейтинговая таблица организаций'!AD211&lt;1,"Отсутствуют условия доступности для инвалидов",(IF('Рейтинговая таблица организаций'!AD211&lt;5,"Количество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2" s="16">
        <f>'Рейтинговая таблица организаций'!AD211</f>
        <v>2</v>
      </c>
      <c r="AC222" s="12">
        <f>IF('Рейтинговая таблица организаций'!AD211&lt;1,0,(IF('Рейтинговая таблица организаций'!AD211&lt;5,20,100)))</f>
        <v>20</v>
      </c>
      <c r="AD222" s="12" t="str">
        <f>IF('Рейтинговая таблица организаций'!AE211&lt;1,"Отсутствуют условия доступности, позволяющие инвалидам получать услуги наравне с другими",(IF('Рейтинговая таблица организаций'!AE211&lt;5,"Количество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2" s="17">
        <f>'Рейтинговая таблица организаций'!AE211</f>
        <v>4</v>
      </c>
      <c r="AF222" s="12">
        <f>IF('Рейтинговая таблица организаций'!AE211&lt;1,0,(IF('Рейтинговая таблица организаций'!AE211&lt;5,20,100)))</f>
        <v>20</v>
      </c>
      <c r="AG222" s="12" t="s">
        <v>165</v>
      </c>
      <c r="AH222" s="12">
        <f>'Рейтинговая таблица организаций'!AF211</f>
        <v>10</v>
      </c>
      <c r="AI222" s="12">
        <f>'Рейтинговая таблица организаций'!AG211</f>
        <v>10</v>
      </c>
      <c r="AJ222" s="12" t="s">
        <v>166</v>
      </c>
      <c r="AK222" s="12">
        <f>'Рейтинговая таблица организаций'!AL211</f>
        <v>71</v>
      </c>
      <c r="AL222" s="12">
        <f>'Рейтинговая таблица организаций'!AM211</f>
        <v>74</v>
      </c>
      <c r="AM222" s="12" t="s">
        <v>167</v>
      </c>
      <c r="AN222" s="12">
        <f>'Рейтинговая таблица организаций'!AN211</f>
        <v>73</v>
      </c>
      <c r="AO222" s="12">
        <f>'Рейтинговая таблица организаций'!AO211</f>
        <v>74</v>
      </c>
      <c r="AP222" s="12" t="s">
        <v>168</v>
      </c>
      <c r="AQ222" s="12">
        <f>'Рейтинговая таблица организаций'!AP211</f>
        <v>65</v>
      </c>
      <c r="AR222" s="12">
        <f>'Рейтинговая таблица организаций'!AQ211</f>
        <v>65</v>
      </c>
      <c r="AS222" s="12" t="s">
        <v>169</v>
      </c>
      <c r="AT222" s="12">
        <f>'Рейтинговая таблица организаций'!AV211</f>
        <v>72</v>
      </c>
      <c r="AU222" s="12">
        <f>'Рейтинговая таблица организаций'!AW211</f>
        <v>74</v>
      </c>
      <c r="AV222" s="12" t="s">
        <v>170</v>
      </c>
      <c r="AW222" s="12">
        <f>'Рейтинговая таблица организаций'!AX211</f>
        <v>72</v>
      </c>
      <c r="AX222" s="12">
        <f>'Рейтинговая таблица организаций'!AY211</f>
        <v>74</v>
      </c>
      <c r="AY222" s="12" t="s">
        <v>171</v>
      </c>
      <c r="AZ222" s="12">
        <f>'Рейтинговая таблица организаций'!AZ211</f>
        <v>72</v>
      </c>
      <c r="BA222" s="12">
        <f>'Рейтинговая таблица организаций'!BA211</f>
        <v>74</v>
      </c>
    </row>
    <row r="223" spans="1:53" ht="15.75">
      <c r="A223" s="9">
        <f>'бланки '!CY214</f>
        <v>210</v>
      </c>
      <c r="B223" s="9" t="str">
        <f>'бланки '!C214</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23" s="9">
        <f>'для bus.gov.ru'!C212</f>
        <v>29</v>
      </c>
      <c r="D223" s="9">
        <f>'для bus.gov.ru'!D212</f>
        <v>23</v>
      </c>
      <c r="E223" s="15">
        <f>'для bus.gov.ru'!H212</f>
        <v>0.7931034482758621</v>
      </c>
      <c r="F223" s="10" t="s">
        <v>160</v>
      </c>
      <c r="G223" s="11">
        <f>'Рейтинговая таблица организаций'!D212</f>
        <v>13</v>
      </c>
      <c r="H223" s="11">
        <f>'Рейтинговая таблица организаций'!E212</f>
        <v>13</v>
      </c>
      <c r="I223" s="10" t="s">
        <v>161</v>
      </c>
      <c r="J223" s="11">
        <f>'Рейтинговая таблица организаций'!F212</f>
        <v>54</v>
      </c>
      <c r="K223" s="11">
        <f>'Рейтинговая таблица организаций'!G212</f>
        <v>54</v>
      </c>
      <c r="L223" s="12" t="str">
        <f>IF('Рейтинговая таблица организаций'!H212&lt;1,"Отсутствуют или не функционируют дистанционные способы взаимодействия",(IF('Рейтинговая таблица организаций'!H212&lt;4,"В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3" s="17">
        <f>'Рейтинговая таблица организаций'!H212</f>
        <v>4</v>
      </c>
      <c r="N223" s="12">
        <f>IF('Рейтинговая таблица организаций'!H212&lt;1,0,(IF('Рейтинговая таблица организаций'!H212&lt;4,30,100)))</f>
        <v>100</v>
      </c>
      <c r="O223" s="12" t="s">
        <v>162</v>
      </c>
      <c r="P223" s="12">
        <f>'Рейтинговая таблица организаций'!I212</f>
        <v>21</v>
      </c>
      <c r="Q223" s="12">
        <f>'Рейтинговая таблица организаций'!J212</f>
        <v>21</v>
      </c>
      <c r="R223" s="12" t="s">
        <v>163</v>
      </c>
      <c r="S223" s="12">
        <f>'Рейтинговая таблица организаций'!K212</f>
        <v>19</v>
      </c>
      <c r="T223" s="12">
        <f>'Рейтинговая таблица организаций'!L212</f>
        <v>19</v>
      </c>
      <c r="U223" s="12" t="str">
        <f>IF('Рейтинговая таблица организаций'!U212&lt;1,"Отсутствуют комфортные условия",(IF('Рейтинговая таблица организаций'!U212&lt;5,"Количество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3" s="17">
        <f>'Рейтинговая таблица организаций'!U212</f>
        <v>5</v>
      </c>
      <c r="W223" s="12">
        <f>IF('Рейтинговая таблица организаций'!U212&lt;1,0,(IF('Рейтинговая таблица организаций'!U212&lt;4,20,100)))</f>
        <v>100</v>
      </c>
      <c r="X223" s="12" t="s">
        <v>164</v>
      </c>
      <c r="Y223" s="12">
        <f>'Рейтинговая таблица организаций'!X212</f>
        <v>22</v>
      </c>
      <c r="Z223" s="12">
        <f>'Рейтинговая таблица организаций'!Y212</f>
        <v>23</v>
      </c>
      <c r="AA223" s="12" t="str">
        <f>IF('Рейтинговая таблица организаций'!AD212&lt;1,"Отсутствуют условия доступности для инвалидов",(IF('Рейтинговая таблица организаций'!AD212&lt;5,"Количество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3" s="16">
        <f>'Рейтинговая таблица организаций'!AD212</f>
        <v>1</v>
      </c>
      <c r="AC223" s="12">
        <f>IF('Рейтинговая таблица организаций'!AD212&lt;1,0,(IF('Рейтинговая таблица организаций'!AD212&lt;5,20,100)))</f>
        <v>20</v>
      </c>
      <c r="AD223" s="12" t="str">
        <f>IF('Рейтинговая таблица организаций'!AE212&lt;1,"Отсутствуют условия доступности, позволяющие инвалидам получать услуги наравне с другими",(IF('Рейтинговая таблица организаций'!AE212&lt;5,"Количество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3" s="17">
        <f>'Рейтинговая таблица организаций'!AE212</f>
        <v>3</v>
      </c>
      <c r="AF223" s="12">
        <f>IF('Рейтинговая таблица организаций'!AE212&lt;1,0,(IF('Рейтинговая таблица организаций'!AE212&lt;5,20,100)))</f>
        <v>20</v>
      </c>
      <c r="AG223" s="12" t="s">
        <v>165</v>
      </c>
      <c r="AH223" s="12">
        <f>'Рейтинговая таблица организаций'!AF212</f>
        <v>16</v>
      </c>
      <c r="AI223" s="12">
        <f>'Рейтинговая таблица организаций'!AG212</f>
        <v>16</v>
      </c>
      <c r="AJ223" s="12" t="s">
        <v>166</v>
      </c>
      <c r="AK223" s="12">
        <f>'Рейтинговая таблица организаций'!AL212</f>
        <v>23</v>
      </c>
      <c r="AL223" s="12">
        <f>'Рейтинговая таблица организаций'!AM212</f>
        <v>23</v>
      </c>
      <c r="AM223" s="12" t="s">
        <v>167</v>
      </c>
      <c r="AN223" s="12">
        <f>'Рейтинговая таблица организаций'!AN212</f>
        <v>23</v>
      </c>
      <c r="AO223" s="12">
        <f>'Рейтинговая таблица организаций'!AO212</f>
        <v>23</v>
      </c>
      <c r="AP223" s="12" t="s">
        <v>168</v>
      </c>
      <c r="AQ223" s="12">
        <f>'Рейтинговая таблица организаций'!AP212</f>
        <v>20</v>
      </c>
      <c r="AR223" s="12">
        <f>'Рейтинговая таблица организаций'!AQ212</f>
        <v>20</v>
      </c>
      <c r="AS223" s="12" t="s">
        <v>169</v>
      </c>
      <c r="AT223" s="12">
        <f>'Рейтинговая таблица организаций'!AV212</f>
        <v>23</v>
      </c>
      <c r="AU223" s="12">
        <f>'Рейтинговая таблица организаций'!AW212</f>
        <v>23</v>
      </c>
      <c r="AV223" s="12" t="s">
        <v>170</v>
      </c>
      <c r="AW223" s="12">
        <f>'Рейтинговая таблица организаций'!AX212</f>
        <v>23</v>
      </c>
      <c r="AX223" s="12">
        <f>'Рейтинговая таблица организаций'!AY212</f>
        <v>23</v>
      </c>
      <c r="AY223" s="12" t="s">
        <v>171</v>
      </c>
      <c r="AZ223" s="12">
        <f>'Рейтинговая таблица организаций'!AZ212</f>
        <v>23</v>
      </c>
      <c r="BA223" s="12">
        <f>'Рейтинговая таблица организаций'!BA212</f>
        <v>23</v>
      </c>
    </row>
    <row r="224" spans="1:53" ht="15.75">
      <c r="A224" s="9">
        <f>'бланки '!CY215</f>
        <v>211</v>
      </c>
      <c r="B224" s="9" t="str">
        <f>'бланки '!C215</f>
        <v>Муниципальное бюджетное общеобразовательное учреждение «Змиёвская средняя общеобразовательная школа» Свердловского района Орловской области</v>
      </c>
      <c r="C224" s="9">
        <f>'для bus.gov.ru'!C213</f>
        <v>472</v>
      </c>
      <c r="D224" s="9">
        <f>'для bus.gov.ru'!D213</f>
        <v>369</v>
      </c>
      <c r="E224" s="15">
        <f>'для bus.gov.ru'!H213</f>
        <v>0.78177966101694918</v>
      </c>
      <c r="F224" s="10" t="s">
        <v>160</v>
      </c>
      <c r="G224" s="11">
        <f>'Рейтинговая таблица организаций'!D213</f>
        <v>14</v>
      </c>
      <c r="H224" s="11">
        <f>'Рейтинговая таблица организаций'!E213</f>
        <v>14</v>
      </c>
      <c r="I224" s="10" t="s">
        <v>161</v>
      </c>
      <c r="J224" s="11">
        <f>'Рейтинговая таблица организаций'!F213</f>
        <v>51</v>
      </c>
      <c r="K224" s="11">
        <f>'Рейтинговая таблица организаций'!G213</f>
        <v>57</v>
      </c>
      <c r="L224" s="12" t="str">
        <f>IF('Рейтинговая таблица организаций'!H213&lt;1,"Отсутствуют или не функционируют дистанционные способы взаимодействия",(IF('Рейтинговая таблица организаций'!H213&lt;4,"В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24" s="17">
        <f>'Рейтинговая таблица организаций'!H213</f>
        <v>3</v>
      </c>
      <c r="N224" s="12">
        <f>IF('Рейтинговая таблица организаций'!H213&lt;1,0,(IF('Рейтинговая таблица организаций'!H213&lt;4,30,100)))</f>
        <v>30</v>
      </c>
      <c r="O224" s="12" t="s">
        <v>162</v>
      </c>
      <c r="P224" s="12">
        <f>'Рейтинговая таблица организаций'!I213</f>
        <v>305</v>
      </c>
      <c r="Q224" s="12">
        <f>'Рейтинговая таблица организаций'!J213</f>
        <v>308</v>
      </c>
      <c r="R224" s="12" t="s">
        <v>163</v>
      </c>
      <c r="S224" s="12">
        <f>'Рейтинговая таблица организаций'!K213</f>
        <v>298</v>
      </c>
      <c r="T224" s="12">
        <f>'Рейтинговая таблица организаций'!L213</f>
        <v>298</v>
      </c>
      <c r="U224" s="12" t="str">
        <f>IF('Рейтинговая таблица организаций'!U213&lt;1,"Отсутствуют комфортные условия",(IF('Рейтинговая таблица организаций'!U213&lt;5,"Количество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4" s="17">
        <f>'Рейтинговая таблица организаций'!U213</f>
        <v>5</v>
      </c>
      <c r="W224" s="12">
        <f>IF('Рейтинговая таблица организаций'!U213&lt;1,0,(IF('Рейтинговая таблица организаций'!U213&lt;4,20,100)))</f>
        <v>100</v>
      </c>
      <c r="X224" s="12" t="s">
        <v>164</v>
      </c>
      <c r="Y224" s="12">
        <f>'Рейтинговая таблица организаций'!X213</f>
        <v>352</v>
      </c>
      <c r="Z224" s="12">
        <f>'Рейтинговая таблица организаций'!Y213</f>
        <v>369</v>
      </c>
      <c r="AA224" s="12" t="str">
        <f>IF('Рейтинговая таблица организаций'!AD213&lt;1,"Отсутствуют условия доступности для инвалидов",(IF('Рейтинговая таблица организаций'!AD213&lt;5,"Количество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4" s="16">
        <f>'Рейтинговая таблица организаций'!AD213</f>
        <v>2</v>
      </c>
      <c r="AC224" s="12">
        <f>IF('Рейтинговая таблица организаций'!AD213&lt;1,0,(IF('Рейтинговая таблица организаций'!AD213&lt;5,20,100)))</f>
        <v>20</v>
      </c>
      <c r="AD224" s="12" t="str">
        <f>IF('Рейтинговая таблица организаций'!AE213&lt;1,"Отсутствуют условия доступности, позволяющие инвалидам получать услуги наравне с другими",(IF('Рейтинговая таблица организаций'!AE213&lt;5,"Количество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4" s="17">
        <f>'Рейтинговая таблица организаций'!AE213</f>
        <v>4</v>
      </c>
      <c r="AF224" s="12">
        <f>IF('Рейтинговая таблица организаций'!AE213&lt;1,0,(IF('Рейтинговая таблица организаций'!AE213&lt;5,20,100)))</f>
        <v>20</v>
      </c>
      <c r="AG224" s="12" t="s">
        <v>165</v>
      </c>
      <c r="AH224" s="12">
        <f>'Рейтинговая таблица организаций'!AF213</f>
        <v>135</v>
      </c>
      <c r="AI224" s="12">
        <f>'Рейтинговая таблица организаций'!AG213</f>
        <v>145</v>
      </c>
      <c r="AJ224" s="12" t="s">
        <v>166</v>
      </c>
      <c r="AK224" s="12">
        <f>'Рейтинговая таблица организаций'!AL213</f>
        <v>354</v>
      </c>
      <c r="AL224" s="12">
        <f>'Рейтинговая таблица организаций'!AM213</f>
        <v>369</v>
      </c>
      <c r="AM224" s="12" t="s">
        <v>167</v>
      </c>
      <c r="AN224" s="12">
        <f>'Рейтинговая таблица организаций'!AN213</f>
        <v>357</v>
      </c>
      <c r="AO224" s="12">
        <f>'Рейтинговая таблица организаций'!AO213</f>
        <v>369</v>
      </c>
      <c r="AP224" s="12" t="s">
        <v>168</v>
      </c>
      <c r="AQ224" s="12">
        <f>'Рейтинговая таблица организаций'!AP213</f>
        <v>307</v>
      </c>
      <c r="AR224" s="12">
        <f>'Рейтинговая таблица организаций'!AQ213</f>
        <v>307</v>
      </c>
      <c r="AS224" s="12" t="s">
        <v>169</v>
      </c>
      <c r="AT224" s="12">
        <f>'Рейтинговая таблица организаций'!AV213</f>
        <v>361</v>
      </c>
      <c r="AU224" s="12">
        <f>'Рейтинговая таблица организаций'!AW213</f>
        <v>369</v>
      </c>
      <c r="AV224" s="12" t="s">
        <v>170</v>
      </c>
      <c r="AW224" s="12">
        <f>'Рейтинговая таблица организаций'!AX213</f>
        <v>353</v>
      </c>
      <c r="AX224" s="12">
        <f>'Рейтинговая таблица организаций'!AY213</f>
        <v>369</v>
      </c>
      <c r="AY224" s="12" t="s">
        <v>171</v>
      </c>
      <c r="AZ224" s="12">
        <f>'Рейтинговая таблица организаций'!AZ213</f>
        <v>368</v>
      </c>
      <c r="BA224" s="12">
        <f>'Рейтинговая таблица организаций'!BA213</f>
        <v>369</v>
      </c>
    </row>
    <row r="225" spans="1:53" ht="15.75">
      <c r="A225" s="9">
        <f>'бланки '!CY216</f>
        <v>212</v>
      </c>
      <c r="B225" s="9" t="str">
        <f>'бланки '!C216</f>
        <v>Муниципальное бюджетное общеобразовательное учреждение «Змиёвский лицей» Свердловского района Орловской области</v>
      </c>
      <c r="C225" s="9">
        <f>'для bus.gov.ru'!C214</f>
        <v>488</v>
      </c>
      <c r="D225" s="9">
        <f>'для bus.gov.ru'!D214</f>
        <v>349</v>
      </c>
      <c r="E225" s="15">
        <f>'для bus.gov.ru'!H214</f>
        <v>0.7151639344262295</v>
      </c>
      <c r="F225" s="10" t="s">
        <v>160</v>
      </c>
      <c r="G225" s="11">
        <f>'Рейтинговая таблица организаций'!D214</f>
        <v>14</v>
      </c>
      <c r="H225" s="11">
        <f>'Рейтинговая таблица организаций'!E214</f>
        <v>14</v>
      </c>
      <c r="I225" s="10" t="s">
        <v>161</v>
      </c>
      <c r="J225" s="11">
        <f>'Рейтинговая таблица организаций'!F214</f>
        <v>57</v>
      </c>
      <c r="K225" s="11">
        <f>'Рейтинговая таблица организаций'!G214</f>
        <v>57</v>
      </c>
      <c r="L225" s="12" t="str">
        <f>IF('Рейтинговая таблица организаций'!H214&lt;1,"Отсутствуют или не функционируют дистанционные способы взаимодействия",(IF('Рейтинговая таблица организаций'!H214&lt;4,"В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5" s="17">
        <f>'Рейтинговая таблица организаций'!H214</f>
        <v>4</v>
      </c>
      <c r="N225" s="12">
        <f>IF('Рейтинговая таблица организаций'!H214&lt;1,0,(IF('Рейтинговая таблица организаций'!H214&lt;4,30,100)))</f>
        <v>100</v>
      </c>
      <c r="O225" s="12" t="s">
        <v>162</v>
      </c>
      <c r="P225" s="12">
        <f>'Рейтинговая таблица организаций'!I214</f>
        <v>335</v>
      </c>
      <c r="Q225" s="12">
        <f>'Рейтинговая таблица организаций'!J214</f>
        <v>335</v>
      </c>
      <c r="R225" s="12" t="s">
        <v>163</v>
      </c>
      <c r="S225" s="12">
        <f>'Рейтинговая таблица организаций'!K214</f>
        <v>332</v>
      </c>
      <c r="T225" s="12">
        <f>'Рейтинговая таблица организаций'!L214</f>
        <v>332</v>
      </c>
      <c r="U225" s="12" t="str">
        <f>IF('Рейтинговая таблица организаций'!U214&lt;1,"Отсутствуют комфортные условия",(IF('Рейтинговая таблица организаций'!U214&lt;5,"Количество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5" s="17">
        <f>'Рейтинговая таблица организаций'!U214</f>
        <v>5</v>
      </c>
      <c r="W225" s="12">
        <f>IF('Рейтинговая таблица организаций'!U214&lt;1,0,(IF('Рейтинговая таблица организаций'!U214&lt;4,20,100)))</f>
        <v>100</v>
      </c>
      <c r="X225" s="12" t="s">
        <v>164</v>
      </c>
      <c r="Y225" s="12">
        <f>'Рейтинговая таблица организаций'!X214</f>
        <v>341</v>
      </c>
      <c r="Z225" s="12">
        <f>'Рейтинговая таблица организаций'!Y214</f>
        <v>349</v>
      </c>
      <c r="AA225" s="12" t="str">
        <f>IF('Рейтинговая таблица организаций'!AD214&lt;1,"Отсутствуют условия доступности для инвалидов",(IF('Рейтинговая таблица организаций'!AD214&lt;5,"Количество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5" s="16">
        <f>'Рейтинговая таблица организаций'!AD214</f>
        <v>4</v>
      </c>
      <c r="AC225" s="12">
        <f>IF('Рейтинговая таблица организаций'!AD214&lt;1,0,(IF('Рейтинговая таблица организаций'!AD214&lt;5,20,100)))</f>
        <v>20</v>
      </c>
      <c r="AD225" s="12" t="str">
        <f>IF('Рейтинговая таблица организаций'!AE214&lt;1,"Отсутствуют условия доступности, позволяющие инвалидам получать услуги наравне с другими",(IF('Рейтинговая таблица организаций'!AE214&lt;5,"Количество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25" s="17">
        <f>'Рейтинговая таблица организаций'!AE214</f>
        <v>6</v>
      </c>
      <c r="AF225" s="12">
        <f>IF('Рейтинговая таблица организаций'!AE214&lt;1,0,(IF('Рейтинговая таблица организаций'!AE214&lt;5,20,100)))</f>
        <v>100</v>
      </c>
      <c r="AG225" s="12" t="s">
        <v>165</v>
      </c>
      <c r="AH225" s="12">
        <f>'Рейтинговая таблица организаций'!AF214</f>
        <v>73</v>
      </c>
      <c r="AI225" s="12">
        <f>'Рейтинговая таблица организаций'!AG214</f>
        <v>74</v>
      </c>
      <c r="AJ225" s="12" t="s">
        <v>166</v>
      </c>
      <c r="AK225" s="12">
        <f>'Рейтинговая таблица организаций'!AL214</f>
        <v>347</v>
      </c>
      <c r="AL225" s="12">
        <f>'Рейтинговая таблица организаций'!AM214</f>
        <v>349</v>
      </c>
      <c r="AM225" s="12" t="s">
        <v>167</v>
      </c>
      <c r="AN225" s="12">
        <f>'Рейтинговая таблица организаций'!AN214</f>
        <v>345</v>
      </c>
      <c r="AO225" s="12">
        <f>'Рейтинговая таблица организаций'!AO214</f>
        <v>349</v>
      </c>
      <c r="AP225" s="12" t="s">
        <v>168</v>
      </c>
      <c r="AQ225" s="12">
        <f>'Рейтинговая таблица организаций'!AP214</f>
        <v>327</v>
      </c>
      <c r="AR225" s="12">
        <f>'Рейтинговая таблица организаций'!AQ214</f>
        <v>328</v>
      </c>
      <c r="AS225" s="12" t="s">
        <v>169</v>
      </c>
      <c r="AT225" s="12">
        <f>'Рейтинговая таблица организаций'!AV214</f>
        <v>346</v>
      </c>
      <c r="AU225" s="12">
        <f>'Рейтинговая таблица организаций'!AW214</f>
        <v>349</v>
      </c>
      <c r="AV225" s="12" t="s">
        <v>170</v>
      </c>
      <c r="AW225" s="12">
        <f>'Рейтинговая таблица организаций'!AX214</f>
        <v>349</v>
      </c>
      <c r="AX225" s="12">
        <f>'Рейтинговая таблица организаций'!AY214</f>
        <v>349</v>
      </c>
      <c r="AY225" s="12" t="s">
        <v>171</v>
      </c>
      <c r="AZ225" s="12">
        <f>'Рейтинговая таблица организаций'!AZ214</f>
        <v>347</v>
      </c>
      <c r="BA225" s="12">
        <f>'Рейтинговая таблица организаций'!BA214</f>
        <v>349</v>
      </c>
    </row>
    <row r="226" spans="1:53" ht="15.75">
      <c r="A226" s="9">
        <f>'бланки '!CY217</f>
        <v>213</v>
      </c>
      <c r="B226" s="9" t="str">
        <f>'бланки '!C217</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26" s="9">
        <f>'для bus.gov.ru'!C215</f>
        <v>97</v>
      </c>
      <c r="D226" s="9">
        <f>'для bus.gov.ru'!D215</f>
        <v>77</v>
      </c>
      <c r="E226" s="15">
        <f>'для bus.gov.ru'!H215</f>
        <v>0.79381443298969068</v>
      </c>
      <c r="F226" s="10" t="s">
        <v>160</v>
      </c>
      <c r="G226" s="11">
        <f>'Рейтинговая таблица организаций'!D215</f>
        <v>14</v>
      </c>
      <c r="H226" s="11">
        <f>'Рейтинговая таблица организаций'!E215</f>
        <v>14</v>
      </c>
      <c r="I226" s="10" t="s">
        <v>161</v>
      </c>
      <c r="J226" s="11">
        <f>'Рейтинговая таблица организаций'!F215</f>
        <v>53</v>
      </c>
      <c r="K226" s="11">
        <f>'Рейтинговая таблица организаций'!G215</f>
        <v>56</v>
      </c>
      <c r="L226" s="12" t="str">
        <f>IF('Рейтинговая таблица организаций'!H215&lt;1,"Отсутствуют или не функционируют дистанционные способы взаимодействия",(IF('Рейтинговая таблица организаций'!H215&lt;4,"В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6" s="17">
        <f>'Рейтинговая таблица организаций'!H215</f>
        <v>4</v>
      </c>
      <c r="N226" s="12">
        <f>IF('Рейтинговая таблица организаций'!H215&lt;1,0,(IF('Рейтинговая таблица организаций'!H215&lt;4,30,100)))</f>
        <v>100</v>
      </c>
      <c r="O226" s="12" t="s">
        <v>162</v>
      </c>
      <c r="P226" s="12">
        <f>'Рейтинговая таблица организаций'!I215</f>
        <v>65</v>
      </c>
      <c r="Q226" s="12">
        <f>'Рейтинговая таблица организаций'!J215</f>
        <v>65</v>
      </c>
      <c r="R226" s="12" t="s">
        <v>163</v>
      </c>
      <c r="S226" s="12">
        <f>'Рейтинговая таблица организаций'!K215</f>
        <v>57</v>
      </c>
      <c r="T226" s="12">
        <f>'Рейтинговая таблица организаций'!L215</f>
        <v>57</v>
      </c>
      <c r="U226" s="12" t="str">
        <f>IF('Рейтинговая таблица организаций'!U215&lt;1,"Отсутствуют комфортные условия",(IF('Рейтинговая таблица организаций'!U215&lt;5,"Количество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6" s="17">
        <f>'Рейтинговая таблица организаций'!U215</f>
        <v>5</v>
      </c>
      <c r="W226" s="12">
        <f>IF('Рейтинговая таблица организаций'!U215&lt;1,0,(IF('Рейтинговая таблица организаций'!U215&lt;4,20,100)))</f>
        <v>100</v>
      </c>
      <c r="X226" s="12" t="s">
        <v>164</v>
      </c>
      <c r="Y226" s="12">
        <f>'Рейтинговая таблица организаций'!X215</f>
        <v>77</v>
      </c>
      <c r="Z226" s="12">
        <f>'Рейтинговая таблица организаций'!Y215</f>
        <v>77</v>
      </c>
      <c r="AA226" s="12" t="str">
        <f>IF('Рейтинговая таблица организаций'!AD215&lt;1,"Отсутствуют условия доступности для инвалидов",(IF('Рейтинговая таблица организаций'!AD215&lt;5,"Количество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6" s="16">
        <f>'Рейтинговая таблица организаций'!AD215</f>
        <v>0</v>
      </c>
      <c r="AC226" s="12">
        <f>IF('Рейтинговая таблица организаций'!AD215&lt;1,0,(IF('Рейтинговая таблица организаций'!AD215&lt;5,20,100)))</f>
        <v>0</v>
      </c>
      <c r="AD226" s="12" t="str">
        <f>IF('Рейтинговая таблица организаций'!AE215&lt;1,"Отсутствуют условия доступности, позволяющие инвалидам получать услуги наравне с другими",(IF('Рейтинговая таблица организаций'!AE215&lt;5,"Количество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6" s="17">
        <f>'Рейтинговая таблица организаций'!AE215</f>
        <v>3</v>
      </c>
      <c r="AF226" s="12">
        <f>IF('Рейтинговая таблица организаций'!AE215&lt;1,0,(IF('Рейтинговая таблица организаций'!AE215&lt;5,20,100)))</f>
        <v>20</v>
      </c>
      <c r="AG226" s="12" t="s">
        <v>165</v>
      </c>
      <c r="AH226" s="12">
        <f>'Рейтинговая таблица организаций'!AF215</f>
        <v>19</v>
      </c>
      <c r="AI226" s="12">
        <f>'Рейтинговая таблица организаций'!AG215</f>
        <v>20</v>
      </c>
      <c r="AJ226" s="12" t="s">
        <v>166</v>
      </c>
      <c r="AK226" s="12">
        <f>'Рейтинговая таблица организаций'!AL215</f>
        <v>74</v>
      </c>
      <c r="AL226" s="12">
        <f>'Рейтинговая таблица организаций'!AM215</f>
        <v>77</v>
      </c>
      <c r="AM226" s="12" t="s">
        <v>167</v>
      </c>
      <c r="AN226" s="12">
        <f>'Рейтинговая таблица организаций'!AN215</f>
        <v>74</v>
      </c>
      <c r="AO226" s="12">
        <f>'Рейтинговая таблица организаций'!AO215</f>
        <v>77</v>
      </c>
      <c r="AP226" s="12" t="s">
        <v>168</v>
      </c>
      <c r="AQ226" s="12">
        <f>'Рейтинговая таблица организаций'!AP215</f>
        <v>71</v>
      </c>
      <c r="AR226" s="12">
        <f>'Рейтинговая таблица организаций'!AQ215</f>
        <v>72</v>
      </c>
      <c r="AS226" s="12" t="s">
        <v>169</v>
      </c>
      <c r="AT226" s="12">
        <f>'Рейтинговая таблица организаций'!AV215</f>
        <v>77</v>
      </c>
      <c r="AU226" s="12">
        <f>'Рейтинговая таблица организаций'!AW215</f>
        <v>77</v>
      </c>
      <c r="AV226" s="12" t="s">
        <v>170</v>
      </c>
      <c r="AW226" s="12">
        <f>'Рейтинговая таблица организаций'!AX215</f>
        <v>77</v>
      </c>
      <c r="AX226" s="12">
        <f>'Рейтинговая таблица организаций'!AY215</f>
        <v>77</v>
      </c>
      <c r="AY226" s="12" t="s">
        <v>171</v>
      </c>
      <c r="AZ226" s="12">
        <f>'Рейтинговая таблица организаций'!AZ215</f>
        <v>77</v>
      </c>
      <c r="BA226" s="12">
        <f>'Рейтинговая таблица организаций'!BA215</f>
        <v>77</v>
      </c>
    </row>
    <row r="227" spans="1:53" ht="15.75">
      <c r="A227" s="9">
        <f>'бланки '!CY218</f>
        <v>214</v>
      </c>
      <c r="B227" s="9" t="str">
        <f>'бланки '!C218</f>
        <v>Муниципальное бюджетное общеобразовательное учреждение «Куракинская средняя общеобразовательная школа» Свердловского района Орловской области</v>
      </c>
      <c r="C227" s="9">
        <f>'для bus.gov.ru'!C216</f>
        <v>83</v>
      </c>
      <c r="D227" s="9">
        <f>'для bus.gov.ru'!D216</f>
        <v>69</v>
      </c>
      <c r="E227" s="15">
        <f>'для bus.gov.ru'!H216</f>
        <v>0.83132530120481929</v>
      </c>
      <c r="F227" s="10" t="s">
        <v>160</v>
      </c>
      <c r="G227" s="11">
        <f>'Рейтинговая таблица организаций'!D216</f>
        <v>14</v>
      </c>
      <c r="H227" s="11">
        <f>'Рейтинговая таблица организаций'!E216</f>
        <v>14</v>
      </c>
      <c r="I227" s="10" t="s">
        <v>161</v>
      </c>
      <c r="J227" s="11">
        <f>'Рейтинговая таблица организаций'!F216</f>
        <v>47</v>
      </c>
      <c r="K227" s="11">
        <f>'Рейтинговая таблица организаций'!G216</f>
        <v>58</v>
      </c>
      <c r="L227" s="12" t="str">
        <f>IF('Рейтинговая таблица организаций'!H216&lt;1,"Отсутствуют или не функционируют дистанционные способы взаимодействия",(IF('Рейтинговая таблица организаций'!H216&lt;4,"В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7" s="17">
        <f>'Рейтинговая таблица организаций'!H216</f>
        <v>4</v>
      </c>
      <c r="N227" s="12">
        <f>IF('Рейтинговая таблица организаций'!H216&lt;1,0,(IF('Рейтинговая таблица организаций'!H216&lt;4,30,100)))</f>
        <v>100</v>
      </c>
      <c r="O227" s="12" t="s">
        <v>162</v>
      </c>
      <c r="P227" s="12">
        <f>'Рейтинговая таблица организаций'!I216</f>
        <v>64</v>
      </c>
      <c r="Q227" s="12">
        <f>'Рейтинговая таблица организаций'!J216</f>
        <v>64</v>
      </c>
      <c r="R227" s="12" t="s">
        <v>163</v>
      </c>
      <c r="S227" s="12">
        <f>'Рейтинговая таблица организаций'!K216</f>
        <v>66</v>
      </c>
      <c r="T227" s="12">
        <f>'Рейтинговая таблица организаций'!L216</f>
        <v>66</v>
      </c>
      <c r="U227" s="12" t="str">
        <f>IF('Рейтинговая таблица организаций'!U216&lt;1,"Отсутствуют комфортные условия",(IF('Рейтинговая таблица организаций'!U216&lt;5,"Количество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7" s="17">
        <f>'Рейтинговая таблица организаций'!U216</f>
        <v>5</v>
      </c>
      <c r="W227" s="12">
        <f>IF('Рейтинговая таблица организаций'!U216&lt;1,0,(IF('Рейтинговая таблица организаций'!U216&lt;4,20,100)))</f>
        <v>100</v>
      </c>
      <c r="X227" s="12" t="s">
        <v>164</v>
      </c>
      <c r="Y227" s="12">
        <f>'Рейтинговая таблица организаций'!X216</f>
        <v>69</v>
      </c>
      <c r="Z227" s="12">
        <f>'Рейтинговая таблица организаций'!Y216</f>
        <v>69</v>
      </c>
      <c r="AA227" s="12" t="str">
        <f>IF('Рейтинговая таблица организаций'!AD216&lt;1,"Отсутствуют условия доступности для инвалидов",(IF('Рейтинговая таблица организаций'!AD216&lt;5,"Количество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7" s="16">
        <f>'Рейтинговая таблица организаций'!AD216</f>
        <v>0</v>
      </c>
      <c r="AC227" s="12">
        <f>IF('Рейтинговая таблица организаций'!AD216&lt;1,0,(IF('Рейтинговая таблица организаций'!AD216&lt;5,20,100)))</f>
        <v>0</v>
      </c>
      <c r="AD227" s="12" t="str">
        <f>IF('Рейтинговая таблица организаций'!AE216&lt;1,"Отсутствуют условия доступности, позволяющие инвалидам получать услуги наравне с другими",(IF('Рейтинговая таблица организаций'!AE216&lt;5,"Количество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7" s="17">
        <f>'Рейтинговая таблица организаций'!AE216</f>
        <v>3</v>
      </c>
      <c r="AF227" s="12">
        <f>IF('Рейтинговая таблица организаций'!AE216&lt;1,0,(IF('Рейтинговая таблица организаций'!AE216&lt;5,20,100)))</f>
        <v>20</v>
      </c>
      <c r="AG227" s="12" t="s">
        <v>165</v>
      </c>
      <c r="AH227" s="12">
        <f>'Рейтинговая таблица организаций'!AF216</f>
        <v>15</v>
      </c>
      <c r="AI227" s="12">
        <f>'Рейтинговая таблица организаций'!AG216</f>
        <v>15</v>
      </c>
      <c r="AJ227" s="12" t="s">
        <v>166</v>
      </c>
      <c r="AK227" s="12">
        <f>'Рейтинговая таблица организаций'!AL216</f>
        <v>69</v>
      </c>
      <c r="AL227" s="12">
        <f>'Рейтинговая таблица организаций'!AM216</f>
        <v>69</v>
      </c>
      <c r="AM227" s="12" t="s">
        <v>167</v>
      </c>
      <c r="AN227" s="12">
        <f>'Рейтинговая таблица организаций'!AN216</f>
        <v>69</v>
      </c>
      <c r="AO227" s="12">
        <f>'Рейтинговая таблица организаций'!AO216</f>
        <v>69</v>
      </c>
      <c r="AP227" s="12" t="s">
        <v>168</v>
      </c>
      <c r="AQ227" s="12">
        <f>'Рейтинговая таблица организаций'!AP216</f>
        <v>66</v>
      </c>
      <c r="AR227" s="12">
        <f>'Рейтинговая таблица организаций'!AQ216</f>
        <v>66</v>
      </c>
      <c r="AS227" s="12" t="s">
        <v>169</v>
      </c>
      <c r="AT227" s="12">
        <f>'Рейтинговая таблица организаций'!AV216</f>
        <v>69</v>
      </c>
      <c r="AU227" s="12">
        <f>'Рейтинговая таблица организаций'!AW216</f>
        <v>69</v>
      </c>
      <c r="AV227" s="12" t="s">
        <v>170</v>
      </c>
      <c r="AW227" s="12">
        <f>'Рейтинговая таблица организаций'!AX216</f>
        <v>69</v>
      </c>
      <c r="AX227" s="12">
        <f>'Рейтинговая таблица организаций'!AY216</f>
        <v>69</v>
      </c>
      <c r="AY227" s="12" t="s">
        <v>171</v>
      </c>
      <c r="AZ227" s="12">
        <f>'Рейтинговая таблица организаций'!AZ216</f>
        <v>69</v>
      </c>
      <c r="BA227" s="12">
        <f>'Рейтинговая таблица организаций'!BA216</f>
        <v>69</v>
      </c>
    </row>
    <row r="228" spans="1:53" ht="15.75">
      <c r="A228" s="9">
        <f>'бланки '!CY219</f>
        <v>215</v>
      </c>
      <c r="B228" s="9" t="str">
        <f>'бланки '!C219</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28" s="9">
        <f>'для bus.gov.ru'!C217</f>
        <v>59</v>
      </c>
      <c r="D228" s="9">
        <f>'для bus.gov.ru'!D217</f>
        <v>42</v>
      </c>
      <c r="E228" s="15">
        <f>'для bus.gov.ru'!H217</f>
        <v>0.71186440677966101</v>
      </c>
      <c r="F228" s="10" t="s">
        <v>160</v>
      </c>
      <c r="G228" s="11">
        <f>'Рейтинговая таблица организаций'!D217</f>
        <v>13</v>
      </c>
      <c r="H228" s="11">
        <f>'Рейтинговая таблица организаций'!E217</f>
        <v>13</v>
      </c>
      <c r="I228" s="10" t="s">
        <v>161</v>
      </c>
      <c r="J228" s="11">
        <f>'Рейтинговая таблица организаций'!F217</f>
        <v>53.5</v>
      </c>
      <c r="K228" s="11">
        <f>'Рейтинговая таблица организаций'!G217</f>
        <v>55</v>
      </c>
      <c r="L228" s="12" t="str">
        <f>IF('Рейтинговая таблица организаций'!H217&lt;1,"Отсутствуют или не функционируют дистанционные способы взаимодействия",(IF('Рейтинговая таблица организаций'!H217&lt;4,"В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8" s="17">
        <f>'Рейтинговая таблица организаций'!H217</f>
        <v>4</v>
      </c>
      <c r="N228" s="12">
        <f>IF('Рейтинговая таблица организаций'!H217&lt;1,0,(IF('Рейтинговая таблица организаций'!H217&lt;4,30,100)))</f>
        <v>100</v>
      </c>
      <c r="O228" s="12" t="s">
        <v>162</v>
      </c>
      <c r="P228" s="12">
        <f>'Рейтинговая таблица организаций'!I217</f>
        <v>37</v>
      </c>
      <c r="Q228" s="12">
        <f>'Рейтинговая таблица организаций'!J217</f>
        <v>37</v>
      </c>
      <c r="R228" s="12" t="s">
        <v>163</v>
      </c>
      <c r="S228" s="12">
        <f>'Рейтинговая таблица организаций'!K217</f>
        <v>35</v>
      </c>
      <c r="T228" s="12">
        <f>'Рейтинговая таблица организаций'!L217</f>
        <v>36</v>
      </c>
      <c r="U228" s="12" t="str">
        <f>IF('Рейтинговая таблица организаций'!U217&lt;1,"Отсутствуют комфортные условия",(IF('Рейтинговая таблица организаций'!U217&lt;5,"Количество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8" s="17">
        <f>'Рейтинговая таблица организаций'!U217</f>
        <v>5</v>
      </c>
      <c r="W228" s="12">
        <f>IF('Рейтинговая таблица организаций'!U217&lt;1,0,(IF('Рейтинговая таблица организаций'!U217&lt;4,20,100)))</f>
        <v>100</v>
      </c>
      <c r="X228" s="12" t="s">
        <v>164</v>
      </c>
      <c r="Y228" s="12">
        <f>'Рейтинговая таблица организаций'!X217</f>
        <v>42</v>
      </c>
      <c r="Z228" s="12">
        <f>'Рейтинговая таблица организаций'!Y217</f>
        <v>42</v>
      </c>
      <c r="AA228" s="12" t="str">
        <f>IF('Рейтинговая таблица организаций'!AD217&lt;1,"Отсутствуют условия доступности для инвалидов",(IF('Рейтинговая таблица организаций'!AD217&lt;5,"Количество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28" s="16">
        <f>'Рейтинговая таблица организаций'!AD217</f>
        <v>0</v>
      </c>
      <c r="AC228" s="12">
        <f>IF('Рейтинговая таблица организаций'!AD217&lt;1,0,(IF('Рейтинговая таблица организаций'!AD217&lt;5,20,100)))</f>
        <v>0</v>
      </c>
      <c r="AD228" s="12" t="str">
        <f>IF('Рейтинговая таблица организаций'!AE217&lt;1,"Отсутствуют условия доступности, позволяющие инвалидам получать услуги наравне с другими",(IF('Рейтинговая таблица организаций'!AE217&lt;5,"Количество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8" s="17">
        <f>'Рейтинговая таблица организаций'!AE217</f>
        <v>3</v>
      </c>
      <c r="AF228" s="12">
        <f>IF('Рейтинговая таблица организаций'!AE217&lt;1,0,(IF('Рейтинговая таблица организаций'!AE217&lt;5,20,100)))</f>
        <v>20</v>
      </c>
      <c r="AG228" s="12" t="s">
        <v>165</v>
      </c>
      <c r="AH228" s="12">
        <f>'Рейтинговая таблица организаций'!AF217</f>
        <v>20</v>
      </c>
      <c r="AI228" s="12">
        <f>'Рейтинговая таблица организаций'!AG217</f>
        <v>20</v>
      </c>
      <c r="AJ228" s="12" t="s">
        <v>166</v>
      </c>
      <c r="AK228" s="12">
        <f>'Рейтинговая таблица организаций'!AL217</f>
        <v>41</v>
      </c>
      <c r="AL228" s="12">
        <f>'Рейтинговая таблица организаций'!AM217</f>
        <v>42</v>
      </c>
      <c r="AM228" s="12" t="s">
        <v>167</v>
      </c>
      <c r="AN228" s="12">
        <f>'Рейтинговая таблица организаций'!AN217</f>
        <v>40</v>
      </c>
      <c r="AO228" s="12">
        <f>'Рейтинговая таблица организаций'!AO217</f>
        <v>42</v>
      </c>
      <c r="AP228" s="12" t="s">
        <v>168</v>
      </c>
      <c r="AQ228" s="12">
        <f>'Рейтинговая таблица организаций'!AP217</f>
        <v>33</v>
      </c>
      <c r="AR228" s="12">
        <f>'Рейтинговая таблица организаций'!AQ217</f>
        <v>36</v>
      </c>
      <c r="AS228" s="12" t="s">
        <v>169</v>
      </c>
      <c r="AT228" s="12">
        <f>'Рейтинговая таблица организаций'!AV217</f>
        <v>41</v>
      </c>
      <c r="AU228" s="12">
        <f>'Рейтинговая таблица организаций'!AW217</f>
        <v>42</v>
      </c>
      <c r="AV228" s="12" t="s">
        <v>170</v>
      </c>
      <c r="AW228" s="12">
        <f>'Рейтинговая таблица организаций'!AX217</f>
        <v>41</v>
      </c>
      <c r="AX228" s="12">
        <f>'Рейтинговая таблица организаций'!AY217</f>
        <v>42</v>
      </c>
      <c r="AY228" s="12" t="s">
        <v>171</v>
      </c>
      <c r="AZ228" s="12">
        <f>'Рейтинговая таблица организаций'!AZ217</f>
        <v>41</v>
      </c>
      <c r="BA228" s="12">
        <f>'Рейтинговая таблица организаций'!BA217</f>
        <v>42</v>
      </c>
    </row>
    <row r="229" spans="1:53" ht="15.75">
      <c r="A229" s="9">
        <f>'бланки '!CY220</f>
        <v>216</v>
      </c>
      <c r="B229" s="9" t="str">
        <f>'бланки '!C220</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29" s="9">
        <f>'для bus.gov.ru'!C218</f>
        <v>46</v>
      </c>
      <c r="D229" s="9">
        <f>'для bus.gov.ru'!D218</f>
        <v>32</v>
      </c>
      <c r="E229" s="15">
        <f>'для bus.gov.ru'!H218</f>
        <v>0.69565217391304346</v>
      </c>
      <c r="F229" s="10" t="s">
        <v>160</v>
      </c>
      <c r="G229" s="11">
        <f>'Рейтинговая таблица организаций'!D218</f>
        <v>14</v>
      </c>
      <c r="H229" s="11">
        <f>'Рейтинговая таблица организаций'!E218</f>
        <v>14</v>
      </c>
      <c r="I229" s="10" t="s">
        <v>161</v>
      </c>
      <c r="J229" s="11">
        <f>'Рейтинговая таблица организаций'!F218</f>
        <v>56</v>
      </c>
      <c r="K229" s="11">
        <f>'Рейтинговая таблица организаций'!G218</f>
        <v>57</v>
      </c>
      <c r="L229" s="12" t="str">
        <f>IF('Рейтинговая таблица организаций'!H218&lt;1,"Отсутствуют или не функционируют дистанционные способы взаимодействия",(IF('Рейтинговая таблица организаций'!H218&lt;4,"В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29" s="17">
        <f>'Рейтинговая таблица организаций'!H218</f>
        <v>4</v>
      </c>
      <c r="N229" s="12">
        <f>IF('Рейтинговая таблица организаций'!H218&lt;1,0,(IF('Рейтинговая таблица организаций'!H218&lt;4,30,100)))</f>
        <v>100</v>
      </c>
      <c r="O229" s="12" t="s">
        <v>162</v>
      </c>
      <c r="P229" s="12">
        <f>'Рейтинговая таблица организаций'!I218</f>
        <v>31</v>
      </c>
      <c r="Q229" s="12">
        <f>'Рейтинговая таблица организаций'!J218</f>
        <v>31</v>
      </c>
      <c r="R229" s="12" t="s">
        <v>163</v>
      </c>
      <c r="S229" s="12">
        <f>'Рейтинговая таблица организаций'!K218</f>
        <v>30</v>
      </c>
      <c r="T229" s="12">
        <f>'Рейтинговая таблица организаций'!L218</f>
        <v>30</v>
      </c>
      <c r="U229" s="12" t="str">
        <f>IF('Рейтинговая таблица организаций'!U218&lt;1,"Отсутствуют комфортные условия",(IF('Рейтинговая таблица организаций'!U218&lt;5,"Количество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29" s="17">
        <f>'Рейтинговая таблица организаций'!U218</f>
        <v>5</v>
      </c>
      <c r="W229" s="12">
        <f>IF('Рейтинговая таблица организаций'!U218&lt;1,0,(IF('Рейтинговая таблица организаций'!U218&lt;4,20,100)))</f>
        <v>100</v>
      </c>
      <c r="X229" s="12" t="s">
        <v>164</v>
      </c>
      <c r="Y229" s="12">
        <f>'Рейтинговая таблица организаций'!X218</f>
        <v>31</v>
      </c>
      <c r="Z229" s="12">
        <f>'Рейтинговая таблица организаций'!Y218</f>
        <v>32</v>
      </c>
      <c r="AA229" s="12" t="str">
        <f>IF('Рейтинговая таблица организаций'!AD218&lt;1,"Отсутствуют условия доступности для инвалидов",(IF('Рейтинговая таблица организаций'!AD218&lt;5,"Количество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29" s="16">
        <f>'Рейтинговая таблица организаций'!AD218</f>
        <v>2</v>
      </c>
      <c r="AC229" s="12">
        <f>IF('Рейтинговая таблица организаций'!AD218&lt;1,0,(IF('Рейтинговая таблица организаций'!AD218&lt;5,20,100)))</f>
        <v>20</v>
      </c>
      <c r="AD229" s="12" t="str">
        <f>IF('Рейтинговая таблица организаций'!AE218&lt;1,"Отсутствуют условия доступности, позволяющие инвалидам получать услуги наравне с другими",(IF('Рейтинговая таблица организаций'!AE218&lt;5,"Количество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29" s="17">
        <f>'Рейтинговая таблица организаций'!AE218</f>
        <v>3</v>
      </c>
      <c r="AF229" s="12">
        <f>IF('Рейтинговая таблица организаций'!AE218&lt;1,0,(IF('Рейтинговая таблица организаций'!AE218&lt;5,20,100)))</f>
        <v>20</v>
      </c>
      <c r="AG229" s="12" t="s">
        <v>165</v>
      </c>
      <c r="AH229" s="12">
        <f>'Рейтинговая таблица организаций'!AF218</f>
        <v>1</v>
      </c>
      <c r="AI229" s="12">
        <f>'Рейтинговая таблица организаций'!AG218</f>
        <v>1</v>
      </c>
      <c r="AJ229" s="12" t="s">
        <v>166</v>
      </c>
      <c r="AK229" s="12">
        <f>'Рейтинговая таблица организаций'!AL218</f>
        <v>31</v>
      </c>
      <c r="AL229" s="12">
        <f>'Рейтинговая таблица организаций'!AM218</f>
        <v>32</v>
      </c>
      <c r="AM229" s="12" t="s">
        <v>167</v>
      </c>
      <c r="AN229" s="12">
        <f>'Рейтинговая таблица организаций'!AN218</f>
        <v>32</v>
      </c>
      <c r="AO229" s="12">
        <f>'Рейтинговая таблица организаций'!AO218</f>
        <v>32</v>
      </c>
      <c r="AP229" s="12" t="s">
        <v>168</v>
      </c>
      <c r="AQ229" s="12">
        <f>'Рейтинговая таблица организаций'!AP218</f>
        <v>30</v>
      </c>
      <c r="AR229" s="12">
        <f>'Рейтинговая таблица организаций'!AQ218</f>
        <v>30</v>
      </c>
      <c r="AS229" s="12" t="s">
        <v>169</v>
      </c>
      <c r="AT229" s="12">
        <f>'Рейтинговая таблица организаций'!AV218</f>
        <v>32</v>
      </c>
      <c r="AU229" s="12">
        <f>'Рейтинговая таблица организаций'!AW218</f>
        <v>32</v>
      </c>
      <c r="AV229" s="12" t="s">
        <v>170</v>
      </c>
      <c r="AW229" s="12">
        <f>'Рейтинговая таблица организаций'!AX218</f>
        <v>32</v>
      </c>
      <c r="AX229" s="12">
        <f>'Рейтинговая таблица организаций'!AY218</f>
        <v>32</v>
      </c>
      <c r="AY229" s="12" t="s">
        <v>171</v>
      </c>
      <c r="AZ229" s="12">
        <f>'Рейтинговая таблица организаций'!AZ218</f>
        <v>32</v>
      </c>
      <c r="BA229" s="12">
        <f>'Рейтинговая таблица организаций'!BA218</f>
        <v>32</v>
      </c>
    </row>
    <row r="230" spans="1:53" ht="15.75">
      <c r="A230" s="9">
        <f>'бланки '!CY221</f>
        <v>217</v>
      </c>
      <c r="B230" s="9" t="str">
        <f>'бланки '!C221</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30" s="9">
        <f>'для bus.gov.ru'!C219</f>
        <v>40</v>
      </c>
      <c r="D230" s="9">
        <f>'для bus.gov.ru'!D219</f>
        <v>54</v>
      </c>
      <c r="E230" s="15">
        <f>'для bus.gov.ru'!H219</f>
        <v>1.35</v>
      </c>
      <c r="F230" s="10" t="s">
        <v>160</v>
      </c>
      <c r="G230" s="11">
        <f>'Рейтинговая таблица организаций'!D219</f>
        <v>12</v>
      </c>
      <c r="H230" s="11">
        <f>'Рейтинговая таблица организаций'!E219</f>
        <v>12</v>
      </c>
      <c r="I230" s="10" t="s">
        <v>161</v>
      </c>
      <c r="J230" s="11">
        <f>'Рейтинговая таблица организаций'!F219</f>
        <v>49.5</v>
      </c>
      <c r="K230" s="11">
        <f>'Рейтинговая таблица организаций'!G219</f>
        <v>53</v>
      </c>
      <c r="L230" s="12" t="str">
        <f>IF('Рейтинговая таблица организаций'!H219&lt;1,"Отсутствуют или не функционируют дистанционные способы взаимодействия",(IF('Рейтинговая таблица организаций'!H219&lt;4,"В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0" s="17">
        <f>'Рейтинговая таблица организаций'!H219</f>
        <v>4</v>
      </c>
      <c r="N230" s="12">
        <f>IF('Рейтинговая таблица организаций'!H219&lt;1,0,(IF('Рейтинговая таблица организаций'!H219&lt;4,30,100)))</f>
        <v>100</v>
      </c>
      <c r="O230" s="12" t="s">
        <v>162</v>
      </c>
      <c r="P230" s="12">
        <f>'Рейтинговая таблица организаций'!I219</f>
        <v>51</v>
      </c>
      <c r="Q230" s="12">
        <f>'Рейтинговая таблица организаций'!J219</f>
        <v>52</v>
      </c>
      <c r="R230" s="12" t="s">
        <v>163</v>
      </c>
      <c r="S230" s="12">
        <f>'Рейтинговая таблица организаций'!K219</f>
        <v>53</v>
      </c>
      <c r="T230" s="12">
        <f>'Рейтинговая таблица организаций'!L219</f>
        <v>53</v>
      </c>
      <c r="U230" s="12" t="str">
        <f>IF('Рейтинговая таблица организаций'!U219&lt;1,"Отсутствуют комфортные условия",(IF('Рейтинговая таблица организаций'!U219&lt;5,"Количество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0" s="17">
        <f>'Рейтинговая таблица организаций'!U219</f>
        <v>5</v>
      </c>
      <c r="W230" s="12">
        <f>IF('Рейтинговая таблица организаций'!U219&lt;1,0,(IF('Рейтинговая таблица организаций'!U219&lt;4,20,100)))</f>
        <v>100</v>
      </c>
      <c r="X230" s="12" t="s">
        <v>164</v>
      </c>
      <c r="Y230" s="12">
        <f>'Рейтинговая таблица организаций'!X219</f>
        <v>52</v>
      </c>
      <c r="Z230" s="12">
        <f>'Рейтинговая таблица организаций'!Y219</f>
        <v>54</v>
      </c>
      <c r="AA230" s="12" t="str">
        <f>IF('Рейтинговая таблица организаций'!AD219&lt;1,"Отсутствуют условия доступности для инвалидов",(IF('Рейтинговая таблица организаций'!AD219&lt;5,"Количество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0" s="16">
        <f>'Рейтинговая таблица организаций'!AD219</f>
        <v>2</v>
      </c>
      <c r="AC230" s="12">
        <f>IF('Рейтинговая таблица организаций'!AD219&lt;1,0,(IF('Рейтинговая таблица организаций'!AD219&lt;5,20,100)))</f>
        <v>20</v>
      </c>
      <c r="AD230" s="12" t="str">
        <f>IF('Рейтинговая таблица организаций'!AE219&lt;1,"Отсутствуют условия доступности, позволяющие инвалидам получать услуги наравне с другими",(IF('Рейтинговая таблица организаций'!AE219&lt;5,"Количество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0" s="17">
        <f>'Рейтинговая таблица организаций'!AE219</f>
        <v>3</v>
      </c>
      <c r="AF230" s="12">
        <f>IF('Рейтинговая таблица организаций'!AE219&lt;1,0,(IF('Рейтинговая таблица организаций'!AE219&lt;5,20,100)))</f>
        <v>20</v>
      </c>
      <c r="AG230" s="12" t="s">
        <v>165</v>
      </c>
      <c r="AH230" s="12">
        <f>'Рейтинговая таблица организаций'!AF219</f>
        <v>6</v>
      </c>
      <c r="AI230" s="12">
        <f>'Рейтинговая таблица организаций'!AG219</f>
        <v>7</v>
      </c>
      <c r="AJ230" s="12" t="s">
        <v>166</v>
      </c>
      <c r="AK230" s="12">
        <f>'Рейтинговая таблица организаций'!AL219</f>
        <v>54</v>
      </c>
      <c r="AL230" s="12">
        <f>'Рейтинговая таблица организаций'!AM219</f>
        <v>54</v>
      </c>
      <c r="AM230" s="12" t="s">
        <v>167</v>
      </c>
      <c r="AN230" s="12">
        <f>'Рейтинговая таблица организаций'!AN219</f>
        <v>54</v>
      </c>
      <c r="AO230" s="12">
        <f>'Рейтинговая таблица организаций'!AO219</f>
        <v>54</v>
      </c>
      <c r="AP230" s="12" t="s">
        <v>168</v>
      </c>
      <c r="AQ230" s="12">
        <f>'Рейтинговая таблица организаций'!AP219</f>
        <v>49</v>
      </c>
      <c r="AR230" s="12">
        <f>'Рейтинговая таблица организаций'!AQ219</f>
        <v>49</v>
      </c>
      <c r="AS230" s="12" t="s">
        <v>169</v>
      </c>
      <c r="AT230" s="12">
        <f>'Рейтинговая таблица организаций'!AV219</f>
        <v>54</v>
      </c>
      <c r="AU230" s="12">
        <f>'Рейтинговая таблица организаций'!AW219</f>
        <v>54</v>
      </c>
      <c r="AV230" s="12" t="s">
        <v>170</v>
      </c>
      <c r="AW230" s="12">
        <f>'Рейтинговая таблица организаций'!AX219</f>
        <v>54</v>
      </c>
      <c r="AX230" s="12">
        <f>'Рейтинговая таблица организаций'!AY219</f>
        <v>54</v>
      </c>
      <c r="AY230" s="12" t="s">
        <v>171</v>
      </c>
      <c r="AZ230" s="12">
        <f>'Рейтинговая таблица организаций'!AZ219</f>
        <v>54</v>
      </c>
      <c r="BA230" s="12">
        <f>'Рейтинговая таблица организаций'!BA219</f>
        <v>54</v>
      </c>
    </row>
    <row r="231" spans="1:53" ht="15.75">
      <c r="A231" s="9">
        <f>'бланки '!CY222</f>
        <v>218</v>
      </c>
      <c r="B231" s="9" t="str">
        <f>'бланки '!C222</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31" s="9">
        <f>'для bus.gov.ru'!C220</f>
        <v>83</v>
      </c>
      <c r="D231" s="9">
        <f>'для bus.gov.ru'!D220</f>
        <v>60</v>
      </c>
      <c r="E231" s="15">
        <f>'для bus.gov.ru'!H220</f>
        <v>0.72289156626506024</v>
      </c>
      <c r="F231" s="10" t="s">
        <v>160</v>
      </c>
      <c r="G231" s="11">
        <f>'Рейтинговая таблица организаций'!D220</f>
        <v>13</v>
      </c>
      <c r="H231" s="11">
        <f>'Рейтинговая таблица организаций'!E220</f>
        <v>13</v>
      </c>
      <c r="I231" s="10" t="s">
        <v>161</v>
      </c>
      <c r="J231" s="11">
        <f>'Рейтинговая таблица организаций'!F220</f>
        <v>39.5</v>
      </c>
      <c r="K231" s="11">
        <f>'Рейтинговая таблица организаций'!G220</f>
        <v>51</v>
      </c>
      <c r="L231" s="12" t="str">
        <f>IF('Рейтинговая таблица организаций'!H220&lt;1,"Отсутствуют или не функционируют дистанционные способы взаимодействия",(IF('Рейтинговая таблица организаций'!H220&lt;4,"В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31" s="17">
        <f>'Рейтинговая таблица организаций'!H220</f>
        <v>3</v>
      </c>
      <c r="N231" s="12">
        <f>IF('Рейтинговая таблица организаций'!H220&lt;1,0,(IF('Рейтинговая таблица организаций'!H220&lt;4,30,100)))</f>
        <v>30</v>
      </c>
      <c r="O231" s="12" t="s">
        <v>162</v>
      </c>
      <c r="P231" s="12">
        <f>'Рейтинговая таблица организаций'!I220</f>
        <v>46</v>
      </c>
      <c r="Q231" s="12">
        <f>'Рейтинговая таблица организаций'!J220</f>
        <v>48</v>
      </c>
      <c r="R231" s="12" t="s">
        <v>163</v>
      </c>
      <c r="S231" s="12">
        <f>'Рейтинговая таблица организаций'!K220</f>
        <v>38</v>
      </c>
      <c r="T231" s="12">
        <f>'Рейтинговая таблица организаций'!L220</f>
        <v>38</v>
      </c>
      <c r="U231" s="12" t="str">
        <f>IF('Рейтинговая таблица организаций'!U220&lt;1,"Отсутствуют комфортные условия",(IF('Рейтинговая таблица организаций'!U220&lt;5,"Количество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1" s="17">
        <f>'Рейтинговая таблица организаций'!U220</f>
        <v>5</v>
      </c>
      <c r="W231" s="12">
        <f>IF('Рейтинговая таблица организаций'!U220&lt;1,0,(IF('Рейтинговая таблица организаций'!U220&lt;4,20,100)))</f>
        <v>100</v>
      </c>
      <c r="X231" s="12" t="s">
        <v>164</v>
      </c>
      <c r="Y231" s="12">
        <f>'Рейтинговая таблица организаций'!X220</f>
        <v>59</v>
      </c>
      <c r="Z231" s="12">
        <f>'Рейтинговая таблица организаций'!Y220</f>
        <v>60</v>
      </c>
      <c r="AA231" s="12" t="str">
        <f>IF('Рейтинговая таблица организаций'!AD220&lt;1,"Отсутствуют условия доступности для инвалидов",(IF('Рейтинговая таблица организаций'!AD220&lt;5,"Количество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1" s="16">
        <f>'Рейтинговая таблица организаций'!AD220</f>
        <v>0</v>
      </c>
      <c r="AC231" s="12">
        <f>IF('Рейтинговая таблица организаций'!AD220&lt;1,0,(IF('Рейтинговая таблица организаций'!AD220&lt;5,20,100)))</f>
        <v>0</v>
      </c>
      <c r="AD231" s="12" t="str">
        <f>IF('Рейтинговая таблица организаций'!AE220&lt;1,"Отсутствуют условия доступности, позволяющие инвалидам получать услуги наравне с другими",(IF('Рейтинговая таблица организаций'!AE220&lt;5,"Количество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1" s="17">
        <f>'Рейтинговая таблица организаций'!AE220</f>
        <v>3</v>
      </c>
      <c r="AF231" s="12">
        <f>IF('Рейтинговая таблица организаций'!AE220&lt;1,0,(IF('Рейтинговая таблица организаций'!AE220&lt;5,20,100)))</f>
        <v>20</v>
      </c>
      <c r="AG231" s="12" t="s">
        <v>165</v>
      </c>
      <c r="AH231" s="12">
        <f>'Рейтинговая таблица организаций'!AF220</f>
        <v>7</v>
      </c>
      <c r="AI231" s="12">
        <f>'Рейтинговая таблица организаций'!AG220</f>
        <v>8</v>
      </c>
      <c r="AJ231" s="12" t="s">
        <v>166</v>
      </c>
      <c r="AK231" s="12">
        <f>'Рейтинговая таблица организаций'!AL220</f>
        <v>60</v>
      </c>
      <c r="AL231" s="12">
        <f>'Рейтинговая таблица организаций'!AM220</f>
        <v>60</v>
      </c>
      <c r="AM231" s="12" t="s">
        <v>167</v>
      </c>
      <c r="AN231" s="12">
        <f>'Рейтинговая таблица организаций'!AN220</f>
        <v>60</v>
      </c>
      <c r="AO231" s="12">
        <f>'Рейтинговая таблица организаций'!AO220</f>
        <v>60</v>
      </c>
      <c r="AP231" s="12" t="s">
        <v>168</v>
      </c>
      <c r="AQ231" s="12">
        <f>'Рейтинговая таблица организаций'!AP220</f>
        <v>52</v>
      </c>
      <c r="AR231" s="12">
        <f>'Рейтинговая таблица организаций'!AQ220</f>
        <v>57</v>
      </c>
      <c r="AS231" s="12" t="s">
        <v>169</v>
      </c>
      <c r="AT231" s="12">
        <f>'Рейтинговая таблица организаций'!AV220</f>
        <v>59</v>
      </c>
      <c r="AU231" s="12">
        <f>'Рейтинговая таблица организаций'!AW220</f>
        <v>60</v>
      </c>
      <c r="AV231" s="12" t="s">
        <v>170</v>
      </c>
      <c r="AW231" s="12">
        <f>'Рейтинговая таблица организаций'!AX220</f>
        <v>57</v>
      </c>
      <c r="AX231" s="12">
        <f>'Рейтинговая таблица организаций'!AY220</f>
        <v>60</v>
      </c>
      <c r="AY231" s="12" t="s">
        <v>171</v>
      </c>
      <c r="AZ231" s="12">
        <f>'Рейтинговая таблица организаций'!AZ220</f>
        <v>58</v>
      </c>
      <c r="BA231" s="12">
        <f>'Рейтинговая таблица организаций'!BA220</f>
        <v>60</v>
      </c>
    </row>
    <row r="232" spans="1:53" ht="15.75">
      <c r="A232" s="9">
        <f>'бланки '!CY223</f>
        <v>219</v>
      </c>
      <c r="B232" s="9" t="str">
        <f>'бланки '!C223</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32" s="9">
        <f>'для bus.gov.ru'!C221</f>
        <v>33</v>
      </c>
      <c r="D232" s="9">
        <f>'для bus.gov.ru'!D221</f>
        <v>26</v>
      </c>
      <c r="E232" s="15">
        <f>'для bus.gov.ru'!H221</f>
        <v>0.78787878787878785</v>
      </c>
      <c r="F232" s="10" t="s">
        <v>160</v>
      </c>
      <c r="G232" s="11">
        <f>'Рейтинговая таблица организаций'!D221</f>
        <v>13</v>
      </c>
      <c r="H232" s="11">
        <f>'Рейтинговая таблица организаций'!E221</f>
        <v>13</v>
      </c>
      <c r="I232" s="10" t="s">
        <v>161</v>
      </c>
      <c r="J232" s="11">
        <f>'Рейтинговая таблица организаций'!F221</f>
        <v>49.5</v>
      </c>
      <c r="K232" s="11">
        <f>'Рейтинговая таблица организаций'!G221</f>
        <v>56</v>
      </c>
      <c r="L232" s="12" t="str">
        <f>IF('Рейтинговая таблица организаций'!H221&lt;1,"Отсутствуют или не функционируют дистанционные способы взаимодействия",(IF('Рейтинговая таблица организаций'!H221&lt;4,"В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32" s="17">
        <f>'Рейтинговая таблица организаций'!H221</f>
        <v>3</v>
      </c>
      <c r="N232" s="12">
        <f>IF('Рейтинговая таблица организаций'!H221&lt;1,0,(IF('Рейтинговая таблица организаций'!H221&lt;4,30,100)))</f>
        <v>30</v>
      </c>
      <c r="O232" s="12" t="s">
        <v>162</v>
      </c>
      <c r="P232" s="12">
        <f>'Рейтинговая таблица организаций'!I221</f>
        <v>23</v>
      </c>
      <c r="Q232" s="12">
        <f>'Рейтинговая таблица организаций'!J221</f>
        <v>23</v>
      </c>
      <c r="R232" s="12" t="s">
        <v>163</v>
      </c>
      <c r="S232" s="12">
        <f>'Рейтинговая таблица организаций'!K221</f>
        <v>24</v>
      </c>
      <c r="T232" s="12">
        <f>'Рейтинговая таблица организаций'!L221</f>
        <v>24</v>
      </c>
      <c r="U232" s="12" t="str">
        <f>IF('Рейтинговая таблица организаций'!U221&lt;1,"Отсутствуют комфортные условия",(IF('Рейтинговая таблица организаций'!U221&lt;5,"Количество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2" s="17">
        <f>'Рейтинговая таблица организаций'!U221</f>
        <v>5</v>
      </c>
      <c r="W232" s="12">
        <f>IF('Рейтинговая таблица организаций'!U221&lt;1,0,(IF('Рейтинговая таблица организаций'!U221&lt;4,20,100)))</f>
        <v>100</v>
      </c>
      <c r="X232" s="12" t="s">
        <v>164</v>
      </c>
      <c r="Y232" s="12">
        <f>'Рейтинговая таблица организаций'!X221</f>
        <v>26</v>
      </c>
      <c r="Z232" s="12">
        <f>'Рейтинговая таблица организаций'!Y221</f>
        <v>26</v>
      </c>
      <c r="AA232" s="12" t="str">
        <f>IF('Рейтинговая таблица организаций'!AD221&lt;1,"Отсутствуют условия доступности для инвалидов",(IF('Рейтинговая таблица организаций'!AD221&lt;5,"Количество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2" s="16">
        <f>'Рейтинговая таблица организаций'!AD221</f>
        <v>0</v>
      </c>
      <c r="AC232" s="12">
        <f>IF('Рейтинговая таблица организаций'!AD221&lt;1,0,(IF('Рейтинговая таблица организаций'!AD221&lt;5,20,100)))</f>
        <v>0</v>
      </c>
      <c r="AD232" s="12" t="str">
        <f>IF('Рейтинговая таблица организаций'!AE221&lt;1,"Отсутствуют условия доступности, позволяющие инвалидам получать услуги наравне с другими",(IF('Рейтинговая таблица организаций'!AE221&lt;5,"Количество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2" s="17">
        <f>'Рейтинговая таблица организаций'!AE221</f>
        <v>3</v>
      </c>
      <c r="AF232" s="12">
        <f>IF('Рейтинговая таблица организаций'!AE221&lt;1,0,(IF('Рейтинговая таблица организаций'!AE221&lt;5,20,100)))</f>
        <v>20</v>
      </c>
      <c r="AG232" s="12" t="s">
        <v>165</v>
      </c>
      <c r="AH232" s="12">
        <f>'Рейтинговая таблица организаций'!AF221</f>
        <v>12</v>
      </c>
      <c r="AI232" s="12">
        <f>'Рейтинговая таблица организаций'!AG221</f>
        <v>13</v>
      </c>
      <c r="AJ232" s="12" t="s">
        <v>166</v>
      </c>
      <c r="AK232" s="12">
        <f>'Рейтинговая таблица организаций'!AL221</f>
        <v>25</v>
      </c>
      <c r="AL232" s="12">
        <f>'Рейтинговая таблица организаций'!AM221</f>
        <v>26</v>
      </c>
      <c r="AM232" s="12" t="s">
        <v>167</v>
      </c>
      <c r="AN232" s="12">
        <f>'Рейтинговая таблица организаций'!AN221</f>
        <v>26</v>
      </c>
      <c r="AO232" s="12">
        <f>'Рейтинговая таблица организаций'!AO221</f>
        <v>26</v>
      </c>
      <c r="AP232" s="12" t="s">
        <v>168</v>
      </c>
      <c r="AQ232" s="12">
        <f>'Рейтинговая таблица организаций'!AP221</f>
        <v>20</v>
      </c>
      <c r="AR232" s="12">
        <f>'Рейтинговая таблица организаций'!AQ221</f>
        <v>21</v>
      </c>
      <c r="AS232" s="12" t="s">
        <v>169</v>
      </c>
      <c r="AT232" s="12">
        <f>'Рейтинговая таблица организаций'!AV221</f>
        <v>26</v>
      </c>
      <c r="AU232" s="12">
        <f>'Рейтинговая таблица организаций'!AW221</f>
        <v>26</v>
      </c>
      <c r="AV232" s="12" t="s">
        <v>170</v>
      </c>
      <c r="AW232" s="12">
        <f>'Рейтинговая таблица организаций'!AX221</f>
        <v>25</v>
      </c>
      <c r="AX232" s="12">
        <f>'Рейтинговая таблица организаций'!AY221</f>
        <v>26</v>
      </c>
      <c r="AY232" s="12" t="s">
        <v>171</v>
      </c>
      <c r="AZ232" s="12">
        <f>'Рейтинговая таблица организаций'!AZ221</f>
        <v>26</v>
      </c>
      <c r="BA232" s="12">
        <f>'Рейтинговая таблица организаций'!BA221</f>
        <v>26</v>
      </c>
    </row>
    <row r="233" spans="1:53" ht="15.75">
      <c r="A233" s="9">
        <f>'бланки '!CY224</f>
        <v>220</v>
      </c>
      <c r="B233" s="9" t="str">
        <f>'бланки '!C224</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33" s="9">
        <f>'для bus.gov.ru'!C222</f>
        <v>588</v>
      </c>
      <c r="D233" s="9">
        <f>'для bus.gov.ru'!D222</f>
        <v>470</v>
      </c>
      <c r="E233" s="15">
        <f>'для bus.gov.ru'!H222</f>
        <v>0.79931972789115646</v>
      </c>
      <c r="F233" s="10" t="s">
        <v>160</v>
      </c>
      <c r="G233" s="11">
        <f>'Рейтинговая таблица организаций'!D222</f>
        <v>13</v>
      </c>
      <c r="H233" s="11">
        <f>'Рейтинговая таблица организаций'!E222</f>
        <v>13</v>
      </c>
      <c r="I233" s="10" t="s">
        <v>161</v>
      </c>
      <c r="J233" s="11">
        <f>'Рейтинговая таблица организаций'!F222</f>
        <v>38</v>
      </c>
      <c r="K233" s="11">
        <f>'Рейтинговая таблица организаций'!G222</f>
        <v>54</v>
      </c>
      <c r="L233" s="12" t="str">
        <f>IF('Рейтинговая таблица организаций'!H222&lt;1,"Отсутствуют или не функционируют дистанционные способы взаимодействия",(IF('Рейтинговая таблица организаций'!H222&lt;4,"В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3" s="17">
        <f>'Рейтинговая таблица организаций'!H222</f>
        <v>4</v>
      </c>
      <c r="N233" s="12">
        <f>IF('Рейтинговая таблица организаций'!H222&lt;1,0,(IF('Рейтинговая таблица организаций'!H222&lt;4,30,100)))</f>
        <v>100</v>
      </c>
      <c r="O233" s="12" t="s">
        <v>162</v>
      </c>
      <c r="P233" s="12">
        <f>'Рейтинговая таблица организаций'!I222</f>
        <v>361</v>
      </c>
      <c r="Q233" s="12">
        <f>'Рейтинговая таблица организаций'!J222</f>
        <v>363</v>
      </c>
      <c r="R233" s="12" t="s">
        <v>163</v>
      </c>
      <c r="S233" s="12">
        <f>'Рейтинговая таблица организаций'!K222</f>
        <v>351</v>
      </c>
      <c r="T233" s="12">
        <f>'Рейтинговая таблица организаций'!L222</f>
        <v>353</v>
      </c>
      <c r="U233" s="12" t="str">
        <f>IF('Рейтинговая таблица организаций'!U222&lt;1,"Отсутствуют комфортные условия",(IF('Рейтинговая таблица организаций'!U222&lt;5,"Количество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3" s="17">
        <f>'Рейтинговая таблица организаций'!U222</f>
        <v>5</v>
      </c>
      <c r="W233" s="12">
        <f>IF('Рейтинговая таблица организаций'!U222&lt;1,0,(IF('Рейтинговая таблица организаций'!U222&lt;4,20,100)))</f>
        <v>100</v>
      </c>
      <c r="X233" s="12" t="s">
        <v>164</v>
      </c>
      <c r="Y233" s="12">
        <f>'Рейтинговая таблица организаций'!X222</f>
        <v>451</v>
      </c>
      <c r="Z233" s="12">
        <f>'Рейтинговая таблица организаций'!Y222</f>
        <v>470</v>
      </c>
      <c r="AA233" s="12" t="str">
        <f>IF('Рейтинговая таблица организаций'!AD222&lt;1,"Отсутствуют условия доступности для инвалидов",(IF('Рейтинговая таблица организаций'!AD222&lt;5,"Количество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3" s="16">
        <f>'Рейтинговая таблица организаций'!AD222</f>
        <v>3</v>
      </c>
      <c r="AC233" s="12">
        <f>IF('Рейтинговая таблица организаций'!AD222&lt;1,0,(IF('Рейтинговая таблица организаций'!AD222&lt;5,20,100)))</f>
        <v>20</v>
      </c>
      <c r="AD233" s="12" t="str">
        <f>IF('Рейтинговая таблица организаций'!AE222&lt;1,"Отсутствуют условия доступности, позволяющие инвалидам получать услуги наравне с другими",(IF('Рейтинговая таблица организаций'!AE222&lt;5,"Количество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3" s="17">
        <f>'Рейтинговая таблица организаций'!AE222</f>
        <v>4</v>
      </c>
      <c r="AF233" s="12">
        <f>IF('Рейтинговая таблица организаций'!AE222&lt;1,0,(IF('Рейтинговая таблица организаций'!AE222&lt;5,20,100)))</f>
        <v>20</v>
      </c>
      <c r="AG233" s="12" t="s">
        <v>165</v>
      </c>
      <c r="AH233" s="12">
        <f>'Рейтинговая таблица организаций'!AF222</f>
        <v>113</v>
      </c>
      <c r="AI233" s="12">
        <f>'Рейтинговая таблица организаций'!AG222</f>
        <v>117</v>
      </c>
      <c r="AJ233" s="12" t="s">
        <v>166</v>
      </c>
      <c r="AK233" s="12">
        <f>'Рейтинговая таблица организаций'!AL222</f>
        <v>450</v>
      </c>
      <c r="AL233" s="12">
        <f>'Рейтинговая таблица организаций'!AM222</f>
        <v>470</v>
      </c>
      <c r="AM233" s="12" t="s">
        <v>167</v>
      </c>
      <c r="AN233" s="12">
        <f>'Рейтинговая таблица организаций'!AN222</f>
        <v>453</v>
      </c>
      <c r="AO233" s="12">
        <f>'Рейтинговая таблица организаций'!AO222</f>
        <v>470</v>
      </c>
      <c r="AP233" s="12" t="s">
        <v>168</v>
      </c>
      <c r="AQ233" s="12">
        <f>'Рейтинговая таблица организаций'!AP222</f>
        <v>347</v>
      </c>
      <c r="AR233" s="12">
        <f>'Рейтинговая таблица организаций'!AQ222</f>
        <v>356</v>
      </c>
      <c r="AS233" s="12" t="s">
        <v>169</v>
      </c>
      <c r="AT233" s="12">
        <f>'Рейтинговая таблица организаций'!AV222</f>
        <v>469</v>
      </c>
      <c r="AU233" s="12">
        <f>'Рейтинговая таблица организаций'!AW222</f>
        <v>470</v>
      </c>
      <c r="AV233" s="12" t="s">
        <v>170</v>
      </c>
      <c r="AW233" s="12">
        <f>'Рейтинговая таблица организаций'!AX222</f>
        <v>469</v>
      </c>
      <c r="AX233" s="12">
        <f>'Рейтинговая таблица организаций'!AY222</f>
        <v>470</v>
      </c>
      <c r="AY233" s="12" t="s">
        <v>171</v>
      </c>
      <c r="AZ233" s="12">
        <f>'Рейтинговая таблица организаций'!AZ222</f>
        <v>457</v>
      </c>
      <c r="BA233" s="12">
        <f>'Рейтинговая таблица организаций'!BA222</f>
        <v>470</v>
      </c>
    </row>
    <row r="234" spans="1:53" ht="15.75">
      <c r="A234" s="9">
        <f>'бланки '!CY225</f>
        <v>221</v>
      </c>
      <c r="B234" s="9" t="str">
        <f>'бланки '!C225</f>
        <v>Муниципальное бюджетное общеобразовательное учреждение Голунская средняя общеобразовательная школа Новосильского района</v>
      </c>
      <c r="C234" s="9">
        <f>'для bus.gov.ru'!C223</f>
        <v>48</v>
      </c>
      <c r="D234" s="9">
        <f>'для bus.gov.ru'!D223</f>
        <v>36</v>
      </c>
      <c r="E234" s="15">
        <f>'для bus.gov.ru'!H223</f>
        <v>0.75</v>
      </c>
      <c r="F234" s="10" t="s">
        <v>160</v>
      </c>
      <c r="G234" s="11">
        <f>'Рейтинговая таблица организаций'!D223</f>
        <v>13</v>
      </c>
      <c r="H234" s="11">
        <f>'Рейтинговая таблица организаций'!E223</f>
        <v>13</v>
      </c>
      <c r="I234" s="10" t="s">
        <v>161</v>
      </c>
      <c r="J234" s="11">
        <f>'Рейтинговая таблица организаций'!F223</f>
        <v>56</v>
      </c>
      <c r="K234" s="11">
        <f>'Рейтинговая таблица организаций'!G223</f>
        <v>56</v>
      </c>
      <c r="L234" s="12" t="str">
        <f>IF('Рейтинговая таблица организаций'!H223&lt;1,"Отсутствуют или не функционируют дистанционные способы взаимодействия",(IF('Рейтинговая таблица организаций'!H223&lt;4,"В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4" s="17">
        <f>'Рейтинговая таблица организаций'!H223</f>
        <v>4</v>
      </c>
      <c r="N234" s="12">
        <f>IF('Рейтинговая таблица организаций'!H223&lt;1,0,(IF('Рейтинговая таблица организаций'!H223&lt;4,30,100)))</f>
        <v>100</v>
      </c>
      <c r="O234" s="12" t="s">
        <v>162</v>
      </c>
      <c r="P234" s="12">
        <f>'Рейтинговая таблица организаций'!I223</f>
        <v>35</v>
      </c>
      <c r="Q234" s="12">
        <f>'Рейтинговая таблица организаций'!J223</f>
        <v>36</v>
      </c>
      <c r="R234" s="12" t="s">
        <v>163</v>
      </c>
      <c r="S234" s="12">
        <f>'Рейтинговая таблица организаций'!K223</f>
        <v>34</v>
      </c>
      <c r="T234" s="12">
        <f>'Рейтинговая таблица организаций'!L223</f>
        <v>35</v>
      </c>
      <c r="U234" s="12" t="str">
        <f>IF('Рейтинговая таблица организаций'!U223&lt;1,"Отсутствуют комфортные условия",(IF('Рейтинговая таблица организаций'!U223&lt;5,"Количество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4" s="17">
        <f>'Рейтинговая таблица организаций'!U223</f>
        <v>5</v>
      </c>
      <c r="W234" s="12">
        <f>IF('Рейтинговая таблица организаций'!U223&lt;1,0,(IF('Рейтинговая таблица организаций'!U223&lt;4,20,100)))</f>
        <v>100</v>
      </c>
      <c r="X234" s="12" t="s">
        <v>164</v>
      </c>
      <c r="Y234" s="12">
        <f>'Рейтинговая таблица организаций'!X223</f>
        <v>35</v>
      </c>
      <c r="Z234" s="12">
        <f>'Рейтинговая таблица организаций'!Y223</f>
        <v>36</v>
      </c>
      <c r="AA234" s="12" t="str">
        <f>IF('Рейтинговая таблица организаций'!AD223&lt;1,"Отсутствуют условия доступности для инвалидов",(IF('Рейтинговая таблица организаций'!AD223&lt;5,"Количество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4" s="16">
        <f>'Рейтинговая таблица организаций'!AD223</f>
        <v>1</v>
      </c>
      <c r="AC234" s="12">
        <f>IF('Рейтинговая таблица организаций'!AD223&lt;1,0,(IF('Рейтинговая таблица организаций'!AD223&lt;5,20,100)))</f>
        <v>20</v>
      </c>
      <c r="AD234" s="12" t="str">
        <f>IF('Рейтинговая таблица организаций'!AE223&lt;1,"Отсутствуют условия доступности, позволяющие инвалидам получать услуги наравне с другими",(IF('Рейтинговая таблица организаций'!AE223&lt;5,"Количество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4" s="17">
        <f>'Рейтинговая таблица организаций'!AE223</f>
        <v>3</v>
      </c>
      <c r="AF234" s="12">
        <f>IF('Рейтинговая таблица организаций'!AE223&lt;1,0,(IF('Рейтинговая таблица организаций'!AE223&lt;5,20,100)))</f>
        <v>20</v>
      </c>
      <c r="AG234" s="12" t="s">
        <v>165</v>
      </c>
      <c r="AH234" s="12">
        <f>'Рейтинговая таблица организаций'!AF223</f>
        <v>18</v>
      </c>
      <c r="AI234" s="12">
        <f>'Рейтинговая таблица организаций'!AG223</f>
        <v>21</v>
      </c>
      <c r="AJ234" s="12" t="s">
        <v>166</v>
      </c>
      <c r="AK234" s="12">
        <f>'Рейтинговая таблица организаций'!AL223</f>
        <v>35</v>
      </c>
      <c r="AL234" s="12">
        <f>'Рейтинговая таблица организаций'!AM223</f>
        <v>36</v>
      </c>
      <c r="AM234" s="12" t="s">
        <v>167</v>
      </c>
      <c r="AN234" s="12">
        <f>'Рейтинговая таблица организаций'!AN223</f>
        <v>36</v>
      </c>
      <c r="AO234" s="12">
        <f>'Рейтинговая таблица организаций'!AO223</f>
        <v>36</v>
      </c>
      <c r="AP234" s="12" t="s">
        <v>168</v>
      </c>
      <c r="AQ234" s="12">
        <f>'Рейтинговая таблица организаций'!AP223</f>
        <v>32</v>
      </c>
      <c r="AR234" s="12">
        <f>'Рейтинговая таблица организаций'!AQ223</f>
        <v>33</v>
      </c>
      <c r="AS234" s="12" t="s">
        <v>169</v>
      </c>
      <c r="AT234" s="12">
        <f>'Рейтинговая таблица организаций'!AV223</f>
        <v>36</v>
      </c>
      <c r="AU234" s="12">
        <f>'Рейтинговая таблица организаций'!AW223</f>
        <v>36</v>
      </c>
      <c r="AV234" s="12" t="s">
        <v>170</v>
      </c>
      <c r="AW234" s="12">
        <f>'Рейтинговая таблица организаций'!AX223</f>
        <v>36</v>
      </c>
      <c r="AX234" s="12">
        <f>'Рейтинговая таблица организаций'!AY223</f>
        <v>36</v>
      </c>
      <c r="AY234" s="12" t="s">
        <v>171</v>
      </c>
      <c r="AZ234" s="12">
        <f>'Рейтинговая таблица организаций'!AZ223</f>
        <v>35</v>
      </c>
      <c r="BA234" s="12">
        <f>'Рейтинговая таблица организаций'!BA223</f>
        <v>36</v>
      </c>
    </row>
    <row r="235" spans="1:53" ht="15.75">
      <c r="A235" s="9">
        <f>'бланки '!CY226</f>
        <v>222</v>
      </c>
      <c r="B235" s="9" t="str">
        <f>'бланки '!C226</f>
        <v>Муниципальное бюджетное общеобразовательное учреждение Зареченская начальная общеобразовательная школа Новосильского района</v>
      </c>
      <c r="C235" s="9">
        <f>'для bus.gov.ru'!C224</f>
        <v>5</v>
      </c>
      <c r="D235" s="9">
        <f>'для bus.gov.ru'!D224</f>
        <v>7</v>
      </c>
      <c r="E235" s="15">
        <f>'для bus.gov.ru'!H224</f>
        <v>1.4</v>
      </c>
      <c r="F235" s="10" t="s">
        <v>160</v>
      </c>
      <c r="G235" s="11">
        <f>'Рейтинговая таблица организаций'!D224</f>
        <v>13</v>
      </c>
      <c r="H235" s="11">
        <f>'Рейтинговая таблица организаций'!E224</f>
        <v>13</v>
      </c>
      <c r="I235" s="10" t="s">
        <v>161</v>
      </c>
      <c r="J235" s="11">
        <f>'Рейтинговая таблица организаций'!F224</f>
        <v>38</v>
      </c>
      <c r="K235" s="11">
        <f>'Рейтинговая таблица организаций'!G224</f>
        <v>53</v>
      </c>
      <c r="L235" s="12" t="str">
        <f>IF('Рейтинговая таблица организаций'!H224&lt;1,"Отсутствуют или не функционируют дистанционные способы взаимодействия",(IF('Рейтинговая таблица организаций'!H224&lt;4,"В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5" s="17">
        <f>'Рейтинговая таблица организаций'!H224</f>
        <v>4</v>
      </c>
      <c r="N235" s="12">
        <f>IF('Рейтинговая таблица организаций'!H224&lt;1,0,(IF('Рейтинговая таблица организаций'!H224&lt;4,30,100)))</f>
        <v>100</v>
      </c>
      <c r="O235" s="12" t="s">
        <v>162</v>
      </c>
      <c r="P235" s="12">
        <f>'Рейтинговая таблица организаций'!I224</f>
        <v>6</v>
      </c>
      <c r="Q235" s="12">
        <f>'Рейтинговая таблица организаций'!J224</f>
        <v>6</v>
      </c>
      <c r="R235" s="12" t="s">
        <v>163</v>
      </c>
      <c r="S235" s="12">
        <f>'Рейтинговая таблица организаций'!K224</f>
        <v>7</v>
      </c>
      <c r="T235" s="12">
        <f>'Рейтинговая таблица организаций'!L224</f>
        <v>7</v>
      </c>
      <c r="U235" s="12" t="str">
        <f>IF('Рейтинговая таблица организаций'!U224&lt;1,"Отсутствуют комфортные условия",(IF('Рейтинговая таблица организаций'!U224&lt;5,"Количество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5" s="17">
        <f>'Рейтинговая таблица организаций'!U224</f>
        <v>5</v>
      </c>
      <c r="W235" s="12">
        <f>IF('Рейтинговая таблица организаций'!U224&lt;1,0,(IF('Рейтинговая таблица организаций'!U224&lt;4,20,100)))</f>
        <v>100</v>
      </c>
      <c r="X235" s="12" t="s">
        <v>164</v>
      </c>
      <c r="Y235" s="12">
        <f>'Рейтинговая таблица организаций'!X224</f>
        <v>7</v>
      </c>
      <c r="Z235" s="12">
        <f>'Рейтинговая таблица организаций'!Y224</f>
        <v>7</v>
      </c>
      <c r="AA235" s="12" t="str">
        <f>IF('Рейтинговая таблица организаций'!AD224&lt;1,"Отсутствуют условия доступности для инвалидов",(IF('Рейтинговая таблица организаций'!AD224&lt;5,"Количество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5" s="16">
        <f>'Рейтинговая таблица организаций'!AD224</f>
        <v>0</v>
      </c>
      <c r="AC235" s="12">
        <f>IF('Рейтинговая таблица организаций'!AD224&lt;1,0,(IF('Рейтинговая таблица организаций'!AD224&lt;5,20,100)))</f>
        <v>0</v>
      </c>
      <c r="AD235" s="12" t="str">
        <f>IF('Рейтинговая таблица организаций'!AE224&lt;1,"Отсутствуют условия доступности, позволяющие инвалидам получать услуги наравне с другими",(IF('Рейтинговая таблица организаций'!AE224&lt;5,"Количество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5" s="17">
        <f>'Рейтинговая таблица организаций'!AE224</f>
        <v>2</v>
      </c>
      <c r="AF235" s="12">
        <f>IF('Рейтинговая таблица организаций'!AE224&lt;1,0,(IF('Рейтинговая таблица организаций'!AE224&lt;5,20,100)))</f>
        <v>20</v>
      </c>
      <c r="AG235" s="12" t="s">
        <v>165</v>
      </c>
      <c r="AH235" s="12">
        <f>'Рейтинговая таблица организаций'!AF224</f>
        <v>1</v>
      </c>
      <c r="AI235" s="12">
        <f>'Рейтинговая таблица организаций'!AG224</f>
        <v>1</v>
      </c>
      <c r="AJ235" s="12" t="s">
        <v>166</v>
      </c>
      <c r="AK235" s="12">
        <f>'Рейтинговая таблица организаций'!AL224</f>
        <v>7</v>
      </c>
      <c r="AL235" s="12">
        <f>'Рейтинговая таблица организаций'!AM224</f>
        <v>7</v>
      </c>
      <c r="AM235" s="12" t="s">
        <v>167</v>
      </c>
      <c r="AN235" s="12">
        <f>'Рейтинговая таблица организаций'!AN224</f>
        <v>7</v>
      </c>
      <c r="AO235" s="12">
        <f>'Рейтинговая таблица организаций'!AO224</f>
        <v>7</v>
      </c>
      <c r="AP235" s="12" t="s">
        <v>168</v>
      </c>
      <c r="AQ235" s="12">
        <f>'Рейтинговая таблица организаций'!AP224</f>
        <v>7</v>
      </c>
      <c r="AR235" s="12">
        <f>'Рейтинговая таблица организаций'!AQ224</f>
        <v>7</v>
      </c>
      <c r="AS235" s="12" t="s">
        <v>169</v>
      </c>
      <c r="AT235" s="12">
        <f>'Рейтинговая таблица организаций'!AV224</f>
        <v>7</v>
      </c>
      <c r="AU235" s="12">
        <f>'Рейтинговая таблица организаций'!AW224</f>
        <v>7</v>
      </c>
      <c r="AV235" s="12" t="s">
        <v>170</v>
      </c>
      <c r="AW235" s="12">
        <f>'Рейтинговая таблица организаций'!AX224</f>
        <v>7</v>
      </c>
      <c r="AX235" s="12">
        <f>'Рейтинговая таблица организаций'!AY224</f>
        <v>7</v>
      </c>
      <c r="AY235" s="12" t="s">
        <v>171</v>
      </c>
      <c r="AZ235" s="12">
        <f>'Рейтинговая таблица организаций'!AZ224</f>
        <v>7</v>
      </c>
      <c r="BA235" s="12">
        <f>'Рейтинговая таблица организаций'!BA224</f>
        <v>7</v>
      </c>
    </row>
    <row r="236" spans="1:53" ht="15.75">
      <c r="A236" s="9">
        <f>'бланки '!CY227</f>
        <v>223</v>
      </c>
      <c r="B236" s="9" t="str">
        <f>'бланки '!C227</f>
        <v>Муниципальное бюджетное общеобразовательное учреждение Вяжевская средняя общеобразовательная школа Новосильского района</v>
      </c>
      <c r="C236" s="9">
        <f>'для bus.gov.ru'!C225</f>
        <v>16</v>
      </c>
      <c r="D236" s="9">
        <f>'для bus.gov.ru'!D225</f>
        <v>15</v>
      </c>
      <c r="E236" s="15">
        <f>'для bus.gov.ru'!H225</f>
        <v>0.9375</v>
      </c>
      <c r="F236" s="10" t="s">
        <v>160</v>
      </c>
      <c r="G236" s="11">
        <f>'Рейтинговая таблица организаций'!D225</f>
        <v>13</v>
      </c>
      <c r="H236" s="11">
        <f>'Рейтинговая таблица организаций'!E225</f>
        <v>13</v>
      </c>
      <c r="I236" s="10" t="s">
        <v>161</v>
      </c>
      <c r="J236" s="11">
        <f>'Рейтинговая таблица организаций'!F225</f>
        <v>46</v>
      </c>
      <c r="K236" s="11">
        <f>'Рейтинговая таблица организаций'!G225</f>
        <v>53</v>
      </c>
      <c r="L236" s="12" t="str">
        <f>IF('Рейтинговая таблица организаций'!H225&lt;1,"Отсутствуют или не функционируют дистанционные способы взаимодействия",(IF('Рейтинговая таблица организаций'!H225&lt;4,"В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6" s="17">
        <f>'Рейтинговая таблица организаций'!H225</f>
        <v>4</v>
      </c>
      <c r="N236" s="12">
        <f>IF('Рейтинговая таблица организаций'!H225&lt;1,0,(IF('Рейтинговая таблица организаций'!H225&lt;4,30,100)))</f>
        <v>100</v>
      </c>
      <c r="O236" s="12" t="s">
        <v>162</v>
      </c>
      <c r="P236" s="12">
        <f>'Рейтинговая таблица организаций'!I225</f>
        <v>15</v>
      </c>
      <c r="Q236" s="12">
        <f>'Рейтинговая таблица организаций'!J225</f>
        <v>15</v>
      </c>
      <c r="R236" s="12" t="s">
        <v>163</v>
      </c>
      <c r="S236" s="12">
        <f>'Рейтинговая таблица организаций'!K225</f>
        <v>14</v>
      </c>
      <c r="T236" s="12">
        <f>'Рейтинговая таблица организаций'!L225</f>
        <v>14</v>
      </c>
      <c r="U236" s="12" t="str">
        <f>IF('Рейтинговая таблица организаций'!U225&lt;1,"Отсутствуют комфортные условия",(IF('Рейтинговая таблица организаций'!U225&lt;5,"Количество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6" s="17">
        <f>'Рейтинговая таблица организаций'!U225</f>
        <v>5</v>
      </c>
      <c r="W236" s="12">
        <f>IF('Рейтинговая таблица организаций'!U225&lt;1,0,(IF('Рейтинговая таблица организаций'!U225&lt;4,20,100)))</f>
        <v>100</v>
      </c>
      <c r="X236" s="12" t="s">
        <v>164</v>
      </c>
      <c r="Y236" s="12">
        <f>'Рейтинговая таблица организаций'!X225</f>
        <v>15</v>
      </c>
      <c r="Z236" s="12">
        <f>'Рейтинговая таблица организаций'!Y225</f>
        <v>15</v>
      </c>
      <c r="AA236" s="12" t="str">
        <f>IF('Рейтинговая таблица организаций'!AD225&lt;1,"Отсутствуют условия доступности для инвалидов",(IF('Рейтинговая таблица организаций'!AD225&lt;5,"Количество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6" s="16">
        <f>'Рейтинговая таблица организаций'!AD225</f>
        <v>0</v>
      </c>
      <c r="AC236" s="12">
        <f>IF('Рейтинговая таблица организаций'!AD225&lt;1,0,(IF('Рейтинговая таблица организаций'!AD225&lt;5,20,100)))</f>
        <v>0</v>
      </c>
      <c r="AD236" s="12" t="str">
        <f>IF('Рейтинговая таблица организаций'!AE225&lt;1,"Отсутствуют условия доступности, позволяющие инвалидам получать услуги наравне с другими",(IF('Рейтинговая таблица организаций'!AE225&lt;5,"Количество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6" s="17">
        <f>'Рейтинговая таблица организаций'!AE225</f>
        <v>4</v>
      </c>
      <c r="AF236" s="12">
        <f>IF('Рейтинговая таблица организаций'!AE225&lt;1,0,(IF('Рейтинговая таблица организаций'!AE225&lt;5,20,100)))</f>
        <v>20</v>
      </c>
      <c r="AG236" s="12" t="s">
        <v>165</v>
      </c>
      <c r="AH236" s="12">
        <f>'Рейтинговая таблица организаций'!AF225</f>
        <v>1</v>
      </c>
      <c r="AI236" s="12">
        <f>'Рейтинговая таблица организаций'!AG225</f>
        <v>1</v>
      </c>
      <c r="AJ236" s="12" t="s">
        <v>166</v>
      </c>
      <c r="AK236" s="12">
        <f>'Рейтинговая таблица организаций'!AL225</f>
        <v>15</v>
      </c>
      <c r="AL236" s="12">
        <f>'Рейтинговая таблица организаций'!AM225</f>
        <v>15</v>
      </c>
      <c r="AM236" s="12" t="s">
        <v>167</v>
      </c>
      <c r="AN236" s="12">
        <f>'Рейтинговая таблица организаций'!AN225</f>
        <v>15</v>
      </c>
      <c r="AO236" s="12">
        <f>'Рейтинговая таблица организаций'!AO225</f>
        <v>15</v>
      </c>
      <c r="AP236" s="12" t="s">
        <v>168</v>
      </c>
      <c r="AQ236" s="12">
        <f>'Рейтинговая таблица организаций'!AP225</f>
        <v>14</v>
      </c>
      <c r="AR236" s="12">
        <f>'Рейтинговая таблица организаций'!AQ225</f>
        <v>14</v>
      </c>
      <c r="AS236" s="12" t="s">
        <v>169</v>
      </c>
      <c r="AT236" s="12">
        <f>'Рейтинговая таблица организаций'!AV225</f>
        <v>15</v>
      </c>
      <c r="AU236" s="12">
        <f>'Рейтинговая таблица организаций'!AW225</f>
        <v>15</v>
      </c>
      <c r="AV236" s="12" t="s">
        <v>170</v>
      </c>
      <c r="AW236" s="12">
        <f>'Рейтинговая таблица организаций'!AX225</f>
        <v>15</v>
      </c>
      <c r="AX236" s="12">
        <f>'Рейтинговая таблица организаций'!AY225</f>
        <v>15</v>
      </c>
      <c r="AY236" s="12" t="s">
        <v>171</v>
      </c>
      <c r="AZ236" s="12">
        <f>'Рейтинговая таблица организаций'!AZ225</f>
        <v>15</v>
      </c>
      <c r="BA236" s="12">
        <f>'Рейтинговая таблица организаций'!BA225</f>
        <v>15</v>
      </c>
    </row>
    <row r="237" spans="1:53" ht="15.75">
      <c r="A237" s="9">
        <f>'бланки '!CY228</f>
        <v>224</v>
      </c>
      <c r="B237" s="9" t="str">
        <f>'бланки '!C228</f>
        <v>Муниципальное бюджетное общеобразовательное учреждение Глубковская средняя общеобразовательная школа Новосильского района</v>
      </c>
      <c r="C237" s="9">
        <f>'для bus.gov.ru'!C226</f>
        <v>13</v>
      </c>
      <c r="D237" s="9">
        <f>'для bus.gov.ru'!D226</f>
        <v>10</v>
      </c>
      <c r="E237" s="15">
        <f>'для bus.gov.ru'!H226</f>
        <v>0.76923076923076927</v>
      </c>
      <c r="F237" s="10" t="s">
        <v>160</v>
      </c>
      <c r="G237" s="11">
        <f>'Рейтинговая таблица организаций'!D226</f>
        <v>13</v>
      </c>
      <c r="H237" s="11">
        <f>'Рейтинговая таблица организаций'!E226</f>
        <v>13</v>
      </c>
      <c r="I237" s="10" t="s">
        <v>161</v>
      </c>
      <c r="J237" s="11">
        <f>'Рейтинговая таблица организаций'!F226</f>
        <v>51</v>
      </c>
      <c r="K237" s="11">
        <f>'Рейтинговая таблица организаций'!G226</f>
        <v>53</v>
      </c>
      <c r="L237" s="12" t="str">
        <f>IF('Рейтинговая таблица организаций'!H226&lt;1,"Отсутствуют или не функционируют дистанционные способы взаимодействия",(IF('Рейтинговая таблица организаций'!H226&lt;4,"В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7" s="17">
        <f>'Рейтинговая таблица организаций'!H226</f>
        <v>4</v>
      </c>
      <c r="N237" s="12">
        <f>IF('Рейтинговая таблица организаций'!H226&lt;1,0,(IF('Рейтинговая таблица организаций'!H226&lt;4,30,100)))</f>
        <v>100</v>
      </c>
      <c r="O237" s="12" t="s">
        <v>162</v>
      </c>
      <c r="P237" s="12">
        <f>'Рейтинговая таблица организаций'!I226</f>
        <v>9</v>
      </c>
      <c r="Q237" s="12">
        <f>'Рейтинговая таблица организаций'!J226</f>
        <v>9</v>
      </c>
      <c r="R237" s="12" t="s">
        <v>163</v>
      </c>
      <c r="S237" s="12">
        <f>'Рейтинговая таблица организаций'!K226</f>
        <v>9</v>
      </c>
      <c r="T237" s="12">
        <f>'Рейтинговая таблица организаций'!L226</f>
        <v>9</v>
      </c>
      <c r="U237" s="12" t="str">
        <f>IF('Рейтинговая таблица организаций'!U226&lt;1,"Отсутствуют комфортные условия",(IF('Рейтинговая таблица организаций'!U226&lt;5,"Количество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7" s="17">
        <f>'Рейтинговая таблица организаций'!U226</f>
        <v>5</v>
      </c>
      <c r="W237" s="12">
        <f>IF('Рейтинговая таблица организаций'!U226&lt;1,0,(IF('Рейтинговая таблица организаций'!U226&lt;4,20,100)))</f>
        <v>100</v>
      </c>
      <c r="X237" s="12" t="s">
        <v>164</v>
      </c>
      <c r="Y237" s="12">
        <f>'Рейтинговая таблица организаций'!X226</f>
        <v>10</v>
      </c>
      <c r="Z237" s="12">
        <f>'Рейтинговая таблица организаций'!Y226</f>
        <v>10</v>
      </c>
      <c r="AA237" s="12" t="str">
        <f>IF('Рейтинговая таблица организаций'!AD226&lt;1,"Отсутствуют условия доступности для инвалидов",(IF('Рейтинговая таблица организаций'!AD226&lt;5,"Количество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37" s="16">
        <f>'Рейтинговая таблица организаций'!AD226</f>
        <v>0</v>
      </c>
      <c r="AC237" s="12">
        <f>IF('Рейтинговая таблица организаций'!AD226&lt;1,0,(IF('Рейтинговая таблица организаций'!AD226&lt;5,20,100)))</f>
        <v>0</v>
      </c>
      <c r="AD237" s="12" t="str">
        <f>IF('Рейтинговая таблица организаций'!AE226&lt;1,"Отсутствуют условия доступности, позволяющие инвалидам получать услуги наравне с другими",(IF('Рейтинговая таблица организаций'!AE226&lt;5,"Количество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37" s="17">
        <f>'Рейтинговая таблица организаций'!AE226</f>
        <v>5</v>
      </c>
      <c r="AF237" s="12">
        <f>IF('Рейтинговая таблица организаций'!AE226&lt;1,0,(IF('Рейтинговая таблица организаций'!AE226&lt;5,20,100)))</f>
        <v>100</v>
      </c>
      <c r="AG237" s="12" t="s">
        <v>165</v>
      </c>
      <c r="AH237" s="12">
        <f>'Рейтинговая таблица организаций'!AF226</f>
        <v>1</v>
      </c>
      <c r="AI237" s="12">
        <f>'Рейтинговая таблица организаций'!AG226</f>
        <v>1</v>
      </c>
      <c r="AJ237" s="12" t="s">
        <v>166</v>
      </c>
      <c r="AK237" s="12">
        <f>'Рейтинговая таблица организаций'!AL226</f>
        <v>10</v>
      </c>
      <c r="AL237" s="12">
        <f>'Рейтинговая таблица организаций'!AM226</f>
        <v>10</v>
      </c>
      <c r="AM237" s="12" t="s">
        <v>167</v>
      </c>
      <c r="AN237" s="12">
        <f>'Рейтинговая таблица организаций'!AN226</f>
        <v>10</v>
      </c>
      <c r="AO237" s="12">
        <f>'Рейтинговая таблица организаций'!AO226</f>
        <v>10</v>
      </c>
      <c r="AP237" s="12" t="s">
        <v>168</v>
      </c>
      <c r="AQ237" s="12">
        <f>'Рейтинговая таблица организаций'!AP226</f>
        <v>9</v>
      </c>
      <c r="AR237" s="12">
        <f>'Рейтинговая таблица организаций'!AQ226</f>
        <v>9</v>
      </c>
      <c r="AS237" s="12" t="s">
        <v>169</v>
      </c>
      <c r="AT237" s="12">
        <f>'Рейтинговая таблица организаций'!AV226</f>
        <v>10</v>
      </c>
      <c r="AU237" s="12">
        <f>'Рейтинговая таблица организаций'!AW226</f>
        <v>10</v>
      </c>
      <c r="AV237" s="12" t="s">
        <v>170</v>
      </c>
      <c r="AW237" s="12">
        <f>'Рейтинговая таблица организаций'!AX226</f>
        <v>10</v>
      </c>
      <c r="AX237" s="12">
        <f>'Рейтинговая таблица организаций'!AY226</f>
        <v>10</v>
      </c>
      <c r="AY237" s="12" t="s">
        <v>171</v>
      </c>
      <c r="AZ237" s="12">
        <f>'Рейтинговая таблица организаций'!AZ226</f>
        <v>10</v>
      </c>
      <c r="BA237" s="12">
        <f>'Рейтинговая таблица организаций'!BA226</f>
        <v>10</v>
      </c>
    </row>
    <row r="238" spans="1:53" ht="15.75">
      <c r="A238" s="9">
        <f>'бланки '!CY229</f>
        <v>225</v>
      </c>
      <c r="B238" s="9" t="str">
        <f>'бланки '!C229</f>
        <v>Муниципальное бюджетное общеобразовательное учреждение Селезнёвская средняя общеобразовательная школа Новосильского района</v>
      </c>
      <c r="C238" s="9">
        <f>'для bus.gov.ru'!C227</f>
        <v>34</v>
      </c>
      <c r="D238" s="9">
        <f>'для bus.gov.ru'!D227</f>
        <v>27</v>
      </c>
      <c r="E238" s="15">
        <f>'для bus.gov.ru'!H227</f>
        <v>0.79411764705882348</v>
      </c>
      <c r="F238" s="10" t="s">
        <v>160</v>
      </c>
      <c r="G238" s="11">
        <f>'Рейтинговая таблица организаций'!D227</f>
        <v>13</v>
      </c>
      <c r="H238" s="11">
        <f>'Рейтинговая таблица организаций'!E227</f>
        <v>13</v>
      </c>
      <c r="I238" s="10" t="s">
        <v>161</v>
      </c>
      <c r="J238" s="11">
        <f>'Рейтинговая таблица организаций'!F227</f>
        <v>54.5</v>
      </c>
      <c r="K238" s="11">
        <f>'Рейтинговая таблица организаций'!G227</f>
        <v>55</v>
      </c>
      <c r="L238" s="12" t="str">
        <f>IF('Рейтинговая таблица организаций'!H227&lt;1,"Отсутствуют или не функционируют дистанционные способы взаимодействия",(IF('Рейтинговая таблица организаций'!H227&lt;4,"В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8" s="17">
        <f>'Рейтинговая таблица организаций'!H227</f>
        <v>4</v>
      </c>
      <c r="N238" s="12">
        <f>IF('Рейтинговая таблица организаций'!H227&lt;1,0,(IF('Рейтинговая таблица организаций'!H227&lt;4,30,100)))</f>
        <v>100</v>
      </c>
      <c r="O238" s="12" t="s">
        <v>162</v>
      </c>
      <c r="P238" s="12">
        <f>'Рейтинговая таблица организаций'!I227</f>
        <v>21</v>
      </c>
      <c r="Q238" s="12">
        <f>'Рейтинговая таблица организаций'!J227</f>
        <v>21</v>
      </c>
      <c r="R238" s="12" t="s">
        <v>163</v>
      </c>
      <c r="S238" s="12">
        <f>'Рейтинговая таблица организаций'!K227</f>
        <v>17</v>
      </c>
      <c r="T238" s="12">
        <f>'Рейтинговая таблица организаций'!L227</f>
        <v>17</v>
      </c>
      <c r="U238" s="12" t="str">
        <f>IF('Рейтинговая таблица организаций'!U227&lt;1,"Отсутствуют комфортные условия",(IF('Рейтинговая таблица организаций'!U227&lt;5,"Количество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8" s="17">
        <f>'Рейтинговая таблица организаций'!U227</f>
        <v>5</v>
      </c>
      <c r="W238" s="12">
        <f>IF('Рейтинговая таблица организаций'!U227&lt;1,0,(IF('Рейтинговая таблица организаций'!U227&lt;4,20,100)))</f>
        <v>100</v>
      </c>
      <c r="X238" s="12" t="s">
        <v>164</v>
      </c>
      <c r="Y238" s="12">
        <f>'Рейтинговая таблица организаций'!X227</f>
        <v>26</v>
      </c>
      <c r="Z238" s="12">
        <f>'Рейтинговая таблица организаций'!Y227</f>
        <v>27</v>
      </c>
      <c r="AA238" s="12" t="str">
        <f>IF('Рейтинговая таблица организаций'!AD227&lt;1,"Отсутствуют условия доступности для инвалидов",(IF('Рейтинговая таблица организаций'!AD227&lt;5,"Количество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8" s="16">
        <f>'Рейтинговая таблица организаций'!AD227</f>
        <v>3</v>
      </c>
      <c r="AC238" s="12">
        <f>IF('Рейтинговая таблица организаций'!AD227&lt;1,0,(IF('Рейтинговая таблица организаций'!AD227&lt;5,20,100)))</f>
        <v>20</v>
      </c>
      <c r="AD238" s="12" t="str">
        <f>IF('Рейтинговая таблица организаций'!AE227&lt;1,"Отсутствуют условия доступности, позволяющие инвалидам получать услуги наравне с другими",(IF('Рейтинговая таблица организаций'!AE227&lt;5,"Количество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38" s="17">
        <f>'Рейтинговая таблица организаций'!AE227</f>
        <v>5</v>
      </c>
      <c r="AF238" s="12">
        <f>IF('Рейтинговая таблица организаций'!AE227&lt;1,0,(IF('Рейтинговая таблица организаций'!AE227&lt;5,20,100)))</f>
        <v>100</v>
      </c>
      <c r="AG238" s="12" t="s">
        <v>165</v>
      </c>
      <c r="AH238" s="12">
        <f>'Рейтинговая таблица организаций'!AF227</f>
        <v>7</v>
      </c>
      <c r="AI238" s="12">
        <f>'Рейтинговая таблица организаций'!AG227</f>
        <v>8</v>
      </c>
      <c r="AJ238" s="12" t="s">
        <v>166</v>
      </c>
      <c r="AK238" s="12">
        <f>'Рейтинговая таблица организаций'!AL227</f>
        <v>27</v>
      </c>
      <c r="AL238" s="12">
        <f>'Рейтинговая таблица организаций'!AM227</f>
        <v>27</v>
      </c>
      <c r="AM238" s="12" t="s">
        <v>167</v>
      </c>
      <c r="AN238" s="12">
        <f>'Рейтинговая таблица организаций'!AN227</f>
        <v>27</v>
      </c>
      <c r="AO238" s="12">
        <f>'Рейтинговая таблица организаций'!AO227</f>
        <v>27</v>
      </c>
      <c r="AP238" s="12" t="s">
        <v>168</v>
      </c>
      <c r="AQ238" s="12">
        <f>'Рейтинговая таблица организаций'!AP227</f>
        <v>24</v>
      </c>
      <c r="AR238" s="12">
        <f>'Рейтинговая таблица организаций'!AQ227</f>
        <v>24</v>
      </c>
      <c r="AS238" s="12" t="s">
        <v>169</v>
      </c>
      <c r="AT238" s="12">
        <f>'Рейтинговая таблица организаций'!AV227</f>
        <v>27</v>
      </c>
      <c r="AU238" s="12">
        <f>'Рейтинговая таблица организаций'!AW227</f>
        <v>27</v>
      </c>
      <c r="AV238" s="12" t="s">
        <v>170</v>
      </c>
      <c r="AW238" s="12">
        <f>'Рейтинговая таблица организаций'!AX227</f>
        <v>26</v>
      </c>
      <c r="AX238" s="12">
        <f>'Рейтинговая таблица организаций'!AY227</f>
        <v>27</v>
      </c>
      <c r="AY238" s="12" t="s">
        <v>171</v>
      </c>
      <c r="AZ238" s="12">
        <f>'Рейтинговая таблица организаций'!AZ227</f>
        <v>27</v>
      </c>
      <c r="BA238" s="12">
        <f>'Рейтинговая таблица организаций'!BA227</f>
        <v>27</v>
      </c>
    </row>
    <row r="239" spans="1:53" ht="15.75">
      <c r="A239" s="9">
        <f>'бланки '!CY230</f>
        <v>226</v>
      </c>
      <c r="B239" s="9" t="str">
        <f>'бланки '!C230</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39" s="9">
        <f>'для bus.gov.ru'!C228</f>
        <v>285</v>
      </c>
      <c r="D239" s="9">
        <f>'для bus.gov.ru'!D228</f>
        <v>194</v>
      </c>
      <c r="E239" s="15">
        <f>'для bus.gov.ru'!H228</f>
        <v>0.68070175438596492</v>
      </c>
      <c r="F239" s="10" t="s">
        <v>160</v>
      </c>
      <c r="G239" s="11">
        <f>'Рейтинговая таблица организаций'!D228</f>
        <v>14</v>
      </c>
      <c r="H239" s="11">
        <f>'Рейтинговая таблица организаций'!E228</f>
        <v>14</v>
      </c>
      <c r="I239" s="10" t="s">
        <v>161</v>
      </c>
      <c r="J239" s="11">
        <f>'Рейтинговая таблица организаций'!F228</f>
        <v>48</v>
      </c>
      <c r="K239" s="11">
        <f>'Рейтинговая таблица организаций'!G228</f>
        <v>54</v>
      </c>
      <c r="L239" s="12" t="str">
        <f>IF('Рейтинговая таблица организаций'!H228&lt;1,"Отсутствуют или не функционируют дистанционные способы взаимодействия",(IF('Рейтинговая таблица организаций'!H228&lt;4,"В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39" s="17">
        <f>'Рейтинговая таблица организаций'!H228</f>
        <v>4</v>
      </c>
      <c r="N239" s="12">
        <f>IF('Рейтинговая таблица организаций'!H228&lt;1,0,(IF('Рейтинговая таблица организаций'!H228&lt;4,30,100)))</f>
        <v>100</v>
      </c>
      <c r="O239" s="12" t="s">
        <v>162</v>
      </c>
      <c r="P239" s="12">
        <f>'Рейтинговая таблица организаций'!I228</f>
        <v>187</v>
      </c>
      <c r="Q239" s="12">
        <f>'Рейтинговая таблица организаций'!J228</f>
        <v>188</v>
      </c>
      <c r="R239" s="12" t="s">
        <v>163</v>
      </c>
      <c r="S239" s="12">
        <f>'Рейтинговая таблица организаций'!K228</f>
        <v>179</v>
      </c>
      <c r="T239" s="12">
        <f>'Рейтинговая таблица организаций'!L228</f>
        <v>181</v>
      </c>
      <c r="U239" s="12" t="str">
        <f>IF('Рейтинговая таблица организаций'!U228&lt;1,"Отсутствуют комфортные условия",(IF('Рейтинговая таблица организаций'!U228&lt;5,"Количество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39" s="17">
        <f>'Рейтинговая таблица организаций'!U228</f>
        <v>5</v>
      </c>
      <c r="W239" s="12">
        <f>IF('Рейтинговая таблица организаций'!U228&lt;1,0,(IF('Рейтинговая таблица организаций'!U228&lt;4,20,100)))</f>
        <v>100</v>
      </c>
      <c r="X239" s="12" t="s">
        <v>164</v>
      </c>
      <c r="Y239" s="12">
        <f>'Рейтинговая таблица организаций'!X228</f>
        <v>190</v>
      </c>
      <c r="Z239" s="12">
        <f>'Рейтинговая таблица организаций'!Y228</f>
        <v>194</v>
      </c>
      <c r="AA239" s="12" t="str">
        <f>IF('Рейтинговая таблица организаций'!AD228&lt;1,"Отсутствуют условия доступности для инвалидов",(IF('Рейтинговая таблица организаций'!AD228&lt;5,"Количество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39" s="16">
        <f>'Рейтинговая таблица организаций'!AD228</f>
        <v>3</v>
      </c>
      <c r="AC239" s="12">
        <f>IF('Рейтинговая таблица организаций'!AD228&lt;1,0,(IF('Рейтинговая таблица организаций'!AD228&lt;5,20,100)))</f>
        <v>20</v>
      </c>
      <c r="AD239" s="12" t="str">
        <f>IF('Рейтинговая таблица организаций'!AE228&lt;1,"Отсутствуют условия доступности, позволяющие инвалидам получать услуги наравне с другими",(IF('Рейтинговая таблица организаций'!AE228&lt;5,"Количество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39" s="17">
        <f>'Рейтинговая таблица организаций'!AE228</f>
        <v>3</v>
      </c>
      <c r="AF239" s="12">
        <f>IF('Рейтинговая таблица организаций'!AE228&lt;1,0,(IF('Рейтинговая таблица организаций'!AE228&lt;5,20,100)))</f>
        <v>20</v>
      </c>
      <c r="AG239" s="12" t="s">
        <v>165</v>
      </c>
      <c r="AH239" s="12">
        <f>'Рейтинговая таблица организаций'!AF228</f>
        <v>97</v>
      </c>
      <c r="AI239" s="12">
        <f>'Рейтинговая таблица организаций'!AG228</f>
        <v>104</v>
      </c>
      <c r="AJ239" s="12" t="s">
        <v>166</v>
      </c>
      <c r="AK239" s="12">
        <f>'Рейтинговая таблица организаций'!AL228</f>
        <v>187</v>
      </c>
      <c r="AL239" s="12">
        <f>'Рейтинговая таблица организаций'!AM228</f>
        <v>194</v>
      </c>
      <c r="AM239" s="12" t="s">
        <v>167</v>
      </c>
      <c r="AN239" s="12">
        <f>'Рейтинговая таблица организаций'!AN228</f>
        <v>191</v>
      </c>
      <c r="AO239" s="12">
        <f>'Рейтинговая таблица организаций'!AO228</f>
        <v>194</v>
      </c>
      <c r="AP239" s="12" t="s">
        <v>168</v>
      </c>
      <c r="AQ239" s="12">
        <f>'Рейтинговая таблица организаций'!AP228</f>
        <v>178</v>
      </c>
      <c r="AR239" s="12">
        <f>'Рейтинговая таблица организаций'!AQ228</f>
        <v>180</v>
      </c>
      <c r="AS239" s="12" t="s">
        <v>169</v>
      </c>
      <c r="AT239" s="12">
        <f>'Рейтинговая таблица организаций'!AV228</f>
        <v>192</v>
      </c>
      <c r="AU239" s="12">
        <f>'Рейтинговая таблица организаций'!AW228</f>
        <v>194</v>
      </c>
      <c r="AV239" s="12" t="s">
        <v>170</v>
      </c>
      <c r="AW239" s="12">
        <f>'Рейтинговая таблица организаций'!AX228</f>
        <v>192</v>
      </c>
      <c r="AX239" s="12">
        <f>'Рейтинговая таблица организаций'!AY228</f>
        <v>194</v>
      </c>
      <c r="AY239" s="12" t="s">
        <v>171</v>
      </c>
      <c r="AZ239" s="12">
        <f>'Рейтинговая таблица организаций'!AZ228</f>
        <v>191</v>
      </c>
      <c r="BA239" s="12">
        <f>'Рейтинговая таблица организаций'!BA228</f>
        <v>194</v>
      </c>
    </row>
    <row r="240" spans="1:53" ht="15.75">
      <c r="A240" s="9">
        <f>'бланки '!CY231</f>
        <v>227</v>
      </c>
      <c r="B240" s="9" t="str">
        <f>'бланки '!C231</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40" s="9">
        <f>'для bus.gov.ru'!C229</f>
        <v>47</v>
      </c>
      <c r="D240" s="9">
        <f>'для bus.gov.ru'!D229</f>
        <v>46</v>
      </c>
      <c r="E240" s="15">
        <f>'для bus.gov.ru'!H229</f>
        <v>0.97872340425531912</v>
      </c>
      <c r="F240" s="10" t="s">
        <v>160</v>
      </c>
      <c r="G240" s="11">
        <f>'Рейтинговая таблица организаций'!D229</f>
        <v>13</v>
      </c>
      <c r="H240" s="11">
        <f>'Рейтинговая таблица организаций'!E229</f>
        <v>13</v>
      </c>
      <c r="I240" s="10" t="s">
        <v>161</v>
      </c>
      <c r="J240" s="11">
        <f>'Рейтинговая таблица организаций'!F229</f>
        <v>52</v>
      </c>
      <c r="K240" s="11">
        <f>'Рейтинговая таблица организаций'!G229</f>
        <v>54</v>
      </c>
      <c r="L240" s="12" t="str">
        <f>IF('Рейтинговая таблица организаций'!H229&lt;1,"Отсутствуют или не функционируют дистанционные способы взаимодействия",(IF('Рейтинговая таблица организаций'!H229&lt;4,"В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0" s="17">
        <f>'Рейтинговая таблица организаций'!H229</f>
        <v>4</v>
      </c>
      <c r="N240" s="12">
        <f>IF('Рейтинговая таблица организаций'!H229&lt;1,0,(IF('Рейтинговая таблица организаций'!H229&lt;4,30,100)))</f>
        <v>100</v>
      </c>
      <c r="O240" s="12" t="s">
        <v>162</v>
      </c>
      <c r="P240" s="12">
        <f>'Рейтинговая таблица организаций'!I229</f>
        <v>42</v>
      </c>
      <c r="Q240" s="12">
        <f>'Рейтинговая таблица организаций'!J229</f>
        <v>42</v>
      </c>
      <c r="R240" s="12" t="s">
        <v>163</v>
      </c>
      <c r="S240" s="12">
        <f>'Рейтинговая таблица организаций'!K229</f>
        <v>37</v>
      </c>
      <c r="T240" s="12">
        <f>'Рейтинговая таблица организаций'!L229</f>
        <v>37</v>
      </c>
      <c r="U240" s="12" t="str">
        <f>IF('Рейтинговая таблица организаций'!U229&lt;1,"Отсутствуют комфортные условия",(IF('Рейтинговая таблица организаций'!U229&lt;5,"Количество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0" s="17">
        <f>'Рейтинговая таблица организаций'!U229</f>
        <v>5</v>
      </c>
      <c r="W240" s="12">
        <f>IF('Рейтинговая таблица организаций'!U229&lt;1,0,(IF('Рейтинговая таблица организаций'!U229&lt;4,20,100)))</f>
        <v>100</v>
      </c>
      <c r="X240" s="12" t="s">
        <v>164</v>
      </c>
      <c r="Y240" s="12">
        <f>'Рейтинговая таблица организаций'!X229</f>
        <v>46</v>
      </c>
      <c r="Z240" s="12">
        <f>'Рейтинговая таблица организаций'!Y229</f>
        <v>46</v>
      </c>
      <c r="AA240" s="12" t="str">
        <f>IF('Рейтинговая таблица организаций'!AD229&lt;1,"Отсутствуют условия доступности для инвалидов",(IF('Рейтинговая таблица организаций'!AD229&lt;5,"Количество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0" s="16">
        <f>'Рейтинговая таблица организаций'!AD229</f>
        <v>3</v>
      </c>
      <c r="AC240" s="12">
        <f>IF('Рейтинговая таблица организаций'!AD229&lt;1,0,(IF('Рейтинговая таблица организаций'!AD229&lt;5,20,100)))</f>
        <v>20</v>
      </c>
      <c r="AD240" s="12" t="str">
        <f>IF('Рейтинговая таблица организаций'!AE229&lt;1,"Отсутствуют условия доступности, позволяющие инвалидам получать услуги наравне с другими",(IF('Рейтинговая таблица организаций'!AE229&lt;5,"Количество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40" s="17">
        <f>'Рейтинговая таблица организаций'!AE229</f>
        <v>5</v>
      </c>
      <c r="AF240" s="12">
        <f>IF('Рейтинговая таблица организаций'!AE229&lt;1,0,(IF('Рейтинговая таблица организаций'!AE229&lt;5,20,100)))</f>
        <v>100</v>
      </c>
      <c r="AG240" s="12" t="s">
        <v>165</v>
      </c>
      <c r="AH240" s="12">
        <f>'Рейтинговая таблица организаций'!AF229</f>
        <v>5</v>
      </c>
      <c r="AI240" s="12">
        <f>'Рейтинговая таблица организаций'!AG229</f>
        <v>6</v>
      </c>
      <c r="AJ240" s="12" t="s">
        <v>166</v>
      </c>
      <c r="AK240" s="12">
        <f>'Рейтинговая таблица организаций'!AL229</f>
        <v>46</v>
      </c>
      <c r="AL240" s="12">
        <f>'Рейтинговая таблица организаций'!AM229</f>
        <v>46</v>
      </c>
      <c r="AM240" s="12" t="s">
        <v>167</v>
      </c>
      <c r="AN240" s="12">
        <f>'Рейтинговая таблица организаций'!AN229</f>
        <v>46</v>
      </c>
      <c r="AO240" s="12">
        <f>'Рейтинговая таблица организаций'!AO229</f>
        <v>46</v>
      </c>
      <c r="AP240" s="12" t="s">
        <v>168</v>
      </c>
      <c r="AQ240" s="12">
        <f>'Рейтинговая таблица организаций'!AP229</f>
        <v>43</v>
      </c>
      <c r="AR240" s="12">
        <f>'Рейтинговая таблица организаций'!AQ229</f>
        <v>43</v>
      </c>
      <c r="AS240" s="12" t="s">
        <v>169</v>
      </c>
      <c r="AT240" s="12">
        <f>'Рейтинговая таблица организаций'!AV229</f>
        <v>46</v>
      </c>
      <c r="AU240" s="12">
        <f>'Рейтинговая таблица организаций'!AW229</f>
        <v>46</v>
      </c>
      <c r="AV240" s="12" t="s">
        <v>170</v>
      </c>
      <c r="AW240" s="12">
        <f>'Рейтинговая таблица организаций'!AX229</f>
        <v>45</v>
      </c>
      <c r="AX240" s="12">
        <f>'Рейтинговая таблица организаций'!AY229</f>
        <v>46</v>
      </c>
      <c r="AY240" s="12" t="s">
        <v>171</v>
      </c>
      <c r="AZ240" s="12">
        <f>'Рейтинговая таблица организаций'!AZ229</f>
        <v>46</v>
      </c>
      <c r="BA240" s="12">
        <f>'Рейтинговая таблица организаций'!BA229</f>
        <v>46</v>
      </c>
    </row>
    <row r="241" spans="1:53" ht="15.75">
      <c r="A241" s="9">
        <f>'бланки '!CY232</f>
        <v>228</v>
      </c>
      <c r="B241" s="9" t="str">
        <f>'бланки '!C232</f>
        <v>Муниципальное бюджетное общеобразовательное учреждение «Ждимирская средняя общеобразовательная школа» Знаменского района Орловской области</v>
      </c>
      <c r="C241" s="9">
        <f>'для bus.gov.ru'!C230</f>
        <v>22</v>
      </c>
      <c r="D241" s="9">
        <f>'для bus.gov.ru'!D230</f>
        <v>18</v>
      </c>
      <c r="E241" s="15">
        <f>'для bus.gov.ru'!H230</f>
        <v>0.81818181818181823</v>
      </c>
      <c r="F241" s="10" t="s">
        <v>160</v>
      </c>
      <c r="G241" s="11">
        <f>'Рейтинговая таблица организаций'!D230</f>
        <v>14</v>
      </c>
      <c r="H241" s="11">
        <f>'Рейтинговая таблица организаций'!E230</f>
        <v>14</v>
      </c>
      <c r="I241" s="10" t="s">
        <v>161</v>
      </c>
      <c r="J241" s="11">
        <f>'Рейтинговая таблица организаций'!F230</f>
        <v>61</v>
      </c>
      <c r="K241" s="11">
        <f>'Рейтинговая таблица организаций'!G230</f>
        <v>61</v>
      </c>
      <c r="L241" s="12" t="str">
        <f>IF('Рейтинговая таблица организаций'!H230&lt;1,"Отсутствуют или не функционируют дистанционные способы взаимодействия",(IF('Рейтинговая таблица организаций'!H230&lt;4,"В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1" s="17">
        <f>'Рейтинговая таблица организаций'!H230</f>
        <v>4</v>
      </c>
      <c r="N241" s="12">
        <f>IF('Рейтинговая таблица организаций'!H230&lt;1,0,(IF('Рейтинговая таблица организаций'!H230&lt;4,30,100)))</f>
        <v>100</v>
      </c>
      <c r="O241" s="12" t="s">
        <v>162</v>
      </c>
      <c r="P241" s="12">
        <f>'Рейтинговая таблица организаций'!I230</f>
        <v>17</v>
      </c>
      <c r="Q241" s="12">
        <f>'Рейтинговая таблица организаций'!J230</f>
        <v>17</v>
      </c>
      <c r="R241" s="12" t="s">
        <v>163</v>
      </c>
      <c r="S241" s="12">
        <f>'Рейтинговая таблица организаций'!K230</f>
        <v>13</v>
      </c>
      <c r="T241" s="12">
        <f>'Рейтинговая таблица организаций'!L230</f>
        <v>13</v>
      </c>
      <c r="U241" s="12" t="str">
        <f>IF('Рейтинговая таблица организаций'!U230&lt;1,"Отсутствуют комфортные условия",(IF('Рейтинговая таблица организаций'!U230&lt;5,"Количество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1" s="17">
        <f>'Рейтинговая таблица организаций'!U230</f>
        <v>5</v>
      </c>
      <c r="W241" s="12">
        <f>IF('Рейтинговая таблица организаций'!U230&lt;1,0,(IF('Рейтинговая таблица организаций'!U230&lt;4,20,100)))</f>
        <v>100</v>
      </c>
      <c r="X241" s="12" t="s">
        <v>164</v>
      </c>
      <c r="Y241" s="12">
        <f>'Рейтинговая таблица организаций'!X230</f>
        <v>18</v>
      </c>
      <c r="Z241" s="12">
        <f>'Рейтинговая таблица организаций'!Y230</f>
        <v>18</v>
      </c>
      <c r="AA241" s="12" t="str">
        <f>IF('Рейтинговая таблица организаций'!AD230&lt;1,"Отсутствуют условия доступности для инвалидов",(IF('Рейтинговая таблица организаций'!AD230&lt;5,"Количество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1" s="16">
        <f>'Рейтинговая таблица организаций'!AD230</f>
        <v>1</v>
      </c>
      <c r="AC241" s="12">
        <f>IF('Рейтинговая таблица организаций'!AD230&lt;1,0,(IF('Рейтинговая таблица организаций'!AD230&lt;5,20,100)))</f>
        <v>20</v>
      </c>
      <c r="AD241" s="12" t="str">
        <f>IF('Рейтинговая таблица организаций'!AE230&lt;1,"Отсутствуют условия доступности, позволяющие инвалидам получать услуги наравне с другими",(IF('Рейтинговая таблица организаций'!AE230&lt;5,"Количество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1" s="17">
        <f>'Рейтинговая таблица организаций'!AE230</f>
        <v>3</v>
      </c>
      <c r="AF241" s="12">
        <f>IF('Рейтинговая таблица организаций'!AE230&lt;1,0,(IF('Рейтинговая таблица организаций'!AE230&lt;5,20,100)))</f>
        <v>20</v>
      </c>
      <c r="AG241" s="12" t="s">
        <v>165</v>
      </c>
      <c r="AH241" s="12">
        <f>'Рейтинговая таблица организаций'!AF230</f>
        <v>4</v>
      </c>
      <c r="AI241" s="12">
        <f>'Рейтинговая таблица организаций'!AG230</f>
        <v>5</v>
      </c>
      <c r="AJ241" s="12" t="s">
        <v>166</v>
      </c>
      <c r="AK241" s="12">
        <f>'Рейтинговая таблица организаций'!AL230</f>
        <v>18</v>
      </c>
      <c r="AL241" s="12">
        <f>'Рейтинговая таблица организаций'!AM230</f>
        <v>18</v>
      </c>
      <c r="AM241" s="12" t="s">
        <v>167</v>
      </c>
      <c r="AN241" s="12">
        <f>'Рейтинговая таблица организаций'!AN230</f>
        <v>18</v>
      </c>
      <c r="AO241" s="12">
        <f>'Рейтинговая таблица организаций'!AO230</f>
        <v>18</v>
      </c>
      <c r="AP241" s="12" t="s">
        <v>168</v>
      </c>
      <c r="AQ241" s="12">
        <f>'Рейтинговая таблица организаций'!AP230</f>
        <v>15</v>
      </c>
      <c r="AR241" s="12">
        <f>'Рейтинговая таблица организаций'!AQ230</f>
        <v>17</v>
      </c>
      <c r="AS241" s="12" t="s">
        <v>169</v>
      </c>
      <c r="AT241" s="12">
        <f>'Рейтинговая таблица организаций'!AV230</f>
        <v>18</v>
      </c>
      <c r="AU241" s="12">
        <f>'Рейтинговая таблица организаций'!AW230</f>
        <v>18</v>
      </c>
      <c r="AV241" s="12" t="s">
        <v>170</v>
      </c>
      <c r="AW241" s="12">
        <f>'Рейтинговая таблица организаций'!AX230</f>
        <v>18</v>
      </c>
      <c r="AX241" s="12">
        <f>'Рейтинговая таблица организаций'!AY230</f>
        <v>18</v>
      </c>
      <c r="AY241" s="12" t="s">
        <v>171</v>
      </c>
      <c r="AZ241" s="12">
        <f>'Рейтинговая таблица организаций'!AZ230</f>
        <v>18</v>
      </c>
      <c r="BA241" s="12">
        <f>'Рейтинговая таблица организаций'!BA230</f>
        <v>18</v>
      </c>
    </row>
    <row r="242" spans="1:53" ht="15.75">
      <c r="A242" s="9">
        <f>'бланки '!CY233</f>
        <v>229</v>
      </c>
      <c r="B242" s="9" t="str">
        <f>'бланки '!C233</f>
        <v>Муниципальное бюджетное общеобразовательное учреждение «Локонская основная общеобразовательная школа» Знаменского района Орловской области</v>
      </c>
      <c r="C242" s="9">
        <f>'для bus.gov.ru'!C231</f>
        <v>16</v>
      </c>
      <c r="D242" s="9">
        <f>'для bus.gov.ru'!D231</f>
        <v>13</v>
      </c>
      <c r="E242" s="15">
        <f>'для bus.gov.ru'!H231</f>
        <v>0.8125</v>
      </c>
      <c r="F242" s="10" t="s">
        <v>160</v>
      </c>
      <c r="G242" s="11">
        <f>'Рейтинговая таблица организаций'!D231</f>
        <v>13</v>
      </c>
      <c r="H242" s="11">
        <f>'Рейтинговая таблица организаций'!E231</f>
        <v>13</v>
      </c>
      <c r="I242" s="10" t="s">
        <v>161</v>
      </c>
      <c r="J242" s="11">
        <f>'Рейтинговая таблица организаций'!F231</f>
        <v>29</v>
      </c>
      <c r="K242" s="11">
        <f>'Рейтинговая таблица организаций'!G231</f>
        <v>52</v>
      </c>
      <c r="L242" s="12" t="str">
        <f>IF('Рейтинговая таблица организаций'!H231&lt;1,"Отсутствуют или не функционируют дистанционные способы взаимодействия",(IF('Рейтинговая таблица организаций'!H231&lt;4,"В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42" s="17">
        <f>'Рейтинговая таблица организаций'!H231</f>
        <v>3</v>
      </c>
      <c r="N242" s="12">
        <f>IF('Рейтинговая таблица организаций'!H231&lt;1,0,(IF('Рейтинговая таблица организаций'!H231&lt;4,30,100)))</f>
        <v>30</v>
      </c>
      <c r="O242" s="12" t="s">
        <v>162</v>
      </c>
      <c r="P242" s="12">
        <f>'Рейтинговая таблица организаций'!I231</f>
        <v>8</v>
      </c>
      <c r="Q242" s="12">
        <f>'Рейтинговая таблица организаций'!J231</f>
        <v>8</v>
      </c>
      <c r="R242" s="12" t="s">
        <v>163</v>
      </c>
      <c r="S242" s="12">
        <f>'Рейтинговая таблица организаций'!K231</f>
        <v>9</v>
      </c>
      <c r="T242" s="12">
        <f>'Рейтинговая таблица организаций'!L231</f>
        <v>9</v>
      </c>
      <c r="U242" s="12" t="str">
        <f>IF('Рейтинговая таблица организаций'!U231&lt;1,"Отсутствуют комфортные условия",(IF('Рейтинговая таблица организаций'!U231&lt;5,"Количество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2" s="17">
        <f>'Рейтинговая таблица организаций'!U231</f>
        <v>5</v>
      </c>
      <c r="W242" s="12">
        <f>IF('Рейтинговая таблица организаций'!U231&lt;1,0,(IF('Рейтинговая таблица организаций'!U231&lt;4,20,100)))</f>
        <v>100</v>
      </c>
      <c r="X242" s="12" t="s">
        <v>164</v>
      </c>
      <c r="Y242" s="12">
        <f>'Рейтинговая таблица организаций'!X231</f>
        <v>13</v>
      </c>
      <c r="Z242" s="12">
        <f>'Рейтинговая таблица организаций'!Y231</f>
        <v>13</v>
      </c>
      <c r="AA242" s="12" t="str">
        <f>IF('Рейтинговая таблица организаций'!AD231&lt;1,"Отсутствуют условия доступности для инвалидов",(IF('Рейтинговая таблица организаций'!AD231&lt;5,"Количество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2" s="16">
        <f>'Рейтинговая таблица организаций'!AD231</f>
        <v>0</v>
      </c>
      <c r="AC242" s="12">
        <f>IF('Рейтинговая таблица организаций'!AD231&lt;1,0,(IF('Рейтинговая таблица организаций'!AD231&lt;5,20,100)))</f>
        <v>0</v>
      </c>
      <c r="AD242" s="12" t="str">
        <f>IF('Рейтинговая таблица организаций'!AE231&lt;1,"Отсутствуют условия доступности, позволяющие инвалидам получать услуги наравне с другими",(IF('Рейтинговая таблица организаций'!AE231&lt;5,"Количество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2" s="17">
        <f>'Рейтинговая таблица организаций'!AE231</f>
        <v>3</v>
      </c>
      <c r="AF242" s="12">
        <f>IF('Рейтинговая таблица организаций'!AE231&lt;1,0,(IF('Рейтинговая таблица организаций'!AE231&lt;5,20,100)))</f>
        <v>20</v>
      </c>
      <c r="AG242" s="12" t="s">
        <v>165</v>
      </c>
      <c r="AH242" s="12">
        <f>'Рейтинговая таблица организаций'!AF231</f>
        <v>3</v>
      </c>
      <c r="AI242" s="12">
        <f>'Рейтинговая таблица организаций'!AG231</f>
        <v>4</v>
      </c>
      <c r="AJ242" s="12" t="s">
        <v>166</v>
      </c>
      <c r="AK242" s="12">
        <f>'Рейтинговая таблица организаций'!AL231</f>
        <v>13</v>
      </c>
      <c r="AL242" s="12">
        <f>'Рейтинговая таблица организаций'!AM231</f>
        <v>13</v>
      </c>
      <c r="AM242" s="12" t="s">
        <v>167</v>
      </c>
      <c r="AN242" s="12">
        <f>'Рейтинговая таблица организаций'!AN231</f>
        <v>13</v>
      </c>
      <c r="AO242" s="12">
        <f>'Рейтинговая таблица организаций'!AO231</f>
        <v>13</v>
      </c>
      <c r="AP242" s="12" t="s">
        <v>168</v>
      </c>
      <c r="AQ242" s="12">
        <f>'Рейтинговая таблица организаций'!AP231</f>
        <v>9</v>
      </c>
      <c r="AR242" s="12">
        <f>'Рейтинговая таблица организаций'!AQ231</f>
        <v>9</v>
      </c>
      <c r="AS242" s="12" t="s">
        <v>169</v>
      </c>
      <c r="AT242" s="12">
        <f>'Рейтинговая таблица организаций'!AV231</f>
        <v>13</v>
      </c>
      <c r="AU242" s="12">
        <f>'Рейтинговая таблица организаций'!AW231</f>
        <v>13</v>
      </c>
      <c r="AV242" s="12" t="s">
        <v>170</v>
      </c>
      <c r="AW242" s="12">
        <f>'Рейтинговая таблица организаций'!AX231</f>
        <v>13</v>
      </c>
      <c r="AX242" s="12">
        <f>'Рейтинговая таблица организаций'!AY231</f>
        <v>13</v>
      </c>
      <c r="AY242" s="12" t="s">
        <v>171</v>
      </c>
      <c r="AZ242" s="12">
        <f>'Рейтинговая таблица организаций'!AZ231</f>
        <v>13</v>
      </c>
      <c r="BA242" s="12">
        <f>'Рейтинговая таблица организаций'!BA231</f>
        <v>13</v>
      </c>
    </row>
    <row r="243" spans="1:53" ht="15.75">
      <c r="A243" s="9">
        <f>'бланки '!CY234</f>
        <v>230</v>
      </c>
      <c r="B243" s="9" t="str">
        <f>'бланки '!C234</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43" s="9">
        <f>'для bus.gov.ru'!C232</f>
        <v>9</v>
      </c>
      <c r="D243" s="9">
        <f>'для bus.gov.ru'!D232</f>
        <v>14</v>
      </c>
      <c r="E243" s="15">
        <f>'для bus.gov.ru'!H232</f>
        <v>1.5555555555555556</v>
      </c>
      <c r="F243" s="10" t="s">
        <v>160</v>
      </c>
      <c r="G243" s="11">
        <f>'Рейтинговая таблица организаций'!D232</f>
        <v>14</v>
      </c>
      <c r="H243" s="11">
        <f>'Рейтинговая таблица организаций'!E232</f>
        <v>14</v>
      </c>
      <c r="I243" s="10" t="s">
        <v>161</v>
      </c>
      <c r="J243" s="11">
        <f>'Рейтинговая таблица организаций'!F232</f>
        <v>58</v>
      </c>
      <c r="K243" s="11">
        <f>'Рейтинговая таблица организаций'!G232</f>
        <v>58</v>
      </c>
      <c r="L243" s="12" t="str">
        <f>IF('Рейтинговая таблица организаций'!H232&lt;1,"Отсутствуют или не функционируют дистанционные способы взаимодействия",(IF('Рейтинговая таблица организаций'!H232&lt;4,"В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3" s="17">
        <f>'Рейтинговая таблица организаций'!H232</f>
        <v>4</v>
      </c>
      <c r="N243" s="12">
        <f>IF('Рейтинговая таблица организаций'!H232&lt;1,0,(IF('Рейтинговая таблица организаций'!H232&lt;4,30,100)))</f>
        <v>100</v>
      </c>
      <c r="O243" s="12" t="s">
        <v>162</v>
      </c>
      <c r="P243" s="12">
        <f>'Рейтинговая таблица организаций'!I232</f>
        <v>14</v>
      </c>
      <c r="Q243" s="12">
        <f>'Рейтинговая таблица организаций'!J232</f>
        <v>14</v>
      </c>
      <c r="R243" s="12" t="s">
        <v>163</v>
      </c>
      <c r="S243" s="12">
        <f>'Рейтинговая таблица организаций'!K232</f>
        <v>14</v>
      </c>
      <c r="T243" s="12">
        <f>'Рейтинговая таблица организаций'!L232</f>
        <v>14</v>
      </c>
      <c r="U243" s="12" t="str">
        <f>IF('Рейтинговая таблица организаций'!U232&lt;1,"Отсутствуют комфортные условия",(IF('Рейтинговая таблица организаций'!U232&lt;5,"Количество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3" s="17">
        <f>'Рейтинговая таблица организаций'!U232</f>
        <v>5</v>
      </c>
      <c r="W243" s="12">
        <f>IF('Рейтинговая таблица организаций'!U232&lt;1,0,(IF('Рейтинговая таблица организаций'!U232&lt;4,20,100)))</f>
        <v>100</v>
      </c>
      <c r="X243" s="12" t="s">
        <v>164</v>
      </c>
      <c r="Y243" s="12">
        <f>'Рейтинговая таблица организаций'!X232</f>
        <v>14</v>
      </c>
      <c r="Z243" s="12">
        <f>'Рейтинговая таблица организаций'!Y232</f>
        <v>14</v>
      </c>
      <c r="AA243" s="12" t="str">
        <f>IF('Рейтинговая таблица организаций'!AD232&lt;1,"Отсутствуют условия доступности для инвалидов",(IF('Рейтинговая таблица организаций'!AD232&lt;5,"Количество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3" s="16">
        <f>'Рейтинговая таблица организаций'!AD232</f>
        <v>2</v>
      </c>
      <c r="AC243" s="12">
        <f>IF('Рейтинговая таблица организаций'!AD232&lt;1,0,(IF('Рейтинговая таблица организаций'!AD232&lt;5,20,100)))</f>
        <v>20</v>
      </c>
      <c r="AD243" s="12" t="str">
        <f>IF('Рейтинговая таблица организаций'!AE232&lt;1,"Отсутствуют условия доступности, позволяющие инвалидам получать услуги наравне с другими",(IF('Рейтинговая таблица организаций'!AE232&lt;5,"Количество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3" s="17">
        <f>'Рейтинговая таблица организаций'!AE232</f>
        <v>3</v>
      </c>
      <c r="AF243" s="12">
        <f>IF('Рейтинговая таблица организаций'!AE232&lt;1,0,(IF('Рейтинговая таблица организаций'!AE232&lt;5,20,100)))</f>
        <v>20</v>
      </c>
      <c r="AG243" s="12" t="s">
        <v>165</v>
      </c>
      <c r="AH243" s="12">
        <f>'Рейтинговая таблица организаций'!AF232</f>
        <v>1</v>
      </c>
      <c r="AI243" s="12">
        <f>'Рейтинговая таблица организаций'!AG232</f>
        <v>1</v>
      </c>
      <c r="AJ243" s="12" t="s">
        <v>166</v>
      </c>
      <c r="AK243" s="12">
        <f>'Рейтинговая таблица организаций'!AL232</f>
        <v>14</v>
      </c>
      <c r="AL243" s="12">
        <f>'Рейтинговая таблица организаций'!AM232</f>
        <v>14</v>
      </c>
      <c r="AM243" s="12" t="s">
        <v>167</v>
      </c>
      <c r="AN243" s="12">
        <f>'Рейтинговая таблица организаций'!AN232</f>
        <v>14</v>
      </c>
      <c r="AO243" s="12">
        <f>'Рейтинговая таблица организаций'!AO232</f>
        <v>14</v>
      </c>
      <c r="AP243" s="12" t="s">
        <v>168</v>
      </c>
      <c r="AQ243" s="12">
        <f>'Рейтинговая таблица организаций'!AP232</f>
        <v>14</v>
      </c>
      <c r="AR243" s="12">
        <f>'Рейтинговая таблица организаций'!AQ232</f>
        <v>14</v>
      </c>
      <c r="AS243" s="12" t="s">
        <v>169</v>
      </c>
      <c r="AT243" s="12">
        <f>'Рейтинговая таблица организаций'!AV232</f>
        <v>14</v>
      </c>
      <c r="AU243" s="12">
        <f>'Рейтинговая таблица организаций'!AW232</f>
        <v>14</v>
      </c>
      <c r="AV243" s="12" t="s">
        <v>170</v>
      </c>
      <c r="AW243" s="12">
        <f>'Рейтинговая таблица организаций'!AX232</f>
        <v>14</v>
      </c>
      <c r="AX243" s="12">
        <f>'Рейтинговая таблица организаций'!AY232</f>
        <v>14</v>
      </c>
      <c r="AY243" s="12" t="s">
        <v>171</v>
      </c>
      <c r="AZ243" s="12">
        <f>'Рейтинговая таблица организаций'!AZ232</f>
        <v>14</v>
      </c>
      <c r="BA243" s="12">
        <f>'Рейтинговая таблица организаций'!BA232</f>
        <v>14</v>
      </c>
    </row>
    <row r="244" spans="1:53" ht="15.75">
      <c r="A244" s="9">
        <f>'бланки '!CY235</f>
        <v>231</v>
      </c>
      <c r="B244" s="9" t="str">
        <f>'бланки '!C235</f>
        <v>Муниципальное бюджетное общеобразовательное учреждение «Глотовская средняя общеобразовательная школа» Знаменского района Орловской области</v>
      </c>
      <c r="C244" s="9">
        <f>'для bus.gov.ru'!C233</f>
        <v>21</v>
      </c>
      <c r="D244" s="9">
        <f>'для bus.gov.ru'!D233</f>
        <v>17</v>
      </c>
      <c r="E244" s="15">
        <f>'для bus.gov.ru'!H233</f>
        <v>0.80952380952380953</v>
      </c>
      <c r="F244" s="10" t="s">
        <v>160</v>
      </c>
      <c r="G244" s="11">
        <f>'Рейтинговая таблица организаций'!D233</f>
        <v>13</v>
      </c>
      <c r="H244" s="11">
        <f>'Рейтинговая таблица организаций'!E233</f>
        <v>13</v>
      </c>
      <c r="I244" s="10" t="s">
        <v>161</v>
      </c>
      <c r="J244" s="11">
        <f>'Рейтинговая таблица организаций'!F233</f>
        <v>47</v>
      </c>
      <c r="K244" s="11">
        <f>'Рейтинговая таблица организаций'!G233</f>
        <v>52</v>
      </c>
      <c r="L244" s="12" t="str">
        <f>IF('Рейтинговая таблица организаций'!H233&lt;1,"Отсутствуют или не функционируют дистанционные способы взаимодействия",(IF('Рейтинговая таблица организаций'!H233&lt;4,"В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4" s="17">
        <f>'Рейтинговая таблица организаций'!H233</f>
        <v>4</v>
      </c>
      <c r="N244" s="12">
        <f>IF('Рейтинговая таблица организаций'!H233&lt;1,0,(IF('Рейтинговая таблица организаций'!H233&lt;4,30,100)))</f>
        <v>100</v>
      </c>
      <c r="O244" s="12" t="s">
        <v>162</v>
      </c>
      <c r="P244" s="12">
        <f>'Рейтинговая таблица организаций'!I233</f>
        <v>16</v>
      </c>
      <c r="Q244" s="12">
        <f>'Рейтинговая таблица организаций'!J233</f>
        <v>16</v>
      </c>
      <c r="R244" s="12" t="s">
        <v>163</v>
      </c>
      <c r="S244" s="12">
        <f>'Рейтинговая таблица организаций'!K233</f>
        <v>16</v>
      </c>
      <c r="T244" s="12">
        <f>'Рейтинговая таблица организаций'!L233</f>
        <v>16</v>
      </c>
      <c r="U244" s="12" t="str">
        <f>IF('Рейтинговая таблица организаций'!U233&lt;1,"Отсутствуют комфортные условия",(IF('Рейтинговая таблица организаций'!U233&lt;5,"Количество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4" s="17">
        <f>'Рейтинговая таблица организаций'!U233</f>
        <v>5</v>
      </c>
      <c r="W244" s="12">
        <f>IF('Рейтинговая таблица организаций'!U233&lt;1,0,(IF('Рейтинговая таблица организаций'!U233&lt;4,20,100)))</f>
        <v>100</v>
      </c>
      <c r="X244" s="12" t="s">
        <v>164</v>
      </c>
      <c r="Y244" s="12">
        <f>'Рейтинговая таблица организаций'!X233</f>
        <v>17</v>
      </c>
      <c r="Z244" s="12">
        <f>'Рейтинговая таблица организаций'!Y233</f>
        <v>17</v>
      </c>
      <c r="AA244" s="12" t="str">
        <f>IF('Рейтинговая таблица организаций'!AD233&lt;1,"Отсутствуют условия доступности для инвалидов",(IF('Рейтинговая таблица организаций'!AD233&lt;5,"Количество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4" s="16">
        <f>'Рейтинговая таблица организаций'!AD233</f>
        <v>0</v>
      </c>
      <c r="AC244" s="12">
        <f>IF('Рейтинговая таблица организаций'!AD233&lt;1,0,(IF('Рейтинговая таблица организаций'!AD233&lt;5,20,100)))</f>
        <v>0</v>
      </c>
      <c r="AD244" s="12" t="str">
        <f>IF('Рейтинговая таблица организаций'!AE233&lt;1,"Отсутствуют условия доступности, позволяющие инвалидам получать услуги наравне с другими",(IF('Рейтинговая таблица организаций'!AE233&lt;5,"Количество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4" s="17">
        <f>'Рейтинговая таблица организаций'!AE233</f>
        <v>3</v>
      </c>
      <c r="AF244" s="12">
        <f>IF('Рейтинговая таблица организаций'!AE233&lt;1,0,(IF('Рейтинговая таблица организаций'!AE233&lt;5,20,100)))</f>
        <v>20</v>
      </c>
      <c r="AG244" s="12" t="s">
        <v>165</v>
      </c>
      <c r="AH244" s="12">
        <f>'Рейтинговая таблица организаций'!AF233</f>
        <v>6</v>
      </c>
      <c r="AI244" s="12">
        <f>'Рейтинговая таблица организаций'!AG233</f>
        <v>6</v>
      </c>
      <c r="AJ244" s="12" t="s">
        <v>166</v>
      </c>
      <c r="AK244" s="12">
        <f>'Рейтинговая таблица организаций'!AL233</f>
        <v>17</v>
      </c>
      <c r="AL244" s="12">
        <f>'Рейтинговая таблица организаций'!AM233</f>
        <v>17</v>
      </c>
      <c r="AM244" s="12" t="s">
        <v>167</v>
      </c>
      <c r="AN244" s="12">
        <f>'Рейтинговая таблица организаций'!AN233</f>
        <v>17</v>
      </c>
      <c r="AO244" s="12">
        <f>'Рейтинговая таблица организаций'!AO233</f>
        <v>17</v>
      </c>
      <c r="AP244" s="12" t="s">
        <v>168</v>
      </c>
      <c r="AQ244" s="12">
        <f>'Рейтинговая таблица организаций'!AP233</f>
        <v>16</v>
      </c>
      <c r="AR244" s="12">
        <f>'Рейтинговая таблица организаций'!AQ233</f>
        <v>16</v>
      </c>
      <c r="AS244" s="12" t="s">
        <v>169</v>
      </c>
      <c r="AT244" s="12">
        <f>'Рейтинговая таблица организаций'!AV233</f>
        <v>17</v>
      </c>
      <c r="AU244" s="12">
        <f>'Рейтинговая таблица организаций'!AW233</f>
        <v>17</v>
      </c>
      <c r="AV244" s="12" t="s">
        <v>170</v>
      </c>
      <c r="AW244" s="12">
        <f>'Рейтинговая таблица организаций'!AX233</f>
        <v>17</v>
      </c>
      <c r="AX244" s="12">
        <f>'Рейтинговая таблица организаций'!AY233</f>
        <v>17</v>
      </c>
      <c r="AY244" s="12" t="s">
        <v>171</v>
      </c>
      <c r="AZ244" s="12">
        <f>'Рейтинговая таблица организаций'!AZ233</f>
        <v>17</v>
      </c>
      <c r="BA244" s="12">
        <f>'Рейтинговая таблица организаций'!BA233</f>
        <v>17</v>
      </c>
    </row>
    <row r="245" spans="1:53" ht="15.75">
      <c r="A245" s="9">
        <f>'бланки '!CY236</f>
        <v>232</v>
      </c>
      <c r="B245" s="9" t="str">
        <f>'бланки '!C236</f>
        <v>Муниципальное бюджетное общеобразовательное учреждение Кромского района Орловской области «Шаховская средняя общеобразовательная школа»</v>
      </c>
      <c r="C245" s="9">
        <f>'для bus.gov.ru'!C234</f>
        <v>97</v>
      </c>
      <c r="D245" s="9">
        <f>'для bus.gov.ru'!D234</f>
        <v>134</v>
      </c>
      <c r="E245" s="15">
        <f>'для bus.gov.ru'!H234</f>
        <v>1.3814432989690721</v>
      </c>
      <c r="F245" s="10" t="s">
        <v>160</v>
      </c>
      <c r="G245" s="11">
        <f>'Рейтинговая таблица организаций'!D234</f>
        <v>14</v>
      </c>
      <c r="H245" s="11">
        <f>'Рейтинговая таблица организаций'!E234</f>
        <v>14</v>
      </c>
      <c r="I245" s="10" t="s">
        <v>161</v>
      </c>
      <c r="J245" s="11">
        <f>'Рейтинговая таблица организаций'!F234</f>
        <v>37.5</v>
      </c>
      <c r="K245" s="11">
        <f>'Рейтинговая таблица организаций'!G234</f>
        <v>52</v>
      </c>
      <c r="L245" s="12" t="str">
        <f>IF('Рейтинговая таблица организаций'!H234&lt;1,"Отсутствуют или не функционируют дистанционные способы взаимодействия",(IF('Рейтинговая таблица организаций'!H234&lt;4,"В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5" s="17">
        <f>'Рейтинговая таблица организаций'!H234</f>
        <v>4</v>
      </c>
      <c r="N245" s="12">
        <f>IF('Рейтинговая таблица организаций'!H234&lt;1,0,(IF('Рейтинговая таблица организаций'!H234&lt;4,30,100)))</f>
        <v>100</v>
      </c>
      <c r="O245" s="12" t="s">
        <v>162</v>
      </c>
      <c r="P245" s="12">
        <f>'Рейтинговая таблица организаций'!I234</f>
        <v>132</v>
      </c>
      <c r="Q245" s="12">
        <f>'Рейтинговая таблица организаций'!J234</f>
        <v>132</v>
      </c>
      <c r="R245" s="12" t="s">
        <v>163</v>
      </c>
      <c r="S245" s="12">
        <f>'Рейтинговая таблица организаций'!K234</f>
        <v>130</v>
      </c>
      <c r="T245" s="12">
        <f>'Рейтинговая таблица организаций'!L234</f>
        <v>131</v>
      </c>
      <c r="U245" s="12" t="str">
        <f>IF('Рейтинговая таблица организаций'!U234&lt;1,"Отсутствуют комфортные условия",(IF('Рейтинговая таблица организаций'!U234&lt;5,"Количество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5" s="17">
        <f>'Рейтинговая таблица организаций'!U234</f>
        <v>5</v>
      </c>
      <c r="W245" s="12">
        <f>IF('Рейтинговая таблица организаций'!U234&lt;1,0,(IF('Рейтинговая таблица организаций'!U234&lt;4,20,100)))</f>
        <v>100</v>
      </c>
      <c r="X245" s="12" t="s">
        <v>164</v>
      </c>
      <c r="Y245" s="12">
        <f>'Рейтинговая таблица организаций'!X234</f>
        <v>133</v>
      </c>
      <c r="Z245" s="12">
        <f>'Рейтинговая таблица организаций'!Y234</f>
        <v>134</v>
      </c>
      <c r="AA245" s="12" t="str">
        <f>IF('Рейтинговая таблица организаций'!AD234&lt;1,"Отсутствуют условия доступности для инвалидов",(IF('Рейтинговая таблица организаций'!AD234&lt;5,"Количество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5" s="16">
        <f>'Рейтинговая таблица организаций'!AD234</f>
        <v>1</v>
      </c>
      <c r="AC245" s="12">
        <f>IF('Рейтинговая таблица организаций'!AD234&lt;1,0,(IF('Рейтинговая таблица организаций'!AD234&lt;5,20,100)))</f>
        <v>20</v>
      </c>
      <c r="AD245" s="12" t="str">
        <f>IF('Рейтинговая таблица организаций'!AE234&lt;1,"Отсутствуют условия доступности, позволяющие инвалидам получать услуги наравне с другими",(IF('Рейтинговая таблица организаций'!AE234&lt;5,"Количество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5" s="17">
        <f>'Рейтинговая таблица организаций'!AE234</f>
        <v>3</v>
      </c>
      <c r="AF245" s="12">
        <f>IF('Рейтинговая таблица организаций'!AE234&lt;1,0,(IF('Рейтинговая таблица организаций'!AE234&lt;5,20,100)))</f>
        <v>20</v>
      </c>
      <c r="AG245" s="12" t="s">
        <v>165</v>
      </c>
      <c r="AH245" s="12">
        <f>'Рейтинговая таблица организаций'!AF234</f>
        <v>30</v>
      </c>
      <c r="AI245" s="12">
        <f>'Рейтинговая таблица организаций'!AG234</f>
        <v>30</v>
      </c>
      <c r="AJ245" s="12" t="s">
        <v>166</v>
      </c>
      <c r="AK245" s="12">
        <f>'Рейтинговая таблица организаций'!AL234</f>
        <v>131</v>
      </c>
      <c r="AL245" s="12">
        <f>'Рейтинговая таблица организаций'!AM234</f>
        <v>134</v>
      </c>
      <c r="AM245" s="12" t="s">
        <v>167</v>
      </c>
      <c r="AN245" s="12">
        <f>'Рейтинговая таблица организаций'!AN234</f>
        <v>134</v>
      </c>
      <c r="AO245" s="12">
        <f>'Рейтинговая таблица организаций'!AO234</f>
        <v>134</v>
      </c>
      <c r="AP245" s="12" t="s">
        <v>168</v>
      </c>
      <c r="AQ245" s="12">
        <f>'Рейтинговая таблица организаций'!AP234</f>
        <v>132</v>
      </c>
      <c r="AR245" s="12">
        <f>'Рейтинговая таблица организаций'!AQ234</f>
        <v>133</v>
      </c>
      <c r="AS245" s="12" t="s">
        <v>169</v>
      </c>
      <c r="AT245" s="12">
        <f>'Рейтинговая таблица организаций'!AV234</f>
        <v>133</v>
      </c>
      <c r="AU245" s="12">
        <f>'Рейтинговая таблица организаций'!AW234</f>
        <v>134</v>
      </c>
      <c r="AV245" s="12" t="s">
        <v>170</v>
      </c>
      <c r="AW245" s="12">
        <f>'Рейтинговая таблица организаций'!AX234</f>
        <v>133</v>
      </c>
      <c r="AX245" s="12">
        <f>'Рейтинговая таблица организаций'!AY234</f>
        <v>134</v>
      </c>
      <c r="AY245" s="12" t="s">
        <v>171</v>
      </c>
      <c r="AZ245" s="12">
        <f>'Рейтинговая таблица организаций'!AZ234</f>
        <v>132</v>
      </c>
      <c r="BA245" s="12">
        <f>'Рейтинговая таблица организаций'!BA234</f>
        <v>134</v>
      </c>
    </row>
    <row r="246" spans="1:53" ht="15.75">
      <c r="A246" s="9">
        <f>'бланки '!CY237</f>
        <v>233</v>
      </c>
      <c r="B246" s="9" t="str">
        <f>'бланки '!C237</f>
        <v>Муниципальное бюджетное общеобразовательное учреждение Кромского района Орловской области «Черкасская средняя общеобразовательная школа»</v>
      </c>
      <c r="C246" s="9">
        <f>'для bus.gov.ru'!C235</f>
        <v>302</v>
      </c>
      <c r="D246" s="9">
        <f>'для bus.gov.ru'!D235</f>
        <v>239</v>
      </c>
      <c r="E246" s="15">
        <f>'для bus.gov.ru'!H235</f>
        <v>0.79139072847682124</v>
      </c>
      <c r="F246" s="10" t="s">
        <v>160</v>
      </c>
      <c r="G246" s="11">
        <f>'Рейтинговая таблица организаций'!D235</f>
        <v>13</v>
      </c>
      <c r="H246" s="11">
        <f>'Рейтинговая таблица организаций'!E235</f>
        <v>13</v>
      </c>
      <c r="I246" s="10" t="s">
        <v>161</v>
      </c>
      <c r="J246" s="11">
        <f>'Рейтинговая таблица организаций'!F235</f>
        <v>50</v>
      </c>
      <c r="K246" s="11">
        <f>'Рейтинговая таблица организаций'!G235</f>
        <v>54</v>
      </c>
      <c r="L246" s="12" t="str">
        <f>IF('Рейтинговая таблица организаций'!H235&lt;1,"Отсутствуют или не функционируют дистанционные способы взаимодействия",(IF('Рейтинговая таблица организаций'!H235&lt;4,"В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6" s="17">
        <f>'Рейтинговая таблица организаций'!H235</f>
        <v>4</v>
      </c>
      <c r="N246" s="12">
        <f>IF('Рейтинговая таблица организаций'!H235&lt;1,0,(IF('Рейтинговая таблица организаций'!H235&lt;4,30,100)))</f>
        <v>100</v>
      </c>
      <c r="O246" s="12" t="s">
        <v>162</v>
      </c>
      <c r="P246" s="12">
        <f>'Рейтинговая таблица организаций'!I235</f>
        <v>218</v>
      </c>
      <c r="Q246" s="12">
        <f>'Рейтинговая таблица организаций'!J235</f>
        <v>218</v>
      </c>
      <c r="R246" s="12" t="s">
        <v>163</v>
      </c>
      <c r="S246" s="12">
        <f>'Рейтинговая таблица организаций'!K235</f>
        <v>219</v>
      </c>
      <c r="T246" s="12">
        <f>'Рейтинговая таблица организаций'!L235</f>
        <v>222</v>
      </c>
      <c r="U246" s="12" t="str">
        <f>IF('Рейтинговая таблица организаций'!U235&lt;1,"Отсутствуют комфортные условия",(IF('Рейтинговая таблица организаций'!U235&lt;5,"Количество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6" s="17">
        <f>'Рейтинговая таблица организаций'!U235</f>
        <v>5</v>
      </c>
      <c r="W246" s="12">
        <f>IF('Рейтинговая таблица организаций'!U235&lt;1,0,(IF('Рейтинговая таблица организаций'!U235&lt;4,20,100)))</f>
        <v>100</v>
      </c>
      <c r="X246" s="12" t="s">
        <v>164</v>
      </c>
      <c r="Y246" s="12">
        <f>'Рейтинговая таблица организаций'!X235</f>
        <v>231</v>
      </c>
      <c r="Z246" s="12">
        <f>'Рейтинговая таблица организаций'!Y235</f>
        <v>239</v>
      </c>
      <c r="AA246" s="12" t="str">
        <f>IF('Рейтинговая таблица организаций'!AD235&lt;1,"Отсутствуют условия доступности для инвалидов",(IF('Рейтинговая таблица организаций'!AD235&lt;5,"Количество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6" s="16">
        <f>'Рейтинговая таблица организаций'!AD235</f>
        <v>0</v>
      </c>
      <c r="AC246" s="12">
        <f>IF('Рейтинговая таблица организаций'!AD235&lt;1,0,(IF('Рейтинговая таблица организаций'!AD235&lt;5,20,100)))</f>
        <v>0</v>
      </c>
      <c r="AD246" s="12" t="str">
        <f>IF('Рейтинговая таблица организаций'!AE235&lt;1,"Отсутствуют условия доступности, позволяющие инвалидам получать услуги наравне с другими",(IF('Рейтинговая таблица организаций'!AE235&lt;5,"Количество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6" s="17">
        <f>'Рейтинговая таблица организаций'!AE235</f>
        <v>3</v>
      </c>
      <c r="AF246" s="12">
        <f>IF('Рейтинговая таблица организаций'!AE235&lt;1,0,(IF('Рейтинговая таблица организаций'!AE235&lt;5,20,100)))</f>
        <v>20</v>
      </c>
      <c r="AG246" s="12" t="s">
        <v>165</v>
      </c>
      <c r="AH246" s="12">
        <f>'Рейтинговая таблица организаций'!AF235</f>
        <v>88</v>
      </c>
      <c r="AI246" s="12">
        <f>'Рейтинговая таблица организаций'!AG235</f>
        <v>93</v>
      </c>
      <c r="AJ246" s="12" t="s">
        <v>166</v>
      </c>
      <c r="AK246" s="12">
        <f>'Рейтинговая таблица организаций'!AL235</f>
        <v>234</v>
      </c>
      <c r="AL246" s="12">
        <f>'Рейтинговая таблица организаций'!AM235</f>
        <v>239</v>
      </c>
      <c r="AM246" s="12" t="s">
        <v>167</v>
      </c>
      <c r="AN246" s="12">
        <f>'Рейтинговая таблица организаций'!AN235</f>
        <v>237</v>
      </c>
      <c r="AO246" s="12">
        <f>'Рейтинговая таблица организаций'!AO235</f>
        <v>239</v>
      </c>
      <c r="AP246" s="12" t="s">
        <v>168</v>
      </c>
      <c r="AQ246" s="12">
        <f>'Рейтинговая таблица организаций'!AP235</f>
        <v>228</v>
      </c>
      <c r="AR246" s="12">
        <f>'Рейтинговая таблица организаций'!AQ235</f>
        <v>229</v>
      </c>
      <c r="AS246" s="12" t="s">
        <v>169</v>
      </c>
      <c r="AT246" s="12">
        <f>'Рейтинговая таблица организаций'!AV235</f>
        <v>233</v>
      </c>
      <c r="AU246" s="12">
        <f>'Рейтинговая таблица организаций'!AW235</f>
        <v>239</v>
      </c>
      <c r="AV246" s="12" t="s">
        <v>170</v>
      </c>
      <c r="AW246" s="12">
        <f>'Рейтинговая таблица организаций'!AX235</f>
        <v>235</v>
      </c>
      <c r="AX246" s="12">
        <f>'Рейтинговая таблица организаций'!AY235</f>
        <v>239</v>
      </c>
      <c r="AY246" s="12" t="s">
        <v>171</v>
      </c>
      <c r="AZ246" s="12">
        <f>'Рейтинговая таблица организаций'!AZ235</f>
        <v>235</v>
      </c>
      <c r="BA246" s="12">
        <f>'Рейтинговая таблица организаций'!BA235</f>
        <v>239</v>
      </c>
    </row>
    <row r="247" spans="1:53" ht="15.75">
      <c r="A247" s="9">
        <f>'бланки '!CY238</f>
        <v>234</v>
      </c>
      <c r="B247" s="9" t="str">
        <f>'бланки '!C238</f>
        <v>Муниципальное бюджетное общеобразовательное учреждение Кромского района Орловской области «Кромская начальная общеобразовательная школа»</v>
      </c>
      <c r="C247" s="9">
        <f>'для bus.gov.ru'!C236</f>
        <v>370</v>
      </c>
      <c r="D247" s="9">
        <f>'для bus.gov.ru'!D236</f>
        <v>287</v>
      </c>
      <c r="E247" s="15">
        <f>'для bus.gov.ru'!H236</f>
        <v>0.77567567567567564</v>
      </c>
      <c r="F247" s="10" t="s">
        <v>160</v>
      </c>
      <c r="G247" s="11">
        <f>'Рейтинговая таблица организаций'!D236</f>
        <v>13</v>
      </c>
      <c r="H247" s="11">
        <f>'Рейтинговая таблица организаций'!E236</f>
        <v>13</v>
      </c>
      <c r="I247" s="10" t="s">
        <v>161</v>
      </c>
      <c r="J247" s="11">
        <f>'Рейтинговая таблица организаций'!F236</f>
        <v>45.5</v>
      </c>
      <c r="K247" s="11">
        <f>'Рейтинговая таблица организаций'!G236</f>
        <v>52</v>
      </c>
      <c r="L247" s="12" t="str">
        <f>IF('Рейтинговая таблица организаций'!H236&lt;1,"Отсутствуют или не функционируют дистанционные способы взаимодействия",(IF('Рейтинговая таблица организаций'!H236&lt;4,"В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7" s="17">
        <f>'Рейтинговая таблица организаций'!H236</f>
        <v>4</v>
      </c>
      <c r="N247" s="12">
        <f>IF('Рейтинговая таблица организаций'!H236&lt;1,0,(IF('Рейтинговая таблица организаций'!H236&lt;4,30,100)))</f>
        <v>100</v>
      </c>
      <c r="O247" s="12" t="s">
        <v>162</v>
      </c>
      <c r="P247" s="12">
        <f>'Рейтинговая таблица организаций'!I236</f>
        <v>188</v>
      </c>
      <c r="Q247" s="12">
        <f>'Рейтинговая таблица организаций'!J236</f>
        <v>193</v>
      </c>
      <c r="R247" s="12" t="s">
        <v>163</v>
      </c>
      <c r="S247" s="12">
        <f>'Рейтинговая таблица организаций'!K236</f>
        <v>205</v>
      </c>
      <c r="T247" s="12">
        <f>'Рейтинговая таблица организаций'!L236</f>
        <v>209</v>
      </c>
      <c r="U247" s="12" t="str">
        <f>IF('Рейтинговая таблица организаций'!U236&lt;1,"Отсутствуют комфортные условия",(IF('Рейтинговая таблица организаций'!U236&lt;5,"Количество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7" s="17">
        <f>'Рейтинговая таблица организаций'!U236</f>
        <v>5</v>
      </c>
      <c r="W247" s="12">
        <f>IF('Рейтинговая таблица организаций'!U236&lt;1,0,(IF('Рейтинговая таблица организаций'!U236&lt;4,20,100)))</f>
        <v>100</v>
      </c>
      <c r="X247" s="12" t="s">
        <v>164</v>
      </c>
      <c r="Y247" s="12">
        <f>'Рейтинговая таблица организаций'!X236</f>
        <v>282</v>
      </c>
      <c r="Z247" s="12">
        <f>'Рейтинговая таблица организаций'!Y236</f>
        <v>287</v>
      </c>
      <c r="AA247" s="12" t="str">
        <f>IF('Рейтинговая таблица организаций'!AD236&lt;1,"Отсутствуют условия доступности для инвалидов",(IF('Рейтинговая таблица организаций'!AD236&lt;5,"Количество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7" s="16">
        <f>'Рейтинговая таблица организаций'!AD236</f>
        <v>2</v>
      </c>
      <c r="AC247" s="12">
        <f>IF('Рейтинговая таблица организаций'!AD236&lt;1,0,(IF('Рейтинговая таблица организаций'!AD236&lt;5,20,100)))</f>
        <v>20</v>
      </c>
      <c r="AD247" s="12" t="str">
        <f>IF('Рейтинговая таблица организаций'!AE236&lt;1,"Отсутствуют условия доступности, позволяющие инвалидам получать услуги наравне с другими",(IF('Рейтинговая таблица организаций'!AE236&lt;5,"Количество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7" s="17">
        <f>'Рейтинговая таблица организаций'!AE236</f>
        <v>4</v>
      </c>
      <c r="AF247" s="12">
        <f>IF('Рейтинговая таблица организаций'!AE236&lt;1,0,(IF('Рейтинговая таблица организаций'!AE236&lt;5,20,100)))</f>
        <v>20</v>
      </c>
      <c r="AG247" s="12" t="s">
        <v>165</v>
      </c>
      <c r="AH247" s="12">
        <f>'Рейтинговая таблица организаций'!AF236</f>
        <v>90</v>
      </c>
      <c r="AI247" s="12">
        <f>'Рейтинговая таблица организаций'!AG236</f>
        <v>94</v>
      </c>
      <c r="AJ247" s="12" t="s">
        <v>166</v>
      </c>
      <c r="AK247" s="12">
        <f>'Рейтинговая таблица организаций'!AL236</f>
        <v>286</v>
      </c>
      <c r="AL247" s="12">
        <f>'Рейтинговая таблица организаций'!AM236</f>
        <v>287</v>
      </c>
      <c r="AM247" s="12" t="s">
        <v>167</v>
      </c>
      <c r="AN247" s="12">
        <f>'Рейтинговая таблица организаций'!AN236</f>
        <v>280</v>
      </c>
      <c r="AO247" s="12">
        <f>'Рейтинговая таблица организаций'!AO236</f>
        <v>287</v>
      </c>
      <c r="AP247" s="12" t="s">
        <v>168</v>
      </c>
      <c r="AQ247" s="12">
        <f>'Рейтинговая таблица организаций'!AP236</f>
        <v>223</v>
      </c>
      <c r="AR247" s="12">
        <f>'Рейтинговая таблица организаций'!AQ236</f>
        <v>226</v>
      </c>
      <c r="AS247" s="12" t="s">
        <v>169</v>
      </c>
      <c r="AT247" s="12">
        <f>'Рейтинговая таблица организаций'!AV236</f>
        <v>276</v>
      </c>
      <c r="AU247" s="12">
        <f>'Рейтинговая таблица организаций'!AW236</f>
        <v>287</v>
      </c>
      <c r="AV247" s="12" t="s">
        <v>170</v>
      </c>
      <c r="AW247" s="12">
        <f>'Рейтинговая таблица организаций'!AX236</f>
        <v>287</v>
      </c>
      <c r="AX247" s="12">
        <f>'Рейтинговая таблица организаций'!AY236</f>
        <v>287</v>
      </c>
      <c r="AY247" s="12" t="s">
        <v>171</v>
      </c>
      <c r="AZ247" s="12">
        <f>'Рейтинговая таблица организаций'!AZ236</f>
        <v>278</v>
      </c>
      <c r="BA247" s="12">
        <f>'Рейтинговая таблица организаций'!BA236</f>
        <v>287</v>
      </c>
    </row>
    <row r="248" spans="1:53" ht="15.75">
      <c r="A248" s="9">
        <f>'бланки '!CY239</f>
        <v>235</v>
      </c>
      <c r="B248" s="9" t="str">
        <f>'бланки '!C239</f>
        <v>Муниципальное бюджетное общеобразовательное учреждение Кромского района Орловской области «Шаховская начальная общеобразовательная школа»</v>
      </c>
      <c r="C248" s="9">
        <f>'для bus.gov.ru'!C237</f>
        <v>13</v>
      </c>
      <c r="D248" s="9">
        <f>'для bus.gov.ru'!D237</f>
        <v>12</v>
      </c>
      <c r="E248" s="15">
        <f>'для bus.gov.ru'!H237</f>
        <v>0.92307692307692313</v>
      </c>
      <c r="F248" s="10" t="s">
        <v>160</v>
      </c>
      <c r="G248" s="11">
        <f>'Рейтинговая таблица организаций'!D237</f>
        <v>13</v>
      </c>
      <c r="H248" s="11">
        <f>'Рейтинговая таблица организаций'!E237</f>
        <v>13</v>
      </c>
      <c r="I248" s="10" t="s">
        <v>161</v>
      </c>
      <c r="J248" s="11">
        <f>'Рейтинговая таблица организаций'!F237</f>
        <v>44.5</v>
      </c>
      <c r="K248" s="11">
        <f>'Рейтинговая таблица организаций'!G237</f>
        <v>53</v>
      </c>
      <c r="L248" s="12" t="str">
        <f>IF('Рейтинговая таблица организаций'!H237&lt;1,"Отсутствуют или не функционируют дистанционные способы взаимодействия",(IF('Рейтинговая таблица организаций'!H237&lt;4,"В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8" s="17">
        <f>'Рейтинговая таблица организаций'!H237</f>
        <v>4</v>
      </c>
      <c r="N248" s="12">
        <f>IF('Рейтинговая таблица организаций'!H237&lt;1,0,(IF('Рейтинговая таблица организаций'!H237&lt;4,30,100)))</f>
        <v>100</v>
      </c>
      <c r="O248" s="12" t="s">
        <v>162</v>
      </c>
      <c r="P248" s="12">
        <f>'Рейтинговая таблица организаций'!I237</f>
        <v>12</v>
      </c>
      <c r="Q248" s="12">
        <f>'Рейтинговая таблица организаций'!J237</f>
        <v>12</v>
      </c>
      <c r="R248" s="12" t="s">
        <v>163</v>
      </c>
      <c r="S248" s="12">
        <f>'Рейтинговая таблица организаций'!K237</f>
        <v>8</v>
      </c>
      <c r="T248" s="12">
        <f>'Рейтинговая таблица организаций'!L237</f>
        <v>8</v>
      </c>
      <c r="U248" s="12" t="str">
        <f>IF('Рейтинговая таблица организаций'!U237&lt;1,"Отсутствуют комфортные условия",(IF('Рейтинговая таблица организаций'!U237&lt;5,"Количество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8" s="17">
        <f>'Рейтинговая таблица организаций'!U237</f>
        <v>5</v>
      </c>
      <c r="W248" s="12">
        <f>IF('Рейтинговая таблица организаций'!U237&lt;1,0,(IF('Рейтинговая таблица организаций'!U237&lt;4,20,100)))</f>
        <v>100</v>
      </c>
      <c r="X248" s="12" t="s">
        <v>164</v>
      </c>
      <c r="Y248" s="12">
        <f>'Рейтинговая таблица организаций'!X237</f>
        <v>12</v>
      </c>
      <c r="Z248" s="12">
        <f>'Рейтинговая таблица организаций'!Y237</f>
        <v>12</v>
      </c>
      <c r="AA248" s="12" t="str">
        <f>IF('Рейтинговая таблица организаций'!AD237&lt;1,"Отсутствуют условия доступности для инвалидов",(IF('Рейтинговая таблица организаций'!AD237&lt;5,"Количество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48" s="16">
        <f>'Рейтинговая таблица организаций'!AD237</f>
        <v>0</v>
      </c>
      <c r="AC248" s="12">
        <f>IF('Рейтинговая таблица организаций'!AD237&lt;1,0,(IF('Рейтинговая таблица организаций'!AD237&lt;5,20,100)))</f>
        <v>0</v>
      </c>
      <c r="AD248" s="12" t="str">
        <f>IF('Рейтинговая таблица организаций'!AE237&lt;1,"Отсутствуют условия доступности, позволяющие инвалидам получать услуги наравне с другими",(IF('Рейтинговая таблица организаций'!AE237&lt;5,"Количество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8" s="17">
        <f>'Рейтинговая таблица организаций'!AE237</f>
        <v>3</v>
      </c>
      <c r="AF248" s="12">
        <f>IF('Рейтинговая таблица организаций'!AE237&lt;1,0,(IF('Рейтинговая таблица организаций'!AE237&lt;5,20,100)))</f>
        <v>20</v>
      </c>
      <c r="AG248" s="12" t="s">
        <v>165</v>
      </c>
      <c r="AH248" s="12">
        <f>'Рейтинговая таблица организаций'!AF237</f>
        <v>1</v>
      </c>
      <c r="AI248" s="12">
        <f>'Рейтинговая таблица организаций'!AG237</f>
        <v>1</v>
      </c>
      <c r="AJ248" s="12" t="s">
        <v>166</v>
      </c>
      <c r="AK248" s="12">
        <f>'Рейтинговая таблица организаций'!AL237</f>
        <v>12</v>
      </c>
      <c r="AL248" s="12">
        <f>'Рейтинговая таблица организаций'!AM237</f>
        <v>12</v>
      </c>
      <c r="AM248" s="12" t="s">
        <v>167</v>
      </c>
      <c r="AN248" s="12">
        <f>'Рейтинговая таблица организаций'!AN237</f>
        <v>12</v>
      </c>
      <c r="AO248" s="12">
        <f>'Рейтинговая таблица организаций'!AO237</f>
        <v>12</v>
      </c>
      <c r="AP248" s="12" t="s">
        <v>168</v>
      </c>
      <c r="AQ248" s="12">
        <f>'Рейтинговая таблица организаций'!AP237</f>
        <v>12</v>
      </c>
      <c r="AR248" s="12">
        <f>'Рейтинговая таблица организаций'!AQ237</f>
        <v>12</v>
      </c>
      <c r="AS248" s="12" t="s">
        <v>169</v>
      </c>
      <c r="AT248" s="12">
        <f>'Рейтинговая таблица организаций'!AV237</f>
        <v>12</v>
      </c>
      <c r="AU248" s="12">
        <f>'Рейтинговая таблица организаций'!AW237</f>
        <v>12</v>
      </c>
      <c r="AV248" s="12" t="s">
        <v>170</v>
      </c>
      <c r="AW248" s="12">
        <f>'Рейтинговая таблица организаций'!AX237</f>
        <v>12</v>
      </c>
      <c r="AX248" s="12">
        <f>'Рейтинговая таблица организаций'!AY237</f>
        <v>12</v>
      </c>
      <c r="AY248" s="12" t="s">
        <v>171</v>
      </c>
      <c r="AZ248" s="12">
        <f>'Рейтинговая таблица организаций'!AZ237</f>
        <v>12</v>
      </c>
      <c r="BA248" s="12">
        <f>'Рейтинговая таблица организаций'!BA237</f>
        <v>12</v>
      </c>
    </row>
    <row r="249" spans="1:53" ht="15.75">
      <c r="A249" s="9">
        <f>'бланки '!CY240</f>
        <v>236</v>
      </c>
      <c r="B249" s="9" t="str">
        <f>'бланки '!C240</f>
        <v>Муниципальное бюджетное общеобразовательное учреждение Кромского района Орловской области «Кривчиковская средняя общеобразовательная школа»</v>
      </c>
      <c r="C249" s="9">
        <f>'для bus.gov.ru'!C238</f>
        <v>34</v>
      </c>
      <c r="D249" s="9">
        <f>'для bus.gov.ru'!D238</f>
        <v>39</v>
      </c>
      <c r="E249" s="15">
        <f>'для bus.gov.ru'!H238</f>
        <v>1.1470588235294117</v>
      </c>
      <c r="F249" s="10" t="s">
        <v>160</v>
      </c>
      <c r="G249" s="11">
        <f>'Рейтинговая таблица организаций'!D238</f>
        <v>14</v>
      </c>
      <c r="H249" s="11">
        <f>'Рейтинговая таблица организаций'!E238</f>
        <v>14</v>
      </c>
      <c r="I249" s="10" t="s">
        <v>161</v>
      </c>
      <c r="J249" s="11">
        <f>'Рейтинговая таблица организаций'!F238</f>
        <v>49</v>
      </c>
      <c r="K249" s="11">
        <f>'Рейтинговая таблица организаций'!G238</f>
        <v>54</v>
      </c>
      <c r="L249" s="12" t="str">
        <f>IF('Рейтинговая таблица организаций'!H238&lt;1,"Отсутствуют или не функционируют дистанционные способы взаимодействия",(IF('Рейтинговая таблица организаций'!H238&lt;4,"В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49" s="17">
        <f>'Рейтинговая таблица организаций'!H238</f>
        <v>4</v>
      </c>
      <c r="N249" s="12">
        <f>IF('Рейтинговая таблица организаций'!H238&lt;1,0,(IF('Рейтинговая таблица организаций'!H238&lt;4,30,100)))</f>
        <v>100</v>
      </c>
      <c r="O249" s="12" t="s">
        <v>162</v>
      </c>
      <c r="P249" s="12">
        <f>'Рейтинговая таблица организаций'!I238</f>
        <v>38</v>
      </c>
      <c r="Q249" s="12">
        <f>'Рейтинговая таблица организаций'!J238</f>
        <v>38</v>
      </c>
      <c r="R249" s="12" t="s">
        <v>163</v>
      </c>
      <c r="S249" s="12">
        <f>'Рейтинговая таблица организаций'!K238</f>
        <v>38</v>
      </c>
      <c r="T249" s="12">
        <f>'Рейтинговая таблица организаций'!L238</f>
        <v>38</v>
      </c>
      <c r="U249" s="12" t="str">
        <f>IF('Рейтинговая таблица организаций'!U238&lt;1,"Отсутствуют комфортные условия",(IF('Рейтинговая таблица организаций'!U238&lt;5,"Количество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49" s="17">
        <f>'Рейтинговая таблица организаций'!U238</f>
        <v>5</v>
      </c>
      <c r="W249" s="12">
        <f>IF('Рейтинговая таблица организаций'!U238&lt;1,0,(IF('Рейтинговая таблица организаций'!U238&lt;4,20,100)))</f>
        <v>100</v>
      </c>
      <c r="X249" s="12" t="s">
        <v>164</v>
      </c>
      <c r="Y249" s="12">
        <f>'Рейтинговая таблица организаций'!X238</f>
        <v>38</v>
      </c>
      <c r="Z249" s="12">
        <f>'Рейтинговая таблица организаций'!Y238</f>
        <v>39</v>
      </c>
      <c r="AA249" s="12" t="str">
        <f>IF('Рейтинговая таблица организаций'!AD238&lt;1,"Отсутствуют условия доступности для инвалидов",(IF('Рейтинговая таблица организаций'!AD238&lt;5,"Количество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49" s="16">
        <f>'Рейтинговая таблица организаций'!AD238</f>
        <v>2</v>
      </c>
      <c r="AC249" s="12">
        <f>IF('Рейтинговая таблица организаций'!AD238&lt;1,0,(IF('Рейтинговая таблица организаций'!AD238&lt;5,20,100)))</f>
        <v>20</v>
      </c>
      <c r="AD249" s="12" t="str">
        <f>IF('Рейтинговая таблица организаций'!AE238&lt;1,"Отсутствуют условия доступности, позволяющие инвалидам получать услуги наравне с другими",(IF('Рейтинговая таблица организаций'!AE238&lt;5,"Количество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49" s="17">
        <f>'Рейтинговая таблица организаций'!AE238</f>
        <v>3</v>
      </c>
      <c r="AF249" s="12">
        <f>IF('Рейтинговая таблица организаций'!AE238&lt;1,0,(IF('Рейтинговая таблица организаций'!AE238&lt;5,20,100)))</f>
        <v>20</v>
      </c>
      <c r="AG249" s="12" t="s">
        <v>165</v>
      </c>
      <c r="AH249" s="12">
        <f>'Рейтинговая таблица организаций'!AF238</f>
        <v>1</v>
      </c>
      <c r="AI249" s="12">
        <f>'Рейтинговая таблица организаций'!AG238</f>
        <v>1</v>
      </c>
      <c r="AJ249" s="12" t="s">
        <v>166</v>
      </c>
      <c r="AK249" s="12">
        <f>'Рейтинговая таблица организаций'!AL238</f>
        <v>38</v>
      </c>
      <c r="AL249" s="12">
        <f>'Рейтинговая таблица организаций'!AM238</f>
        <v>39</v>
      </c>
      <c r="AM249" s="12" t="s">
        <v>167</v>
      </c>
      <c r="AN249" s="12">
        <f>'Рейтинговая таблица организаций'!AN238</f>
        <v>39</v>
      </c>
      <c r="AO249" s="12">
        <f>'Рейтинговая таблица организаций'!AO238</f>
        <v>39</v>
      </c>
      <c r="AP249" s="12" t="s">
        <v>168</v>
      </c>
      <c r="AQ249" s="12">
        <f>'Рейтинговая таблица организаций'!AP238</f>
        <v>37</v>
      </c>
      <c r="AR249" s="12">
        <f>'Рейтинговая таблица организаций'!AQ238</f>
        <v>37</v>
      </c>
      <c r="AS249" s="12" t="s">
        <v>169</v>
      </c>
      <c r="AT249" s="12">
        <f>'Рейтинговая таблица организаций'!AV238</f>
        <v>38</v>
      </c>
      <c r="AU249" s="12">
        <f>'Рейтинговая таблица организаций'!AW238</f>
        <v>39</v>
      </c>
      <c r="AV249" s="12" t="s">
        <v>170</v>
      </c>
      <c r="AW249" s="12">
        <f>'Рейтинговая таблица организаций'!AX238</f>
        <v>39</v>
      </c>
      <c r="AX249" s="12">
        <f>'Рейтинговая таблица организаций'!AY238</f>
        <v>39</v>
      </c>
      <c r="AY249" s="12" t="s">
        <v>171</v>
      </c>
      <c r="AZ249" s="12">
        <f>'Рейтинговая таблица организаций'!AZ238</f>
        <v>39</v>
      </c>
      <c r="BA249" s="12">
        <f>'Рейтинговая таблица организаций'!BA238</f>
        <v>39</v>
      </c>
    </row>
    <row r="250" spans="1:53" ht="15.75">
      <c r="A250" s="9">
        <f>'бланки '!CY241</f>
        <v>237</v>
      </c>
      <c r="B250" s="9" t="str">
        <f>'бланки '!C241</f>
        <v>Муниципальное бюджетное общеобразовательное учреждение Кромского района Орловской области «Кромская средняя общеобразовательная школа»</v>
      </c>
      <c r="C250" s="9">
        <f>'для bus.gov.ru'!C239</f>
        <v>569</v>
      </c>
      <c r="D250" s="9">
        <f>'для bus.gov.ru'!D239</f>
        <v>437</v>
      </c>
      <c r="E250" s="15">
        <f>'для bus.gov.ru'!H239</f>
        <v>0.76801405975395431</v>
      </c>
      <c r="F250" s="10" t="s">
        <v>160</v>
      </c>
      <c r="G250" s="11">
        <f>'Рейтинговая таблица организаций'!D239</f>
        <v>14</v>
      </c>
      <c r="H250" s="11">
        <f>'Рейтинговая таблица организаций'!E239</f>
        <v>14</v>
      </c>
      <c r="I250" s="10" t="s">
        <v>161</v>
      </c>
      <c r="J250" s="11">
        <f>'Рейтинговая таблица организаций'!F239</f>
        <v>51.5</v>
      </c>
      <c r="K250" s="11">
        <f>'Рейтинговая таблица организаций'!G239</f>
        <v>54</v>
      </c>
      <c r="L250" s="12" t="str">
        <f>IF('Рейтинговая таблица организаций'!H239&lt;1,"Отсутствуют или не функционируют дистанционные способы взаимодействия",(IF('Рейтинговая таблица организаций'!H239&lt;4,"В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0" s="17">
        <f>'Рейтинговая таблица организаций'!H239</f>
        <v>4</v>
      </c>
      <c r="N250" s="12">
        <f>IF('Рейтинговая таблица организаций'!H239&lt;1,0,(IF('Рейтинговая таблица организаций'!H239&lt;4,30,100)))</f>
        <v>100</v>
      </c>
      <c r="O250" s="12" t="s">
        <v>162</v>
      </c>
      <c r="P250" s="12">
        <f>'Рейтинговая таблица организаций'!I239</f>
        <v>343</v>
      </c>
      <c r="Q250" s="12">
        <f>'Рейтинговая таблица организаций'!J239</f>
        <v>352</v>
      </c>
      <c r="R250" s="12" t="s">
        <v>163</v>
      </c>
      <c r="S250" s="12">
        <f>'Рейтинговая таблица организаций'!K239</f>
        <v>335</v>
      </c>
      <c r="T250" s="12">
        <f>'Рейтинговая таблица организаций'!L239</f>
        <v>347</v>
      </c>
      <c r="U250" s="12" t="str">
        <f>IF('Рейтинговая таблица организаций'!U239&lt;1,"Отсутствуют комфортные условия",(IF('Рейтинговая таблица организаций'!U239&lt;5,"Количество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0" s="17">
        <f>'Рейтинговая таблица организаций'!U239</f>
        <v>5</v>
      </c>
      <c r="W250" s="12">
        <f>IF('Рейтинговая таблица организаций'!U239&lt;1,0,(IF('Рейтинговая таблица организаций'!U239&lt;4,20,100)))</f>
        <v>100</v>
      </c>
      <c r="X250" s="12" t="s">
        <v>164</v>
      </c>
      <c r="Y250" s="12">
        <f>'Рейтинговая таблица организаций'!X239</f>
        <v>426</v>
      </c>
      <c r="Z250" s="12">
        <f>'Рейтинговая таблица организаций'!Y239</f>
        <v>437</v>
      </c>
      <c r="AA250" s="12" t="str">
        <f>IF('Рейтинговая таблица организаций'!AD239&lt;1,"Отсутствуют условия доступности для инвалидов",(IF('Рейтинговая таблица организаций'!AD239&lt;5,"Количество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0" s="16">
        <f>'Рейтинговая таблица организаций'!AD239</f>
        <v>3</v>
      </c>
      <c r="AC250" s="12">
        <f>IF('Рейтинговая таблица организаций'!AD239&lt;1,0,(IF('Рейтинговая таблица организаций'!AD239&lt;5,20,100)))</f>
        <v>20</v>
      </c>
      <c r="AD250" s="12" t="str">
        <f>IF('Рейтинговая таблица организаций'!AE239&lt;1,"Отсутствуют условия доступности, позволяющие инвалидам получать услуги наравне с другими",(IF('Рейтинговая таблица организаций'!AE239&lt;5,"Количество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50" s="17">
        <f>'Рейтинговая таблица организаций'!AE239</f>
        <v>5</v>
      </c>
      <c r="AF250" s="12">
        <f>IF('Рейтинговая таблица организаций'!AE239&lt;1,0,(IF('Рейтинговая таблица организаций'!AE239&lt;5,20,100)))</f>
        <v>100</v>
      </c>
      <c r="AG250" s="12" t="s">
        <v>165</v>
      </c>
      <c r="AH250" s="12">
        <f>'Рейтинговая таблица организаций'!AF239</f>
        <v>238</v>
      </c>
      <c r="AI250" s="12">
        <f>'Рейтинговая таблица организаций'!AG239</f>
        <v>250</v>
      </c>
      <c r="AJ250" s="12" t="s">
        <v>166</v>
      </c>
      <c r="AK250" s="12">
        <f>'Рейтинговая таблица организаций'!AL239</f>
        <v>436</v>
      </c>
      <c r="AL250" s="12">
        <f>'Рейтинговая таблица организаций'!AM239</f>
        <v>437</v>
      </c>
      <c r="AM250" s="12" t="s">
        <v>167</v>
      </c>
      <c r="AN250" s="12">
        <f>'Рейтинговая таблица организаций'!AN239</f>
        <v>425</v>
      </c>
      <c r="AO250" s="12">
        <f>'Рейтинговая таблица организаций'!AO239</f>
        <v>437</v>
      </c>
      <c r="AP250" s="12" t="s">
        <v>168</v>
      </c>
      <c r="AQ250" s="12">
        <f>'Рейтинговая таблица организаций'!AP239</f>
        <v>360</v>
      </c>
      <c r="AR250" s="12">
        <f>'Рейтинговая таблица организаций'!AQ239</f>
        <v>367</v>
      </c>
      <c r="AS250" s="12" t="s">
        <v>169</v>
      </c>
      <c r="AT250" s="12">
        <f>'Рейтинговая таблица организаций'!AV239</f>
        <v>430</v>
      </c>
      <c r="AU250" s="12">
        <f>'Рейтинговая таблица организаций'!AW239</f>
        <v>437</v>
      </c>
      <c r="AV250" s="12" t="s">
        <v>170</v>
      </c>
      <c r="AW250" s="12">
        <f>'Рейтинговая таблица организаций'!AX239</f>
        <v>435</v>
      </c>
      <c r="AX250" s="12">
        <f>'Рейтинговая таблица организаций'!AY239</f>
        <v>437</v>
      </c>
      <c r="AY250" s="12" t="s">
        <v>171</v>
      </c>
      <c r="AZ250" s="12">
        <f>'Рейтинговая таблица организаций'!AZ239</f>
        <v>434</v>
      </c>
      <c r="BA250" s="12">
        <f>'Рейтинговая таблица организаций'!BA239</f>
        <v>437</v>
      </c>
    </row>
    <row r="251" spans="1:53" ht="15.75">
      <c r="A251" s="9">
        <f>'бланки '!CY242</f>
        <v>238</v>
      </c>
      <c r="B251" s="9" t="str">
        <f>'бланки '!C242</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51" s="9">
        <f>'для bus.gov.ru'!C240</f>
        <v>25</v>
      </c>
      <c r="D251" s="9">
        <f>'для bus.gov.ru'!D240</f>
        <v>26</v>
      </c>
      <c r="E251" s="15">
        <f>'для bus.gov.ru'!H240</f>
        <v>1.04</v>
      </c>
      <c r="F251" s="10" t="s">
        <v>160</v>
      </c>
      <c r="G251" s="11">
        <f>'Рейтинговая таблица организаций'!D240</f>
        <v>14</v>
      </c>
      <c r="H251" s="11">
        <f>'Рейтинговая таблица организаций'!E240</f>
        <v>14</v>
      </c>
      <c r="I251" s="10" t="s">
        <v>161</v>
      </c>
      <c r="J251" s="11">
        <f>'Рейтинговая таблица организаций'!F240</f>
        <v>44</v>
      </c>
      <c r="K251" s="11">
        <f>'Рейтинговая таблица организаций'!G240</f>
        <v>53</v>
      </c>
      <c r="L251" s="12" t="str">
        <f>IF('Рейтинговая таблица организаций'!H240&lt;1,"Отсутствуют или не функционируют дистанционные способы взаимодействия",(IF('Рейтинговая таблица организаций'!H240&lt;4,"В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1" s="17">
        <f>'Рейтинговая таблица организаций'!H240</f>
        <v>4</v>
      </c>
      <c r="N251" s="12">
        <f>IF('Рейтинговая таблица организаций'!H240&lt;1,0,(IF('Рейтинговая таблица организаций'!H240&lt;4,30,100)))</f>
        <v>100</v>
      </c>
      <c r="O251" s="12" t="s">
        <v>162</v>
      </c>
      <c r="P251" s="12">
        <f>'Рейтинговая таблица организаций'!I240</f>
        <v>24</v>
      </c>
      <c r="Q251" s="12">
        <f>'Рейтинговая таблица организаций'!J240</f>
        <v>24</v>
      </c>
      <c r="R251" s="12" t="s">
        <v>163</v>
      </c>
      <c r="S251" s="12">
        <f>'Рейтинговая таблица организаций'!K240</f>
        <v>23</v>
      </c>
      <c r="T251" s="12">
        <f>'Рейтинговая таблица организаций'!L240</f>
        <v>23</v>
      </c>
      <c r="U251" s="12" t="str">
        <f>IF('Рейтинговая таблица организаций'!U240&lt;1,"Отсутствуют комфортные условия",(IF('Рейтинговая таблица организаций'!U240&lt;5,"Количество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1" s="17">
        <f>'Рейтинговая таблица организаций'!U240</f>
        <v>5</v>
      </c>
      <c r="W251" s="12">
        <f>IF('Рейтинговая таблица организаций'!U240&lt;1,0,(IF('Рейтинговая таблица организаций'!U240&lt;4,20,100)))</f>
        <v>100</v>
      </c>
      <c r="X251" s="12" t="s">
        <v>164</v>
      </c>
      <c r="Y251" s="12">
        <f>'Рейтинговая таблица организаций'!X240</f>
        <v>26</v>
      </c>
      <c r="Z251" s="12">
        <f>'Рейтинговая таблица организаций'!Y240</f>
        <v>26</v>
      </c>
      <c r="AA251" s="12" t="str">
        <f>IF('Рейтинговая таблица организаций'!AD240&lt;1,"Отсутствуют условия доступности для инвалидов",(IF('Рейтинговая таблица организаций'!AD240&lt;5,"Количество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1" s="16">
        <f>'Рейтинговая таблица организаций'!AD240</f>
        <v>1</v>
      </c>
      <c r="AC251" s="12">
        <f>IF('Рейтинговая таблица организаций'!AD240&lt;1,0,(IF('Рейтинговая таблица организаций'!AD240&lt;5,20,100)))</f>
        <v>20</v>
      </c>
      <c r="AD251" s="12" t="str">
        <f>IF('Рейтинговая таблица организаций'!AE240&lt;1,"Отсутствуют условия доступности, позволяющие инвалидам получать услуги наравне с другими",(IF('Рейтинговая таблица организаций'!AE240&lt;5,"Количество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1" s="17">
        <f>'Рейтинговая таблица организаций'!AE240</f>
        <v>2</v>
      </c>
      <c r="AF251" s="12">
        <f>IF('Рейтинговая таблица организаций'!AE240&lt;1,0,(IF('Рейтинговая таблица организаций'!AE240&lt;5,20,100)))</f>
        <v>20</v>
      </c>
      <c r="AG251" s="12" t="s">
        <v>165</v>
      </c>
      <c r="AH251" s="12">
        <f>'Рейтинговая таблица организаций'!AF240</f>
        <v>1</v>
      </c>
      <c r="AI251" s="12">
        <f>'Рейтинговая таблица организаций'!AG240</f>
        <v>1</v>
      </c>
      <c r="AJ251" s="12" t="s">
        <v>166</v>
      </c>
      <c r="AK251" s="12">
        <f>'Рейтинговая таблица организаций'!AL240</f>
        <v>25</v>
      </c>
      <c r="AL251" s="12">
        <f>'Рейтинговая таблица организаций'!AM240</f>
        <v>26</v>
      </c>
      <c r="AM251" s="12" t="s">
        <v>167</v>
      </c>
      <c r="AN251" s="12">
        <f>'Рейтинговая таблица организаций'!AN240</f>
        <v>26</v>
      </c>
      <c r="AO251" s="12">
        <f>'Рейтинговая таблица организаций'!AO240</f>
        <v>26</v>
      </c>
      <c r="AP251" s="12" t="s">
        <v>168</v>
      </c>
      <c r="AQ251" s="12">
        <f>'Рейтинговая таблица организаций'!AP240</f>
        <v>26</v>
      </c>
      <c r="AR251" s="12">
        <f>'Рейтинговая таблица организаций'!AQ240</f>
        <v>26</v>
      </c>
      <c r="AS251" s="12" t="s">
        <v>169</v>
      </c>
      <c r="AT251" s="12">
        <f>'Рейтинговая таблица организаций'!AV240</f>
        <v>25</v>
      </c>
      <c r="AU251" s="12">
        <f>'Рейтинговая таблица организаций'!AW240</f>
        <v>26</v>
      </c>
      <c r="AV251" s="12" t="s">
        <v>170</v>
      </c>
      <c r="AW251" s="12">
        <f>'Рейтинговая таблица организаций'!AX240</f>
        <v>25</v>
      </c>
      <c r="AX251" s="12">
        <f>'Рейтинговая таблица организаций'!AY240</f>
        <v>26</v>
      </c>
      <c r="AY251" s="12" t="s">
        <v>171</v>
      </c>
      <c r="AZ251" s="12">
        <f>'Рейтинговая таблица организаций'!AZ240</f>
        <v>26</v>
      </c>
      <c r="BA251" s="12">
        <f>'Рейтинговая таблица организаций'!BA240</f>
        <v>26</v>
      </c>
    </row>
    <row r="252" spans="1:53" ht="15.75">
      <c r="A252" s="9">
        <f>'бланки '!CY243</f>
        <v>239</v>
      </c>
      <c r="B252" s="9" t="str">
        <f>'бланки '!C243</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52" s="9">
        <f>'для bus.gov.ru'!C241</f>
        <v>42</v>
      </c>
      <c r="D252" s="9">
        <f>'для bus.gov.ru'!D241</f>
        <v>30</v>
      </c>
      <c r="E252" s="15">
        <f>'для bus.gov.ru'!H241</f>
        <v>0.7142857142857143</v>
      </c>
      <c r="F252" s="10" t="s">
        <v>160</v>
      </c>
      <c r="G252" s="11">
        <f>'Рейтинговая таблица организаций'!D241</f>
        <v>13</v>
      </c>
      <c r="H252" s="11">
        <f>'Рейтинговая таблица организаций'!E241</f>
        <v>13</v>
      </c>
      <c r="I252" s="10" t="s">
        <v>161</v>
      </c>
      <c r="J252" s="11">
        <f>'Рейтинговая таблица организаций'!F241</f>
        <v>38.5</v>
      </c>
      <c r="K252" s="11">
        <f>'Рейтинговая таблица организаций'!G241</f>
        <v>52</v>
      </c>
      <c r="L252" s="12" t="str">
        <f>IF('Рейтинговая таблица организаций'!H241&lt;1,"Отсутствуют или не функционируют дистанционные способы взаимодействия",(IF('Рейтинговая таблица организаций'!H241&lt;4,"В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52" s="17">
        <f>'Рейтинговая таблица организаций'!H241</f>
        <v>3</v>
      </c>
      <c r="N252" s="12">
        <f>IF('Рейтинговая таблица организаций'!H241&lt;1,0,(IF('Рейтинговая таблица организаций'!H241&lt;4,30,100)))</f>
        <v>30</v>
      </c>
      <c r="O252" s="12" t="s">
        <v>162</v>
      </c>
      <c r="P252" s="12">
        <f>'Рейтинговая таблица организаций'!I241</f>
        <v>30</v>
      </c>
      <c r="Q252" s="12">
        <f>'Рейтинговая таблица организаций'!J241</f>
        <v>30</v>
      </c>
      <c r="R252" s="12" t="s">
        <v>163</v>
      </c>
      <c r="S252" s="12">
        <f>'Рейтинговая таблица организаций'!K241</f>
        <v>28</v>
      </c>
      <c r="T252" s="12">
        <f>'Рейтинговая таблица организаций'!L241</f>
        <v>28</v>
      </c>
      <c r="U252" s="12" t="str">
        <f>IF('Рейтинговая таблица организаций'!U241&lt;1,"Отсутствуют комфортные условия",(IF('Рейтинговая таблица организаций'!U241&lt;5,"Количество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2" s="17">
        <f>'Рейтинговая таблица организаций'!U241</f>
        <v>5</v>
      </c>
      <c r="W252" s="12">
        <f>IF('Рейтинговая таблица организаций'!U241&lt;1,0,(IF('Рейтинговая таблица организаций'!U241&lt;4,20,100)))</f>
        <v>100</v>
      </c>
      <c r="X252" s="12" t="s">
        <v>164</v>
      </c>
      <c r="Y252" s="12">
        <f>'Рейтинговая таблица организаций'!X241</f>
        <v>30</v>
      </c>
      <c r="Z252" s="12">
        <f>'Рейтинговая таблица организаций'!Y241</f>
        <v>30</v>
      </c>
      <c r="AA252" s="12" t="str">
        <f>IF('Рейтинговая таблица организаций'!AD241&lt;1,"Отсутствуют условия доступности для инвалидов",(IF('Рейтинговая таблица организаций'!AD241&lt;5,"Количество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2" s="16">
        <f>'Рейтинговая таблица организаций'!AD241</f>
        <v>1</v>
      </c>
      <c r="AC252" s="12">
        <f>IF('Рейтинговая таблица организаций'!AD241&lt;1,0,(IF('Рейтинговая таблица организаций'!AD241&lt;5,20,100)))</f>
        <v>20</v>
      </c>
      <c r="AD252" s="12" t="str">
        <f>IF('Рейтинговая таблица организаций'!AE241&lt;1,"Отсутствуют условия доступности, позволяющие инвалидам получать услуги наравне с другими",(IF('Рейтинговая таблица организаций'!AE241&lt;5,"Количество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2" s="17">
        <f>'Рейтинговая таблица организаций'!AE241</f>
        <v>2</v>
      </c>
      <c r="AF252" s="12">
        <f>IF('Рейтинговая таблица организаций'!AE241&lt;1,0,(IF('Рейтинговая таблица организаций'!AE241&lt;5,20,100)))</f>
        <v>20</v>
      </c>
      <c r="AG252" s="12" t="s">
        <v>165</v>
      </c>
      <c r="AH252" s="12">
        <f>'Рейтинговая таблица организаций'!AF241</f>
        <v>10</v>
      </c>
      <c r="AI252" s="12">
        <f>'Рейтинговая таблица организаций'!AG241</f>
        <v>11</v>
      </c>
      <c r="AJ252" s="12" t="s">
        <v>166</v>
      </c>
      <c r="AK252" s="12">
        <f>'Рейтинговая таблица организаций'!AL241</f>
        <v>30</v>
      </c>
      <c r="AL252" s="12">
        <f>'Рейтинговая таблица организаций'!AM241</f>
        <v>30</v>
      </c>
      <c r="AM252" s="12" t="s">
        <v>167</v>
      </c>
      <c r="AN252" s="12">
        <f>'Рейтинговая таблица организаций'!AN241</f>
        <v>30</v>
      </c>
      <c r="AO252" s="12">
        <f>'Рейтинговая таблица организаций'!AO241</f>
        <v>30</v>
      </c>
      <c r="AP252" s="12" t="s">
        <v>168</v>
      </c>
      <c r="AQ252" s="12">
        <f>'Рейтинговая таблица организаций'!AP241</f>
        <v>29</v>
      </c>
      <c r="AR252" s="12">
        <f>'Рейтинговая таблица организаций'!AQ241</f>
        <v>29</v>
      </c>
      <c r="AS252" s="12" t="s">
        <v>169</v>
      </c>
      <c r="AT252" s="12">
        <f>'Рейтинговая таблица организаций'!AV241</f>
        <v>30</v>
      </c>
      <c r="AU252" s="12">
        <f>'Рейтинговая таблица организаций'!AW241</f>
        <v>30</v>
      </c>
      <c r="AV252" s="12" t="s">
        <v>170</v>
      </c>
      <c r="AW252" s="12">
        <f>'Рейтинговая таблица организаций'!AX241</f>
        <v>30</v>
      </c>
      <c r="AX252" s="12">
        <f>'Рейтинговая таблица организаций'!AY241</f>
        <v>30</v>
      </c>
      <c r="AY252" s="12" t="s">
        <v>171</v>
      </c>
      <c r="AZ252" s="12">
        <f>'Рейтинговая таблица организаций'!AZ241</f>
        <v>30</v>
      </c>
      <c r="BA252" s="12">
        <f>'Рейтинговая таблица организаций'!BA241</f>
        <v>30</v>
      </c>
    </row>
    <row r="253" spans="1:53" ht="15.75">
      <c r="A253" s="9">
        <f>'бланки '!CY244</f>
        <v>240</v>
      </c>
      <c r="B253" s="9" t="str">
        <f>'бланки '!C244</f>
        <v>Муниципальное бюджетное общеобразовательное учреждение Кромского района Орловской области «Короськовская средняя общеобразовательная школа»</v>
      </c>
      <c r="C253" s="9">
        <f>'для bus.gov.ru'!C242</f>
        <v>19</v>
      </c>
      <c r="D253" s="9">
        <f>'для bus.gov.ru'!D242</f>
        <v>16</v>
      </c>
      <c r="E253" s="15">
        <f>'для bus.gov.ru'!H242</f>
        <v>0.84210526315789469</v>
      </c>
      <c r="F253" s="10" t="s">
        <v>160</v>
      </c>
      <c r="G253" s="11">
        <f>'Рейтинговая таблица организаций'!D242</f>
        <v>13</v>
      </c>
      <c r="H253" s="11">
        <f>'Рейтинговая таблица организаций'!E242</f>
        <v>13</v>
      </c>
      <c r="I253" s="10" t="s">
        <v>161</v>
      </c>
      <c r="J253" s="11">
        <f>'Рейтинговая таблица организаций'!F242</f>
        <v>51</v>
      </c>
      <c r="K253" s="11">
        <f>'Рейтинговая таблица организаций'!G242</f>
        <v>54</v>
      </c>
      <c r="L253" s="12" t="str">
        <f>IF('Рейтинговая таблица организаций'!H242&lt;1,"Отсутствуют или не функционируют дистанционные способы взаимодействия",(IF('Рейтинговая таблица организаций'!H242&lt;4,"В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3" s="17">
        <f>'Рейтинговая таблица организаций'!H242</f>
        <v>4</v>
      </c>
      <c r="N253" s="12">
        <f>IF('Рейтинговая таблица организаций'!H242&lt;1,0,(IF('Рейтинговая таблица организаций'!H242&lt;4,30,100)))</f>
        <v>100</v>
      </c>
      <c r="O253" s="12" t="s">
        <v>162</v>
      </c>
      <c r="P253" s="12">
        <f>'Рейтинговая таблица организаций'!I242</f>
        <v>16</v>
      </c>
      <c r="Q253" s="12">
        <f>'Рейтинговая таблица организаций'!J242</f>
        <v>16</v>
      </c>
      <c r="R253" s="12" t="s">
        <v>163</v>
      </c>
      <c r="S253" s="12">
        <f>'Рейтинговая таблица организаций'!K242</f>
        <v>14</v>
      </c>
      <c r="T253" s="12">
        <f>'Рейтинговая таблица организаций'!L242</f>
        <v>14</v>
      </c>
      <c r="U253" s="12" t="str">
        <f>IF('Рейтинговая таблица организаций'!U242&lt;1,"Отсутствуют комфортные условия",(IF('Рейтинговая таблица организаций'!U242&lt;5,"Количество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3" s="17">
        <f>'Рейтинговая таблица организаций'!U242</f>
        <v>5</v>
      </c>
      <c r="W253" s="12">
        <f>IF('Рейтинговая таблица организаций'!U242&lt;1,0,(IF('Рейтинговая таблица организаций'!U242&lt;4,20,100)))</f>
        <v>100</v>
      </c>
      <c r="X253" s="12" t="s">
        <v>164</v>
      </c>
      <c r="Y253" s="12">
        <f>'Рейтинговая таблица организаций'!X242</f>
        <v>16</v>
      </c>
      <c r="Z253" s="12">
        <f>'Рейтинговая таблица организаций'!Y242</f>
        <v>16</v>
      </c>
      <c r="AA253" s="12" t="str">
        <f>IF('Рейтинговая таблица организаций'!AD242&lt;1,"Отсутствуют условия доступности для инвалидов",(IF('Рейтинговая таблица организаций'!AD242&lt;5,"Количество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3" s="16">
        <f>'Рейтинговая таблица организаций'!AD242</f>
        <v>1</v>
      </c>
      <c r="AC253" s="12">
        <f>IF('Рейтинговая таблица организаций'!AD242&lt;1,0,(IF('Рейтинговая таблица организаций'!AD242&lt;5,20,100)))</f>
        <v>20</v>
      </c>
      <c r="AD253" s="12" t="str">
        <f>IF('Рейтинговая таблица организаций'!AE242&lt;1,"Отсутствуют условия доступности, позволяющие инвалидам получать услуги наравне с другими",(IF('Рейтинговая таблица организаций'!AE242&lt;5,"Количество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3" s="17">
        <f>'Рейтинговая таблица организаций'!AE242</f>
        <v>3</v>
      </c>
      <c r="AF253" s="12">
        <f>IF('Рейтинговая таблица организаций'!AE242&lt;1,0,(IF('Рейтинговая таблица организаций'!AE242&lt;5,20,100)))</f>
        <v>20</v>
      </c>
      <c r="AG253" s="12" t="s">
        <v>165</v>
      </c>
      <c r="AH253" s="12">
        <f>'Рейтинговая таблица организаций'!AF242</f>
        <v>1</v>
      </c>
      <c r="AI253" s="12">
        <f>'Рейтинговая таблица организаций'!AG242</f>
        <v>1</v>
      </c>
      <c r="AJ253" s="12" t="s">
        <v>166</v>
      </c>
      <c r="AK253" s="12">
        <f>'Рейтинговая таблица организаций'!AL242</f>
        <v>16</v>
      </c>
      <c r="AL253" s="12">
        <f>'Рейтинговая таблица организаций'!AM242</f>
        <v>16</v>
      </c>
      <c r="AM253" s="12" t="s">
        <v>167</v>
      </c>
      <c r="AN253" s="12">
        <f>'Рейтинговая таблица организаций'!AN242</f>
        <v>16</v>
      </c>
      <c r="AO253" s="12">
        <f>'Рейтинговая таблица организаций'!AO242</f>
        <v>16</v>
      </c>
      <c r="AP253" s="12" t="s">
        <v>168</v>
      </c>
      <c r="AQ253" s="12">
        <f>'Рейтинговая таблица организаций'!AP242</f>
        <v>16</v>
      </c>
      <c r="AR253" s="12">
        <f>'Рейтинговая таблица организаций'!AQ242</f>
        <v>16</v>
      </c>
      <c r="AS253" s="12" t="s">
        <v>169</v>
      </c>
      <c r="AT253" s="12">
        <f>'Рейтинговая таблица организаций'!AV242</f>
        <v>16</v>
      </c>
      <c r="AU253" s="12">
        <f>'Рейтинговая таблица организаций'!AW242</f>
        <v>16</v>
      </c>
      <c r="AV253" s="12" t="s">
        <v>170</v>
      </c>
      <c r="AW253" s="12">
        <f>'Рейтинговая таблица организаций'!AX242</f>
        <v>16</v>
      </c>
      <c r="AX253" s="12">
        <f>'Рейтинговая таблица организаций'!AY242</f>
        <v>16</v>
      </c>
      <c r="AY253" s="12" t="s">
        <v>171</v>
      </c>
      <c r="AZ253" s="12">
        <f>'Рейтинговая таблица организаций'!AZ242</f>
        <v>16</v>
      </c>
      <c r="BA253" s="12">
        <f>'Рейтинговая таблица организаций'!BA242</f>
        <v>16</v>
      </c>
    </row>
    <row r="254" spans="1:53" ht="15.75">
      <c r="A254" s="9">
        <f>'бланки '!CY245</f>
        <v>241</v>
      </c>
      <c r="B254" s="9" t="str">
        <f>'бланки '!C245</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54" s="9">
        <f>'для bus.gov.ru'!C243</f>
        <v>12</v>
      </c>
      <c r="D254" s="9">
        <f>'для bus.gov.ru'!D243</f>
        <v>16</v>
      </c>
      <c r="E254" s="15">
        <f>'для bus.gov.ru'!H243</f>
        <v>1.3333333333333333</v>
      </c>
      <c r="F254" s="10" t="s">
        <v>160</v>
      </c>
      <c r="G254" s="11">
        <f>'Рейтинговая таблица организаций'!D243</f>
        <v>12</v>
      </c>
      <c r="H254" s="11">
        <f>'Рейтинговая таблица организаций'!E243</f>
        <v>12</v>
      </c>
      <c r="I254" s="10" t="s">
        <v>161</v>
      </c>
      <c r="J254" s="11">
        <f>'Рейтинговая таблица организаций'!F243</f>
        <v>48.5</v>
      </c>
      <c r="K254" s="11">
        <f>'Рейтинговая таблица организаций'!G243</f>
        <v>54</v>
      </c>
      <c r="L254" s="12" t="str">
        <f>IF('Рейтинговая таблица организаций'!H243&lt;1,"Отсутствуют или не функционируют дистанционные способы взаимодействия",(IF('Рейтинговая таблица организаций'!H243&lt;4,"В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4" s="17">
        <f>'Рейтинговая таблица организаций'!H243</f>
        <v>4</v>
      </c>
      <c r="N254" s="12">
        <f>IF('Рейтинговая таблица организаций'!H243&lt;1,0,(IF('Рейтинговая таблица организаций'!H243&lt;4,30,100)))</f>
        <v>100</v>
      </c>
      <c r="O254" s="12" t="s">
        <v>162</v>
      </c>
      <c r="P254" s="12">
        <f>'Рейтинговая таблица организаций'!I243</f>
        <v>15</v>
      </c>
      <c r="Q254" s="12">
        <f>'Рейтинговая таблица организаций'!J243</f>
        <v>15</v>
      </c>
      <c r="R254" s="12" t="s">
        <v>163</v>
      </c>
      <c r="S254" s="12">
        <f>'Рейтинговая таблица организаций'!K243</f>
        <v>16</v>
      </c>
      <c r="T254" s="12">
        <f>'Рейтинговая таблица организаций'!L243</f>
        <v>16</v>
      </c>
      <c r="U254" s="12" t="str">
        <f>IF('Рейтинговая таблица организаций'!U243&lt;1,"Отсутствуют комфортные условия",(IF('Рейтинговая таблица организаций'!U243&lt;5,"Количество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4" s="17">
        <f>'Рейтинговая таблица организаций'!U243</f>
        <v>5</v>
      </c>
      <c r="W254" s="12">
        <f>IF('Рейтинговая таблица организаций'!U243&lt;1,0,(IF('Рейтинговая таблица организаций'!U243&lt;4,20,100)))</f>
        <v>100</v>
      </c>
      <c r="X254" s="12" t="s">
        <v>164</v>
      </c>
      <c r="Y254" s="12">
        <f>'Рейтинговая таблица организаций'!X243</f>
        <v>16</v>
      </c>
      <c r="Z254" s="12">
        <f>'Рейтинговая таблица организаций'!Y243</f>
        <v>16</v>
      </c>
      <c r="AA254" s="12" t="str">
        <f>IF('Рейтинговая таблица организаций'!AD243&lt;1,"Отсутствуют условия доступности для инвалидов",(IF('Рейтинговая таблица организаций'!AD243&lt;5,"Количество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4" s="16">
        <f>'Рейтинговая таблица организаций'!AD243</f>
        <v>1</v>
      </c>
      <c r="AC254" s="12">
        <f>IF('Рейтинговая таблица организаций'!AD243&lt;1,0,(IF('Рейтинговая таблица организаций'!AD243&lt;5,20,100)))</f>
        <v>20</v>
      </c>
      <c r="AD254" s="12" t="str">
        <f>IF('Рейтинговая таблица организаций'!AE243&lt;1,"Отсутствуют условия доступности, позволяющие инвалидам получать услуги наравне с другими",(IF('Рейтинговая таблица организаций'!AE243&lt;5,"Количество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4" s="17">
        <f>'Рейтинговая таблица организаций'!AE243</f>
        <v>3</v>
      </c>
      <c r="AF254" s="12">
        <f>IF('Рейтинговая таблица организаций'!AE243&lt;1,0,(IF('Рейтинговая таблица организаций'!AE243&lt;5,20,100)))</f>
        <v>20</v>
      </c>
      <c r="AG254" s="12" t="s">
        <v>165</v>
      </c>
      <c r="AH254" s="12">
        <f>'Рейтинговая таблица организаций'!AF243</f>
        <v>1</v>
      </c>
      <c r="AI254" s="12">
        <f>'Рейтинговая таблица организаций'!AG243</f>
        <v>1</v>
      </c>
      <c r="AJ254" s="12" t="s">
        <v>166</v>
      </c>
      <c r="AK254" s="12">
        <f>'Рейтинговая таблица организаций'!AL243</f>
        <v>16</v>
      </c>
      <c r="AL254" s="12">
        <f>'Рейтинговая таблица организаций'!AM243</f>
        <v>16</v>
      </c>
      <c r="AM254" s="12" t="s">
        <v>167</v>
      </c>
      <c r="AN254" s="12">
        <f>'Рейтинговая таблица организаций'!AN243</f>
        <v>16</v>
      </c>
      <c r="AO254" s="12">
        <f>'Рейтинговая таблица организаций'!AO243</f>
        <v>16</v>
      </c>
      <c r="AP254" s="12" t="s">
        <v>168</v>
      </c>
      <c r="AQ254" s="12">
        <f>'Рейтинговая таблица организаций'!AP243</f>
        <v>16</v>
      </c>
      <c r="AR254" s="12">
        <f>'Рейтинговая таблица организаций'!AQ243</f>
        <v>16</v>
      </c>
      <c r="AS254" s="12" t="s">
        <v>169</v>
      </c>
      <c r="AT254" s="12">
        <f>'Рейтинговая таблица организаций'!AV243</f>
        <v>16</v>
      </c>
      <c r="AU254" s="12">
        <f>'Рейтинговая таблица организаций'!AW243</f>
        <v>16</v>
      </c>
      <c r="AV254" s="12" t="s">
        <v>170</v>
      </c>
      <c r="AW254" s="12">
        <f>'Рейтинговая таблица организаций'!AX243</f>
        <v>16</v>
      </c>
      <c r="AX254" s="12">
        <f>'Рейтинговая таблица организаций'!AY243</f>
        <v>16</v>
      </c>
      <c r="AY254" s="12" t="s">
        <v>171</v>
      </c>
      <c r="AZ254" s="12">
        <f>'Рейтинговая таблица организаций'!AZ243</f>
        <v>16</v>
      </c>
      <c r="BA254" s="12">
        <f>'Рейтинговая таблица организаций'!BA243</f>
        <v>16</v>
      </c>
    </row>
    <row r="255" spans="1:53" ht="15.75">
      <c r="A255" s="9">
        <f>'бланки '!CY246</f>
        <v>242</v>
      </c>
      <c r="B255" s="9" t="str">
        <f>'бланки '!C246</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55" s="9">
        <f>'для bus.gov.ru'!C244</f>
        <v>51</v>
      </c>
      <c r="D255" s="9">
        <f>'для bus.gov.ru'!D244</f>
        <v>43</v>
      </c>
      <c r="E255" s="15">
        <f>'для bus.gov.ru'!H244</f>
        <v>0.84313725490196079</v>
      </c>
      <c r="F255" s="10" t="s">
        <v>160</v>
      </c>
      <c r="G255" s="11">
        <f>'Рейтинговая таблица организаций'!D244</f>
        <v>13</v>
      </c>
      <c r="H255" s="11">
        <f>'Рейтинговая таблица организаций'!E244</f>
        <v>13</v>
      </c>
      <c r="I255" s="10" t="s">
        <v>161</v>
      </c>
      <c r="J255" s="11">
        <f>'Рейтинговая таблица организаций'!F244</f>
        <v>44</v>
      </c>
      <c r="K255" s="11">
        <f>'Рейтинговая таблица организаций'!G244</f>
        <v>54</v>
      </c>
      <c r="L255" s="12" t="str">
        <f>IF('Рейтинговая таблица организаций'!H244&lt;1,"Отсутствуют или не функционируют дистанционные способы взаимодействия",(IF('Рейтинговая таблица организаций'!H244&lt;4,"В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5" s="17">
        <f>'Рейтинговая таблица организаций'!H244</f>
        <v>4</v>
      </c>
      <c r="N255" s="12">
        <f>IF('Рейтинговая таблица организаций'!H244&lt;1,0,(IF('Рейтинговая таблица организаций'!H244&lt;4,30,100)))</f>
        <v>100</v>
      </c>
      <c r="O255" s="12" t="s">
        <v>162</v>
      </c>
      <c r="P255" s="12">
        <f>'Рейтинговая таблица организаций'!I244</f>
        <v>39</v>
      </c>
      <c r="Q255" s="12">
        <f>'Рейтинговая таблица организаций'!J244</f>
        <v>39</v>
      </c>
      <c r="R255" s="12" t="s">
        <v>163</v>
      </c>
      <c r="S255" s="12">
        <f>'Рейтинговая таблица организаций'!K244</f>
        <v>39</v>
      </c>
      <c r="T255" s="12">
        <f>'Рейтинговая таблица организаций'!L244</f>
        <v>39</v>
      </c>
      <c r="U255" s="12" t="str">
        <f>IF('Рейтинговая таблица организаций'!U244&lt;1,"Отсутствуют комфортные условия",(IF('Рейтинговая таблица организаций'!U244&lt;5,"Количество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5" s="17">
        <f>'Рейтинговая таблица организаций'!U244</f>
        <v>5</v>
      </c>
      <c r="W255" s="12">
        <f>IF('Рейтинговая таблица организаций'!U244&lt;1,0,(IF('Рейтинговая таблица организаций'!U244&lt;4,20,100)))</f>
        <v>100</v>
      </c>
      <c r="X255" s="12" t="s">
        <v>164</v>
      </c>
      <c r="Y255" s="12">
        <f>'Рейтинговая таблица организаций'!X244</f>
        <v>42</v>
      </c>
      <c r="Z255" s="12">
        <f>'Рейтинговая таблица организаций'!Y244</f>
        <v>43</v>
      </c>
      <c r="AA255" s="12" t="str">
        <f>IF('Рейтинговая таблица организаций'!AD244&lt;1,"Отсутствуют условия доступности для инвалидов",(IF('Рейтинговая таблица организаций'!AD244&lt;5,"Количество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5" s="16">
        <f>'Рейтинговая таблица организаций'!AD244</f>
        <v>0</v>
      </c>
      <c r="AC255" s="12">
        <f>IF('Рейтинговая таблица организаций'!AD244&lt;1,0,(IF('Рейтинговая таблица организаций'!AD244&lt;5,20,100)))</f>
        <v>0</v>
      </c>
      <c r="AD255" s="12" t="str">
        <f>IF('Рейтинговая таблица организаций'!AE244&lt;1,"Отсутствуют условия доступности, позволяющие инвалидам получать услуги наравне с другими",(IF('Рейтинговая таблица организаций'!AE244&lt;5,"Количество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5" s="17">
        <f>'Рейтинговая таблица организаций'!AE244</f>
        <v>3</v>
      </c>
      <c r="AF255" s="12">
        <f>IF('Рейтинговая таблица организаций'!AE244&lt;1,0,(IF('Рейтинговая таблица организаций'!AE244&lt;5,20,100)))</f>
        <v>20</v>
      </c>
      <c r="AG255" s="12" t="s">
        <v>165</v>
      </c>
      <c r="AH255" s="12">
        <f>'Рейтинговая таблица организаций'!AF244</f>
        <v>6</v>
      </c>
      <c r="AI255" s="12">
        <f>'Рейтинговая таблица организаций'!AG244</f>
        <v>6</v>
      </c>
      <c r="AJ255" s="12" t="s">
        <v>166</v>
      </c>
      <c r="AK255" s="12">
        <f>'Рейтинговая таблица организаций'!AL244</f>
        <v>43</v>
      </c>
      <c r="AL255" s="12">
        <f>'Рейтинговая таблица организаций'!AM244</f>
        <v>43</v>
      </c>
      <c r="AM255" s="12" t="s">
        <v>167</v>
      </c>
      <c r="AN255" s="12">
        <f>'Рейтинговая таблица организаций'!AN244</f>
        <v>43</v>
      </c>
      <c r="AO255" s="12">
        <f>'Рейтинговая таблица организаций'!AO244</f>
        <v>43</v>
      </c>
      <c r="AP255" s="12" t="s">
        <v>168</v>
      </c>
      <c r="AQ255" s="12">
        <f>'Рейтинговая таблица организаций'!AP244</f>
        <v>41</v>
      </c>
      <c r="AR255" s="12">
        <f>'Рейтинговая таблица организаций'!AQ244</f>
        <v>41</v>
      </c>
      <c r="AS255" s="12" t="s">
        <v>169</v>
      </c>
      <c r="AT255" s="12">
        <f>'Рейтинговая таблица организаций'!AV244</f>
        <v>42</v>
      </c>
      <c r="AU255" s="12">
        <f>'Рейтинговая таблица организаций'!AW244</f>
        <v>43</v>
      </c>
      <c r="AV255" s="12" t="s">
        <v>170</v>
      </c>
      <c r="AW255" s="12">
        <f>'Рейтинговая таблица организаций'!AX244</f>
        <v>43</v>
      </c>
      <c r="AX255" s="12">
        <f>'Рейтинговая таблица организаций'!AY244</f>
        <v>43</v>
      </c>
      <c r="AY255" s="12" t="s">
        <v>171</v>
      </c>
      <c r="AZ255" s="12">
        <f>'Рейтинговая таблица организаций'!AZ244</f>
        <v>43</v>
      </c>
      <c r="BA255" s="12">
        <f>'Рейтинговая таблица организаций'!BA244</f>
        <v>43</v>
      </c>
    </row>
    <row r="256" spans="1:53" ht="15.75">
      <c r="A256" s="9">
        <f>'бланки '!CY247</f>
        <v>243</v>
      </c>
      <c r="B256" s="9" t="str">
        <f>'бланки '!C247</f>
        <v>Муниципальное бюджетное общеобразовательное учреждение Кромского района Орловской области «Глинская средняя общеобразовательная школа»</v>
      </c>
      <c r="C256" s="9">
        <f>'для bus.gov.ru'!C245</f>
        <v>58</v>
      </c>
      <c r="D256" s="9">
        <f>'для bus.gov.ru'!D245</f>
        <v>45</v>
      </c>
      <c r="E256" s="15">
        <f>'для bus.gov.ru'!H245</f>
        <v>0.77586206896551724</v>
      </c>
      <c r="F256" s="10" t="s">
        <v>160</v>
      </c>
      <c r="G256" s="11">
        <f>'Рейтинговая таблица организаций'!D245</f>
        <v>14</v>
      </c>
      <c r="H256" s="11">
        <f>'Рейтинговая таблица организаций'!E245</f>
        <v>14</v>
      </c>
      <c r="I256" s="10" t="s">
        <v>161</v>
      </c>
      <c r="J256" s="11">
        <f>'Рейтинговая таблица организаций'!F245</f>
        <v>51.5</v>
      </c>
      <c r="K256" s="11">
        <f>'Рейтинговая таблица организаций'!G245</f>
        <v>54</v>
      </c>
      <c r="L256" s="12" t="str">
        <f>IF('Рейтинговая таблица организаций'!H245&lt;1,"Отсутствуют или не функционируют дистанционные способы взаимодействия",(IF('Рейтинговая таблица организаций'!H245&lt;4,"В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6" s="17">
        <f>'Рейтинговая таблица организаций'!H245</f>
        <v>4</v>
      </c>
      <c r="N256" s="12">
        <f>IF('Рейтинговая таблица организаций'!H245&lt;1,0,(IF('Рейтинговая таблица организаций'!H245&lt;4,30,100)))</f>
        <v>100</v>
      </c>
      <c r="O256" s="12" t="s">
        <v>162</v>
      </c>
      <c r="P256" s="12">
        <f>'Рейтинговая таблица организаций'!I245</f>
        <v>45</v>
      </c>
      <c r="Q256" s="12">
        <f>'Рейтинговая таблица организаций'!J245</f>
        <v>45</v>
      </c>
      <c r="R256" s="12" t="s">
        <v>163</v>
      </c>
      <c r="S256" s="12">
        <f>'Рейтинговая таблица организаций'!K245</f>
        <v>44</v>
      </c>
      <c r="T256" s="12">
        <f>'Рейтинговая таблица организаций'!L245</f>
        <v>44</v>
      </c>
      <c r="U256" s="12" t="str">
        <f>IF('Рейтинговая таблица организаций'!U245&lt;1,"Отсутствуют комфортные условия",(IF('Рейтинговая таблица организаций'!U245&lt;5,"Количество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6" s="17">
        <f>'Рейтинговая таблица организаций'!U245</f>
        <v>5</v>
      </c>
      <c r="W256" s="12">
        <f>IF('Рейтинговая таблица организаций'!U245&lt;1,0,(IF('Рейтинговая таблица организаций'!U245&lt;4,20,100)))</f>
        <v>100</v>
      </c>
      <c r="X256" s="12" t="s">
        <v>164</v>
      </c>
      <c r="Y256" s="12">
        <f>'Рейтинговая таблица организаций'!X245</f>
        <v>43</v>
      </c>
      <c r="Z256" s="12">
        <f>'Рейтинговая таблица организаций'!Y245</f>
        <v>45</v>
      </c>
      <c r="AA256" s="12" t="str">
        <f>IF('Рейтинговая таблица организаций'!AD245&lt;1,"Отсутствуют условия доступности для инвалидов",(IF('Рейтинговая таблица организаций'!AD245&lt;5,"Количество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6" s="16">
        <f>'Рейтинговая таблица организаций'!AD245</f>
        <v>1</v>
      </c>
      <c r="AC256" s="12">
        <f>IF('Рейтинговая таблица организаций'!AD245&lt;1,0,(IF('Рейтинговая таблица организаций'!AD245&lt;5,20,100)))</f>
        <v>20</v>
      </c>
      <c r="AD256" s="12" t="str">
        <f>IF('Рейтинговая таблица организаций'!AE245&lt;1,"Отсутствуют условия доступности, позволяющие инвалидам получать услуги наравне с другими",(IF('Рейтинговая таблица организаций'!AE245&lt;5,"Количество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6" s="17">
        <f>'Рейтинговая таблица организаций'!AE245</f>
        <v>3</v>
      </c>
      <c r="AF256" s="12">
        <f>IF('Рейтинговая таблица организаций'!AE245&lt;1,0,(IF('Рейтинговая таблица организаций'!AE245&lt;5,20,100)))</f>
        <v>20</v>
      </c>
      <c r="AG256" s="12" t="s">
        <v>165</v>
      </c>
      <c r="AH256" s="12">
        <f>'Рейтинговая таблица организаций'!AF245</f>
        <v>38</v>
      </c>
      <c r="AI256" s="12">
        <f>'Рейтинговая таблица организаций'!AG245</f>
        <v>41</v>
      </c>
      <c r="AJ256" s="12" t="s">
        <v>166</v>
      </c>
      <c r="AK256" s="12">
        <f>'Рейтинговая таблица организаций'!AL245</f>
        <v>45</v>
      </c>
      <c r="AL256" s="12">
        <f>'Рейтинговая таблица организаций'!AM245</f>
        <v>45</v>
      </c>
      <c r="AM256" s="12" t="s">
        <v>167</v>
      </c>
      <c r="AN256" s="12">
        <f>'Рейтинговая таблица организаций'!AN245</f>
        <v>45</v>
      </c>
      <c r="AO256" s="12">
        <f>'Рейтинговая таблица организаций'!AO245</f>
        <v>45</v>
      </c>
      <c r="AP256" s="12" t="s">
        <v>168</v>
      </c>
      <c r="AQ256" s="12">
        <f>'Рейтинговая таблица организаций'!AP245</f>
        <v>44</v>
      </c>
      <c r="AR256" s="12">
        <f>'Рейтинговая таблица организаций'!AQ245</f>
        <v>44</v>
      </c>
      <c r="AS256" s="12" t="s">
        <v>169</v>
      </c>
      <c r="AT256" s="12">
        <f>'Рейтинговая таблица организаций'!AV245</f>
        <v>44</v>
      </c>
      <c r="AU256" s="12">
        <f>'Рейтинговая таблица организаций'!AW245</f>
        <v>45</v>
      </c>
      <c r="AV256" s="12" t="s">
        <v>170</v>
      </c>
      <c r="AW256" s="12">
        <f>'Рейтинговая таблица организаций'!AX245</f>
        <v>45</v>
      </c>
      <c r="AX256" s="12">
        <f>'Рейтинговая таблица организаций'!AY245</f>
        <v>45</v>
      </c>
      <c r="AY256" s="12" t="s">
        <v>171</v>
      </c>
      <c r="AZ256" s="12">
        <f>'Рейтинговая таблица организаций'!AZ245</f>
        <v>44</v>
      </c>
      <c r="BA256" s="12">
        <f>'Рейтинговая таблица организаций'!BA245</f>
        <v>45</v>
      </c>
    </row>
    <row r="257" spans="1:53" ht="15.75">
      <c r="A257" s="9">
        <f>'бланки '!CY248</f>
        <v>244</v>
      </c>
      <c r="B257" s="9" t="str">
        <f>'бланки '!C248</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57" s="9">
        <f>'для bus.gov.ru'!C246</f>
        <v>112</v>
      </c>
      <c r="D257" s="9">
        <f>'для bus.gov.ru'!D246</f>
        <v>90</v>
      </c>
      <c r="E257" s="15">
        <f>'для bus.gov.ru'!H246</f>
        <v>0.8035714285714286</v>
      </c>
      <c r="F257" s="10" t="s">
        <v>160</v>
      </c>
      <c r="G257" s="11">
        <f>'Рейтинговая таблица организаций'!D246</f>
        <v>14</v>
      </c>
      <c r="H257" s="11">
        <f>'Рейтинговая таблица организаций'!E246</f>
        <v>14</v>
      </c>
      <c r="I257" s="10" t="s">
        <v>161</v>
      </c>
      <c r="J257" s="11">
        <f>'Рейтинговая таблица организаций'!F246</f>
        <v>44</v>
      </c>
      <c r="K257" s="11">
        <f>'Рейтинговая таблица организаций'!G246</f>
        <v>54</v>
      </c>
      <c r="L257" s="12" t="str">
        <f>IF('Рейтинговая таблица организаций'!H246&lt;1,"Отсутствуют или не функционируют дистанционные способы взаимодействия",(IF('Рейтинговая таблица организаций'!H246&lt;4,"В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7" s="17">
        <f>'Рейтинговая таблица организаций'!H246</f>
        <v>4</v>
      </c>
      <c r="N257" s="12">
        <f>IF('Рейтинговая таблица организаций'!H246&lt;1,0,(IF('Рейтинговая таблица организаций'!H246&lt;4,30,100)))</f>
        <v>100</v>
      </c>
      <c r="O257" s="12" t="s">
        <v>162</v>
      </c>
      <c r="P257" s="12">
        <f>'Рейтинговая таблица организаций'!I246</f>
        <v>71</v>
      </c>
      <c r="Q257" s="12">
        <f>'Рейтинговая таблица организаций'!J246</f>
        <v>73</v>
      </c>
      <c r="R257" s="12" t="s">
        <v>163</v>
      </c>
      <c r="S257" s="12">
        <f>'Рейтинговая таблица организаций'!K246</f>
        <v>59</v>
      </c>
      <c r="T257" s="12">
        <f>'Рейтинговая таблица организаций'!L246</f>
        <v>61</v>
      </c>
      <c r="U257" s="12" t="str">
        <f>IF('Рейтинговая таблица организаций'!U246&lt;1,"Отсутствуют комфортные условия",(IF('Рейтинговая таблица организаций'!U246&lt;5,"Количество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7" s="17">
        <f>'Рейтинговая таблица организаций'!U246</f>
        <v>5</v>
      </c>
      <c r="W257" s="12">
        <f>IF('Рейтинговая таблица организаций'!U246&lt;1,0,(IF('Рейтинговая таблица организаций'!U246&lt;4,20,100)))</f>
        <v>100</v>
      </c>
      <c r="X257" s="12" t="s">
        <v>164</v>
      </c>
      <c r="Y257" s="12">
        <f>'Рейтинговая таблица организаций'!X246</f>
        <v>90</v>
      </c>
      <c r="Z257" s="12">
        <f>'Рейтинговая таблица организаций'!Y246</f>
        <v>90</v>
      </c>
      <c r="AA257" s="12" t="str">
        <f>IF('Рейтинговая таблица организаций'!AD246&lt;1,"Отсутствуют условия доступности для инвалидов",(IF('Рейтинговая таблица организаций'!AD246&lt;5,"Количество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57" s="16">
        <f>'Рейтинговая таблица организаций'!AD246</f>
        <v>0</v>
      </c>
      <c r="AC257" s="12">
        <f>IF('Рейтинговая таблица организаций'!AD246&lt;1,0,(IF('Рейтинговая таблица организаций'!AD246&lt;5,20,100)))</f>
        <v>0</v>
      </c>
      <c r="AD257" s="12" t="str">
        <f>IF('Рейтинговая таблица организаций'!AE246&lt;1,"Отсутствуют условия доступности, позволяющие инвалидам получать услуги наравне с другими",(IF('Рейтинговая таблица организаций'!AE246&lt;5,"Количество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7" s="17">
        <f>'Рейтинговая таблица организаций'!AE246</f>
        <v>3</v>
      </c>
      <c r="AF257" s="12">
        <f>IF('Рейтинговая таблица организаций'!AE246&lt;1,0,(IF('Рейтинговая таблица организаций'!AE246&lt;5,20,100)))</f>
        <v>20</v>
      </c>
      <c r="AG257" s="12" t="s">
        <v>165</v>
      </c>
      <c r="AH257" s="12">
        <f>'Рейтинговая таблица организаций'!AF246</f>
        <v>22</v>
      </c>
      <c r="AI257" s="12">
        <f>'Рейтинговая таблица организаций'!AG246</f>
        <v>25</v>
      </c>
      <c r="AJ257" s="12" t="s">
        <v>166</v>
      </c>
      <c r="AK257" s="12">
        <f>'Рейтинговая таблица организаций'!AL246</f>
        <v>89</v>
      </c>
      <c r="AL257" s="12">
        <f>'Рейтинговая таблица организаций'!AM246</f>
        <v>90</v>
      </c>
      <c r="AM257" s="12" t="s">
        <v>167</v>
      </c>
      <c r="AN257" s="12">
        <f>'Рейтинговая таблица организаций'!AN246</f>
        <v>90</v>
      </c>
      <c r="AO257" s="12">
        <f>'Рейтинговая таблица организаций'!AO246</f>
        <v>90</v>
      </c>
      <c r="AP257" s="12" t="s">
        <v>168</v>
      </c>
      <c r="AQ257" s="12">
        <f>'Рейтинговая таблица организаций'!AP246</f>
        <v>70</v>
      </c>
      <c r="AR257" s="12">
        <f>'Рейтинговая таблица организаций'!AQ246</f>
        <v>71</v>
      </c>
      <c r="AS257" s="12" t="s">
        <v>169</v>
      </c>
      <c r="AT257" s="12">
        <f>'Рейтинговая таблица организаций'!AV246</f>
        <v>86</v>
      </c>
      <c r="AU257" s="12">
        <f>'Рейтинговая таблица организаций'!AW246</f>
        <v>90</v>
      </c>
      <c r="AV257" s="12" t="s">
        <v>170</v>
      </c>
      <c r="AW257" s="12">
        <f>'Рейтинговая таблица организаций'!AX246</f>
        <v>90</v>
      </c>
      <c r="AX257" s="12">
        <f>'Рейтинговая таблица организаций'!AY246</f>
        <v>90</v>
      </c>
      <c r="AY257" s="12" t="s">
        <v>171</v>
      </c>
      <c r="AZ257" s="12">
        <f>'Рейтинговая таблица организаций'!AZ246</f>
        <v>87</v>
      </c>
      <c r="BA257" s="12">
        <f>'Рейтинговая таблица организаций'!BA246</f>
        <v>90</v>
      </c>
    </row>
    <row r="258" spans="1:53" ht="15.75">
      <c r="A258" s="9">
        <f>'бланки '!CY249</f>
        <v>245</v>
      </c>
      <c r="B258" s="9" t="str">
        <f>'бланки '!C249</f>
        <v>Муниципальное бюджетное общеобразовательное учреждение Кромского района Орловской области «Семенковская средняя общеобразовательная школа»</v>
      </c>
      <c r="C258" s="9">
        <f>'для bus.gov.ru'!C247</f>
        <v>29</v>
      </c>
      <c r="D258" s="9">
        <f>'для bus.gov.ru'!D247</f>
        <v>23</v>
      </c>
      <c r="E258" s="15">
        <f>'для bus.gov.ru'!H247</f>
        <v>0.7931034482758621</v>
      </c>
      <c r="F258" s="10" t="s">
        <v>160</v>
      </c>
      <c r="G258" s="11">
        <f>'Рейтинговая таблица организаций'!D247</f>
        <v>13</v>
      </c>
      <c r="H258" s="11">
        <f>'Рейтинговая таблица организаций'!E247</f>
        <v>13</v>
      </c>
      <c r="I258" s="10" t="s">
        <v>161</v>
      </c>
      <c r="J258" s="11">
        <f>'Рейтинговая таблица организаций'!F247</f>
        <v>44</v>
      </c>
      <c r="K258" s="11">
        <f>'Рейтинговая таблица организаций'!G247</f>
        <v>52</v>
      </c>
      <c r="L258" s="12" t="str">
        <f>IF('Рейтинговая таблица организаций'!H247&lt;1,"Отсутствуют или не функционируют дистанционные способы взаимодействия",(IF('Рейтинговая таблица организаций'!H247&lt;4,"В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8" s="17">
        <f>'Рейтинговая таблица организаций'!H247</f>
        <v>4</v>
      </c>
      <c r="N258" s="12">
        <f>IF('Рейтинговая таблица организаций'!H247&lt;1,0,(IF('Рейтинговая таблица организаций'!H247&lt;4,30,100)))</f>
        <v>100</v>
      </c>
      <c r="O258" s="12" t="s">
        <v>162</v>
      </c>
      <c r="P258" s="12">
        <f>'Рейтинговая таблица организаций'!I247</f>
        <v>23</v>
      </c>
      <c r="Q258" s="12">
        <f>'Рейтинговая таблица организаций'!J247</f>
        <v>23</v>
      </c>
      <c r="R258" s="12" t="s">
        <v>163</v>
      </c>
      <c r="S258" s="12">
        <f>'Рейтинговая таблица организаций'!K247</f>
        <v>23</v>
      </c>
      <c r="T258" s="12">
        <f>'Рейтинговая таблица организаций'!L247</f>
        <v>23</v>
      </c>
      <c r="U258" s="12" t="str">
        <f>IF('Рейтинговая таблица организаций'!U247&lt;1,"Отсутствуют комфортные условия",(IF('Рейтинговая таблица организаций'!U247&lt;5,"Количество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8" s="17">
        <f>'Рейтинговая таблица организаций'!U247</f>
        <v>5</v>
      </c>
      <c r="W258" s="12">
        <f>IF('Рейтинговая таблица организаций'!U247&lt;1,0,(IF('Рейтинговая таблица организаций'!U247&lt;4,20,100)))</f>
        <v>100</v>
      </c>
      <c r="X258" s="12" t="s">
        <v>164</v>
      </c>
      <c r="Y258" s="12">
        <f>'Рейтинговая таблица организаций'!X247</f>
        <v>23</v>
      </c>
      <c r="Z258" s="12">
        <f>'Рейтинговая таблица организаций'!Y247</f>
        <v>23</v>
      </c>
      <c r="AA258" s="12" t="str">
        <f>IF('Рейтинговая таблица организаций'!AD247&lt;1,"Отсутствуют условия доступности для инвалидов",(IF('Рейтинговая таблица организаций'!AD247&lt;5,"Количество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8" s="16">
        <f>'Рейтинговая таблица организаций'!AD247</f>
        <v>3</v>
      </c>
      <c r="AC258" s="12">
        <f>IF('Рейтинговая таблица организаций'!AD247&lt;1,0,(IF('Рейтинговая таблица организаций'!AD247&lt;5,20,100)))</f>
        <v>20</v>
      </c>
      <c r="AD258" s="12" t="str">
        <f>IF('Рейтинговая таблица организаций'!AE247&lt;1,"Отсутствуют условия доступности, позволяющие инвалидам получать услуги наравне с другими",(IF('Рейтинговая таблица организаций'!AE247&lt;5,"Количество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8" s="17">
        <f>'Рейтинговая таблица организаций'!AE247</f>
        <v>3</v>
      </c>
      <c r="AF258" s="12">
        <f>IF('Рейтинговая таблица организаций'!AE247&lt;1,0,(IF('Рейтинговая таблица организаций'!AE247&lt;5,20,100)))</f>
        <v>20</v>
      </c>
      <c r="AG258" s="12" t="s">
        <v>165</v>
      </c>
      <c r="AH258" s="12">
        <f>'Рейтинговая таблица организаций'!AF247</f>
        <v>2</v>
      </c>
      <c r="AI258" s="12">
        <f>'Рейтинговая таблица организаций'!AG247</f>
        <v>2</v>
      </c>
      <c r="AJ258" s="12" t="s">
        <v>166</v>
      </c>
      <c r="AK258" s="12">
        <f>'Рейтинговая таблица организаций'!AL247</f>
        <v>23</v>
      </c>
      <c r="AL258" s="12">
        <f>'Рейтинговая таблица организаций'!AM247</f>
        <v>23</v>
      </c>
      <c r="AM258" s="12" t="s">
        <v>167</v>
      </c>
      <c r="AN258" s="12">
        <f>'Рейтинговая таблица организаций'!AN247</f>
        <v>23</v>
      </c>
      <c r="AO258" s="12">
        <f>'Рейтинговая таблица организаций'!AO247</f>
        <v>23</v>
      </c>
      <c r="AP258" s="12" t="s">
        <v>168</v>
      </c>
      <c r="AQ258" s="12">
        <f>'Рейтинговая таблица организаций'!AP247</f>
        <v>23</v>
      </c>
      <c r="AR258" s="12">
        <f>'Рейтинговая таблица организаций'!AQ247</f>
        <v>23</v>
      </c>
      <c r="AS258" s="12" t="s">
        <v>169</v>
      </c>
      <c r="AT258" s="12">
        <f>'Рейтинговая таблица организаций'!AV247</f>
        <v>23</v>
      </c>
      <c r="AU258" s="12">
        <f>'Рейтинговая таблица организаций'!AW247</f>
        <v>23</v>
      </c>
      <c r="AV258" s="12" t="s">
        <v>170</v>
      </c>
      <c r="AW258" s="12">
        <f>'Рейтинговая таблица организаций'!AX247</f>
        <v>23</v>
      </c>
      <c r="AX258" s="12">
        <f>'Рейтинговая таблица организаций'!AY247</f>
        <v>23</v>
      </c>
      <c r="AY258" s="12" t="s">
        <v>171</v>
      </c>
      <c r="AZ258" s="12">
        <f>'Рейтинговая таблица организаций'!AZ247</f>
        <v>23</v>
      </c>
      <c r="BA258" s="12">
        <f>'Рейтинговая таблица организаций'!BA247</f>
        <v>23</v>
      </c>
    </row>
    <row r="259" spans="1:53" ht="15.75">
      <c r="A259" s="9">
        <f>'бланки '!CY250</f>
        <v>246</v>
      </c>
      <c r="B259" s="9" t="str">
        <f>'бланки '!C250</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59" s="9">
        <f>'для bus.gov.ru'!C248</f>
        <v>31</v>
      </c>
      <c r="D259" s="9">
        <f>'для bus.gov.ru'!D248</f>
        <v>56</v>
      </c>
      <c r="E259" s="15">
        <f>'для bus.gov.ru'!H248</f>
        <v>1.8064516129032258</v>
      </c>
      <c r="F259" s="10" t="s">
        <v>160</v>
      </c>
      <c r="G259" s="11">
        <f>'Рейтинговая таблица организаций'!D248</f>
        <v>14</v>
      </c>
      <c r="H259" s="11">
        <f>'Рейтинговая таблица организаций'!E248</f>
        <v>14</v>
      </c>
      <c r="I259" s="10" t="s">
        <v>161</v>
      </c>
      <c r="J259" s="11">
        <f>'Рейтинговая таблица организаций'!F248</f>
        <v>53.5</v>
      </c>
      <c r="K259" s="11">
        <f>'Рейтинговая таблица организаций'!G248</f>
        <v>54</v>
      </c>
      <c r="L259" s="12" t="str">
        <f>IF('Рейтинговая таблица организаций'!H248&lt;1,"Отсутствуют или не функционируют дистанционные способы взаимодействия",(IF('Рейтинговая таблица организаций'!H248&lt;4,"В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59" s="17">
        <f>'Рейтинговая таблица организаций'!H248</f>
        <v>4</v>
      </c>
      <c r="N259" s="12">
        <f>IF('Рейтинговая таблица организаций'!H248&lt;1,0,(IF('Рейтинговая таблица организаций'!H248&lt;4,30,100)))</f>
        <v>100</v>
      </c>
      <c r="O259" s="12" t="s">
        <v>162</v>
      </c>
      <c r="P259" s="12">
        <f>'Рейтинговая таблица организаций'!I248</f>
        <v>51</v>
      </c>
      <c r="Q259" s="12">
        <f>'Рейтинговая таблица организаций'!J248</f>
        <v>51</v>
      </c>
      <c r="R259" s="12" t="s">
        <v>163</v>
      </c>
      <c r="S259" s="12">
        <f>'Рейтинговая таблица организаций'!K248</f>
        <v>50</v>
      </c>
      <c r="T259" s="12">
        <f>'Рейтинговая таблица организаций'!L248</f>
        <v>50</v>
      </c>
      <c r="U259" s="12" t="str">
        <f>IF('Рейтинговая таблица организаций'!U248&lt;1,"Отсутствуют комфортные условия",(IF('Рейтинговая таблица организаций'!U248&lt;5,"Количество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59" s="17">
        <f>'Рейтинговая таблица организаций'!U248</f>
        <v>5</v>
      </c>
      <c r="W259" s="12">
        <f>IF('Рейтинговая таблица организаций'!U248&lt;1,0,(IF('Рейтинговая таблица организаций'!U248&lt;4,20,100)))</f>
        <v>100</v>
      </c>
      <c r="X259" s="12" t="s">
        <v>164</v>
      </c>
      <c r="Y259" s="12">
        <f>'Рейтинговая таблица организаций'!X248</f>
        <v>55</v>
      </c>
      <c r="Z259" s="12">
        <f>'Рейтинговая таблица организаций'!Y248</f>
        <v>56</v>
      </c>
      <c r="AA259" s="12" t="str">
        <f>IF('Рейтинговая таблица организаций'!AD248&lt;1,"Отсутствуют условия доступности для инвалидов",(IF('Рейтинговая таблица организаций'!AD248&lt;5,"Количество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59" s="16">
        <f>'Рейтинговая таблица организаций'!AD248</f>
        <v>3</v>
      </c>
      <c r="AC259" s="12">
        <f>IF('Рейтинговая таблица организаций'!AD248&lt;1,0,(IF('Рейтинговая таблица организаций'!AD248&lt;5,20,100)))</f>
        <v>20</v>
      </c>
      <c r="AD259" s="12" t="str">
        <f>IF('Рейтинговая таблица организаций'!AE248&lt;1,"Отсутствуют условия доступности, позволяющие инвалидам получать услуги наравне с другими",(IF('Рейтинговая таблица организаций'!AE248&lt;5,"Количество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59" s="17">
        <f>'Рейтинговая таблица организаций'!AE248</f>
        <v>3</v>
      </c>
      <c r="AF259" s="12">
        <f>IF('Рейтинговая таблица организаций'!AE248&lt;1,0,(IF('Рейтинговая таблица организаций'!AE248&lt;5,20,100)))</f>
        <v>20</v>
      </c>
      <c r="AG259" s="12" t="s">
        <v>165</v>
      </c>
      <c r="AH259" s="12">
        <f>'Рейтинговая таблица организаций'!AF248</f>
        <v>2</v>
      </c>
      <c r="AI259" s="12">
        <f>'Рейтинговая таблица организаций'!AG248</f>
        <v>2</v>
      </c>
      <c r="AJ259" s="12" t="s">
        <v>166</v>
      </c>
      <c r="AK259" s="12">
        <f>'Рейтинговая таблица организаций'!AL248</f>
        <v>55</v>
      </c>
      <c r="AL259" s="12">
        <f>'Рейтинговая таблица организаций'!AM248</f>
        <v>56</v>
      </c>
      <c r="AM259" s="12" t="s">
        <v>167</v>
      </c>
      <c r="AN259" s="12">
        <f>'Рейтинговая таблица организаций'!AN248</f>
        <v>56</v>
      </c>
      <c r="AO259" s="12">
        <f>'Рейтинговая таблица организаций'!AO248</f>
        <v>56</v>
      </c>
      <c r="AP259" s="12" t="s">
        <v>168</v>
      </c>
      <c r="AQ259" s="12">
        <f>'Рейтинговая таблица организаций'!AP248</f>
        <v>54</v>
      </c>
      <c r="AR259" s="12">
        <f>'Рейтинговая таблица организаций'!AQ248</f>
        <v>54</v>
      </c>
      <c r="AS259" s="12" t="s">
        <v>169</v>
      </c>
      <c r="AT259" s="12">
        <f>'Рейтинговая таблица организаций'!AV248</f>
        <v>55</v>
      </c>
      <c r="AU259" s="12">
        <f>'Рейтинговая таблица организаций'!AW248</f>
        <v>56</v>
      </c>
      <c r="AV259" s="12" t="s">
        <v>170</v>
      </c>
      <c r="AW259" s="12">
        <f>'Рейтинговая таблица организаций'!AX248</f>
        <v>55</v>
      </c>
      <c r="AX259" s="12">
        <f>'Рейтинговая таблица организаций'!AY248</f>
        <v>56</v>
      </c>
      <c r="AY259" s="12" t="s">
        <v>171</v>
      </c>
      <c r="AZ259" s="12">
        <f>'Рейтинговая таблица организаций'!AZ248</f>
        <v>56</v>
      </c>
      <c r="BA259" s="12">
        <f>'Рейтинговая таблица организаций'!BA248</f>
        <v>56</v>
      </c>
    </row>
    <row r="260" spans="1:53" ht="15.75">
      <c r="A260" s="9">
        <f>'бланки '!CY251</f>
        <v>247</v>
      </c>
      <c r="B260" s="9" t="str">
        <f>'бланки '!C251</f>
        <v>Муниципальное бюджетное общеобразовательное учреждение Кромского района Орловской области «Кутафинская средняя общеобразовательная школа»</v>
      </c>
      <c r="C260" s="9">
        <f>'для bus.gov.ru'!C249</f>
        <v>27</v>
      </c>
      <c r="D260" s="9">
        <f>'для bus.gov.ru'!D249</f>
        <v>22</v>
      </c>
      <c r="E260" s="15">
        <f>'для bus.gov.ru'!H249</f>
        <v>0.81481481481481477</v>
      </c>
      <c r="F260" s="10" t="s">
        <v>160</v>
      </c>
      <c r="G260" s="11">
        <f>'Рейтинговая таблица организаций'!D249</f>
        <v>13</v>
      </c>
      <c r="H260" s="11">
        <f>'Рейтинговая таблица организаций'!E249</f>
        <v>13</v>
      </c>
      <c r="I260" s="10" t="s">
        <v>161</v>
      </c>
      <c r="J260" s="11">
        <f>'Рейтинговая таблица организаций'!F249</f>
        <v>33.5</v>
      </c>
      <c r="K260" s="11">
        <f>'Рейтинговая таблица организаций'!G249</f>
        <v>51</v>
      </c>
      <c r="L260" s="12" t="str">
        <f>IF('Рейтинговая таблица организаций'!H249&lt;1,"Отсутствуют или не функционируют дистанционные способы взаимодействия",(IF('Рейтинговая таблица организаций'!H249&lt;4,"В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60" s="17">
        <f>'Рейтинговая таблица организаций'!H249</f>
        <v>3</v>
      </c>
      <c r="N260" s="12">
        <f>IF('Рейтинговая таблица организаций'!H249&lt;1,0,(IF('Рейтинговая таблица организаций'!H249&lt;4,30,100)))</f>
        <v>30</v>
      </c>
      <c r="O260" s="12" t="s">
        <v>162</v>
      </c>
      <c r="P260" s="12">
        <f>'Рейтинговая таблица организаций'!I249</f>
        <v>18</v>
      </c>
      <c r="Q260" s="12">
        <f>'Рейтинговая таблица организаций'!J249</f>
        <v>18</v>
      </c>
      <c r="R260" s="12" t="s">
        <v>163</v>
      </c>
      <c r="S260" s="12">
        <f>'Рейтинговая таблица организаций'!K249</f>
        <v>15</v>
      </c>
      <c r="T260" s="12">
        <f>'Рейтинговая таблица организаций'!L249</f>
        <v>15</v>
      </c>
      <c r="U260" s="12" t="str">
        <f>IF('Рейтинговая таблица организаций'!U249&lt;1,"Отсутствуют комфортные условия",(IF('Рейтинговая таблица организаций'!U249&lt;5,"Количество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0" s="17">
        <f>'Рейтинговая таблица организаций'!U249</f>
        <v>5</v>
      </c>
      <c r="W260" s="12">
        <f>IF('Рейтинговая таблица организаций'!U249&lt;1,0,(IF('Рейтинговая таблица организаций'!U249&lt;4,20,100)))</f>
        <v>100</v>
      </c>
      <c r="X260" s="12" t="s">
        <v>164</v>
      </c>
      <c r="Y260" s="12">
        <f>'Рейтинговая таблица организаций'!X249</f>
        <v>22</v>
      </c>
      <c r="Z260" s="12">
        <f>'Рейтинговая таблица организаций'!Y249</f>
        <v>22</v>
      </c>
      <c r="AA260" s="12" t="str">
        <f>IF('Рейтинговая таблица организаций'!AD249&lt;1,"Отсутствуют условия доступности для инвалидов",(IF('Рейтинговая таблица организаций'!AD249&lt;5,"Количество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0" s="16">
        <f>'Рейтинговая таблица организаций'!AD249</f>
        <v>2</v>
      </c>
      <c r="AC260" s="12">
        <f>IF('Рейтинговая таблица организаций'!AD249&lt;1,0,(IF('Рейтинговая таблица организаций'!AD249&lt;5,20,100)))</f>
        <v>20</v>
      </c>
      <c r="AD260" s="12" t="str">
        <f>IF('Рейтинговая таблица организаций'!AE249&lt;1,"Отсутствуют условия доступности, позволяющие инвалидам получать услуги наравне с другими",(IF('Рейтинговая таблица организаций'!AE249&lt;5,"Количество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0" s="17">
        <f>'Рейтинговая таблица организаций'!AE249</f>
        <v>3</v>
      </c>
      <c r="AF260" s="12">
        <f>IF('Рейтинговая таблица организаций'!AE249&lt;1,0,(IF('Рейтинговая таблица организаций'!AE249&lt;5,20,100)))</f>
        <v>20</v>
      </c>
      <c r="AG260" s="12" t="s">
        <v>165</v>
      </c>
      <c r="AH260" s="12">
        <f>'Рейтинговая таблица организаций'!AF249</f>
        <v>2</v>
      </c>
      <c r="AI260" s="12">
        <f>'Рейтинговая таблица организаций'!AG249</f>
        <v>2</v>
      </c>
      <c r="AJ260" s="12" t="s">
        <v>166</v>
      </c>
      <c r="AK260" s="12">
        <f>'Рейтинговая таблица организаций'!AL249</f>
        <v>22</v>
      </c>
      <c r="AL260" s="12">
        <f>'Рейтинговая таблица организаций'!AM249</f>
        <v>22</v>
      </c>
      <c r="AM260" s="12" t="s">
        <v>167</v>
      </c>
      <c r="AN260" s="12">
        <f>'Рейтинговая таблица организаций'!AN249</f>
        <v>22</v>
      </c>
      <c r="AO260" s="12">
        <f>'Рейтинговая таблица организаций'!AO249</f>
        <v>22</v>
      </c>
      <c r="AP260" s="12" t="s">
        <v>168</v>
      </c>
      <c r="AQ260" s="12">
        <f>'Рейтинговая таблица организаций'!AP249</f>
        <v>19</v>
      </c>
      <c r="AR260" s="12">
        <f>'Рейтинговая таблица организаций'!AQ249</f>
        <v>20</v>
      </c>
      <c r="AS260" s="12" t="s">
        <v>169</v>
      </c>
      <c r="AT260" s="12">
        <f>'Рейтинговая таблица организаций'!AV249</f>
        <v>22</v>
      </c>
      <c r="AU260" s="12">
        <f>'Рейтинговая таблица организаций'!AW249</f>
        <v>22</v>
      </c>
      <c r="AV260" s="12" t="s">
        <v>170</v>
      </c>
      <c r="AW260" s="12">
        <f>'Рейтинговая таблица организаций'!AX249</f>
        <v>22</v>
      </c>
      <c r="AX260" s="12">
        <f>'Рейтинговая таблица организаций'!AY249</f>
        <v>22</v>
      </c>
      <c r="AY260" s="12" t="s">
        <v>171</v>
      </c>
      <c r="AZ260" s="12">
        <f>'Рейтинговая таблица организаций'!AZ249</f>
        <v>22</v>
      </c>
      <c r="BA260" s="12">
        <f>'Рейтинговая таблица организаций'!BA249</f>
        <v>22</v>
      </c>
    </row>
    <row r="261" spans="1:53" ht="15.75">
      <c r="A261" s="9">
        <f>'бланки '!CY252</f>
        <v>248</v>
      </c>
      <c r="B261" s="9" t="str">
        <f>'бланки '!C252</f>
        <v>Муниципальное бюджетное общеобразовательное учреждение «Колпнянский лицей» Колпнянского района Орловской области</v>
      </c>
      <c r="C261" s="9">
        <f>'для bus.gov.ru'!C250</f>
        <v>464</v>
      </c>
      <c r="D261" s="9">
        <f>'для bus.gov.ru'!D250</f>
        <v>447</v>
      </c>
      <c r="E261" s="15">
        <f>'для bus.gov.ru'!H250</f>
        <v>0.96336206896551724</v>
      </c>
      <c r="F261" s="10" t="s">
        <v>160</v>
      </c>
      <c r="G261" s="11">
        <f>'Рейтинговая таблица организаций'!D250</f>
        <v>13</v>
      </c>
      <c r="H261" s="11">
        <f>'Рейтинговая таблица организаций'!E250</f>
        <v>13</v>
      </c>
      <c r="I261" s="10" t="s">
        <v>161</v>
      </c>
      <c r="J261" s="11">
        <f>'Рейтинговая таблица организаций'!F250</f>
        <v>41</v>
      </c>
      <c r="K261" s="11">
        <f>'Рейтинговая таблица организаций'!G250</f>
        <v>54</v>
      </c>
      <c r="L261" s="12" t="str">
        <f>IF('Рейтинговая таблица организаций'!H250&lt;1,"Отсутствуют или не функционируют дистанционные способы взаимодействия",(IF('Рейтинговая таблица организаций'!H250&lt;4,"В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1" s="17">
        <f>'Рейтинговая таблица организаций'!H250</f>
        <v>4</v>
      </c>
      <c r="N261" s="12">
        <f>IF('Рейтинговая таблица организаций'!H250&lt;1,0,(IF('Рейтинговая таблица организаций'!H250&lt;4,30,100)))</f>
        <v>100</v>
      </c>
      <c r="O261" s="12" t="s">
        <v>162</v>
      </c>
      <c r="P261" s="12">
        <f>'Рейтинговая таблица организаций'!I250</f>
        <v>339</v>
      </c>
      <c r="Q261" s="12">
        <f>'Рейтинговая таблица организаций'!J250</f>
        <v>340</v>
      </c>
      <c r="R261" s="12" t="s">
        <v>163</v>
      </c>
      <c r="S261" s="12">
        <f>'Рейтинговая таблица организаций'!K250</f>
        <v>363</v>
      </c>
      <c r="T261" s="12">
        <f>'Рейтинговая таблица организаций'!L250</f>
        <v>376</v>
      </c>
      <c r="U261" s="12" t="str">
        <f>IF('Рейтинговая таблица организаций'!U250&lt;1,"Отсутствуют комфортные условия",(IF('Рейтинговая таблица организаций'!U250&lt;5,"Количество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1" s="17">
        <f>'Рейтинговая таблица организаций'!U250</f>
        <v>5</v>
      </c>
      <c r="W261" s="12">
        <f>IF('Рейтинговая таблица организаций'!U250&lt;1,0,(IF('Рейтинговая таблица организаций'!U250&lt;4,20,100)))</f>
        <v>100</v>
      </c>
      <c r="X261" s="12" t="s">
        <v>164</v>
      </c>
      <c r="Y261" s="12">
        <f>'Рейтинговая таблица организаций'!X250</f>
        <v>438</v>
      </c>
      <c r="Z261" s="12">
        <f>'Рейтинговая таблица организаций'!Y250</f>
        <v>447</v>
      </c>
      <c r="AA261" s="12" t="str">
        <f>IF('Рейтинговая таблица организаций'!AD250&lt;1,"Отсутствуют условия доступности для инвалидов",(IF('Рейтинговая таблица организаций'!AD250&lt;5,"Количество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1" s="16">
        <f>'Рейтинговая таблица организаций'!AD250</f>
        <v>1</v>
      </c>
      <c r="AC261" s="12">
        <f>IF('Рейтинговая таблица организаций'!AD250&lt;1,0,(IF('Рейтинговая таблица организаций'!AD250&lt;5,20,100)))</f>
        <v>20</v>
      </c>
      <c r="AD261" s="12" t="str">
        <f>IF('Рейтинговая таблица организаций'!AE250&lt;1,"Отсутствуют условия доступности, позволяющие инвалидам получать услуги наравне с другими",(IF('Рейтинговая таблица организаций'!AE250&lt;5,"Количество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1" s="17">
        <f>'Рейтинговая таблица организаций'!AE250</f>
        <v>3</v>
      </c>
      <c r="AF261" s="12">
        <f>IF('Рейтинговая таблица организаций'!AE250&lt;1,0,(IF('Рейтинговая таблица организаций'!AE250&lt;5,20,100)))</f>
        <v>20</v>
      </c>
      <c r="AG261" s="12" t="s">
        <v>165</v>
      </c>
      <c r="AH261" s="12">
        <f>'Рейтинговая таблица организаций'!AF250</f>
        <v>39</v>
      </c>
      <c r="AI261" s="12">
        <f>'Рейтинговая таблица организаций'!AG250</f>
        <v>39</v>
      </c>
      <c r="AJ261" s="12" t="s">
        <v>166</v>
      </c>
      <c r="AK261" s="12">
        <f>'Рейтинговая таблица организаций'!AL250</f>
        <v>428</v>
      </c>
      <c r="AL261" s="12">
        <f>'Рейтинговая таблица организаций'!AM250</f>
        <v>447</v>
      </c>
      <c r="AM261" s="12" t="s">
        <v>167</v>
      </c>
      <c r="AN261" s="12">
        <f>'Рейтинговая таблица организаций'!AN250</f>
        <v>433</v>
      </c>
      <c r="AO261" s="12">
        <f>'Рейтинговая таблица организаций'!AO250</f>
        <v>447</v>
      </c>
      <c r="AP261" s="12" t="s">
        <v>168</v>
      </c>
      <c r="AQ261" s="12">
        <f>'Рейтинговая таблица организаций'!AP250</f>
        <v>335</v>
      </c>
      <c r="AR261" s="12">
        <f>'Рейтинговая таблица организаций'!AQ250</f>
        <v>345</v>
      </c>
      <c r="AS261" s="12" t="s">
        <v>169</v>
      </c>
      <c r="AT261" s="12">
        <f>'Рейтинговая таблица организаций'!AV250</f>
        <v>430</v>
      </c>
      <c r="AU261" s="12">
        <f>'Рейтинговая таблица организаций'!AW250</f>
        <v>447</v>
      </c>
      <c r="AV261" s="12" t="s">
        <v>170</v>
      </c>
      <c r="AW261" s="12">
        <f>'Рейтинговая таблица организаций'!AX250</f>
        <v>439</v>
      </c>
      <c r="AX261" s="12">
        <f>'Рейтинговая таблица организаций'!AY250</f>
        <v>447</v>
      </c>
      <c r="AY261" s="12" t="s">
        <v>171</v>
      </c>
      <c r="AZ261" s="12">
        <f>'Рейтинговая таблица организаций'!AZ250</f>
        <v>441</v>
      </c>
      <c r="BA261" s="12">
        <f>'Рейтинговая таблица организаций'!BA250</f>
        <v>447</v>
      </c>
    </row>
    <row r="262" spans="1:53" ht="15.75">
      <c r="A262" s="9">
        <f>'бланки '!CY253</f>
        <v>249</v>
      </c>
      <c r="B262" s="9" t="str">
        <f>'бланки '!C253</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62" s="9">
        <f>'для bus.gov.ru'!C251</f>
        <v>103</v>
      </c>
      <c r="D262" s="9">
        <f>'для bus.gov.ru'!D251</f>
        <v>80</v>
      </c>
      <c r="E262" s="15">
        <f>'для bus.gov.ru'!H251</f>
        <v>0.77669902912621358</v>
      </c>
      <c r="F262" s="10" t="s">
        <v>160</v>
      </c>
      <c r="G262" s="11">
        <f>'Рейтинговая таблица организаций'!D251</f>
        <v>13</v>
      </c>
      <c r="H262" s="11">
        <f>'Рейтинговая таблица организаций'!E251</f>
        <v>13</v>
      </c>
      <c r="I262" s="10" t="s">
        <v>161</v>
      </c>
      <c r="J262" s="11">
        <f>'Рейтинговая таблица организаций'!F251</f>
        <v>56</v>
      </c>
      <c r="K262" s="11">
        <f>'Рейтинговая таблица организаций'!G251</f>
        <v>56</v>
      </c>
      <c r="L262" s="12" t="str">
        <f>IF('Рейтинговая таблица организаций'!H251&lt;1,"Отсутствуют или не функционируют дистанционные способы взаимодействия",(IF('Рейтинговая таблица организаций'!H251&lt;4,"В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2" s="17">
        <f>'Рейтинговая таблица организаций'!H251</f>
        <v>4</v>
      </c>
      <c r="N262" s="12">
        <f>IF('Рейтинговая таблица организаций'!H251&lt;1,0,(IF('Рейтинговая таблица организаций'!H251&lt;4,30,100)))</f>
        <v>100</v>
      </c>
      <c r="O262" s="12" t="s">
        <v>162</v>
      </c>
      <c r="P262" s="12">
        <f>'Рейтинговая таблица организаций'!I251</f>
        <v>79</v>
      </c>
      <c r="Q262" s="12">
        <f>'Рейтинговая таблица организаций'!J251</f>
        <v>80</v>
      </c>
      <c r="R262" s="12" t="s">
        <v>163</v>
      </c>
      <c r="S262" s="12">
        <f>'Рейтинговая таблица организаций'!K251</f>
        <v>80</v>
      </c>
      <c r="T262" s="12">
        <f>'Рейтинговая таблица организаций'!L251</f>
        <v>80</v>
      </c>
      <c r="U262" s="12" t="str">
        <f>IF('Рейтинговая таблица организаций'!U251&lt;1,"Отсутствуют комфортные условия",(IF('Рейтинговая таблица организаций'!U251&lt;5,"Количество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2" s="17">
        <f>'Рейтинговая таблица организаций'!U251</f>
        <v>5</v>
      </c>
      <c r="W262" s="12">
        <f>IF('Рейтинговая таблица организаций'!U251&lt;1,0,(IF('Рейтинговая таблица организаций'!U251&lt;4,20,100)))</f>
        <v>100</v>
      </c>
      <c r="X262" s="12" t="s">
        <v>164</v>
      </c>
      <c r="Y262" s="12">
        <f>'Рейтинговая таблица организаций'!X251</f>
        <v>80</v>
      </c>
      <c r="Z262" s="12">
        <f>'Рейтинговая таблица организаций'!Y251</f>
        <v>80</v>
      </c>
      <c r="AA262" s="12" t="str">
        <f>IF('Рейтинговая таблица организаций'!AD251&lt;1,"Отсутствуют условия доступности для инвалидов",(IF('Рейтинговая таблица организаций'!AD251&lt;5,"Количество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2" s="16">
        <f>'Рейтинговая таблица организаций'!AD251</f>
        <v>1</v>
      </c>
      <c r="AC262" s="12">
        <f>IF('Рейтинговая таблица организаций'!AD251&lt;1,0,(IF('Рейтинговая таблица организаций'!AD251&lt;5,20,100)))</f>
        <v>20</v>
      </c>
      <c r="AD262" s="12" t="str">
        <f>IF('Рейтинговая таблица организаций'!AE251&lt;1,"Отсутствуют условия доступности, позволяющие инвалидам получать услуги наравне с другими",(IF('Рейтинговая таблица организаций'!AE251&lt;5,"Количество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2" s="17">
        <f>'Рейтинговая таблица организаций'!AE251</f>
        <v>4</v>
      </c>
      <c r="AF262" s="12">
        <f>IF('Рейтинговая таблица организаций'!AE251&lt;1,0,(IF('Рейтинговая таблица организаций'!AE251&lt;5,20,100)))</f>
        <v>20</v>
      </c>
      <c r="AG262" s="12" t="s">
        <v>165</v>
      </c>
      <c r="AH262" s="12">
        <f>'Рейтинговая таблица организаций'!AF251</f>
        <v>15</v>
      </c>
      <c r="AI262" s="12">
        <f>'Рейтинговая таблица организаций'!AG251</f>
        <v>15</v>
      </c>
      <c r="AJ262" s="12" t="s">
        <v>166</v>
      </c>
      <c r="AK262" s="12">
        <f>'Рейтинговая таблица организаций'!AL251</f>
        <v>80</v>
      </c>
      <c r="AL262" s="12">
        <f>'Рейтинговая таблица организаций'!AM251</f>
        <v>80</v>
      </c>
      <c r="AM262" s="12" t="s">
        <v>167</v>
      </c>
      <c r="AN262" s="12">
        <f>'Рейтинговая таблица организаций'!AN251</f>
        <v>80</v>
      </c>
      <c r="AO262" s="12">
        <f>'Рейтинговая таблица организаций'!AO251</f>
        <v>80</v>
      </c>
      <c r="AP262" s="12" t="s">
        <v>168</v>
      </c>
      <c r="AQ262" s="12">
        <f>'Рейтинговая таблица организаций'!AP251</f>
        <v>70</v>
      </c>
      <c r="AR262" s="12">
        <f>'Рейтинговая таблица организаций'!AQ251</f>
        <v>70</v>
      </c>
      <c r="AS262" s="12" t="s">
        <v>169</v>
      </c>
      <c r="AT262" s="12">
        <f>'Рейтинговая таблица организаций'!AV251</f>
        <v>79</v>
      </c>
      <c r="AU262" s="12">
        <f>'Рейтинговая таблица организаций'!AW251</f>
        <v>80</v>
      </c>
      <c r="AV262" s="12" t="s">
        <v>170</v>
      </c>
      <c r="AW262" s="12">
        <f>'Рейтинговая таблица организаций'!AX251</f>
        <v>80</v>
      </c>
      <c r="AX262" s="12">
        <f>'Рейтинговая таблица организаций'!AY251</f>
        <v>80</v>
      </c>
      <c r="AY262" s="12" t="s">
        <v>171</v>
      </c>
      <c r="AZ262" s="12">
        <f>'Рейтинговая таблица организаций'!AZ251</f>
        <v>79</v>
      </c>
      <c r="BA262" s="12">
        <f>'Рейтинговая таблица организаций'!BA251</f>
        <v>80</v>
      </c>
    </row>
    <row r="263" spans="1:53" ht="15.75">
      <c r="A263" s="9">
        <f>'бланки '!CY254</f>
        <v>250</v>
      </c>
      <c r="B263" s="9" t="str">
        <f>'бланки '!C254</f>
        <v>Муниципальное бюджетное общеобразовательное учреждение «Знаменская основная общеобразовательная школа» Колпнянского района Орловской области</v>
      </c>
      <c r="C263" s="9">
        <f>'для bus.gov.ru'!C252</f>
        <v>31</v>
      </c>
      <c r="D263" s="9">
        <f>'для bus.gov.ru'!D252</f>
        <v>30</v>
      </c>
      <c r="E263" s="15">
        <f>'для bus.gov.ru'!H252</f>
        <v>0.967741935483871</v>
      </c>
      <c r="F263" s="10" t="s">
        <v>160</v>
      </c>
      <c r="G263" s="11">
        <f>'Рейтинговая таблица организаций'!D252</f>
        <v>14</v>
      </c>
      <c r="H263" s="11">
        <f>'Рейтинговая таблица организаций'!E252</f>
        <v>14</v>
      </c>
      <c r="I263" s="10" t="s">
        <v>161</v>
      </c>
      <c r="J263" s="11">
        <f>'Рейтинговая таблица организаций'!F252</f>
        <v>56</v>
      </c>
      <c r="K263" s="11">
        <f>'Рейтинговая таблица организаций'!G252</f>
        <v>56</v>
      </c>
      <c r="L263" s="12" t="str">
        <f>IF('Рейтинговая таблица организаций'!H252&lt;1,"Отсутствуют или не функционируют дистанционные способы взаимодействия",(IF('Рейтинговая таблица организаций'!H252&lt;4,"В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3" s="17">
        <f>'Рейтинговая таблица организаций'!H252</f>
        <v>4</v>
      </c>
      <c r="N263" s="12">
        <f>IF('Рейтинговая таблица организаций'!H252&lt;1,0,(IF('Рейтинговая таблица организаций'!H252&lt;4,30,100)))</f>
        <v>100</v>
      </c>
      <c r="O263" s="12" t="s">
        <v>162</v>
      </c>
      <c r="P263" s="12">
        <f>'Рейтинговая таблица организаций'!I252</f>
        <v>23</v>
      </c>
      <c r="Q263" s="12">
        <f>'Рейтинговая таблица организаций'!J252</f>
        <v>23</v>
      </c>
      <c r="R263" s="12" t="s">
        <v>163</v>
      </c>
      <c r="S263" s="12">
        <f>'Рейтинговая таблица организаций'!K252</f>
        <v>20</v>
      </c>
      <c r="T263" s="12">
        <f>'Рейтинговая таблица организаций'!L252</f>
        <v>20</v>
      </c>
      <c r="U263" s="12" t="str">
        <f>IF('Рейтинговая таблица организаций'!U252&lt;1,"Отсутствуют комфортные условия",(IF('Рейтинговая таблица организаций'!U252&lt;5,"Количество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3" s="17">
        <f>'Рейтинговая таблица организаций'!U252</f>
        <v>5</v>
      </c>
      <c r="W263" s="12">
        <f>IF('Рейтинговая таблица организаций'!U252&lt;1,0,(IF('Рейтинговая таблица организаций'!U252&lt;4,20,100)))</f>
        <v>100</v>
      </c>
      <c r="X263" s="12" t="s">
        <v>164</v>
      </c>
      <c r="Y263" s="12">
        <f>'Рейтинговая таблица организаций'!X252</f>
        <v>30</v>
      </c>
      <c r="Z263" s="12">
        <f>'Рейтинговая таблица организаций'!Y252</f>
        <v>30</v>
      </c>
      <c r="AA263" s="12" t="str">
        <f>IF('Рейтинговая таблица организаций'!AD252&lt;1,"Отсутствуют условия доступности для инвалидов",(IF('Рейтинговая таблица организаций'!AD252&lt;5,"Количество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3" s="16">
        <f>'Рейтинговая таблица организаций'!AD252</f>
        <v>1</v>
      </c>
      <c r="AC263" s="12">
        <f>IF('Рейтинговая таблица организаций'!AD252&lt;1,0,(IF('Рейтинговая таблица организаций'!AD252&lt;5,20,100)))</f>
        <v>20</v>
      </c>
      <c r="AD263" s="12" t="str">
        <f>IF('Рейтинговая таблица организаций'!AE252&lt;1,"Отсутствуют условия доступности, позволяющие инвалидам получать услуги наравне с другими",(IF('Рейтинговая таблица организаций'!AE252&lt;5,"Количество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3" s="17">
        <f>'Рейтинговая таблица организаций'!AE252</f>
        <v>5</v>
      </c>
      <c r="AF263" s="12">
        <f>IF('Рейтинговая таблица организаций'!AE252&lt;1,0,(IF('Рейтинговая таблица организаций'!AE252&lt;5,20,100)))</f>
        <v>100</v>
      </c>
      <c r="AG263" s="12" t="s">
        <v>165</v>
      </c>
      <c r="AH263" s="12">
        <f>'Рейтинговая таблица организаций'!AF252</f>
        <v>3</v>
      </c>
      <c r="AI263" s="12">
        <f>'Рейтинговая таблица организаций'!AG252</f>
        <v>3</v>
      </c>
      <c r="AJ263" s="12" t="s">
        <v>166</v>
      </c>
      <c r="AK263" s="12">
        <f>'Рейтинговая таблица организаций'!AL252</f>
        <v>29</v>
      </c>
      <c r="AL263" s="12">
        <f>'Рейтинговая таблица организаций'!AM252</f>
        <v>30</v>
      </c>
      <c r="AM263" s="12" t="s">
        <v>167</v>
      </c>
      <c r="AN263" s="12">
        <f>'Рейтинговая таблица организаций'!AN252</f>
        <v>30</v>
      </c>
      <c r="AO263" s="12">
        <f>'Рейтинговая таблица организаций'!AO252</f>
        <v>30</v>
      </c>
      <c r="AP263" s="12" t="s">
        <v>168</v>
      </c>
      <c r="AQ263" s="12">
        <f>'Рейтинговая таблица организаций'!AP252</f>
        <v>24</v>
      </c>
      <c r="AR263" s="12">
        <f>'Рейтинговая таблица организаций'!AQ252</f>
        <v>24</v>
      </c>
      <c r="AS263" s="12" t="s">
        <v>169</v>
      </c>
      <c r="AT263" s="12">
        <f>'Рейтинговая таблица организаций'!AV252</f>
        <v>29</v>
      </c>
      <c r="AU263" s="12">
        <f>'Рейтинговая таблица организаций'!AW252</f>
        <v>30</v>
      </c>
      <c r="AV263" s="12" t="s">
        <v>170</v>
      </c>
      <c r="AW263" s="12">
        <f>'Рейтинговая таблица организаций'!AX252</f>
        <v>29</v>
      </c>
      <c r="AX263" s="12">
        <f>'Рейтинговая таблица организаций'!AY252</f>
        <v>30</v>
      </c>
      <c r="AY263" s="12" t="s">
        <v>171</v>
      </c>
      <c r="AZ263" s="12">
        <f>'Рейтинговая таблица организаций'!AZ252</f>
        <v>30</v>
      </c>
      <c r="BA263" s="12">
        <f>'Рейтинговая таблица организаций'!BA252</f>
        <v>30</v>
      </c>
    </row>
    <row r="264" spans="1:53" ht="15.75">
      <c r="A264" s="9">
        <f>'бланки '!CY255</f>
        <v>251</v>
      </c>
      <c r="B264" s="9" t="str">
        <f>'бланки '!C255</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64" s="9">
        <f>'для bus.gov.ru'!C253</f>
        <v>159</v>
      </c>
      <c r="D264" s="9">
        <f>'для bus.gov.ru'!D253</f>
        <v>120</v>
      </c>
      <c r="E264" s="15">
        <f>'для bus.gov.ru'!H253</f>
        <v>0.75471698113207553</v>
      </c>
      <c r="F264" s="10" t="s">
        <v>160</v>
      </c>
      <c r="G264" s="11">
        <f>'Рейтинговая таблица организаций'!D253</f>
        <v>14</v>
      </c>
      <c r="H264" s="11">
        <f>'Рейтинговая таблица организаций'!E253</f>
        <v>14</v>
      </c>
      <c r="I264" s="10" t="s">
        <v>161</v>
      </c>
      <c r="J264" s="11">
        <f>'Рейтинговая таблица организаций'!F253</f>
        <v>59</v>
      </c>
      <c r="K264" s="11">
        <f>'Рейтинговая таблица организаций'!G253</f>
        <v>60</v>
      </c>
      <c r="L264" s="12" t="str">
        <f>IF('Рейтинговая таблица организаций'!H253&lt;1,"Отсутствуют или не функционируют дистанционные способы взаимодействия",(IF('Рейтинговая таблица организаций'!H253&lt;4,"В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4" s="17">
        <f>'Рейтинговая таблица организаций'!H253</f>
        <v>4</v>
      </c>
      <c r="N264" s="12">
        <f>IF('Рейтинговая таблица организаций'!H253&lt;1,0,(IF('Рейтинговая таблица организаций'!H253&lt;4,30,100)))</f>
        <v>100</v>
      </c>
      <c r="O264" s="12" t="s">
        <v>162</v>
      </c>
      <c r="P264" s="12">
        <f>'Рейтинговая таблица организаций'!I253</f>
        <v>101</v>
      </c>
      <c r="Q264" s="12">
        <f>'Рейтинговая таблица организаций'!J253</f>
        <v>102</v>
      </c>
      <c r="R264" s="12" t="s">
        <v>163</v>
      </c>
      <c r="S264" s="12">
        <f>'Рейтинговая таблица организаций'!K253</f>
        <v>83</v>
      </c>
      <c r="T264" s="12">
        <f>'Рейтинговая таблица организаций'!L253</f>
        <v>84</v>
      </c>
      <c r="U264" s="12" t="str">
        <f>IF('Рейтинговая таблица организаций'!U253&lt;1,"Отсутствуют комфортные условия",(IF('Рейтинговая таблица организаций'!U253&lt;5,"Количество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4" s="17">
        <f>'Рейтинговая таблица организаций'!U253</f>
        <v>5</v>
      </c>
      <c r="W264" s="12">
        <f>IF('Рейтинговая таблица организаций'!U253&lt;1,0,(IF('Рейтинговая таблица организаций'!U253&lt;4,20,100)))</f>
        <v>100</v>
      </c>
      <c r="X264" s="12" t="s">
        <v>164</v>
      </c>
      <c r="Y264" s="12">
        <f>'Рейтинговая таблица организаций'!X253</f>
        <v>116</v>
      </c>
      <c r="Z264" s="12">
        <f>'Рейтинговая таблица организаций'!Y253</f>
        <v>120</v>
      </c>
      <c r="AA264" s="12" t="str">
        <f>IF('Рейтинговая таблица организаций'!AD253&lt;1,"Отсутствуют условия доступности для инвалидов",(IF('Рейтинговая таблица организаций'!AD253&lt;5,"Количество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4" s="16">
        <f>'Рейтинговая таблица организаций'!AD253</f>
        <v>2</v>
      </c>
      <c r="AC264" s="12">
        <f>IF('Рейтинговая таблица организаций'!AD253&lt;1,0,(IF('Рейтинговая таблица организаций'!AD253&lt;5,20,100)))</f>
        <v>20</v>
      </c>
      <c r="AD264" s="12" t="str">
        <f>IF('Рейтинговая таблица организаций'!AE253&lt;1,"Отсутствуют условия доступности, позволяющие инвалидам получать услуги наравне с другими",(IF('Рейтинговая таблица организаций'!AE253&lt;5,"Количество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64" s="17">
        <f>'Рейтинговая таблица организаций'!AE253</f>
        <v>5</v>
      </c>
      <c r="AF264" s="12">
        <f>IF('Рейтинговая таблица организаций'!AE253&lt;1,0,(IF('Рейтинговая таблица организаций'!AE253&lt;5,20,100)))</f>
        <v>100</v>
      </c>
      <c r="AG264" s="12" t="s">
        <v>165</v>
      </c>
      <c r="AH264" s="12">
        <f>'Рейтинговая таблица организаций'!AF253</f>
        <v>11</v>
      </c>
      <c r="AI264" s="12">
        <f>'Рейтинговая таблица организаций'!AG253</f>
        <v>11</v>
      </c>
      <c r="AJ264" s="12" t="s">
        <v>166</v>
      </c>
      <c r="AK264" s="12">
        <f>'Рейтинговая таблица организаций'!AL253</f>
        <v>119</v>
      </c>
      <c r="AL264" s="12">
        <f>'Рейтинговая таблица организаций'!AM253</f>
        <v>120</v>
      </c>
      <c r="AM264" s="12" t="s">
        <v>167</v>
      </c>
      <c r="AN264" s="12">
        <f>'Рейтинговая таблица организаций'!AN253</f>
        <v>117</v>
      </c>
      <c r="AO264" s="12">
        <f>'Рейтинговая таблица организаций'!AO253</f>
        <v>120</v>
      </c>
      <c r="AP264" s="12" t="s">
        <v>168</v>
      </c>
      <c r="AQ264" s="12">
        <f>'Рейтинговая таблица организаций'!AP253</f>
        <v>103</v>
      </c>
      <c r="AR264" s="12">
        <f>'Рейтинговая таблица организаций'!AQ253</f>
        <v>103</v>
      </c>
      <c r="AS264" s="12" t="s">
        <v>169</v>
      </c>
      <c r="AT264" s="12">
        <f>'Рейтинговая таблица организаций'!AV253</f>
        <v>117</v>
      </c>
      <c r="AU264" s="12">
        <f>'Рейтинговая таблица организаций'!AW253</f>
        <v>120</v>
      </c>
      <c r="AV264" s="12" t="s">
        <v>170</v>
      </c>
      <c r="AW264" s="12">
        <f>'Рейтинговая таблица организаций'!AX253</f>
        <v>117</v>
      </c>
      <c r="AX264" s="12">
        <f>'Рейтинговая таблица организаций'!AY253</f>
        <v>120</v>
      </c>
      <c r="AY264" s="12" t="s">
        <v>171</v>
      </c>
      <c r="AZ264" s="12">
        <f>'Рейтинговая таблица организаций'!AZ253</f>
        <v>119</v>
      </c>
      <c r="BA264" s="12">
        <f>'Рейтинговая таблица организаций'!BA253</f>
        <v>120</v>
      </c>
    </row>
    <row r="265" spans="1:53" ht="15.75">
      <c r="A265" s="9">
        <f>'бланки '!CY256</f>
        <v>252</v>
      </c>
      <c r="B265" s="9" t="str">
        <f>'бланки '!C256</f>
        <v>Муниципальное бюджетное общеобразовательное учреждение «Карловская основная общеобразовательная школа» Колпнянского района Орловской области</v>
      </c>
      <c r="C265" s="9">
        <f>'для bus.gov.ru'!C254</f>
        <v>35</v>
      </c>
      <c r="D265" s="9">
        <f>'для bus.gov.ru'!D254</f>
        <v>28</v>
      </c>
      <c r="E265" s="15">
        <f>'для bus.gov.ru'!H254</f>
        <v>0.8</v>
      </c>
      <c r="F265" s="10" t="s">
        <v>160</v>
      </c>
      <c r="G265" s="11">
        <f>'Рейтинговая таблица организаций'!D254</f>
        <v>12</v>
      </c>
      <c r="H265" s="11">
        <f>'Рейтинговая таблица организаций'!E254</f>
        <v>12</v>
      </c>
      <c r="I265" s="10" t="s">
        <v>161</v>
      </c>
      <c r="J265" s="11">
        <f>'Рейтинговая таблица организаций'!F254</f>
        <v>48</v>
      </c>
      <c r="K265" s="11">
        <f>'Рейтинговая таблица организаций'!G254</f>
        <v>53</v>
      </c>
      <c r="L265" s="12" t="str">
        <f>IF('Рейтинговая таблица организаций'!H254&lt;1,"Отсутствуют или не функционируют дистанционные способы взаимодействия",(IF('Рейтинговая таблица организаций'!H254&lt;4,"В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5" s="17">
        <f>'Рейтинговая таблица организаций'!H254</f>
        <v>4</v>
      </c>
      <c r="N265" s="12">
        <f>IF('Рейтинговая таблица организаций'!H254&lt;1,0,(IF('Рейтинговая таблица организаций'!H254&lt;4,30,100)))</f>
        <v>100</v>
      </c>
      <c r="O265" s="12" t="s">
        <v>162</v>
      </c>
      <c r="P265" s="12">
        <f>'Рейтинговая таблица организаций'!I254</f>
        <v>23</v>
      </c>
      <c r="Q265" s="12">
        <f>'Рейтинговая таблица организаций'!J254</f>
        <v>24</v>
      </c>
      <c r="R265" s="12" t="s">
        <v>163</v>
      </c>
      <c r="S265" s="12">
        <f>'Рейтинговая таблица организаций'!K254</f>
        <v>22</v>
      </c>
      <c r="T265" s="12">
        <f>'Рейтинговая таблица организаций'!L254</f>
        <v>23</v>
      </c>
      <c r="U265" s="12" t="str">
        <f>IF('Рейтинговая таблица организаций'!U254&lt;1,"Отсутствуют комфортные условия",(IF('Рейтинговая таблица организаций'!U254&lt;5,"Количество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5" s="17">
        <f>'Рейтинговая таблица организаций'!U254</f>
        <v>5</v>
      </c>
      <c r="W265" s="12">
        <f>IF('Рейтинговая таблица организаций'!U254&lt;1,0,(IF('Рейтинговая таблица организаций'!U254&lt;4,20,100)))</f>
        <v>100</v>
      </c>
      <c r="X265" s="12" t="s">
        <v>164</v>
      </c>
      <c r="Y265" s="12">
        <f>'Рейтинговая таблица организаций'!X254</f>
        <v>28</v>
      </c>
      <c r="Z265" s="12">
        <f>'Рейтинговая таблица организаций'!Y254</f>
        <v>28</v>
      </c>
      <c r="AA265" s="12" t="str">
        <f>IF('Рейтинговая таблица организаций'!AD254&lt;1,"Отсутствуют условия доступности для инвалидов",(IF('Рейтинговая таблица организаций'!AD254&lt;5,"Количество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65" s="16">
        <f>'Рейтинговая таблица организаций'!AD254</f>
        <v>2</v>
      </c>
      <c r="AC265" s="12">
        <f>IF('Рейтинговая таблица организаций'!AD254&lt;1,0,(IF('Рейтинговая таблица организаций'!AD254&lt;5,20,100)))</f>
        <v>20</v>
      </c>
      <c r="AD265" s="12" t="str">
        <f>IF('Рейтинговая таблица организаций'!AE254&lt;1,"Отсутствуют условия доступности, позволяющие инвалидам получать услуги наравне с другими",(IF('Рейтинговая таблица организаций'!AE254&lt;5,"Количество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5" s="17">
        <f>'Рейтинговая таблица организаций'!AE254</f>
        <v>4</v>
      </c>
      <c r="AF265" s="12">
        <f>IF('Рейтинговая таблица организаций'!AE254&lt;1,0,(IF('Рейтинговая таблица организаций'!AE254&lt;5,20,100)))</f>
        <v>20</v>
      </c>
      <c r="AG265" s="12" t="s">
        <v>165</v>
      </c>
      <c r="AH265" s="12">
        <f>'Рейтинговая таблица организаций'!AF254</f>
        <v>14</v>
      </c>
      <c r="AI265" s="12">
        <f>'Рейтинговая таблица организаций'!AG254</f>
        <v>16</v>
      </c>
      <c r="AJ265" s="12" t="s">
        <v>166</v>
      </c>
      <c r="AK265" s="12">
        <f>'Рейтинговая таблица организаций'!AL254</f>
        <v>28</v>
      </c>
      <c r="AL265" s="12">
        <f>'Рейтинговая таблица организаций'!AM254</f>
        <v>28</v>
      </c>
      <c r="AM265" s="12" t="s">
        <v>167</v>
      </c>
      <c r="AN265" s="12">
        <f>'Рейтинговая таблица организаций'!AN254</f>
        <v>27</v>
      </c>
      <c r="AO265" s="12">
        <f>'Рейтинговая таблица организаций'!AO254</f>
        <v>28</v>
      </c>
      <c r="AP265" s="12" t="s">
        <v>168</v>
      </c>
      <c r="AQ265" s="12">
        <f>'Рейтинговая таблица организаций'!AP254</f>
        <v>27</v>
      </c>
      <c r="AR265" s="12">
        <f>'Рейтинговая таблица организаций'!AQ254</f>
        <v>27</v>
      </c>
      <c r="AS265" s="12" t="s">
        <v>169</v>
      </c>
      <c r="AT265" s="12">
        <f>'Рейтинговая таблица организаций'!AV254</f>
        <v>28</v>
      </c>
      <c r="AU265" s="12">
        <f>'Рейтинговая таблица организаций'!AW254</f>
        <v>28</v>
      </c>
      <c r="AV265" s="12" t="s">
        <v>170</v>
      </c>
      <c r="AW265" s="12">
        <f>'Рейтинговая таблица организаций'!AX254</f>
        <v>28</v>
      </c>
      <c r="AX265" s="12">
        <f>'Рейтинговая таблица организаций'!AY254</f>
        <v>28</v>
      </c>
      <c r="AY265" s="12" t="s">
        <v>171</v>
      </c>
      <c r="AZ265" s="12">
        <f>'Рейтинговая таблица организаций'!AZ254</f>
        <v>28</v>
      </c>
      <c r="BA265" s="12">
        <f>'Рейтинговая таблица организаций'!BA254</f>
        <v>28</v>
      </c>
    </row>
    <row r="266" spans="1:53" ht="15.75">
      <c r="A266" s="9">
        <f>'бланки '!CY257</f>
        <v>253</v>
      </c>
      <c r="B266" s="9" t="str">
        <f>'бланки '!C257</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66" s="9">
        <f>'для bus.gov.ru'!C255</f>
        <v>44</v>
      </c>
      <c r="D266" s="9">
        <f>'для bus.gov.ru'!D255</f>
        <v>47</v>
      </c>
      <c r="E266" s="15">
        <f>'для bus.gov.ru'!H255</f>
        <v>1.0681818181818181</v>
      </c>
      <c r="F266" s="10" t="s">
        <v>160</v>
      </c>
      <c r="G266" s="11">
        <f>'Рейтинговая таблица организаций'!D255</f>
        <v>14</v>
      </c>
      <c r="H266" s="11">
        <f>'Рейтинговая таблица организаций'!E255</f>
        <v>14</v>
      </c>
      <c r="I266" s="10" t="s">
        <v>161</v>
      </c>
      <c r="J266" s="11">
        <f>'Рейтинговая таблица организаций'!F255</f>
        <v>56</v>
      </c>
      <c r="K266" s="11">
        <f>'Рейтинговая таблица организаций'!G255</f>
        <v>57</v>
      </c>
      <c r="L266" s="12" t="str">
        <f>IF('Рейтинговая таблица организаций'!H255&lt;1,"Отсутствуют или не функционируют дистанционные способы взаимодействия",(IF('Рейтинговая таблица организаций'!H255&lt;4,"В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6" s="17">
        <f>'Рейтинговая таблица организаций'!H255</f>
        <v>4</v>
      </c>
      <c r="N266" s="12">
        <f>IF('Рейтинговая таблица организаций'!H255&lt;1,0,(IF('Рейтинговая таблица организаций'!H255&lt;4,30,100)))</f>
        <v>100</v>
      </c>
      <c r="O266" s="12" t="s">
        <v>162</v>
      </c>
      <c r="P266" s="12">
        <f>'Рейтинговая таблица организаций'!I255</f>
        <v>43</v>
      </c>
      <c r="Q266" s="12">
        <f>'Рейтинговая таблица организаций'!J255</f>
        <v>43</v>
      </c>
      <c r="R266" s="12" t="s">
        <v>163</v>
      </c>
      <c r="S266" s="12">
        <f>'Рейтинговая таблица организаций'!K255</f>
        <v>42</v>
      </c>
      <c r="T266" s="12">
        <f>'Рейтинговая таблица организаций'!L255</f>
        <v>42</v>
      </c>
      <c r="U266" s="12" t="str">
        <f>IF('Рейтинговая таблица организаций'!U255&lt;1,"Отсутствуют комфортные условия",(IF('Рейтинговая таблица организаций'!U255&lt;5,"Количество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6" s="17">
        <f>'Рейтинговая таблица организаций'!U255</f>
        <v>5</v>
      </c>
      <c r="W266" s="12">
        <f>IF('Рейтинговая таблица организаций'!U255&lt;1,0,(IF('Рейтинговая таблица организаций'!U255&lt;4,20,100)))</f>
        <v>100</v>
      </c>
      <c r="X266" s="12" t="s">
        <v>164</v>
      </c>
      <c r="Y266" s="12">
        <f>'Рейтинговая таблица организаций'!X255</f>
        <v>45</v>
      </c>
      <c r="Z266" s="12">
        <f>'Рейтинговая таблица организаций'!Y255</f>
        <v>47</v>
      </c>
      <c r="AA266" s="12" t="str">
        <f>IF('Рейтинговая таблица организаций'!AD255&lt;1,"Отсутствуют условия доступности для инвалидов",(IF('Рейтинговая таблица организаций'!AD255&lt;5,"Количество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6" s="16">
        <f>'Рейтинговая таблица организаций'!AD255</f>
        <v>0</v>
      </c>
      <c r="AC266" s="12">
        <f>IF('Рейтинговая таблица организаций'!AD255&lt;1,0,(IF('Рейтинговая таблица организаций'!AD255&lt;5,20,100)))</f>
        <v>0</v>
      </c>
      <c r="AD266" s="12" t="str">
        <f>IF('Рейтинговая таблица организаций'!AE255&lt;1,"Отсутствуют условия доступности, позволяющие инвалидам получать услуги наравне с другими",(IF('Рейтинговая таблица организаций'!AE255&lt;5,"Количество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6" s="17">
        <f>'Рейтинговая таблица организаций'!AE255</f>
        <v>3</v>
      </c>
      <c r="AF266" s="12">
        <f>IF('Рейтинговая таблица организаций'!AE255&lt;1,0,(IF('Рейтинговая таблица организаций'!AE255&lt;5,20,100)))</f>
        <v>20</v>
      </c>
      <c r="AG266" s="12" t="s">
        <v>165</v>
      </c>
      <c r="AH266" s="12">
        <f>'Рейтинговая таблица организаций'!AF255</f>
        <v>3</v>
      </c>
      <c r="AI266" s="12">
        <f>'Рейтинговая таблица организаций'!AG255</f>
        <v>3</v>
      </c>
      <c r="AJ266" s="12" t="s">
        <v>166</v>
      </c>
      <c r="AK266" s="12">
        <f>'Рейтинговая таблица организаций'!AL255</f>
        <v>47</v>
      </c>
      <c r="AL266" s="12">
        <f>'Рейтинговая таблица организаций'!AM255</f>
        <v>47</v>
      </c>
      <c r="AM266" s="12" t="s">
        <v>167</v>
      </c>
      <c r="AN266" s="12">
        <f>'Рейтинговая таблица организаций'!AN255</f>
        <v>47</v>
      </c>
      <c r="AO266" s="12">
        <f>'Рейтинговая таблица организаций'!AO255</f>
        <v>47</v>
      </c>
      <c r="AP266" s="12" t="s">
        <v>168</v>
      </c>
      <c r="AQ266" s="12">
        <f>'Рейтинговая таблица организаций'!AP255</f>
        <v>44</v>
      </c>
      <c r="AR266" s="12">
        <f>'Рейтинговая таблица организаций'!AQ255</f>
        <v>44</v>
      </c>
      <c r="AS266" s="12" t="s">
        <v>169</v>
      </c>
      <c r="AT266" s="12">
        <f>'Рейтинговая таблица организаций'!AV255</f>
        <v>46</v>
      </c>
      <c r="AU266" s="12">
        <f>'Рейтинговая таблица организаций'!AW255</f>
        <v>47</v>
      </c>
      <c r="AV266" s="12" t="s">
        <v>170</v>
      </c>
      <c r="AW266" s="12">
        <f>'Рейтинговая таблица организаций'!AX255</f>
        <v>46</v>
      </c>
      <c r="AX266" s="12">
        <f>'Рейтинговая таблица организаций'!AY255</f>
        <v>47</v>
      </c>
      <c r="AY266" s="12" t="s">
        <v>171</v>
      </c>
      <c r="AZ266" s="12">
        <f>'Рейтинговая таблица организаций'!AZ255</f>
        <v>47</v>
      </c>
      <c r="BA266" s="12">
        <f>'Рейтинговая таблица организаций'!BA255</f>
        <v>47</v>
      </c>
    </row>
    <row r="267" spans="1:53" ht="15.75">
      <c r="A267" s="9">
        <f>'бланки '!CY258</f>
        <v>254</v>
      </c>
      <c r="B267" s="9" t="str">
        <f>'бланки '!C258</f>
        <v>Муниципальное бюджетное общеобразовательное учреждение «Дубовская средняя общеобразовательная школа» Колпнянского района Орловской области</v>
      </c>
      <c r="C267" s="9">
        <f>'для bus.gov.ru'!C256</f>
        <v>47</v>
      </c>
      <c r="D267" s="9">
        <f>'для bus.gov.ru'!D256</f>
        <v>39</v>
      </c>
      <c r="E267" s="15">
        <f>'для bus.gov.ru'!H256</f>
        <v>0.82978723404255317</v>
      </c>
      <c r="F267" s="10" t="s">
        <v>160</v>
      </c>
      <c r="G267" s="11">
        <f>'Рейтинговая таблица организаций'!D256</f>
        <v>13</v>
      </c>
      <c r="H267" s="11">
        <f>'Рейтинговая таблица организаций'!E256</f>
        <v>13</v>
      </c>
      <c r="I267" s="10" t="s">
        <v>161</v>
      </c>
      <c r="J267" s="11">
        <f>'Рейтинговая таблица организаций'!F256</f>
        <v>53.5</v>
      </c>
      <c r="K267" s="11">
        <f>'Рейтинговая таблица организаций'!G256</f>
        <v>54</v>
      </c>
      <c r="L267" s="12" t="str">
        <f>IF('Рейтинговая таблица организаций'!H256&lt;1,"Отсутствуют или не функционируют дистанционные способы взаимодействия",(IF('Рейтинговая таблица организаций'!H256&lt;4,"В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7" s="17">
        <f>'Рейтинговая таблица организаций'!H256</f>
        <v>4</v>
      </c>
      <c r="N267" s="12">
        <f>IF('Рейтинговая таблица организаций'!H256&lt;1,0,(IF('Рейтинговая таблица организаций'!H256&lt;4,30,100)))</f>
        <v>100</v>
      </c>
      <c r="O267" s="12" t="s">
        <v>162</v>
      </c>
      <c r="P267" s="12">
        <f>'Рейтинговая таблица организаций'!I256</f>
        <v>36</v>
      </c>
      <c r="Q267" s="12">
        <f>'Рейтинговая таблица организаций'!J256</f>
        <v>36</v>
      </c>
      <c r="R267" s="12" t="s">
        <v>163</v>
      </c>
      <c r="S267" s="12">
        <f>'Рейтинговая таблица организаций'!K256</f>
        <v>35</v>
      </c>
      <c r="T267" s="12">
        <f>'Рейтинговая таблица организаций'!L256</f>
        <v>35</v>
      </c>
      <c r="U267" s="12" t="str">
        <f>IF('Рейтинговая таблица организаций'!U256&lt;1,"Отсутствуют комфортные условия",(IF('Рейтинговая таблица организаций'!U256&lt;5,"Количество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7" s="17">
        <f>'Рейтинговая таблица организаций'!U256</f>
        <v>5</v>
      </c>
      <c r="W267" s="12">
        <f>IF('Рейтинговая таблица организаций'!U256&lt;1,0,(IF('Рейтинговая таблица организаций'!U256&lt;4,20,100)))</f>
        <v>100</v>
      </c>
      <c r="X267" s="12" t="s">
        <v>164</v>
      </c>
      <c r="Y267" s="12">
        <f>'Рейтинговая таблица организаций'!X256</f>
        <v>39</v>
      </c>
      <c r="Z267" s="12">
        <f>'Рейтинговая таблица организаций'!Y256</f>
        <v>39</v>
      </c>
      <c r="AA267" s="12" t="str">
        <f>IF('Рейтинговая таблица организаций'!AD256&lt;1,"Отсутствуют условия доступности для инвалидов",(IF('Рейтинговая таблица организаций'!AD256&lt;5,"Количество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7" s="16">
        <f>'Рейтинговая таблица организаций'!AD256</f>
        <v>0</v>
      </c>
      <c r="AC267" s="12">
        <f>IF('Рейтинговая таблица организаций'!AD256&lt;1,0,(IF('Рейтинговая таблица организаций'!AD256&lt;5,20,100)))</f>
        <v>0</v>
      </c>
      <c r="AD267" s="12" t="str">
        <f>IF('Рейтинговая таблица организаций'!AE256&lt;1,"Отсутствуют условия доступности, позволяющие инвалидам получать услуги наравне с другими",(IF('Рейтинговая таблица организаций'!AE256&lt;5,"Количество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7" s="17">
        <f>'Рейтинговая таблица организаций'!AE256</f>
        <v>3</v>
      </c>
      <c r="AF267" s="12">
        <f>IF('Рейтинговая таблица организаций'!AE256&lt;1,0,(IF('Рейтинговая таблица организаций'!AE256&lt;5,20,100)))</f>
        <v>20</v>
      </c>
      <c r="AG267" s="12" t="s">
        <v>165</v>
      </c>
      <c r="AH267" s="12">
        <f>'Рейтинговая таблица организаций'!AF256</f>
        <v>1</v>
      </c>
      <c r="AI267" s="12">
        <f>'Рейтинговая таблица организаций'!AG256</f>
        <v>1</v>
      </c>
      <c r="AJ267" s="12" t="s">
        <v>166</v>
      </c>
      <c r="AK267" s="12">
        <f>'Рейтинговая таблица организаций'!AL256</f>
        <v>39</v>
      </c>
      <c r="AL267" s="12">
        <f>'Рейтинговая таблица организаций'!AM256</f>
        <v>39</v>
      </c>
      <c r="AM267" s="12" t="s">
        <v>167</v>
      </c>
      <c r="AN267" s="12">
        <f>'Рейтинговая таблица организаций'!AN256</f>
        <v>39</v>
      </c>
      <c r="AO267" s="12">
        <f>'Рейтинговая таблица организаций'!AO256</f>
        <v>39</v>
      </c>
      <c r="AP267" s="12" t="s">
        <v>168</v>
      </c>
      <c r="AQ267" s="12">
        <f>'Рейтинговая таблица организаций'!AP256</f>
        <v>38</v>
      </c>
      <c r="AR267" s="12">
        <f>'Рейтинговая таблица организаций'!AQ256</f>
        <v>38</v>
      </c>
      <c r="AS267" s="12" t="s">
        <v>169</v>
      </c>
      <c r="AT267" s="12">
        <f>'Рейтинговая таблица организаций'!AV256</f>
        <v>39</v>
      </c>
      <c r="AU267" s="12">
        <f>'Рейтинговая таблица организаций'!AW256</f>
        <v>39</v>
      </c>
      <c r="AV267" s="12" t="s">
        <v>170</v>
      </c>
      <c r="AW267" s="12">
        <f>'Рейтинговая таблица организаций'!AX256</f>
        <v>39</v>
      </c>
      <c r="AX267" s="12">
        <f>'Рейтинговая таблица организаций'!AY256</f>
        <v>39</v>
      </c>
      <c r="AY267" s="12" t="s">
        <v>171</v>
      </c>
      <c r="AZ267" s="12">
        <f>'Рейтинговая таблица организаций'!AZ256</f>
        <v>39</v>
      </c>
      <c r="BA267" s="12">
        <f>'Рейтинговая таблица организаций'!BA256</f>
        <v>39</v>
      </c>
    </row>
    <row r="268" spans="1:53" ht="15.75">
      <c r="A268" s="9">
        <f>'бланки '!CY259</f>
        <v>255</v>
      </c>
      <c r="B268" s="9" t="str">
        <f>'бланки '!C259</f>
        <v>Муниципальное бюджетное общеобразовательное учреждение «Ярищенская средняя общеобразовательная школа» Колпнянского района Орловской области</v>
      </c>
      <c r="C268" s="9">
        <f>'для bus.gov.ru'!C257</f>
        <v>32</v>
      </c>
      <c r="D268" s="9">
        <f>'для bus.gov.ru'!D257</f>
        <v>36</v>
      </c>
      <c r="E268" s="15">
        <f>'для bus.gov.ru'!H257</f>
        <v>1.125</v>
      </c>
      <c r="F268" s="10" t="s">
        <v>160</v>
      </c>
      <c r="G268" s="11">
        <f>'Рейтинговая таблица организаций'!D257</f>
        <v>14</v>
      </c>
      <c r="H268" s="11">
        <f>'Рейтинговая таблица организаций'!E257</f>
        <v>14</v>
      </c>
      <c r="I268" s="10" t="s">
        <v>161</v>
      </c>
      <c r="J268" s="11">
        <f>'Рейтинговая таблица организаций'!F257</f>
        <v>56</v>
      </c>
      <c r="K268" s="11">
        <f>'Рейтинговая таблица организаций'!G257</f>
        <v>56</v>
      </c>
      <c r="L268" s="12" t="str">
        <f>IF('Рейтинговая таблица организаций'!H257&lt;1,"Отсутствуют или не функционируют дистанционные способы взаимодействия",(IF('Рейтинговая таблица организаций'!H257&lt;4,"В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8" s="17">
        <f>'Рейтинговая таблица организаций'!H257</f>
        <v>4</v>
      </c>
      <c r="N268" s="12">
        <f>IF('Рейтинговая таблица организаций'!H257&lt;1,0,(IF('Рейтинговая таблица организаций'!H257&lt;4,30,100)))</f>
        <v>100</v>
      </c>
      <c r="O268" s="12" t="s">
        <v>162</v>
      </c>
      <c r="P268" s="12">
        <f>'Рейтинговая таблица организаций'!I257</f>
        <v>35</v>
      </c>
      <c r="Q268" s="12">
        <f>'Рейтинговая таблица организаций'!J257</f>
        <v>35</v>
      </c>
      <c r="R268" s="12" t="s">
        <v>163</v>
      </c>
      <c r="S268" s="12">
        <f>'Рейтинговая таблица организаций'!K257</f>
        <v>30</v>
      </c>
      <c r="T268" s="12">
        <f>'Рейтинговая таблица организаций'!L257</f>
        <v>30</v>
      </c>
      <c r="U268" s="12" t="str">
        <f>IF('Рейтинговая таблица организаций'!U257&lt;1,"Отсутствуют комфортные условия",(IF('Рейтинговая таблица организаций'!U257&lt;5,"Количество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8" s="17">
        <f>'Рейтинговая таблица организаций'!U257</f>
        <v>5</v>
      </c>
      <c r="W268" s="12">
        <f>IF('Рейтинговая таблица организаций'!U257&lt;1,0,(IF('Рейтинговая таблица организаций'!U257&lt;4,20,100)))</f>
        <v>100</v>
      </c>
      <c r="X268" s="12" t="s">
        <v>164</v>
      </c>
      <c r="Y268" s="12">
        <f>'Рейтинговая таблица организаций'!X257</f>
        <v>36</v>
      </c>
      <c r="Z268" s="12">
        <f>'Рейтинговая таблица организаций'!Y257</f>
        <v>36</v>
      </c>
      <c r="AA268" s="12" t="str">
        <f>IF('Рейтинговая таблица организаций'!AD257&lt;1,"Отсутствуют условия доступности для инвалидов",(IF('Рейтинговая таблица организаций'!AD257&lt;5,"Количество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8" s="16">
        <f>'Рейтинговая таблица организаций'!AD257</f>
        <v>0</v>
      </c>
      <c r="AC268" s="12">
        <f>IF('Рейтинговая таблица организаций'!AD257&lt;1,0,(IF('Рейтинговая таблица организаций'!AD257&lt;5,20,100)))</f>
        <v>0</v>
      </c>
      <c r="AD268" s="12" t="str">
        <f>IF('Рейтинговая таблица организаций'!AE257&lt;1,"Отсутствуют условия доступности, позволяющие инвалидам получать услуги наравне с другими",(IF('Рейтинговая таблица организаций'!AE257&lt;5,"Количество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8" s="17">
        <f>'Рейтинговая таблица организаций'!AE257</f>
        <v>4</v>
      </c>
      <c r="AF268" s="12">
        <f>IF('Рейтинговая таблица организаций'!AE257&lt;1,0,(IF('Рейтинговая таблица организаций'!AE257&lt;5,20,100)))</f>
        <v>20</v>
      </c>
      <c r="AG268" s="12" t="s">
        <v>165</v>
      </c>
      <c r="AH268" s="12">
        <f>'Рейтинговая таблица организаций'!AF257</f>
        <v>1</v>
      </c>
      <c r="AI268" s="12">
        <f>'Рейтинговая таблица организаций'!AG257</f>
        <v>1</v>
      </c>
      <c r="AJ268" s="12" t="s">
        <v>166</v>
      </c>
      <c r="AK268" s="12">
        <f>'Рейтинговая таблица организаций'!AL257</f>
        <v>35</v>
      </c>
      <c r="AL268" s="12">
        <f>'Рейтинговая таблица организаций'!AM257</f>
        <v>36</v>
      </c>
      <c r="AM268" s="12" t="s">
        <v>167</v>
      </c>
      <c r="AN268" s="12">
        <f>'Рейтинговая таблица организаций'!AN257</f>
        <v>36</v>
      </c>
      <c r="AO268" s="12">
        <f>'Рейтинговая таблица организаций'!AO257</f>
        <v>36</v>
      </c>
      <c r="AP268" s="12" t="s">
        <v>168</v>
      </c>
      <c r="AQ268" s="12">
        <f>'Рейтинговая таблица организаций'!AP257</f>
        <v>33</v>
      </c>
      <c r="AR268" s="12">
        <f>'Рейтинговая таблица организаций'!AQ257</f>
        <v>33</v>
      </c>
      <c r="AS268" s="12" t="s">
        <v>169</v>
      </c>
      <c r="AT268" s="12">
        <f>'Рейтинговая таблица организаций'!AV257</f>
        <v>35</v>
      </c>
      <c r="AU268" s="12">
        <f>'Рейтинговая таблица организаций'!AW257</f>
        <v>36</v>
      </c>
      <c r="AV268" s="12" t="s">
        <v>170</v>
      </c>
      <c r="AW268" s="12">
        <f>'Рейтинговая таблица организаций'!AX257</f>
        <v>36</v>
      </c>
      <c r="AX268" s="12">
        <f>'Рейтинговая таблица организаций'!AY257</f>
        <v>36</v>
      </c>
      <c r="AY268" s="12" t="s">
        <v>171</v>
      </c>
      <c r="AZ268" s="12">
        <f>'Рейтинговая таблица организаций'!AZ257</f>
        <v>35</v>
      </c>
      <c r="BA268" s="12">
        <f>'Рейтинговая таблица организаций'!BA257</f>
        <v>36</v>
      </c>
    </row>
    <row r="269" spans="1:53" ht="15.75">
      <c r="A269" s="9">
        <f>'бланки '!CY260</f>
        <v>256</v>
      </c>
      <c r="B269" s="9" t="str">
        <f>'бланки '!C260</f>
        <v>Муниципальное бюджетное общеобразовательное учреждение «Ахтырская основная общеобразовательная школа» Колпнянского района Орловской области</v>
      </c>
      <c r="C269" s="9">
        <f>'для bus.gov.ru'!C258</f>
        <v>28</v>
      </c>
      <c r="D269" s="9">
        <f>'для bus.gov.ru'!D258</f>
        <v>21</v>
      </c>
      <c r="E269" s="15">
        <f>'для bus.gov.ru'!H258</f>
        <v>0.75</v>
      </c>
      <c r="F269" s="10" t="s">
        <v>160</v>
      </c>
      <c r="G269" s="11">
        <f>'Рейтинговая таблица организаций'!D258</f>
        <v>13</v>
      </c>
      <c r="H269" s="11">
        <f>'Рейтинговая таблица организаций'!E258</f>
        <v>13</v>
      </c>
      <c r="I269" s="10" t="s">
        <v>161</v>
      </c>
      <c r="J269" s="11">
        <f>'Рейтинговая таблица организаций'!F258</f>
        <v>43.5</v>
      </c>
      <c r="K269" s="11">
        <f>'Рейтинговая таблица организаций'!G258</f>
        <v>52</v>
      </c>
      <c r="L269" s="12" t="str">
        <f>IF('Рейтинговая таблица организаций'!H258&lt;1,"Отсутствуют или не функционируют дистанционные способы взаимодействия",(IF('Рейтинговая таблица организаций'!H258&lt;4,"В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69" s="17">
        <f>'Рейтинговая таблица организаций'!H258</f>
        <v>4</v>
      </c>
      <c r="N269" s="12">
        <f>IF('Рейтинговая таблица организаций'!H258&lt;1,0,(IF('Рейтинговая таблица организаций'!H258&lt;4,30,100)))</f>
        <v>100</v>
      </c>
      <c r="O269" s="12" t="s">
        <v>162</v>
      </c>
      <c r="P269" s="12">
        <f>'Рейтинговая таблица организаций'!I258</f>
        <v>17</v>
      </c>
      <c r="Q269" s="12">
        <f>'Рейтинговая таблица организаций'!J258</f>
        <v>17</v>
      </c>
      <c r="R269" s="12" t="s">
        <v>163</v>
      </c>
      <c r="S269" s="12">
        <f>'Рейтинговая таблица организаций'!K258</f>
        <v>16</v>
      </c>
      <c r="T269" s="12">
        <f>'Рейтинговая таблица организаций'!L258</f>
        <v>16</v>
      </c>
      <c r="U269" s="12" t="str">
        <f>IF('Рейтинговая таблица организаций'!U258&lt;1,"Отсутствуют комфортные условия",(IF('Рейтинговая таблица организаций'!U258&lt;5,"Количество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69" s="17">
        <f>'Рейтинговая таблица организаций'!U258</f>
        <v>5</v>
      </c>
      <c r="W269" s="12">
        <f>IF('Рейтинговая таблица организаций'!U258&lt;1,0,(IF('Рейтинговая таблица организаций'!U258&lt;4,20,100)))</f>
        <v>100</v>
      </c>
      <c r="X269" s="12" t="s">
        <v>164</v>
      </c>
      <c r="Y269" s="12">
        <f>'Рейтинговая таблица организаций'!X258</f>
        <v>20</v>
      </c>
      <c r="Z269" s="12">
        <f>'Рейтинговая таблица организаций'!Y258</f>
        <v>21</v>
      </c>
      <c r="AA269" s="12" t="str">
        <f>IF('Рейтинговая таблица организаций'!AD258&lt;1,"Отсутствуют условия доступности для инвалидов",(IF('Рейтинговая таблица организаций'!AD258&lt;5,"Количество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69" s="16">
        <f>'Рейтинговая таблица организаций'!AD258</f>
        <v>0</v>
      </c>
      <c r="AC269" s="12">
        <f>IF('Рейтинговая таблица организаций'!AD258&lt;1,0,(IF('Рейтинговая таблица организаций'!AD258&lt;5,20,100)))</f>
        <v>0</v>
      </c>
      <c r="AD269" s="12" t="str">
        <f>IF('Рейтинговая таблица организаций'!AE258&lt;1,"Отсутствуют условия доступности, позволяющие инвалидам получать услуги наравне с другими",(IF('Рейтинговая таблица организаций'!AE258&lt;5,"Количество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69" s="17">
        <f>'Рейтинговая таблица организаций'!AE258</f>
        <v>4</v>
      </c>
      <c r="AF269" s="12">
        <f>IF('Рейтинговая таблица организаций'!AE258&lt;1,0,(IF('Рейтинговая таблица организаций'!AE258&lt;5,20,100)))</f>
        <v>20</v>
      </c>
      <c r="AG269" s="12" t="s">
        <v>165</v>
      </c>
      <c r="AH269" s="12">
        <f>'Рейтинговая таблица организаций'!AF258</f>
        <v>7</v>
      </c>
      <c r="AI269" s="12">
        <f>'Рейтинговая таблица организаций'!AG258</f>
        <v>8</v>
      </c>
      <c r="AJ269" s="12" t="s">
        <v>166</v>
      </c>
      <c r="AK269" s="12">
        <f>'Рейтинговая таблица организаций'!AL258</f>
        <v>20</v>
      </c>
      <c r="AL269" s="12">
        <f>'Рейтинговая таблица организаций'!AM258</f>
        <v>21</v>
      </c>
      <c r="AM269" s="12" t="s">
        <v>167</v>
      </c>
      <c r="AN269" s="12">
        <f>'Рейтинговая таблица организаций'!AN258</f>
        <v>20</v>
      </c>
      <c r="AO269" s="12">
        <f>'Рейтинговая таблица организаций'!AO258</f>
        <v>21</v>
      </c>
      <c r="AP269" s="12" t="s">
        <v>168</v>
      </c>
      <c r="AQ269" s="12">
        <f>'Рейтинговая таблица организаций'!AP258</f>
        <v>16</v>
      </c>
      <c r="AR269" s="12">
        <f>'Рейтинговая таблица организаций'!AQ258</f>
        <v>17</v>
      </c>
      <c r="AS269" s="12" t="s">
        <v>169</v>
      </c>
      <c r="AT269" s="12">
        <f>'Рейтинговая таблица организаций'!AV258</f>
        <v>20</v>
      </c>
      <c r="AU269" s="12">
        <f>'Рейтинговая таблица организаций'!AW258</f>
        <v>21</v>
      </c>
      <c r="AV269" s="12" t="s">
        <v>170</v>
      </c>
      <c r="AW269" s="12">
        <f>'Рейтинговая таблица организаций'!AX258</f>
        <v>20</v>
      </c>
      <c r="AX269" s="12">
        <f>'Рейтинговая таблица организаций'!AY258</f>
        <v>21</v>
      </c>
      <c r="AY269" s="12" t="s">
        <v>171</v>
      </c>
      <c r="AZ269" s="12">
        <f>'Рейтинговая таблица организаций'!AZ258</f>
        <v>21</v>
      </c>
      <c r="BA269" s="12">
        <f>'Рейтинговая таблица организаций'!BA258</f>
        <v>21</v>
      </c>
    </row>
    <row r="270" spans="1:53" ht="15.75">
      <c r="A270" s="9">
        <f>'бланки '!CY261</f>
        <v>257</v>
      </c>
      <c r="B270" s="9" t="str">
        <f>'бланки '!C261</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70" s="9">
        <f>'для bus.gov.ru'!C259</f>
        <v>16</v>
      </c>
      <c r="D270" s="9">
        <f>'для bus.gov.ru'!D259</f>
        <v>13</v>
      </c>
      <c r="E270" s="15">
        <f>'для bus.gov.ru'!H259</f>
        <v>0.8125</v>
      </c>
      <c r="F270" s="10" t="s">
        <v>160</v>
      </c>
      <c r="G270" s="11">
        <f>'Рейтинговая таблица организаций'!D259</f>
        <v>14</v>
      </c>
      <c r="H270" s="11">
        <f>'Рейтинговая таблица организаций'!E259</f>
        <v>14</v>
      </c>
      <c r="I270" s="10" t="s">
        <v>161</v>
      </c>
      <c r="J270" s="11">
        <f>'Рейтинговая таблица организаций'!F259</f>
        <v>50</v>
      </c>
      <c r="K270" s="11">
        <f>'Рейтинговая таблица организаций'!G259</f>
        <v>55</v>
      </c>
      <c r="L270" s="12" t="str">
        <f>IF('Рейтинговая таблица организаций'!H259&lt;1,"Отсутствуют или не функционируют дистанционные способы взаимодействия",(IF('Рейтинговая таблица организаций'!H259&lt;4,"В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0" s="17">
        <f>'Рейтинговая таблица организаций'!H259</f>
        <v>4</v>
      </c>
      <c r="N270" s="12">
        <f>IF('Рейтинговая таблица организаций'!H259&lt;1,0,(IF('Рейтинговая таблица организаций'!H259&lt;4,30,100)))</f>
        <v>100</v>
      </c>
      <c r="O270" s="12" t="s">
        <v>162</v>
      </c>
      <c r="P270" s="12">
        <f>'Рейтинговая таблица организаций'!I259</f>
        <v>12</v>
      </c>
      <c r="Q270" s="12">
        <f>'Рейтинговая таблица организаций'!J259</f>
        <v>12</v>
      </c>
      <c r="R270" s="12" t="s">
        <v>163</v>
      </c>
      <c r="S270" s="12">
        <f>'Рейтинговая таблица организаций'!K259</f>
        <v>9</v>
      </c>
      <c r="T270" s="12">
        <f>'Рейтинговая таблица организаций'!L259</f>
        <v>9</v>
      </c>
      <c r="U270" s="12" t="str">
        <f>IF('Рейтинговая таблица организаций'!U259&lt;1,"Отсутствуют комфортные условия",(IF('Рейтинговая таблица организаций'!U259&lt;5,"Количество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0" s="17">
        <f>'Рейтинговая таблица организаций'!U259</f>
        <v>5</v>
      </c>
      <c r="W270" s="12">
        <f>IF('Рейтинговая таблица организаций'!U259&lt;1,0,(IF('Рейтинговая таблица организаций'!U259&lt;4,20,100)))</f>
        <v>100</v>
      </c>
      <c r="X270" s="12" t="s">
        <v>164</v>
      </c>
      <c r="Y270" s="12">
        <f>'Рейтинговая таблица организаций'!X259</f>
        <v>13</v>
      </c>
      <c r="Z270" s="12">
        <f>'Рейтинговая таблица организаций'!Y259</f>
        <v>13</v>
      </c>
      <c r="AA270" s="12" t="str">
        <f>IF('Рейтинговая таблица организаций'!AD259&lt;1,"Отсутствуют условия доступности для инвалидов",(IF('Рейтинговая таблица организаций'!AD259&lt;5,"Количество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0" s="16">
        <f>'Рейтинговая таблица организаций'!AD259</f>
        <v>0</v>
      </c>
      <c r="AC270" s="12">
        <f>IF('Рейтинговая таблица организаций'!AD259&lt;1,0,(IF('Рейтинговая таблица организаций'!AD259&lt;5,20,100)))</f>
        <v>0</v>
      </c>
      <c r="AD270" s="12" t="str">
        <f>IF('Рейтинговая таблица организаций'!AE259&lt;1,"Отсутствуют условия доступности, позволяющие инвалидам получать услуги наравне с другими",(IF('Рейтинговая таблица организаций'!AE259&lt;5,"Количество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0" s="17">
        <f>'Рейтинговая таблица организаций'!AE259</f>
        <v>2</v>
      </c>
      <c r="AF270" s="12">
        <f>IF('Рейтинговая таблица организаций'!AE259&lt;1,0,(IF('Рейтинговая таблица организаций'!AE259&lt;5,20,100)))</f>
        <v>20</v>
      </c>
      <c r="AG270" s="12" t="s">
        <v>165</v>
      </c>
      <c r="AH270" s="12">
        <f>'Рейтинговая таблица организаций'!AF259</f>
        <v>1</v>
      </c>
      <c r="AI270" s="12">
        <f>'Рейтинговая таблица организаций'!AG259</f>
        <v>1</v>
      </c>
      <c r="AJ270" s="12" t="s">
        <v>166</v>
      </c>
      <c r="AK270" s="12">
        <f>'Рейтинговая таблица организаций'!AL259</f>
        <v>13</v>
      </c>
      <c r="AL270" s="12">
        <f>'Рейтинговая таблица организаций'!AM259</f>
        <v>13</v>
      </c>
      <c r="AM270" s="12" t="s">
        <v>167</v>
      </c>
      <c r="AN270" s="12">
        <f>'Рейтинговая таблица организаций'!AN259</f>
        <v>13</v>
      </c>
      <c r="AO270" s="12">
        <f>'Рейтинговая таблица организаций'!AO259</f>
        <v>13</v>
      </c>
      <c r="AP270" s="12" t="s">
        <v>168</v>
      </c>
      <c r="AQ270" s="12">
        <f>'Рейтинговая таблица организаций'!AP259</f>
        <v>13</v>
      </c>
      <c r="AR270" s="12">
        <f>'Рейтинговая таблица организаций'!AQ259</f>
        <v>13</v>
      </c>
      <c r="AS270" s="12" t="s">
        <v>169</v>
      </c>
      <c r="AT270" s="12">
        <f>'Рейтинговая таблица организаций'!AV259</f>
        <v>13</v>
      </c>
      <c r="AU270" s="12">
        <f>'Рейтинговая таблица организаций'!AW259</f>
        <v>13</v>
      </c>
      <c r="AV270" s="12" t="s">
        <v>170</v>
      </c>
      <c r="AW270" s="12">
        <f>'Рейтинговая таблица организаций'!AX259</f>
        <v>13</v>
      </c>
      <c r="AX270" s="12">
        <f>'Рейтинговая таблица организаций'!AY259</f>
        <v>13</v>
      </c>
      <c r="AY270" s="12" t="s">
        <v>171</v>
      </c>
      <c r="AZ270" s="12">
        <f>'Рейтинговая таблица организаций'!AZ259</f>
        <v>13</v>
      </c>
      <c r="BA270" s="12">
        <f>'Рейтинговая таблица организаций'!BA259</f>
        <v>13</v>
      </c>
    </row>
    <row r="271" spans="1:53" ht="15.75">
      <c r="A271" s="9">
        <f>'бланки '!CY262</f>
        <v>258</v>
      </c>
      <c r="B271" s="9" t="str">
        <f>'бланки '!C262</f>
        <v>Муниципальное бюджетное общеобразовательное учреждение «Краснянская средняя общеобразовательная школа» Колпнянского района Орловской области</v>
      </c>
      <c r="C271" s="9">
        <f>'для bus.gov.ru'!C260</f>
        <v>14</v>
      </c>
      <c r="D271" s="9">
        <f>'для bus.gov.ru'!D260</f>
        <v>14</v>
      </c>
      <c r="E271" s="15">
        <f>'для bus.gov.ru'!H260</f>
        <v>1</v>
      </c>
      <c r="F271" s="10" t="s">
        <v>160</v>
      </c>
      <c r="G271" s="11">
        <f>'Рейтинговая таблица организаций'!D260</f>
        <v>14</v>
      </c>
      <c r="H271" s="11">
        <f>'Рейтинговая таблица организаций'!E260</f>
        <v>14</v>
      </c>
      <c r="I271" s="10" t="s">
        <v>161</v>
      </c>
      <c r="J271" s="11">
        <f>'Рейтинговая таблица организаций'!F260</f>
        <v>46</v>
      </c>
      <c r="K271" s="11">
        <f>'Рейтинговая таблица организаций'!G260</f>
        <v>54</v>
      </c>
      <c r="L271" s="12" t="str">
        <f>IF('Рейтинговая таблица организаций'!H260&lt;1,"Отсутствуют или не функционируют дистанционные способы взаимодействия",(IF('Рейтинговая таблица организаций'!H260&lt;4,"В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1" s="17">
        <f>'Рейтинговая таблица организаций'!H260</f>
        <v>4</v>
      </c>
      <c r="N271" s="12">
        <f>IF('Рейтинговая таблица организаций'!H260&lt;1,0,(IF('Рейтинговая таблица организаций'!H260&lt;4,30,100)))</f>
        <v>100</v>
      </c>
      <c r="O271" s="12" t="s">
        <v>162</v>
      </c>
      <c r="P271" s="12">
        <f>'Рейтинговая таблица организаций'!I260</f>
        <v>14</v>
      </c>
      <c r="Q271" s="12">
        <f>'Рейтинговая таблица организаций'!J260</f>
        <v>14</v>
      </c>
      <c r="R271" s="12" t="s">
        <v>163</v>
      </c>
      <c r="S271" s="12">
        <f>'Рейтинговая таблица организаций'!K260</f>
        <v>14</v>
      </c>
      <c r="T271" s="12">
        <f>'Рейтинговая таблица организаций'!L260</f>
        <v>14</v>
      </c>
      <c r="U271" s="12" t="str">
        <f>IF('Рейтинговая таблица организаций'!U260&lt;1,"Отсутствуют комфортные условия",(IF('Рейтинговая таблица организаций'!U260&lt;5,"Количество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1" s="17">
        <f>'Рейтинговая таблица организаций'!U260</f>
        <v>5</v>
      </c>
      <c r="W271" s="12">
        <f>IF('Рейтинговая таблица организаций'!U260&lt;1,0,(IF('Рейтинговая таблица организаций'!U260&lt;4,20,100)))</f>
        <v>100</v>
      </c>
      <c r="X271" s="12" t="s">
        <v>164</v>
      </c>
      <c r="Y271" s="12">
        <f>'Рейтинговая таблица организаций'!X260</f>
        <v>14</v>
      </c>
      <c r="Z271" s="12">
        <f>'Рейтинговая таблица организаций'!Y260</f>
        <v>14</v>
      </c>
      <c r="AA271" s="12" t="str">
        <f>IF('Рейтинговая таблица организаций'!AD260&lt;1,"Отсутствуют условия доступности для инвалидов",(IF('Рейтинговая таблица организаций'!AD260&lt;5,"Количество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1" s="16">
        <f>'Рейтинговая таблица организаций'!AD260</f>
        <v>0</v>
      </c>
      <c r="AC271" s="12">
        <f>IF('Рейтинговая таблица организаций'!AD260&lt;1,0,(IF('Рейтинговая таблица организаций'!AD260&lt;5,20,100)))</f>
        <v>0</v>
      </c>
      <c r="AD271" s="12" t="str">
        <f>IF('Рейтинговая таблица организаций'!AE260&lt;1,"Отсутствуют условия доступности, позволяющие инвалидам получать услуги наравне с другими",(IF('Рейтинговая таблица организаций'!AE260&lt;5,"Количество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1" s="17">
        <f>'Рейтинговая таблица организаций'!AE260</f>
        <v>4</v>
      </c>
      <c r="AF271" s="12">
        <f>IF('Рейтинговая таблица организаций'!AE260&lt;1,0,(IF('Рейтинговая таблица организаций'!AE260&lt;5,20,100)))</f>
        <v>20</v>
      </c>
      <c r="AG271" s="12" t="s">
        <v>165</v>
      </c>
      <c r="AH271" s="12">
        <f>'Рейтинговая таблица организаций'!AF260</f>
        <v>1</v>
      </c>
      <c r="AI271" s="12">
        <f>'Рейтинговая таблица организаций'!AG260</f>
        <v>1</v>
      </c>
      <c r="AJ271" s="12" t="s">
        <v>166</v>
      </c>
      <c r="AK271" s="12">
        <f>'Рейтинговая таблица организаций'!AL260</f>
        <v>14</v>
      </c>
      <c r="AL271" s="12">
        <f>'Рейтинговая таблица организаций'!AM260</f>
        <v>14</v>
      </c>
      <c r="AM271" s="12" t="s">
        <v>167</v>
      </c>
      <c r="AN271" s="12">
        <f>'Рейтинговая таблица организаций'!AN260</f>
        <v>14</v>
      </c>
      <c r="AO271" s="12">
        <f>'Рейтинговая таблица организаций'!AO260</f>
        <v>14</v>
      </c>
      <c r="AP271" s="12" t="s">
        <v>168</v>
      </c>
      <c r="AQ271" s="12">
        <f>'Рейтинговая таблица организаций'!AP260</f>
        <v>14</v>
      </c>
      <c r="AR271" s="12">
        <f>'Рейтинговая таблица организаций'!AQ260</f>
        <v>14</v>
      </c>
      <c r="AS271" s="12" t="s">
        <v>169</v>
      </c>
      <c r="AT271" s="12">
        <f>'Рейтинговая таблица организаций'!AV260</f>
        <v>14</v>
      </c>
      <c r="AU271" s="12">
        <f>'Рейтинговая таблица организаций'!AW260</f>
        <v>14</v>
      </c>
      <c r="AV271" s="12" t="s">
        <v>170</v>
      </c>
      <c r="AW271" s="12">
        <f>'Рейтинговая таблица организаций'!AX260</f>
        <v>14</v>
      </c>
      <c r="AX271" s="12">
        <f>'Рейтинговая таблица организаций'!AY260</f>
        <v>14</v>
      </c>
      <c r="AY271" s="12" t="s">
        <v>171</v>
      </c>
      <c r="AZ271" s="12">
        <f>'Рейтинговая таблица организаций'!AZ260</f>
        <v>14</v>
      </c>
      <c r="BA271" s="12">
        <f>'Рейтинговая таблица организаций'!BA260</f>
        <v>14</v>
      </c>
    </row>
    <row r="272" spans="1:53" ht="15.75">
      <c r="A272" s="9">
        <f>'бланки '!CY263</f>
        <v>259</v>
      </c>
      <c r="B272" s="9" t="str">
        <f>'бланки '!C263</f>
        <v>Муниципальное бюджетное общеобразовательное учреждение «Крутовская основная общеобразовательная школа» Колпнянского района Орловской области</v>
      </c>
      <c r="C272" s="9">
        <f>'для bus.gov.ru'!C261</f>
        <v>40</v>
      </c>
      <c r="D272" s="9">
        <f>'для bus.gov.ru'!D261</f>
        <v>30</v>
      </c>
      <c r="E272" s="15">
        <f>'для bus.gov.ru'!H261</f>
        <v>0.75</v>
      </c>
      <c r="F272" s="10" t="s">
        <v>160</v>
      </c>
      <c r="G272" s="11">
        <f>'Рейтинговая таблица организаций'!D261</f>
        <v>13</v>
      </c>
      <c r="H272" s="11">
        <f>'Рейтинговая таблица организаций'!E261</f>
        <v>13</v>
      </c>
      <c r="I272" s="10" t="s">
        <v>161</v>
      </c>
      <c r="J272" s="11">
        <f>'Рейтинговая таблица организаций'!F261</f>
        <v>53.5</v>
      </c>
      <c r="K272" s="11">
        <f>'Рейтинговая таблица организаций'!G261</f>
        <v>58</v>
      </c>
      <c r="L272" s="12" t="str">
        <f>IF('Рейтинговая таблица организаций'!H261&lt;1,"Отсутствуют или не функционируют дистанционные способы взаимодействия",(IF('Рейтинговая таблица организаций'!H261&lt;4,"В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2" s="17">
        <f>'Рейтинговая таблица организаций'!H261</f>
        <v>4</v>
      </c>
      <c r="N272" s="12">
        <f>IF('Рейтинговая таблица организаций'!H261&lt;1,0,(IF('Рейтинговая таблица организаций'!H261&lt;4,30,100)))</f>
        <v>100</v>
      </c>
      <c r="O272" s="12" t="s">
        <v>162</v>
      </c>
      <c r="P272" s="12">
        <f>'Рейтинговая таблица организаций'!I261</f>
        <v>25</v>
      </c>
      <c r="Q272" s="12">
        <f>'Рейтинговая таблица организаций'!J261</f>
        <v>26</v>
      </c>
      <c r="R272" s="12" t="s">
        <v>163</v>
      </c>
      <c r="S272" s="12">
        <f>'Рейтинговая таблица организаций'!K261</f>
        <v>23</v>
      </c>
      <c r="T272" s="12">
        <f>'Рейтинговая таблица организаций'!L261</f>
        <v>24</v>
      </c>
      <c r="U272" s="12" t="str">
        <f>IF('Рейтинговая таблица организаций'!U261&lt;1,"Отсутствуют комфортные условия",(IF('Рейтинговая таблица организаций'!U261&lt;5,"Количество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2" s="17">
        <f>'Рейтинговая таблица организаций'!U261</f>
        <v>5</v>
      </c>
      <c r="W272" s="12">
        <f>IF('Рейтинговая таблица организаций'!U261&lt;1,0,(IF('Рейтинговая таблица организаций'!U261&lt;4,20,100)))</f>
        <v>100</v>
      </c>
      <c r="X272" s="12" t="s">
        <v>164</v>
      </c>
      <c r="Y272" s="12">
        <f>'Рейтинговая таблица организаций'!X261</f>
        <v>30</v>
      </c>
      <c r="Z272" s="12">
        <f>'Рейтинговая таблица организаций'!Y261</f>
        <v>30</v>
      </c>
      <c r="AA272" s="12" t="str">
        <f>IF('Рейтинговая таблица организаций'!AD261&lt;1,"Отсутствуют условия доступности для инвалидов",(IF('Рейтинговая таблица организаций'!AD261&lt;5,"Количество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2" s="16">
        <f>'Рейтинговая таблица организаций'!AD261</f>
        <v>1</v>
      </c>
      <c r="AC272" s="12">
        <f>IF('Рейтинговая таблица организаций'!AD261&lt;1,0,(IF('Рейтинговая таблица организаций'!AD261&lt;5,20,100)))</f>
        <v>20</v>
      </c>
      <c r="AD272" s="12" t="str">
        <f>IF('Рейтинговая таблица организаций'!AE261&lt;1,"Отсутствуют условия доступности, позволяющие инвалидам получать услуги наравне с другими",(IF('Рейтинговая таблица организаций'!AE261&lt;5,"Количество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2" s="17">
        <f>'Рейтинговая таблица организаций'!AE261</f>
        <v>4</v>
      </c>
      <c r="AF272" s="12">
        <f>IF('Рейтинговая таблица организаций'!AE261&lt;1,0,(IF('Рейтинговая таблица организаций'!AE261&lt;5,20,100)))</f>
        <v>20</v>
      </c>
      <c r="AG272" s="12" t="s">
        <v>165</v>
      </c>
      <c r="AH272" s="12">
        <f>'Рейтинговая таблица организаций'!AF261</f>
        <v>11</v>
      </c>
      <c r="AI272" s="12">
        <f>'Рейтинговая таблица организаций'!AG261</f>
        <v>11</v>
      </c>
      <c r="AJ272" s="12" t="s">
        <v>166</v>
      </c>
      <c r="AK272" s="12">
        <f>'Рейтинговая таблица организаций'!AL261</f>
        <v>29</v>
      </c>
      <c r="AL272" s="12">
        <f>'Рейтинговая таблица организаций'!AM261</f>
        <v>30</v>
      </c>
      <c r="AM272" s="12" t="s">
        <v>167</v>
      </c>
      <c r="AN272" s="12">
        <f>'Рейтинговая таблица организаций'!AN261</f>
        <v>30</v>
      </c>
      <c r="AO272" s="12">
        <f>'Рейтинговая таблица организаций'!AO261</f>
        <v>30</v>
      </c>
      <c r="AP272" s="12" t="s">
        <v>168</v>
      </c>
      <c r="AQ272" s="12">
        <f>'Рейтинговая таблица организаций'!AP261</f>
        <v>29</v>
      </c>
      <c r="AR272" s="12">
        <f>'Рейтинговая таблица организаций'!AQ261</f>
        <v>29</v>
      </c>
      <c r="AS272" s="12" t="s">
        <v>169</v>
      </c>
      <c r="AT272" s="12">
        <f>'Рейтинговая таблица организаций'!AV261</f>
        <v>30</v>
      </c>
      <c r="AU272" s="12">
        <f>'Рейтинговая таблица организаций'!AW261</f>
        <v>30</v>
      </c>
      <c r="AV272" s="12" t="s">
        <v>170</v>
      </c>
      <c r="AW272" s="12">
        <f>'Рейтинговая таблица организаций'!AX261</f>
        <v>30</v>
      </c>
      <c r="AX272" s="12">
        <f>'Рейтинговая таблица организаций'!AY261</f>
        <v>30</v>
      </c>
      <c r="AY272" s="12" t="s">
        <v>171</v>
      </c>
      <c r="AZ272" s="12">
        <f>'Рейтинговая таблица организаций'!AZ261</f>
        <v>30</v>
      </c>
      <c r="BA272" s="12">
        <f>'Рейтинговая таблица организаций'!BA261</f>
        <v>30</v>
      </c>
    </row>
    <row r="273" spans="1:53" ht="15.75">
      <c r="A273" s="9">
        <f>'бланки '!CY264</f>
        <v>260</v>
      </c>
      <c r="B273" s="9" t="str">
        <f>'бланки '!C264</f>
        <v>Муниципальное бюджетное общеобразовательное учреждение «Яковская средняя общеобразовательная школа» Колпнянского района Орловской области</v>
      </c>
      <c r="C273" s="9">
        <f>'для bus.gov.ru'!C262</f>
        <v>35</v>
      </c>
      <c r="D273" s="9">
        <f>'для bus.gov.ru'!D262</f>
        <v>28</v>
      </c>
      <c r="E273" s="15">
        <f>'для bus.gov.ru'!H262</f>
        <v>0.8</v>
      </c>
      <c r="F273" s="10" t="s">
        <v>160</v>
      </c>
      <c r="G273" s="11">
        <f>'Рейтинговая таблица организаций'!D262</f>
        <v>13</v>
      </c>
      <c r="H273" s="11">
        <f>'Рейтинговая таблица организаций'!E262</f>
        <v>13</v>
      </c>
      <c r="I273" s="10" t="s">
        <v>161</v>
      </c>
      <c r="J273" s="11">
        <f>'Рейтинговая таблица организаций'!F262</f>
        <v>54</v>
      </c>
      <c r="K273" s="11">
        <f>'Рейтинговая таблица организаций'!G262</f>
        <v>54</v>
      </c>
      <c r="L273" s="12" t="str">
        <f>IF('Рейтинговая таблица организаций'!H262&lt;1,"Отсутствуют или не функционируют дистанционные способы взаимодействия",(IF('Рейтинговая таблица организаций'!H262&lt;4,"В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3" s="17">
        <f>'Рейтинговая таблица организаций'!H262</f>
        <v>4</v>
      </c>
      <c r="N273" s="12">
        <f>IF('Рейтинговая таблица организаций'!H262&lt;1,0,(IF('Рейтинговая таблица организаций'!H262&lt;4,30,100)))</f>
        <v>100</v>
      </c>
      <c r="O273" s="12" t="s">
        <v>162</v>
      </c>
      <c r="P273" s="12">
        <f>'Рейтинговая таблица организаций'!I262</f>
        <v>22</v>
      </c>
      <c r="Q273" s="12">
        <f>'Рейтинговая таблица организаций'!J262</f>
        <v>22</v>
      </c>
      <c r="R273" s="12" t="s">
        <v>163</v>
      </c>
      <c r="S273" s="12">
        <f>'Рейтинговая таблица организаций'!K262</f>
        <v>21</v>
      </c>
      <c r="T273" s="12">
        <f>'Рейтинговая таблица организаций'!L262</f>
        <v>21</v>
      </c>
      <c r="U273" s="12" t="str">
        <f>IF('Рейтинговая таблица организаций'!U262&lt;1,"Отсутствуют комфортные условия",(IF('Рейтинговая таблица организаций'!U262&lt;5,"Количество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3" s="17">
        <f>'Рейтинговая таблица организаций'!U262</f>
        <v>5</v>
      </c>
      <c r="W273" s="12">
        <f>IF('Рейтинговая таблица организаций'!U262&lt;1,0,(IF('Рейтинговая таблица организаций'!U262&lt;4,20,100)))</f>
        <v>100</v>
      </c>
      <c r="X273" s="12" t="s">
        <v>164</v>
      </c>
      <c r="Y273" s="12">
        <f>'Рейтинговая таблица организаций'!X262</f>
        <v>27</v>
      </c>
      <c r="Z273" s="12">
        <f>'Рейтинговая таблица организаций'!Y262</f>
        <v>28</v>
      </c>
      <c r="AA273" s="12" t="str">
        <f>IF('Рейтинговая таблица организаций'!AD262&lt;1,"Отсутствуют условия доступности для инвалидов",(IF('Рейтинговая таблица организаций'!AD262&lt;5,"Количество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3" s="16">
        <f>'Рейтинговая таблица организаций'!AD262</f>
        <v>0</v>
      </c>
      <c r="AC273" s="12">
        <f>IF('Рейтинговая таблица организаций'!AD262&lt;1,0,(IF('Рейтинговая таблица организаций'!AD262&lt;5,20,100)))</f>
        <v>0</v>
      </c>
      <c r="AD273" s="12" t="str">
        <f>IF('Рейтинговая таблица организаций'!AE262&lt;1,"Отсутствуют условия доступности, позволяющие инвалидам получать услуги наравне с другими",(IF('Рейтинговая таблица организаций'!AE262&lt;5,"Количество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3" s="17">
        <f>'Рейтинговая таблица организаций'!AE262</f>
        <v>2</v>
      </c>
      <c r="AF273" s="12">
        <f>IF('Рейтинговая таблица организаций'!AE262&lt;1,0,(IF('Рейтинговая таблица организаций'!AE262&lt;5,20,100)))</f>
        <v>20</v>
      </c>
      <c r="AG273" s="12" t="s">
        <v>165</v>
      </c>
      <c r="AH273" s="12">
        <f>'Рейтинговая таблица организаций'!AF262</f>
        <v>3</v>
      </c>
      <c r="AI273" s="12">
        <f>'Рейтинговая таблица организаций'!AG262</f>
        <v>3</v>
      </c>
      <c r="AJ273" s="12" t="s">
        <v>166</v>
      </c>
      <c r="AK273" s="12">
        <f>'Рейтинговая таблица организаций'!AL262</f>
        <v>28</v>
      </c>
      <c r="AL273" s="12">
        <f>'Рейтинговая таблица организаций'!AM262</f>
        <v>28</v>
      </c>
      <c r="AM273" s="12" t="s">
        <v>167</v>
      </c>
      <c r="AN273" s="12">
        <f>'Рейтинговая таблица организаций'!AN262</f>
        <v>28</v>
      </c>
      <c r="AO273" s="12">
        <f>'Рейтинговая таблица организаций'!AO262</f>
        <v>28</v>
      </c>
      <c r="AP273" s="12" t="s">
        <v>168</v>
      </c>
      <c r="AQ273" s="12">
        <f>'Рейтинговая таблица организаций'!AP262</f>
        <v>25</v>
      </c>
      <c r="AR273" s="12">
        <f>'Рейтинговая таблица организаций'!AQ262</f>
        <v>25</v>
      </c>
      <c r="AS273" s="12" t="s">
        <v>169</v>
      </c>
      <c r="AT273" s="12">
        <f>'Рейтинговая таблица организаций'!AV262</f>
        <v>27</v>
      </c>
      <c r="AU273" s="12">
        <f>'Рейтинговая таблица организаций'!AW262</f>
        <v>28</v>
      </c>
      <c r="AV273" s="12" t="s">
        <v>170</v>
      </c>
      <c r="AW273" s="12">
        <f>'Рейтинговая таблица организаций'!AX262</f>
        <v>27</v>
      </c>
      <c r="AX273" s="12">
        <f>'Рейтинговая таблица организаций'!AY262</f>
        <v>28</v>
      </c>
      <c r="AY273" s="12" t="s">
        <v>171</v>
      </c>
      <c r="AZ273" s="12">
        <f>'Рейтинговая таблица организаций'!AZ262</f>
        <v>28</v>
      </c>
      <c r="BA273" s="12">
        <f>'Рейтинговая таблица организаций'!BA262</f>
        <v>28</v>
      </c>
    </row>
    <row r="274" spans="1:53" ht="15.75">
      <c r="A274" s="9">
        <f>'бланки '!CY265</f>
        <v>261</v>
      </c>
      <c r="B274" s="9" t="str">
        <f>'бланки '!C265</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74" s="9">
        <f>'для bus.gov.ru'!C263</f>
        <v>33</v>
      </c>
      <c r="D274" s="9">
        <f>'для bus.gov.ru'!D263</f>
        <v>26</v>
      </c>
      <c r="E274" s="15">
        <f>'для bus.gov.ru'!H263</f>
        <v>0.78787878787878785</v>
      </c>
      <c r="F274" s="10" t="s">
        <v>160</v>
      </c>
      <c r="G274" s="11">
        <f>'Рейтинговая таблица организаций'!D263</f>
        <v>13</v>
      </c>
      <c r="H274" s="11">
        <f>'Рейтинговая таблица организаций'!E263</f>
        <v>13</v>
      </c>
      <c r="I274" s="10" t="s">
        <v>161</v>
      </c>
      <c r="J274" s="11">
        <f>'Рейтинговая таблица организаций'!F263</f>
        <v>40.5</v>
      </c>
      <c r="K274" s="11">
        <f>'Рейтинговая таблица организаций'!G263</f>
        <v>52</v>
      </c>
      <c r="L274" s="12" t="str">
        <f>IF('Рейтинговая таблица организаций'!H263&lt;1,"Отсутствуют или не функционируют дистанционные способы взаимодействия",(IF('Рейтинговая таблица организаций'!H263&lt;4,"В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4" s="17">
        <f>'Рейтинговая таблица организаций'!H263</f>
        <v>4</v>
      </c>
      <c r="N274" s="12">
        <f>IF('Рейтинговая таблица организаций'!H263&lt;1,0,(IF('Рейтинговая таблица организаций'!H263&lt;4,30,100)))</f>
        <v>100</v>
      </c>
      <c r="O274" s="12" t="s">
        <v>162</v>
      </c>
      <c r="P274" s="12">
        <f>'Рейтинговая таблица организаций'!I263</f>
        <v>25</v>
      </c>
      <c r="Q274" s="12">
        <f>'Рейтинговая таблица организаций'!J263</f>
        <v>25</v>
      </c>
      <c r="R274" s="12" t="s">
        <v>163</v>
      </c>
      <c r="S274" s="12">
        <f>'Рейтинговая таблица организаций'!K263</f>
        <v>26</v>
      </c>
      <c r="T274" s="12">
        <f>'Рейтинговая таблица организаций'!L263</f>
        <v>26</v>
      </c>
      <c r="U274" s="12" t="str">
        <f>IF('Рейтинговая таблица организаций'!U263&lt;1,"Отсутствуют комфортные условия",(IF('Рейтинговая таблица организаций'!U263&lt;5,"Количество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4" s="17">
        <f>'Рейтинговая таблица организаций'!U263</f>
        <v>5</v>
      </c>
      <c r="W274" s="12">
        <f>IF('Рейтинговая таблица организаций'!U263&lt;1,0,(IF('Рейтинговая таблица организаций'!U263&lt;4,20,100)))</f>
        <v>100</v>
      </c>
      <c r="X274" s="12" t="s">
        <v>164</v>
      </c>
      <c r="Y274" s="12">
        <f>'Рейтинговая таблица организаций'!X263</f>
        <v>26</v>
      </c>
      <c r="Z274" s="12">
        <f>'Рейтинговая таблица организаций'!Y263</f>
        <v>26</v>
      </c>
      <c r="AA274" s="12" t="str">
        <f>IF('Рейтинговая таблица организаций'!AD263&lt;1,"Отсутствуют условия доступности для инвалидов",(IF('Рейтинговая таблица организаций'!AD263&lt;5,"Количество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4" s="16">
        <f>'Рейтинговая таблица организаций'!AD263</f>
        <v>0</v>
      </c>
      <c r="AC274" s="12">
        <f>IF('Рейтинговая таблица организаций'!AD263&lt;1,0,(IF('Рейтинговая таблица организаций'!AD263&lt;5,20,100)))</f>
        <v>0</v>
      </c>
      <c r="AD274" s="12" t="str">
        <f>IF('Рейтинговая таблица организаций'!AE263&lt;1,"Отсутствуют условия доступности, позволяющие инвалидам получать услуги наравне с другими",(IF('Рейтинговая таблица организаций'!AE263&lt;5,"Количество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4" s="17">
        <f>'Рейтинговая таблица организаций'!AE263</f>
        <v>3</v>
      </c>
      <c r="AF274" s="12">
        <f>IF('Рейтинговая таблица организаций'!AE263&lt;1,0,(IF('Рейтинговая таблица организаций'!AE263&lt;5,20,100)))</f>
        <v>20</v>
      </c>
      <c r="AG274" s="12" t="s">
        <v>165</v>
      </c>
      <c r="AH274" s="12">
        <f>'Рейтинговая таблица организаций'!AF263</f>
        <v>6</v>
      </c>
      <c r="AI274" s="12">
        <f>'Рейтинговая таблица организаций'!AG263</f>
        <v>6</v>
      </c>
      <c r="AJ274" s="12" t="s">
        <v>166</v>
      </c>
      <c r="AK274" s="12">
        <f>'Рейтинговая таблица организаций'!AL263</f>
        <v>26</v>
      </c>
      <c r="AL274" s="12">
        <f>'Рейтинговая таблица организаций'!AM263</f>
        <v>26</v>
      </c>
      <c r="AM274" s="12" t="s">
        <v>167</v>
      </c>
      <c r="AN274" s="12">
        <f>'Рейтинговая таблица организаций'!AN263</f>
        <v>26</v>
      </c>
      <c r="AO274" s="12">
        <f>'Рейтинговая таблица организаций'!AO263</f>
        <v>26</v>
      </c>
      <c r="AP274" s="12" t="s">
        <v>168</v>
      </c>
      <c r="AQ274" s="12">
        <f>'Рейтинговая таблица организаций'!AP263</f>
        <v>24</v>
      </c>
      <c r="AR274" s="12">
        <f>'Рейтинговая таблица организаций'!AQ263</f>
        <v>24</v>
      </c>
      <c r="AS274" s="12" t="s">
        <v>169</v>
      </c>
      <c r="AT274" s="12">
        <f>'Рейтинговая таблица организаций'!AV263</f>
        <v>26</v>
      </c>
      <c r="AU274" s="12">
        <f>'Рейтинговая таблица организаций'!AW263</f>
        <v>26</v>
      </c>
      <c r="AV274" s="12" t="s">
        <v>170</v>
      </c>
      <c r="AW274" s="12">
        <f>'Рейтинговая таблица организаций'!AX263</f>
        <v>26</v>
      </c>
      <c r="AX274" s="12">
        <f>'Рейтинговая таблица организаций'!AY263</f>
        <v>26</v>
      </c>
      <c r="AY274" s="12" t="s">
        <v>171</v>
      </c>
      <c r="AZ274" s="12">
        <f>'Рейтинговая таблица организаций'!AZ263</f>
        <v>26</v>
      </c>
      <c r="BA274" s="12">
        <f>'Рейтинговая таблица организаций'!BA263</f>
        <v>26</v>
      </c>
    </row>
    <row r="275" spans="1:53" ht="15.75">
      <c r="A275" s="9">
        <f>'бланки '!CY266</f>
        <v>262</v>
      </c>
      <c r="B275" s="9" t="str">
        <f>'бланки '!C266</f>
        <v>Муниципальное бюджетное общеобразовательное учреждение «Отрадинская средняя общеобразовательная школа» Мценского района Орловской области</v>
      </c>
      <c r="C275" s="9">
        <f>'для bus.gov.ru'!C264</f>
        <v>471</v>
      </c>
      <c r="D275" s="9">
        <f>'для bus.gov.ru'!D264</f>
        <v>334</v>
      </c>
      <c r="E275" s="15">
        <f>'для bus.gov.ru'!H264</f>
        <v>0.70912951167728233</v>
      </c>
      <c r="F275" s="10" t="s">
        <v>160</v>
      </c>
      <c r="G275" s="11">
        <f>'Рейтинговая таблица организаций'!D264</f>
        <v>14</v>
      </c>
      <c r="H275" s="11">
        <f>'Рейтинговая таблица организаций'!E264</f>
        <v>14</v>
      </c>
      <c r="I275" s="10" t="s">
        <v>161</v>
      </c>
      <c r="J275" s="11">
        <f>'Рейтинговая таблица организаций'!F264</f>
        <v>47.5</v>
      </c>
      <c r="K275" s="11">
        <f>'Рейтинговая таблица организаций'!G264</f>
        <v>53</v>
      </c>
      <c r="L275" s="12" t="str">
        <f>IF('Рейтинговая таблица организаций'!H264&lt;1,"Отсутствуют или не функционируют дистанционные способы взаимодействия",(IF('Рейтинговая таблица организаций'!H264&lt;4,"В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75" s="17">
        <f>'Рейтинговая таблица организаций'!H264</f>
        <v>3</v>
      </c>
      <c r="N275" s="12">
        <f>IF('Рейтинговая таблица организаций'!H264&lt;1,0,(IF('Рейтинговая таблица организаций'!H264&lt;4,30,100)))</f>
        <v>30</v>
      </c>
      <c r="O275" s="12" t="s">
        <v>162</v>
      </c>
      <c r="P275" s="12">
        <f>'Рейтинговая таблица организаций'!I264</f>
        <v>230</v>
      </c>
      <c r="Q275" s="12">
        <f>'Рейтинговая таблица организаций'!J264</f>
        <v>235</v>
      </c>
      <c r="R275" s="12" t="s">
        <v>163</v>
      </c>
      <c r="S275" s="12">
        <f>'Рейтинговая таблица организаций'!K264</f>
        <v>202</v>
      </c>
      <c r="T275" s="12">
        <f>'Рейтинговая таблица организаций'!L264</f>
        <v>203</v>
      </c>
      <c r="U275" s="12" t="str">
        <f>IF('Рейтинговая таблица организаций'!U264&lt;1,"Отсутствуют комфортные условия",(IF('Рейтинговая таблица организаций'!U264&lt;5,"Количество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5" s="17">
        <f>'Рейтинговая таблица организаций'!U264</f>
        <v>5</v>
      </c>
      <c r="W275" s="12">
        <f>IF('Рейтинговая таблица организаций'!U264&lt;1,0,(IF('Рейтинговая таблица организаций'!U264&lt;4,20,100)))</f>
        <v>100</v>
      </c>
      <c r="X275" s="12" t="s">
        <v>164</v>
      </c>
      <c r="Y275" s="12">
        <f>'Рейтинговая таблица организаций'!X264</f>
        <v>333</v>
      </c>
      <c r="Z275" s="12">
        <f>'Рейтинговая таблица организаций'!Y264</f>
        <v>334</v>
      </c>
      <c r="AA275" s="12" t="str">
        <f>IF('Рейтинговая таблица организаций'!AD264&lt;1,"Отсутствуют условия доступности для инвалидов",(IF('Рейтинговая таблица организаций'!AD264&lt;5,"Количество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5" s="16">
        <f>'Рейтинговая таблица организаций'!AD264</f>
        <v>2</v>
      </c>
      <c r="AC275" s="12">
        <f>IF('Рейтинговая таблица организаций'!AD264&lt;1,0,(IF('Рейтинговая таблица организаций'!AD264&lt;5,20,100)))</f>
        <v>20</v>
      </c>
      <c r="AD275" s="12" t="str">
        <f>IF('Рейтинговая таблица организаций'!AE264&lt;1,"Отсутствуют условия доступности, позволяющие инвалидам получать услуги наравне с другими",(IF('Рейтинговая таблица организаций'!AE264&lt;5,"Количество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5" s="17">
        <f>'Рейтинговая таблица организаций'!AE264</f>
        <v>2</v>
      </c>
      <c r="AF275" s="12">
        <f>IF('Рейтинговая таблица организаций'!AE264&lt;1,0,(IF('Рейтинговая таблица организаций'!AE264&lt;5,20,100)))</f>
        <v>20</v>
      </c>
      <c r="AG275" s="12" t="s">
        <v>165</v>
      </c>
      <c r="AH275" s="12">
        <f>'Рейтинговая таблица организаций'!AF264</f>
        <v>48</v>
      </c>
      <c r="AI275" s="12">
        <f>'Рейтинговая таблица организаций'!AG264</f>
        <v>57</v>
      </c>
      <c r="AJ275" s="12" t="s">
        <v>166</v>
      </c>
      <c r="AK275" s="12">
        <f>'Рейтинговая таблица организаций'!AL264</f>
        <v>331</v>
      </c>
      <c r="AL275" s="12">
        <f>'Рейтинговая таблица организаций'!AM264</f>
        <v>334</v>
      </c>
      <c r="AM275" s="12" t="s">
        <v>167</v>
      </c>
      <c r="AN275" s="12">
        <f>'Рейтинговая таблица организаций'!AN264</f>
        <v>333</v>
      </c>
      <c r="AO275" s="12">
        <f>'Рейтинговая таблица организаций'!AO264</f>
        <v>334</v>
      </c>
      <c r="AP275" s="12" t="s">
        <v>168</v>
      </c>
      <c r="AQ275" s="12">
        <f>'Рейтинговая таблица организаций'!AP264</f>
        <v>248</v>
      </c>
      <c r="AR275" s="12">
        <f>'Рейтинговая таблица организаций'!AQ264</f>
        <v>251</v>
      </c>
      <c r="AS275" s="12" t="s">
        <v>169</v>
      </c>
      <c r="AT275" s="12">
        <f>'Рейтинговая таблица организаций'!AV264</f>
        <v>331</v>
      </c>
      <c r="AU275" s="12">
        <f>'Рейтинговая таблица организаций'!AW264</f>
        <v>334</v>
      </c>
      <c r="AV275" s="12" t="s">
        <v>170</v>
      </c>
      <c r="AW275" s="12">
        <f>'Рейтинговая таблица организаций'!AX264</f>
        <v>325</v>
      </c>
      <c r="AX275" s="12">
        <f>'Рейтинговая таблица организаций'!AY264</f>
        <v>334</v>
      </c>
      <c r="AY275" s="12" t="s">
        <v>171</v>
      </c>
      <c r="AZ275" s="12">
        <f>'Рейтинговая таблица организаций'!AZ264</f>
        <v>323</v>
      </c>
      <c r="BA275" s="12">
        <f>'Рейтинговая таблица организаций'!BA264</f>
        <v>334</v>
      </c>
    </row>
    <row r="276" spans="1:53" ht="15.75">
      <c r="A276" s="9">
        <f>'бланки '!CY267</f>
        <v>263</v>
      </c>
      <c r="B276" s="9" t="str">
        <f>'бланки '!C267</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76" s="9">
        <f>'для bus.gov.ru'!C265</f>
        <v>125</v>
      </c>
      <c r="D276" s="9">
        <f>'для bus.gov.ru'!D265</f>
        <v>90</v>
      </c>
      <c r="E276" s="15">
        <f>'для bus.gov.ru'!H265</f>
        <v>0.72</v>
      </c>
      <c r="F276" s="10" t="s">
        <v>160</v>
      </c>
      <c r="G276" s="11">
        <f>'Рейтинговая таблица организаций'!D265</f>
        <v>13</v>
      </c>
      <c r="H276" s="11">
        <f>'Рейтинговая таблица организаций'!E265</f>
        <v>13</v>
      </c>
      <c r="I276" s="10" t="s">
        <v>161</v>
      </c>
      <c r="J276" s="11">
        <f>'Рейтинговая таблица организаций'!F265</f>
        <v>51</v>
      </c>
      <c r="K276" s="11">
        <f>'Рейтинговая таблица организаций'!G265</f>
        <v>54</v>
      </c>
      <c r="L276" s="12" t="str">
        <f>IF('Рейтинговая таблица организаций'!H265&lt;1,"Отсутствуют или не функционируют дистанционные способы взаимодействия",(IF('Рейтинговая таблица организаций'!H265&lt;4,"В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76" s="17">
        <f>'Рейтинговая таблица организаций'!H265</f>
        <v>3</v>
      </c>
      <c r="N276" s="12">
        <f>IF('Рейтинговая таблица организаций'!H265&lt;1,0,(IF('Рейтинговая таблица организаций'!H265&lt;4,30,100)))</f>
        <v>30</v>
      </c>
      <c r="O276" s="12" t="s">
        <v>162</v>
      </c>
      <c r="P276" s="12">
        <f>'Рейтинговая таблица организаций'!I265</f>
        <v>77</v>
      </c>
      <c r="Q276" s="12">
        <f>'Рейтинговая таблица организаций'!J265</f>
        <v>80</v>
      </c>
      <c r="R276" s="12" t="s">
        <v>163</v>
      </c>
      <c r="S276" s="12">
        <f>'Рейтинговая таблица организаций'!K265</f>
        <v>77</v>
      </c>
      <c r="T276" s="12">
        <f>'Рейтинговая таблица организаций'!L265</f>
        <v>79</v>
      </c>
      <c r="U276" s="12" t="str">
        <f>IF('Рейтинговая таблица организаций'!U265&lt;1,"Отсутствуют комфортные условия",(IF('Рейтинговая таблица организаций'!U265&lt;5,"Количество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6" s="17">
        <f>'Рейтинговая таблица организаций'!U265</f>
        <v>5</v>
      </c>
      <c r="W276" s="12">
        <f>IF('Рейтинговая таблица организаций'!U265&lt;1,0,(IF('Рейтинговая таблица организаций'!U265&lt;4,20,100)))</f>
        <v>100</v>
      </c>
      <c r="X276" s="12" t="s">
        <v>164</v>
      </c>
      <c r="Y276" s="12">
        <f>'Рейтинговая таблица организаций'!X265</f>
        <v>90</v>
      </c>
      <c r="Z276" s="12">
        <f>'Рейтинговая таблица организаций'!Y265</f>
        <v>90</v>
      </c>
      <c r="AA276" s="12" t="str">
        <f>IF('Рейтинговая таблица организаций'!AD265&lt;1,"Отсутствуют условия доступности для инвалидов",(IF('Рейтинговая таблица организаций'!AD265&lt;5,"Количество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6" s="16">
        <f>'Рейтинговая таблица организаций'!AD265</f>
        <v>2</v>
      </c>
      <c r="AC276" s="12">
        <f>IF('Рейтинговая таблица организаций'!AD265&lt;1,0,(IF('Рейтинговая таблица организаций'!AD265&lt;5,20,100)))</f>
        <v>20</v>
      </c>
      <c r="AD276" s="12" t="str">
        <f>IF('Рейтинговая таблица организаций'!AE265&lt;1,"Отсутствуют условия доступности, позволяющие инвалидам получать услуги наравне с другими",(IF('Рейтинговая таблица организаций'!AE265&lt;5,"Количество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6" s="17">
        <f>'Рейтинговая таблица организаций'!AE265</f>
        <v>3</v>
      </c>
      <c r="AF276" s="12">
        <f>IF('Рейтинговая таблица организаций'!AE265&lt;1,0,(IF('Рейтинговая таблица организаций'!AE265&lt;5,20,100)))</f>
        <v>20</v>
      </c>
      <c r="AG276" s="12" t="s">
        <v>165</v>
      </c>
      <c r="AH276" s="12">
        <f>'Рейтинговая таблица организаций'!AF265</f>
        <v>48</v>
      </c>
      <c r="AI276" s="12">
        <f>'Рейтинговая таблица организаций'!AG265</f>
        <v>55</v>
      </c>
      <c r="AJ276" s="12" t="s">
        <v>166</v>
      </c>
      <c r="AK276" s="12">
        <f>'Рейтинговая таблица организаций'!AL265</f>
        <v>89</v>
      </c>
      <c r="AL276" s="12">
        <f>'Рейтинговая таблица организаций'!AM265</f>
        <v>90</v>
      </c>
      <c r="AM276" s="12" t="s">
        <v>167</v>
      </c>
      <c r="AN276" s="12">
        <f>'Рейтинговая таблица организаций'!AN265</f>
        <v>88</v>
      </c>
      <c r="AO276" s="12">
        <f>'Рейтинговая таблица организаций'!AO265</f>
        <v>90</v>
      </c>
      <c r="AP276" s="12" t="s">
        <v>168</v>
      </c>
      <c r="AQ276" s="12">
        <f>'Рейтинговая таблица организаций'!AP265</f>
        <v>78</v>
      </c>
      <c r="AR276" s="12">
        <f>'Рейтинговая таблица организаций'!AQ265</f>
        <v>79</v>
      </c>
      <c r="AS276" s="12" t="s">
        <v>169</v>
      </c>
      <c r="AT276" s="12">
        <f>'Рейтинговая таблица организаций'!AV265</f>
        <v>90</v>
      </c>
      <c r="AU276" s="12">
        <f>'Рейтинговая таблица организаций'!AW265</f>
        <v>90</v>
      </c>
      <c r="AV276" s="12" t="s">
        <v>170</v>
      </c>
      <c r="AW276" s="12">
        <f>'Рейтинговая таблица организаций'!AX265</f>
        <v>90</v>
      </c>
      <c r="AX276" s="12">
        <f>'Рейтинговая таблица организаций'!AY265</f>
        <v>90</v>
      </c>
      <c r="AY276" s="12" t="s">
        <v>171</v>
      </c>
      <c r="AZ276" s="12">
        <f>'Рейтинговая таблица организаций'!AZ265</f>
        <v>89</v>
      </c>
      <c r="BA276" s="12">
        <f>'Рейтинговая таблица организаций'!BA265</f>
        <v>90</v>
      </c>
    </row>
    <row r="277" spans="1:53" ht="15.75">
      <c r="A277" s="9">
        <f>'бланки '!CY268</f>
        <v>264</v>
      </c>
      <c r="B277" s="9" t="str">
        <f>'бланки '!C268</f>
        <v>Муниципальное бюджетное общеобразовательное учреждение «Алябьевская средняя общеобразовательная школа» Мценского района Орловской области</v>
      </c>
      <c r="C277" s="9">
        <f>'для bus.gov.ru'!C266</f>
        <v>39</v>
      </c>
      <c r="D277" s="9">
        <f>'для bus.gov.ru'!D266</f>
        <v>38</v>
      </c>
      <c r="E277" s="15">
        <f>'для bus.gov.ru'!H266</f>
        <v>0.97435897435897434</v>
      </c>
      <c r="F277" s="10" t="s">
        <v>160</v>
      </c>
      <c r="G277" s="11">
        <f>'Рейтинговая таблица организаций'!D266</f>
        <v>13</v>
      </c>
      <c r="H277" s="11">
        <f>'Рейтинговая таблица организаций'!E266</f>
        <v>13</v>
      </c>
      <c r="I277" s="10" t="s">
        <v>161</v>
      </c>
      <c r="J277" s="11">
        <f>'Рейтинговая таблица организаций'!F266</f>
        <v>40</v>
      </c>
      <c r="K277" s="11">
        <f>'Рейтинговая таблица организаций'!G266</f>
        <v>54</v>
      </c>
      <c r="L277" s="12" t="str">
        <f>IF('Рейтинговая таблица организаций'!H266&lt;1,"Отсутствуют или не функционируют дистанционные способы взаимодействия",(IF('Рейтинговая таблица организаций'!H266&lt;4,"В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7" s="17">
        <f>'Рейтинговая таблица организаций'!H266</f>
        <v>4</v>
      </c>
      <c r="N277" s="12">
        <f>IF('Рейтинговая таблица организаций'!H266&lt;1,0,(IF('Рейтинговая таблица организаций'!H266&lt;4,30,100)))</f>
        <v>100</v>
      </c>
      <c r="O277" s="12" t="s">
        <v>162</v>
      </c>
      <c r="P277" s="12">
        <f>'Рейтинговая таблица организаций'!I266</f>
        <v>35</v>
      </c>
      <c r="Q277" s="12">
        <f>'Рейтинговая таблица организаций'!J266</f>
        <v>35</v>
      </c>
      <c r="R277" s="12" t="s">
        <v>163</v>
      </c>
      <c r="S277" s="12">
        <f>'Рейтинговая таблица организаций'!K266</f>
        <v>31</v>
      </c>
      <c r="T277" s="12">
        <f>'Рейтинговая таблица организаций'!L266</f>
        <v>31</v>
      </c>
      <c r="U277" s="12" t="str">
        <f>IF('Рейтинговая таблица организаций'!U266&lt;1,"Отсутствуют комфортные условия",(IF('Рейтинговая таблица организаций'!U266&lt;5,"Количество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7" s="17">
        <f>'Рейтинговая таблица организаций'!U266</f>
        <v>5</v>
      </c>
      <c r="W277" s="12">
        <f>IF('Рейтинговая таблица организаций'!U266&lt;1,0,(IF('Рейтинговая таблица организаций'!U266&lt;4,20,100)))</f>
        <v>100</v>
      </c>
      <c r="X277" s="12" t="s">
        <v>164</v>
      </c>
      <c r="Y277" s="12">
        <f>'Рейтинговая таблица организаций'!X266</f>
        <v>38</v>
      </c>
      <c r="Z277" s="12">
        <f>'Рейтинговая таблица организаций'!Y266</f>
        <v>38</v>
      </c>
      <c r="AA277" s="12" t="str">
        <f>IF('Рейтинговая таблица организаций'!AD266&lt;1,"Отсутствуют условия доступности для инвалидов",(IF('Рейтинговая таблица организаций'!AD266&lt;5,"Количество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7" s="16">
        <f>'Рейтинговая таблица организаций'!AD266</f>
        <v>0</v>
      </c>
      <c r="AC277" s="12">
        <f>IF('Рейтинговая таблица организаций'!AD266&lt;1,0,(IF('Рейтинговая таблица организаций'!AD266&lt;5,20,100)))</f>
        <v>0</v>
      </c>
      <c r="AD277" s="12" t="str">
        <f>IF('Рейтинговая таблица организаций'!AE266&lt;1,"Отсутствуют условия доступности, позволяющие инвалидам получать услуги наравне с другими",(IF('Рейтинговая таблица организаций'!AE266&lt;5,"Количество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7" s="17">
        <f>'Рейтинговая таблица организаций'!AE266</f>
        <v>3</v>
      </c>
      <c r="AF277" s="12">
        <f>IF('Рейтинговая таблица организаций'!AE266&lt;1,0,(IF('Рейтинговая таблица организаций'!AE266&lt;5,20,100)))</f>
        <v>20</v>
      </c>
      <c r="AG277" s="12" t="s">
        <v>165</v>
      </c>
      <c r="AH277" s="12">
        <f>'Рейтинговая таблица организаций'!AF266</f>
        <v>1</v>
      </c>
      <c r="AI277" s="12">
        <f>'Рейтинговая таблица организаций'!AG266</f>
        <v>1</v>
      </c>
      <c r="AJ277" s="12" t="s">
        <v>166</v>
      </c>
      <c r="AK277" s="12">
        <f>'Рейтинговая таблица организаций'!AL266</f>
        <v>38</v>
      </c>
      <c r="AL277" s="12">
        <f>'Рейтинговая таблица организаций'!AM266</f>
        <v>38</v>
      </c>
      <c r="AM277" s="12" t="s">
        <v>167</v>
      </c>
      <c r="AN277" s="12">
        <f>'Рейтинговая таблица организаций'!AN266</f>
        <v>38</v>
      </c>
      <c r="AO277" s="12">
        <f>'Рейтинговая таблица организаций'!AO266</f>
        <v>38</v>
      </c>
      <c r="AP277" s="12" t="s">
        <v>168</v>
      </c>
      <c r="AQ277" s="12">
        <f>'Рейтинговая таблица организаций'!AP266</f>
        <v>35</v>
      </c>
      <c r="AR277" s="12">
        <f>'Рейтинговая таблица организаций'!AQ266</f>
        <v>35</v>
      </c>
      <c r="AS277" s="12" t="s">
        <v>169</v>
      </c>
      <c r="AT277" s="12">
        <f>'Рейтинговая таблица организаций'!AV266</f>
        <v>38</v>
      </c>
      <c r="AU277" s="12">
        <f>'Рейтинговая таблица организаций'!AW266</f>
        <v>38</v>
      </c>
      <c r="AV277" s="12" t="s">
        <v>170</v>
      </c>
      <c r="AW277" s="12">
        <f>'Рейтинговая таблица организаций'!AX266</f>
        <v>38</v>
      </c>
      <c r="AX277" s="12">
        <f>'Рейтинговая таблица организаций'!AY266</f>
        <v>38</v>
      </c>
      <c r="AY277" s="12" t="s">
        <v>171</v>
      </c>
      <c r="AZ277" s="12">
        <f>'Рейтинговая таблица организаций'!AZ266</f>
        <v>38</v>
      </c>
      <c r="BA277" s="12">
        <f>'Рейтинговая таблица организаций'!BA266</f>
        <v>38</v>
      </c>
    </row>
    <row r="278" spans="1:53" ht="15.75">
      <c r="A278" s="9">
        <f>'бланки '!CY269</f>
        <v>265</v>
      </c>
      <c r="B278" s="9" t="str">
        <f>'бланки '!C269</f>
        <v>Муниципальное бюджетное общеобразовательное учреждение «Тельченская средняя общеобразовательная школа» Мценского района Орловской области</v>
      </c>
      <c r="C278" s="9">
        <f>'для bus.gov.ru'!C267</f>
        <v>137</v>
      </c>
      <c r="D278" s="9">
        <f>'для bus.gov.ru'!D267</f>
        <v>106</v>
      </c>
      <c r="E278" s="15">
        <f>'для bus.gov.ru'!H267</f>
        <v>0.77372262773722633</v>
      </c>
      <c r="F278" s="10" t="s">
        <v>160</v>
      </c>
      <c r="G278" s="11">
        <f>'Рейтинговая таблица организаций'!D267</f>
        <v>14</v>
      </c>
      <c r="H278" s="11">
        <f>'Рейтинговая таблица организаций'!E267</f>
        <v>14</v>
      </c>
      <c r="I278" s="10" t="s">
        <v>161</v>
      </c>
      <c r="J278" s="11">
        <f>'Рейтинговая таблица организаций'!F267</f>
        <v>48.5</v>
      </c>
      <c r="K278" s="11">
        <f>'Рейтинговая таблица организаций'!G267</f>
        <v>54</v>
      </c>
      <c r="L278" s="12" t="str">
        <f>IF('Рейтинговая таблица организаций'!H267&lt;1,"Отсутствуют или не функционируют дистанционные способы взаимодействия",(IF('Рейтинговая таблица организаций'!H267&lt;4,"В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8" s="17">
        <f>'Рейтинговая таблица организаций'!H267</f>
        <v>4</v>
      </c>
      <c r="N278" s="12">
        <f>IF('Рейтинговая таблица организаций'!H267&lt;1,0,(IF('Рейтинговая таблица организаций'!H267&lt;4,30,100)))</f>
        <v>100</v>
      </c>
      <c r="O278" s="12" t="s">
        <v>162</v>
      </c>
      <c r="P278" s="12">
        <f>'Рейтинговая таблица организаций'!I267</f>
        <v>80</v>
      </c>
      <c r="Q278" s="12">
        <f>'Рейтинговая таблица организаций'!J267</f>
        <v>81</v>
      </c>
      <c r="R278" s="12" t="s">
        <v>163</v>
      </c>
      <c r="S278" s="12">
        <f>'Рейтинговая таблица организаций'!K267</f>
        <v>62</v>
      </c>
      <c r="T278" s="12">
        <f>'Рейтинговая таблица организаций'!L267</f>
        <v>63</v>
      </c>
      <c r="U278" s="12" t="str">
        <f>IF('Рейтинговая таблица организаций'!U267&lt;1,"Отсутствуют комфортные условия",(IF('Рейтинговая таблица организаций'!U267&lt;5,"Количество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8" s="17">
        <f>'Рейтинговая таблица организаций'!U267</f>
        <v>5</v>
      </c>
      <c r="W278" s="12">
        <f>IF('Рейтинговая таблица организаций'!U267&lt;1,0,(IF('Рейтинговая таблица организаций'!U267&lt;4,20,100)))</f>
        <v>100</v>
      </c>
      <c r="X278" s="12" t="s">
        <v>164</v>
      </c>
      <c r="Y278" s="12">
        <f>'Рейтинговая таблица организаций'!X267</f>
        <v>103</v>
      </c>
      <c r="Z278" s="12">
        <f>'Рейтинговая таблица организаций'!Y267</f>
        <v>106</v>
      </c>
      <c r="AA278" s="12" t="str">
        <f>IF('Рейтинговая таблица организаций'!AD267&lt;1,"Отсутствуют условия доступности для инвалидов",(IF('Рейтинговая таблица организаций'!AD267&lt;5,"Количество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78" s="16">
        <f>'Рейтинговая таблица организаций'!AD267</f>
        <v>0</v>
      </c>
      <c r="AC278" s="12">
        <f>IF('Рейтинговая таблица организаций'!AD267&lt;1,0,(IF('Рейтинговая таблица организаций'!AD267&lt;5,20,100)))</f>
        <v>0</v>
      </c>
      <c r="AD278" s="12" t="str">
        <f>IF('Рейтинговая таблица организаций'!AE267&lt;1,"Отсутствуют условия доступности, позволяющие инвалидам получать услуги наравне с другими",(IF('Рейтинговая таблица организаций'!AE267&lt;5,"Количество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8" s="17">
        <f>'Рейтинговая таблица организаций'!AE267</f>
        <v>2</v>
      </c>
      <c r="AF278" s="12">
        <f>IF('Рейтинговая таблица организаций'!AE267&lt;1,0,(IF('Рейтинговая таблица организаций'!AE267&lt;5,20,100)))</f>
        <v>20</v>
      </c>
      <c r="AG278" s="12" t="s">
        <v>165</v>
      </c>
      <c r="AH278" s="12">
        <f>'Рейтинговая таблица организаций'!AF267</f>
        <v>15</v>
      </c>
      <c r="AI278" s="12">
        <f>'Рейтинговая таблица организаций'!AG267</f>
        <v>17</v>
      </c>
      <c r="AJ278" s="12" t="s">
        <v>166</v>
      </c>
      <c r="AK278" s="12">
        <f>'Рейтинговая таблица организаций'!AL267</f>
        <v>105</v>
      </c>
      <c r="AL278" s="12">
        <f>'Рейтинговая таблица организаций'!AM267</f>
        <v>106</v>
      </c>
      <c r="AM278" s="12" t="s">
        <v>167</v>
      </c>
      <c r="AN278" s="12">
        <f>'Рейтинговая таблица организаций'!AN267</f>
        <v>105</v>
      </c>
      <c r="AO278" s="12">
        <f>'Рейтинговая таблица организаций'!AO267</f>
        <v>106</v>
      </c>
      <c r="AP278" s="12" t="s">
        <v>168</v>
      </c>
      <c r="AQ278" s="12">
        <f>'Рейтинговая таблица организаций'!AP267</f>
        <v>82</v>
      </c>
      <c r="AR278" s="12">
        <f>'Рейтинговая таблица организаций'!AQ267</f>
        <v>84</v>
      </c>
      <c r="AS278" s="12" t="s">
        <v>169</v>
      </c>
      <c r="AT278" s="12">
        <f>'Рейтинговая таблица организаций'!AV267</f>
        <v>103</v>
      </c>
      <c r="AU278" s="12">
        <f>'Рейтинговая таблица организаций'!AW267</f>
        <v>106</v>
      </c>
      <c r="AV278" s="12" t="s">
        <v>170</v>
      </c>
      <c r="AW278" s="12">
        <f>'Рейтинговая таблица организаций'!AX267</f>
        <v>102</v>
      </c>
      <c r="AX278" s="12">
        <f>'Рейтинговая таблица организаций'!AY267</f>
        <v>106</v>
      </c>
      <c r="AY278" s="12" t="s">
        <v>171</v>
      </c>
      <c r="AZ278" s="12">
        <f>'Рейтинговая таблица организаций'!AZ267</f>
        <v>105</v>
      </c>
      <c r="BA278" s="12">
        <f>'Рейтинговая таблица организаций'!BA267</f>
        <v>106</v>
      </c>
    </row>
    <row r="279" spans="1:53" ht="15.75">
      <c r="A279" s="9">
        <f>'бланки '!CY270</f>
        <v>266</v>
      </c>
      <c r="B279" s="9" t="str">
        <f>'бланки '!C270</f>
        <v>Муниципальное бюджетное общеобразовательное учреждение «Жилинская средняя общеобразовательная школа» Мценского района Орловской области</v>
      </c>
      <c r="C279" s="9">
        <f>'для bus.gov.ru'!C268</f>
        <v>63</v>
      </c>
      <c r="D279" s="9">
        <f>'для bus.gov.ru'!D268</f>
        <v>50</v>
      </c>
      <c r="E279" s="15">
        <f>'для bus.gov.ru'!H268</f>
        <v>0.79365079365079361</v>
      </c>
      <c r="F279" s="10" t="s">
        <v>160</v>
      </c>
      <c r="G279" s="11">
        <f>'Рейтинговая таблица организаций'!D268</f>
        <v>14</v>
      </c>
      <c r="H279" s="11">
        <f>'Рейтинговая таблица организаций'!E268</f>
        <v>14</v>
      </c>
      <c r="I279" s="10" t="s">
        <v>161</v>
      </c>
      <c r="J279" s="11">
        <f>'Рейтинговая таблица организаций'!F268</f>
        <v>49</v>
      </c>
      <c r="K279" s="11">
        <f>'Рейтинговая таблица организаций'!G268</f>
        <v>53</v>
      </c>
      <c r="L279" s="12" t="str">
        <f>IF('Рейтинговая таблица организаций'!H268&lt;1,"Отсутствуют или не функционируют дистанционные способы взаимодействия",(IF('Рейтинговая таблица организаций'!H268&lt;4,"В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79" s="17">
        <f>'Рейтинговая таблица организаций'!H268</f>
        <v>4</v>
      </c>
      <c r="N279" s="12">
        <f>IF('Рейтинговая таблица организаций'!H268&lt;1,0,(IF('Рейтинговая таблица организаций'!H268&lt;4,30,100)))</f>
        <v>100</v>
      </c>
      <c r="O279" s="12" t="s">
        <v>162</v>
      </c>
      <c r="P279" s="12">
        <f>'Рейтинговая таблица организаций'!I268</f>
        <v>43</v>
      </c>
      <c r="Q279" s="12">
        <f>'Рейтинговая таблица организаций'!J268</f>
        <v>45</v>
      </c>
      <c r="R279" s="12" t="s">
        <v>163</v>
      </c>
      <c r="S279" s="12">
        <f>'Рейтинговая таблица организаций'!K268</f>
        <v>43</v>
      </c>
      <c r="T279" s="12">
        <f>'Рейтинговая таблица организаций'!L268</f>
        <v>45</v>
      </c>
      <c r="U279" s="12" t="str">
        <f>IF('Рейтинговая таблица организаций'!U268&lt;1,"Отсутствуют комфортные условия",(IF('Рейтинговая таблица организаций'!U268&lt;5,"Количество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79" s="17">
        <f>'Рейтинговая таблица организаций'!U268</f>
        <v>5</v>
      </c>
      <c r="W279" s="12">
        <f>IF('Рейтинговая таблица организаций'!U268&lt;1,0,(IF('Рейтинговая таблица организаций'!U268&lt;4,20,100)))</f>
        <v>100</v>
      </c>
      <c r="X279" s="12" t="s">
        <v>164</v>
      </c>
      <c r="Y279" s="12">
        <f>'Рейтинговая таблица организаций'!X268</f>
        <v>50</v>
      </c>
      <c r="Z279" s="12">
        <f>'Рейтинговая таблица организаций'!Y268</f>
        <v>50</v>
      </c>
      <c r="AA279" s="12" t="str">
        <f>IF('Рейтинговая таблица организаций'!AD268&lt;1,"Отсутствуют условия доступности для инвалидов",(IF('Рейтинговая таблица организаций'!AD268&lt;5,"Количество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79" s="16">
        <f>'Рейтинговая таблица организаций'!AD268</f>
        <v>1</v>
      </c>
      <c r="AC279" s="12">
        <f>IF('Рейтинговая таблица организаций'!AD268&lt;1,0,(IF('Рейтинговая таблица организаций'!AD268&lt;5,20,100)))</f>
        <v>20</v>
      </c>
      <c r="AD279" s="12" t="str">
        <f>IF('Рейтинговая таблица организаций'!AE268&lt;1,"Отсутствуют условия доступности, позволяющие инвалидам получать услуги наравне с другими",(IF('Рейтинговая таблица организаций'!AE268&lt;5,"Количество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79" s="17">
        <f>'Рейтинговая таблица организаций'!AE268</f>
        <v>3</v>
      </c>
      <c r="AF279" s="12">
        <f>IF('Рейтинговая таблица организаций'!AE268&lt;1,0,(IF('Рейтинговая таблица организаций'!AE268&lt;5,20,100)))</f>
        <v>20</v>
      </c>
      <c r="AG279" s="12" t="s">
        <v>165</v>
      </c>
      <c r="AH279" s="12">
        <f>'Рейтинговая таблица организаций'!AF268</f>
        <v>38</v>
      </c>
      <c r="AI279" s="12">
        <f>'Рейтинговая таблица организаций'!AG268</f>
        <v>39</v>
      </c>
      <c r="AJ279" s="12" t="s">
        <v>166</v>
      </c>
      <c r="AK279" s="12">
        <f>'Рейтинговая таблица организаций'!AL268</f>
        <v>50</v>
      </c>
      <c r="AL279" s="12">
        <f>'Рейтинговая таблица организаций'!AM268</f>
        <v>50</v>
      </c>
      <c r="AM279" s="12" t="s">
        <v>167</v>
      </c>
      <c r="AN279" s="12">
        <f>'Рейтинговая таблица организаций'!AN268</f>
        <v>50</v>
      </c>
      <c r="AO279" s="12">
        <f>'Рейтинговая таблица организаций'!AO268</f>
        <v>50</v>
      </c>
      <c r="AP279" s="12" t="s">
        <v>168</v>
      </c>
      <c r="AQ279" s="12">
        <f>'Рейтинговая таблица организаций'!AP268</f>
        <v>46</v>
      </c>
      <c r="AR279" s="12">
        <f>'Рейтинговая таблица организаций'!AQ268</f>
        <v>46</v>
      </c>
      <c r="AS279" s="12" t="s">
        <v>169</v>
      </c>
      <c r="AT279" s="12">
        <f>'Рейтинговая таблица организаций'!AV268</f>
        <v>49</v>
      </c>
      <c r="AU279" s="12">
        <f>'Рейтинговая таблица организаций'!AW268</f>
        <v>50</v>
      </c>
      <c r="AV279" s="12" t="s">
        <v>170</v>
      </c>
      <c r="AW279" s="12">
        <f>'Рейтинговая таблица организаций'!AX268</f>
        <v>48</v>
      </c>
      <c r="AX279" s="12">
        <f>'Рейтинговая таблица организаций'!AY268</f>
        <v>50</v>
      </c>
      <c r="AY279" s="12" t="s">
        <v>171</v>
      </c>
      <c r="AZ279" s="12">
        <f>'Рейтинговая таблица организаций'!AZ268</f>
        <v>49</v>
      </c>
      <c r="BA279" s="12">
        <f>'Рейтинговая таблица организаций'!BA268</f>
        <v>50</v>
      </c>
    </row>
    <row r="280" spans="1:53" ht="15.75">
      <c r="A280" s="9">
        <f>'бланки '!CY271</f>
        <v>267</v>
      </c>
      <c r="B280" s="9" t="str">
        <f>'бланки '!C271</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80" s="9">
        <f>'для bus.gov.ru'!C269</f>
        <v>84</v>
      </c>
      <c r="D280" s="9">
        <f>'для bus.gov.ru'!D269</f>
        <v>56</v>
      </c>
      <c r="E280" s="15">
        <f>'для bus.gov.ru'!H269</f>
        <v>0.66666666666666663</v>
      </c>
      <c r="F280" s="10" t="s">
        <v>160</v>
      </c>
      <c r="G280" s="11">
        <f>'Рейтинговая таблица организаций'!D269</f>
        <v>13</v>
      </c>
      <c r="H280" s="11">
        <f>'Рейтинговая таблица организаций'!E269</f>
        <v>13</v>
      </c>
      <c r="I280" s="10" t="s">
        <v>161</v>
      </c>
      <c r="J280" s="11">
        <f>'Рейтинговая таблица организаций'!F269</f>
        <v>51.5</v>
      </c>
      <c r="K280" s="11">
        <f>'Рейтинговая таблица организаций'!G269</f>
        <v>56</v>
      </c>
      <c r="L280" s="12" t="str">
        <f>IF('Рейтинговая таблица организаций'!H269&lt;1,"Отсутствуют или не функционируют дистанционные способы взаимодействия",(IF('Рейтинговая таблица организаций'!H269&lt;4,"В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0" s="17">
        <f>'Рейтинговая таблица организаций'!H269</f>
        <v>4</v>
      </c>
      <c r="N280" s="12">
        <f>IF('Рейтинговая таблица организаций'!H269&lt;1,0,(IF('Рейтинговая таблица организаций'!H269&lt;4,30,100)))</f>
        <v>100</v>
      </c>
      <c r="O280" s="12" t="s">
        <v>162</v>
      </c>
      <c r="P280" s="12">
        <f>'Рейтинговая таблица организаций'!I269</f>
        <v>54</v>
      </c>
      <c r="Q280" s="12">
        <f>'Рейтинговая таблица организаций'!J269</f>
        <v>54</v>
      </c>
      <c r="R280" s="12" t="s">
        <v>163</v>
      </c>
      <c r="S280" s="12">
        <f>'Рейтинговая таблица организаций'!K269</f>
        <v>47</v>
      </c>
      <c r="T280" s="12">
        <f>'Рейтинговая таблица организаций'!L269</f>
        <v>47</v>
      </c>
      <c r="U280" s="12" t="str">
        <f>IF('Рейтинговая таблица организаций'!U269&lt;1,"Отсутствуют комфортные условия",(IF('Рейтинговая таблица организаций'!U269&lt;5,"Количество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0" s="17">
        <f>'Рейтинговая таблица организаций'!U269</f>
        <v>5</v>
      </c>
      <c r="W280" s="12">
        <f>IF('Рейтинговая таблица организаций'!U269&lt;1,0,(IF('Рейтинговая таблица организаций'!U269&lt;4,20,100)))</f>
        <v>100</v>
      </c>
      <c r="X280" s="12" t="s">
        <v>164</v>
      </c>
      <c r="Y280" s="12">
        <f>'Рейтинговая таблица организаций'!X269</f>
        <v>55</v>
      </c>
      <c r="Z280" s="12">
        <f>'Рейтинговая таблица организаций'!Y269</f>
        <v>56</v>
      </c>
      <c r="AA280" s="12" t="str">
        <f>IF('Рейтинговая таблица организаций'!AD269&lt;1,"Отсутствуют условия доступности для инвалидов",(IF('Рейтинговая таблица организаций'!AD269&lt;5,"Количество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0" s="16">
        <f>'Рейтинговая таблица организаций'!AD269</f>
        <v>1</v>
      </c>
      <c r="AC280" s="12">
        <f>IF('Рейтинговая таблица организаций'!AD269&lt;1,0,(IF('Рейтинговая таблица организаций'!AD269&lt;5,20,100)))</f>
        <v>20</v>
      </c>
      <c r="AD280" s="12" t="str">
        <f>IF('Рейтинговая таблица организаций'!AE269&lt;1,"Отсутствуют условия доступности, позволяющие инвалидам получать услуги наравне с другими",(IF('Рейтинговая таблица организаций'!AE269&lt;5,"Количество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0" s="17">
        <f>'Рейтинговая таблица организаций'!AE269</f>
        <v>3</v>
      </c>
      <c r="AF280" s="12">
        <f>IF('Рейтинговая таблица организаций'!AE269&lt;1,0,(IF('Рейтинговая таблица организаций'!AE269&lt;5,20,100)))</f>
        <v>20</v>
      </c>
      <c r="AG280" s="12" t="s">
        <v>165</v>
      </c>
      <c r="AH280" s="12">
        <f>'Рейтинговая таблица организаций'!AF269</f>
        <v>29</v>
      </c>
      <c r="AI280" s="12">
        <f>'Рейтинговая таблица организаций'!AG269</f>
        <v>30</v>
      </c>
      <c r="AJ280" s="12" t="s">
        <v>166</v>
      </c>
      <c r="AK280" s="12">
        <f>'Рейтинговая таблица организаций'!AL269</f>
        <v>56</v>
      </c>
      <c r="AL280" s="12">
        <f>'Рейтинговая таблица организаций'!AM269</f>
        <v>56</v>
      </c>
      <c r="AM280" s="12" t="s">
        <v>167</v>
      </c>
      <c r="AN280" s="12">
        <f>'Рейтинговая таблица организаций'!AN269</f>
        <v>56</v>
      </c>
      <c r="AO280" s="12">
        <f>'Рейтинговая таблица организаций'!AO269</f>
        <v>56</v>
      </c>
      <c r="AP280" s="12" t="s">
        <v>168</v>
      </c>
      <c r="AQ280" s="12">
        <f>'Рейтинговая таблица организаций'!AP269</f>
        <v>44</v>
      </c>
      <c r="AR280" s="12">
        <f>'Рейтинговая таблица организаций'!AQ269</f>
        <v>44</v>
      </c>
      <c r="AS280" s="12" t="s">
        <v>169</v>
      </c>
      <c r="AT280" s="12">
        <f>'Рейтинговая таблица организаций'!AV269</f>
        <v>56</v>
      </c>
      <c r="AU280" s="12">
        <f>'Рейтинговая таблица организаций'!AW269</f>
        <v>56</v>
      </c>
      <c r="AV280" s="12" t="s">
        <v>170</v>
      </c>
      <c r="AW280" s="12">
        <f>'Рейтинговая таблица организаций'!AX269</f>
        <v>56</v>
      </c>
      <c r="AX280" s="12">
        <f>'Рейтинговая таблица организаций'!AY269</f>
        <v>56</v>
      </c>
      <c r="AY280" s="12" t="s">
        <v>171</v>
      </c>
      <c r="AZ280" s="12">
        <f>'Рейтинговая таблица организаций'!AZ269</f>
        <v>56</v>
      </c>
      <c r="BA280" s="12">
        <f>'Рейтинговая таблица организаций'!BA269</f>
        <v>56</v>
      </c>
    </row>
    <row r="281" spans="1:53" ht="15.75">
      <c r="A281" s="9">
        <f>'бланки '!CY272</f>
        <v>268</v>
      </c>
      <c r="B281" s="9" t="str">
        <f>'бланки '!C272</f>
        <v>Муниципальное бюджетное общеобразовательное учреждение «Черемошенская основная общеобразовательная школа» Мценского района Орловской области</v>
      </c>
      <c r="C281" s="9">
        <f>'для bus.gov.ru'!C270</f>
        <v>24</v>
      </c>
      <c r="D281" s="9">
        <f>'для bus.gov.ru'!D270</f>
        <v>34</v>
      </c>
      <c r="E281" s="15">
        <f>'для bus.gov.ru'!H270</f>
        <v>1.4166666666666667</v>
      </c>
      <c r="F281" s="10" t="s">
        <v>160</v>
      </c>
      <c r="G281" s="11">
        <f>'Рейтинговая таблица организаций'!D270</f>
        <v>14</v>
      </c>
      <c r="H281" s="11">
        <f>'Рейтинговая таблица организаций'!E270</f>
        <v>14</v>
      </c>
      <c r="I281" s="10" t="s">
        <v>161</v>
      </c>
      <c r="J281" s="11">
        <f>'Рейтинговая таблица организаций'!F270</f>
        <v>60.5</v>
      </c>
      <c r="K281" s="11">
        <f>'Рейтинговая таблица организаций'!G270</f>
        <v>61</v>
      </c>
      <c r="L281" s="12" t="str">
        <f>IF('Рейтинговая таблица организаций'!H270&lt;1,"Отсутствуют или не функционируют дистанционные способы взаимодействия",(IF('Рейтинговая таблица организаций'!H270&lt;4,"В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1" s="17">
        <f>'Рейтинговая таблица организаций'!H270</f>
        <v>4</v>
      </c>
      <c r="N281" s="12">
        <f>IF('Рейтинговая таблица организаций'!H270&lt;1,0,(IF('Рейтинговая таблица организаций'!H270&lt;4,30,100)))</f>
        <v>100</v>
      </c>
      <c r="O281" s="12" t="s">
        <v>162</v>
      </c>
      <c r="P281" s="12">
        <f>'Рейтинговая таблица организаций'!I270</f>
        <v>34</v>
      </c>
      <c r="Q281" s="12">
        <f>'Рейтинговая таблица организаций'!J270</f>
        <v>34</v>
      </c>
      <c r="R281" s="12" t="s">
        <v>163</v>
      </c>
      <c r="S281" s="12">
        <f>'Рейтинговая таблица организаций'!K270</f>
        <v>34</v>
      </c>
      <c r="T281" s="12">
        <f>'Рейтинговая таблица организаций'!L270</f>
        <v>34</v>
      </c>
      <c r="U281" s="12" t="str">
        <f>IF('Рейтинговая таблица организаций'!U270&lt;1,"Отсутствуют комфортные условия",(IF('Рейтинговая таблица организаций'!U270&lt;5,"Количество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1" s="17">
        <f>'Рейтинговая таблица организаций'!U270</f>
        <v>5</v>
      </c>
      <c r="W281" s="12">
        <f>IF('Рейтинговая таблица организаций'!U270&lt;1,0,(IF('Рейтинговая таблица организаций'!U270&lt;4,20,100)))</f>
        <v>100</v>
      </c>
      <c r="X281" s="12" t="s">
        <v>164</v>
      </c>
      <c r="Y281" s="12">
        <f>'Рейтинговая таблица организаций'!X270</f>
        <v>34</v>
      </c>
      <c r="Z281" s="12">
        <f>'Рейтинговая таблица организаций'!Y270</f>
        <v>34</v>
      </c>
      <c r="AA281" s="12" t="str">
        <f>IF('Рейтинговая таблица организаций'!AD270&lt;1,"Отсутствуют условия доступности для инвалидов",(IF('Рейтинговая таблица организаций'!AD270&lt;5,"Количество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1" s="16">
        <f>'Рейтинговая таблица организаций'!AD270</f>
        <v>0</v>
      </c>
      <c r="AC281" s="12">
        <f>IF('Рейтинговая таблица организаций'!AD270&lt;1,0,(IF('Рейтинговая таблица организаций'!AD270&lt;5,20,100)))</f>
        <v>0</v>
      </c>
      <c r="AD281" s="12" t="str">
        <f>IF('Рейтинговая таблица организаций'!AE270&lt;1,"Отсутствуют условия доступности, позволяющие инвалидам получать услуги наравне с другими",(IF('Рейтинговая таблица организаций'!AE270&lt;5,"Количество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1" s="17">
        <f>'Рейтинговая таблица организаций'!AE270</f>
        <v>3</v>
      </c>
      <c r="AF281" s="12">
        <f>IF('Рейтинговая таблица организаций'!AE270&lt;1,0,(IF('Рейтинговая таблица организаций'!AE270&lt;5,20,100)))</f>
        <v>20</v>
      </c>
      <c r="AG281" s="12" t="s">
        <v>165</v>
      </c>
      <c r="AH281" s="12">
        <f>'Рейтинговая таблица организаций'!AF270</f>
        <v>9</v>
      </c>
      <c r="AI281" s="12">
        <f>'Рейтинговая таблица организаций'!AG270</f>
        <v>9</v>
      </c>
      <c r="AJ281" s="12" t="s">
        <v>166</v>
      </c>
      <c r="AK281" s="12">
        <f>'Рейтинговая таблица организаций'!AL270</f>
        <v>34</v>
      </c>
      <c r="AL281" s="12">
        <f>'Рейтинговая таблица организаций'!AM270</f>
        <v>34</v>
      </c>
      <c r="AM281" s="12" t="s">
        <v>167</v>
      </c>
      <c r="AN281" s="12">
        <f>'Рейтинговая таблица организаций'!AN270</f>
        <v>34</v>
      </c>
      <c r="AO281" s="12">
        <f>'Рейтинговая таблица организаций'!AO270</f>
        <v>34</v>
      </c>
      <c r="AP281" s="12" t="s">
        <v>168</v>
      </c>
      <c r="AQ281" s="12">
        <f>'Рейтинговая таблица организаций'!AP270</f>
        <v>34</v>
      </c>
      <c r="AR281" s="12">
        <f>'Рейтинговая таблица организаций'!AQ270</f>
        <v>34</v>
      </c>
      <c r="AS281" s="12" t="s">
        <v>169</v>
      </c>
      <c r="AT281" s="12">
        <f>'Рейтинговая таблица организаций'!AV270</f>
        <v>34</v>
      </c>
      <c r="AU281" s="12">
        <f>'Рейтинговая таблица организаций'!AW270</f>
        <v>34</v>
      </c>
      <c r="AV281" s="12" t="s">
        <v>170</v>
      </c>
      <c r="AW281" s="12">
        <f>'Рейтинговая таблица организаций'!AX270</f>
        <v>34</v>
      </c>
      <c r="AX281" s="12">
        <f>'Рейтинговая таблица организаций'!AY270</f>
        <v>34</v>
      </c>
      <c r="AY281" s="12" t="s">
        <v>171</v>
      </c>
      <c r="AZ281" s="12">
        <f>'Рейтинговая таблица организаций'!AZ270</f>
        <v>34</v>
      </c>
      <c r="BA281" s="12">
        <f>'Рейтинговая таблица организаций'!BA270</f>
        <v>34</v>
      </c>
    </row>
    <row r="282" spans="1:53" ht="15.75">
      <c r="A282" s="9">
        <f>'бланки '!CY273</f>
        <v>269</v>
      </c>
      <c r="B282" s="9" t="str">
        <f>'бланки '!C273</f>
        <v>Муниципальное бюджетное общеобразовательное учреждение «Аникановская основная общеобразовательная школа» Мценского района Орловской области</v>
      </c>
      <c r="C282" s="9">
        <f>'для bus.gov.ru'!C271</f>
        <v>25</v>
      </c>
      <c r="D282" s="9">
        <f>'для bus.gov.ru'!D271</f>
        <v>19</v>
      </c>
      <c r="E282" s="15">
        <f>'для bus.gov.ru'!H271</f>
        <v>0.76</v>
      </c>
      <c r="F282" s="10" t="s">
        <v>160</v>
      </c>
      <c r="G282" s="11">
        <f>'Рейтинговая таблица организаций'!D271</f>
        <v>13</v>
      </c>
      <c r="H282" s="11">
        <f>'Рейтинговая таблица организаций'!E271</f>
        <v>13</v>
      </c>
      <c r="I282" s="10" t="s">
        <v>161</v>
      </c>
      <c r="J282" s="11">
        <f>'Рейтинговая таблица организаций'!F271</f>
        <v>47</v>
      </c>
      <c r="K282" s="11">
        <f>'Рейтинговая таблица организаций'!G271</f>
        <v>54</v>
      </c>
      <c r="L282" s="12" t="str">
        <f>IF('Рейтинговая таблица организаций'!H271&lt;1,"Отсутствуют или не функционируют дистанционные способы взаимодействия",(IF('Рейтинговая таблица организаций'!H271&lt;4,"В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82" s="17">
        <f>'Рейтинговая таблица организаций'!H271</f>
        <v>3</v>
      </c>
      <c r="N282" s="12">
        <f>IF('Рейтинговая таблица организаций'!H271&lt;1,0,(IF('Рейтинговая таблица организаций'!H271&lt;4,30,100)))</f>
        <v>30</v>
      </c>
      <c r="O282" s="12" t="s">
        <v>162</v>
      </c>
      <c r="P282" s="12">
        <f>'Рейтинговая таблица организаций'!I271</f>
        <v>18</v>
      </c>
      <c r="Q282" s="12">
        <f>'Рейтинговая таблица организаций'!J271</f>
        <v>18</v>
      </c>
      <c r="R282" s="12" t="s">
        <v>163</v>
      </c>
      <c r="S282" s="12">
        <f>'Рейтинговая таблица организаций'!K271</f>
        <v>18</v>
      </c>
      <c r="T282" s="12">
        <f>'Рейтинговая таблица организаций'!L271</f>
        <v>18</v>
      </c>
      <c r="U282" s="12" t="str">
        <f>IF('Рейтинговая таблица организаций'!U271&lt;1,"Отсутствуют комфортные условия",(IF('Рейтинговая таблица организаций'!U271&lt;5,"Количество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2" s="17">
        <f>'Рейтинговая таблица организаций'!U271</f>
        <v>5</v>
      </c>
      <c r="W282" s="12">
        <f>IF('Рейтинговая таблица организаций'!U271&lt;1,0,(IF('Рейтинговая таблица организаций'!U271&lt;4,20,100)))</f>
        <v>100</v>
      </c>
      <c r="X282" s="12" t="s">
        <v>164</v>
      </c>
      <c r="Y282" s="12">
        <f>'Рейтинговая таблица организаций'!X271</f>
        <v>19</v>
      </c>
      <c r="Z282" s="12">
        <f>'Рейтинговая таблица организаций'!Y271</f>
        <v>19</v>
      </c>
      <c r="AA282" s="12" t="str">
        <f>IF('Рейтинговая таблица организаций'!AD271&lt;1,"Отсутствуют условия доступности для инвалидов",(IF('Рейтинговая таблица организаций'!AD271&lt;5,"Количество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2" s="16">
        <f>'Рейтинговая таблица организаций'!AD271</f>
        <v>1</v>
      </c>
      <c r="AC282" s="12">
        <f>IF('Рейтинговая таблица организаций'!AD271&lt;1,0,(IF('Рейтинговая таблица организаций'!AD271&lt;5,20,100)))</f>
        <v>20</v>
      </c>
      <c r="AD282" s="12" t="str">
        <f>IF('Рейтинговая таблица организаций'!AE271&lt;1,"Отсутствуют условия доступности, позволяющие инвалидам получать услуги наравне с другими",(IF('Рейтинговая таблица организаций'!AE271&lt;5,"Количество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2" s="17">
        <f>'Рейтинговая таблица организаций'!AE271</f>
        <v>3</v>
      </c>
      <c r="AF282" s="12">
        <f>IF('Рейтинговая таблица организаций'!AE271&lt;1,0,(IF('Рейтинговая таблица организаций'!AE271&lt;5,20,100)))</f>
        <v>20</v>
      </c>
      <c r="AG282" s="12" t="s">
        <v>165</v>
      </c>
      <c r="AH282" s="12">
        <f>'Рейтинговая таблица организаций'!AF271</f>
        <v>3</v>
      </c>
      <c r="AI282" s="12">
        <f>'Рейтинговая таблица организаций'!AG271</f>
        <v>3</v>
      </c>
      <c r="AJ282" s="12" t="s">
        <v>166</v>
      </c>
      <c r="AK282" s="12">
        <f>'Рейтинговая таблица организаций'!AL271</f>
        <v>19</v>
      </c>
      <c r="AL282" s="12">
        <f>'Рейтинговая таблица организаций'!AM271</f>
        <v>19</v>
      </c>
      <c r="AM282" s="12" t="s">
        <v>167</v>
      </c>
      <c r="AN282" s="12">
        <f>'Рейтинговая таблица организаций'!AN271</f>
        <v>19</v>
      </c>
      <c r="AO282" s="12">
        <f>'Рейтинговая таблица организаций'!AO271</f>
        <v>19</v>
      </c>
      <c r="AP282" s="12" t="s">
        <v>168</v>
      </c>
      <c r="AQ282" s="12">
        <f>'Рейтинговая таблица организаций'!AP271</f>
        <v>17</v>
      </c>
      <c r="AR282" s="12">
        <f>'Рейтинговая таблица организаций'!AQ271</f>
        <v>17</v>
      </c>
      <c r="AS282" s="12" t="s">
        <v>169</v>
      </c>
      <c r="AT282" s="12">
        <f>'Рейтинговая таблица организаций'!AV271</f>
        <v>19</v>
      </c>
      <c r="AU282" s="12">
        <f>'Рейтинговая таблица организаций'!AW271</f>
        <v>19</v>
      </c>
      <c r="AV282" s="12" t="s">
        <v>170</v>
      </c>
      <c r="AW282" s="12">
        <f>'Рейтинговая таблица организаций'!AX271</f>
        <v>19</v>
      </c>
      <c r="AX282" s="12">
        <f>'Рейтинговая таблица организаций'!AY271</f>
        <v>19</v>
      </c>
      <c r="AY282" s="12" t="s">
        <v>171</v>
      </c>
      <c r="AZ282" s="12">
        <f>'Рейтинговая таблица организаций'!AZ271</f>
        <v>19</v>
      </c>
      <c r="BA282" s="12">
        <f>'Рейтинговая таблица организаций'!BA271</f>
        <v>19</v>
      </c>
    </row>
    <row r="283" spans="1:53" ht="15.75">
      <c r="A283" s="9">
        <f>'бланки '!CY274</f>
        <v>271</v>
      </c>
      <c r="B283" s="9" t="str">
        <f>'бланки '!C274</f>
        <v>Муниципальное бюджетное общеобразовательное учреждение «Подбелевская средняя общеобразовательная школа» Мценского района Орловской области</v>
      </c>
      <c r="C283" s="9">
        <f>'для bus.gov.ru'!C272</f>
        <v>49</v>
      </c>
      <c r="D283" s="9">
        <f>'для bus.gov.ru'!D272</f>
        <v>34</v>
      </c>
      <c r="E283" s="15">
        <f>'для bus.gov.ru'!H272</f>
        <v>0.69387755102040816</v>
      </c>
      <c r="F283" s="10" t="s">
        <v>160</v>
      </c>
      <c r="G283" s="11">
        <f>'Рейтинговая таблица организаций'!D272</f>
        <v>13</v>
      </c>
      <c r="H283" s="11">
        <f>'Рейтинговая таблица организаций'!E272</f>
        <v>13</v>
      </c>
      <c r="I283" s="10" t="s">
        <v>161</v>
      </c>
      <c r="J283" s="11">
        <f>'Рейтинговая таблица организаций'!F272</f>
        <v>34</v>
      </c>
      <c r="K283" s="11">
        <f>'Рейтинговая таблица организаций'!G272</f>
        <v>53</v>
      </c>
      <c r="L283" s="12" t="str">
        <f>IF('Рейтинговая таблица организаций'!H272&lt;1,"Отсутствуют или не функционируют дистанционные способы взаимодействия",(IF('Рейтинговая таблица организаций'!H272&lt;4,"В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3" s="17">
        <f>'Рейтинговая таблица организаций'!H272</f>
        <v>4</v>
      </c>
      <c r="N283" s="12">
        <f>IF('Рейтинговая таблица организаций'!H272&lt;1,0,(IF('Рейтинговая таблица организаций'!H272&lt;4,30,100)))</f>
        <v>100</v>
      </c>
      <c r="O283" s="12" t="s">
        <v>162</v>
      </c>
      <c r="P283" s="12">
        <f>'Рейтинговая таблица организаций'!I272</f>
        <v>32</v>
      </c>
      <c r="Q283" s="12">
        <f>'Рейтинговая таблица организаций'!J272</f>
        <v>33</v>
      </c>
      <c r="R283" s="12" t="s">
        <v>163</v>
      </c>
      <c r="S283" s="12">
        <f>'Рейтинговая таблица организаций'!K272</f>
        <v>30</v>
      </c>
      <c r="T283" s="12">
        <f>'Рейтинговая таблица организаций'!L272</f>
        <v>31</v>
      </c>
      <c r="U283" s="12" t="str">
        <f>IF('Рейтинговая таблица организаций'!U272&lt;1,"Отсутствуют комфортные условия",(IF('Рейтинговая таблица организаций'!U272&lt;5,"Количество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3" s="17">
        <f>'Рейтинговая таблица организаций'!U272</f>
        <v>5</v>
      </c>
      <c r="W283" s="12">
        <f>IF('Рейтинговая таблица организаций'!U272&lt;1,0,(IF('Рейтинговая таблица организаций'!U272&lt;4,20,100)))</f>
        <v>100</v>
      </c>
      <c r="X283" s="12" t="s">
        <v>164</v>
      </c>
      <c r="Y283" s="12">
        <f>'Рейтинговая таблица организаций'!X272</f>
        <v>34</v>
      </c>
      <c r="Z283" s="12">
        <f>'Рейтинговая таблица организаций'!Y272</f>
        <v>34</v>
      </c>
      <c r="AA283" s="12" t="str">
        <f>IF('Рейтинговая таблица организаций'!AD272&lt;1,"Отсутствуют условия доступности для инвалидов",(IF('Рейтинговая таблица организаций'!AD272&lt;5,"Количество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3" s="16">
        <f>'Рейтинговая таблица организаций'!AD272</f>
        <v>2</v>
      </c>
      <c r="AC283" s="12">
        <f>IF('Рейтинговая таблица организаций'!AD272&lt;1,0,(IF('Рейтинговая таблица организаций'!AD272&lt;5,20,100)))</f>
        <v>20</v>
      </c>
      <c r="AD283" s="12" t="str">
        <f>IF('Рейтинговая таблица организаций'!AE272&lt;1,"Отсутствуют условия доступности, позволяющие инвалидам получать услуги наравне с другими",(IF('Рейтинговая таблица организаций'!AE272&lt;5,"Количество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3" s="17">
        <f>'Рейтинговая таблица организаций'!AE272</f>
        <v>3</v>
      </c>
      <c r="AF283" s="12">
        <f>IF('Рейтинговая таблица организаций'!AE272&lt;1,0,(IF('Рейтинговая таблица организаций'!AE272&lt;5,20,100)))</f>
        <v>20</v>
      </c>
      <c r="AG283" s="12" t="s">
        <v>165</v>
      </c>
      <c r="AH283" s="12">
        <f>'Рейтинговая таблица организаций'!AF272</f>
        <v>26</v>
      </c>
      <c r="AI283" s="12">
        <f>'Рейтинговая таблица организаций'!AG272</f>
        <v>26</v>
      </c>
      <c r="AJ283" s="12" t="s">
        <v>166</v>
      </c>
      <c r="AK283" s="12">
        <f>'Рейтинговая таблица организаций'!AL272</f>
        <v>34</v>
      </c>
      <c r="AL283" s="12">
        <f>'Рейтинговая таблица организаций'!AM272</f>
        <v>34</v>
      </c>
      <c r="AM283" s="12" t="s">
        <v>167</v>
      </c>
      <c r="AN283" s="12">
        <f>'Рейтинговая таблица организаций'!AN272</f>
        <v>33</v>
      </c>
      <c r="AO283" s="12">
        <f>'Рейтинговая таблица организаций'!AO272</f>
        <v>34</v>
      </c>
      <c r="AP283" s="12" t="s">
        <v>168</v>
      </c>
      <c r="AQ283" s="12">
        <f>'Рейтинговая таблица организаций'!AP272</f>
        <v>32</v>
      </c>
      <c r="AR283" s="12">
        <f>'Рейтинговая таблица организаций'!AQ272</f>
        <v>33</v>
      </c>
      <c r="AS283" s="12" t="s">
        <v>169</v>
      </c>
      <c r="AT283" s="12">
        <f>'Рейтинговая таблица организаций'!AV272</f>
        <v>34</v>
      </c>
      <c r="AU283" s="12">
        <f>'Рейтинговая таблица организаций'!AW272</f>
        <v>34</v>
      </c>
      <c r="AV283" s="12" t="s">
        <v>170</v>
      </c>
      <c r="AW283" s="12">
        <f>'Рейтинговая таблица организаций'!AX272</f>
        <v>34</v>
      </c>
      <c r="AX283" s="12">
        <f>'Рейтинговая таблица организаций'!AY272</f>
        <v>34</v>
      </c>
      <c r="AY283" s="12" t="s">
        <v>171</v>
      </c>
      <c r="AZ283" s="12">
        <f>'Рейтинговая таблица организаций'!AZ272</f>
        <v>34</v>
      </c>
      <c r="BA283" s="12">
        <f>'Рейтинговая таблица организаций'!BA272</f>
        <v>34</v>
      </c>
    </row>
    <row r="284" spans="1:53" ht="15.75">
      <c r="A284" s="9">
        <f>'бланки '!CY275</f>
        <v>272</v>
      </c>
      <c r="B284" s="9" t="str">
        <f>'бланки '!C275</f>
        <v>Муниципальное бюджетное общеобразовательное учреждение «Башкатовская средняя общеобразовательная школа» Мценского района Орловской области</v>
      </c>
      <c r="C284" s="9">
        <f>'для bus.gov.ru'!C273</f>
        <v>28</v>
      </c>
      <c r="D284" s="9">
        <f>'для bus.gov.ru'!D273</f>
        <v>20</v>
      </c>
      <c r="E284" s="15">
        <f>'для bus.gov.ru'!H273</f>
        <v>0.7142857142857143</v>
      </c>
      <c r="F284" s="10" t="s">
        <v>160</v>
      </c>
      <c r="G284" s="11">
        <f>'Рейтинговая таблица организаций'!D273</f>
        <v>13</v>
      </c>
      <c r="H284" s="11">
        <f>'Рейтинговая таблица организаций'!E273</f>
        <v>13</v>
      </c>
      <c r="I284" s="10" t="s">
        <v>161</v>
      </c>
      <c r="J284" s="11">
        <f>'Рейтинговая таблица организаций'!F273</f>
        <v>40</v>
      </c>
      <c r="K284" s="11">
        <f>'Рейтинговая таблица организаций'!G273</f>
        <v>55</v>
      </c>
      <c r="L284" s="12" t="str">
        <f>IF('Рейтинговая таблица организаций'!H273&lt;1,"Отсутствуют или не функционируют дистанционные способы взаимодействия",(IF('Рейтинговая таблица организаций'!H273&lt;4,"В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4" s="17">
        <f>'Рейтинговая таблица организаций'!H273</f>
        <v>4</v>
      </c>
      <c r="N284" s="12">
        <f>IF('Рейтинговая таблица организаций'!H273&lt;1,0,(IF('Рейтинговая таблица организаций'!H273&lt;4,30,100)))</f>
        <v>100</v>
      </c>
      <c r="O284" s="12" t="s">
        <v>162</v>
      </c>
      <c r="P284" s="12">
        <f>'Рейтинговая таблица организаций'!I273</f>
        <v>19</v>
      </c>
      <c r="Q284" s="12">
        <f>'Рейтинговая таблица организаций'!J273</f>
        <v>19</v>
      </c>
      <c r="R284" s="12" t="s">
        <v>163</v>
      </c>
      <c r="S284" s="12">
        <f>'Рейтинговая таблица организаций'!K273</f>
        <v>16</v>
      </c>
      <c r="T284" s="12">
        <f>'Рейтинговая таблица организаций'!L273</f>
        <v>16</v>
      </c>
      <c r="U284" s="12" t="str">
        <f>IF('Рейтинговая таблица организаций'!U273&lt;1,"Отсутствуют комфортные условия",(IF('Рейтинговая таблица организаций'!U273&lt;5,"Количество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4" s="17">
        <f>'Рейтинговая таблица организаций'!U273</f>
        <v>5</v>
      </c>
      <c r="W284" s="12">
        <f>IF('Рейтинговая таблица организаций'!U273&lt;1,0,(IF('Рейтинговая таблица организаций'!U273&lt;4,20,100)))</f>
        <v>100</v>
      </c>
      <c r="X284" s="12" t="s">
        <v>164</v>
      </c>
      <c r="Y284" s="12">
        <f>'Рейтинговая таблица организаций'!X273</f>
        <v>19</v>
      </c>
      <c r="Z284" s="12">
        <f>'Рейтинговая таблица организаций'!Y273</f>
        <v>20</v>
      </c>
      <c r="AA284" s="12" t="str">
        <f>IF('Рейтинговая таблица организаций'!AD273&lt;1,"Отсутствуют условия доступности для инвалидов",(IF('Рейтинговая таблица организаций'!AD273&lt;5,"Количество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4" s="16">
        <f>'Рейтинговая таблица организаций'!AD273</f>
        <v>0</v>
      </c>
      <c r="AC284" s="12">
        <f>IF('Рейтинговая таблица организаций'!AD273&lt;1,0,(IF('Рейтинговая таблица организаций'!AD273&lt;5,20,100)))</f>
        <v>0</v>
      </c>
      <c r="AD284" s="12" t="str">
        <f>IF('Рейтинговая таблица организаций'!AE273&lt;1,"Отсутствуют условия доступности, позволяющие инвалидам получать услуги наравне с другими",(IF('Рейтинговая таблица организаций'!AE273&lt;5,"Количество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4" s="17">
        <f>'Рейтинговая таблица организаций'!AE273</f>
        <v>3</v>
      </c>
      <c r="AF284" s="12">
        <f>IF('Рейтинговая таблица организаций'!AE273&lt;1,0,(IF('Рейтинговая таблица организаций'!AE273&lt;5,20,100)))</f>
        <v>20</v>
      </c>
      <c r="AG284" s="12" t="s">
        <v>165</v>
      </c>
      <c r="AH284" s="12">
        <f>'Рейтинговая таблица организаций'!AF273</f>
        <v>13</v>
      </c>
      <c r="AI284" s="12">
        <f>'Рейтинговая таблица организаций'!AG273</f>
        <v>15</v>
      </c>
      <c r="AJ284" s="12" t="s">
        <v>166</v>
      </c>
      <c r="AK284" s="12">
        <f>'Рейтинговая таблица организаций'!AL273</f>
        <v>20</v>
      </c>
      <c r="AL284" s="12">
        <f>'Рейтинговая таблица организаций'!AM273</f>
        <v>20</v>
      </c>
      <c r="AM284" s="12" t="s">
        <v>167</v>
      </c>
      <c r="AN284" s="12">
        <f>'Рейтинговая таблица организаций'!AN273</f>
        <v>20</v>
      </c>
      <c r="AO284" s="12">
        <f>'Рейтинговая таблица организаций'!AO273</f>
        <v>20</v>
      </c>
      <c r="AP284" s="12" t="s">
        <v>168</v>
      </c>
      <c r="AQ284" s="12">
        <f>'Рейтинговая таблица организаций'!AP273</f>
        <v>17</v>
      </c>
      <c r="AR284" s="12">
        <f>'Рейтинговая таблица организаций'!AQ273</f>
        <v>17</v>
      </c>
      <c r="AS284" s="12" t="s">
        <v>169</v>
      </c>
      <c r="AT284" s="12">
        <f>'Рейтинговая таблица организаций'!AV273</f>
        <v>20</v>
      </c>
      <c r="AU284" s="12">
        <f>'Рейтинговая таблица организаций'!AW273</f>
        <v>20</v>
      </c>
      <c r="AV284" s="12" t="s">
        <v>170</v>
      </c>
      <c r="AW284" s="12">
        <f>'Рейтинговая таблица организаций'!AX273</f>
        <v>20</v>
      </c>
      <c r="AX284" s="12">
        <f>'Рейтинговая таблица организаций'!AY273</f>
        <v>20</v>
      </c>
      <c r="AY284" s="12" t="s">
        <v>171</v>
      </c>
      <c r="AZ284" s="12">
        <f>'Рейтинговая таблица организаций'!AZ273</f>
        <v>19</v>
      </c>
      <c r="BA284" s="12">
        <f>'Рейтинговая таблица организаций'!BA273</f>
        <v>20</v>
      </c>
    </row>
    <row r="285" spans="1:53" ht="15.75">
      <c r="A285" s="9">
        <f>'бланки '!CY276</f>
        <v>273</v>
      </c>
      <c r="B285" s="9" t="str">
        <f>'бланки '!C276</f>
        <v>Муниципальное бюджетное общеобразовательное учреждение «Глазуновская основная общеобразовательная школа» Мценского района Орловской области</v>
      </c>
      <c r="C285" s="9">
        <f>'для bus.gov.ru'!C274</f>
        <v>42</v>
      </c>
      <c r="D285" s="9">
        <f>'для bus.gov.ru'!D274</f>
        <v>34</v>
      </c>
      <c r="E285" s="15">
        <f>'для bus.gov.ru'!H274</f>
        <v>0.80952380952380953</v>
      </c>
      <c r="F285" s="10" t="s">
        <v>160</v>
      </c>
      <c r="G285" s="11">
        <f>'Рейтинговая таблица организаций'!D274</f>
        <v>14</v>
      </c>
      <c r="H285" s="11">
        <f>'Рейтинговая таблица организаций'!E274</f>
        <v>14</v>
      </c>
      <c r="I285" s="10" t="s">
        <v>161</v>
      </c>
      <c r="J285" s="11">
        <f>'Рейтинговая таблица организаций'!F274</f>
        <v>45.5</v>
      </c>
      <c r="K285" s="11">
        <f>'Рейтинговая таблица организаций'!G274</f>
        <v>55</v>
      </c>
      <c r="L285" s="12" t="str">
        <f>IF('Рейтинговая таблица организаций'!H274&lt;1,"Отсутствуют или не функционируют дистанционные способы взаимодействия",(IF('Рейтинговая таблица организаций'!H274&lt;4,"В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5" s="17">
        <f>'Рейтинговая таблица организаций'!H274</f>
        <v>4</v>
      </c>
      <c r="N285" s="12">
        <f>IF('Рейтинговая таблица организаций'!H274&lt;1,0,(IF('Рейтинговая таблица организаций'!H274&lt;4,30,100)))</f>
        <v>100</v>
      </c>
      <c r="O285" s="12" t="s">
        <v>162</v>
      </c>
      <c r="P285" s="12">
        <f>'Рейтинговая таблица организаций'!I274</f>
        <v>24</v>
      </c>
      <c r="Q285" s="12">
        <f>'Рейтинговая таблица организаций'!J274</f>
        <v>24</v>
      </c>
      <c r="R285" s="12" t="s">
        <v>163</v>
      </c>
      <c r="S285" s="12">
        <f>'Рейтинговая таблица организаций'!K274</f>
        <v>19</v>
      </c>
      <c r="T285" s="12">
        <f>'Рейтинговая таблица организаций'!L274</f>
        <v>19</v>
      </c>
      <c r="U285" s="12" t="str">
        <f>IF('Рейтинговая таблица организаций'!U274&lt;1,"Отсутствуют комфортные условия",(IF('Рейтинговая таблица организаций'!U274&lt;5,"Количество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5" s="17">
        <f>'Рейтинговая таблица организаций'!U274</f>
        <v>5</v>
      </c>
      <c r="W285" s="12">
        <f>IF('Рейтинговая таблица организаций'!U274&lt;1,0,(IF('Рейтинговая таблица организаций'!U274&lt;4,20,100)))</f>
        <v>100</v>
      </c>
      <c r="X285" s="12" t="s">
        <v>164</v>
      </c>
      <c r="Y285" s="12">
        <f>'Рейтинговая таблица организаций'!X274</f>
        <v>33</v>
      </c>
      <c r="Z285" s="12">
        <f>'Рейтинговая таблица организаций'!Y274</f>
        <v>34</v>
      </c>
      <c r="AA285" s="12" t="str">
        <f>IF('Рейтинговая таблица организаций'!AD274&lt;1,"Отсутствуют условия доступности для инвалидов",(IF('Рейтинговая таблица организаций'!AD274&lt;5,"Количество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5" s="16">
        <f>'Рейтинговая таблица организаций'!AD274</f>
        <v>0</v>
      </c>
      <c r="AC285" s="12">
        <f>IF('Рейтинговая таблица организаций'!AD274&lt;1,0,(IF('Рейтинговая таблица организаций'!AD274&lt;5,20,100)))</f>
        <v>0</v>
      </c>
      <c r="AD285" s="12" t="str">
        <f>IF('Рейтинговая таблица организаций'!AE274&lt;1,"Отсутствуют условия доступности, позволяющие инвалидам получать услуги наравне с другими",(IF('Рейтинговая таблица организаций'!AE274&lt;5,"Количество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5" s="17">
        <f>'Рейтинговая таблица организаций'!AE274</f>
        <v>3</v>
      </c>
      <c r="AF285" s="12">
        <f>IF('Рейтинговая таблица организаций'!AE274&lt;1,0,(IF('Рейтинговая таблица организаций'!AE274&lt;5,20,100)))</f>
        <v>20</v>
      </c>
      <c r="AG285" s="12" t="s">
        <v>165</v>
      </c>
      <c r="AH285" s="12">
        <f>'Рейтинговая таблица организаций'!AF274</f>
        <v>6</v>
      </c>
      <c r="AI285" s="12">
        <f>'Рейтинговая таблица организаций'!AG274</f>
        <v>6</v>
      </c>
      <c r="AJ285" s="12" t="s">
        <v>166</v>
      </c>
      <c r="AK285" s="12">
        <f>'Рейтинговая таблица организаций'!AL274</f>
        <v>34</v>
      </c>
      <c r="AL285" s="12">
        <f>'Рейтинговая таблица организаций'!AM274</f>
        <v>34</v>
      </c>
      <c r="AM285" s="12" t="s">
        <v>167</v>
      </c>
      <c r="AN285" s="12">
        <f>'Рейтинговая таблица организаций'!AN274</f>
        <v>34</v>
      </c>
      <c r="AO285" s="12">
        <f>'Рейтинговая таблица организаций'!AO274</f>
        <v>34</v>
      </c>
      <c r="AP285" s="12" t="s">
        <v>168</v>
      </c>
      <c r="AQ285" s="12">
        <f>'Рейтинговая таблица организаций'!AP274</f>
        <v>27</v>
      </c>
      <c r="AR285" s="12">
        <f>'Рейтинговая таблица организаций'!AQ274</f>
        <v>28</v>
      </c>
      <c r="AS285" s="12" t="s">
        <v>169</v>
      </c>
      <c r="AT285" s="12">
        <f>'Рейтинговая таблица организаций'!AV274</f>
        <v>33</v>
      </c>
      <c r="AU285" s="12">
        <f>'Рейтинговая таблица организаций'!AW274</f>
        <v>34</v>
      </c>
      <c r="AV285" s="12" t="s">
        <v>170</v>
      </c>
      <c r="AW285" s="12">
        <f>'Рейтинговая таблица организаций'!AX274</f>
        <v>33</v>
      </c>
      <c r="AX285" s="12">
        <f>'Рейтинговая таблица организаций'!AY274</f>
        <v>34</v>
      </c>
      <c r="AY285" s="12" t="s">
        <v>171</v>
      </c>
      <c r="AZ285" s="12">
        <f>'Рейтинговая таблица организаций'!AZ274</f>
        <v>34</v>
      </c>
      <c r="BA285" s="12">
        <f>'Рейтинговая таблица организаций'!BA274</f>
        <v>34</v>
      </c>
    </row>
    <row r="286" spans="1:53" ht="15.75">
      <c r="A286" s="9">
        <f>'бланки '!CY277</f>
        <v>274</v>
      </c>
      <c r="B286" s="9" t="str">
        <f>'бланки '!C277</f>
        <v>Муниципальное бюджетное общеобразовательное учреждение «Алмазовская средняя общеобразовательная школа» Сосковского района Орловской области</v>
      </c>
      <c r="C286" s="9">
        <f>'для bus.gov.ru'!C275</f>
        <v>50</v>
      </c>
      <c r="D286" s="9">
        <f>'для bus.gov.ru'!D275</f>
        <v>52</v>
      </c>
      <c r="E286" s="15">
        <f>'для bus.gov.ru'!H275</f>
        <v>1.04</v>
      </c>
      <c r="F286" s="10" t="s">
        <v>160</v>
      </c>
      <c r="G286" s="11">
        <f>'Рейтинговая таблица организаций'!D275</f>
        <v>13</v>
      </c>
      <c r="H286" s="11">
        <f>'Рейтинговая таблица организаций'!E275</f>
        <v>13</v>
      </c>
      <c r="I286" s="10" t="s">
        <v>161</v>
      </c>
      <c r="J286" s="11">
        <f>'Рейтинговая таблица организаций'!F275</f>
        <v>54</v>
      </c>
      <c r="K286" s="11">
        <f>'Рейтинговая таблица организаций'!G275</f>
        <v>55</v>
      </c>
      <c r="L286" s="12" t="str">
        <f>IF('Рейтинговая таблица организаций'!H275&lt;1,"Отсутствуют или не функционируют дистанционные способы взаимодействия",(IF('Рейтинговая таблица организаций'!H275&lt;4,"В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6" s="17">
        <f>'Рейтинговая таблица организаций'!H275</f>
        <v>4</v>
      </c>
      <c r="N286" s="12">
        <f>IF('Рейтинговая таблица организаций'!H275&lt;1,0,(IF('Рейтинговая таблица организаций'!H275&lt;4,30,100)))</f>
        <v>100</v>
      </c>
      <c r="O286" s="12" t="s">
        <v>162</v>
      </c>
      <c r="P286" s="12">
        <f>'Рейтинговая таблица организаций'!I275</f>
        <v>41</v>
      </c>
      <c r="Q286" s="12">
        <f>'Рейтинговая таблица организаций'!J275</f>
        <v>41</v>
      </c>
      <c r="R286" s="12" t="s">
        <v>163</v>
      </c>
      <c r="S286" s="12">
        <f>'Рейтинговая таблица организаций'!K275</f>
        <v>34</v>
      </c>
      <c r="T286" s="12">
        <f>'Рейтинговая таблица организаций'!L275</f>
        <v>34</v>
      </c>
      <c r="U286" s="12" t="str">
        <f>IF('Рейтинговая таблица организаций'!U275&lt;1,"Отсутствуют комфортные условия",(IF('Рейтинговая таблица организаций'!U275&lt;5,"Количество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6" s="17">
        <f>'Рейтинговая таблица организаций'!U275</f>
        <v>5</v>
      </c>
      <c r="W286" s="12">
        <f>IF('Рейтинговая таблица организаций'!U275&lt;1,0,(IF('Рейтинговая таблица организаций'!U275&lt;4,20,100)))</f>
        <v>100</v>
      </c>
      <c r="X286" s="12" t="s">
        <v>164</v>
      </c>
      <c r="Y286" s="12">
        <f>'Рейтинговая таблица организаций'!X275</f>
        <v>51</v>
      </c>
      <c r="Z286" s="12">
        <f>'Рейтинговая таблица организаций'!Y275</f>
        <v>52</v>
      </c>
      <c r="AA286" s="12" t="str">
        <f>IF('Рейтинговая таблица организаций'!AD275&lt;1,"Отсутствуют условия доступности для инвалидов",(IF('Рейтинговая таблица организаций'!AD275&lt;5,"Количество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6" s="16">
        <f>'Рейтинговая таблица организаций'!AD275</f>
        <v>0</v>
      </c>
      <c r="AC286" s="12">
        <f>IF('Рейтинговая таблица организаций'!AD275&lt;1,0,(IF('Рейтинговая таблица организаций'!AD275&lt;5,20,100)))</f>
        <v>0</v>
      </c>
      <c r="AD286" s="12" t="str">
        <f>IF('Рейтинговая таблица организаций'!AE275&lt;1,"Отсутствуют условия доступности, позволяющие инвалидам получать услуги наравне с другими",(IF('Рейтинговая таблица организаций'!AE275&lt;5,"Количество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6" s="17">
        <f>'Рейтинговая таблица организаций'!AE275</f>
        <v>3</v>
      </c>
      <c r="AF286" s="12">
        <f>IF('Рейтинговая таблица организаций'!AE275&lt;1,0,(IF('Рейтинговая таблица организаций'!AE275&lt;5,20,100)))</f>
        <v>20</v>
      </c>
      <c r="AG286" s="12" t="s">
        <v>165</v>
      </c>
      <c r="AH286" s="12">
        <f>'Рейтинговая таблица организаций'!AF275</f>
        <v>7</v>
      </c>
      <c r="AI286" s="12">
        <f>'Рейтинговая таблица организаций'!AG275</f>
        <v>8</v>
      </c>
      <c r="AJ286" s="12" t="s">
        <v>166</v>
      </c>
      <c r="AK286" s="12">
        <f>'Рейтинговая таблица организаций'!AL275</f>
        <v>50</v>
      </c>
      <c r="AL286" s="12">
        <f>'Рейтинговая таблица организаций'!AM275</f>
        <v>52</v>
      </c>
      <c r="AM286" s="12" t="s">
        <v>167</v>
      </c>
      <c r="AN286" s="12">
        <f>'Рейтинговая таблица организаций'!AN275</f>
        <v>51</v>
      </c>
      <c r="AO286" s="12">
        <f>'Рейтинговая таблица организаций'!AO275</f>
        <v>52</v>
      </c>
      <c r="AP286" s="12" t="s">
        <v>168</v>
      </c>
      <c r="AQ286" s="12">
        <f>'Рейтинговая таблица организаций'!AP275</f>
        <v>45</v>
      </c>
      <c r="AR286" s="12">
        <f>'Рейтинговая таблица организаций'!AQ275</f>
        <v>45</v>
      </c>
      <c r="AS286" s="12" t="s">
        <v>169</v>
      </c>
      <c r="AT286" s="12">
        <f>'Рейтинговая таблица организаций'!AV275</f>
        <v>51</v>
      </c>
      <c r="AU286" s="12">
        <f>'Рейтинговая таблица организаций'!AW275</f>
        <v>52</v>
      </c>
      <c r="AV286" s="12" t="s">
        <v>170</v>
      </c>
      <c r="AW286" s="12">
        <f>'Рейтинговая таблица организаций'!AX275</f>
        <v>51</v>
      </c>
      <c r="AX286" s="12">
        <f>'Рейтинговая таблица организаций'!AY275</f>
        <v>52</v>
      </c>
      <c r="AY286" s="12" t="s">
        <v>171</v>
      </c>
      <c r="AZ286" s="12">
        <f>'Рейтинговая таблица организаций'!AZ275</f>
        <v>52</v>
      </c>
      <c r="BA286" s="12">
        <f>'Рейтинговая таблица организаций'!BA275</f>
        <v>52</v>
      </c>
    </row>
    <row r="287" spans="1:53" ht="15.75">
      <c r="A287" s="9">
        <f>'бланки '!CY278</f>
        <v>275</v>
      </c>
      <c r="B287" s="9" t="str">
        <f>'бланки '!C278</f>
        <v>Муниципальное бюджетное общеобразовательное учреждение «Сосковская средняя общеобразовательная школа» Сосковского района Орловской области</v>
      </c>
      <c r="C287" s="9">
        <f>'для bus.gov.ru'!C276</f>
        <v>188</v>
      </c>
      <c r="D287" s="9">
        <f>'для bus.gov.ru'!D276</f>
        <v>150</v>
      </c>
      <c r="E287" s="15">
        <f>'для bus.gov.ru'!H276</f>
        <v>0.7978723404255319</v>
      </c>
      <c r="F287" s="10" t="s">
        <v>160</v>
      </c>
      <c r="G287" s="11">
        <f>'Рейтинговая таблица организаций'!D276</f>
        <v>13</v>
      </c>
      <c r="H287" s="11">
        <f>'Рейтинговая таблица организаций'!E276</f>
        <v>13</v>
      </c>
      <c r="I287" s="10" t="s">
        <v>161</v>
      </c>
      <c r="J287" s="11">
        <f>'Рейтинговая таблица организаций'!F276</f>
        <v>49</v>
      </c>
      <c r="K287" s="11">
        <f>'Рейтинговая таблица организаций'!G276</f>
        <v>54</v>
      </c>
      <c r="L287" s="12" t="str">
        <f>IF('Рейтинговая таблица организаций'!H276&lt;1,"Отсутствуют или не функционируют дистанционные способы взаимодействия",(IF('Рейтинговая таблица организаций'!H276&lt;4,"В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7" s="17">
        <f>'Рейтинговая таблица организаций'!H276</f>
        <v>4</v>
      </c>
      <c r="N287" s="12">
        <f>IF('Рейтинговая таблица организаций'!H276&lt;1,0,(IF('Рейтинговая таблица организаций'!H276&lt;4,30,100)))</f>
        <v>100</v>
      </c>
      <c r="O287" s="12" t="s">
        <v>162</v>
      </c>
      <c r="P287" s="12">
        <f>'Рейтинговая таблица организаций'!I276</f>
        <v>119</v>
      </c>
      <c r="Q287" s="12">
        <f>'Рейтинговая таблица организаций'!J276</f>
        <v>120</v>
      </c>
      <c r="R287" s="12" t="s">
        <v>163</v>
      </c>
      <c r="S287" s="12">
        <f>'Рейтинговая таблица организаций'!K276</f>
        <v>113</v>
      </c>
      <c r="T287" s="12">
        <f>'Рейтинговая таблица организаций'!L276</f>
        <v>113</v>
      </c>
      <c r="U287" s="12" t="str">
        <f>IF('Рейтинговая таблица организаций'!U276&lt;1,"Отсутствуют комфортные условия",(IF('Рейтинговая таблица организаций'!U276&lt;5,"Количество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7" s="17">
        <f>'Рейтинговая таблица организаций'!U276</f>
        <v>5</v>
      </c>
      <c r="W287" s="12">
        <f>IF('Рейтинговая таблица организаций'!U276&lt;1,0,(IF('Рейтинговая таблица организаций'!U276&lt;4,20,100)))</f>
        <v>100</v>
      </c>
      <c r="X287" s="12" t="s">
        <v>164</v>
      </c>
      <c r="Y287" s="12">
        <f>'Рейтинговая таблица организаций'!X276</f>
        <v>145</v>
      </c>
      <c r="Z287" s="12">
        <f>'Рейтинговая таблица организаций'!Y276</f>
        <v>150</v>
      </c>
      <c r="AA287" s="12" t="str">
        <f>IF('Рейтинговая таблица организаций'!AD276&lt;1,"Отсутствуют условия доступности для инвалидов",(IF('Рейтинговая таблица организаций'!AD276&lt;5,"Количество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7" s="16">
        <f>'Рейтинговая таблица организаций'!AD276</f>
        <v>3</v>
      </c>
      <c r="AC287" s="12">
        <f>IF('Рейтинговая таблица организаций'!AD276&lt;1,0,(IF('Рейтинговая таблица организаций'!AD276&lt;5,20,100)))</f>
        <v>20</v>
      </c>
      <c r="AD287" s="12" t="str">
        <f>IF('Рейтинговая таблица организаций'!AE276&lt;1,"Отсутствуют условия доступности, позволяющие инвалидам получать услуги наравне с другими",(IF('Рейтинговая таблица организаций'!AE276&lt;5,"Количество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87" s="17">
        <f>'Рейтинговая таблица организаций'!AE276</f>
        <v>5</v>
      </c>
      <c r="AF287" s="12">
        <f>IF('Рейтинговая таблица организаций'!AE276&lt;1,0,(IF('Рейтинговая таблица организаций'!AE276&lt;5,20,100)))</f>
        <v>100</v>
      </c>
      <c r="AG287" s="12" t="s">
        <v>165</v>
      </c>
      <c r="AH287" s="12">
        <f>'Рейтинговая таблица организаций'!AF276</f>
        <v>42</v>
      </c>
      <c r="AI287" s="12">
        <f>'Рейтинговая таблица организаций'!AG276</f>
        <v>43</v>
      </c>
      <c r="AJ287" s="12" t="s">
        <v>166</v>
      </c>
      <c r="AK287" s="12">
        <f>'Рейтинговая таблица организаций'!AL276</f>
        <v>146</v>
      </c>
      <c r="AL287" s="12">
        <f>'Рейтинговая таблица организаций'!AM276</f>
        <v>150</v>
      </c>
      <c r="AM287" s="12" t="s">
        <v>167</v>
      </c>
      <c r="AN287" s="12">
        <f>'Рейтинговая таблица организаций'!AN276</f>
        <v>147</v>
      </c>
      <c r="AO287" s="12">
        <f>'Рейтинговая таблица организаций'!AO276</f>
        <v>150</v>
      </c>
      <c r="AP287" s="12" t="s">
        <v>168</v>
      </c>
      <c r="AQ287" s="12">
        <f>'Рейтинговая таблица организаций'!AP276</f>
        <v>133</v>
      </c>
      <c r="AR287" s="12">
        <f>'Рейтинговая таблица организаций'!AQ276</f>
        <v>134</v>
      </c>
      <c r="AS287" s="12" t="s">
        <v>169</v>
      </c>
      <c r="AT287" s="12">
        <f>'Рейтинговая таблица организаций'!AV276</f>
        <v>148</v>
      </c>
      <c r="AU287" s="12">
        <f>'Рейтинговая таблица организаций'!AW276</f>
        <v>150</v>
      </c>
      <c r="AV287" s="12" t="s">
        <v>170</v>
      </c>
      <c r="AW287" s="12">
        <f>'Рейтинговая таблица организаций'!AX276</f>
        <v>149</v>
      </c>
      <c r="AX287" s="12">
        <f>'Рейтинговая таблица организаций'!AY276</f>
        <v>150</v>
      </c>
      <c r="AY287" s="12" t="s">
        <v>171</v>
      </c>
      <c r="AZ287" s="12">
        <f>'Рейтинговая таблица организаций'!AZ276</f>
        <v>147</v>
      </c>
      <c r="BA287" s="12">
        <f>'Рейтинговая таблица организаций'!BA276</f>
        <v>150</v>
      </c>
    </row>
    <row r="288" spans="1:53" ht="15.75">
      <c r="A288" s="9">
        <f>'бланки '!CY279</f>
        <v>276</v>
      </c>
      <c r="B288" s="9" t="str">
        <f>'бланки '!C279</f>
        <v>Муниципальное бюджетное общеобразовательное учреждение «Прилепская средняя общеобразовательная школа» Сосковского района Орловской области</v>
      </c>
      <c r="C288" s="9">
        <f>'для bus.gov.ru'!C277</f>
        <v>51</v>
      </c>
      <c r="D288" s="9">
        <f>'для bus.gov.ru'!D277</f>
        <v>37</v>
      </c>
      <c r="E288" s="15">
        <f>'для bus.gov.ru'!H277</f>
        <v>0.72549019607843135</v>
      </c>
      <c r="F288" s="10" t="s">
        <v>160</v>
      </c>
      <c r="G288" s="11">
        <f>'Рейтинговая таблица организаций'!D277</f>
        <v>14</v>
      </c>
      <c r="H288" s="11">
        <f>'Рейтинговая таблица организаций'!E277</f>
        <v>14</v>
      </c>
      <c r="I288" s="10" t="s">
        <v>161</v>
      </c>
      <c r="J288" s="11">
        <f>'Рейтинговая таблица организаций'!F277</f>
        <v>46</v>
      </c>
      <c r="K288" s="11">
        <f>'Рейтинговая таблица организаций'!G277</f>
        <v>53</v>
      </c>
      <c r="L288" s="12" t="str">
        <f>IF('Рейтинговая таблица организаций'!H277&lt;1,"Отсутствуют или не функционируют дистанционные способы взаимодействия",(IF('Рейтинговая таблица организаций'!H277&lt;4,"В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8" s="17">
        <f>'Рейтинговая таблица организаций'!H277</f>
        <v>4</v>
      </c>
      <c r="N288" s="12">
        <f>IF('Рейтинговая таблица организаций'!H277&lt;1,0,(IF('Рейтинговая таблица организаций'!H277&lt;4,30,100)))</f>
        <v>100</v>
      </c>
      <c r="O288" s="12" t="s">
        <v>162</v>
      </c>
      <c r="P288" s="12">
        <f>'Рейтинговая таблица организаций'!I277</f>
        <v>37</v>
      </c>
      <c r="Q288" s="12">
        <f>'Рейтинговая таблица организаций'!J277</f>
        <v>37</v>
      </c>
      <c r="R288" s="12" t="s">
        <v>163</v>
      </c>
      <c r="S288" s="12">
        <f>'Рейтинговая таблица организаций'!K277</f>
        <v>32</v>
      </c>
      <c r="T288" s="12">
        <f>'Рейтинговая таблица организаций'!L277</f>
        <v>32</v>
      </c>
      <c r="U288" s="12" t="str">
        <f>IF('Рейтинговая таблица организаций'!U277&lt;1,"Отсутствуют комфортные условия",(IF('Рейтинговая таблица организаций'!U277&lt;5,"Количество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8" s="17">
        <f>'Рейтинговая таблица организаций'!U277</f>
        <v>5</v>
      </c>
      <c r="W288" s="12">
        <f>IF('Рейтинговая таблица организаций'!U277&lt;1,0,(IF('Рейтинговая таблица организаций'!U277&lt;4,20,100)))</f>
        <v>100</v>
      </c>
      <c r="X288" s="12" t="s">
        <v>164</v>
      </c>
      <c r="Y288" s="12">
        <f>'Рейтинговая таблица организаций'!X277</f>
        <v>37</v>
      </c>
      <c r="Z288" s="12">
        <f>'Рейтинговая таблица организаций'!Y277</f>
        <v>37</v>
      </c>
      <c r="AA288" s="12" t="str">
        <f>IF('Рейтинговая таблица организаций'!AD277&lt;1,"Отсутствуют условия доступности для инвалидов",(IF('Рейтинговая таблица организаций'!AD277&lt;5,"Количество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88" s="16">
        <f>'Рейтинговая таблица организаций'!AD277</f>
        <v>1</v>
      </c>
      <c r="AC288" s="12">
        <f>IF('Рейтинговая таблица организаций'!AD277&lt;1,0,(IF('Рейтинговая таблица организаций'!AD277&lt;5,20,100)))</f>
        <v>20</v>
      </c>
      <c r="AD288" s="12" t="str">
        <f>IF('Рейтинговая таблица организаций'!AE277&lt;1,"Отсутствуют условия доступности, позволяющие инвалидам получать услуги наравне с другими",(IF('Рейтинговая таблица организаций'!AE277&lt;5,"Количество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8" s="17">
        <f>'Рейтинговая таблица организаций'!AE277</f>
        <v>2</v>
      </c>
      <c r="AF288" s="12">
        <f>IF('Рейтинговая таблица организаций'!AE277&lt;1,0,(IF('Рейтинговая таблица организаций'!AE277&lt;5,20,100)))</f>
        <v>20</v>
      </c>
      <c r="AG288" s="12" t="s">
        <v>165</v>
      </c>
      <c r="AH288" s="12">
        <f>'Рейтинговая таблица организаций'!AF277</f>
        <v>34</v>
      </c>
      <c r="AI288" s="12">
        <f>'Рейтинговая таблица организаций'!AG277</f>
        <v>36</v>
      </c>
      <c r="AJ288" s="12" t="s">
        <v>166</v>
      </c>
      <c r="AK288" s="12">
        <f>'Рейтинговая таблица организаций'!AL277</f>
        <v>37</v>
      </c>
      <c r="AL288" s="12">
        <f>'Рейтинговая таблица организаций'!AM277</f>
        <v>37</v>
      </c>
      <c r="AM288" s="12" t="s">
        <v>167</v>
      </c>
      <c r="AN288" s="12">
        <f>'Рейтинговая таблица организаций'!AN277</f>
        <v>37</v>
      </c>
      <c r="AO288" s="12">
        <f>'Рейтинговая таблица организаций'!AO277</f>
        <v>37</v>
      </c>
      <c r="AP288" s="12" t="s">
        <v>168</v>
      </c>
      <c r="AQ288" s="12">
        <f>'Рейтинговая таблица организаций'!AP277</f>
        <v>34</v>
      </c>
      <c r="AR288" s="12">
        <f>'Рейтинговая таблица организаций'!AQ277</f>
        <v>34</v>
      </c>
      <c r="AS288" s="12" t="s">
        <v>169</v>
      </c>
      <c r="AT288" s="12">
        <f>'Рейтинговая таблица организаций'!AV277</f>
        <v>36</v>
      </c>
      <c r="AU288" s="12">
        <f>'Рейтинговая таблица организаций'!AW277</f>
        <v>37</v>
      </c>
      <c r="AV288" s="12" t="s">
        <v>170</v>
      </c>
      <c r="AW288" s="12">
        <f>'Рейтинговая таблица организаций'!AX277</f>
        <v>37</v>
      </c>
      <c r="AX288" s="12">
        <f>'Рейтинговая таблица организаций'!AY277</f>
        <v>37</v>
      </c>
      <c r="AY288" s="12" t="s">
        <v>171</v>
      </c>
      <c r="AZ288" s="12">
        <f>'Рейтинговая таблица организаций'!AZ277</f>
        <v>36</v>
      </c>
      <c r="BA288" s="12">
        <f>'Рейтинговая таблица организаций'!BA277</f>
        <v>37</v>
      </c>
    </row>
    <row r="289" spans="1:53" ht="15.75">
      <c r="A289" s="9">
        <f>'бланки '!CY280</f>
        <v>277</v>
      </c>
      <c r="B289" s="9" t="str">
        <f>'бланки '!C280</f>
        <v>Муниципальное бюджетное общеобразовательное учреждение «Рыжковская средняя общеобразовательная школа» Сосковского района Орловской области</v>
      </c>
      <c r="C289" s="9">
        <f>'для bus.gov.ru'!C278</f>
        <v>40</v>
      </c>
      <c r="D289" s="9">
        <f>'для bus.gov.ru'!D278</f>
        <v>32</v>
      </c>
      <c r="E289" s="15">
        <f>'для bus.gov.ru'!H278</f>
        <v>0.8</v>
      </c>
      <c r="F289" s="10" t="s">
        <v>160</v>
      </c>
      <c r="G289" s="11">
        <f>'Рейтинговая таблица организаций'!D278</f>
        <v>13</v>
      </c>
      <c r="H289" s="11">
        <f>'Рейтинговая таблица организаций'!E278</f>
        <v>13</v>
      </c>
      <c r="I289" s="10" t="s">
        <v>161</v>
      </c>
      <c r="J289" s="11">
        <f>'Рейтинговая таблица организаций'!F278</f>
        <v>51</v>
      </c>
      <c r="K289" s="11">
        <f>'Рейтинговая таблица организаций'!G278</f>
        <v>54</v>
      </c>
      <c r="L289" s="12" t="str">
        <f>IF('Рейтинговая таблица организаций'!H278&lt;1,"Отсутствуют или не функционируют дистанционные способы взаимодействия",(IF('Рейтинговая таблица организаций'!H278&lt;4,"В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89" s="17">
        <f>'Рейтинговая таблица организаций'!H278</f>
        <v>4</v>
      </c>
      <c r="N289" s="12">
        <f>IF('Рейтинговая таблица организаций'!H278&lt;1,0,(IF('Рейтинговая таблица организаций'!H278&lt;4,30,100)))</f>
        <v>100</v>
      </c>
      <c r="O289" s="12" t="s">
        <v>162</v>
      </c>
      <c r="P289" s="12">
        <f>'Рейтинговая таблица организаций'!I278</f>
        <v>32</v>
      </c>
      <c r="Q289" s="12">
        <f>'Рейтинговая таблица организаций'!J278</f>
        <v>32</v>
      </c>
      <c r="R289" s="12" t="s">
        <v>163</v>
      </c>
      <c r="S289" s="12">
        <f>'Рейтинговая таблица организаций'!K278</f>
        <v>32</v>
      </c>
      <c r="T289" s="12">
        <f>'Рейтинговая таблица организаций'!L278</f>
        <v>32</v>
      </c>
      <c r="U289" s="12" t="str">
        <f>IF('Рейтинговая таблица организаций'!U278&lt;1,"Отсутствуют комфортные условия",(IF('Рейтинговая таблица организаций'!U278&lt;5,"Количество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89" s="17">
        <f>'Рейтинговая таблица организаций'!U278</f>
        <v>5</v>
      </c>
      <c r="W289" s="12">
        <f>IF('Рейтинговая таблица организаций'!U278&lt;1,0,(IF('Рейтинговая таблица организаций'!U278&lt;4,20,100)))</f>
        <v>100</v>
      </c>
      <c r="X289" s="12" t="s">
        <v>164</v>
      </c>
      <c r="Y289" s="12">
        <f>'Рейтинговая таблица организаций'!X278</f>
        <v>32</v>
      </c>
      <c r="Z289" s="12">
        <f>'Рейтинговая таблица организаций'!Y278</f>
        <v>32</v>
      </c>
      <c r="AA289" s="12" t="str">
        <f>IF('Рейтинговая таблица организаций'!AD278&lt;1,"Отсутствуют условия доступности для инвалидов",(IF('Рейтинговая таблица организаций'!AD278&lt;5,"Количество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89" s="16">
        <f>'Рейтинговая таблица организаций'!AD278</f>
        <v>0</v>
      </c>
      <c r="AC289" s="12">
        <f>IF('Рейтинговая таблица организаций'!AD278&lt;1,0,(IF('Рейтинговая таблица организаций'!AD278&lt;5,20,100)))</f>
        <v>0</v>
      </c>
      <c r="AD289" s="12" t="str">
        <f>IF('Рейтинговая таблица организаций'!AE278&lt;1,"Отсутствуют условия доступности, позволяющие инвалидам получать услуги наравне с другими",(IF('Рейтинговая таблица организаций'!AE278&lt;5,"Количество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89" s="17">
        <f>'Рейтинговая таблица организаций'!AE278</f>
        <v>3</v>
      </c>
      <c r="AF289" s="12">
        <f>IF('Рейтинговая таблица организаций'!AE278&lt;1,0,(IF('Рейтинговая таблица организаций'!AE278&lt;5,20,100)))</f>
        <v>20</v>
      </c>
      <c r="AG289" s="12" t="s">
        <v>165</v>
      </c>
      <c r="AH289" s="12">
        <f>'Рейтинговая таблица организаций'!AF278</f>
        <v>12</v>
      </c>
      <c r="AI289" s="12">
        <f>'Рейтинговая таблица организаций'!AG278</f>
        <v>12</v>
      </c>
      <c r="AJ289" s="12" t="s">
        <v>166</v>
      </c>
      <c r="AK289" s="12">
        <f>'Рейтинговая таблица организаций'!AL278</f>
        <v>32</v>
      </c>
      <c r="AL289" s="12">
        <f>'Рейтинговая таблица организаций'!AM278</f>
        <v>32</v>
      </c>
      <c r="AM289" s="12" t="s">
        <v>167</v>
      </c>
      <c r="AN289" s="12">
        <f>'Рейтинговая таблица организаций'!AN278</f>
        <v>32</v>
      </c>
      <c r="AO289" s="12">
        <f>'Рейтинговая таблица организаций'!AO278</f>
        <v>32</v>
      </c>
      <c r="AP289" s="12" t="s">
        <v>168</v>
      </c>
      <c r="AQ289" s="12">
        <f>'Рейтинговая таблица организаций'!AP278</f>
        <v>31</v>
      </c>
      <c r="AR289" s="12">
        <f>'Рейтинговая таблица организаций'!AQ278</f>
        <v>31</v>
      </c>
      <c r="AS289" s="12" t="s">
        <v>169</v>
      </c>
      <c r="AT289" s="12">
        <f>'Рейтинговая таблица организаций'!AV278</f>
        <v>32</v>
      </c>
      <c r="AU289" s="12">
        <f>'Рейтинговая таблица организаций'!AW278</f>
        <v>32</v>
      </c>
      <c r="AV289" s="12" t="s">
        <v>170</v>
      </c>
      <c r="AW289" s="12">
        <f>'Рейтинговая таблица организаций'!AX278</f>
        <v>32</v>
      </c>
      <c r="AX289" s="12">
        <f>'Рейтинговая таблица организаций'!AY278</f>
        <v>32</v>
      </c>
      <c r="AY289" s="12" t="s">
        <v>171</v>
      </c>
      <c r="AZ289" s="12">
        <f>'Рейтинговая таблица организаций'!AZ278</f>
        <v>32</v>
      </c>
      <c r="BA289" s="12">
        <f>'Рейтинговая таблица организаций'!BA278</f>
        <v>32</v>
      </c>
    </row>
    <row r="290" spans="1:53" ht="15.75">
      <c r="A290" s="9">
        <f>'бланки '!CY281</f>
        <v>278</v>
      </c>
      <c r="B290" s="9" t="str">
        <f>'бланки '!C281</f>
        <v>Муниципальное бюджетное общеобразовательное учреждение «Цвеленевская средняя общеобразовательная школа» Сосковского района Орловской области</v>
      </c>
      <c r="C290" s="9">
        <f>'для bus.gov.ru'!C279</f>
        <v>28</v>
      </c>
      <c r="D290" s="9">
        <f>'для bus.gov.ru'!D279</f>
        <v>21</v>
      </c>
      <c r="E290" s="15">
        <f>'для bus.gov.ru'!H279</f>
        <v>0.75</v>
      </c>
      <c r="F290" s="10" t="s">
        <v>160</v>
      </c>
      <c r="G290" s="11">
        <f>'Рейтинговая таблица организаций'!D279</f>
        <v>13</v>
      </c>
      <c r="H290" s="11">
        <f>'Рейтинговая таблица организаций'!E279</f>
        <v>13</v>
      </c>
      <c r="I290" s="10" t="s">
        <v>161</v>
      </c>
      <c r="J290" s="11">
        <f>'Рейтинговая таблица организаций'!F279</f>
        <v>38</v>
      </c>
      <c r="K290" s="11">
        <f>'Рейтинговая таблица организаций'!G279</f>
        <v>53</v>
      </c>
      <c r="L290" s="12" t="str">
        <f>IF('Рейтинговая таблица организаций'!H279&lt;1,"Отсутствуют или не функционируют дистанционные способы взаимодействия",(IF('Рейтинговая таблица организаций'!H279&lt;4,"В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290" s="17">
        <f>'Рейтинговая таблица организаций'!H279</f>
        <v>3</v>
      </c>
      <c r="N290" s="12">
        <f>IF('Рейтинговая таблица организаций'!H279&lt;1,0,(IF('Рейтинговая таблица организаций'!H279&lt;4,30,100)))</f>
        <v>30</v>
      </c>
      <c r="O290" s="12" t="s">
        <v>162</v>
      </c>
      <c r="P290" s="12">
        <f>'Рейтинговая таблица организаций'!I279</f>
        <v>20</v>
      </c>
      <c r="Q290" s="12">
        <f>'Рейтинговая таблица организаций'!J279</f>
        <v>20</v>
      </c>
      <c r="R290" s="12" t="s">
        <v>163</v>
      </c>
      <c r="S290" s="12">
        <f>'Рейтинговая таблица организаций'!K279</f>
        <v>17</v>
      </c>
      <c r="T290" s="12">
        <f>'Рейтинговая таблица организаций'!L279</f>
        <v>17</v>
      </c>
      <c r="U290" s="12" t="str">
        <f>IF('Рейтинговая таблица организаций'!U279&lt;1,"Отсутствуют комфортные условия",(IF('Рейтинговая таблица организаций'!U279&lt;5,"Количество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0" s="17">
        <f>'Рейтинговая таблица организаций'!U279</f>
        <v>5</v>
      </c>
      <c r="W290" s="12">
        <f>IF('Рейтинговая таблица организаций'!U279&lt;1,0,(IF('Рейтинговая таблица организаций'!U279&lt;4,20,100)))</f>
        <v>100</v>
      </c>
      <c r="X290" s="12" t="s">
        <v>164</v>
      </c>
      <c r="Y290" s="12">
        <f>'Рейтинговая таблица организаций'!X279</f>
        <v>21</v>
      </c>
      <c r="Z290" s="12">
        <f>'Рейтинговая таблица организаций'!Y279</f>
        <v>21</v>
      </c>
      <c r="AA290" s="12" t="str">
        <f>IF('Рейтинговая таблица организаций'!AD279&lt;1,"Отсутствуют условия доступности для инвалидов",(IF('Рейтинговая таблица организаций'!AD279&lt;5,"Количество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0" s="16">
        <f>'Рейтинговая таблица организаций'!AD279</f>
        <v>0</v>
      </c>
      <c r="AC290" s="12">
        <f>IF('Рейтинговая таблица организаций'!AD279&lt;1,0,(IF('Рейтинговая таблица организаций'!AD279&lt;5,20,100)))</f>
        <v>0</v>
      </c>
      <c r="AD290" s="12" t="str">
        <f>IF('Рейтинговая таблица организаций'!AE279&lt;1,"Отсутствуют условия доступности, позволяющие инвалидам получать услуги наравне с другими",(IF('Рейтинговая таблица организаций'!AE279&lt;5,"Количество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0" s="17">
        <f>'Рейтинговая таблица организаций'!AE279</f>
        <v>3</v>
      </c>
      <c r="AF290" s="12">
        <f>IF('Рейтинговая таблица организаций'!AE279&lt;1,0,(IF('Рейтинговая таблица организаций'!AE279&lt;5,20,100)))</f>
        <v>20</v>
      </c>
      <c r="AG290" s="12" t="s">
        <v>165</v>
      </c>
      <c r="AH290" s="12">
        <f>'Рейтинговая таблица организаций'!AF279</f>
        <v>6</v>
      </c>
      <c r="AI290" s="12">
        <f>'Рейтинговая таблица организаций'!AG279</f>
        <v>7</v>
      </c>
      <c r="AJ290" s="12" t="s">
        <v>166</v>
      </c>
      <c r="AK290" s="12">
        <f>'Рейтинговая таблица организаций'!AL279</f>
        <v>21</v>
      </c>
      <c r="AL290" s="12">
        <f>'Рейтинговая таблица организаций'!AM279</f>
        <v>21</v>
      </c>
      <c r="AM290" s="12" t="s">
        <v>167</v>
      </c>
      <c r="AN290" s="12">
        <f>'Рейтинговая таблица организаций'!AN279</f>
        <v>21</v>
      </c>
      <c r="AO290" s="12">
        <f>'Рейтинговая таблица организаций'!AO279</f>
        <v>21</v>
      </c>
      <c r="AP290" s="12" t="s">
        <v>168</v>
      </c>
      <c r="AQ290" s="12">
        <f>'Рейтинговая таблица организаций'!AP279</f>
        <v>20</v>
      </c>
      <c r="AR290" s="12">
        <f>'Рейтинговая таблица организаций'!AQ279</f>
        <v>20</v>
      </c>
      <c r="AS290" s="12" t="s">
        <v>169</v>
      </c>
      <c r="AT290" s="12">
        <f>'Рейтинговая таблица организаций'!AV279</f>
        <v>21</v>
      </c>
      <c r="AU290" s="12">
        <f>'Рейтинговая таблица организаций'!AW279</f>
        <v>21</v>
      </c>
      <c r="AV290" s="12" t="s">
        <v>170</v>
      </c>
      <c r="AW290" s="12">
        <f>'Рейтинговая таблица организаций'!AX279</f>
        <v>21</v>
      </c>
      <c r="AX290" s="12">
        <f>'Рейтинговая таблица организаций'!AY279</f>
        <v>21</v>
      </c>
      <c r="AY290" s="12" t="s">
        <v>171</v>
      </c>
      <c r="AZ290" s="12">
        <f>'Рейтинговая таблица организаций'!AZ279</f>
        <v>21</v>
      </c>
      <c r="BA290" s="12">
        <f>'Рейтинговая таблица организаций'!BA279</f>
        <v>21</v>
      </c>
    </row>
    <row r="291" spans="1:53" ht="15.75">
      <c r="A291" s="9">
        <f>'бланки '!CY282</f>
        <v>279</v>
      </c>
      <c r="B291" s="9" t="str">
        <f>'бланки '!C282</f>
        <v>Муниципальное бюджетное общеобразовательное учреждение «Дросковская средняя общеобразовательная школа» Покровского района Орловской области</v>
      </c>
      <c r="C291" s="9">
        <f>'для bus.gov.ru'!C280</f>
        <v>213</v>
      </c>
      <c r="D291" s="9">
        <f>'для bus.gov.ru'!D280</f>
        <v>191</v>
      </c>
      <c r="E291" s="15">
        <f>'для bus.gov.ru'!H280</f>
        <v>0.89671361502347413</v>
      </c>
      <c r="F291" s="10" t="s">
        <v>160</v>
      </c>
      <c r="G291" s="11">
        <f>'Рейтинговая таблица организаций'!D280</f>
        <v>13</v>
      </c>
      <c r="H291" s="11">
        <f>'Рейтинговая таблица организаций'!E280</f>
        <v>13</v>
      </c>
      <c r="I291" s="10" t="s">
        <v>161</v>
      </c>
      <c r="J291" s="11">
        <f>'Рейтинговая таблица организаций'!F280</f>
        <v>54</v>
      </c>
      <c r="K291" s="11">
        <f>'Рейтинговая таблица организаций'!G280</f>
        <v>56</v>
      </c>
      <c r="L291" s="12" t="str">
        <f>IF('Рейтинговая таблица организаций'!H280&lt;1,"Отсутствуют или не функционируют дистанционные способы взаимодействия",(IF('Рейтинговая таблица организаций'!H280&lt;4,"В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1" s="17">
        <f>'Рейтинговая таблица организаций'!H280</f>
        <v>4</v>
      </c>
      <c r="N291" s="12">
        <f>IF('Рейтинговая таблица организаций'!H280&lt;1,0,(IF('Рейтинговая таблица организаций'!H280&lt;4,30,100)))</f>
        <v>100</v>
      </c>
      <c r="O291" s="12" t="s">
        <v>162</v>
      </c>
      <c r="P291" s="12">
        <f>'Рейтинговая таблица организаций'!I280</f>
        <v>143</v>
      </c>
      <c r="Q291" s="12">
        <f>'Рейтинговая таблица организаций'!J280</f>
        <v>144</v>
      </c>
      <c r="R291" s="12" t="s">
        <v>163</v>
      </c>
      <c r="S291" s="12">
        <f>'Рейтинговая таблица организаций'!K280</f>
        <v>124</v>
      </c>
      <c r="T291" s="12">
        <f>'Рейтинговая таблица организаций'!L280</f>
        <v>125</v>
      </c>
      <c r="U291" s="12" t="str">
        <f>IF('Рейтинговая таблица организаций'!U280&lt;1,"Отсутствуют комфортные условия",(IF('Рейтинговая таблица организаций'!U280&lt;5,"Количество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1" s="17">
        <f>'Рейтинговая таблица организаций'!U280</f>
        <v>5</v>
      </c>
      <c r="W291" s="12">
        <f>IF('Рейтинговая таблица организаций'!U280&lt;1,0,(IF('Рейтинговая таблица организаций'!U280&lt;4,20,100)))</f>
        <v>100</v>
      </c>
      <c r="X291" s="12" t="s">
        <v>164</v>
      </c>
      <c r="Y291" s="12">
        <f>'Рейтинговая таблица организаций'!X280</f>
        <v>182</v>
      </c>
      <c r="Z291" s="12">
        <f>'Рейтинговая таблица организаций'!Y280</f>
        <v>191</v>
      </c>
      <c r="AA291" s="12" t="str">
        <f>IF('Рейтинговая таблица организаций'!AD280&lt;1,"Отсутствуют условия доступности для инвалидов",(IF('Рейтинговая таблица организаций'!AD280&lt;5,"Количество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1" s="16">
        <f>'Рейтинговая таблица организаций'!AD280</f>
        <v>2</v>
      </c>
      <c r="AC291" s="12">
        <f>IF('Рейтинговая таблица организаций'!AD280&lt;1,0,(IF('Рейтинговая таблица организаций'!AD280&lt;5,20,100)))</f>
        <v>20</v>
      </c>
      <c r="AD291" s="12" t="str">
        <f>IF('Рейтинговая таблица организаций'!AE280&lt;1,"Отсутствуют условия доступности, позволяющие инвалидам получать услуги наравне с другими",(IF('Рейтинговая таблица организаций'!AE280&lt;5,"Количество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1" s="17">
        <f>'Рейтинговая таблица организаций'!AE280</f>
        <v>4</v>
      </c>
      <c r="AF291" s="12">
        <f>IF('Рейтинговая таблица организаций'!AE280&lt;1,0,(IF('Рейтинговая таблица организаций'!AE280&lt;5,20,100)))</f>
        <v>20</v>
      </c>
      <c r="AG291" s="12" t="s">
        <v>165</v>
      </c>
      <c r="AH291" s="12">
        <f>'Рейтинговая таблица организаций'!AF280</f>
        <v>12</v>
      </c>
      <c r="AI291" s="12">
        <f>'Рейтинговая таблица организаций'!AG280</f>
        <v>15</v>
      </c>
      <c r="AJ291" s="12" t="s">
        <v>166</v>
      </c>
      <c r="AK291" s="12">
        <f>'Рейтинговая таблица организаций'!AL280</f>
        <v>188</v>
      </c>
      <c r="AL291" s="12">
        <f>'Рейтинговая таблица организаций'!AM280</f>
        <v>191</v>
      </c>
      <c r="AM291" s="12" t="s">
        <v>167</v>
      </c>
      <c r="AN291" s="12">
        <f>'Рейтинговая таблица организаций'!AN280</f>
        <v>186</v>
      </c>
      <c r="AO291" s="12">
        <f>'Рейтинговая таблица организаций'!AO280</f>
        <v>191</v>
      </c>
      <c r="AP291" s="12" t="s">
        <v>168</v>
      </c>
      <c r="AQ291" s="12">
        <f>'Рейтинговая таблица организаций'!AP280</f>
        <v>166</v>
      </c>
      <c r="AR291" s="12">
        <f>'Рейтинговая таблица организаций'!AQ280</f>
        <v>167</v>
      </c>
      <c r="AS291" s="12" t="s">
        <v>169</v>
      </c>
      <c r="AT291" s="12">
        <f>'Рейтинговая таблица организаций'!AV280</f>
        <v>190</v>
      </c>
      <c r="AU291" s="12">
        <f>'Рейтинговая таблица организаций'!AW280</f>
        <v>191</v>
      </c>
      <c r="AV291" s="12" t="s">
        <v>170</v>
      </c>
      <c r="AW291" s="12">
        <f>'Рейтинговая таблица организаций'!AX280</f>
        <v>190</v>
      </c>
      <c r="AX291" s="12">
        <f>'Рейтинговая таблица организаций'!AY280</f>
        <v>191</v>
      </c>
      <c r="AY291" s="12" t="s">
        <v>171</v>
      </c>
      <c r="AZ291" s="12">
        <f>'Рейтинговая таблица организаций'!AZ280</f>
        <v>185</v>
      </c>
      <c r="BA291" s="12">
        <f>'Рейтинговая таблица организаций'!BA280</f>
        <v>191</v>
      </c>
    </row>
    <row r="292" spans="1:53" ht="15.75">
      <c r="A292" s="9">
        <f>'бланки '!CY283</f>
        <v>280</v>
      </c>
      <c r="B292" s="9" t="str">
        <f>'бланки '!C283</f>
        <v>Муниципальное бюджетное общеобразовательное учреждение «Покровская средняя общеобразовательная школа» Покровского района Орловской области</v>
      </c>
      <c r="C292" s="9">
        <f>'для bus.gov.ru'!C281</f>
        <v>375</v>
      </c>
      <c r="D292" s="9">
        <f>'для bus.gov.ru'!D281</f>
        <v>278</v>
      </c>
      <c r="E292" s="15">
        <f>'для bus.gov.ru'!H281</f>
        <v>0.74133333333333329</v>
      </c>
      <c r="F292" s="10" t="s">
        <v>160</v>
      </c>
      <c r="G292" s="11">
        <f>'Рейтинговая таблица организаций'!D281</f>
        <v>13</v>
      </c>
      <c r="H292" s="11">
        <f>'Рейтинговая таблица организаций'!E281</f>
        <v>13</v>
      </c>
      <c r="I292" s="10" t="s">
        <v>161</v>
      </c>
      <c r="J292" s="11">
        <f>'Рейтинговая таблица организаций'!F281</f>
        <v>46.5</v>
      </c>
      <c r="K292" s="11">
        <f>'Рейтинговая таблица организаций'!G281</f>
        <v>53</v>
      </c>
      <c r="L292" s="12" t="str">
        <f>IF('Рейтинговая таблица организаций'!H281&lt;1,"Отсутствуют или не функционируют дистанционные способы взаимодействия",(IF('Рейтинговая таблица организаций'!H281&lt;4,"В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2" s="17">
        <f>'Рейтинговая таблица организаций'!H281</f>
        <v>4</v>
      </c>
      <c r="N292" s="12">
        <f>IF('Рейтинговая таблица организаций'!H281&lt;1,0,(IF('Рейтинговая таблица организаций'!H281&lt;4,30,100)))</f>
        <v>100</v>
      </c>
      <c r="O292" s="12" t="s">
        <v>162</v>
      </c>
      <c r="P292" s="12">
        <f>'Рейтинговая таблица организаций'!I281</f>
        <v>267</v>
      </c>
      <c r="Q292" s="12">
        <f>'Рейтинговая таблица организаций'!J281</f>
        <v>273</v>
      </c>
      <c r="R292" s="12" t="s">
        <v>163</v>
      </c>
      <c r="S292" s="12">
        <f>'Рейтинговая таблица организаций'!K281</f>
        <v>252</v>
      </c>
      <c r="T292" s="12">
        <f>'Рейтинговая таблица организаций'!L281</f>
        <v>252</v>
      </c>
      <c r="U292" s="12" t="str">
        <f>IF('Рейтинговая таблица организаций'!U281&lt;1,"Отсутствуют комфортные условия",(IF('Рейтинговая таблица организаций'!U281&lt;5,"Количество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2" s="17">
        <f>'Рейтинговая таблица организаций'!U281</f>
        <v>5</v>
      </c>
      <c r="W292" s="12">
        <f>IF('Рейтинговая таблица организаций'!U281&lt;1,0,(IF('Рейтинговая таблица организаций'!U281&lt;4,20,100)))</f>
        <v>100</v>
      </c>
      <c r="X292" s="12" t="s">
        <v>164</v>
      </c>
      <c r="Y292" s="12">
        <f>'Рейтинговая таблица организаций'!X281</f>
        <v>276</v>
      </c>
      <c r="Z292" s="12">
        <f>'Рейтинговая таблица организаций'!Y281</f>
        <v>278</v>
      </c>
      <c r="AA292" s="12" t="str">
        <f>IF('Рейтинговая таблица организаций'!AD281&lt;1,"Отсутствуют условия доступности для инвалидов",(IF('Рейтинговая таблица организаций'!AD281&lt;5,"Количество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2" s="16">
        <f>'Рейтинговая таблица организаций'!AD281</f>
        <v>3</v>
      </c>
      <c r="AC292" s="12">
        <f>IF('Рейтинговая таблица организаций'!AD281&lt;1,0,(IF('Рейтинговая таблица организаций'!AD281&lt;5,20,100)))</f>
        <v>20</v>
      </c>
      <c r="AD292" s="12" t="str">
        <f>IF('Рейтинговая таблица организаций'!AE281&lt;1,"Отсутствуют условия доступности, позволяющие инвалидам получать услуги наравне с другими",(IF('Рейтинговая таблица организаций'!AE281&lt;5,"Количество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2" s="17">
        <f>'Рейтинговая таблица организаций'!AE281</f>
        <v>3</v>
      </c>
      <c r="AF292" s="12">
        <f>IF('Рейтинговая таблица организаций'!AE281&lt;1,0,(IF('Рейтинговая таблица организаций'!AE281&lt;5,20,100)))</f>
        <v>20</v>
      </c>
      <c r="AG292" s="12" t="s">
        <v>165</v>
      </c>
      <c r="AH292" s="12">
        <f>'Рейтинговая таблица организаций'!AF281</f>
        <v>214</v>
      </c>
      <c r="AI292" s="12">
        <f>'Рейтинговая таблица организаций'!AG281</f>
        <v>223</v>
      </c>
      <c r="AJ292" s="12" t="s">
        <v>166</v>
      </c>
      <c r="AK292" s="12">
        <f>'Рейтинговая таблица организаций'!AL281</f>
        <v>272</v>
      </c>
      <c r="AL292" s="12">
        <f>'Рейтинговая таблица организаций'!AM281</f>
        <v>278</v>
      </c>
      <c r="AM292" s="12" t="s">
        <v>167</v>
      </c>
      <c r="AN292" s="12">
        <f>'Рейтинговая таблица организаций'!AN281</f>
        <v>273</v>
      </c>
      <c r="AO292" s="12">
        <f>'Рейтинговая таблица организаций'!AO281</f>
        <v>278</v>
      </c>
      <c r="AP292" s="12" t="s">
        <v>168</v>
      </c>
      <c r="AQ292" s="12">
        <f>'Рейтинговая таблица организаций'!AP281</f>
        <v>234</v>
      </c>
      <c r="AR292" s="12">
        <f>'Рейтинговая таблица организаций'!AQ281</f>
        <v>239</v>
      </c>
      <c r="AS292" s="12" t="s">
        <v>169</v>
      </c>
      <c r="AT292" s="12">
        <f>'Рейтинговая таблица организаций'!AV281</f>
        <v>270</v>
      </c>
      <c r="AU292" s="12">
        <f>'Рейтинговая таблица организаций'!AW281</f>
        <v>278</v>
      </c>
      <c r="AV292" s="12" t="s">
        <v>170</v>
      </c>
      <c r="AW292" s="12">
        <f>'Рейтинговая таблица организаций'!AX281</f>
        <v>274</v>
      </c>
      <c r="AX292" s="12">
        <f>'Рейтинговая таблица организаций'!AY281</f>
        <v>278</v>
      </c>
      <c r="AY292" s="12" t="s">
        <v>171</v>
      </c>
      <c r="AZ292" s="12">
        <f>'Рейтинговая таблица организаций'!AZ281</f>
        <v>271</v>
      </c>
      <c r="BA292" s="12">
        <f>'Рейтинговая таблица организаций'!BA281</f>
        <v>278</v>
      </c>
    </row>
    <row r="293" spans="1:53" ht="15.75">
      <c r="A293" s="9">
        <f>'бланки '!CY284</f>
        <v>281</v>
      </c>
      <c r="B293" s="9" t="str">
        <f>'бланки '!C284</f>
        <v>Муниципальное бюджетное общеобразовательное учреждение «Покровский лицей» Покровского района Орловской области</v>
      </c>
      <c r="C293" s="9">
        <f>'для bus.gov.ru'!C282</f>
        <v>270</v>
      </c>
      <c r="D293" s="9">
        <f>'для bus.gov.ru'!D282</f>
        <v>207</v>
      </c>
      <c r="E293" s="15">
        <f>'для bus.gov.ru'!H282</f>
        <v>0.76666666666666672</v>
      </c>
      <c r="F293" s="10" t="s">
        <v>160</v>
      </c>
      <c r="G293" s="11">
        <f>'Рейтинговая таблица организаций'!D282</f>
        <v>13</v>
      </c>
      <c r="H293" s="11">
        <f>'Рейтинговая таблица организаций'!E282</f>
        <v>13</v>
      </c>
      <c r="I293" s="10" t="s">
        <v>161</v>
      </c>
      <c r="J293" s="11">
        <f>'Рейтинговая таблица организаций'!F282</f>
        <v>40.5</v>
      </c>
      <c r="K293" s="11">
        <f>'Рейтинговая таблица организаций'!G282</f>
        <v>52</v>
      </c>
      <c r="L293" s="12" t="str">
        <f>IF('Рейтинговая таблица организаций'!H282&lt;1,"Отсутствуют или не функционируют дистанционные способы взаимодействия",(IF('Рейтинговая таблица организаций'!H282&lt;4,"В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3" s="17">
        <f>'Рейтинговая таблица организаций'!H282</f>
        <v>4</v>
      </c>
      <c r="N293" s="12">
        <f>IF('Рейтинговая таблица организаций'!H282&lt;1,0,(IF('Рейтинговая таблица организаций'!H282&lt;4,30,100)))</f>
        <v>100</v>
      </c>
      <c r="O293" s="12" t="s">
        <v>162</v>
      </c>
      <c r="P293" s="12">
        <f>'Рейтинговая таблица организаций'!I282</f>
        <v>205</v>
      </c>
      <c r="Q293" s="12">
        <f>'Рейтинговая таблица организаций'!J282</f>
        <v>206</v>
      </c>
      <c r="R293" s="12" t="s">
        <v>163</v>
      </c>
      <c r="S293" s="12">
        <f>'Рейтинговая таблица организаций'!K282</f>
        <v>198</v>
      </c>
      <c r="T293" s="12">
        <f>'Рейтинговая таблица организаций'!L282</f>
        <v>199</v>
      </c>
      <c r="U293" s="12" t="str">
        <f>IF('Рейтинговая таблица организаций'!U282&lt;1,"Отсутствуют комфортные условия",(IF('Рейтинговая таблица организаций'!U282&lt;5,"Количество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3" s="17">
        <f>'Рейтинговая таблица организаций'!U282</f>
        <v>5</v>
      </c>
      <c r="W293" s="12">
        <f>IF('Рейтинговая таблица организаций'!U282&lt;1,0,(IF('Рейтинговая таблица организаций'!U282&lt;4,20,100)))</f>
        <v>100</v>
      </c>
      <c r="X293" s="12" t="s">
        <v>164</v>
      </c>
      <c r="Y293" s="12">
        <f>'Рейтинговая таблица организаций'!X282</f>
        <v>200</v>
      </c>
      <c r="Z293" s="12">
        <f>'Рейтинговая таблица организаций'!Y282</f>
        <v>207</v>
      </c>
      <c r="AA293" s="12" t="str">
        <f>IF('Рейтинговая таблица организаций'!AD282&lt;1,"Отсутствуют условия доступности для инвалидов",(IF('Рейтинговая таблица организаций'!AD282&lt;5,"Количество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3" s="16">
        <f>'Рейтинговая таблица организаций'!AD282</f>
        <v>4</v>
      </c>
      <c r="AC293" s="12">
        <f>IF('Рейтинговая таблица организаций'!AD282&lt;1,0,(IF('Рейтинговая таблица организаций'!AD282&lt;5,20,100)))</f>
        <v>20</v>
      </c>
      <c r="AD293" s="12" t="str">
        <f>IF('Рейтинговая таблица организаций'!AE282&lt;1,"Отсутствуют условия доступности, позволяющие инвалидам получать услуги наравне с другими",(IF('Рейтинговая таблица организаций'!AE282&lt;5,"Количество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293" s="17">
        <f>'Рейтинговая таблица организаций'!AE282</f>
        <v>5</v>
      </c>
      <c r="AF293" s="12">
        <f>IF('Рейтинговая таблица организаций'!AE282&lt;1,0,(IF('Рейтинговая таблица организаций'!AE282&lt;5,20,100)))</f>
        <v>100</v>
      </c>
      <c r="AG293" s="12" t="s">
        <v>165</v>
      </c>
      <c r="AH293" s="12">
        <f>'Рейтинговая таблица организаций'!AF282</f>
        <v>191</v>
      </c>
      <c r="AI293" s="12">
        <f>'Рейтинговая таблица организаций'!AG282</f>
        <v>197</v>
      </c>
      <c r="AJ293" s="12" t="s">
        <v>166</v>
      </c>
      <c r="AK293" s="12">
        <f>'Рейтинговая таблица организаций'!AL282</f>
        <v>205</v>
      </c>
      <c r="AL293" s="12">
        <f>'Рейтинговая таблица организаций'!AM282</f>
        <v>207</v>
      </c>
      <c r="AM293" s="12" t="s">
        <v>167</v>
      </c>
      <c r="AN293" s="12">
        <f>'Рейтинговая таблица организаций'!AN282</f>
        <v>205</v>
      </c>
      <c r="AO293" s="12">
        <f>'Рейтинговая таблица организаций'!AO282</f>
        <v>207</v>
      </c>
      <c r="AP293" s="12" t="s">
        <v>168</v>
      </c>
      <c r="AQ293" s="12">
        <f>'Рейтинговая таблица организаций'!AP282</f>
        <v>200</v>
      </c>
      <c r="AR293" s="12">
        <f>'Рейтинговая таблица организаций'!AQ282</f>
        <v>201</v>
      </c>
      <c r="AS293" s="12" t="s">
        <v>169</v>
      </c>
      <c r="AT293" s="12">
        <f>'Рейтинговая таблица организаций'!AV282</f>
        <v>205</v>
      </c>
      <c r="AU293" s="12">
        <f>'Рейтинговая таблица организаций'!AW282</f>
        <v>207</v>
      </c>
      <c r="AV293" s="12" t="s">
        <v>170</v>
      </c>
      <c r="AW293" s="12">
        <f>'Рейтинговая таблица организаций'!AX282</f>
        <v>206</v>
      </c>
      <c r="AX293" s="12">
        <f>'Рейтинговая таблица организаций'!AY282</f>
        <v>207</v>
      </c>
      <c r="AY293" s="12" t="s">
        <v>171</v>
      </c>
      <c r="AZ293" s="12">
        <f>'Рейтинговая таблица организаций'!AZ282</f>
        <v>207</v>
      </c>
      <c r="BA293" s="12">
        <f>'Рейтинговая таблица организаций'!BA282</f>
        <v>207</v>
      </c>
    </row>
    <row r="294" spans="1:53" ht="15.75">
      <c r="A294" s="9">
        <f>'бланки '!CY285</f>
        <v>282</v>
      </c>
      <c r="B294" s="9" t="str">
        <f>'бланки '!C285</f>
        <v>Муниципальное бюджетное общеобразовательное учреждение «Фёдоровская средняя общеобразовательная школа» Покровского района Орловской области</v>
      </c>
      <c r="C294" s="9">
        <f>'для bus.gov.ru'!C283</f>
        <v>59</v>
      </c>
      <c r="D294" s="9">
        <f>'для bus.gov.ru'!D283</f>
        <v>43</v>
      </c>
      <c r="E294" s="15">
        <f>'для bus.gov.ru'!H283</f>
        <v>0.72881355932203384</v>
      </c>
      <c r="F294" s="10" t="s">
        <v>160</v>
      </c>
      <c r="G294" s="11">
        <f>'Рейтинговая таблица организаций'!D283</f>
        <v>13</v>
      </c>
      <c r="H294" s="11">
        <f>'Рейтинговая таблица организаций'!E283</f>
        <v>13</v>
      </c>
      <c r="I294" s="10" t="s">
        <v>161</v>
      </c>
      <c r="J294" s="11">
        <f>'Рейтинговая таблица организаций'!F283</f>
        <v>56</v>
      </c>
      <c r="K294" s="11">
        <f>'Рейтинговая таблица организаций'!G283</f>
        <v>56</v>
      </c>
      <c r="L294" s="12" t="str">
        <f>IF('Рейтинговая таблица организаций'!H283&lt;1,"Отсутствуют или не функционируют дистанционные способы взаимодействия",(IF('Рейтинговая таблица организаций'!H283&lt;4,"В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4" s="17">
        <f>'Рейтинговая таблица организаций'!H283</f>
        <v>4</v>
      </c>
      <c r="N294" s="12">
        <f>IF('Рейтинговая таблица организаций'!H283&lt;1,0,(IF('Рейтинговая таблица организаций'!H283&lt;4,30,100)))</f>
        <v>100</v>
      </c>
      <c r="O294" s="12" t="s">
        <v>162</v>
      </c>
      <c r="P294" s="12">
        <f>'Рейтинговая таблица организаций'!I283</f>
        <v>36</v>
      </c>
      <c r="Q294" s="12">
        <f>'Рейтинговая таблица организаций'!J283</f>
        <v>36</v>
      </c>
      <c r="R294" s="12" t="s">
        <v>163</v>
      </c>
      <c r="S294" s="12">
        <f>'Рейтинговая таблица организаций'!K283</f>
        <v>35</v>
      </c>
      <c r="T294" s="12">
        <f>'Рейтинговая таблица организаций'!L283</f>
        <v>36</v>
      </c>
      <c r="U294" s="12" t="str">
        <f>IF('Рейтинговая таблица организаций'!U283&lt;1,"Отсутствуют комфортные условия",(IF('Рейтинговая таблица организаций'!U283&lt;5,"Количество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4" s="17">
        <f>'Рейтинговая таблица организаций'!U283</f>
        <v>5</v>
      </c>
      <c r="W294" s="12">
        <f>IF('Рейтинговая таблица организаций'!U283&lt;1,0,(IF('Рейтинговая таблица организаций'!U283&lt;4,20,100)))</f>
        <v>100</v>
      </c>
      <c r="X294" s="12" t="s">
        <v>164</v>
      </c>
      <c r="Y294" s="12">
        <f>'Рейтинговая таблица организаций'!X283</f>
        <v>43</v>
      </c>
      <c r="Z294" s="12">
        <f>'Рейтинговая таблица организаций'!Y283</f>
        <v>43</v>
      </c>
      <c r="AA294" s="12" t="str">
        <f>IF('Рейтинговая таблица организаций'!AD283&lt;1,"Отсутствуют условия доступности для инвалидов",(IF('Рейтинговая таблица организаций'!AD283&lt;5,"Количество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4" s="16">
        <f>'Рейтинговая таблица организаций'!AD283</f>
        <v>0</v>
      </c>
      <c r="AC294" s="12">
        <f>IF('Рейтинговая таблица организаций'!AD283&lt;1,0,(IF('Рейтинговая таблица организаций'!AD283&lt;5,20,100)))</f>
        <v>0</v>
      </c>
      <c r="AD294" s="12" t="str">
        <f>IF('Рейтинговая таблица организаций'!AE283&lt;1,"Отсутствуют условия доступности, позволяющие инвалидам получать услуги наравне с другими",(IF('Рейтинговая таблица организаций'!AE283&lt;5,"Количество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4" s="17">
        <f>'Рейтинговая таблица организаций'!AE283</f>
        <v>3</v>
      </c>
      <c r="AF294" s="12">
        <f>IF('Рейтинговая таблица организаций'!AE283&lt;1,0,(IF('Рейтинговая таблица организаций'!AE283&lt;5,20,100)))</f>
        <v>20</v>
      </c>
      <c r="AG294" s="12" t="s">
        <v>165</v>
      </c>
      <c r="AH294" s="12">
        <f>'Рейтинговая таблица организаций'!AF283</f>
        <v>4</v>
      </c>
      <c r="AI294" s="12">
        <f>'Рейтинговая таблица организаций'!AG283</f>
        <v>5</v>
      </c>
      <c r="AJ294" s="12" t="s">
        <v>166</v>
      </c>
      <c r="AK294" s="12">
        <f>'Рейтинговая таблица организаций'!AL283</f>
        <v>42</v>
      </c>
      <c r="AL294" s="12">
        <f>'Рейтинговая таблица организаций'!AM283</f>
        <v>43</v>
      </c>
      <c r="AM294" s="12" t="s">
        <v>167</v>
      </c>
      <c r="AN294" s="12">
        <f>'Рейтинговая таблица организаций'!AN283</f>
        <v>43</v>
      </c>
      <c r="AO294" s="12">
        <f>'Рейтинговая таблица организаций'!AO283</f>
        <v>43</v>
      </c>
      <c r="AP294" s="12" t="s">
        <v>168</v>
      </c>
      <c r="AQ294" s="12">
        <f>'Рейтинговая таблица организаций'!AP283</f>
        <v>38</v>
      </c>
      <c r="AR294" s="12">
        <f>'Рейтинговая таблица организаций'!AQ283</f>
        <v>39</v>
      </c>
      <c r="AS294" s="12" t="s">
        <v>169</v>
      </c>
      <c r="AT294" s="12">
        <f>'Рейтинговая таблица организаций'!AV283</f>
        <v>43</v>
      </c>
      <c r="AU294" s="12">
        <f>'Рейтинговая таблица организаций'!AW283</f>
        <v>43</v>
      </c>
      <c r="AV294" s="12" t="s">
        <v>170</v>
      </c>
      <c r="AW294" s="12">
        <f>'Рейтинговая таблица организаций'!AX283</f>
        <v>42</v>
      </c>
      <c r="AX294" s="12">
        <f>'Рейтинговая таблица организаций'!AY283</f>
        <v>43</v>
      </c>
      <c r="AY294" s="12" t="s">
        <v>171</v>
      </c>
      <c r="AZ294" s="12">
        <f>'Рейтинговая таблица организаций'!AZ283</f>
        <v>42</v>
      </c>
      <c r="BA294" s="12">
        <f>'Рейтинговая таблица организаций'!BA283</f>
        <v>43</v>
      </c>
    </row>
    <row r="295" spans="1:53" ht="15.75">
      <c r="A295" s="9">
        <f>'бланки '!CY286</f>
        <v>283</v>
      </c>
      <c r="B295" s="9" t="str">
        <f>'бланки '!C286</f>
        <v>Муниципальное бюджетное общеобразовательное учреждение «Березовская средняя общеобразовательная школа» Покровского района Орловской области</v>
      </c>
      <c r="C295" s="9">
        <f>'для bus.gov.ru'!C284</f>
        <v>38</v>
      </c>
      <c r="D295" s="9">
        <f>'для bus.gov.ru'!D284</f>
        <v>27</v>
      </c>
      <c r="E295" s="15">
        <f>'для bus.gov.ru'!H284</f>
        <v>0.71052631578947367</v>
      </c>
      <c r="F295" s="10" t="s">
        <v>160</v>
      </c>
      <c r="G295" s="11">
        <f>'Рейтинговая таблица организаций'!D284</f>
        <v>14</v>
      </c>
      <c r="H295" s="11">
        <f>'Рейтинговая таблица организаций'!E284</f>
        <v>14</v>
      </c>
      <c r="I295" s="10" t="s">
        <v>161</v>
      </c>
      <c r="J295" s="11">
        <f>'Рейтинговая таблица организаций'!F284</f>
        <v>51.5</v>
      </c>
      <c r="K295" s="11">
        <f>'Рейтинговая таблица организаций'!G284</f>
        <v>56</v>
      </c>
      <c r="L295" s="12" t="str">
        <f>IF('Рейтинговая таблица организаций'!H284&lt;1,"Отсутствуют или не функционируют дистанционные способы взаимодействия",(IF('Рейтинговая таблица организаций'!H284&lt;4,"В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5" s="17">
        <f>'Рейтинговая таблица организаций'!H284</f>
        <v>4</v>
      </c>
      <c r="N295" s="12">
        <f>IF('Рейтинговая таблица организаций'!H284&lt;1,0,(IF('Рейтинговая таблица организаций'!H284&lt;4,30,100)))</f>
        <v>100</v>
      </c>
      <c r="O295" s="12" t="s">
        <v>162</v>
      </c>
      <c r="P295" s="12">
        <f>'Рейтинговая таблица организаций'!I284</f>
        <v>27</v>
      </c>
      <c r="Q295" s="12">
        <f>'Рейтинговая таблица организаций'!J284</f>
        <v>27</v>
      </c>
      <c r="R295" s="12" t="s">
        <v>163</v>
      </c>
      <c r="S295" s="12">
        <f>'Рейтинговая таблица организаций'!K284</f>
        <v>26</v>
      </c>
      <c r="T295" s="12">
        <f>'Рейтинговая таблица организаций'!L284</f>
        <v>26</v>
      </c>
      <c r="U295" s="12" t="str">
        <f>IF('Рейтинговая таблица организаций'!U284&lt;1,"Отсутствуют комфортные условия",(IF('Рейтинговая таблица организаций'!U284&lt;5,"Количество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5" s="17">
        <f>'Рейтинговая таблица организаций'!U284</f>
        <v>5</v>
      </c>
      <c r="W295" s="12">
        <f>IF('Рейтинговая таблица организаций'!U284&lt;1,0,(IF('Рейтинговая таблица организаций'!U284&lt;4,20,100)))</f>
        <v>100</v>
      </c>
      <c r="X295" s="12" t="s">
        <v>164</v>
      </c>
      <c r="Y295" s="12">
        <f>'Рейтинговая таблица организаций'!X284</f>
        <v>27</v>
      </c>
      <c r="Z295" s="12">
        <f>'Рейтинговая таблица организаций'!Y284</f>
        <v>27</v>
      </c>
      <c r="AA295" s="12" t="str">
        <f>IF('Рейтинговая таблица организаций'!AD284&lt;1,"Отсутствуют условия доступности для инвалидов",(IF('Рейтинговая таблица организаций'!AD284&lt;5,"Количество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5" s="16">
        <f>'Рейтинговая таблица организаций'!AD284</f>
        <v>2</v>
      </c>
      <c r="AC295" s="12">
        <f>IF('Рейтинговая таблица организаций'!AD284&lt;1,0,(IF('Рейтинговая таблица организаций'!AD284&lt;5,20,100)))</f>
        <v>20</v>
      </c>
      <c r="AD295" s="12" t="str">
        <f>IF('Рейтинговая таблица организаций'!AE284&lt;1,"Отсутствуют условия доступности, позволяющие инвалидам получать услуги наравне с другими",(IF('Рейтинговая таблица организаций'!AE284&lt;5,"Количество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5" s="17">
        <f>'Рейтинговая таблица организаций'!AE284</f>
        <v>3</v>
      </c>
      <c r="AF295" s="12">
        <f>IF('Рейтинговая таблица организаций'!AE284&lt;1,0,(IF('Рейтинговая таблица организаций'!AE284&lt;5,20,100)))</f>
        <v>20</v>
      </c>
      <c r="AG295" s="12" t="s">
        <v>165</v>
      </c>
      <c r="AH295" s="12">
        <f>'Рейтинговая таблица организаций'!AF284</f>
        <v>2</v>
      </c>
      <c r="AI295" s="12">
        <f>'Рейтинговая таблица организаций'!AG284</f>
        <v>2</v>
      </c>
      <c r="AJ295" s="12" t="s">
        <v>166</v>
      </c>
      <c r="AK295" s="12">
        <f>'Рейтинговая таблица организаций'!AL284</f>
        <v>27</v>
      </c>
      <c r="AL295" s="12">
        <f>'Рейтинговая таблица организаций'!AM284</f>
        <v>27</v>
      </c>
      <c r="AM295" s="12" t="s">
        <v>167</v>
      </c>
      <c r="AN295" s="12">
        <f>'Рейтинговая таблица организаций'!AN284</f>
        <v>27</v>
      </c>
      <c r="AO295" s="12">
        <f>'Рейтинговая таблица организаций'!AO284</f>
        <v>27</v>
      </c>
      <c r="AP295" s="12" t="s">
        <v>168</v>
      </c>
      <c r="AQ295" s="12">
        <f>'Рейтинговая таблица организаций'!AP284</f>
        <v>27</v>
      </c>
      <c r="AR295" s="12">
        <f>'Рейтинговая таблица организаций'!AQ284</f>
        <v>27</v>
      </c>
      <c r="AS295" s="12" t="s">
        <v>169</v>
      </c>
      <c r="AT295" s="12">
        <f>'Рейтинговая таблица организаций'!AV284</f>
        <v>27</v>
      </c>
      <c r="AU295" s="12">
        <f>'Рейтинговая таблица организаций'!AW284</f>
        <v>27</v>
      </c>
      <c r="AV295" s="12" t="s">
        <v>170</v>
      </c>
      <c r="AW295" s="12">
        <f>'Рейтинговая таблица организаций'!AX284</f>
        <v>27</v>
      </c>
      <c r="AX295" s="12">
        <f>'Рейтинговая таблица организаций'!AY284</f>
        <v>27</v>
      </c>
      <c r="AY295" s="12" t="s">
        <v>171</v>
      </c>
      <c r="AZ295" s="12">
        <f>'Рейтинговая таблица организаций'!AZ284</f>
        <v>27</v>
      </c>
      <c r="BA295" s="12">
        <f>'Рейтинговая таблица организаций'!BA284</f>
        <v>27</v>
      </c>
    </row>
    <row r="296" spans="1:53" ht="15.75">
      <c r="A296" s="9">
        <f>'бланки '!CY287</f>
        <v>284</v>
      </c>
      <c r="B296" s="9" t="str">
        <f>'бланки '!C287</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96" s="9">
        <f>'для bus.gov.ru'!C285</f>
        <v>27</v>
      </c>
      <c r="D296" s="9">
        <f>'для bus.gov.ru'!D285</f>
        <v>33</v>
      </c>
      <c r="E296" s="15">
        <f>'для bus.gov.ru'!H285</f>
        <v>1.2222222222222223</v>
      </c>
      <c r="F296" s="10" t="s">
        <v>160</v>
      </c>
      <c r="G296" s="11">
        <f>'Рейтинговая таблица организаций'!D285</f>
        <v>14</v>
      </c>
      <c r="H296" s="11">
        <f>'Рейтинговая таблица организаций'!E285</f>
        <v>14</v>
      </c>
      <c r="I296" s="10" t="s">
        <v>161</v>
      </c>
      <c r="J296" s="11">
        <f>'Рейтинговая таблица организаций'!F285</f>
        <v>49</v>
      </c>
      <c r="K296" s="11">
        <f>'Рейтинговая таблица организаций'!G285</f>
        <v>56</v>
      </c>
      <c r="L296" s="12" t="str">
        <f>IF('Рейтинговая таблица организаций'!H285&lt;1,"Отсутствуют или не функционируют дистанционные способы взаимодействия",(IF('Рейтинговая таблица организаций'!H285&lt;4,"В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6" s="17">
        <f>'Рейтинговая таблица организаций'!H285</f>
        <v>4</v>
      </c>
      <c r="N296" s="12">
        <f>IF('Рейтинговая таблица организаций'!H285&lt;1,0,(IF('Рейтинговая таблица организаций'!H285&lt;4,30,100)))</f>
        <v>100</v>
      </c>
      <c r="O296" s="12" t="s">
        <v>162</v>
      </c>
      <c r="P296" s="12">
        <f>'Рейтинговая таблица организаций'!I285</f>
        <v>31</v>
      </c>
      <c r="Q296" s="12">
        <f>'Рейтинговая таблица организаций'!J285</f>
        <v>31</v>
      </c>
      <c r="R296" s="12" t="s">
        <v>163</v>
      </c>
      <c r="S296" s="12">
        <f>'Рейтинговая таблица организаций'!K285</f>
        <v>25</v>
      </c>
      <c r="T296" s="12">
        <f>'Рейтинговая таблица организаций'!L285</f>
        <v>25</v>
      </c>
      <c r="U296" s="12" t="str">
        <f>IF('Рейтинговая таблица организаций'!U285&lt;1,"Отсутствуют комфортные условия",(IF('Рейтинговая таблица организаций'!U285&lt;5,"Количество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6" s="17">
        <f>'Рейтинговая таблица организаций'!U285</f>
        <v>5</v>
      </c>
      <c r="W296" s="12">
        <f>IF('Рейтинговая таблица организаций'!U285&lt;1,0,(IF('Рейтинговая таблица организаций'!U285&lt;4,20,100)))</f>
        <v>100</v>
      </c>
      <c r="X296" s="12" t="s">
        <v>164</v>
      </c>
      <c r="Y296" s="12">
        <f>'Рейтинговая таблица организаций'!X285</f>
        <v>33</v>
      </c>
      <c r="Z296" s="12">
        <f>'Рейтинговая таблица организаций'!Y285</f>
        <v>33</v>
      </c>
      <c r="AA296" s="12" t="str">
        <f>IF('Рейтинговая таблица организаций'!AD285&lt;1,"Отсутствуют условия доступности для инвалидов",(IF('Рейтинговая таблица организаций'!AD285&lt;5,"Количество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6" s="16">
        <f>'Рейтинговая таблица организаций'!AD285</f>
        <v>0</v>
      </c>
      <c r="AC296" s="12">
        <f>IF('Рейтинговая таблица организаций'!AD285&lt;1,0,(IF('Рейтинговая таблица организаций'!AD285&lt;5,20,100)))</f>
        <v>0</v>
      </c>
      <c r="AD296" s="12" t="str">
        <f>IF('Рейтинговая таблица организаций'!AE285&lt;1,"Отсутствуют условия доступности, позволяющие инвалидам получать услуги наравне с другими",(IF('Рейтинговая таблица организаций'!AE285&lt;5,"Количество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6" s="17">
        <f>'Рейтинговая таблица организаций'!AE285</f>
        <v>2</v>
      </c>
      <c r="AF296" s="12">
        <f>IF('Рейтинговая таблица организаций'!AE285&lt;1,0,(IF('Рейтинговая таблица организаций'!AE285&lt;5,20,100)))</f>
        <v>20</v>
      </c>
      <c r="AG296" s="12" t="s">
        <v>165</v>
      </c>
      <c r="AH296" s="12">
        <f>'Рейтинговая таблица организаций'!AF285</f>
        <v>6</v>
      </c>
      <c r="AI296" s="12">
        <f>'Рейтинговая таблица организаций'!AG285</f>
        <v>6</v>
      </c>
      <c r="AJ296" s="12" t="s">
        <v>166</v>
      </c>
      <c r="AK296" s="12">
        <f>'Рейтинговая таблица организаций'!AL285</f>
        <v>33</v>
      </c>
      <c r="AL296" s="12">
        <f>'Рейтинговая таблица организаций'!AM285</f>
        <v>33</v>
      </c>
      <c r="AM296" s="12" t="s">
        <v>167</v>
      </c>
      <c r="AN296" s="12">
        <f>'Рейтинговая таблица организаций'!AN285</f>
        <v>33</v>
      </c>
      <c r="AO296" s="12">
        <f>'Рейтинговая таблица организаций'!AO285</f>
        <v>33</v>
      </c>
      <c r="AP296" s="12" t="s">
        <v>168</v>
      </c>
      <c r="AQ296" s="12">
        <f>'Рейтинговая таблица организаций'!AP285</f>
        <v>22</v>
      </c>
      <c r="AR296" s="12">
        <f>'Рейтинговая таблица организаций'!AQ285</f>
        <v>22</v>
      </c>
      <c r="AS296" s="12" t="s">
        <v>169</v>
      </c>
      <c r="AT296" s="12">
        <f>'Рейтинговая таблица организаций'!AV285</f>
        <v>32</v>
      </c>
      <c r="AU296" s="12">
        <f>'Рейтинговая таблица организаций'!AW285</f>
        <v>33</v>
      </c>
      <c r="AV296" s="12" t="s">
        <v>170</v>
      </c>
      <c r="AW296" s="12">
        <f>'Рейтинговая таблица организаций'!AX285</f>
        <v>33</v>
      </c>
      <c r="AX296" s="12">
        <f>'Рейтинговая таблица организаций'!AY285</f>
        <v>33</v>
      </c>
      <c r="AY296" s="12" t="s">
        <v>171</v>
      </c>
      <c r="AZ296" s="12">
        <f>'Рейтинговая таблица организаций'!AZ285</f>
        <v>33</v>
      </c>
      <c r="BA296" s="12">
        <f>'Рейтинговая таблица организаций'!BA285</f>
        <v>33</v>
      </c>
    </row>
    <row r="297" spans="1:53" ht="15.75">
      <c r="A297" s="9">
        <f>'бланки '!CY288</f>
        <v>285</v>
      </c>
      <c r="B297" s="9" t="str">
        <f>'бланки '!C288</f>
        <v>Муниципальное бюджетное общеобразовательное учреждение «Алексеевская основная общеобразовательная школа» Покровского района Орловской области</v>
      </c>
      <c r="C297" s="9">
        <f>'для bus.gov.ru'!C286</f>
        <v>28</v>
      </c>
      <c r="D297" s="9">
        <f>'для bus.gov.ru'!D286</f>
        <v>29</v>
      </c>
      <c r="E297" s="15">
        <f>'для bus.gov.ru'!H286</f>
        <v>1.0357142857142858</v>
      </c>
      <c r="F297" s="10" t="s">
        <v>160</v>
      </c>
      <c r="G297" s="11">
        <f>'Рейтинговая таблица организаций'!D286</f>
        <v>14</v>
      </c>
      <c r="H297" s="11">
        <f>'Рейтинговая таблица организаций'!E286</f>
        <v>14</v>
      </c>
      <c r="I297" s="10" t="s">
        <v>161</v>
      </c>
      <c r="J297" s="11">
        <f>'Рейтинговая таблица организаций'!F286</f>
        <v>54</v>
      </c>
      <c r="K297" s="11">
        <f>'Рейтинговая таблица организаций'!G286</f>
        <v>54</v>
      </c>
      <c r="L297" s="12" t="str">
        <f>IF('Рейтинговая таблица организаций'!H286&lt;1,"Отсутствуют или не функционируют дистанционные способы взаимодействия",(IF('Рейтинговая таблица организаций'!H286&lt;4,"В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7" s="17">
        <f>'Рейтинговая таблица организаций'!H286</f>
        <v>4</v>
      </c>
      <c r="N297" s="12">
        <f>IF('Рейтинговая таблица организаций'!H286&lt;1,0,(IF('Рейтинговая таблица организаций'!H286&lt;4,30,100)))</f>
        <v>100</v>
      </c>
      <c r="O297" s="12" t="s">
        <v>162</v>
      </c>
      <c r="P297" s="12">
        <f>'Рейтинговая таблица организаций'!I286</f>
        <v>20</v>
      </c>
      <c r="Q297" s="12">
        <f>'Рейтинговая таблица организаций'!J286</f>
        <v>20</v>
      </c>
      <c r="R297" s="12" t="s">
        <v>163</v>
      </c>
      <c r="S297" s="12">
        <f>'Рейтинговая таблица организаций'!K286</f>
        <v>22</v>
      </c>
      <c r="T297" s="12">
        <f>'Рейтинговая таблица организаций'!L286</f>
        <v>22</v>
      </c>
      <c r="U297" s="12" t="str">
        <f>IF('Рейтинговая таблица организаций'!U286&lt;1,"Отсутствуют комфортные условия",(IF('Рейтинговая таблица организаций'!U286&lt;5,"Количество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7" s="17">
        <f>'Рейтинговая таблица организаций'!U286</f>
        <v>5</v>
      </c>
      <c r="W297" s="12">
        <f>IF('Рейтинговая таблица организаций'!U286&lt;1,0,(IF('Рейтинговая таблица организаций'!U286&lt;4,20,100)))</f>
        <v>100</v>
      </c>
      <c r="X297" s="12" t="s">
        <v>164</v>
      </c>
      <c r="Y297" s="12">
        <f>'Рейтинговая таблица организаций'!X286</f>
        <v>28</v>
      </c>
      <c r="Z297" s="12">
        <f>'Рейтинговая таблица организаций'!Y286</f>
        <v>29</v>
      </c>
      <c r="AA297" s="12" t="str">
        <f>IF('Рейтинговая таблица организаций'!AD286&lt;1,"Отсутствуют условия доступности для инвалидов",(IF('Рейтинговая таблица организаций'!AD286&lt;5,"Количество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7" s="16">
        <f>'Рейтинговая таблица организаций'!AD286</f>
        <v>0</v>
      </c>
      <c r="AC297" s="12">
        <f>IF('Рейтинговая таблица организаций'!AD286&lt;1,0,(IF('Рейтинговая таблица организаций'!AD286&lt;5,20,100)))</f>
        <v>0</v>
      </c>
      <c r="AD297" s="12" t="str">
        <f>IF('Рейтинговая таблица организаций'!AE286&lt;1,"Отсутствуют условия доступности, позволяющие инвалидам получать услуги наравне с другими",(IF('Рейтинговая таблица организаций'!AE286&lt;5,"Количество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7" s="17">
        <f>'Рейтинговая таблица организаций'!AE286</f>
        <v>3</v>
      </c>
      <c r="AF297" s="12">
        <f>IF('Рейтинговая таблица организаций'!AE286&lt;1,0,(IF('Рейтинговая таблица организаций'!AE286&lt;5,20,100)))</f>
        <v>20</v>
      </c>
      <c r="AG297" s="12" t="s">
        <v>165</v>
      </c>
      <c r="AH297" s="12">
        <f>'Рейтинговая таблица организаций'!AF286</f>
        <v>2</v>
      </c>
      <c r="AI297" s="12">
        <f>'Рейтинговая таблица организаций'!AG286</f>
        <v>2</v>
      </c>
      <c r="AJ297" s="12" t="s">
        <v>166</v>
      </c>
      <c r="AK297" s="12">
        <f>'Рейтинговая таблица организаций'!AL286</f>
        <v>28</v>
      </c>
      <c r="AL297" s="12">
        <f>'Рейтинговая таблица организаций'!AM286</f>
        <v>29</v>
      </c>
      <c r="AM297" s="12" t="s">
        <v>167</v>
      </c>
      <c r="AN297" s="12">
        <f>'Рейтинговая таблица организаций'!AN286</f>
        <v>29</v>
      </c>
      <c r="AO297" s="12">
        <f>'Рейтинговая таблица организаций'!AO286</f>
        <v>29</v>
      </c>
      <c r="AP297" s="12" t="s">
        <v>168</v>
      </c>
      <c r="AQ297" s="12">
        <f>'Рейтинговая таблица организаций'!AP286</f>
        <v>26</v>
      </c>
      <c r="AR297" s="12">
        <f>'Рейтинговая таблица организаций'!AQ286</f>
        <v>26</v>
      </c>
      <c r="AS297" s="12" t="s">
        <v>169</v>
      </c>
      <c r="AT297" s="12">
        <f>'Рейтинговая таблица организаций'!AV286</f>
        <v>29</v>
      </c>
      <c r="AU297" s="12">
        <f>'Рейтинговая таблица организаций'!AW286</f>
        <v>29</v>
      </c>
      <c r="AV297" s="12" t="s">
        <v>170</v>
      </c>
      <c r="AW297" s="12">
        <f>'Рейтинговая таблица организаций'!AX286</f>
        <v>29</v>
      </c>
      <c r="AX297" s="12">
        <f>'Рейтинговая таблица организаций'!AY286</f>
        <v>29</v>
      </c>
      <c r="AY297" s="12" t="s">
        <v>171</v>
      </c>
      <c r="AZ297" s="12">
        <f>'Рейтинговая таблица организаций'!AZ286</f>
        <v>29</v>
      </c>
      <c r="BA297" s="12">
        <f>'Рейтинговая таблица организаций'!BA286</f>
        <v>29</v>
      </c>
    </row>
    <row r="298" spans="1:53" ht="15.75">
      <c r="A298" s="9">
        <f>'бланки '!CY289</f>
        <v>286</v>
      </c>
      <c r="B298" s="9" t="str">
        <f>'бланки '!C289</f>
        <v>Муниципальное бюджетное общеобразовательное учреждение «Успенская основная общеобразовательная школа» Покровского района Орловской области</v>
      </c>
      <c r="C298" s="9">
        <f>'для bus.gov.ru'!C287</f>
        <v>12</v>
      </c>
      <c r="D298" s="9">
        <f>'для bus.gov.ru'!D287</f>
        <v>11</v>
      </c>
      <c r="E298" s="15">
        <f>'для bus.gov.ru'!H287</f>
        <v>0.91666666666666663</v>
      </c>
      <c r="F298" s="10" t="s">
        <v>160</v>
      </c>
      <c r="G298" s="11">
        <f>'Рейтинговая таблица организаций'!D287</f>
        <v>14</v>
      </c>
      <c r="H298" s="11">
        <f>'Рейтинговая таблица организаций'!E287</f>
        <v>14</v>
      </c>
      <c r="I298" s="10" t="s">
        <v>161</v>
      </c>
      <c r="J298" s="11">
        <f>'Рейтинговая таблица организаций'!F287</f>
        <v>53</v>
      </c>
      <c r="K298" s="11">
        <f>'Рейтинговая таблица организаций'!G287</f>
        <v>57</v>
      </c>
      <c r="L298" s="12" t="str">
        <f>IF('Рейтинговая таблица организаций'!H287&lt;1,"Отсутствуют или не функционируют дистанционные способы взаимодействия",(IF('Рейтинговая таблица организаций'!H287&lt;4,"В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8" s="17">
        <f>'Рейтинговая таблица организаций'!H287</f>
        <v>4</v>
      </c>
      <c r="N298" s="12">
        <f>IF('Рейтинговая таблица организаций'!H287&lt;1,0,(IF('Рейтинговая таблица организаций'!H287&lt;4,30,100)))</f>
        <v>100</v>
      </c>
      <c r="O298" s="12" t="s">
        <v>162</v>
      </c>
      <c r="P298" s="12">
        <f>'Рейтинговая таблица организаций'!I287</f>
        <v>11</v>
      </c>
      <c r="Q298" s="12">
        <f>'Рейтинговая таблица организаций'!J287</f>
        <v>11</v>
      </c>
      <c r="R298" s="12" t="s">
        <v>163</v>
      </c>
      <c r="S298" s="12">
        <f>'Рейтинговая таблица организаций'!K287</f>
        <v>10</v>
      </c>
      <c r="T298" s="12">
        <f>'Рейтинговая таблица организаций'!L287</f>
        <v>10</v>
      </c>
      <c r="U298" s="12" t="str">
        <f>IF('Рейтинговая таблица организаций'!U287&lt;1,"Отсутствуют комфортные условия",(IF('Рейтинговая таблица организаций'!U287&lt;5,"Количество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8" s="17">
        <f>'Рейтинговая таблица организаций'!U287</f>
        <v>5</v>
      </c>
      <c r="W298" s="12">
        <f>IF('Рейтинговая таблица организаций'!U287&lt;1,0,(IF('Рейтинговая таблица организаций'!U287&lt;4,20,100)))</f>
        <v>100</v>
      </c>
      <c r="X298" s="12" t="s">
        <v>164</v>
      </c>
      <c r="Y298" s="12">
        <f>'Рейтинговая таблица организаций'!X287</f>
        <v>11</v>
      </c>
      <c r="Z298" s="12">
        <f>'Рейтинговая таблица организаций'!Y287</f>
        <v>11</v>
      </c>
      <c r="AA298" s="12" t="str">
        <f>IF('Рейтинговая таблица организаций'!AD287&lt;1,"Отсутствуют условия доступности для инвалидов",(IF('Рейтинговая таблица организаций'!AD287&lt;5,"Количество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298" s="16">
        <f>'Рейтинговая таблица организаций'!AD287</f>
        <v>0</v>
      </c>
      <c r="AC298" s="12">
        <f>IF('Рейтинговая таблица организаций'!AD287&lt;1,0,(IF('Рейтинговая таблица организаций'!AD287&lt;5,20,100)))</f>
        <v>0</v>
      </c>
      <c r="AD298" s="12" t="str">
        <f>IF('Рейтинговая таблица организаций'!AE287&lt;1,"Отсутствуют условия доступности, позволяющие инвалидам получать услуги наравне с другими",(IF('Рейтинговая таблица организаций'!AE287&lt;5,"Количество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8" s="17">
        <f>'Рейтинговая таблица организаций'!AE287</f>
        <v>3</v>
      </c>
      <c r="AF298" s="12">
        <f>IF('Рейтинговая таблица организаций'!AE287&lt;1,0,(IF('Рейтинговая таблица организаций'!AE287&lt;5,20,100)))</f>
        <v>20</v>
      </c>
      <c r="AG298" s="12" t="s">
        <v>165</v>
      </c>
      <c r="AH298" s="12">
        <f>'Рейтинговая таблица организаций'!AF287</f>
        <v>1</v>
      </c>
      <c r="AI298" s="12">
        <f>'Рейтинговая таблица организаций'!AG287</f>
        <v>1</v>
      </c>
      <c r="AJ298" s="12" t="s">
        <v>166</v>
      </c>
      <c r="AK298" s="12">
        <f>'Рейтинговая таблица организаций'!AL287</f>
        <v>11</v>
      </c>
      <c r="AL298" s="12">
        <f>'Рейтинговая таблица организаций'!AM287</f>
        <v>11</v>
      </c>
      <c r="AM298" s="12" t="s">
        <v>167</v>
      </c>
      <c r="AN298" s="12">
        <f>'Рейтинговая таблица организаций'!AN287</f>
        <v>11</v>
      </c>
      <c r="AO298" s="12">
        <f>'Рейтинговая таблица организаций'!AO287</f>
        <v>11</v>
      </c>
      <c r="AP298" s="12" t="s">
        <v>168</v>
      </c>
      <c r="AQ298" s="12">
        <f>'Рейтинговая таблица организаций'!AP287</f>
        <v>10</v>
      </c>
      <c r="AR298" s="12">
        <f>'Рейтинговая таблица организаций'!AQ287</f>
        <v>10</v>
      </c>
      <c r="AS298" s="12" t="s">
        <v>169</v>
      </c>
      <c r="AT298" s="12">
        <f>'Рейтинговая таблица организаций'!AV287</f>
        <v>11</v>
      </c>
      <c r="AU298" s="12">
        <f>'Рейтинговая таблица организаций'!AW287</f>
        <v>11</v>
      </c>
      <c r="AV298" s="12" t="s">
        <v>170</v>
      </c>
      <c r="AW298" s="12">
        <f>'Рейтинговая таблица организаций'!AX287</f>
        <v>11</v>
      </c>
      <c r="AX298" s="12">
        <f>'Рейтинговая таблица организаций'!AY287</f>
        <v>11</v>
      </c>
      <c r="AY298" s="12" t="s">
        <v>171</v>
      </c>
      <c r="AZ298" s="12">
        <f>'Рейтинговая таблица организаций'!AZ287</f>
        <v>11</v>
      </c>
      <c r="BA298" s="12">
        <f>'Рейтинговая таблица организаций'!BA287</f>
        <v>11</v>
      </c>
    </row>
    <row r="299" spans="1:53" ht="15.75">
      <c r="A299" s="9">
        <f>'бланки '!CY290</f>
        <v>287</v>
      </c>
      <c r="B299" s="9" t="str">
        <f>'бланки '!C290</f>
        <v>Муниципальное бюджетное общеобразовательное учреждение «Грачёвская основная общеобразовательная школа» Покровского района Орловской области</v>
      </c>
      <c r="C299" s="9">
        <f>'для bus.gov.ru'!C288</f>
        <v>26</v>
      </c>
      <c r="D299" s="9">
        <f>'для bus.gov.ru'!D288</f>
        <v>19</v>
      </c>
      <c r="E299" s="15">
        <f>'для bus.gov.ru'!H288</f>
        <v>0.73076923076923073</v>
      </c>
      <c r="F299" s="10" t="s">
        <v>160</v>
      </c>
      <c r="G299" s="11">
        <f>'Рейтинговая таблица организаций'!D288</f>
        <v>14</v>
      </c>
      <c r="H299" s="11">
        <f>'Рейтинговая таблица организаций'!E288</f>
        <v>14</v>
      </c>
      <c r="I299" s="10" t="s">
        <v>161</v>
      </c>
      <c r="J299" s="11">
        <f>'Рейтинговая таблица организаций'!F288</f>
        <v>40.5</v>
      </c>
      <c r="K299" s="11">
        <f>'Рейтинговая таблица организаций'!G288</f>
        <v>53</v>
      </c>
      <c r="L299" s="12" t="str">
        <f>IF('Рейтинговая таблица организаций'!H288&lt;1,"Отсутствуют или не функционируют дистанционные способы взаимодействия",(IF('Рейтинговая таблица организаций'!H288&lt;4,"В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299" s="17">
        <f>'Рейтинговая таблица организаций'!H288</f>
        <v>4</v>
      </c>
      <c r="N299" s="12">
        <f>IF('Рейтинговая таблица организаций'!H288&lt;1,0,(IF('Рейтинговая таблица организаций'!H288&lt;4,30,100)))</f>
        <v>100</v>
      </c>
      <c r="O299" s="12" t="s">
        <v>162</v>
      </c>
      <c r="P299" s="12">
        <f>'Рейтинговая таблица организаций'!I288</f>
        <v>19</v>
      </c>
      <c r="Q299" s="12">
        <f>'Рейтинговая таблица организаций'!J288</f>
        <v>19</v>
      </c>
      <c r="R299" s="12" t="s">
        <v>163</v>
      </c>
      <c r="S299" s="12">
        <f>'Рейтинговая таблица организаций'!K288</f>
        <v>19</v>
      </c>
      <c r="T299" s="12">
        <f>'Рейтинговая таблица организаций'!L288</f>
        <v>19</v>
      </c>
      <c r="U299" s="12" t="str">
        <f>IF('Рейтинговая таблица организаций'!U288&lt;1,"Отсутствуют комфортные условия",(IF('Рейтинговая таблица организаций'!U288&lt;5,"Количество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299" s="17">
        <f>'Рейтинговая таблица организаций'!U288</f>
        <v>5</v>
      </c>
      <c r="W299" s="12">
        <f>IF('Рейтинговая таблица организаций'!U288&lt;1,0,(IF('Рейтинговая таблица организаций'!U288&lt;4,20,100)))</f>
        <v>100</v>
      </c>
      <c r="X299" s="12" t="s">
        <v>164</v>
      </c>
      <c r="Y299" s="12">
        <f>'Рейтинговая таблица организаций'!X288</f>
        <v>19</v>
      </c>
      <c r="Z299" s="12">
        <f>'Рейтинговая таблица организаций'!Y288</f>
        <v>19</v>
      </c>
      <c r="AA299" s="12" t="str">
        <f>IF('Рейтинговая таблица организаций'!AD288&lt;1,"Отсутствуют условия доступности для инвалидов",(IF('Рейтинговая таблица организаций'!AD288&lt;5,"Количество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299" s="16">
        <f>'Рейтинговая таблица организаций'!AD288</f>
        <v>1</v>
      </c>
      <c r="AC299" s="12">
        <f>IF('Рейтинговая таблица организаций'!AD288&lt;1,0,(IF('Рейтинговая таблица организаций'!AD288&lt;5,20,100)))</f>
        <v>20</v>
      </c>
      <c r="AD299" s="12" t="str">
        <f>IF('Рейтинговая таблица организаций'!AE288&lt;1,"Отсутствуют условия доступности, позволяющие инвалидам получать услуги наравне с другими",(IF('Рейтинговая таблица организаций'!AE288&lt;5,"Количество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299" s="17">
        <f>'Рейтинговая таблица организаций'!AE288</f>
        <v>3</v>
      </c>
      <c r="AF299" s="12">
        <f>IF('Рейтинговая таблица организаций'!AE288&lt;1,0,(IF('Рейтинговая таблица организаций'!AE288&lt;5,20,100)))</f>
        <v>20</v>
      </c>
      <c r="AG299" s="12" t="s">
        <v>165</v>
      </c>
      <c r="AH299" s="12">
        <f>'Рейтинговая таблица организаций'!AF288</f>
        <v>1</v>
      </c>
      <c r="AI299" s="12">
        <f>'Рейтинговая таблица организаций'!AG288</f>
        <v>1</v>
      </c>
      <c r="AJ299" s="12" t="s">
        <v>166</v>
      </c>
      <c r="AK299" s="12">
        <f>'Рейтинговая таблица организаций'!AL288</f>
        <v>19</v>
      </c>
      <c r="AL299" s="12">
        <f>'Рейтинговая таблица организаций'!AM288</f>
        <v>19</v>
      </c>
      <c r="AM299" s="12" t="s">
        <v>167</v>
      </c>
      <c r="AN299" s="12">
        <f>'Рейтинговая таблица организаций'!AN288</f>
        <v>19</v>
      </c>
      <c r="AO299" s="12">
        <f>'Рейтинговая таблица организаций'!AO288</f>
        <v>19</v>
      </c>
      <c r="AP299" s="12" t="s">
        <v>168</v>
      </c>
      <c r="AQ299" s="12">
        <f>'Рейтинговая таблица организаций'!AP288</f>
        <v>19</v>
      </c>
      <c r="AR299" s="12">
        <f>'Рейтинговая таблица организаций'!AQ288</f>
        <v>19</v>
      </c>
      <c r="AS299" s="12" t="s">
        <v>169</v>
      </c>
      <c r="AT299" s="12">
        <f>'Рейтинговая таблица организаций'!AV288</f>
        <v>19</v>
      </c>
      <c r="AU299" s="12">
        <f>'Рейтинговая таблица организаций'!AW288</f>
        <v>19</v>
      </c>
      <c r="AV299" s="12" t="s">
        <v>170</v>
      </c>
      <c r="AW299" s="12">
        <f>'Рейтинговая таблица организаций'!AX288</f>
        <v>19</v>
      </c>
      <c r="AX299" s="12">
        <f>'Рейтинговая таблица организаций'!AY288</f>
        <v>19</v>
      </c>
      <c r="AY299" s="12" t="s">
        <v>171</v>
      </c>
      <c r="AZ299" s="12">
        <f>'Рейтинговая таблица организаций'!AZ288</f>
        <v>19</v>
      </c>
      <c r="BA299" s="12">
        <f>'Рейтинговая таблица организаций'!BA288</f>
        <v>19</v>
      </c>
    </row>
    <row r="300" spans="1:53" ht="15.75">
      <c r="A300" s="9">
        <f>'бланки '!CY291</f>
        <v>288</v>
      </c>
      <c r="B300" s="9" t="str">
        <f>'бланки '!C291</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300" s="9">
        <f>'для bus.gov.ru'!C289</f>
        <v>30</v>
      </c>
      <c r="D300" s="9">
        <f>'для bus.gov.ru'!D289</f>
        <v>22</v>
      </c>
      <c r="E300" s="15">
        <f>'для bus.gov.ru'!H289</f>
        <v>0.73333333333333328</v>
      </c>
      <c r="F300" s="10" t="s">
        <v>160</v>
      </c>
      <c r="G300" s="11">
        <f>'Рейтинговая таблица организаций'!D289</f>
        <v>13</v>
      </c>
      <c r="H300" s="11">
        <f>'Рейтинговая таблица организаций'!E289</f>
        <v>13</v>
      </c>
      <c r="I300" s="10" t="s">
        <v>161</v>
      </c>
      <c r="J300" s="11">
        <f>'Рейтинговая таблица организаций'!F289</f>
        <v>56.5</v>
      </c>
      <c r="K300" s="11">
        <f>'Рейтинговая таблица организаций'!G289</f>
        <v>57</v>
      </c>
      <c r="L300" s="12" t="str">
        <f>IF('Рейтинговая таблица организаций'!H289&lt;1,"Отсутствуют или не функционируют дистанционные способы взаимодействия",(IF('Рейтинговая таблица организаций'!H289&lt;4,"В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0" s="17">
        <f>'Рейтинговая таблица организаций'!H289</f>
        <v>4</v>
      </c>
      <c r="N300" s="12">
        <f>IF('Рейтинговая таблица организаций'!H289&lt;1,0,(IF('Рейтинговая таблица организаций'!H289&lt;4,30,100)))</f>
        <v>100</v>
      </c>
      <c r="O300" s="12" t="s">
        <v>162</v>
      </c>
      <c r="P300" s="12">
        <f>'Рейтинговая таблица организаций'!I289</f>
        <v>21</v>
      </c>
      <c r="Q300" s="12">
        <f>'Рейтинговая таблица организаций'!J289</f>
        <v>21</v>
      </c>
      <c r="R300" s="12" t="s">
        <v>163</v>
      </c>
      <c r="S300" s="12">
        <f>'Рейтинговая таблица организаций'!K289</f>
        <v>20</v>
      </c>
      <c r="T300" s="12">
        <f>'Рейтинговая таблица организаций'!L289</f>
        <v>21</v>
      </c>
      <c r="U300" s="12" t="str">
        <f>IF('Рейтинговая таблица организаций'!U289&lt;1,"Отсутствуют комфортные условия",(IF('Рейтинговая таблица организаций'!U289&lt;5,"Количество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0" s="17">
        <f>'Рейтинговая таблица организаций'!U289</f>
        <v>5</v>
      </c>
      <c r="W300" s="12">
        <f>IF('Рейтинговая таблица организаций'!U289&lt;1,0,(IF('Рейтинговая таблица организаций'!U289&lt;4,20,100)))</f>
        <v>100</v>
      </c>
      <c r="X300" s="12" t="s">
        <v>164</v>
      </c>
      <c r="Y300" s="12">
        <f>'Рейтинговая таблица организаций'!X289</f>
        <v>22</v>
      </c>
      <c r="Z300" s="12">
        <f>'Рейтинговая таблица организаций'!Y289</f>
        <v>22</v>
      </c>
      <c r="AA300" s="12" t="str">
        <f>IF('Рейтинговая таблица организаций'!AD289&lt;1,"Отсутствуют условия доступности для инвалидов",(IF('Рейтинговая таблица организаций'!AD289&lt;5,"Количество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00" s="16">
        <f>'Рейтинговая таблица организаций'!AD289</f>
        <v>2</v>
      </c>
      <c r="AC300" s="12">
        <f>IF('Рейтинговая таблица организаций'!AD289&lt;1,0,(IF('Рейтинговая таблица организаций'!AD289&lt;5,20,100)))</f>
        <v>20</v>
      </c>
      <c r="AD300" s="12" t="str">
        <f>IF('Рейтинговая таблица организаций'!AE289&lt;1,"Отсутствуют условия доступности, позволяющие инвалидам получать услуги наравне с другими",(IF('Рейтинговая таблица организаций'!AE289&lt;5,"Количество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0" s="17">
        <f>'Рейтинговая таблица организаций'!AE289</f>
        <v>3</v>
      </c>
      <c r="AF300" s="12">
        <f>IF('Рейтинговая таблица организаций'!AE289&lt;1,0,(IF('Рейтинговая таблица организаций'!AE289&lt;5,20,100)))</f>
        <v>20</v>
      </c>
      <c r="AG300" s="12" t="s">
        <v>165</v>
      </c>
      <c r="AH300" s="12">
        <f>'Рейтинговая таблица организаций'!AF289</f>
        <v>8</v>
      </c>
      <c r="AI300" s="12">
        <f>'Рейтинговая таблица организаций'!AG289</f>
        <v>8</v>
      </c>
      <c r="AJ300" s="12" t="s">
        <v>166</v>
      </c>
      <c r="AK300" s="12">
        <f>'Рейтинговая таблица организаций'!AL289</f>
        <v>22</v>
      </c>
      <c r="AL300" s="12">
        <f>'Рейтинговая таблица организаций'!AM289</f>
        <v>22</v>
      </c>
      <c r="AM300" s="12" t="s">
        <v>167</v>
      </c>
      <c r="AN300" s="12">
        <f>'Рейтинговая таблица организаций'!AN289</f>
        <v>22</v>
      </c>
      <c r="AO300" s="12">
        <f>'Рейтинговая таблица организаций'!AO289</f>
        <v>22</v>
      </c>
      <c r="AP300" s="12" t="s">
        <v>168</v>
      </c>
      <c r="AQ300" s="12">
        <f>'Рейтинговая таблица организаций'!AP289</f>
        <v>20</v>
      </c>
      <c r="AR300" s="12">
        <f>'Рейтинговая таблица организаций'!AQ289</f>
        <v>20</v>
      </c>
      <c r="AS300" s="12" t="s">
        <v>169</v>
      </c>
      <c r="AT300" s="12">
        <f>'Рейтинговая таблица организаций'!AV289</f>
        <v>22</v>
      </c>
      <c r="AU300" s="12">
        <f>'Рейтинговая таблица организаций'!AW289</f>
        <v>22</v>
      </c>
      <c r="AV300" s="12" t="s">
        <v>170</v>
      </c>
      <c r="AW300" s="12">
        <f>'Рейтинговая таблица организаций'!AX289</f>
        <v>21</v>
      </c>
      <c r="AX300" s="12">
        <f>'Рейтинговая таблица организаций'!AY289</f>
        <v>22</v>
      </c>
      <c r="AY300" s="12" t="s">
        <v>171</v>
      </c>
      <c r="AZ300" s="12">
        <f>'Рейтинговая таблица организаций'!AZ289</f>
        <v>22</v>
      </c>
      <c r="BA300" s="12">
        <f>'Рейтинговая таблица организаций'!BA289</f>
        <v>22</v>
      </c>
    </row>
    <row r="301" spans="1:53" ht="15.75">
      <c r="A301" s="9">
        <f>'бланки '!CY292</f>
        <v>289</v>
      </c>
      <c r="B301" s="9" t="str">
        <f>'бланки '!C292</f>
        <v>Муниципальное бюджетное общеобразовательное учреждение «Моховская средняя общеобразовательная школа» Покровского района Орловской области</v>
      </c>
      <c r="C301" s="9">
        <f>'для bus.gov.ru'!C290</f>
        <v>61</v>
      </c>
      <c r="D301" s="9">
        <f>'для bus.gov.ru'!D290</f>
        <v>45</v>
      </c>
      <c r="E301" s="15">
        <f>'для bus.gov.ru'!H290</f>
        <v>0.73770491803278693</v>
      </c>
      <c r="F301" s="10" t="s">
        <v>160</v>
      </c>
      <c r="G301" s="11">
        <f>'Рейтинговая таблица организаций'!D290</f>
        <v>14</v>
      </c>
      <c r="H301" s="11">
        <f>'Рейтинговая таблица организаций'!E290</f>
        <v>14</v>
      </c>
      <c r="I301" s="10" t="s">
        <v>161</v>
      </c>
      <c r="J301" s="11">
        <f>'Рейтинговая таблица организаций'!F290</f>
        <v>52</v>
      </c>
      <c r="K301" s="11">
        <f>'Рейтинговая таблица организаций'!G290</f>
        <v>55</v>
      </c>
      <c r="L301" s="12" t="str">
        <f>IF('Рейтинговая таблица организаций'!H290&lt;1,"Отсутствуют или не функционируют дистанционные способы взаимодействия",(IF('Рейтинговая таблица организаций'!H290&lt;4,"В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1" s="17">
        <f>'Рейтинговая таблица организаций'!H290</f>
        <v>4</v>
      </c>
      <c r="N301" s="12">
        <f>IF('Рейтинговая таблица организаций'!H290&lt;1,0,(IF('Рейтинговая таблица организаций'!H290&lt;4,30,100)))</f>
        <v>100</v>
      </c>
      <c r="O301" s="12" t="s">
        <v>162</v>
      </c>
      <c r="P301" s="12">
        <f>'Рейтинговая таблица организаций'!I290</f>
        <v>32</v>
      </c>
      <c r="Q301" s="12">
        <f>'Рейтинговая таблица организаций'!J290</f>
        <v>32</v>
      </c>
      <c r="R301" s="12" t="s">
        <v>163</v>
      </c>
      <c r="S301" s="12">
        <f>'Рейтинговая таблица организаций'!K290</f>
        <v>27</v>
      </c>
      <c r="T301" s="12">
        <f>'Рейтинговая таблица организаций'!L290</f>
        <v>27</v>
      </c>
      <c r="U301" s="12" t="str">
        <f>IF('Рейтинговая таблица организаций'!U290&lt;1,"Отсутствуют комфортные условия",(IF('Рейтинговая таблица организаций'!U290&lt;5,"Количество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1" s="17">
        <f>'Рейтинговая таблица организаций'!U290</f>
        <v>5</v>
      </c>
      <c r="W301" s="12">
        <f>IF('Рейтинговая таблица организаций'!U290&lt;1,0,(IF('Рейтинговая таблица организаций'!U290&lt;4,20,100)))</f>
        <v>100</v>
      </c>
      <c r="X301" s="12" t="s">
        <v>164</v>
      </c>
      <c r="Y301" s="12">
        <f>'Рейтинговая таблица организаций'!X290</f>
        <v>45</v>
      </c>
      <c r="Z301" s="12">
        <f>'Рейтинговая таблица организаций'!Y290</f>
        <v>45</v>
      </c>
      <c r="AA301" s="12" t="str">
        <f>IF('Рейтинговая таблица организаций'!AD290&lt;1,"Отсутствуют условия доступности для инвалидов",(IF('Рейтинговая таблица организаций'!AD290&lt;5,"Количество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1" s="16">
        <f>'Рейтинговая таблица организаций'!AD290</f>
        <v>0</v>
      </c>
      <c r="AC301" s="12">
        <f>IF('Рейтинговая таблица организаций'!AD290&lt;1,0,(IF('Рейтинговая таблица организаций'!AD290&lt;5,20,100)))</f>
        <v>0</v>
      </c>
      <c r="AD301" s="12" t="str">
        <f>IF('Рейтинговая таблица организаций'!AE290&lt;1,"Отсутствуют условия доступности, позволяющие инвалидам получать услуги наравне с другими",(IF('Рейтинговая таблица организаций'!AE290&lt;5,"Количество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1" s="17">
        <f>'Рейтинговая таблица организаций'!AE290</f>
        <v>4</v>
      </c>
      <c r="AF301" s="12">
        <f>IF('Рейтинговая таблица организаций'!AE290&lt;1,0,(IF('Рейтинговая таблица организаций'!AE290&lt;5,20,100)))</f>
        <v>20</v>
      </c>
      <c r="AG301" s="12" t="s">
        <v>165</v>
      </c>
      <c r="AH301" s="12">
        <f>'Рейтинговая таблица организаций'!AF290</f>
        <v>1</v>
      </c>
      <c r="AI301" s="12">
        <f>'Рейтинговая таблица организаций'!AG290</f>
        <v>1</v>
      </c>
      <c r="AJ301" s="12" t="s">
        <v>166</v>
      </c>
      <c r="AK301" s="12">
        <f>'Рейтинговая таблица организаций'!AL290</f>
        <v>45</v>
      </c>
      <c r="AL301" s="12">
        <f>'Рейтинговая таблица организаций'!AM290</f>
        <v>45</v>
      </c>
      <c r="AM301" s="12" t="s">
        <v>167</v>
      </c>
      <c r="AN301" s="12">
        <f>'Рейтинговая таблица организаций'!AN290</f>
        <v>44</v>
      </c>
      <c r="AO301" s="12">
        <f>'Рейтинговая таблица организаций'!AO290</f>
        <v>45</v>
      </c>
      <c r="AP301" s="12" t="s">
        <v>168</v>
      </c>
      <c r="AQ301" s="12">
        <f>'Рейтинговая таблица организаций'!AP290</f>
        <v>39</v>
      </c>
      <c r="AR301" s="12">
        <f>'Рейтинговая таблица организаций'!AQ290</f>
        <v>39</v>
      </c>
      <c r="AS301" s="12" t="s">
        <v>169</v>
      </c>
      <c r="AT301" s="12">
        <f>'Рейтинговая таблица организаций'!AV290</f>
        <v>43</v>
      </c>
      <c r="AU301" s="12">
        <f>'Рейтинговая таблица организаций'!AW290</f>
        <v>45</v>
      </c>
      <c r="AV301" s="12" t="s">
        <v>170</v>
      </c>
      <c r="AW301" s="12">
        <f>'Рейтинговая таблица организаций'!AX290</f>
        <v>44</v>
      </c>
      <c r="AX301" s="12">
        <f>'Рейтинговая таблица организаций'!AY290</f>
        <v>45</v>
      </c>
      <c r="AY301" s="12" t="s">
        <v>171</v>
      </c>
      <c r="AZ301" s="12">
        <f>'Рейтинговая таблица организаций'!AZ290</f>
        <v>43</v>
      </c>
      <c r="BA301" s="12">
        <f>'Рейтинговая таблица организаций'!BA290</f>
        <v>45</v>
      </c>
    </row>
    <row r="302" spans="1:53" ht="15.75">
      <c r="A302" s="9">
        <f>'бланки '!CY293</f>
        <v>290</v>
      </c>
      <c r="B302" s="9" t="str">
        <f>'бланки '!C293</f>
        <v>Муниципальное бюджетное общеобразовательное учреждение «Протасовская основная общеобразовательная школа» Покровского района Орловской области</v>
      </c>
      <c r="C302" s="9">
        <f>'для bus.gov.ru'!C291</f>
        <v>12</v>
      </c>
      <c r="D302" s="9">
        <f>'для bus.gov.ru'!D291</f>
        <v>13</v>
      </c>
      <c r="E302" s="15">
        <f>'для bus.gov.ru'!H291</f>
        <v>1.0833333333333333</v>
      </c>
      <c r="F302" s="10" t="s">
        <v>160</v>
      </c>
      <c r="G302" s="11">
        <f>'Рейтинговая таблица организаций'!D291</f>
        <v>13</v>
      </c>
      <c r="H302" s="11">
        <f>'Рейтинговая таблица организаций'!E291</f>
        <v>13</v>
      </c>
      <c r="I302" s="10" t="s">
        <v>161</v>
      </c>
      <c r="J302" s="11">
        <f>'Рейтинговая таблица организаций'!F291</f>
        <v>39.5</v>
      </c>
      <c r="K302" s="11">
        <f>'Рейтинговая таблица организаций'!G291</f>
        <v>54</v>
      </c>
      <c r="L302" s="12" t="str">
        <f>IF('Рейтинговая таблица организаций'!H291&lt;1,"Отсутствуют или не функционируют дистанционные способы взаимодействия",(IF('Рейтинговая таблица организаций'!H291&lt;4,"В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2" s="17">
        <f>'Рейтинговая таблица организаций'!H291</f>
        <v>4</v>
      </c>
      <c r="N302" s="12">
        <f>IF('Рейтинговая таблица организаций'!H291&lt;1,0,(IF('Рейтинговая таблица организаций'!H291&lt;4,30,100)))</f>
        <v>100</v>
      </c>
      <c r="O302" s="12" t="s">
        <v>162</v>
      </c>
      <c r="P302" s="12">
        <f>'Рейтинговая таблица организаций'!I291</f>
        <v>11</v>
      </c>
      <c r="Q302" s="12">
        <f>'Рейтинговая таблица организаций'!J291</f>
        <v>11</v>
      </c>
      <c r="R302" s="12" t="s">
        <v>163</v>
      </c>
      <c r="S302" s="12">
        <f>'Рейтинговая таблица организаций'!K291</f>
        <v>3</v>
      </c>
      <c r="T302" s="12">
        <f>'Рейтинговая таблица организаций'!L291</f>
        <v>3</v>
      </c>
      <c r="U302" s="12" t="str">
        <f>IF('Рейтинговая таблица организаций'!U291&lt;1,"Отсутствуют комфортные условия",(IF('Рейтинговая таблица организаций'!U291&lt;5,"Количество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2" s="17">
        <f>'Рейтинговая таблица организаций'!U291</f>
        <v>5</v>
      </c>
      <c r="W302" s="12">
        <f>IF('Рейтинговая таблица организаций'!U291&lt;1,0,(IF('Рейтинговая таблица организаций'!U291&lt;4,20,100)))</f>
        <v>100</v>
      </c>
      <c r="X302" s="12" t="s">
        <v>164</v>
      </c>
      <c r="Y302" s="12">
        <f>'Рейтинговая таблица организаций'!X291</f>
        <v>13</v>
      </c>
      <c r="Z302" s="12">
        <f>'Рейтинговая таблица организаций'!Y291</f>
        <v>13</v>
      </c>
      <c r="AA302" s="12" t="str">
        <f>IF('Рейтинговая таблица организаций'!AD291&lt;1,"Отсутствуют условия доступности для инвалидов",(IF('Рейтинговая таблица организаций'!AD291&lt;5,"Количество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2" s="16">
        <f>'Рейтинговая таблица организаций'!AD291</f>
        <v>0</v>
      </c>
      <c r="AC302" s="12">
        <f>IF('Рейтинговая таблица организаций'!AD291&lt;1,0,(IF('Рейтинговая таблица организаций'!AD291&lt;5,20,100)))</f>
        <v>0</v>
      </c>
      <c r="AD302" s="12" t="str">
        <f>IF('Рейтинговая таблица организаций'!AE291&lt;1,"Отсутствуют условия доступности, позволяющие инвалидам получать услуги наравне с другими",(IF('Рейтинговая таблица организаций'!AE291&lt;5,"Количество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2" s="17">
        <f>'Рейтинговая таблица организаций'!AE291</f>
        <v>2</v>
      </c>
      <c r="AF302" s="12">
        <f>IF('Рейтинговая таблица организаций'!AE291&lt;1,0,(IF('Рейтинговая таблица организаций'!AE291&lt;5,20,100)))</f>
        <v>20</v>
      </c>
      <c r="AG302" s="12" t="s">
        <v>165</v>
      </c>
      <c r="AH302" s="12">
        <f>'Рейтинговая таблица организаций'!AF291</f>
        <v>1</v>
      </c>
      <c r="AI302" s="12">
        <f>'Рейтинговая таблица организаций'!AG291</f>
        <v>1</v>
      </c>
      <c r="AJ302" s="12" t="s">
        <v>166</v>
      </c>
      <c r="AK302" s="12">
        <f>'Рейтинговая таблица организаций'!AL291</f>
        <v>13</v>
      </c>
      <c r="AL302" s="12">
        <f>'Рейтинговая таблица организаций'!AM291</f>
        <v>13</v>
      </c>
      <c r="AM302" s="12" t="s">
        <v>167</v>
      </c>
      <c r="AN302" s="12">
        <f>'Рейтинговая таблица организаций'!AN291</f>
        <v>13</v>
      </c>
      <c r="AO302" s="12">
        <f>'Рейтинговая таблица организаций'!AO291</f>
        <v>13</v>
      </c>
      <c r="AP302" s="12" t="s">
        <v>168</v>
      </c>
      <c r="AQ302" s="12">
        <f>'Рейтинговая таблица организаций'!AP291</f>
        <v>11</v>
      </c>
      <c r="AR302" s="12">
        <f>'Рейтинговая таблица организаций'!AQ291</f>
        <v>11</v>
      </c>
      <c r="AS302" s="12" t="s">
        <v>169</v>
      </c>
      <c r="AT302" s="12">
        <f>'Рейтинговая таблица организаций'!AV291</f>
        <v>13</v>
      </c>
      <c r="AU302" s="12">
        <f>'Рейтинговая таблица организаций'!AW291</f>
        <v>13</v>
      </c>
      <c r="AV302" s="12" t="s">
        <v>170</v>
      </c>
      <c r="AW302" s="12">
        <f>'Рейтинговая таблица организаций'!AX291</f>
        <v>13</v>
      </c>
      <c r="AX302" s="12">
        <f>'Рейтинговая таблица организаций'!AY291</f>
        <v>13</v>
      </c>
      <c r="AY302" s="12" t="s">
        <v>171</v>
      </c>
      <c r="AZ302" s="12">
        <f>'Рейтинговая таблица организаций'!AZ291</f>
        <v>13</v>
      </c>
      <c r="BA302" s="12">
        <f>'Рейтинговая таблица организаций'!BA291</f>
        <v>13</v>
      </c>
    </row>
    <row r="303" spans="1:53" ht="15.75">
      <c r="A303" s="9">
        <f>'бланки '!CY294</f>
        <v>291</v>
      </c>
      <c r="B303" s="9" t="str">
        <f>'бланки '!C294</f>
        <v>Муниципальное бюджетное общеобразовательное учреждение «Вепринецкая основная общеобразовательная школа» Покровского района Орловской области</v>
      </c>
      <c r="C303" s="9">
        <f>'для bus.gov.ru'!C292</f>
        <v>16</v>
      </c>
      <c r="D303" s="9">
        <f>'для bus.gov.ru'!D292</f>
        <v>22</v>
      </c>
      <c r="E303" s="15">
        <f>'для bus.gov.ru'!H292</f>
        <v>1.375</v>
      </c>
      <c r="F303" s="10" t="s">
        <v>160</v>
      </c>
      <c r="G303" s="11">
        <f>'Рейтинговая таблица организаций'!D292</f>
        <v>14</v>
      </c>
      <c r="H303" s="11">
        <f>'Рейтинговая таблица организаций'!E292</f>
        <v>14</v>
      </c>
      <c r="I303" s="10" t="s">
        <v>161</v>
      </c>
      <c r="J303" s="11">
        <f>'Рейтинговая таблица организаций'!F292</f>
        <v>40</v>
      </c>
      <c r="K303" s="11">
        <f>'Рейтинговая таблица организаций'!G292</f>
        <v>55</v>
      </c>
      <c r="L303" s="12" t="str">
        <f>IF('Рейтинговая таблица организаций'!H292&lt;1,"Отсутствуют или не функционируют дистанционные способы взаимодействия",(IF('Рейтинговая таблица организаций'!H292&lt;4,"В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03" s="17">
        <f>'Рейтинговая таблица организаций'!H292</f>
        <v>3</v>
      </c>
      <c r="N303" s="12">
        <f>IF('Рейтинговая таблица организаций'!H292&lt;1,0,(IF('Рейтинговая таблица организаций'!H292&lt;4,30,100)))</f>
        <v>30</v>
      </c>
      <c r="O303" s="12" t="s">
        <v>162</v>
      </c>
      <c r="P303" s="12">
        <f>'Рейтинговая таблица организаций'!I292</f>
        <v>21</v>
      </c>
      <c r="Q303" s="12">
        <f>'Рейтинговая таблица организаций'!J292</f>
        <v>21</v>
      </c>
      <c r="R303" s="12" t="s">
        <v>163</v>
      </c>
      <c r="S303" s="12">
        <f>'Рейтинговая таблица организаций'!K292</f>
        <v>21</v>
      </c>
      <c r="T303" s="12">
        <f>'Рейтинговая таблица организаций'!L292</f>
        <v>21</v>
      </c>
      <c r="U303" s="12" t="str">
        <f>IF('Рейтинговая таблица организаций'!U292&lt;1,"Отсутствуют комфортные условия",(IF('Рейтинговая таблица организаций'!U292&lt;5,"Количество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3" s="17">
        <f>'Рейтинговая таблица организаций'!U292</f>
        <v>5</v>
      </c>
      <c r="W303" s="12">
        <f>IF('Рейтинговая таблица организаций'!U292&lt;1,0,(IF('Рейтинговая таблица организаций'!U292&lt;4,20,100)))</f>
        <v>100</v>
      </c>
      <c r="X303" s="12" t="s">
        <v>164</v>
      </c>
      <c r="Y303" s="12">
        <f>'Рейтинговая таблица организаций'!X292</f>
        <v>22</v>
      </c>
      <c r="Z303" s="12">
        <f>'Рейтинговая таблица организаций'!Y292</f>
        <v>22</v>
      </c>
      <c r="AA303" s="12" t="str">
        <f>IF('Рейтинговая таблица организаций'!AD292&lt;1,"Отсутствуют условия доступности для инвалидов",(IF('Рейтинговая таблица организаций'!AD292&lt;5,"Количество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3" s="16">
        <f>'Рейтинговая таблица организаций'!AD292</f>
        <v>0</v>
      </c>
      <c r="AC303" s="12">
        <f>IF('Рейтинговая таблица организаций'!AD292&lt;1,0,(IF('Рейтинговая таблица организаций'!AD292&lt;5,20,100)))</f>
        <v>0</v>
      </c>
      <c r="AD303" s="12" t="str">
        <f>IF('Рейтинговая таблица организаций'!AE292&lt;1,"Отсутствуют условия доступности, позволяющие инвалидам получать услуги наравне с другими",(IF('Рейтинговая таблица организаций'!AE292&lt;5,"Количество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3" s="17">
        <f>'Рейтинговая таблица организаций'!AE292</f>
        <v>2</v>
      </c>
      <c r="AF303" s="12">
        <f>IF('Рейтинговая таблица организаций'!AE292&lt;1,0,(IF('Рейтинговая таблица организаций'!AE292&lt;5,20,100)))</f>
        <v>20</v>
      </c>
      <c r="AG303" s="12" t="s">
        <v>165</v>
      </c>
      <c r="AH303" s="12">
        <f>'Рейтинговая таблица организаций'!AF292</f>
        <v>1</v>
      </c>
      <c r="AI303" s="12">
        <f>'Рейтинговая таблица организаций'!AG292</f>
        <v>1</v>
      </c>
      <c r="AJ303" s="12" t="s">
        <v>166</v>
      </c>
      <c r="AK303" s="12">
        <f>'Рейтинговая таблица организаций'!AL292</f>
        <v>22</v>
      </c>
      <c r="AL303" s="12">
        <f>'Рейтинговая таблица организаций'!AM292</f>
        <v>22</v>
      </c>
      <c r="AM303" s="12" t="s">
        <v>167</v>
      </c>
      <c r="AN303" s="12">
        <f>'Рейтинговая таблица организаций'!AN292</f>
        <v>22</v>
      </c>
      <c r="AO303" s="12">
        <f>'Рейтинговая таблица организаций'!AO292</f>
        <v>22</v>
      </c>
      <c r="AP303" s="12" t="s">
        <v>168</v>
      </c>
      <c r="AQ303" s="12">
        <f>'Рейтинговая таблица организаций'!AP292</f>
        <v>22</v>
      </c>
      <c r="AR303" s="12">
        <f>'Рейтинговая таблица организаций'!AQ292</f>
        <v>22</v>
      </c>
      <c r="AS303" s="12" t="s">
        <v>169</v>
      </c>
      <c r="AT303" s="12">
        <f>'Рейтинговая таблица организаций'!AV292</f>
        <v>22</v>
      </c>
      <c r="AU303" s="12">
        <f>'Рейтинговая таблица организаций'!AW292</f>
        <v>22</v>
      </c>
      <c r="AV303" s="12" t="s">
        <v>170</v>
      </c>
      <c r="AW303" s="12">
        <f>'Рейтинговая таблица организаций'!AX292</f>
        <v>22</v>
      </c>
      <c r="AX303" s="12">
        <f>'Рейтинговая таблица организаций'!AY292</f>
        <v>22</v>
      </c>
      <c r="AY303" s="12" t="s">
        <v>171</v>
      </c>
      <c r="AZ303" s="12">
        <f>'Рейтинговая таблица организаций'!AZ292</f>
        <v>22</v>
      </c>
      <c r="BA303" s="12">
        <f>'Рейтинговая таблица организаций'!BA292</f>
        <v>22</v>
      </c>
    </row>
    <row r="304" spans="1:53" ht="15.75">
      <c r="A304" s="9">
        <f>'бланки '!CY295</f>
        <v>292</v>
      </c>
      <c r="B304" s="9" t="str">
        <f>'бланки '!C295</f>
        <v>Муниципальное бюджетное общеобразовательное учреждение «Никольская основная общеобразовательная школа» Покровского района Орловской области</v>
      </c>
      <c r="C304" s="9">
        <f>'для bus.gov.ru'!C293</f>
        <v>24</v>
      </c>
      <c r="D304" s="9">
        <f>'для bus.gov.ru'!D293</f>
        <v>18</v>
      </c>
      <c r="E304" s="15">
        <f>'для bus.gov.ru'!H293</f>
        <v>0.75</v>
      </c>
      <c r="F304" s="10" t="s">
        <v>160</v>
      </c>
      <c r="G304" s="11">
        <f>'Рейтинговая таблица организаций'!D293</f>
        <v>13</v>
      </c>
      <c r="H304" s="11">
        <f>'Рейтинговая таблица организаций'!E293</f>
        <v>13</v>
      </c>
      <c r="I304" s="10" t="s">
        <v>161</v>
      </c>
      <c r="J304" s="11">
        <f>'Рейтинговая таблица организаций'!F293</f>
        <v>45.5</v>
      </c>
      <c r="K304" s="11">
        <f>'Рейтинговая таблица организаций'!G293</f>
        <v>51</v>
      </c>
      <c r="L304" s="12" t="str">
        <f>IF('Рейтинговая таблица организаций'!H293&lt;1,"Отсутствуют или не функционируют дистанционные способы взаимодействия",(IF('Рейтинговая таблица организаций'!H293&lt;4,"В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4" s="17">
        <f>'Рейтинговая таблица организаций'!H293</f>
        <v>4</v>
      </c>
      <c r="N304" s="12">
        <f>IF('Рейтинговая таблица организаций'!H293&lt;1,0,(IF('Рейтинговая таблица организаций'!H293&lt;4,30,100)))</f>
        <v>100</v>
      </c>
      <c r="O304" s="12" t="s">
        <v>162</v>
      </c>
      <c r="P304" s="12">
        <f>'Рейтинговая таблица организаций'!I293</f>
        <v>17</v>
      </c>
      <c r="Q304" s="12">
        <f>'Рейтинговая таблица организаций'!J293</f>
        <v>17</v>
      </c>
      <c r="R304" s="12" t="s">
        <v>163</v>
      </c>
      <c r="S304" s="12">
        <f>'Рейтинговая таблица организаций'!K293</f>
        <v>18</v>
      </c>
      <c r="T304" s="12">
        <f>'Рейтинговая таблица организаций'!L293</f>
        <v>18</v>
      </c>
      <c r="U304" s="12" t="str">
        <f>IF('Рейтинговая таблица организаций'!U293&lt;1,"Отсутствуют комфортные условия",(IF('Рейтинговая таблица организаций'!U293&lt;5,"Количество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4" s="17">
        <f>'Рейтинговая таблица организаций'!U293</f>
        <v>5</v>
      </c>
      <c r="W304" s="12">
        <f>IF('Рейтинговая таблица организаций'!U293&lt;1,0,(IF('Рейтинговая таблица организаций'!U293&lt;4,20,100)))</f>
        <v>100</v>
      </c>
      <c r="X304" s="12" t="s">
        <v>164</v>
      </c>
      <c r="Y304" s="12">
        <f>'Рейтинговая таблица организаций'!X293</f>
        <v>18</v>
      </c>
      <c r="Z304" s="12">
        <f>'Рейтинговая таблица организаций'!Y293</f>
        <v>18</v>
      </c>
      <c r="AA304" s="12" t="str">
        <f>IF('Рейтинговая таблица организаций'!AD293&lt;1,"Отсутствуют условия доступности для инвалидов",(IF('Рейтинговая таблица организаций'!AD293&lt;5,"Количество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04" s="16">
        <f>'Рейтинговая таблица организаций'!AD293</f>
        <v>1</v>
      </c>
      <c r="AC304" s="12">
        <f>IF('Рейтинговая таблица организаций'!AD293&lt;1,0,(IF('Рейтинговая таблица организаций'!AD293&lt;5,20,100)))</f>
        <v>20</v>
      </c>
      <c r="AD304" s="12" t="str">
        <f>IF('Рейтинговая таблица организаций'!AE293&lt;1,"Отсутствуют условия доступности, позволяющие инвалидам получать услуги наравне с другими",(IF('Рейтинговая таблица организаций'!AE293&lt;5,"Количество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4" s="17">
        <f>'Рейтинговая таблица организаций'!AE293</f>
        <v>3</v>
      </c>
      <c r="AF304" s="12">
        <f>IF('Рейтинговая таблица организаций'!AE293&lt;1,0,(IF('Рейтинговая таблица организаций'!AE293&lt;5,20,100)))</f>
        <v>20</v>
      </c>
      <c r="AG304" s="12" t="s">
        <v>165</v>
      </c>
      <c r="AH304" s="12">
        <f>'Рейтинговая таблица организаций'!AF293</f>
        <v>9</v>
      </c>
      <c r="AI304" s="12">
        <f>'Рейтинговая таблица организаций'!AG293</f>
        <v>9</v>
      </c>
      <c r="AJ304" s="12" t="s">
        <v>166</v>
      </c>
      <c r="AK304" s="12">
        <f>'Рейтинговая таблица организаций'!AL293</f>
        <v>18</v>
      </c>
      <c r="AL304" s="12">
        <f>'Рейтинговая таблица организаций'!AM293</f>
        <v>18</v>
      </c>
      <c r="AM304" s="12" t="s">
        <v>167</v>
      </c>
      <c r="AN304" s="12">
        <f>'Рейтинговая таблица организаций'!AN293</f>
        <v>18</v>
      </c>
      <c r="AO304" s="12">
        <f>'Рейтинговая таблица организаций'!AO293</f>
        <v>18</v>
      </c>
      <c r="AP304" s="12" t="s">
        <v>168</v>
      </c>
      <c r="AQ304" s="12">
        <f>'Рейтинговая таблица организаций'!AP293</f>
        <v>18</v>
      </c>
      <c r="AR304" s="12">
        <f>'Рейтинговая таблица организаций'!AQ293</f>
        <v>18</v>
      </c>
      <c r="AS304" s="12" t="s">
        <v>169</v>
      </c>
      <c r="AT304" s="12">
        <f>'Рейтинговая таблица организаций'!AV293</f>
        <v>18</v>
      </c>
      <c r="AU304" s="12">
        <f>'Рейтинговая таблица организаций'!AW293</f>
        <v>18</v>
      </c>
      <c r="AV304" s="12" t="s">
        <v>170</v>
      </c>
      <c r="AW304" s="12">
        <f>'Рейтинговая таблица организаций'!AX293</f>
        <v>18</v>
      </c>
      <c r="AX304" s="12">
        <f>'Рейтинговая таблица организаций'!AY293</f>
        <v>18</v>
      </c>
      <c r="AY304" s="12" t="s">
        <v>171</v>
      </c>
      <c r="AZ304" s="12">
        <f>'Рейтинговая таблица организаций'!AZ293</f>
        <v>18</v>
      </c>
      <c r="BA304" s="12">
        <f>'Рейтинговая таблица организаций'!BA293</f>
        <v>18</v>
      </c>
    </row>
    <row r="305" spans="1:53" ht="15.75">
      <c r="A305" s="9">
        <f>'бланки '!CY296</f>
        <v>293</v>
      </c>
      <c r="B305" s="9" t="str">
        <f>'бланки '!C296</f>
        <v>Муниципальное бюджетное общеобразовательное учреждение «Трудкинская средняя общеобразовательная школа» Покровского района Орловской области</v>
      </c>
      <c r="C305" s="9">
        <f>'для bus.gov.ru'!C294</f>
        <v>25</v>
      </c>
      <c r="D305" s="9">
        <f>'для bus.gov.ru'!D294</f>
        <v>20</v>
      </c>
      <c r="E305" s="15">
        <f>'для bus.gov.ru'!H294</f>
        <v>0.8</v>
      </c>
      <c r="F305" s="10" t="s">
        <v>160</v>
      </c>
      <c r="G305" s="11">
        <f>'Рейтинговая таблица организаций'!D294</f>
        <v>14</v>
      </c>
      <c r="H305" s="11">
        <f>'Рейтинговая таблица организаций'!E294</f>
        <v>14</v>
      </c>
      <c r="I305" s="10" t="s">
        <v>161</v>
      </c>
      <c r="J305" s="11">
        <f>'Рейтинговая таблица организаций'!F294</f>
        <v>55.5</v>
      </c>
      <c r="K305" s="11">
        <f>'Рейтинговая таблица организаций'!G294</f>
        <v>57</v>
      </c>
      <c r="L305" s="12" t="str">
        <f>IF('Рейтинговая таблица организаций'!H294&lt;1,"Отсутствуют или не функционируют дистанционные способы взаимодействия",(IF('Рейтинговая таблица организаций'!H294&lt;4,"В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5" s="17">
        <f>'Рейтинговая таблица организаций'!H294</f>
        <v>4</v>
      </c>
      <c r="N305" s="12">
        <f>IF('Рейтинговая таблица организаций'!H294&lt;1,0,(IF('Рейтинговая таблица организаций'!H294&lt;4,30,100)))</f>
        <v>100</v>
      </c>
      <c r="O305" s="12" t="s">
        <v>162</v>
      </c>
      <c r="P305" s="12">
        <f>'Рейтинговая таблица организаций'!I294</f>
        <v>20</v>
      </c>
      <c r="Q305" s="12">
        <f>'Рейтинговая таблица организаций'!J294</f>
        <v>20</v>
      </c>
      <c r="R305" s="12" t="s">
        <v>163</v>
      </c>
      <c r="S305" s="12">
        <f>'Рейтинговая таблица организаций'!K294</f>
        <v>14</v>
      </c>
      <c r="T305" s="12">
        <f>'Рейтинговая таблица организаций'!L294</f>
        <v>14</v>
      </c>
      <c r="U305" s="12" t="str">
        <f>IF('Рейтинговая таблица организаций'!U294&lt;1,"Отсутствуют комфортные условия",(IF('Рейтинговая таблица организаций'!U294&lt;5,"Количество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5" s="17">
        <f>'Рейтинговая таблица организаций'!U294</f>
        <v>5</v>
      </c>
      <c r="W305" s="12">
        <f>IF('Рейтинговая таблица организаций'!U294&lt;1,0,(IF('Рейтинговая таблица организаций'!U294&lt;4,20,100)))</f>
        <v>100</v>
      </c>
      <c r="X305" s="12" t="s">
        <v>164</v>
      </c>
      <c r="Y305" s="12">
        <f>'Рейтинговая таблица организаций'!X294</f>
        <v>19</v>
      </c>
      <c r="Z305" s="12">
        <f>'Рейтинговая таблица организаций'!Y294</f>
        <v>20</v>
      </c>
      <c r="AA305" s="12" t="str">
        <f>IF('Рейтинговая таблица организаций'!AD294&lt;1,"Отсутствуют условия доступности для инвалидов",(IF('Рейтинговая таблица организаций'!AD294&lt;5,"Количество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5" s="16">
        <f>'Рейтинговая таблица организаций'!AD294</f>
        <v>0</v>
      </c>
      <c r="AC305" s="12">
        <f>IF('Рейтинговая таблица организаций'!AD294&lt;1,0,(IF('Рейтинговая таблица организаций'!AD294&lt;5,20,100)))</f>
        <v>0</v>
      </c>
      <c r="AD305" s="12" t="str">
        <f>IF('Рейтинговая таблица организаций'!AE294&lt;1,"Отсутствуют условия доступности, позволяющие инвалидам получать услуги наравне с другими",(IF('Рейтинговая таблица организаций'!AE294&lt;5,"Количество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5" s="17">
        <f>'Рейтинговая таблица организаций'!AE294</f>
        <v>2</v>
      </c>
      <c r="AF305" s="12">
        <f>IF('Рейтинговая таблица организаций'!AE294&lt;1,0,(IF('Рейтинговая таблица организаций'!AE294&lt;5,20,100)))</f>
        <v>20</v>
      </c>
      <c r="AG305" s="12" t="s">
        <v>165</v>
      </c>
      <c r="AH305" s="12">
        <f>'Рейтинговая таблица организаций'!AF294</f>
        <v>1</v>
      </c>
      <c r="AI305" s="12">
        <f>'Рейтинговая таблица организаций'!AG294</f>
        <v>1</v>
      </c>
      <c r="AJ305" s="12" t="s">
        <v>166</v>
      </c>
      <c r="AK305" s="12">
        <f>'Рейтинговая таблица организаций'!AL294</f>
        <v>20</v>
      </c>
      <c r="AL305" s="12">
        <f>'Рейтинговая таблица организаций'!AM294</f>
        <v>20</v>
      </c>
      <c r="AM305" s="12" t="s">
        <v>167</v>
      </c>
      <c r="AN305" s="12">
        <f>'Рейтинговая таблица организаций'!AN294</f>
        <v>20</v>
      </c>
      <c r="AO305" s="12">
        <f>'Рейтинговая таблица организаций'!AO294</f>
        <v>20</v>
      </c>
      <c r="AP305" s="12" t="s">
        <v>168</v>
      </c>
      <c r="AQ305" s="12">
        <f>'Рейтинговая таблица организаций'!AP294</f>
        <v>17</v>
      </c>
      <c r="AR305" s="12">
        <f>'Рейтинговая таблица организаций'!AQ294</f>
        <v>17</v>
      </c>
      <c r="AS305" s="12" t="s">
        <v>169</v>
      </c>
      <c r="AT305" s="12">
        <f>'Рейтинговая таблица организаций'!AV294</f>
        <v>20</v>
      </c>
      <c r="AU305" s="12">
        <f>'Рейтинговая таблица организаций'!AW294</f>
        <v>20</v>
      </c>
      <c r="AV305" s="12" t="s">
        <v>170</v>
      </c>
      <c r="AW305" s="12">
        <f>'Рейтинговая таблица организаций'!AX294</f>
        <v>20</v>
      </c>
      <c r="AX305" s="12">
        <f>'Рейтинговая таблица организаций'!AY294</f>
        <v>20</v>
      </c>
      <c r="AY305" s="12" t="s">
        <v>171</v>
      </c>
      <c r="AZ305" s="12">
        <f>'Рейтинговая таблица организаций'!AZ294</f>
        <v>19</v>
      </c>
      <c r="BA305" s="12">
        <f>'Рейтинговая таблица организаций'!BA294</f>
        <v>20</v>
      </c>
    </row>
    <row r="306" spans="1:53" ht="15.75">
      <c r="A306" s="9">
        <f>'бланки '!CY297</f>
        <v>294</v>
      </c>
      <c r="B306" s="9" t="str">
        <f>'бланки '!C297</f>
        <v>Муниципальное бюджетное общеобразовательное учреждение «Внуковская основная общеобразовательная школа» Покровского района Орловской области</v>
      </c>
      <c r="C306" s="9">
        <f>'для bus.gov.ru'!C295</f>
        <v>15</v>
      </c>
      <c r="D306" s="9">
        <f>'для bus.gov.ru'!D295</f>
        <v>14</v>
      </c>
      <c r="E306" s="15">
        <f>'для bus.gov.ru'!H295</f>
        <v>0.93333333333333335</v>
      </c>
      <c r="F306" s="10" t="s">
        <v>160</v>
      </c>
      <c r="G306" s="11">
        <f>'Рейтинговая таблица организаций'!D295</f>
        <v>14</v>
      </c>
      <c r="H306" s="11">
        <f>'Рейтинговая таблица организаций'!E295</f>
        <v>14</v>
      </c>
      <c r="I306" s="10" t="s">
        <v>161</v>
      </c>
      <c r="J306" s="11">
        <f>'Рейтинговая таблица организаций'!F295</f>
        <v>48</v>
      </c>
      <c r="K306" s="11">
        <f>'Рейтинговая таблица организаций'!G295</f>
        <v>54</v>
      </c>
      <c r="L306" s="12" t="str">
        <f>IF('Рейтинговая таблица организаций'!H295&lt;1,"Отсутствуют или не функционируют дистанционные способы взаимодействия",(IF('Рейтинговая таблица организаций'!H295&lt;4,"В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6" s="17">
        <f>'Рейтинговая таблица организаций'!H295</f>
        <v>4</v>
      </c>
      <c r="N306" s="12">
        <f>IF('Рейтинговая таблица организаций'!H295&lt;1,0,(IF('Рейтинговая таблица организаций'!H295&lt;4,30,100)))</f>
        <v>100</v>
      </c>
      <c r="O306" s="12" t="s">
        <v>162</v>
      </c>
      <c r="P306" s="12">
        <f>'Рейтинговая таблица организаций'!I295</f>
        <v>14</v>
      </c>
      <c r="Q306" s="12">
        <f>'Рейтинговая таблица организаций'!J295</f>
        <v>14</v>
      </c>
      <c r="R306" s="12" t="s">
        <v>163</v>
      </c>
      <c r="S306" s="12">
        <f>'Рейтинговая таблица организаций'!K295</f>
        <v>11</v>
      </c>
      <c r="T306" s="12">
        <f>'Рейтинговая таблица организаций'!L295</f>
        <v>11</v>
      </c>
      <c r="U306" s="12" t="str">
        <f>IF('Рейтинговая таблица организаций'!U295&lt;1,"Отсутствуют комфортные условия",(IF('Рейтинговая таблица организаций'!U295&lt;5,"Количество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6" s="17">
        <f>'Рейтинговая таблица организаций'!U295</f>
        <v>5</v>
      </c>
      <c r="W306" s="12">
        <f>IF('Рейтинговая таблица организаций'!U295&lt;1,0,(IF('Рейтинговая таблица организаций'!U295&lt;4,20,100)))</f>
        <v>100</v>
      </c>
      <c r="X306" s="12" t="s">
        <v>164</v>
      </c>
      <c r="Y306" s="12">
        <f>'Рейтинговая таблица организаций'!X295</f>
        <v>14</v>
      </c>
      <c r="Z306" s="12">
        <f>'Рейтинговая таблица организаций'!Y295</f>
        <v>14</v>
      </c>
      <c r="AA306" s="12" t="str">
        <f>IF('Рейтинговая таблица организаций'!AD295&lt;1,"Отсутствуют условия доступности для инвалидов",(IF('Рейтинговая таблица организаций'!AD295&lt;5,"Количество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6" s="16">
        <f>'Рейтинговая таблица организаций'!AD295</f>
        <v>0</v>
      </c>
      <c r="AC306" s="12">
        <f>IF('Рейтинговая таблица организаций'!AD295&lt;1,0,(IF('Рейтинговая таблица организаций'!AD295&lt;5,20,100)))</f>
        <v>0</v>
      </c>
      <c r="AD306" s="12" t="str">
        <f>IF('Рейтинговая таблица организаций'!AE295&lt;1,"Отсутствуют условия доступности, позволяющие инвалидам получать услуги наравне с другими",(IF('Рейтинговая таблица организаций'!AE295&lt;5,"Количество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6" s="17">
        <f>'Рейтинговая таблица организаций'!AE295</f>
        <v>3</v>
      </c>
      <c r="AF306" s="12">
        <f>IF('Рейтинговая таблица организаций'!AE295&lt;1,0,(IF('Рейтинговая таблица организаций'!AE295&lt;5,20,100)))</f>
        <v>20</v>
      </c>
      <c r="AG306" s="12" t="s">
        <v>165</v>
      </c>
      <c r="AH306" s="12">
        <f>'Рейтинговая таблица организаций'!AF295</f>
        <v>1</v>
      </c>
      <c r="AI306" s="12">
        <f>'Рейтинговая таблица организаций'!AG295</f>
        <v>1</v>
      </c>
      <c r="AJ306" s="12" t="s">
        <v>166</v>
      </c>
      <c r="AK306" s="12">
        <f>'Рейтинговая таблица организаций'!AL295</f>
        <v>14</v>
      </c>
      <c r="AL306" s="12">
        <f>'Рейтинговая таблица организаций'!AM295</f>
        <v>14</v>
      </c>
      <c r="AM306" s="12" t="s">
        <v>167</v>
      </c>
      <c r="AN306" s="12">
        <f>'Рейтинговая таблица организаций'!AN295</f>
        <v>14</v>
      </c>
      <c r="AO306" s="12">
        <f>'Рейтинговая таблица организаций'!AO295</f>
        <v>14</v>
      </c>
      <c r="AP306" s="12" t="s">
        <v>168</v>
      </c>
      <c r="AQ306" s="12">
        <f>'Рейтинговая таблица организаций'!AP295</f>
        <v>14</v>
      </c>
      <c r="AR306" s="12">
        <f>'Рейтинговая таблица организаций'!AQ295</f>
        <v>14</v>
      </c>
      <c r="AS306" s="12" t="s">
        <v>169</v>
      </c>
      <c r="AT306" s="12">
        <f>'Рейтинговая таблица организаций'!AV295</f>
        <v>14</v>
      </c>
      <c r="AU306" s="12">
        <f>'Рейтинговая таблица организаций'!AW295</f>
        <v>14</v>
      </c>
      <c r="AV306" s="12" t="s">
        <v>170</v>
      </c>
      <c r="AW306" s="12">
        <f>'Рейтинговая таблица организаций'!AX295</f>
        <v>14</v>
      </c>
      <c r="AX306" s="12">
        <f>'Рейтинговая таблица организаций'!AY295</f>
        <v>14</v>
      </c>
      <c r="AY306" s="12" t="s">
        <v>171</v>
      </c>
      <c r="AZ306" s="12">
        <f>'Рейтинговая таблица организаций'!AZ295</f>
        <v>14</v>
      </c>
      <c r="BA306" s="12">
        <f>'Рейтинговая таблица организаций'!BA295</f>
        <v>14</v>
      </c>
    </row>
    <row r="307" spans="1:53" ht="15.75">
      <c r="A307" s="9">
        <f>'бланки '!CY298</f>
        <v>295</v>
      </c>
      <c r="B307" s="9" t="str">
        <f>'бланки '!C298</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307" s="9">
        <f>'для bus.gov.ru'!C296</f>
        <v>15</v>
      </c>
      <c r="D307" s="9">
        <f>'для bus.gov.ru'!D296</f>
        <v>19</v>
      </c>
      <c r="E307" s="15">
        <f>'для bus.gov.ru'!H296</f>
        <v>1.2666666666666666</v>
      </c>
      <c r="F307" s="10" t="s">
        <v>160</v>
      </c>
      <c r="G307" s="11">
        <f>'Рейтинговая таблица организаций'!D296</f>
        <v>13</v>
      </c>
      <c r="H307" s="11">
        <f>'Рейтинговая таблица организаций'!E296</f>
        <v>13</v>
      </c>
      <c r="I307" s="10" t="s">
        <v>161</v>
      </c>
      <c r="J307" s="11">
        <f>'Рейтинговая таблица организаций'!F296</f>
        <v>45.5</v>
      </c>
      <c r="K307" s="11">
        <f>'Рейтинговая таблица организаций'!G296</f>
        <v>54</v>
      </c>
      <c r="L307" s="12" t="str">
        <f>IF('Рейтинговая таблица организаций'!H296&lt;1,"Отсутствуют или не функционируют дистанционные способы взаимодействия",(IF('Рейтинговая таблица организаций'!H296&lt;4,"В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07" s="17">
        <f>'Рейтинговая таблица организаций'!H296</f>
        <v>3</v>
      </c>
      <c r="N307" s="12">
        <f>IF('Рейтинговая таблица организаций'!H296&lt;1,0,(IF('Рейтинговая таблица организаций'!H296&lt;4,30,100)))</f>
        <v>30</v>
      </c>
      <c r="O307" s="12" t="s">
        <v>162</v>
      </c>
      <c r="P307" s="12">
        <f>'Рейтинговая таблица организаций'!I296</f>
        <v>19</v>
      </c>
      <c r="Q307" s="12">
        <f>'Рейтинговая таблица организаций'!J296</f>
        <v>19</v>
      </c>
      <c r="R307" s="12" t="s">
        <v>163</v>
      </c>
      <c r="S307" s="12">
        <f>'Рейтинговая таблица организаций'!K296</f>
        <v>17</v>
      </c>
      <c r="T307" s="12">
        <f>'Рейтинговая таблица организаций'!L296</f>
        <v>17</v>
      </c>
      <c r="U307" s="12" t="str">
        <f>IF('Рейтинговая таблица организаций'!U296&lt;1,"Отсутствуют комфортные условия",(IF('Рейтинговая таблица организаций'!U296&lt;5,"Количество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7" s="17">
        <f>'Рейтинговая таблица организаций'!U296</f>
        <v>5</v>
      </c>
      <c r="W307" s="12">
        <f>IF('Рейтинговая таблица организаций'!U296&lt;1,0,(IF('Рейтинговая таблица организаций'!U296&lt;4,20,100)))</f>
        <v>100</v>
      </c>
      <c r="X307" s="12" t="s">
        <v>164</v>
      </c>
      <c r="Y307" s="12">
        <f>'Рейтинговая таблица организаций'!X296</f>
        <v>19</v>
      </c>
      <c r="Z307" s="12">
        <f>'Рейтинговая таблица организаций'!Y296</f>
        <v>19</v>
      </c>
      <c r="AA307" s="12" t="str">
        <f>IF('Рейтинговая таблица организаций'!AD296&lt;1,"Отсутствуют условия доступности для инвалидов",(IF('Рейтинговая таблица организаций'!AD296&lt;5,"Количество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7" s="16">
        <f>'Рейтинговая таблица организаций'!AD296</f>
        <v>0</v>
      </c>
      <c r="AC307" s="12">
        <f>IF('Рейтинговая таблица организаций'!AD296&lt;1,0,(IF('Рейтинговая таблица организаций'!AD296&lt;5,20,100)))</f>
        <v>0</v>
      </c>
      <c r="AD307" s="12" t="str">
        <f>IF('Рейтинговая таблица организаций'!AE296&lt;1,"Отсутствуют условия доступности, позволяющие инвалидам получать услуги наравне с другими",(IF('Рейтинговая таблица организаций'!AE296&lt;5,"Количество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7" s="17">
        <f>'Рейтинговая таблица организаций'!AE296</f>
        <v>2</v>
      </c>
      <c r="AF307" s="12">
        <f>IF('Рейтинговая таблица организаций'!AE296&lt;1,0,(IF('Рейтинговая таблица организаций'!AE296&lt;5,20,100)))</f>
        <v>20</v>
      </c>
      <c r="AG307" s="12" t="s">
        <v>165</v>
      </c>
      <c r="AH307" s="12">
        <f>'Рейтинговая таблица организаций'!AF296</f>
        <v>5</v>
      </c>
      <c r="AI307" s="12">
        <f>'Рейтинговая таблица организаций'!AG296</f>
        <v>6</v>
      </c>
      <c r="AJ307" s="12" t="s">
        <v>166</v>
      </c>
      <c r="AK307" s="12">
        <f>'Рейтинговая таблица организаций'!AL296</f>
        <v>19</v>
      </c>
      <c r="AL307" s="12">
        <f>'Рейтинговая таблица организаций'!AM296</f>
        <v>19</v>
      </c>
      <c r="AM307" s="12" t="s">
        <v>167</v>
      </c>
      <c r="AN307" s="12">
        <f>'Рейтинговая таблица организаций'!AN296</f>
        <v>19</v>
      </c>
      <c r="AO307" s="12">
        <f>'Рейтинговая таблица организаций'!AO296</f>
        <v>19</v>
      </c>
      <c r="AP307" s="12" t="s">
        <v>168</v>
      </c>
      <c r="AQ307" s="12">
        <f>'Рейтинговая таблица организаций'!AP296</f>
        <v>19</v>
      </c>
      <c r="AR307" s="12">
        <f>'Рейтинговая таблица организаций'!AQ296</f>
        <v>19</v>
      </c>
      <c r="AS307" s="12" t="s">
        <v>169</v>
      </c>
      <c r="AT307" s="12">
        <f>'Рейтинговая таблица организаций'!AV296</f>
        <v>19</v>
      </c>
      <c r="AU307" s="12">
        <f>'Рейтинговая таблица организаций'!AW296</f>
        <v>19</v>
      </c>
      <c r="AV307" s="12" t="s">
        <v>170</v>
      </c>
      <c r="AW307" s="12">
        <f>'Рейтинговая таблица организаций'!AX296</f>
        <v>19</v>
      </c>
      <c r="AX307" s="12">
        <f>'Рейтинговая таблица организаций'!AY296</f>
        <v>19</v>
      </c>
      <c r="AY307" s="12" t="s">
        <v>171</v>
      </c>
      <c r="AZ307" s="12">
        <f>'Рейтинговая таблица организаций'!AZ296</f>
        <v>19</v>
      </c>
      <c r="BA307" s="12">
        <f>'Рейтинговая таблица организаций'!BA296</f>
        <v>19</v>
      </c>
    </row>
    <row r="308" spans="1:53" ht="15.75">
      <c r="A308" s="9">
        <f>'бланки '!CY299</f>
        <v>296</v>
      </c>
      <c r="B308" s="9" t="str">
        <f>'бланки '!C299</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308" s="9">
        <f>'для bus.gov.ru'!C297</f>
        <v>724</v>
      </c>
      <c r="D308" s="9">
        <f>'для bus.gov.ru'!D297</f>
        <v>574</v>
      </c>
      <c r="E308" s="15">
        <f>'для bus.gov.ru'!H297</f>
        <v>0.79281767955801108</v>
      </c>
      <c r="F308" s="10" t="s">
        <v>160</v>
      </c>
      <c r="G308" s="11">
        <f>'Рейтинговая таблица организаций'!D297</f>
        <v>13</v>
      </c>
      <c r="H308" s="11">
        <f>'Рейтинговая таблица организаций'!E297</f>
        <v>13</v>
      </c>
      <c r="I308" s="10" t="s">
        <v>161</v>
      </c>
      <c r="J308" s="11">
        <f>'Рейтинговая таблица организаций'!F297</f>
        <v>54</v>
      </c>
      <c r="K308" s="11">
        <f>'Рейтинговая таблица организаций'!G297</f>
        <v>54</v>
      </c>
      <c r="L308" s="12" t="str">
        <f>IF('Рейтинговая таблица организаций'!H297&lt;1,"Отсутствуют или не функционируют дистанционные способы взаимодействия",(IF('Рейтинговая таблица организаций'!H297&lt;4,"В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8" s="17">
        <f>'Рейтинговая таблица организаций'!H297</f>
        <v>4</v>
      </c>
      <c r="N308" s="12">
        <f>IF('Рейтинговая таблица организаций'!H297&lt;1,0,(IF('Рейтинговая таблица организаций'!H297&lt;4,30,100)))</f>
        <v>100</v>
      </c>
      <c r="O308" s="12" t="s">
        <v>162</v>
      </c>
      <c r="P308" s="12">
        <f>'Рейтинговая таблица организаций'!I297</f>
        <v>479</v>
      </c>
      <c r="Q308" s="12">
        <f>'Рейтинговая таблица организаций'!J297</f>
        <v>488</v>
      </c>
      <c r="R308" s="12" t="s">
        <v>163</v>
      </c>
      <c r="S308" s="12">
        <f>'Рейтинговая таблица организаций'!K297</f>
        <v>483</v>
      </c>
      <c r="T308" s="12">
        <f>'Рейтинговая таблица организаций'!L297</f>
        <v>495</v>
      </c>
      <c r="U308" s="12" t="str">
        <f>IF('Рейтинговая таблица организаций'!U297&lt;1,"Отсутствуют комфортные условия",(IF('Рейтинговая таблица организаций'!U297&lt;5,"Количество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8" s="17">
        <f>'Рейтинговая таблица организаций'!U297</f>
        <v>5</v>
      </c>
      <c r="W308" s="12">
        <f>IF('Рейтинговая таблица организаций'!U297&lt;1,0,(IF('Рейтинговая таблица организаций'!U297&lt;4,20,100)))</f>
        <v>100</v>
      </c>
      <c r="X308" s="12" t="s">
        <v>164</v>
      </c>
      <c r="Y308" s="12">
        <f>'Рейтинговая таблица организаций'!X297</f>
        <v>551</v>
      </c>
      <c r="Z308" s="12">
        <f>'Рейтинговая таблица организаций'!Y297</f>
        <v>574</v>
      </c>
      <c r="AA308" s="12" t="str">
        <f>IF('Рейтинговая таблица организаций'!AD297&lt;1,"Отсутствуют условия доступности для инвалидов",(IF('Рейтинговая таблица организаций'!AD297&lt;5,"Количество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08" s="16">
        <f>'Рейтинговая таблица организаций'!AD297</f>
        <v>4</v>
      </c>
      <c r="AC308" s="12">
        <f>IF('Рейтинговая таблица организаций'!AD297&lt;1,0,(IF('Рейтинговая таблица организаций'!AD297&lt;5,20,100)))</f>
        <v>20</v>
      </c>
      <c r="AD308" s="12" t="str">
        <f>IF('Рейтинговая таблица организаций'!AE297&lt;1,"Отсутствуют условия доступности, позволяющие инвалидам получать услуги наравне с другими",(IF('Рейтинговая таблица организаций'!AE297&lt;5,"Количество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08" s="17">
        <f>'Рейтинговая таблица организаций'!AE297</f>
        <v>5</v>
      </c>
      <c r="AF308" s="12">
        <f>IF('Рейтинговая таблица организаций'!AE297&lt;1,0,(IF('Рейтинговая таблица организаций'!AE297&lt;5,20,100)))</f>
        <v>100</v>
      </c>
      <c r="AG308" s="12" t="s">
        <v>165</v>
      </c>
      <c r="AH308" s="12">
        <f>'Рейтинговая таблица организаций'!AF297</f>
        <v>321</v>
      </c>
      <c r="AI308" s="12">
        <f>'Рейтинговая таблица организаций'!AG297</f>
        <v>339</v>
      </c>
      <c r="AJ308" s="12" t="s">
        <v>166</v>
      </c>
      <c r="AK308" s="12">
        <f>'Рейтинговая таблица организаций'!AL297</f>
        <v>574</v>
      </c>
      <c r="AL308" s="12">
        <f>'Рейтинговая таблица организаций'!AM297</f>
        <v>574</v>
      </c>
      <c r="AM308" s="12" t="s">
        <v>167</v>
      </c>
      <c r="AN308" s="12">
        <f>'Рейтинговая таблица организаций'!AN297</f>
        <v>572</v>
      </c>
      <c r="AO308" s="12">
        <f>'Рейтинговая таблица организаций'!AO297</f>
        <v>574</v>
      </c>
      <c r="AP308" s="12" t="s">
        <v>168</v>
      </c>
      <c r="AQ308" s="12">
        <f>'Рейтинговая таблица организаций'!AP297</f>
        <v>462</v>
      </c>
      <c r="AR308" s="12">
        <f>'Рейтинговая таблица организаций'!AQ297</f>
        <v>481</v>
      </c>
      <c r="AS308" s="12" t="s">
        <v>169</v>
      </c>
      <c r="AT308" s="12">
        <f>'Рейтинговая таблица организаций'!AV297</f>
        <v>563</v>
      </c>
      <c r="AU308" s="12">
        <f>'Рейтинговая таблица организаций'!AW297</f>
        <v>574</v>
      </c>
      <c r="AV308" s="12" t="s">
        <v>170</v>
      </c>
      <c r="AW308" s="12">
        <f>'Рейтинговая таблица организаций'!AX297</f>
        <v>559</v>
      </c>
      <c r="AX308" s="12">
        <f>'Рейтинговая таблица организаций'!AY297</f>
        <v>574</v>
      </c>
      <c r="AY308" s="12" t="s">
        <v>171</v>
      </c>
      <c r="AZ308" s="12">
        <f>'Рейтинговая таблица организаций'!AZ297</f>
        <v>571</v>
      </c>
      <c r="BA308" s="12">
        <f>'Рейтинговая таблица организаций'!BA297</f>
        <v>574</v>
      </c>
    </row>
    <row r="309" spans="1:53" ht="15.75">
      <c r="A309" s="9">
        <f>'бланки '!CY300</f>
        <v>297</v>
      </c>
      <c r="B309" s="9" t="str">
        <f>'бланки '!C300</f>
        <v>Муниципальное бюджетное общеобразовательное учреждение «Очкинская основная общеобразовательная школа» Глазуновского района Орловской области</v>
      </c>
      <c r="C309" s="9">
        <f>'для bus.gov.ru'!C298</f>
        <v>59</v>
      </c>
      <c r="D309" s="9">
        <f>'для bus.gov.ru'!D298</f>
        <v>59</v>
      </c>
      <c r="E309" s="15">
        <f>'для bus.gov.ru'!H298</f>
        <v>1</v>
      </c>
      <c r="F309" s="10" t="s">
        <v>160</v>
      </c>
      <c r="G309" s="11">
        <f>'Рейтинговая таблица организаций'!D298</f>
        <v>14</v>
      </c>
      <c r="H309" s="11">
        <f>'Рейтинговая таблица организаций'!E298</f>
        <v>14</v>
      </c>
      <c r="I309" s="10" t="s">
        <v>161</v>
      </c>
      <c r="J309" s="11">
        <f>'Рейтинговая таблица организаций'!F298</f>
        <v>46</v>
      </c>
      <c r="K309" s="11">
        <f>'Рейтинговая таблица организаций'!G298</f>
        <v>55</v>
      </c>
      <c r="L309" s="12" t="str">
        <f>IF('Рейтинговая таблица организаций'!H298&lt;1,"Отсутствуют или не функционируют дистанционные способы взаимодействия",(IF('Рейтинговая таблица организаций'!H298&lt;4,"В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09" s="17">
        <f>'Рейтинговая таблица организаций'!H298</f>
        <v>4</v>
      </c>
      <c r="N309" s="12">
        <f>IF('Рейтинговая таблица организаций'!H298&lt;1,0,(IF('Рейтинговая таблица организаций'!H298&lt;4,30,100)))</f>
        <v>100</v>
      </c>
      <c r="O309" s="12" t="s">
        <v>162</v>
      </c>
      <c r="P309" s="12">
        <f>'Рейтинговая таблица организаций'!I298</f>
        <v>55</v>
      </c>
      <c r="Q309" s="12">
        <f>'Рейтинговая таблица организаций'!J298</f>
        <v>55</v>
      </c>
      <c r="R309" s="12" t="s">
        <v>163</v>
      </c>
      <c r="S309" s="12">
        <f>'Рейтинговая таблица организаций'!K298</f>
        <v>52</v>
      </c>
      <c r="T309" s="12">
        <f>'Рейтинговая таблица организаций'!L298</f>
        <v>52</v>
      </c>
      <c r="U309" s="12" t="str">
        <f>IF('Рейтинговая таблица организаций'!U298&lt;1,"Отсутствуют комфортные условия",(IF('Рейтинговая таблица организаций'!U298&lt;5,"Количество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09" s="17">
        <f>'Рейтинговая таблица организаций'!U298</f>
        <v>5</v>
      </c>
      <c r="W309" s="12">
        <f>IF('Рейтинговая таблица организаций'!U298&lt;1,0,(IF('Рейтинговая таблица организаций'!U298&lt;4,20,100)))</f>
        <v>100</v>
      </c>
      <c r="X309" s="12" t="s">
        <v>164</v>
      </c>
      <c r="Y309" s="12">
        <f>'Рейтинговая таблица организаций'!X298</f>
        <v>58</v>
      </c>
      <c r="Z309" s="12">
        <f>'Рейтинговая таблица организаций'!Y298</f>
        <v>59</v>
      </c>
      <c r="AA309" s="12" t="str">
        <f>IF('Рейтинговая таблица организаций'!AD298&lt;1,"Отсутствуют условия доступности для инвалидов",(IF('Рейтинговая таблица организаций'!AD298&lt;5,"Количество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09" s="16">
        <f>'Рейтинговая таблица организаций'!AD298</f>
        <v>0</v>
      </c>
      <c r="AC309" s="12">
        <f>IF('Рейтинговая таблица организаций'!AD298&lt;1,0,(IF('Рейтинговая таблица организаций'!AD298&lt;5,20,100)))</f>
        <v>0</v>
      </c>
      <c r="AD309" s="12" t="str">
        <f>IF('Рейтинговая таблица организаций'!AE298&lt;1,"Отсутствуют условия доступности, позволяющие инвалидам получать услуги наравне с другими",(IF('Рейтинговая таблица организаций'!AE298&lt;5,"Количество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09" s="17">
        <f>'Рейтинговая таблица организаций'!AE298</f>
        <v>3</v>
      </c>
      <c r="AF309" s="12">
        <f>IF('Рейтинговая таблица организаций'!AE298&lt;1,0,(IF('Рейтинговая таблица организаций'!AE298&lt;5,20,100)))</f>
        <v>20</v>
      </c>
      <c r="AG309" s="12" t="s">
        <v>165</v>
      </c>
      <c r="AH309" s="12">
        <f>'Рейтинговая таблица организаций'!AF298</f>
        <v>9</v>
      </c>
      <c r="AI309" s="12">
        <f>'Рейтинговая таблица организаций'!AG298</f>
        <v>9</v>
      </c>
      <c r="AJ309" s="12" t="s">
        <v>166</v>
      </c>
      <c r="AK309" s="12">
        <f>'Рейтинговая таблица организаций'!AL298</f>
        <v>59</v>
      </c>
      <c r="AL309" s="12">
        <f>'Рейтинговая таблица организаций'!AM298</f>
        <v>59</v>
      </c>
      <c r="AM309" s="12" t="s">
        <v>167</v>
      </c>
      <c r="AN309" s="12">
        <f>'Рейтинговая таблица организаций'!AN298</f>
        <v>59</v>
      </c>
      <c r="AO309" s="12">
        <f>'Рейтинговая таблица организаций'!AO298</f>
        <v>59</v>
      </c>
      <c r="AP309" s="12" t="s">
        <v>168</v>
      </c>
      <c r="AQ309" s="12">
        <f>'Рейтинговая таблица организаций'!AP298</f>
        <v>57</v>
      </c>
      <c r="AR309" s="12">
        <f>'Рейтинговая таблица организаций'!AQ298</f>
        <v>57</v>
      </c>
      <c r="AS309" s="12" t="s">
        <v>169</v>
      </c>
      <c r="AT309" s="12">
        <f>'Рейтинговая таблица организаций'!AV298</f>
        <v>59</v>
      </c>
      <c r="AU309" s="12">
        <f>'Рейтинговая таблица организаций'!AW298</f>
        <v>59</v>
      </c>
      <c r="AV309" s="12" t="s">
        <v>170</v>
      </c>
      <c r="AW309" s="12">
        <f>'Рейтинговая таблица организаций'!AX298</f>
        <v>59</v>
      </c>
      <c r="AX309" s="12">
        <f>'Рейтинговая таблица организаций'!AY298</f>
        <v>59</v>
      </c>
      <c r="AY309" s="12" t="s">
        <v>171</v>
      </c>
      <c r="AZ309" s="12">
        <f>'Рейтинговая таблица организаций'!AZ298</f>
        <v>59</v>
      </c>
      <c r="BA309" s="12">
        <f>'Рейтинговая таблица организаций'!BA298</f>
        <v>59</v>
      </c>
    </row>
    <row r="310" spans="1:53" ht="15.75">
      <c r="A310" s="9">
        <f>'бланки '!CY301</f>
        <v>298</v>
      </c>
      <c r="B310" s="9" t="str">
        <f>'бланки '!C301</f>
        <v>Муниципальное бюджетное общеобразовательное учреждение «Тагинская средняя общеобразовательная школа» Глазуновского района Орловской области</v>
      </c>
      <c r="C310" s="9">
        <f>'для bus.gov.ru'!C299</f>
        <v>73</v>
      </c>
      <c r="D310" s="9">
        <f>'для bus.gov.ru'!D299</f>
        <v>63</v>
      </c>
      <c r="E310" s="15">
        <f>'для bus.gov.ru'!H299</f>
        <v>0.86301369863013699</v>
      </c>
      <c r="F310" s="10" t="s">
        <v>160</v>
      </c>
      <c r="G310" s="11">
        <f>'Рейтинговая таблица организаций'!D299</f>
        <v>14</v>
      </c>
      <c r="H310" s="11">
        <f>'Рейтинговая таблица организаций'!E299</f>
        <v>14</v>
      </c>
      <c r="I310" s="10" t="s">
        <v>161</v>
      </c>
      <c r="J310" s="11">
        <f>'Рейтинговая таблица организаций'!F299</f>
        <v>49.5</v>
      </c>
      <c r="K310" s="11">
        <f>'Рейтинговая таблица организаций'!G299</f>
        <v>53</v>
      </c>
      <c r="L310" s="12" t="str">
        <f>IF('Рейтинговая таблица организаций'!H299&lt;1,"Отсутствуют или не функционируют дистанционные способы взаимодействия",(IF('Рейтинговая таблица организаций'!H299&lt;4,"В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0" s="17">
        <f>'Рейтинговая таблица организаций'!H299</f>
        <v>4</v>
      </c>
      <c r="N310" s="12">
        <f>IF('Рейтинговая таблица организаций'!H299&lt;1,0,(IF('Рейтинговая таблица организаций'!H299&lt;4,30,100)))</f>
        <v>100</v>
      </c>
      <c r="O310" s="12" t="s">
        <v>162</v>
      </c>
      <c r="P310" s="12">
        <f>'Рейтинговая таблица организаций'!I299</f>
        <v>59</v>
      </c>
      <c r="Q310" s="12">
        <f>'Рейтинговая таблица организаций'!J299</f>
        <v>59</v>
      </c>
      <c r="R310" s="12" t="s">
        <v>163</v>
      </c>
      <c r="S310" s="12">
        <f>'Рейтинговая таблица организаций'!K299</f>
        <v>61</v>
      </c>
      <c r="T310" s="12">
        <f>'Рейтинговая таблица организаций'!L299</f>
        <v>61</v>
      </c>
      <c r="U310" s="12" t="str">
        <f>IF('Рейтинговая таблица организаций'!U299&lt;1,"Отсутствуют комфортные условия",(IF('Рейтинговая таблица организаций'!U299&lt;5,"Количество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0" s="17">
        <f>'Рейтинговая таблица организаций'!U299</f>
        <v>5</v>
      </c>
      <c r="W310" s="12">
        <f>IF('Рейтинговая таблица организаций'!U299&lt;1,0,(IF('Рейтинговая таблица организаций'!U299&lt;4,20,100)))</f>
        <v>100</v>
      </c>
      <c r="X310" s="12" t="s">
        <v>164</v>
      </c>
      <c r="Y310" s="12">
        <f>'Рейтинговая таблица организаций'!X299</f>
        <v>63</v>
      </c>
      <c r="Z310" s="12">
        <f>'Рейтинговая таблица организаций'!Y299</f>
        <v>63</v>
      </c>
      <c r="AA310" s="12" t="str">
        <f>IF('Рейтинговая таблица организаций'!AD299&lt;1,"Отсутствуют условия доступности для инвалидов",(IF('Рейтинговая таблица организаций'!AD299&lt;5,"Количество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0" s="16">
        <f>'Рейтинговая таблица организаций'!AD299</f>
        <v>3</v>
      </c>
      <c r="AC310" s="12">
        <f>IF('Рейтинговая таблица организаций'!AD299&lt;1,0,(IF('Рейтинговая таблица организаций'!AD299&lt;5,20,100)))</f>
        <v>20</v>
      </c>
      <c r="AD310" s="12" t="str">
        <f>IF('Рейтинговая таблица организаций'!AE299&lt;1,"Отсутствуют условия доступности, позволяющие инвалидам получать услуги наравне с другими",(IF('Рейтинговая таблица организаций'!AE299&lt;5,"Количество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0" s="17">
        <f>'Рейтинговая таблица организаций'!AE299</f>
        <v>4</v>
      </c>
      <c r="AF310" s="12">
        <f>IF('Рейтинговая таблица организаций'!AE299&lt;1,0,(IF('Рейтинговая таблица организаций'!AE299&lt;5,20,100)))</f>
        <v>20</v>
      </c>
      <c r="AG310" s="12" t="s">
        <v>165</v>
      </c>
      <c r="AH310" s="12">
        <f>'Рейтинговая таблица организаций'!AF299</f>
        <v>11</v>
      </c>
      <c r="AI310" s="12">
        <f>'Рейтинговая таблица организаций'!AG299</f>
        <v>11</v>
      </c>
      <c r="AJ310" s="12" t="s">
        <v>166</v>
      </c>
      <c r="AK310" s="12">
        <f>'Рейтинговая таблица организаций'!AL299</f>
        <v>63</v>
      </c>
      <c r="AL310" s="12">
        <f>'Рейтинговая таблица организаций'!AM299</f>
        <v>63</v>
      </c>
      <c r="AM310" s="12" t="s">
        <v>167</v>
      </c>
      <c r="AN310" s="12">
        <f>'Рейтинговая таблица организаций'!AN299</f>
        <v>63</v>
      </c>
      <c r="AO310" s="12">
        <f>'Рейтинговая таблица организаций'!AO299</f>
        <v>63</v>
      </c>
      <c r="AP310" s="12" t="s">
        <v>168</v>
      </c>
      <c r="AQ310" s="12">
        <f>'Рейтинговая таблица организаций'!AP299</f>
        <v>61</v>
      </c>
      <c r="AR310" s="12">
        <f>'Рейтинговая таблица организаций'!AQ299</f>
        <v>61</v>
      </c>
      <c r="AS310" s="12" t="s">
        <v>169</v>
      </c>
      <c r="AT310" s="12">
        <f>'Рейтинговая таблица организаций'!AV299</f>
        <v>63</v>
      </c>
      <c r="AU310" s="12">
        <f>'Рейтинговая таблица организаций'!AW299</f>
        <v>63</v>
      </c>
      <c r="AV310" s="12" t="s">
        <v>170</v>
      </c>
      <c r="AW310" s="12">
        <f>'Рейтинговая таблица организаций'!AX299</f>
        <v>63</v>
      </c>
      <c r="AX310" s="12">
        <f>'Рейтинговая таблица организаций'!AY299</f>
        <v>63</v>
      </c>
      <c r="AY310" s="12" t="s">
        <v>171</v>
      </c>
      <c r="AZ310" s="12">
        <f>'Рейтинговая таблица организаций'!AZ299</f>
        <v>63</v>
      </c>
      <c r="BA310" s="12">
        <f>'Рейтинговая таблица организаций'!BA299</f>
        <v>63</v>
      </c>
    </row>
    <row r="311" spans="1:53" ht="15.75">
      <c r="A311" s="9">
        <f>'бланки '!CY302</f>
        <v>299</v>
      </c>
      <c r="B311" s="9" t="str">
        <f>'бланки '!C302</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311" s="9">
        <f>'для bus.gov.ru'!C300</f>
        <v>56</v>
      </c>
      <c r="D311" s="9">
        <f>'для bus.gov.ru'!D300</f>
        <v>63</v>
      </c>
      <c r="E311" s="15">
        <f>'для bus.gov.ru'!H300</f>
        <v>1.125</v>
      </c>
      <c r="F311" s="10" t="s">
        <v>160</v>
      </c>
      <c r="G311" s="11">
        <f>'Рейтинговая таблица организаций'!D300</f>
        <v>13</v>
      </c>
      <c r="H311" s="11">
        <f>'Рейтинговая таблица организаций'!E300</f>
        <v>13</v>
      </c>
      <c r="I311" s="10" t="s">
        <v>161</v>
      </c>
      <c r="J311" s="11">
        <f>'Рейтинговая таблица организаций'!F300</f>
        <v>50.5</v>
      </c>
      <c r="K311" s="11">
        <f>'Рейтинговая таблица организаций'!G300</f>
        <v>55</v>
      </c>
      <c r="L311" s="12" t="str">
        <f>IF('Рейтинговая таблица организаций'!H300&lt;1,"Отсутствуют или не функционируют дистанционные способы взаимодействия",(IF('Рейтинговая таблица организаций'!H300&lt;4,"В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1" s="17">
        <f>'Рейтинговая таблица организаций'!H300</f>
        <v>4</v>
      </c>
      <c r="N311" s="12">
        <f>IF('Рейтинговая таблица организаций'!H300&lt;1,0,(IF('Рейтинговая таблица организаций'!H300&lt;4,30,100)))</f>
        <v>100</v>
      </c>
      <c r="O311" s="12" t="s">
        <v>162</v>
      </c>
      <c r="P311" s="12">
        <f>'Рейтинговая таблица организаций'!I300</f>
        <v>61</v>
      </c>
      <c r="Q311" s="12">
        <f>'Рейтинговая таблица организаций'!J300</f>
        <v>61</v>
      </c>
      <c r="R311" s="12" t="s">
        <v>163</v>
      </c>
      <c r="S311" s="12">
        <f>'Рейтинговая таблица организаций'!K300</f>
        <v>61</v>
      </c>
      <c r="T311" s="12">
        <f>'Рейтинговая таблица организаций'!L300</f>
        <v>61</v>
      </c>
      <c r="U311" s="12" t="str">
        <f>IF('Рейтинговая таблица организаций'!U300&lt;1,"Отсутствуют комфортные условия",(IF('Рейтинговая таблица организаций'!U300&lt;5,"Количество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1" s="17">
        <f>'Рейтинговая таблица организаций'!U300</f>
        <v>5</v>
      </c>
      <c r="W311" s="12">
        <f>IF('Рейтинговая таблица организаций'!U300&lt;1,0,(IF('Рейтинговая таблица организаций'!U300&lt;4,20,100)))</f>
        <v>100</v>
      </c>
      <c r="X311" s="12" t="s">
        <v>164</v>
      </c>
      <c r="Y311" s="12">
        <f>'Рейтинговая таблица организаций'!X300</f>
        <v>63</v>
      </c>
      <c r="Z311" s="12">
        <f>'Рейтинговая таблица организаций'!Y300</f>
        <v>63</v>
      </c>
      <c r="AA311" s="12" t="str">
        <f>IF('Рейтинговая таблица организаций'!AD300&lt;1,"Отсутствуют условия доступности для инвалидов",(IF('Рейтинговая таблица организаций'!AD300&lt;5,"Количество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1" s="16">
        <f>'Рейтинговая таблица организаций'!AD300</f>
        <v>0</v>
      </c>
      <c r="AC311" s="12">
        <f>IF('Рейтинговая таблица организаций'!AD300&lt;1,0,(IF('Рейтинговая таблица организаций'!AD300&lt;5,20,100)))</f>
        <v>0</v>
      </c>
      <c r="AD311" s="12" t="str">
        <f>IF('Рейтинговая таблица организаций'!AE300&lt;1,"Отсутствуют условия доступности, позволяющие инвалидам получать услуги наравне с другими",(IF('Рейтинговая таблица организаций'!AE300&lt;5,"Количество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1" s="17">
        <f>'Рейтинговая таблица организаций'!AE300</f>
        <v>3</v>
      </c>
      <c r="AF311" s="12">
        <f>IF('Рейтинговая таблица организаций'!AE300&lt;1,0,(IF('Рейтинговая таблица организаций'!AE300&lt;5,20,100)))</f>
        <v>20</v>
      </c>
      <c r="AG311" s="12" t="s">
        <v>165</v>
      </c>
      <c r="AH311" s="12">
        <f>'Рейтинговая таблица организаций'!AF300</f>
        <v>5</v>
      </c>
      <c r="AI311" s="12">
        <f>'Рейтинговая таблица организаций'!AG300</f>
        <v>6</v>
      </c>
      <c r="AJ311" s="12" t="s">
        <v>166</v>
      </c>
      <c r="AK311" s="12">
        <f>'Рейтинговая таблица организаций'!AL300</f>
        <v>63</v>
      </c>
      <c r="AL311" s="12">
        <f>'Рейтинговая таблица организаций'!AM300</f>
        <v>63</v>
      </c>
      <c r="AM311" s="12" t="s">
        <v>167</v>
      </c>
      <c r="AN311" s="12">
        <f>'Рейтинговая таблица организаций'!AN300</f>
        <v>62</v>
      </c>
      <c r="AO311" s="12">
        <f>'Рейтинговая таблица организаций'!AO300</f>
        <v>63</v>
      </c>
      <c r="AP311" s="12" t="s">
        <v>168</v>
      </c>
      <c r="AQ311" s="12">
        <f>'Рейтинговая таблица организаций'!AP300</f>
        <v>62</v>
      </c>
      <c r="AR311" s="12">
        <f>'Рейтинговая таблица организаций'!AQ300</f>
        <v>62</v>
      </c>
      <c r="AS311" s="12" t="s">
        <v>169</v>
      </c>
      <c r="AT311" s="12">
        <f>'Рейтинговая таблица организаций'!AV300</f>
        <v>61</v>
      </c>
      <c r="AU311" s="12">
        <f>'Рейтинговая таблица организаций'!AW300</f>
        <v>63</v>
      </c>
      <c r="AV311" s="12" t="s">
        <v>170</v>
      </c>
      <c r="AW311" s="12">
        <f>'Рейтинговая таблица организаций'!AX300</f>
        <v>63</v>
      </c>
      <c r="AX311" s="12">
        <f>'Рейтинговая таблица организаций'!AY300</f>
        <v>63</v>
      </c>
      <c r="AY311" s="12" t="s">
        <v>171</v>
      </c>
      <c r="AZ311" s="12">
        <f>'Рейтинговая таблица организаций'!AZ300</f>
        <v>63</v>
      </c>
      <c r="BA311" s="12">
        <f>'Рейтинговая таблица организаций'!BA300</f>
        <v>63</v>
      </c>
    </row>
    <row r="312" spans="1:53" ht="15.75">
      <c r="A312" s="9">
        <f>'бланки '!CY303</f>
        <v>300</v>
      </c>
      <c r="B312" s="9" t="str">
        <f>'бланки '!C303</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312" s="9">
        <f>'для bus.gov.ru'!C301</f>
        <v>53</v>
      </c>
      <c r="D312" s="9">
        <f>'для bus.gov.ru'!D301</f>
        <v>40</v>
      </c>
      <c r="E312" s="15">
        <f>'для bus.gov.ru'!H301</f>
        <v>0.75471698113207553</v>
      </c>
      <c r="F312" s="10" t="s">
        <v>160</v>
      </c>
      <c r="G312" s="11">
        <f>'Рейтинговая таблица организаций'!D301</f>
        <v>13</v>
      </c>
      <c r="H312" s="11">
        <f>'Рейтинговая таблица организаций'!E301</f>
        <v>13</v>
      </c>
      <c r="I312" s="10" t="s">
        <v>161</v>
      </c>
      <c r="J312" s="11">
        <f>'Рейтинговая таблица организаций'!F301</f>
        <v>33</v>
      </c>
      <c r="K312" s="11">
        <f>'Рейтинговая таблица организаций'!G301</f>
        <v>51</v>
      </c>
      <c r="L312" s="12" t="str">
        <f>IF('Рейтинговая таблица организаций'!H301&lt;1,"Отсутствуют или не функционируют дистанционные способы взаимодействия",(IF('Рейтинговая таблица организаций'!H301&lt;4,"В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12" s="17">
        <f>'Рейтинговая таблица организаций'!H301</f>
        <v>3</v>
      </c>
      <c r="N312" s="12">
        <f>IF('Рейтинговая таблица организаций'!H301&lt;1,0,(IF('Рейтинговая таблица организаций'!H301&lt;4,30,100)))</f>
        <v>30</v>
      </c>
      <c r="O312" s="12" t="s">
        <v>162</v>
      </c>
      <c r="P312" s="12">
        <f>'Рейтинговая таблица организаций'!I301</f>
        <v>37</v>
      </c>
      <c r="Q312" s="12">
        <f>'Рейтинговая таблица организаций'!J301</f>
        <v>38</v>
      </c>
      <c r="R312" s="12" t="s">
        <v>163</v>
      </c>
      <c r="S312" s="12">
        <f>'Рейтинговая таблица организаций'!K301</f>
        <v>35</v>
      </c>
      <c r="T312" s="12">
        <f>'Рейтинговая таблица организаций'!L301</f>
        <v>35</v>
      </c>
      <c r="U312" s="12" t="str">
        <f>IF('Рейтинговая таблица организаций'!U301&lt;1,"Отсутствуют комфортные условия",(IF('Рейтинговая таблица организаций'!U301&lt;5,"Количество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2" s="17">
        <f>'Рейтинговая таблица организаций'!U301</f>
        <v>5</v>
      </c>
      <c r="W312" s="12">
        <f>IF('Рейтинговая таблица организаций'!U301&lt;1,0,(IF('Рейтинговая таблица организаций'!U301&lt;4,20,100)))</f>
        <v>100</v>
      </c>
      <c r="X312" s="12" t="s">
        <v>164</v>
      </c>
      <c r="Y312" s="12">
        <f>'Рейтинговая таблица организаций'!X301</f>
        <v>40</v>
      </c>
      <c r="Z312" s="12">
        <f>'Рейтинговая таблица организаций'!Y301</f>
        <v>40</v>
      </c>
      <c r="AA312" s="12" t="str">
        <f>IF('Рейтинговая таблица организаций'!AD301&lt;1,"Отсутствуют условия доступности для инвалидов",(IF('Рейтинговая таблица организаций'!AD301&lt;5,"Количество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2" s="16">
        <f>'Рейтинговая таблица организаций'!AD301</f>
        <v>0</v>
      </c>
      <c r="AC312" s="12">
        <f>IF('Рейтинговая таблица организаций'!AD301&lt;1,0,(IF('Рейтинговая таблица организаций'!AD301&lt;5,20,100)))</f>
        <v>0</v>
      </c>
      <c r="AD312" s="12" t="str">
        <f>IF('Рейтинговая таблица организаций'!AE301&lt;1,"Отсутствуют условия доступности, позволяющие инвалидам получать услуги наравне с другими",(IF('Рейтинговая таблица организаций'!AE301&lt;5,"Количество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2" s="17">
        <f>'Рейтинговая таблица организаций'!AE301</f>
        <v>3</v>
      </c>
      <c r="AF312" s="12">
        <f>IF('Рейтинговая таблица организаций'!AE301&lt;1,0,(IF('Рейтинговая таблица организаций'!AE301&lt;5,20,100)))</f>
        <v>20</v>
      </c>
      <c r="AG312" s="12" t="s">
        <v>165</v>
      </c>
      <c r="AH312" s="12">
        <f>'Рейтинговая таблица организаций'!AF301</f>
        <v>14</v>
      </c>
      <c r="AI312" s="12">
        <f>'Рейтинговая таблица организаций'!AG301</f>
        <v>15</v>
      </c>
      <c r="AJ312" s="12" t="s">
        <v>166</v>
      </c>
      <c r="AK312" s="12">
        <f>'Рейтинговая таблица организаций'!AL301</f>
        <v>40</v>
      </c>
      <c r="AL312" s="12">
        <f>'Рейтинговая таблица организаций'!AM301</f>
        <v>40</v>
      </c>
      <c r="AM312" s="12" t="s">
        <v>167</v>
      </c>
      <c r="AN312" s="12">
        <f>'Рейтинговая таблица организаций'!AN301</f>
        <v>38</v>
      </c>
      <c r="AO312" s="12">
        <f>'Рейтинговая таблица организаций'!AO301</f>
        <v>40</v>
      </c>
      <c r="AP312" s="12" t="s">
        <v>168</v>
      </c>
      <c r="AQ312" s="12">
        <f>'Рейтинговая таблица организаций'!AP301</f>
        <v>34</v>
      </c>
      <c r="AR312" s="12">
        <f>'Рейтинговая таблица организаций'!AQ301</f>
        <v>35</v>
      </c>
      <c r="AS312" s="12" t="s">
        <v>169</v>
      </c>
      <c r="AT312" s="12">
        <f>'Рейтинговая таблица организаций'!AV301</f>
        <v>39</v>
      </c>
      <c r="AU312" s="12">
        <f>'Рейтинговая таблица организаций'!AW301</f>
        <v>40</v>
      </c>
      <c r="AV312" s="12" t="s">
        <v>170</v>
      </c>
      <c r="AW312" s="12">
        <f>'Рейтинговая таблица организаций'!AX301</f>
        <v>40</v>
      </c>
      <c r="AX312" s="12">
        <f>'Рейтинговая таблица организаций'!AY301</f>
        <v>40</v>
      </c>
      <c r="AY312" s="12" t="s">
        <v>171</v>
      </c>
      <c r="AZ312" s="12">
        <f>'Рейтинговая таблица организаций'!AZ301</f>
        <v>38</v>
      </c>
      <c r="BA312" s="12">
        <f>'Рейтинговая таблица организаций'!BA301</f>
        <v>40</v>
      </c>
    </row>
    <row r="313" spans="1:53" ht="15.75">
      <c r="A313" s="9">
        <f>'бланки '!CY304</f>
        <v>301</v>
      </c>
      <c r="B313" s="9" t="str">
        <f>'бланки '!C304</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13" s="9">
        <f>'для bus.gov.ru'!C302</f>
        <v>33</v>
      </c>
      <c r="D313" s="9">
        <f>'для bus.gov.ru'!D302</f>
        <v>22</v>
      </c>
      <c r="E313" s="15">
        <f>'для bus.gov.ru'!H302</f>
        <v>0.66666666666666663</v>
      </c>
      <c r="F313" s="10" t="s">
        <v>160</v>
      </c>
      <c r="G313" s="11">
        <f>'Рейтинговая таблица организаций'!D302</f>
        <v>13</v>
      </c>
      <c r="H313" s="11">
        <f>'Рейтинговая таблица организаций'!E302</f>
        <v>13</v>
      </c>
      <c r="I313" s="10" t="s">
        <v>161</v>
      </c>
      <c r="J313" s="11">
        <f>'Рейтинговая таблица организаций'!F302</f>
        <v>51.5</v>
      </c>
      <c r="K313" s="11">
        <f>'Рейтинговая таблица организаций'!G302</f>
        <v>54</v>
      </c>
      <c r="L313" s="12" t="str">
        <f>IF('Рейтинговая таблица организаций'!H302&lt;1,"Отсутствуют или не функционируют дистанционные способы взаимодействия",(IF('Рейтинговая таблица организаций'!H302&lt;4,"В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3" s="17">
        <f>'Рейтинговая таблица организаций'!H302</f>
        <v>4</v>
      </c>
      <c r="N313" s="12">
        <f>IF('Рейтинговая таблица организаций'!H302&lt;1,0,(IF('Рейтинговая таблица организаций'!H302&lt;4,30,100)))</f>
        <v>100</v>
      </c>
      <c r="O313" s="12" t="s">
        <v>162</v>
      </c>
      <c r="P313" s="12">
        <f>'Рейтинговая таблица организаций'!I302</f>
        <v>20</v>
      </c>
      <c r="Q313" s="12">
        <f>'Рейтинговая таблица организаций'!J302</f>
        <v>20</v>
      </c>
      <c r="R313" s="12" t="s">
        <v>163</v>
      </c>
      <c r="S313" s="12">
        <f>'Рейтинговая таблица организаций'!K302</f>
        <v>20</v>
      </c>
      <c r="T313" s="12">
        <f>'Рейтинговая таблица организаций'!L302</f>
        <v>21</v>
      </c>
      <c r="U313" s="12" t="str">
        <f>IF('Рейтинговая таблица организаций'!U302&lt;1,"Отсутствуют комфортные условия",(IF('Рейтинговая таблица организаций'!U302&lt;5,"Количество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3" s="17">
        <f>'Рейтинговая таблица организаций'!U302</f>
        <v>5</v>
      </c>
      <c r="W313" s="12">
        <f>IF('Рейтинговая таблица организаций'!U302&lt;1,0,(IF('Рейтинговая таблица организаций'!U302&lt;4,20,100)))</f>
        <v>100</v>
      </c>
      <c r="X313" s="12" t="s">
        <v>164</v>
      </c>
      <c r="Y313" s="12">
        <f>'Рейтинговая таблица организаций'!X302</f>
        <v>22</v>
      </c>
      <c r="Z313" s="12">
        <f>'Рейтинговая таблица организаций'!Y302</f>
        <v>22</v>
      </c>
      <c r="AA313" s="12" t="str">
        <f>IF('Рейтинговая таблица организаций'!AD302&lt;1,"Отсутствуют условия доступности для инвалидов",(IF('Рейтинговая таблица организаций'!AD302&lt;5,"Количество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3" s="16">
        <f>'Рейтинговая таблица организаций'!AD302</f>
        <v>1</v>
      </c>
      <c r="AC313" s="12">
        <f>IF('Рейтинговая таблица организаций'!AD302&lt;1,0,(IF('Рейтинговая таблица организаций'!AD302&lt;5,20,100)))</f>
        <v>20</v>
      </c>
      <c r="AD313" s="12" t="str">
        <f>IF('Рейтинговая таблица организаций'!AE302&lt;1,"Отсутствуют условия доступности, позволяющие инвалидам получать услуги наравне с другими",(IF('Рейтинговая таблица организаций'!AE302&lt;5,"Количество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3" s="17">
        <f>'Рейтинговая таблица организаций'!AE302</f>
        <v>3</v>
      </c>
      <c r="AF313" s="12">
        <f>IF('Рейтинговая таблица организаций'!AE302&lt;1,0,(IF('Рейтинговая таблица организаций'!AE302&lt;5,20,100)))</f>
        <v>20</v>
      </c>
      <c r="AG313" s="12" t="s">
        <v>165</v>
      </c>
      <c r="AH313" s="12">
        <f>'Рейтинговая таблица организаций'!AF302</f>
        <v>2</v>
      </c>
      <c r="AI313" s="12">
        <f>'Рейтинговая таблица организаций'!AG302</f>
        <v>2</v>
      </c>
      <c r="AJ313" s="12" t="s">
        <v>166</v>
      </c>
      <c r="AK313" s="12">
        <f>'Рейтинговая таблица организаций'!AL302</f>
        <v>22</v>
      </c>
      <c r="AL313" s="12">
        <f>'Рейтинговая таблица организаций'!AM302</f>
        <v>22</v>
      </c>
      <c r="AM313" s="12" t="s">
        <v>167</v>
      </c>
      <c r="AN313" s="12">
        <f>'Рейтинговая таблица организаций'!AN302</f>
        <v>22</v>
      </c>
      <c r="AO313" s="12">
        <f>'Рейтинговая таблица организаций'!AO302</f>
        <v>22</v>
      </c>
      <c r="AP313" s="12" t="s">
        <v>168</v>
      </c>
      <c r="AQ313" s="12">
        <f>'Рейтинговая таблица организаций'!AP302</f>
        <v>20</v>
      </c>
      <c r="AR313" s="12">
        <f>'Рейтинговая таблица организаций'!AQ302</f>
        <v>20</v>
      </c>
      <c r="AS313" s="12" t="s">
        <v>169</v>
      </c>
      <c r="AT313" s="12">
        <f>'Рейтинговая таблица организаций'!AV302</f>
        <v>22</v>
      </c>
      <c r="AU313" s="12">
        <f>'Рейтинговая таблица организаций'!AW302</f>
        <v>22</v>
      </c>
      <c r="AV313" s="12" t="s">
        <v>170</v>
      </c>
      <c r="AW313" s="12">
        <f>'Рейтинговая таблица организаций'!AX302</f>
        <v>22</v>
      </c>
      <c r="AX313" s="12">
        <f>'Рейтинговая таблица организаций'!AY302</f>
        <v>22</v>
      </c>
      <c r="AY313" s="12" t="s">
        <v>171</v>
      </c>
      <c r="AZ313" s="12">
        <f>'Рейтинговая таблица организаций'!AZ302</f>
        <v>22</v>
      </c>
      <c r="BA313" s="12">
        <f>'Рейтинговая таблица организаций'!BA302</f>
        <v>22</v>
      </c>
    </row>
    <row r="314" spans="1:53" ht="15.75">
      <c r="A314" s="9">
        <f>'бланки '!CY305</f>
        <v>302</v>
      </c>
      <c r="B314" s="9" t="str">
        <f>'бланки '!C305</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14" s="9">
        <f>'для bus.gov.ru'!C303</f>
        <v>56</v>
      </c>
      <c r="D314" s="9">
        <f>'для bus.gov.ru'!D303</f>
        <v>44</v>
      </c>
      <c r="E314" s="15">
        <f>'для bus.gov.ru'!H303</f>
        <v>0.7857142857142857</v>
      </c>
      <c r="F314" s="10" t="s">
        <v>160</v>
      </c>
      <c r="G314" s="11">
        <f>'Рейтинговая таблица организаций'!D303</f>
        <v>13</v>
      </c>
      <c r="H314" s="11">
        <f>'Рейтинговая таблица организаций'!E303</f>
        <v>13</v>
      </c>
      <c r="I314" s="10" t="s">
        <v>161</v>
      </c>
      <c r="J314" s="11">
        <f>'Рейтинговая таблица организаций'!F303</f>
        <v>50.5</v>
      </c>
      <c r="K314" s="11">
        <f>'Рейтинговая таблица организаций'!G303</f>
        <v>55</v>
      </c>
      <c r="L314" s="12" t="str">
        <f>IF('Рейтинговая таблица организаций'!H303&lt;1,"Отсутствуют или не функционируют дистанционные способы взаимодействия",(IF('Рейтинговая таблица организаций'!H303&lt;4,"В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4" s="17">
        <f>'Рейтинговая таблица организаций'!H303</f>
        <v>4</v>
      </c>
      <c r="N314" s="12">
        <f>IF('Рейтинговая таблица организаций'!H303&lt;1,0,(IF('Рейтинговая таблица организаций'!H303&lt;4,30,100)))</f>
        <v>100</v>
      </c>
      <c r="O314" s="12" t="s">
        <v>162</v>
      </c>
      <c r="P314" s="12">
        <f>'Рейтинговая таблица организаций'!I303</f>
        <v>43</v>
      </c>
      <c r="Q314" s="12">
        <f>'Рейтинговая таблица организаций'!J303</f>
        <v>43</v>
      </c>
      <c r="R314" s="12" t="s">
        <v>163</v>
      </c>
      <c r="S314" s="12">
        <f>'Рейтинговая таблица организаций'!K303</f>
        <v>33</v>
      </c>
      <c r="T314" s="12">
        <f>'Рейтинговая таблица организаций'!L303</f>
        <v>34</v>
      </c>
      <c r="U314" s="12" t="str">
        <f>IF('Рейтинговая таблица организаций'!U303&lt;1,"Отсутствуют комфортные условия",(IF('Рейтинговая таблица организаций'!U303&lt;5,"Количество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4" s="17">
        <f>'Рейтинговая таблица организаций'!U303</f>
        <v>5</v>
      </c>
      <c r="W314" s="12">
        <f>IF('Рейтинговая таблица организаций'!U303&lt;1,0,(IF('Рейтинговая таблица организаций'!U303&lt;4,20,100)))</f>
        <v>100</v>
      </c>
      <c r="X314" s="12" t="s">
        <v>164</v>
      </c>
      <c r="Y314" s="12">
        <f>'Рейтинговая таблица организаций'!X303</f>
        <v>42</v>
      </c>
      <c r="Z314" s="12">
        <f>'Рейтинговая таблица организаций'!Y303</f>
        <v>44</v>
      </c>
      <c r="AA314" s="12" t="str">
        <f>IF('Рейтинговая таблица организаций'!AD303&lt;1,"Отсутствуют условия доступности для инвалидов",(IF('Рейтинговая таблица организаций'!AD303&lt;5,"Количество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4" s="16">
        <f>'Рейтинговая таблица организаций'!AD303</f>
        <v>0</v>
      </c>
      <c r="AC314" s="12">
        <f>IF('Рейтинговая таблица организаций'!AD303&lt;1,0,(IF('Рейтинговая таблица организаций'!AD303&lt;5,20,100)))</f>
        <v>0</v>
      </c>
      <c r="AD314" s="12" t="str">
        <f>IF('Рейтинговая таблица организаций'!AE303&lt;1,"Отсутствуют условия доступности, позволяющие инвалидам получать услуги наравне с другими",(IF('Рейтинговая таблица организаций'!AE303&lt;5,"Количество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4" s="17">
        <f>'Рейтинговая таблица организаций'!AE303</f>
        <v>3</v>
      </c>
      <c r="AF314" s="12">
        <f>IF('Рейтинговая таблица организаций'!AE303&lt;1,0,(IF('Рейтинговая таблица организаций'!AE303&lt;5,20,100)))</f>
        <v>20</v>
      </c>
      <c r="AG314" s="12" t="s">
        <v>165</v>
      </c>
      <c r="AH314" s="12">
        <f>'Рейтинговая таблица организаций'!AF303</f>
        <v>15</v>
      </c>
      <c r="AI314" s="12">
        <f>'Рейтинговая таблица организаций'!AG303</f>
        <v>16</v>
      </c>
      <c r="AJ314" s="12" t="s">
        <v>166</v>
      </c>
      <c r="AK314" s="12">
        <f>'Рейтинговая таблица организаций'!AL303</f>
        <v>44</v>
      </c>
      <c r="AL314" s="12">
        <f>'Рейтинговая таблица организаций'!AM303</f>
        <v>44</v>
      </c>
      <c r="AM314" s="12" t="s">
        <v>167</v>
      </c>
      <c r="AN314" s="12">
        <f>'Рейтинговая таблица организаций'!AN303</f>
        <v>43</v>
      </c>
      <c r="AO314" s="12">
        <f>'Рейтинговая таблица организаций'!AO303</f>
        <v>44</v>
      </c>
      <c r="AP314" s="12" t="s">
        <v>168</v>
      </c>
      <c r="AQ314" s="12">
        <f>'Рейтинговая таблица организаций'!AP303</f>
        <v>35</v>
      </c>
      <c r="AR314" s="12">
        <f>'Рейтинговая таблица организаций'!AQ303</f>
        <v>35</v>
      </c>
      <c r="AS314" s="12" t="s">
        <v>169</v>
      </c>
      <c r="AT314" s="12">
        <f>'Рейтинговая таблица организаций'!AV303</f>
        <v>44</v>
      </c>
      <c r="AU314" s="12">
        <f>'Рейтинговая таблица организаций'!AW303</f>
        <v>44</v>
      </c>
      <c r="AV314" s="12" t="s">
        <v>170</v>
      </c>
      <c r="AW314" s="12">
        <f>'Рейтинговая таблица организаций'!AX303</f>
        <v>43</v>
      </c>
      <c r="AX314" s="12">
        <f>'Рейтинговая таблица организаций'!AY303</f>
        <v>44</v>
      </c>
      <c r="AY314" s="12" t="s">
        <v>171</v>
      </c>
      <c r="AZ314" s="12">
        <f>'Рейтинговая таблица организаций'!AZ303</f>
        <v>44</v>
      </c>
      <c r="BA314" s="12">
        <f>'Рейтинговая таблица организаций'!BA303</f>
        <v>44</v>
      </c>
    </row>
    <row r="315" spans="1:53" ht="15.75">
      <c r="A315" s="9">
        <f>'бланки '!CY306</f>
        <v>303</v>
      </c>
      <c r="B315" s="9" t="str">
        <f>'бланки '!C306</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15" s="9">
        <f>'для bus.gov.ru'!C304</f>
        <v>578</v>
      </c>
      <c r="D315" s="9">
        <f>'для bus.gov.ru'!D304</f>
        <v>440</v>
      </c>
      <c r="E315" s="15">
        <f>'для bus.gov.ru'!H304</f>
        <v>0.76124567474048443</v>
      </c>
      <c r="F315" s="10" t="s">
        <v>160</v>
      </c>
      <c r="G315" s="11">
        <f>'Рейтинговая таблица организаций'!D304</f>
        <v>14</v>
      </c>
      <c r="H315" s="11">
        <f>'Рейтинговая таблица организаций'!E304</f>
        <v>14</v>
      </c>
      <c r="I315" s="10" t="s">
        <v>161</v>
      </c>
      <c r="J315" s="11">
        <f>'Рейтинговая таблица организаций'!F304</f>
        <v>55</v>
      </c>
      <c r="K315" s="11">
        <f>'Рейтинговая таблица организаций'!G304</f>
        <v>55</v>
      </c>
      <c r="L315" s="12" t="str">
        <f>IF('Рейтинговая таблица организаций'!H304&lt;1,"Отсутствуют или не функционируют дистанционные способы взаимодействия",(IF('Рейтинговая таблица организаций'!H304&lt;4,"В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5" s="17">
        <f>'Рейтинговая таблица организаций'!H304</f>
        <v>4</v>
      </c>
      <c r="N315" s="12">
        <f>IF('Рейтинговая таблица организаций'!H304&lt;1,0,(IF('Рейтинговая таблица организаций'!H304&lt;4,30,100)))</f>
        <v>100</v>
      </c>
      <c r="O315" s="12" t="s">
        <v>162</v>
      </c>
      <c r="P315" s="12">
        <f>'Рейтинговая таблица организаций'!I304</f>
        <v>351</v>
      </c>
      <c r="Q315" s="12">
        <f>'Рейтинговая таблица организаций'!J304</f>
        <v>351</v>
      </c>
      <c r="R315" s="12" t="s">
        <v>163</v>
      </c>
      <c r="S315" s="12">
        <f>'Рейтинговая таблица организаций'!K304</f>
        <v>333</v>
      </c>
      <c r="T315" s="12">
        <f>'Рейтинговая таблица организаций'!L304</f>
        <v>346</v>
      </c>
      <c r="U315" s="12" t="str">
        <f>IF('Рейтинговая таблица организаций'!U304&lt;1,"Отсутствуют комфортные условия",(IF('Рейтинговая таблица организаций'!U304&lt;5,"Количество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5" s="17">
        <f>'Рейтинговая таблица организаций'!U304</f>
        <v>5</v>
      </c>
      <c r="W315" s="12">
        <f>IF('Рейтинговая таблица организаций'!U304&lt;1,0,(IF('Рейтинговая таблица организаций'!U304&lt;4,20,100)))</f>
        <v>100</v>
      </c>
      <c r="X315" s="12" t="s">
        <v>164</v>
      </c>
      <c r="Y315" s="12">
        <f>'Рейтинговая таблица организаций'!X304</f>
        <v>432</v>
      </c>
      <c r="Z315" s="12">
        <f>'Рейтинговая таблица организаций'!Y304</f>
        <v>440</v>
      </c>
      <c r="AA315" s="12" t="str">
        <f>IF('Рейтинговая таблица организаций'!AD304&lt;1,"Отсутствуют условия доступности для инвалидов",(IF('Рейтинговая таблица организаций'!AD304&lt;5,"Количество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5" s="16">
        <f>'Рейтинговая таблица организаций'!AD304</f>
        <v>4</v>
      </c>
      <c r="AC315" s="12">
        <f>IF('Рейтинговая таблица организаций'!AD304&lt;1,0,(IF('Рейтинговая таблица организаций'!AD304&lt;5,20,100)))</f>
        <v>20</v>
      </c>
      <c r="AD315" s="12" t="str">
        <f>IF('Рейтинговая таблица организаций'!AE304&lt;1,"Отсутствуют условия доступности, позволяющие инвалидам получать услуги наравне с другими",(IF('Рейтинговая таблица организаций'!AE304&lt;5,"Количество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15" s="17">
        <f>'Рейтинговая таблица организаций'!AE304</f>
        <v>5</v>
      </c>
      <c r="AF315" s="12">
        <f>IF('Рейтинговая таблица организаций'!AE304&lt;1,0,(IF('Рейтинговая таблица организаций'!AE304&lt;5,20,100)))</f>
        <v>100</v>
      </c>
      <c r="AG315" s="12" t="s">
        <v>165</v>
      </c>
      <c r="AH315" s="12">
        <f>'Рейтинговая таблица организаций'!AF304</f>
        <v>229</v>
      </c>
      <c r="AI315" s="12">
        <f>'Рейтинговая таблица организаций'!AG304</f>
        <v>237</v>
      </c>
      <c r="AJ315" s="12" t="s">
        <v>166</v>
      </c>
      <c r="AK315" s="12">
        <f>'Рейтинговая таблица организаций'!AL304</f>
        <v>437</v>
      </c>
      <c r="AL315" s="12">
        <f>'Рейтинговая таблица организаций'!AM304</f>
        <v>440</v>
      </c>
      <c r="AM315" s="12" t="s">
        <v>167</v>
      </c>
      <c r="AN315" s="12">
        <f>'Рейтинговая таблица организаций'!AN304</f>
        <v>434</v>
      </c>
      <c r="AO315" s="12">
        <f>'Рейтинговая таблица организаций'!AO304</f>
        <v>440</v>
      </c>
      <c r="AP315" s="12" t="s">
        <v>168</v>
      </c>
      <c r="AQ315" s="12">
        <f>'Рейтинговая таблица организаций'!AP304</f>
        <v>374</v>
      </c>
      <c r="AR315" s="12">
        <f>'Рейтинговая таблица организаций'!AQ304</f>
        <v>386</v>
      </c>
      <c r="AS315" s="12" t="s">
        <v>169</v>
      </c>
      <c r="AT315" s="12">
        <f>'Рейтинговая таблица организаций'!AV304</f>
        <v>431</v>
      </c>
      <c r="AU315" s="12">
        <f>'Рейтинговая таблица организаций'!AW304</f>
        <v>440</v>
      </c>
      <c r="AV315" s="12" t="s">
        <v>170</v>
      </c>
      <c r="AW315" s="12">
        <f>'Рейтинговая таблица организаций'!AX304</f>
        <v>421</v>
      </c>
      <c r="AX315" s="12">
        <f>'Рейтинговая таблица организаций'!AY304</f>
        <v>440</v>
      </c>
      <c r="AY315" s="12" t="s">
        <v>171</v>
      </c>
      <c r="AZ315" s="12">
        <f>'Рейтинговая таблица организаций'!AZ304</f>
        <v>435</v>
      </c>
      <c r="BA315" s="12">
        <f>'Рейтинговая таблица организаций'!BA304</f>
        <v>440</v>
      </c>
    </row>
    <row r="316" spans="1:53" ht="15.75">
      <c r="A316" s="9">
        <f>'бланки '!CY307</f>
        <v>304</v>
      </c>
      <c r="B316" s="9" t="str">
        <f>'бланки '!C307</f>
        <v>Муниципальное бюджетное общеобразовательное учреждение - Богородицкая средняя общеобразовательная школа Хотынецкого района Орловской области</v>
      </c>
      <c r="C316" s="9">
        <f>'для bus.gov.ru'!C305</f>
        <v>107</v>
      </c>
      <c r="D316" s="9">
        <f>'для bus.gov.ru'!D305</f>
        <v>100</v>
      </c>
      <c r="E316" s="15">
        <f>'для bus.gov.ru'!H305</f>
        <v>0.93457943925233644</v>
      </c>
      <c r="F316" s="10" t="s">
        <v>160</v>
      </c>
      <c r="G316" s="11">
        <f>'Рейтинговая таблица организаций'!D305</f>
        <v>13</v>
      </c>
      <c r="H316" s="11">
        <f>'Рейтинговая таблица организаций'!E305</f>
        <v>13</v>
      </c>
      <c r="I316" s="10" t="s">
        <v>161</v>
      </c>
      <c r="J316" s="11">
        <f>'Рейтинговая таблица организаций'!F305</f>
        <v>52.5</v>
      </c>
      <c r="K316" s="11">
        <f>'Рейтинговая таблица организаций'!G305</f>
        <v>56</v>
      </c>
      <c r="L316" s="12" t="str">
        <f>IF('Рейтинговая таблица организаций'!H305&lt;1,"Отсутствуют или не функционируют дистанционные способы взаимодействия",(IF('Рейтинговая таблица организаций'!H305&lt;4,"В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6" s="17">
        <f>'Рейтинговая таблица организаций'!H305</f>
        <v>4</v>
      </c>
      <c r="N316" s="12">
        <f>IF('Рейтинговая таблица организаций'!H305&lt;1,0,(IF('Рейтинговая таблица организаций'!H305&lt;4,30,100)))</f>
        <v>100</v>
      </c>
      <c r="O316" s="12" t="s">
        <v>162</v>
      </c>
      <c r="P316" s="12">
        <f>'Рейтинговая таблица организаций'!I305</f>
        <v>70</v>
      </c>
      <c r="Q316" s="12">
        <f>'Рейтинговая таблица организаций'!J305</f>
        <v>71</v>
      </c>
      <c r="R316" s="12" t="s">
        <v>163</v>
      </c>
      <c r="S316" s="12">
        <f>'Рейтинговая таблица организаций'!K305</f>
        <v>67</v>
      </c>
      <c r="T316" s="12">
        <f>'Рейтинговая таблица организаций'!L305</f>
        <v>67</v>
      </c>
      <c r="U316" s="12" t="str">
        <f>IF('Рейтинговая таблица организаций'!U305&lt;1,"Отсутствуют комфортные условия",(IF('Рейтинговая таблица организаций'!U305&lt;5,"Количество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6" s="17">
        <f>'Рейтинговая таблица организаций'!U305</f>
        <v>5</v>
      </c>
      <c r="W316" s="12">
        <f>IF('Рейтинговая таблица организаций'!U305&lt;1,0,(IF('Рейтинговая таблица организаций'!U305&lt;4,20,100)))</f>
        <v>100</v>
      </c>
      <c r="X316" s="12" t="s">
        <v>164</v>
      </c>
      <c r="Y316" s="12">
        <f>'Рейтинговая таблица организаций'!X305</f>
        <v>96</v>
      </c>
      <c r="Z316" s="12">
        <f>'Рейтинговая таблица организаций'!Y305</f>
        <v>100</v>
      </c>
      <c r="AA316" s="12" t="str">
        <f>IF('Рейтинговая таблица организаций'!AD305&lt;1,"Отсутствуют условия доступности для инвалидов",(IF('Рейтинговая таблица организаций'!AD305&lt;5,"Количество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16" s="16">
        <f>'Рейтинговая таблица организаций'!AD305</f>
        <v>2</v>
      </c>
      <c r="AC316" s="12">
        <f>IF('Рейтинговая таблица организаций'!AD305&lt;1,0,(IF('Рейтинговая таблица организаций'!AD305&lt;5,20,100)))</f>
        <v>20</v>
      </c>
      <c r="AD316" s="12" t="str">
        <f>IF('Рейтинговая таблица организаций'!AE305&lt;1,"Отсутствуют условия доступности, позволяющие инвалидам получать услуги наравне с другими",(IF('Рейтинговая таблица организаций'!AE305&lt;5,"Количество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6" s="17">
        <f>'Рейтинговая таблица организаций'!AE305</f>
        <v>3</v>
      </c>
      <c r="AF316" s="12">
        <f>IF('Рейтинговая таблица организаций'!AE305&lt;1,0,(IF('Рейтинговая таблица организаций'!AE305&lt;5,20,100)))</f>
        <v>20</v>
      </c>
      <c r="AG316" s="12" t="s">
        <v>165</v>
      </c>
      <c r="AH316" s="12">
        <f>'Рейтинговая таблица организаций'!AF305</f>
        <v>10</v>
      </c>
      <c r="AI316" s="12">
        <f>'Рейтинговая таблица организаций'!AG305</f>
        <v>11</v>
      </c>
      <c r="AJ316" s="12" t="s">
        <v>166</v>
      </c>
      <c r="AK316" s="12">
        <f>'Рейтинговая таблица организаций'!AL305</f>
        <v>95</v>
      </c>
      <c r="AL316" s="12">
        <f>'Рейтинговая таблица организаций'!AM305</f>
        <v>100</v>
      </c>
      <c r="AM316" s="12" t="s">
        <v>167</v>
      </c>
      <c r="AN316" s="12">
        <f>'Рейтинговая таблица организаций'!AN305</f>
        <v>100</v>
      </c>
      <c r="AO316" s="12">
        <f>'Рейтинговая таблица организаций'!AO305</f>
        <v>100</v>
      </c>
      <c r="AP316" s="12" t="s">
        <v>168</v>
      </c>
      <c r="AQ316" s="12">
        <f>'Рейтинговая таблица организаций'!AP305</f>
        <v>78</v>
      </c>
      <c r="AR316" s="12">
        <f>'Рейтинговая таблица организаций'!AQ305</f>
        <v>81</v>
      </c>
      <c r="AS316" s="12" t="s">
        <v>169</v>
      </c>
      <c r="AT316" s="12">
        <f>'Рейтинговая таблица организаций'!AV305</f>
        <v>98</v>
      </c>
      <c r="AU316" s="12">
        <f>'Рейтинговая таблица организаций'!AW305</f>
        <v>100</v>
      </c>
      <c r="AV316" s="12" t="s">
        <v>170</v>
      </c>
      <c r="AW316" s="12">
        <f>'Рейтинговая таблица организаций'!AX305</f>
        <v>99</v>
      </c>
      <c r="AX316" s="12">
        <f>'Рейтинговая таблица организаций'!AY305</f>
        <v>100</v>
      </c>
      <c r="AY316" s="12" t="s">
        <v>171</v>
      </c>
      <c r="AZ316" s="12">
        <f>'Рейтинговая таблица организаций'!AZ305</f>
        <v>98</v>
      </c>
      <c r="BA316" s="12">
        <f>'Рейтинговая таблица организаций'!BA305</f>
        <v>100</v>
      </c>
    </row>
    <row r="317" spans="1:53" ht="15.75">
      <c r="A317" s="9">
        <f>'бланки '!CY308</f>
        <v>305</v>
      </c>
      <c r="B317" s="9" t="str">
        <f>'бланки '!C308</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17" s="9">
        <f>'для bus.gov.ru'!C306</f>
        <v>46</v>
      </c>
      <c r="D317" s="9">
        <f>'для bus.gov.ru'!D306</f>
        <v>49</v>
      </c>
      <c r="E317" s="15">
        <f>'для bus.gov.ru'!H306</f>
        <v>1.0652173913043479</v>
      </c>
      <c r="F317" s="10" t="s">
        <v>160</v>
      </c>
      <c r="G317" s="11">
        <f>'Рейтинговая таблица организаций'!D306</f>
        <v>14</v>
      </c>
      <c r="H317" s="11">
        <f>'Рейтинговая таблица организаций'!E306</f>
        <v>14</v>
      </c>
      <c r="I317" s="10" t="s">
        <v>161</v>
      </c>
      <c r="J317" s="11">
        <f>'Рейтинговая таблица организаций'!F306</f>
        <v>45</v>
      </c>
      <c r="K317" s="11">
        <f>'Рейтинговая таблица организаций'!G306</f>
        <v>57</v>
      </c>
      <c r="L317" s="12" t="str">
        <f>IF('Рейтинговая таблица организаций'!H306&lt;1,"Отсутствуют или не функционируют дистанционные способы взаимодействия",(IF('Рейтинговая таблица организаций'!H306&lt;4,"В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17" s="17">
        <f>'Рейтинговая таблица организаций'!H306</f>
        <v>3</v>
      </c>
      <c r="N317" s="12">
        <f>IF('Рейтинговая таблица организаций'!H306&lt;1,0,(IF('Рейтинговая таблица организаций'!H306&lt;4,30,100)))</f>
        <v>30</v>
      </c>
      <c r="O317" s="12" t="s">
        <v>162</v>
      </c>
      <c r="P317" s="12">
        <f>'Рейтинговая таблица организаций'!I306</f>
        <v>36</v>
      </c>
      <c r="Q317" s="12">
        <f>'Рейтинговая таблица организаций'!J306</f>
        <v>36</v>
      </c>
      <c r="R317" s="12" t="s">
        <v>163</v>
      </c>
      <c r="S317" s="12">
        <f>'Рейтинговая таблица организаций'!K306</f>
        <v>32</v>
      </c>
      <c r="T317" s="12">
        <f>'Рейтинговая таблица организаций'!L306</f>
        <v>33</v>
      </c>
      <c r="U317" s="12" t="str">
        <f>IF('Рейтинговая таблица организаций'!U306&lt;1,"Отсутствуют комфортные условия",(IF('Рейтинговая таблица организаций'!U306&lt;5,"Количество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7" s="17">
        <f>'Рейтинговая таблица организаций'!U306</f>
        <v>5</v>
      </c>
      <c r="W317" s="12">
        <f>IF('Рейтинговая таблица организаций'!U306&lt;1,0,(IF('Рейтинговая таблица организаций'!U306&lt;4,20,100)))</f>
        <v>100</v>
      </c>
      <c r="X317" s="12" t="s">
        <v>164</v>
      </c>
      <c r="Y317" s="12">
        <f>'Рейтинговая таблица организаций'!X306</f>
        <v>48</v>
      </c>
      <c r="Z317" s="12">
        <f>'Рейтинговая таблица организаций'!Y306</f>
        <v>49</v>
      </c>
      <c r="AA317" s="12" t="str">
        <f>IF('Рейтинговая таблица организаций'!AD306&lt;1,"Отсутствуют условия доступности для инвалидов",(IF('Рейтинговая таблица организаций'!AD306&lt;5,"Количество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7" s="16">
        <f>'Рейтинговая таблица организаций'!AD306</f>
        <v>0</v>
      </c>
      <c r="AC317" s="12">
        <f>IF('Рейтинговая таблица организаций'!AD306&lt;1,0,(IF('Рейтинговая таблица организаций'!AD306&lt;5,20,100)))</f>
        <v>0</v>
      </c>
      <c r="AD317" s="12" t="str">
        <f>IF('Рейтинговая таблица организаций'!AE306&lt;1,"Отсутствуют условия доступности, позволяющие инвалидам получать услуги наравне с другими",(IF('Рейтинговая таблица организаций'!AE306&lt;5,"Количество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7" s="17">
        <f>'Рейтинговая таблица организаций'!AE306</f>
        <v>3</v>
      </c>
      <c r="AF317" s="12">
        <f>IF('Рейтинговая таблица организаций'!AE306&lt;1,0,(IF('Рейтинговая таблица организаций'!AE306&lt;5,20,100)))</f>
        <v>20</v>
      </c>
      <c r="AG317" s="12" t="s">
        <v>165</v>
      </c>
      <c r="AH317" s="12">
        <f>'Рейтинговая таблица организаций'!AF306</f>
        <v>5</v>
      </c>
      <c r="AI317" s="12">
        <f>'Рейтинговая таблица организаций'!AG306</f>
        <v>6</v>
      </c>
      <c r="AJ317" s="12" t="s">
        <v>166</v>
      </c>
      <c r="AK317" s="12">
        <f>'Рейтинговая таблица организаций'!AL306</f>
        <v>49</v>
      </c>
      <c r="AL317" s="12">
        <f>'Рейтинговая таблица организаций'!AM306</f>
        <v>49</v>
      </c>
      <c r="AM317" s="12" t="s">
        <v>167</v>
      </c>
      <c r="AN317" s="12">
        <f>'Рейтинговая таблица организаций'!AN306</f>
        <v>49</v>
      </c>
      <c r="AO317" s="12">
        <f>'Рейтинговая таблица организаций'!AO306</f>
        <v>49</v>
      </c>
      <c r="AP317" s="12" t="s">
        <v>168</v>
      </c>
      <c r="AQ317" s="12">
        <f>'Рейтинговая таблица организаций'!AP306</f>
        <v>35</v>
      </c>
      <c r="AR317" s="12">
        <f>'Рейтинговая таблица организаций'!AQ306</f>
        <v>36</v>
      </c>
      <c r="AS317" s="12" t="s">
        <v>169</v>
      </c>
      <c r="AT317" s="12">
        <f>'Рейтинговая таблица организаций'!AV306</f>
        <v>48</v>
      </c>
      <c r="AU317" s="12">
        <f>'Рейтинговая таблица организаций'!AW306</f>
        <v>49</v>
      </c>
      <c r="AV317" s="12" t="s">
        <v>170</v>
      </c>
      <c r="AW317" s="12">
        <f>'Рейтинговая таблица организаций'!AX306</f>
        <v>48</v>
      </c>
      <c r="AX317" s="12">
        <f>'Рейтинговая таблица организаций'!AY306</f>
        <v>49</v>
      </c>
      <c r="AY317" s="12" t="s">
        <v>171</v>
      </c>
      <c r="AZ317" s="12">
        <f>'Рейтинговая таблица организаций'!AZ306</f>
        <v>49</v>
      </c>
      <c r="BA317" s="12">
        <f>'Рейтинговая таблица организаций'!BA306</f>
        <v>49</v>
      </c>
    </row>
    <row r="318" spans="1:53" ht="15.75">
      <c r="A318" s="9">
        <f>'бланки '!CY309</f>
        <v>306</v>
      </c>
      <c r="B318" s="9" t="str">
        <f>'бланки '!C309</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18" s="9">
        <f>'для bus.gov.ru'!C307</f>
        <v>39</v>
      </c>
      <c r="D318" s="9">
        <f>'для bus.gov.ru'!D307</f>
        <v>39</v>
      </c>
      <c r="E318" s="15">
        <f>'для bus.gov.ru'!H307</f>
        <v>1</v>
      </c>
      <c r="F318" s="10" t="s">
        <v>160</v>
      </c>
      <c r="G318" s="11">
        <f>'Рейтинговая таблица организаций'!D307</f>
        <v>14</v>
      </c>
      <c r="H318" s="11">
        <f>'Рейтинговая таблица организаций'!E307</f>
        <v>14</v>
      </c>
      <c r="I318" s="10" t="s">
        <v>161</v>
      </c>
      <c r="J318" s="11">
        <f>'Рейтинговая таблица организаций'!F307</f>
        <v>56</v>
      </c>
      <c r="K318" s="11">
        <f>'Рейтинговая таблица организаций'!G307</f>
        <v>56</v>
      </c>
      <c r="L318" s="12" t="str">
        <f>IF('Рейтинговая таблица организаций'!H307&lt;1,"Отсутствуют или не функционируют дистанционные способы взаимодействия",(IF('Рейтинговая таблица организаций'!H307&lt;4,"В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18" s="17">
        <f>'Рейтинговая таблица организаций'!H307</f>
        <v>3</v>
      </c>
      <c r="N318" s="12">
        <f>IF('Рейтинговая таблица организаций'!H307&lt;1,0,(IF('Рейтинговая таблица организаций'!H307&lt;4,30,100)))</f>
        <v>30</v>
      </c>
      <c r="O318" s="12" t="s">
        <v>162</v>
      </c>
      <c r="P318" s="12">
        <f>'Рейтинговая таблица организаций'!I307</f>
        <v>39</v>
      </c>
      <c r="Q318" s="12">
        <f>'Рейтинговая таблица организаций'!J307</f>
        <v>39</v>
      </c>
      <c r="R318" s="12" t="s">
        <v>163</v>
      </c>
      <c r="S318" s="12">
        <f>'Рейтинговая таблица организаций'!K307</f>
        <v>38</v>
      </c>
      <c r="T318" s="12">
        <f>'Рейтинговая таблица организаций'!L307</f>
        <v>38</v>
      </c>
      <c r="U318" s="12" t="str">
        <f>IF('Рейтинговая таблица организаций'!U307&lt;1,"Отсутствуют комфортные условия",(IF('Рейтинговая таблица организаций'!U307&lt;5,"Количество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8" s="17">
        <f>'Рейтинговая таблица организаций'!U307</f>
        <v>5</v>
      </c>
      <c r="W318" s="12">
        <f>IF('Рейтинговая таблица организаций'!U307&lt;1,0,(IF('Рейтинговая таблица организаций'!U307&lt;4,20,100)))</f>
        <v>100</v>
      </c>
      <c r="X318" s="12" t="s">
        <v>164</v>
      </c>
      <c r="Y318" s="12">
        <f>'Рейтинговая таблица организаций'!X307</f>
        <v>38</v>
      </c>
      <c r="Z318" s="12">
        <f>'Рейтинговая таблица организаций'!Y307</f>
        <v>39</v>
      </c>
      <c r="AA318" s="12" t="str">
        <f>IF('Рейтинговая таблица организаций'!AD307&lt;1,"Отсутствуют условия доступности для инвалидов",(IF('Рейтинговая таблица организаций'!AD307&lt;5,"Количество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8" s="16">
        <f>'Рейтинговая таблица организаций'!AD307</f>
        <v>0</v>
      </c>
      <c r="AC318" s="12">
        <f>IF('Рейтинговая таблица организаций'!AD307&lt;1,0,(IF('Рейтинговая таблица организаций'!AD307&lt;5,20,100)))</f>
        <v>0</v>
      </c>
      <c r="AD318" s="12" t="str">
        <f>IF('Рейтинговая таблица организаций'!AE307&lt;1,"Отсутствуют условия доступности, позволяющие инвалидам получать услуги наравне с другими",(IF('Рейтинговая таблица организаций'!AE307&lt;5,"Количество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8" s="17">
        <f>'Рейтинговая таблица организаций'!AE307</f>
        <v>4</v>
      </c>
      <c r="AF318" s="12">
        <f>IF('Рейтинговая таблица организаций'!AE307&lt;1,0,(IF('Рейтинговая таблица организаций'!AE307&lt;5,20,100)))</f>
        <v>20</v>
      </c>
      <c r="AG318" s="12" t="s">
        <v>165</v>
      </c>
      <c r="AH318" s="12">
        <f>'Рейтинговая таблица организаций'!AF307</f>
        <v>4</v>
      </c>
      <c r="AI318" s="12">
        <f>'Рейтинговая таблица организаций'!AG307</f>
        <v>4</v>
      </c>
      <c r="AJ318" s="12" t="s">
        <v>166</v>
      </c>
      <c r="AK318" s="12">
        <f>'Рейтинговая таблица организаций'!AL307</f>
        <v>39</v>
      </c>
      <c r="AL318" s="12">
        <f>'Рейтинговая таблица организаций'!AM307</f>
        <v>39</v>
      </c>
      <c r="AM318" s="12" t="s">
        <v>167</v>
      </c>
      <c r="AN318" s="12">
        <f>'Рейтинговая таблица организаций'!AN307</f>
        <v>39</v>
      </c>
      <c r="AO318" s="12">
        <f>'Рейтинговая таблица организаций'!AO307</f>
        <v>39</v>
      </c>
      <c r="AP318" s="12" t="s">
        <v>168</v>
      </c>
      <c r="AQ318" s="12">
        <f>'Рейтинговая таблица организаций'!AP307</f>
        <v>31</v>
      </c>
      <c r="AR318" s="12">
        <f>'Рейтинговая таблица организаций'!AQ307</f>
        <v>31</v>
      </c>
      <c r="AS318" s="12" t="s">
        <v>169</v>
      </c>
      <c r="AT318" s="12">
        <f>'Рейтинговая таблица организаций'!AV307</f>
        <v>39</v>
      </c>
      <c r="AU318" s="12">
        <f>'Рейтинговая таблица организаций'!AW307</f>
        <v>39</v>
      </c>
      <c r="AV318" s="12" t="s">
        <v>170</v>
      </c>
      <c r="AW318" s="12">
        <f>'Рейтинговая таблица организаций'!AX307</f>
        <v>39</v>
      </c>
      <c r="AX318" s="12">
        <f>'Рейтинговая таблица организаций'!AY307</f>
        <v>39</v>
      </c>
      <c r="AY318" s="12" t="s">
        <v>171</v>
      </c>
      <c r="AZ318" s="12">
        <f>'Рейтинговая таблица организаций'!AZ307</f>
        <v>39</v>
      </c>
      <c r="BA318" s="12">
        <f>'Рейтинговая таблица организаций'!BA307</f>
        <v>39</v>
      </c>
    </row>
    <row r="319" spans="1:53" ht="15.75">
      <c r="A319" s="9">
        <f>'бланки '!CY310</f>
        <v>307</v>
      </c>
      <c r="B319" s="9" t="str">
        <f>'бланки '!C310</f>
        <v>Муниципальное бюджетное общеобразовательное учреждение - Ильинская средняя общеобразовательная школа Хотынецкого района Орловской области</v>
      </c>
      <c r="C319" s="9">
        <f>'для bus.gov.ru'!C308</f>
        <v>76</v>
      </c>
      <c r="D319" s="9">
        <f>'для bus.gov.ru'!D308</f>
        <v>73</v>
      </c>
      <c r="E319" s="15">
        <f>'для bus.gov.ru'!H308</f>
        <v>0.96052631578947367</v>
      </c>
      <c r="F319" s="10" t="s">
        <v>160</v>
      </c>
      <c r="G319" s="11">
        <f>'Рейтинговая таблица организаций'!D308</f>
        <v>13</v>
      </c>
      <c r="H319" s="11">
        <f>'Рейтинговая таблица организаций'!E308</f>
        <v>13</v>
      </c>
      <c r="I319" s="10" t="s">
        <v>161</v>
      </c>
      <c r="J319" s="11">
        <f>'Рейтинговая таблица организаций'!F308</f>
        <v>52</v>
      </c>
      <c r="K319" s="11">
        <f>'Рейтинговая таблица организаций'!G308</f>
        <v>57</v>
      </c>
      <c r="L319" s="12" t="str">
        <f>IF('Рейтинговая таблица организаций'!H308&lt;1,"Отсутствуют или не функционируют дистанционные способы взаимодействия",(IF('Рейтинговая таблица организаций'!H308&lt;4,"В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19" s="17">
        <f>'Рейтинговая таблица организаций'!H308</f>
        <v>4</v>
      </c>
      <c r="N319" s="12">
        <f>IF('Рейтинговая таблица организаций'!H308&lt;1,0,(IF('Рейтинговая таблица организаций'!H308&lt;4,30,100)))</f>
        <v>100</v>
      </c>
      <c r="O319" s="12" t="s">
        <v>162</v>
      </c>
      <c r="P319" s="12">
        <f>'Рейтинговая таблица организаций'!I308</f>
        <v>72</v>
      </c>
      <c r="Q319" s="12">
        <f>'Рейтинговая таблица организаций'!J308</f>
        <v>72</v>
      </c>
      <c r="R319" s="12" t="s">
        <v>163</v>
      </c>
      <c r="S319" s="12">
        <f>'Рейтинговая таблица организаций'!K308</f>
        <v>72</v>
      </c>
      <c r="T319" s="12">
        <f>'Рейтинговая таблица организаций'!L308</f>
        <v>72</v>
      </c>
      <c r="U319" s="12" t="str">
        <f>IF('Рейтинговая таблица организаций'!U308&lt;1,"Отсутствуют комфортные условия",(IF('Рейтинговая таблица организаций'!U308&lt;5,"Количество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19" s="17">
        <f>'Рейтинговая таблица организаций'!U308</f>
        <v>5</v>
      </c>
      <c r="W319" s="12">
        <f>IF('Рейтинговая таблица организаций'!U308&lt;1,0,(IF('Рейтинговая таблица организаций'!U308&lt;4,20,100)))</f>
        <v>100</v>
      </c>
      <c r="X319" s="12" t="s">
        <v>164</v>
      </c>
      <c r="Y319" s="12">
        <f>'Рейтинговая таблица организаций'!X308</f>
        <v>73</v>
      </c>
      <c r="Z319" s="12">
        <f>'Рейтинговая таблица организаций'!Y308</f>
        <v>73</v>
      </c>
      <c r="AA319" s="12" t="str">
        <f>IF('Рейтинговая таблица организаций'!AD308&lt;1,"Отсутствуют условия доступности для инвалидов",(IF('Рейтинговая таблица организаций'!AD308&lt;5,"Количество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19" s="16">
        <f>'Рейтинговая таблица организаций'!AD308</f>
        <v>0</v>
      </c>
      <c r="AC319" s="12">
        <f>IF('Рейтинговая таблица организаций'!AD308&lt;1,0,(IF('Рейтинговая таблица организаций'!AD308&lt;5,20,100)))</f>
        <v>0</v>
      </c>
      <c r="AD319" s="12" t="str">
        <f>IF('Рейтинговая таблица организаций'!AE308&lt;1,"Отсутствуют условия доступности, позволяющие инвалидам получать услуги наравне с другими",(IF('Рейтинговая таблица организаций'!AE308&lt;5,"Количество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19" s="17">
        <f>'Рейтинговая таблица организаций'!AE308</f>
        <v>4</v>
      </c>
      <c r="AF319" s="12">
        <f>IF('Рейтинговая таблица организаций'!AE308&lt;1,0,(IF('Рейтинговая таблица организаций'!AE308&lt;5,20,100)))</f>
        <v>20</v>
      </c>
      <c r="AG319" s="12" t="s">
        <v>165</v>
      </c>
      <c r="AH319" s="12">
        <f>'Рейтинговая таблица организаций'!AF308</f>
        <v>12</v>
      </c>
      <c r="AI319" s="12">
        <f>'Рейтинговая таблица организаций'!AG308</f>
        <v>12</v>
      </c>
      <c r="AJ319" s="12" t="s">
        <v>166</v>
      </c>
      <c r="AK319" s="12">
        <f>'Рейтинговая таблица организаций'!AL308</f>
        <v>73</v>
      </c>
      <c r="AL319" s="12">
        <f>'Рейтинговая таблица организаций'!AM308</f>
        <v>73</v>
      </c>
      <c r="AM319" s="12" t="s">
        <v>167</v>
      </c>
      <c r="AN319" s="12">
        <f>'Рейтинговая таблица организаций'!AN308</f>
        <v>73</v>
      </c>
      <c r="AO319" s="12">
        <f>'Рейтинговая таблица организаций'!AO308</f>
        <v>73</v>
      </c>
      <c r="AP319" s="12" t="s">
        <v>168</v>
      </c>
      <c r="AQ319" s="12">
        <f>'Рейтинговая таблица организаций'!AP308</f>
        <v>72</v>
      </c>
      <c r="AR319" s="12">
        <f>'Рейтинговая таблица организаций'!AQ308</f>
        <v>72</v>
      </c>
      <c r="AS319" s="12" t="s">
        <v>169</v>
      </c>
      <c r="AT319" s="12">
        <f>'Рейтинговая таблица организаций'!AV308</f>
        <v>73</v>
      </c>
      <c r="AU319" s="12">
        <f>'Рейтинговая таблица организаций'!AW308</f>
        <v>73</v>
      </c>
      <c r="AV319" s="12" t="s">
        <v>170</v>
      </c>
      <c r="AW319" s="12">
        <f>'Рейтинговая таблица организаций'!AX308</f>
        <v>73</v>
      </c>
      <c r="AX319" s="12">
        <f>'Рейтинговая таблица организаций'!AY308</f>
        <v>73</v>
      </c>
      <c r="AY319" s="12" t="s">
        <v>171</v>
      </c>
      <c r="AZ319" s="12">
        <f>'Рейтинговая таблица организаций'!AZ308</f>
        <v>73</v>
      </c>
      <c r="BA319" s="12">
        <f>'Рейтинговая таблица организаций'!BA308</f>
        <v>73</v>
      </c>
    </row>
    <row r="320" spans="1:53" ht="15.75">
      <c r="A320" s="9">
        <f>'бланки '!CY311</f>
        <v>308</v>
      </c>
      <c r="B320" s="9" t="str">
        <f>'бланки '!C311</f>
        <v>Муниципальное бюджетное общеобразовательное учреждение - Жудерская средняя общеобразовательная школа Хотынецкого района Орловской области</v>
      </c>
      <c r="C320" s="9">
        <f>'для bus.gov.ru'!C309</f>
        <v>39</v>
      </c>
      <c r="D320" s="9">
        <f>'для bus.gov.ru'!D309</f>
        <v>41</v>
      </c>
      <c r="E320" s="15">
        <f>'для bus.gov.ru'!H309</f>
        <v>1.0512820512820513</v>
      </c>
      <c r="F320" s="10" t="s">
        <v>160</v>
      </c>
      <c r="G320" s="11">
        <f>'Рейтинговая таблица организаций'!D309</f>
        <v>14</v>
      </c>
      <c r="H320" s="11">
        <f>'Рейтинговая таблица организаций'!E309</f>
        <v>14</v>
      </c>
      <c r="I320" s="10" t="s">
        <v>161</v>
      </c>
      <c r="J320" s="11">
        <f>'Рейтинговая таблица организаций'!F309</f>
        <v>55</v>
      </c>
      <c r="K320" s="11">
        <f>'Рейтинговая таблица организаций'!G309</f>
        <v>55</v>
      </c>
      <c r="L320" s="12" t="str">
        <f>IF('Рейтинговая таблица организаций'!H309&lt;1,"Отсутствуют или не функционируют дистанционные способы взаимодействия",(IF('Рейтинговая таблица организаций'!H309&lt;4,"В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0" s="17">
        <f>'Рейтинговая таблица организаций'!H309</f>
        <v>4</v>
      </c>
      <c r="N320" s="12">
        <f>IF('Рейтинговая таблица организаций'!H309&lt;1,0,(IF('Рейтинговая таблица организаций'!H309&lt;4,30,100)))</f>
        <v>100</v>
      </c>
      <c r="O320" s="12" t="s">
        <v>162</v>
      </c>
      <c r="P320" s="12">
        <f>'Рейтинговая таблица организаций'!I309</f>
        <v>29</v>
      </c>
      <c r="Q320" s="12">
        <f>'Рейтинговая таблица организаций'!J309</f>
        <v>29</v>
      </c>
      <c r="R320" s="12" t="s">
        <v>163</v>
      </c>
      <c r="S320" s="12">
        <f>'Рейтинговая таблица организаций'!K309</f>
        <v>30</v>
      </c>
      <c r="T320" s="12">
        <f>'Рейтинговая таблица организаций'!L309</f>
        <v>30</v>
      </c>
      <c r="U320" s="12" t="str">
        <f>IF('Рейтинговая таблица организаций'!U309&lt;1,"Отсутствуют комфортные условия",(IF('Рейтинговая таблица организаций'!U309&lt;5,"Количество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0" s="17">
        <f>'Рейтинговая таблица организаций'!U309</f>
        <v>5</v>
      </c>
      <c r="W320" s="12">
        <f>IF('Рейтинговая таблица организаций'!U309&lt;1,0,(IF('Рейтинговая таблица организаций'!U309&lt;4,20,100)))</f>
        <v>100</v>
      </c>
      <c r="X320" s="12" t="s">
        <v>164</v>
      </c>
      <c r="Y320" s="12">
        <f>'Рейтинговая таблица организаций'!X309</f>
        <v>39</v>
      </c>
      <c r="Z320" s="12">
        <f>'Рейтинговая таблица организаций'!Y309</f>
        <v>41</v>
      </c>
      <c r="AA320" s="12" t="str">
        <f>IF('Рейтинговая таблица организаций'!AD309&lt;1,"Отсутствуют условия доступности для инвалидов",(IF('Рейтинговая таблица организаций'!AD309&lt;5,"Количество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0" s="16">
        <f>'Рейтинговая таблица организаций'!AD309</f>
        <v>1</v>
      </c>
      <c r="AC320" s="12">
        <f>IF('Рейтинговая таблица организаций'!AD309&lt;1,0,(IF('Рейтинговая таблица организаций'!AD309&lt;5,20,100)))</f>
        <v>20</v>
      </c>
      <c r="AD320" s="12" t="str">
        <f>IF('Рейтинговая таблица организаций'!AE309&lt;1,"Отсутствуют условия доступности, позволяющие инвалидам получать услуги наравне с другими",(IF('Рейтинговая таблица организаций'!AE309&lt;5,"Количество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0" s="17">
        <f>'Рейтинговая таблица организаций'!AE309</f>
        <v>4</v>
      </c>
      <c r="AF320" s="12">
        <f>IF('Рейтинговая таблица организаций'!AE309&lt;1,0,(IF('Рейтинговая таблица организаций'!AE309&lt;5,20,100)))</f>
        <v>20</v>
      </c>
      <c r="AG320" s="12" t="s">
        <v>165</v>
      </c>
      <c r="AH320" s="12">
        <f>'Рейтинговая таблица организаций'!AF309</f>
        <v>4</v>
      </c>
      <c r="AI320" s="12">
        <f>'Рейтинговая таблица организаций'!AG309</f>
        <v>4</v>
      </c>
      <c r="AJ320" s="12" t="s">
        <v>166</v>
      </c>
      <c r="AK320" s="12">
        <f>'Рейтинговая таблица организаций'!AL309</f>
        <v>39</v>
      </c>
      <c r="AL320" s="12">
        <f>'Рейтинговая таблица организаций'!AM309</f>
        <v>41</v>
      </c>
      <c r="AM320" s="12" t="s">
        <v>167</v>
      </c>
      <c r="AN320" s="12">
        <f>'Рейтинговая таблица организаций'!AN309</f>
        <v>39</v>
      </c>
      <c r="AO320" s="12">
        <f>'Рейтинговая таблица организаций'!AO309</f>
        <v>41</v>
      </c>
      <c r="AP320" s="12" t="s">
        <v>168</v>
      </c>
      <c r="AQ320" s="12">
        <f>'Рейтинговая таблица организаций'!AP309</f>
        <v>34</v>
      </c>
      <c r="AR320" s="12">
        <f>'Рейтинговая таблица организаций'!AQ309</f>
        <v>36</v>
      </c>
      <c r="AS320" s="12" t="s">
        <v>169</v>
      </c>
      <c r="AT320" s="12">
        <f>'Рейтинговая таблица организаций'!AV309</f>
        <v>41</v>
      </c>
      <c r="AU320" s="12">
        <f>'Рейтинговая таблица организаций'!AW309</f>
        <v>41</v>
      </c>
      <c r="AV320" s="12" t="s">
        <v>170</v>
      </c>
      <c r="AW320" s="12">
        <f>'Рейтинговая таблица организаций'!AX309</f>
        <v>41</v>
      </c>
      <c r="AX320" s="12">
        <f>'Рейтинговая таблица организаций'!AY309</f>
        <v>41</v>
      </c>
      <c r="AY320" s="12" t="s">
        <v>171</v>
      </c>
      <c r="AZ320" s="12">
        <f>'Рейтинговая таблица организаций'!AZ309</f>
        <v>41</v>
      </c>
      <c r="BA320" s="12">
        <f>'Рейтинговая таблица организаций'!BA309</f>
        <v>41</v>
      </c>
    </row>
    <row r="321" spans="1:53" ht="15.75">
      <c r="A321" s="9">
        <f>'бланки '!CY312</f>
        <v>309</v>
      </c>
      <c r="B321" s="9" t="str">
        <f>'бланки '!C312</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21" s="9">
        <f>'для bus.gov.ru'!C310</f>
        <v>9</v>
      </c>
      <c r="D321" s="9">
        <f>'для bus.gov.ru'!D310</f>
        <v>7</v>
      </c>
      <c r="E321" s="15">
        <f>'для bus.gov.ru'!H310</f>
        <v>0.77777777777777779</v>
      </c>
      <c r="F321" s="10" t="s">
        <v>160</v>
      </c>
      <c r="G321" s="11">
        <f>'Рейтинговая таблица организаций'!D310</f>
        <v>14</v>
      </c>
      <c r="H321" s="11">
        <f>'Рейтинговая таблица организаций'!E310</f>
        <v>14</v>
      </c>
      <c r="I321" s="10" t="s">
        <v>161</v>
      </c>
      <c r="J321" s="11">
        <f>'Рейтинговая таблица организаций'!F310</f>
        <v>45</v>
      </c>
      <c r="K321" s="11">
        <f>'Рейтинговая таблица организаций'!G310</f>
        <v>53</v>
      </c>
      <c r="L321" s="12" t="str">
        <f>IF('Рейтинговая таблица организаций'!H310&lt;1,"Отсутствуют или не функционируют дистанционные способы взаимодействия",(IF('Рейтинговая таблица организаций'!H310&lt;4,"В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1" s="17">
        <f>'Рейтинговая таблица организаций'!H310</f>
        <v>4</v>
      </c>
      <c r="N321" s="12">
        <f>IF('Рейтинговая таблица организаций'!H310&lt;1,0,(IF('Рейтинговая таблица организаций'!H310&lt;4,30,100)))</f>
        <v>100</v>
      </c>
      <c r="O321" s="12" t="s">
        <v>162</v>
      </c>
      <c r="P321" s="12">
        <f>'Рейтинговая таблица организаций'!I310</f>
        <v>7</v>
      </c>
      <c r="Q321" s="12">
        <f>'Рейтинговая таблица организаций'!J310</f>
        <v>7</v>
      </c>
      <c r="R321" s="12" t="s">
        <v>163</v>
      </c>
      <c r="S321" s="12">
        <f>'Рейтинговая таблица организаций'!K310</f>
        <v>6</v>
      </c>
      <c r="T321" s="12">
        <f>'Рейтинговая таблица организаций'!L310</f>
        <v>6</v>
      </c>
      <c r="U321" s="12" t="str">
        <f>IF('Рейтинговая таблица организаций'!U310&lt;1,"Отсутствуют комфортные условия",(IF('Рейтинговая таблица организаций'!U310&lt;5,"Количество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1" s="17">
        <f>'Рейтинговая таблица организаций'!U310</f>
        <v>5</v>
      </c>
      <c r="W321" s="12">
        <f>IF('Рейтинговая таблица организаций'!U310&lt;1,0,(IF('Рейтинговая таблица организаций'!U310&lt;4,20,100)))</f>
        <v>100</v>
      </c>
      <c r="X321" s="12" t="s">
        <v>164</v>
      </c>
      <c r="Y321" s="12">
        <f>'Рейтинговая таблица организаций'!X310</f>
        <v>7</v>
      </c>
      <c r="Z321" s="12">
        <f>'Рейтинговая таблица организаций'!Y310</f>
        <v>7</v>
      </c>
      <c r="AA321" s="12" t="str">
        <f>IF('Рейтинговая таблица организаций'!AD310&lt;1,"Отсутствуют условия доступности для инвалидов",(IF('Рейтинговая таблица организаций'!AD310&lt;5,"Количество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1" s="16">
        <f>'Рейтинговая таблица организаций'!AD310</f>
        <v>0</v>
      </c>
      <c r="AC321" s="12">
        <f>IF('Рейтинговая таблица организаций'!AD310&lt;1,0,(IF('Рейтинговая таблица организаций'!AD310&lt;5,20,100)))</f>
        <v>0</v>
      </c>
      <c r="AD321" s="12" t="str">
        <f>IF('Рейтинговая таблица организаций'!AE310&lt;1,"Отсутствуют условия доступности, позволяющие инвалидам получать услуги наравне с другими",(IF('Рейтинговая таблица организаций'!AE310&lt;5,"Количество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1" s="17">
        <f>'Рейтинговая таблица организаций'!AE310</f>
        <v>3</v>
      </c>
      <c r="AF321" s="12">
        <f>IF('Рейтинговая таблица организаций'!AE310&lt;1,0,(IF('Рейтинговая таблица организаций'!AE310&lt;5,20,100)))</f>
        <v>20</v>
      </c>
      <c r="AG321" s="12" t="s">
        <v>165</v>
      </c>
      <c r="AH321" s="12">
        <f>'Рейтинговая таблица организаций'!AF310</f>
        <v>1</v>
      </c>
      <c r="AI321" s="12">
        <f>'Рейтинговая таблица организаций'!AG310</f>
        <v>1</v>
      </c>
      <c r="AJ321" s="12" t="s">
        <v>166</v>
      </c>
      <c r="AK321" s="12">
        <f>'Рейтинговая таблица организаций'!AL310</f>
        <v>7</v>
      </c>
      <c r="AL321" s="12">
        <f>'Рейтинговая таблица организаций'!AM310</f>
        <v>7</v>
      </c>
      <c r="AM321" s="12" t="s">
        <v>167</v>
      </c>
      <c r="AN321" s="12">
        <f>'Рейтинговая таблица организаций'!AN310</f>
        <v>7</v>
      </c>
      <c r="AO321" s="12">
        <f>'Рейтинговая таблица организаций'!AO310</f>
        <v>7</v>
      </c>
      <c r="AP321" s="12" t="s">
        <v>168</v>
      </c>
      <c r="AQ321" s="12">
        <f>'Рейтинговая таблица организаций'!AP310</f>
        <v>7</v>
      </c>
      <c r="AR321" s="12">
        <f>'Рейтинговая таблица организаций'!AQ310</f>
        <v>7</v>
      </c>
      <c r="AS321" s="12" t="s">
        <v>169</v>
      </c>
      <c r="AT321" s="12">
        <f>'Рейтинговая таблица организаций'!AV310</f>
        <v>7</v>
      </c>
      <c r="AU321" s="12">
        <f>'Рейтинговая таблица организаций'!AW310</f>
        <v>7</v>
      </c>
      <c r="AV321" s="12" t="s">
        <v>170</v>
      </c>
      <c r="AW321" s="12">
        <f>'Рейтинговая таблица организаций'!AX310</f>
        <v>7</v>
      </c>
      <c r="AX321" s="12">
        <f>'Рейтинговая таблица организаций'!AY310</f>
        <v>7</v>
      </c>
      <c r="AY321" s="12" t="s">
        <v>171</v>
      </c>
      <c r="AZ321" s="12">
        <f>'Рейтинговая таблица организаций'!AZ310</f>
        <v>7</v>
      </c>
      <c r="BA321" s="12">
        <f>'Рейтинговая таблица организаций'!BA310</f>
        <v>7</v>
      </c>
    </row>
    <row r="322" spans="1:53" ht="15.75">
      <c r="A322" s="9">
        <f>'бланки '!CY313</f>
        <v>310</v>
      </c>
      <c r="B322" s="9" t="str">
        <f>'бланки '!C313</f>
        <v>Муниципальное бюджетное общеобразовательное учреждение - Юрьевская средняя общеобразовательная школа Хотынецкого района Орловской области</v>
      </c>
      <c r="C322" s="9">
        <f>'для bus.gov.ru'!C311</f>
        <v>55</v>
      </c>
      <c r="D322" s="9">
        <f>'для bus.gov.ru'!D311</f>
        <v>43</v>
      </c>
      <c r="E322" s="15">
        <f>'для bus.gov.ru'!H311</f>
        <v>0.78181818181818186</v>
      </c>
      <c r="F322" s="10" t="s">
        <v>160</v>
      </c>
      <c r="G322" s="11">
        <f>'Рейтинговая таблица организаций'!D311</f>
        <v>14</v>
      </c>
      <c r="H322" s="11">
        <f>'Рейтинговая таблица организаций'!E311</f>
        <v>14</v>
      </c>
      <c r="I322" s="10" t="s">
        <v>161</v>
      </c>
      <c r="J322" s="11">
        <f>'Рейтинговая таблица организаций'!F311</f>
        <v>40</v>
      </c>
      <c r="K322" s="11">
        <f>'Рейтинговая таблица организаций'!G311</f>
        <v>55</v>
      </c>
      <c r="L322" s="12" t="str">
        <f>IF('Рейтинговая таблица организаций'!H311&lt;1,"Отсутствуют или не функционируют дистанционные способы взаимодействия",(IF('Рейтинговая таблица организаций'!H311&lt;4,"В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2" s="17">
        <f>'Рейтинговая таблица организаций'!H311</f>
        <v>4</v>
      </c>
      <c r="N322" s="12">
        <f>IF('Рейтинговая таблица организаций'!H311&lt;1,0,(IF('Рейтинговая таблица организаций'!H311&lt;4,30,100)))</f>
        <v>100</v>
      </c>
      <c r="O322" s="12" t="s">
        <v>162</v>
      </c>
      <c r="P322" s="12">
        <f>'Рейтинговая таблица организаций'!I311</f>
        <v>28</v>
      </c>
      <c r="Q322" s="12">
        <f>'Рейтинговая таблица организаций'!J311</f>
        <v>28</v>
      </c>
      <c r="R322" s="12" t="s">
        <v>163</v>
      </c>
      <c r="S322" s="12">
        <f>'Рейтинговая таблица организаций'!K311</f>
        <v>29</v>
      </c>
      <c r="T322" s="12">
        <f>'Рейтинговая таблица организаций'!L311</f>
        <v>30</v>
      </c>
      <c r="U322" s="12" t="str">
        <f>IF('Рейтинговая таблица организаций'!U311&lt;1,"Отсутствуют комфортные условия",(IF('Рейтинговая таблица организаций'!U311&lt;5,"Количество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2" s="17">
        <f>'Рейтинговая таблица организаций'!U311</f>
        <v>5</v>
      </c>
      <c r="W322" s="12">
        <f>IF('Рейтинговая таблица организаций'!U311&lt;1,0,(IF('Рейтинговая таблица организаций'!U311&lt;4,20,100)))</f>
        <v>100</v>
      </c>
      <c r="X322" s="12" t="s">
        <v>164</v>
      </c>
      <c r="Y322" s="12">
        <f>'Рейтинговая таблица организаций'!X311</f>
        <v>42</v>
      </c>
      <c r="Z322" s="12">
        <f>'Рейтинговая таблица организаций'!Y311</f>
        <v>43</v>
      </c>
      <c r="AA322" s="12" t="str">
        <f>IF('Рейтинговая таблица организаций'!AD311&lt;1,"Отсутствуют условия доступности для инвалидов",(IF('Рейтинговая таблица организаций'!AD311&lt;5,"Количество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2" s="16">
        <f>'Рейтинговая таблица организаций'!AD311</f>
        <v>0</v>
      </c>
      <c r="AC322" s="12">
        <f>IF('Рейтинговая таблица организаций'!AD311&lt;1,0,(IF('Рейтинговая таблица организаций'!AD311&lt;5,20,100)))</f>
        <v>0</v>
      </c>
      <c r="AD322" s="12" t="str">
        <f>IF('Рейтинговая таблица организаций'!AE311&lt;1,"Отсутствуют условия доступности, позволяющие инвалидам получать услуги наравне с другими",(IF('Рейтинговая таблица организаций'!AE311&lt;5,"Количество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2" s="17">
        <f>'Рейтинговая таблица организаций'!AE311</f>
        <v>3</v>
      </c>
      <c r="AF322" s="12">
        <f>IF('Рейтинговая таблица организаций'!AE311&lt;1,0,(IF('Рейтинговая таблица организаций'!AE311&lt;5,20,100)))</f>
        <v>20</v>
      </c>
      <c r="AG322" s="12" t="s">
        <v>165</v>
      </c>
      <c r="AH322" s="12">
        <f>'Рейтинговая таблица организаций'!AF311</f>
        <v>14</v>
      </c>
      <c r="AI322" s="12">
        <f>'Рейтинговая таблица организаций'!AG311</f>
        <v>15</v>
      </c>
      <c r="AJ322" s="12" t="s">
        <v>166</v>
      </c>
      <c r="AK322" s="12">
        <f>'Рейтинговая таблица организаций'!AL311</f>
        <v>41</v>
      </c>
      <c r="AL322" s="12">
        <f>'Рейтинговая таблица организаций'!AM311</f>
        <v>43</v>
      </c>
      <c r="AM322" s="12" t="s">
        <v>167</v>
      </c>
      <c r="AN322" s="12">
        <f>'Рейтинговая таблица организаций'!AN311</f>
        <v>42</v>
      </c>
      <c r="AO322" s="12">
        <f>'Рейтинговая таблица организаций'!AO311</f>
        <v>43</v>
      </c>
      <c r="AP322" s="12" t="s">
        <v>168</v>
      </c>
      <c r="AQ322" s="12">
        <f>'Рейтинговая таблица организаций'!AP311</f>
        <v>34</v>
      </c>
      <c r="AR322" s="12">
        <f>'Рейтинговая таблица организаций'!AQ311</f>
        <v>36</v>
      </c>
      <c r="AS322" s="12" t="s">
        <v>169</v>
      </c>
      <c r="AT322" s="12">
        <f>'Рейтинговая таблица организаций'!AV311</f>
        <v>43</v>
      </c>
      <c r="AU322" s="12">
        <f>'Рейтинговая таблица организаций'!AW311</f>
        <v>43</v>
      </c>
      <c r="AV322" s="12" t="s">
        <v>170</v>
      </c>
      <c r="AW322" s="12">
        <f>'Рейтинговая таблица организаций'!AX311</f>
        <v>41</v>
      </c>
      <c r="AX322" s="12">
        <f>'Рейтинговая таблица организаций'!AY311</f>
        <v>43</v>
      </c>
      <c r="AY322" s="12" t="s">
        <v>171</v>
      </c>
      <c r="AZ322" s="12">
        <f>'Рейтинговая таблица организаций'!AZ311</f>
        <v>41</v>
      </c>
      <c r="BA322" s="12">
        <f>'Рейтинговая таблица организаций'!BA311</f>
        <v>43</v>
      </c>
    </row>
    <row r="323" spans="1:53" ht="15.75">
      <c r="A323" s="9">
        <f>'бланки '!CY314</f>
        <v>311</v>
      </c>
      <c r="B323" s="9" t="str">
        <f>'бланки '!C314</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23" s="9">
        <f>'для bus.gov.ru'!C312</f>
        <v>73</v>
      </c>
      <c r="D323" s="9">
        <f>'для bus.gov.ru'!D312</f>
        <v>65</v>
      </c>
      <c r="E323" s="15">
        <f>'для bus.gov.ru'!H312</f>
        <v>0.8904109589041096</v>
      </c>
      <c r="F323" s="10" t="s">
        <v>160</v>
      </c>
      <c r="G323" s="11">
        <f>'Рейтинговая таблица организаций'!D312</f>
        <v>13</v>
      </c>
      <c r="H323" s="11">
        <f>'Рейтинговая таблица организаций'!E312</f>
        <v>13</v>
      </c>
      <c r="I323" s="10" t="s">
        <v>161</v>
      </c>
      <c r="J323" s="11">
        <f>'Рейтинговая таблица организаций'!F312</f>
        <v>35</v>
      </c>
      <c r="K323" s="11">
        <f>'Рейтинговая таблица организаций'!G312</f>
        <v>52</v>
      </c>
      <c r="L323" s="12" t="str">
        <f>IF('Рейтинговая таблица организаций'!H312&lt;1,"Отсутствуют или не функционируют дистанционные способы взаимодействия",(IF('Рейтинговая таблица организаций'!H312&lt;4,"В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3" s="17">
        <f>'Рейтинговая таблица организаций'!H312</f>
        <v>4</v>
      </c>
      <c r="N323" s="12">
        <f>IF('Рейтинговая таблица организаций'!H312&lt;1,0,(IF('Рейтинговая таблица организаций'!H312&lt;4,30,100)))</f>
        <v>100</v>
      </c>
      <c r="O323" s="12" t="s">
        <v>162</v>
      </c>
      <c r="P323" s="12">
        <f>'Рейтинговая таблица организаций'!I312</f>
        <v>45</v>
      </c>
      <c r="Q323" s="12">
        <f>'Рейтинговая таблица организаций'!J312</f>
        <v>47</v>
      </c>
      <c r="R323" s="12" t="s">
        <v>163</v>
      </c>
      <c r="S323" s="12">
        <f>'Рейтинговая таблица организаций'!K312</f>
        <v>35</v>
      </c>
      <c r="T323" s="12">
        <f>'Рейтинговая таблица организаций'!L312</f>
        <v>36</v>
      </c>
      <c r="U323" s="12" t="str">
        <f>IF('Рейтинговая таблица организаций'!U312&lt;1,"Отсутствуют комфортные условия",(IF('Рейтинговая таблица организаций'!U312&lt;5,"Количество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3" s="17">
        <f>'Рейтинговая таблица организаций'!U312</f>
        <v>5</v>
      </c>
      <c r="W323" s="12">
        <f>IF('Рейтинговая таблица организаций'!U312&lt;1,0,(IF('Рейтинговая таблица организаций'!U312&lt;4,20,100)))</f>
        <v>100</v>
      </c>
      <c r="X323" s="12" t="s">
        <v>164</v>
      </c>
      <c r="Y323" s="12">
        <f>'Рейтинговая таблица организаций'!X312</f>
        <v>64</v>
      </c>
      <c r="Z323" s="12">
        <f>'Рейтинговая таблица организаций'!Y312</f>
        <v>65</v>
      </c>
      <c r="AA323" s="12" t="str">
        <f>IF('Рейтинговая таблица организаций'!AD312&lt;1,"Отсутствуют условия доступности для инвалидов",(IF('Рейтинговая таблица организаций'!AD312&lt;5,"Количество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3" s="16">
        <f>'Рейтинговая таблица организаций'!AD312</f>
        <v>2</v>
      </c>
      <c r="AC323" s="12">
        <f>IF('Рейтинговая таблица организаций'!AD312&lt;1,0,(IF('Рейтинговая таблица организаций'!AD312&lt;5,20,100)))</f>
        <v>20</v>
      </c>
      <c r="AD323" s="12" t="str">
        <f>IF('Рейтинговая таблица организаций'!AE312&lt;1,"Отсутствуют условия доступности, позволяющие инвалидам получать услуги наравне с другими",(IF('Рейтинговая таблица организаций'!AE312&lt;5,"Количество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3" s="17">
        <f>'Рейтинговая таблица организаций'!AE312</f>
        <v>3</v>
      </c>
      <c r="AF323" s="12">
        <f>IF('Рейтинговая таблица организаций'!AE312&lt;1,0,(IF('Рейтинговая таблица организаций'!AE312&lt;5,20,100)))</f>
        <v>20</v>
      </c>
      <c r="AG323" s="12" t="s">
        <v>165</v>
      </c>
      <c r="AH323" s="12">
        <f>'Рейтинговая таблица организаций'!AF312</f>
        <v>6</v>
      </c>
      <c r="AI323" s="12">
        <f>'Рейтинговая таблица организаций'!AG312</f>
        <v>7</v>
      </c>
      <c r="AJ323" s="12" t="s">
        <v>166</v>
      </c>
      <c r="AK323" s="12">
        <f>'Рейтинговая таблица организаций'!AL312</f>
        <v>64</v>
      </c>
      <c r="AL323" s="12">
        <f>'Рейтинговая таблица организаций'!AM312</f>
        <v>65</v>
      </c>
      <c r="AM323" s="12" t="s">
        <v>167</v>
      </c>
      <c r="AN323" s="12">
        <f>'Рейтинговая таблица организаций'!AN312</f>
        <v>64</v>
      </c>
      <c r="AO323" s="12">
        <f>'Рейтинговая таблица организаций'!AO312</f>
        <v>65</v>
      </c>
      <c r="AP323" s="12" t="s">
        <v>168</v>
      </c>
      <c r="AQ323" s="12">
        <f>'Рейтинговая таблица организаций'!AP312</f>
        <v>46</v>
      </c>
      <c r="AR323" s="12">
        <f>'Рейтинговая таблица организаций'!AQ312</f>
        <v>47</v>
      </c>
      <c r="AS323" s="12" t="s">
        <v>169</v>
      </c>
      <c r="AT323" s="12">
        <f>'Рейтинговая таблица организаций'!AV312</f>
        <v>62</v>
      </c>
      <c r="AU323" s="12">
        <f>'Рейтинговая таблица организаций'!AW312</f>
        <v>65</v>
      </c>
      <c r="AV323" s="12" t="s">
        <v>170</v>
      </c>
      <c r="AW323" s="12">
        <f>'Рейтинговая таблица организаций'!AX312</f>
        <v>65</v>
      </c>
      <c r="AX323" s="12">
        <f>'Рейтинговая таблица организаций'!AY312</f>
        <v>65</v>
      </c>
      <c r="AY323" s="12" t="s">
        <v>171</v>
      </c>
      <c r="AZ323" s="12">
        <f>'Рейтинговая таблица организаций'!AZ312</f>
        <v>62</v>
      </c>
      <c r="BA323" s="12">
        <f>'Рейтинговая таблица организаций'!BA312</f>
        <v>65</v>
      </c>
    </row>
    <row r="324" spans="1:53" ht="15.75">
      <c r="A324" s="9">
        <f>'бланки '!CY315</f>
        <v>312</v>
      </c>
      <c r="B324" s="9" t="str">
        <f>'бланки '!C315</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24" s="9">
        <f>'для bus.gov.ru'!C313</f>
        <v>584</v>
      </c>
      <c r="D324" s="9">
        <f>'для bus.gov.ru'!D313</f>
        <v>299</v>
      </c>
      <c r="E324" s="15">
        <f>'для bus.gov.ru'!H313</f>
        <v>0.51198630136986301</v>
      </c>
      <c r="F324" s="10" t="s">
        <v>160</v>
      </c>
      <c r="G324" s="11">
        <f>'Рейтинговая таблица организаций'!D313</f>
        <v>13</v>
      </c>
      <c r="H324" s="11">
        <f>'Рейтинговая таблица организаций'!E313</f>
        <v>13</v>
      </c>
      <c r="I324" s="10" t="s">
        <v>161</v>
      </c>
      <c r="J324" s="11">
        <f>'Рейтинговая таблица организаций'!F313</f>
        <v>56</v>
      </c>
      <c r="K324" s="11">
        <f>'Рейтинговая таблица организаций'!G313</f>
        <v>56</v>
      </c>
      <c r="L324" s="12" t="str">
        <f>IF('Рейтинговая таблица организаций'!H313&lt;1,"Отсутствуют или не функционируют дистанционные способы взаимодействия",(IF('Рейтинговая таблица организаций'!H313&lt;4,"В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4" s="17">
        <f>'Рейтинговая таблица организаций'!H313</f>
        <v>4</v>
      </c>
      <c r="N324" s="12">
        <f>IF('Рейтинговая таблица организаций'!H313&lt;1,0,(IF('Рейтинговая таблица организаций'!H313&lt;4,30,100)))</f>
        <v>100</v>
      </c>
      <c r="O324" s="12" t="s">
        <v>162</v>
      </c>
      <c r="P324" s="12">
        <f>'Рейтинговая таблица организаций'!I313</f>
        <v>266</v>
      </c>
      <c r="Q324" s="12">
        <f>'Рейтинговая таблица организаций'!J313</f>
        <v>272</v>
      </c>
      <c r="R324" s="12" t="s">
        <v>163</v>
      </c>
      <c r="S324" s="12">
        <f>'Рейтинговая таблица организаций'!K313</f>
        <v>251</v>
      </c>
      <c r="T324" s="12">
        <f>'Рейтинговая таблица организаций'!L313</f>
        <v>256</v>
      </c>
      <c r="U324" s="12" t="str">
        <f>IF('Рейтинговая таблица организаций'!U313&lt;1,"Отсутствуют комфортные условия",(IF('Рейтинговая таблица организаций'!U313&lt;5,"Количество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4" s="17">
        <f>'Рейтинговая таблица организаций'!U313</f>
        <v>5</v>
      </c>
      <c r="W324" s="12">
        <f>IF('Рейтинговая таблица организаций'!U313&lt;1,0,(IF('Рейтинговая таблица организаций'!U313&lt;4,20,100)))</f>
        <v>100</v>
      </c>
      <c r="X324" s="12" t="s">
        <v>164</v>
      </c>
      <c r="Y324" s="12">
        <f>'Рейтинговая таблица организаций'!X313</f>
        <v>287</v>
      </c>
      <c r="Z324" s="12">
        <f>'Рейтинговая таблица организаций'!Y313</f>
        <v>299</v>
      </c>
      <c r="AA324" s="12" t="str">
        <f>IF('Рейтинговая таблица организаций'!AD313&lt;1,"Отсутствуют условия доступности для инвалидов",(IF('Рейтинговая таблица организаций'!AD313&lt;5,"Количество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4" s="16">
        <f>'Рейтинговая таблица организаций'!AD313</f>
        <v>3</v>
      </c>
      <c r="AC324" s="12">
        <f>IF('Рейтинговая таблица организаций'!AD313&lt;1,0,(IF('Рейтинговая таблица организаций'!AD313&lt;5,20,100)))</f>
        <v>20</v>
      </c>
      <c r="AD324" s="12" t="str">
        <f>IF('Рейтинговая таблица организаций'!AE313&lt;1,"Отсутствуют условия доступности, позволяющие инвалидам получать услуги наравне с другими",(IF('Рейтинговая таблица организаций'!AE313&lt;5,"Количество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24" s="17">
        <f>'Рейтинговая таблица организаций'!AE313</f>
        <v>5</v>
      </c>
      <c r="AF324" s="12">
        <f>IF('Рейтинговая таблица организаций'!AE313&lt;1,0,(IF('Рейтинговая таблица организаций'!AE313&lt;5,20,100)))</f>
        <v>100</v>
      </c>
      <c r="AG324" s="12" t="s">
        <v>165</v>
      </c>
      <c r="AH324" s="12">
        <f>'Рейтинговая таблица организаций'!AF313</f>
        <v>127</v>
      </c>
      <c r="AI324" s="12">
        <f>'Рейтинговая таблица организаций'!AG313</f>
        <v>133</v>
      </c>
      <c r="AJ324" s="12" t="s">
        <v>166</v>
      </c>
      <c r="AK324" s="12">
        <f>'Рейтинговая таблица организаций'!AL313</f>
        <v>286</v>
      </c>
      <c r="AL324" s="12">
        <f>'Рейтинговая таблица организаций'!AM313</f>
        <v>299</v>
      </c>
      <c r="AM324" s="12" t="s">
        <v>167</v>
      </c>
      <c r="AN324" s="12">
        <f>'Рейтинговая таблица организаций'!AN313</f>
        <v>290</v>
      </c>
      <c r="AO324" s="12">
        <f>'Рейтинговая таблица организаций'!AO313</f>
        <v>299</v>
      </c>
      <c r="AP324" s="12" t="s">
        <v>168</v>
      </c>
      <c r="AQ324" s="12">
        <f>'Рейтинговая таблица организаций'!AP313</f>
        <v>249</v>
      </c>
      <c r="AR324" s="12">
        <f>'Рейтинговая таблица организаций'!AQ313</f>
        <v>256</v>
      </c>
      <c r="AS324" s="12" t="s">
        <v>169</v>
      </c>
      <c r="AT324" s="12">
        <f>'Рейтинговая таблица организаций'!AV313</f>
        <v>289</v>
      </c>
      <c r="AU324" s="12">
        <f>'Рейтинговая таблица организаций'!AW313</f>
        <v>299</v>
      </c>
      <c r="AV324" s="12" t="s">
        <v>170</v>
      </c>
      <c r="AW324" s="12">
        <f>'Рейтинговая таблица организаций'!AX313</f>
        <v>289</v>
      </c>
      <c r="AX324" s="12">
        <f>'Рейтинговая таблица организаций'!AY313</f>
        <v>299</v>
      </c>
      <c r="AY324" s="12" t="s">
        <v>171</v>
      </c>
      <c r="AZ324" s="12">
        <f>'Рейтинговая таблица организаций'!AZ313</f>
        <v>292</v>
      </c>
      <c r="BA324" s="12">
        <f>'Рейтинговая таблица организаций'!BA313</f>
        <v>299</v>
      </c>
    </row>
    <row r="325" spans="1:53" ht="15.75">
      <c r="A325" s="9">
        <f>'бланки '!CY316</f>
        <v>313</v>
      </c>
      <c r="B325" s="9" t="str">
        <f>'бланки '!C316</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25" s="9">
        <f>'для bus.gov.ru'!C314</f>
        <v>35</v>
      </c>
      <c r="D325" s="9">
        <f>'для bus.gov.ru'!D314</f>
        <v>24</v>
      </c>
      <c r="E325" s="15">
        <f>'для bus.gov.ru'!H314</f>
        <v>0.68571428571428572</v>
      </c>
      <c r="F325" s="10" t="s">
        <v>160</v>
      </c>
      <c r="G325" s="11">
        <f>'Рейтинговая таблица организаций'!D314</f>
        <v>14</v>
      </c>
      <c r="H325" s="11">
        <f>'Рейтинговая таблица организаций'!E314</f>
        <v>14</v>
      </c>
      <c r="I325" s="10" t="s">
        <v>161</v>
      </c>
      <c r="J325" s="11">
        <f>'Рейтинговая таблица организаций'!F314</f>
        <v>50</v>
      </c>
      <c r="K325" s="11">
        <f>'Рейтинговая таблица организаций'!G314</f>
        <v>53</v>
      </c>
      <c r="L325" s="12" t="str">
        <f>IF('Рейтинговая таблица организаций'!H314&lt;1,"Отсутствуют или не функционируют дистанционные способы взаимодействия",(IF('Рейтинговая таблица организаций'!H314&lt;4,"В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5" s="17">
        <f>'Рейтинговая таблица организаций'!H314</f>
        <v>4</v>
      </c>
      <c r="N325" s="12">
        <f>IF('Рейтинговая таблица организаций'!H314&lt;1,0,(IF('Рейтинговая таблица организаций'!H314&lt;4,30,100)))</f>
        <v>100</v>
      </c>
      <c r="O325" s="12" t="s">
        <v>162</v>
      </c>
      <c r="P325" s="12">
        <f>'Рейтинговая таблица организаций'!I314</f>
        <v>24</v>
      </c>
      <c r="Q325" s="12">
        <f>'Рейтинговая таблица организаций'!J314</f>
        <v>24</v>
      </c>
      <c r="R325" s="12" t="s">
        <v>163</v>
      </c>
      <c r="S325" s="12">
        <f>'Рейтинговая таблица организаций'!K314</f>
        <v>24</v>
      </c>
      <c r="T325" s="12">
        <f>'Рейтинговая таблица организаций'!L314</f>
        <v>24</v>
      </c>
      <c r="U325" s="12" t="str">
        <f>IF('Рейтинговая таблица организаций'!U314&lt;1,"Отсутствуют комфортные условия",(IF('Рейтинговая таблица организаций'!U314&lt;5,"Количество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5" s="17">
        <f>'Рейтинговая таблица организаций'!U314</f>
        <v>5</v>
      </c>
      <c r="W325" s="12">
        <f>IF('Рейтинговая таблица организаций'!U314&lt;1,0,(IF('Рейтинговая таблица организаций'!U314&lt;4,20,100)))</f>
        <v>100</v>
      </c>
      <c r="X325" s="12" t="s">
        <v>164</v>
      </c>
      <c r="Y325" s="12">
        <f>'Рейтинговая таблица организаций'!X314</f>
        <v>24</v>
      </c>
      <c r="Z325" s="12">
        <f>'Рейтинговая таблица организаций'!Y314</f>
        <v>24</v>
      </c>
      <c r="AA325" s="12" t="str">
        <f>IF('Рейтинговая таблица организаций'!AD314&lt;1,"Отсутствуют условия доступности для инвалидов",(IF('Рейтинговая таблица организаций'!AD314&lt;5,"Количество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5" s="16">
        <f>'Рейтинговая таблица организаций'!AD314</f>
        <v>1</v>
      </c>
      <c r="AC325" s="12">
        <f>IF('Рейтинговая таблица организаций'!AD314&lt;1,0,(IF('Рейтинговая таблица организаций'!AD314&lt;5,20,100)))</f>
        <v>20</v>
      </c>
      <c r="AD325" s="12" t="str">
        <f>IF('Рейтинговая таблица организаций'!AE314&lt;1,"Отсутствуют условия доступности, позволяющие инвалидам получать услуги наравне с другими",(IF('Рейтинговая таблица организаций'!AE314&lt;5,"Количество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5" s="17">
        <f>'Рейтинговая таблица организаций'!AE314</f>
        <v>3</v>
      </c>
      <c r="AF325" s="12">
        <f>IF('Рейтинговая таблица организаций'!AE314&lt;1,0,(IF('Рейтинговая таблица организаций'!AE314&lt;5,20,100)))</f>
        <v>20</v>
      </c>
      <c r="AG325" s="12" t="s">
        <v>165</v>
      </c>
      <c r="AH325" s="12">
        <f>'Рейтинговая таблица организаций'!AF314</f>
        <v>2</v>
      </c>
      <c r="AI325" s="12">
        <f>'Рейтинговая таблица организаций'!AG314</f>
        <v>2</v>
      </c>
      <c r="AJ325" s="12" t="s">
        <v>166</v>
      </c>
      <c r="AK325" s="12">
        <f>'Рейтинговая таблица организаций'!AL314</f>
        <v>24</v>
      </c>
      <c r="AL325" s="12">
        <f>'Рейтинговая таблица организаций'!AM314</f>
        <v>24</v>
      </c>
      <c r="AM325" s="12" t="s">
        <v>167</v>
      </c>
      <c r="AN325" s="12">
        <f>'Рейтинговая таблица организаций'!AN314</f>
        <v>24</v>
      </c>
      <c r="AO325" s="12">
        <f>'Рейтинговая таблица организаций'!AO314</f>
        <v>24</v>
      </c>
      <c r="AP325" s="12" t="s">
        <v>168</v>
      </c>
      <c r="AQ325" s="12">
        <f>'Рейтинговая таблица организаций'!AP314</f>
        <v>24</v>
      </c>
      <c r="AR325" s="12">
        <f>'Рейтинговая таблица организаций'!AQ314</f>
        <v>24</v>
      </c>
      <c r="AS325" s="12" t="s">
        <v>169</v>
      </c>
      <c r="AT325" s="12">
        <f>'Рейтинговая таблица организаций'!AV314</f>
        <v>24</v>
      </c>
      <c r="AU325" s="12">
        <f>'Рейтинговая таблица организаций'!AW314</f>
        <v>24</v>
      </c>
      <c r="AV325" s="12" t="s">
        <v>170</v>
      </c>
      <c r="AW325" s="12">
        <f>'Рейтинговая таблица организаций'!AX314</f>
        <v>24</v>
      </c>
      <c r="AX325" s="12">
        <f>'Рейтинговая таблица организаций'!AY314</f>
        <v>24</v>
      </c>
      <c r="AY325" s="12" t="s">
        <v>171</v>
      </c>
      <c r="AZ325" s="12">
        <f>'Рейтинговая таблица организаций'!AZ314</f>
        <v>24</v>
      </c>
      <c r="BA325" s="12">
        <f>'Рейтинговая таблица организаций'!BA314</f>
        <v>24</v>
      </c>
    </row>
    <row r="326" spans="1:53" ht="15.75">
      <c r="A326" s="9">
        <f>'бланки '!CY317</f>
        <v>314</v>
      </c>
      <c r="B326" s="9" t="str">
        <f>'бланки '!C317</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26" s="9">
        <f>'для bus.gov.ru'!C315</f>
        <v>53</v>
      </c>
      <c r="D326" s="9">
        <f>'для bus.gov.ru'!D315</f>
        <v>50</v>
      </c>
      <c r="E326" s="15">
        <f>'для bus.gov.ru'!H315</f>
        <v>0.94339622641509435</v>
      </c>
      <c r="F326" s="10" t="s">
        <v>160</v>
      </c>
      <c r="G326" s="11">
        <f>'Рейтинговая таблица организаций'!D315</f>
        <v>13</v>
      </c>
      <c r="H326" s="11">
        <f>'Рейтинговая таблица организаций'!E315</f>
        <v>13</v>
      </c>
      <c r="I326" s="10" t="s">
        <v>161</v>
      </c>
      <c r="J326" s="11">
        <f>'Рейтинговая таблица организаций'!F315</f>
        <v>49</v>
      </c>
      <c r="K326" s="11">
        <f>'Рейтинговая таблица организаций'!G315</f>
        <v>54</v>
      </c>
      <c r="L326" s="12" t="str">
        <f>IF('Рейтинговая таблица организаций'!H315&lt;1,"Отсутствуют или не функционируют дистанционные способы взаимодействия",(IF('Рейтинговая таблица организаций'!H315&lt;4,"В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6" s="17">
        <f>'Рейтинговая таблица организаций'!H315</f>
        <v>4</v>
      </c>
      <c r="N326" s="12">
        <f>IF('Рейтинговая таблица организаций'!H315&lt;1,0,(IF('Рейтинговая таблица организаций'!H315&lt;4,30,100)))</f>
        <v>100</v>
      </c>
      <c r="O326" s="12" t="s">
        <v>162</v>
      </c>
      <c r="P326" s="12">
        <f>'Рейтинговая таблица организаций'!I315</f>
        <v>50</v>
      </c>
      <c r="Q326" s="12">
        <f>'Рейтинговая таблица организаций'!J315</f>
        <v>50</v>
      </c>
      <c r="R326" s="12" t="s">
        <v>163</v>
      </c>
      <c r="S326" s="12">
        <f>'Рейтинговая таблица организаций'!K315</f>
        <v>48</v>
      </c>
      <c r="T326" s="12">
        <f>'Рейтинговая таблица организаций'!L315</f>
        <v>48</v>
      </c>
      <c r="U326" s="12" t="str">
        <f>IF('Рейтинговая таблица организаций'!U315&lt;1,"Отсутствуют комфортные условия",(IF('Рейтинговая таблица организаций'!U315&lt;5,"Количество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6" s="17">
        <f>'Рейтинговая таблица организаций'!U315</f>
        <v>5</v>
      </c>
      <c r="W326" s="12">
        <f>IF('Рейтинговая таблица организаций'!U315&lt;1,0,(IF('Рейтинговая таблица организаций'!U315&lt;4,20,100)))</f>
        <v>100</v>
      </c>
      <c r="X326" s="12" t="s">
        <v>164</v>
      </c>
      <c r="Y326" s="12">
        <f>'Рейтинговая таблица организаций'!X315</f>
        <v>50</v>
      </c>
      <c r="Z326" s="12">
        <f>'Рейтинговая таблица организаций'!Y315</f>
        <v>50</v>
      </c>
      <c r="AA326" s="12" t="str">
        <f>IF('Рейтинговая таблица организаций'!AD315&lt;1,"Отсутствуют условия доступности для инвалидов",(IF('Рейтинговая таблица организаций'!AD315&lt;5,"Количество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6" s="16">
        <f>'Рейтинговая таблица организаций'!AD315</f>
        <v>1</v>
      </c>
      <c r="AC326" s="12">
        <f>IF('Рейтинговая таблица организаций'!AD315&lt;1,0,(IF('Рейтинговая таблица организаций'!AD315&lt;5,20,100)))</f>
        <v>20</v>
      </c>
      <c r="AD326" s="12" t="str">
        <f>IF('Рейтинговая таблица организаций'!AE315&lt;1,"Отсутствуют условия доступности, позволяющие инвалидам получать услуги наравне с другими",(IF('Рейтинговая таблица организаций'!AE315&lt;5,"Количество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6" s="17">
        <f>'Рейтинговая таблица организаций'!AE315</f>
        <v>2</v>
      </c>
      <c r="AF326" s="12">
        <f>IF('Рейтинговая таблица организаций'!AE315&lt;1,0,(IF('Рейтинговая таблица организаций'!AE315&lt;5,20,100)))</f>
        <v>20</v>
      </c>
      <c r="AG326" s="12" t="s">
        <v>165</v>
      </c>
      <c r="AH326" s="12">
        <f>'Рейтинговая таблица организаций'!AF315</f>
        <v>3</v>
      </c>
      <c r="AI326" s="12">
        <f>'Рейтинговая таблица организаций'!AG315</f>
        <v>3</v>
      </c>
      <c r="AJ326" s="12" t="s">
        <v>166</v>
      </c>
      <c r="AK326" s="12">
        <f>'Рейтинговая таблица организаций'!AL315</f>
        <v>50</v>
      </c>
      <c r="AL326" s="12">
        <f>'Рейтинговая таблица организаций'!AM315</f>
        <v>50</v>
      </c>
      <c r="AM326" s="12" t="s">
        <v>167</v>
      </c>
      <c r="AN326" s="12">
        <f>'Рейтинговая таблица организаций'!AN315</f>
        <v>50</v>
      </c>
      <c r="AO326" s="12">
        <f>'Рейтинговая таблица организаций'!AO315</f>
        <v>50</v>
      </c>
      <c r="AP326" s="12" t="s">
        <v>168</v>
      </c>
      <c r="AQ326" s="12">
        <f>'Рейтинговая таблица организаций'!AP315</f>
        <v>47</v>
      </c>
      <c r="AR326" s="12">
        <f>'Рейтинговая таблица организаций'!AQ315</f>
        <v>47</v>
      </c>
      <c r="AS326" s="12" t="s">
        <v>169</v>
      </c>
      <c r="AT326" s="12">
        <f>'Рейтинговая таблица организаций'!AV315</f>
        <v>50</v>
      </c>
      <c r="AU326" s="12">
        <f>'Рейтинговая таблица организаций'!AW315</f>
        <v>50</v>
      </c>
      <c r="AV326" s="12" t="s">
        <v>170</v>
      </c>
      <c r="AW326" s="12">
        <f>'Рейтинговая таблица организаций'!AX315</f>
        <v>50</v>
      </c>
      <c r="AX326" s="12">
        <f>'Рейтинговая таблица организаций'!AY315</f>
        <v>50</v>
      </c>
      <c r="AY326" s="12" t="s">
        <v>171</v>
      </c>
      <c r="AZ326" s="12">
        <f>'Рейтинговая таблица организаций'!AZ315</f>
        <v>50</v>
      </c>
      <c r="BA326" s="12">
        <f>'Рейтинговая таблица организаций'!BA315</f>
        <v>50</v>
      </c>
    </row>
    <row r="327" spans="1:53" ht="15.75">
      <c r="A327" s="9">
        <f>'бланки '!CY318</f>
        <v>315</v>
      </c>
      <c r="B327" s="9" t="str">
        <f>'бланки '!C318</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27" s="9">
        <f>'для bus.gov.ru'!C316</f>
        <v>71</v>
      </c>
      <c r="D327" s="9">
        <f>'для bus.gov.ru'!D316</f>
        <v>65</v>
      </c>
      <c r="E327" s="15">
        <f>'для bus.gov.ru'!H316</f>
        <v>0.91549295774647887</v>
      </c>
      <c r="F327" s="10" t="s">
        <v>160</v>
      </c>
      <c r="G327" s="11">
        <f>'Рейтинговая таблица организаций'!D316</f>
        <v>14</v>
      </c>
      <c r="H327" s="11">
        <f>'Рейтинговая таблица организаций'!E316</f>
        <v>14</v>
      </c>
      <c r="I327" s="10" t="s">
        <v>161</v>
      </c>
      <c r="J327" s="11">
        <f>'Рейтинговая таблица организаций'!F316</f>
        <v>54</v>
      </c>
      <c r="K327" s="11">
        <f>'Рейтинговая таблица организаций'!G316</f>
        <v>56</v>
      </c>
      <c r="L327" s="12" t="str">
        <f>IF('Рейтинговая таблица организаций'!H316&lt;1,"Отсутствуют или не функционируют дистанционные способы взаимодействия",(IF('Рейтинговая таблица организаций'!H316&lt;4,"В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7" s="17">
        <f>'Рейтинговая таблица организаций'!H316</f>
        <v>4</v>
      </c>
      <c r="N327" s="12">
        <f>IF('Рейтинговая таблица организаций'!H316&lt;1,0,(IF('Рейтинговая таблица организаций'!H316&lt;4,30,100)))</f>
        <v>100</v>
      </c>
      <c r="O327" s="12" t="s">
        <v>162</v>
      </c>
      <c r="P327" s="12">
        <f>'Рейтинговая таблица организаций'!I316</f>
        <v>61</v>
      </c>
      <c r="Q327" s="12">
        <f>'Рейтинговая таблица организаций'!J316</f>
        <v>61</v>
      </c>
      <c r="R327" s="12" t="s">
        <v>163</v>
      </c>
      <c r="S327" s="12">
        <f>'Рейтинговая таблица организаций'!K316</f>
        <v>54</v>
      </c>
      <c r="T327" s="12">
        <f>'Рейтинговая таблица организаций'!L316</f>
        <v>54</v>
      </c>
      <c r="U327" s="12" t="str">
        <f>IF('Рейтинговая таблица организаций'!U316&lt;1,"Отсутствуют комфортные условия",(IF('Рейтинговая таблица организаций'!U316&lt;5,"Количество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7" s="17">
        <f>'Рейтинговая таблица организаций'!U316</f>
        <v>5</v>
      </c>
      <c r="W327" s="12">
        <f>IF('Рейтинговая таблица организаций'!U316&lt;1,0,(IF('Рейтинговая таблица организаций'!U316&lt;4,20,100)))</f>
        <v>100</v>
      </c>
      <c r="X327" s="12" t="s">
        <v>164</v>
      </c>
      <c r="Y327" s="12">
        <f>'Рейтинговая таблица организаций'!X316</f>
        <v>63</v>
      </c>
      <c r="Z327" s="12">
        <f>'Рейтинговая таблица организаций'!Y316</f>
        <v>65</v>
      </c>
      <c r="AA327" s="12" t="str">
        <f>IF('Рейтинговая таблица организаций'!AD316&lt;1,"Отсутствуют условия доступности для инвалидов",(IF('Рейтинговая таблица организаций'!AD316&lt;5,"Количество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7" s="16">
        <f>'Рейтинговая таблица организаций'!AD316</f>
        <v>1</v>
      </c>
      <c r="AC327" s="12">
        <f>IF('Рейтинговая таблица организаций'!AD316&lt;1,0,(IF('Рейтинговая таблица организаций'!AD316&lt;5,20,100)))</f>
        <v>20</v>
      </c>
      <c r="AD327" s="12" t="str">
        <f>IF('Рейтинговая таблица организаций'!AE316&lt;1,"Отсутствуют условия доступности, позволяющие инвалидам получать услуги наравне с другими",(IF('Рейтинговая таблица организаций'!AE316&lt;5,"Количество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7" s="17">
        <f>'Рейтинговая таблица организаций'!AE316</f>
        <v>3</v>
      </c>
      <c r="AF327" s="12">
        <f>IF('Рейтинговая таблица организаций'!AE316&lt;1,0,(IF('Рейтинговая таблица организаций'!AE316&lt;5,20,100)))</f>
        <v>20</v>
      </c>
      <c r="AG327" s="12" t="s">
        <v>165</v>
      </c>
      <c r="AH327" s="12">
        <f>'Рейтинговая таблица организаций'!AF316</f>
        <v>7</v>
      </c>
      <c r="AI327" s="12">
        <f>'Рейтинговая таблица организаций'!AG316</f>
        <v>8</v>
      </c>
      <c r="AJ327" s="12" t="s">
        <v>166</v>
      </c>
      <c r="AK327" s="12">
        <f>'Рейтинговая таблица организаций'!AL316</f>
        <v>63</v>
      </c>
      <c r="AL327" s="12">
        <f>'Рейтинговая таблица организаций'!AM316</f>
        <v>65</v>
      </c>
      <c r="AM327" s="12" t="s">
        <v>167</v>
      </c>
      <c r="AN327" s="12">
        <f>'Рейтинговая таблица организаций'!AN316</f>
        <v>65</v>
      </c>
      <c r="AO327" s="12">
        <f>'Рейтинговая таблица организаций'!AO316</f>
        <v>65</v>
      </c>
      <c r="AP327" s="12" t="s">
        <v>168</v>
      </c>
      <c r="AQ327" s="12">
        <f>'Рейтинговая таблица организаций'!AP316</f>
        <v>61</v>
      </c>
      <c r="AR327" s="12">
        <f>'Рейтинговая таблица организаций'!AQ316</f>
        <v>63</v>
      </c>
      <c r="AS327" s="12" t="s">
        <v>169</v>
      </c>
      <c r="AT327" s="12">
        <f>'Рейтинговая таблица организаций'!AV316</f>
        <v>64</v>
      </c>
      <c r="AU327" s="12">
        <f>'Рейтинговая таблица организаций'!AW316</f>
        <v>65</v>
      </c>
      <c r="AV327" s="12" t="s">
        <v>170</v>
      </c>
      <c r="AW327" s="12">
        <f>'Рейтинговая таблица организаций'!AX316</f>
        <v>65</v>
      </c>
      <c r="AX327" s="12">
        <f>'Рейтинговая таблица организаций'!AY316</f>
        <v>65</v>
      </c>
      <c r="AY327" s="12" t="s">
        <v>171</v>
      </c>
      <c r="AZ327" s="12">
        <f>'Рейтинговая таблица организаций'!AZ316</f>
        <v>64</v>
      </c>
      <c r="BA327" s="12">
        <f>'Рейтинговая таблица организаций'!BA316</f>
        <v>65</v>
      </c>
    </row>
    <row r="328" spans="1:53" ht="15.75">
      <c r="A328" s="9">
        <f>'бланки '!CY319</f>
        <v>316</v>
      </c>
      <c r="B328" s="9" t="str">
        <f>'бланки '!C319</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28" s="9">
        <f>'для bus.gov.ru'!C317</f>
        <v>43</v>
      </c>
      <c r="D328" s="9">
        <f>'для bus.gov.ru'!D317</f>
        <v>48</v>
      </c>
      <c r="E328" s="15">
        <f>'для bus.gov.ru'!H317</f>
        <v>1.1162790697674418</v>
      </c>
      <c r="F328" s="10" t="s">
        <v>160</v>
      </c>
      <c r="G328" s="11">
        <f>'Рейтинговая таблица организаций'!D317</f>
        <v>13</v>
      </c>
      <c r="H328" s="11">
        <f>'Рейтинговая таблица организаций'!E317</f>
        <v>13</v>
      </c>
      <c r="I328" s="10" t="s">
        <v>161</v>
      </c>
      <c r="J328" s="11">
        <f>'Рейтинговая таблица организаций'!F317</f>
        <v>51</v>
      </c>
      <c r="K328" s="11">
        <f>'Рейтинговая таблица организаций'!G317</f>
        <v>61</v>
      </c>
      <c r="L328" s="12" t="str">
        <f>IF('Рейтинговая таблица организаций'!H317&lt;1,"Отсутствуют или не функционируют дистанционные способы взаимодействия",(IF('Рейтинговая таблица организаций'!H317&lt;4,"В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8" s="17">
        <f>'Рейтинговая таблица организаций'!H317</f>
        <v>4</v>
      </c>
      <c r="N328" s="12">
        <f>IF('Рейтинговая таблица организаций'!H317&lt;1,0,(IF('Рейтинговая таблица организаций'!H317&lt;4,30,100)))</f>
        <v>100</v>
      </c>
      <c r="O328" s="12" t="s">
        <v>162</v>
      </c>
      <c r="P328" s="12">
        <f>'Рейтинговая таблица организаций'!I317</f>
        <v>38</v>
      </c>
      <c r="Q328" s="12">
        <f>'Рейтинговая таблица организаций'!J317</f>
        <v>38</v>
      </c>
      <c r="R328" s="12" t="s">
        <v>163</v>
      </c>
      <c r="S328" s="12">
        <f>'Рейтинговая таблица организаций'!K317</f>
        <v>29</v>
      </c>
      <c r="T328" s="12">
        <f>'Рейтинговая таблица организаций'!L317</f>
        <v>30</v>
      </c>
      <c r="U328" s="12" t="str">
        <f>IF('Рейтинговая таблица организаций'!U317&lt;1,"Отсутствуют комфортные условия",(IF('Рейтинговая таблица организаций'!U317&lt;5,"Количество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8" s="17">
        <f>'Рейтинговая таблица организаций'!U317</f>
        <v>5</v>
      </c>
      <c r="W328" s="12">
        <f>IF('Рейтинговая таблица организаций'!U317&lt;1,0,(IF('Рейтинговая таблица организаций'!U317&lt;4,20,100)))</f>
        <v>100</v>
      </c>
      <c r="X328" s="12" t="s">
        <v>164</v>
      </c>
      <c r="Y328" s="12">
        <f>'Рейтинговая таблица организаций'!X317</f>
        <v>46</v>
      </c>
      <c r="Z328" s="12">
        <f>'Рейтинговая таблица организаций'!Y317</f>
        <v>48</v>
      </c>
      <c r="AA328" s="12" t="str">
        <f>IF('Рейтинговая таблица организаций'!AD317&lt;1,"Отсутствуют условия доступности для инвалидов",(IF('Рейтинговая таблица организаций'!AD317&lt;5,"Количество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28" s="16">
        <f>'Рейтинговая таблица организаций'!AD317</f>
        <v>0</v>
      </c>
      <c r="AC328" s="12">
        <f>IF('Рейтинговая таблица организаций'!AD317&lt;1,0,(IF('Рейтинговая таблица организаций'!AD317&lt;5,20,100)))</f>
        <v>0</v>
      </c>
      <c r="AD328" s="12" t="str">
        <f>IF('Рейтинговая таблица организаций'!AE317&lt;1,"Отсутствуют условия доступности, позволяющие инвалидам получать услуги наравне с другими",(IF('Рейтинговая таблица организаций'!AE317&lt;5,"Количество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28" s="17">
        <f>'Рейтинговая таблица организаций'!AE317</f>
        <v>3</v>
      </c>
      <c r="AF328" s="12">
        <f>IF('Рейтинговая таблица организаций'!AE317&lt;1,0,(IF('Рейтинговая таблица организаций'!AE317&lt;5,20,100)))</f>
        <v>20</v>
      </c>
      <c r="AG328" s="12" t="s">
        <v>165</v>
      </c>
      <c r="AH328" s="12">
        <f>'Рейтинговая таблица организаций'!AF317</f>
        <v>1</v>
      </c>
      <c r="AI328" s="12">
        <f>'Рейтинговая таблица организаций'!AG317</f>
        <v>1</v>
      </c>
      <c r="AJ328" s="12" t="s">
        <v>166</v>
      </c>
      <c r="AK328" s="12">
        <f>'Рейтинговая таблица организаций'!AL317</f>
        <v>46</v>
      </c>
      <c r="AL328" s="12">
        <f>'Рейтинговая таблица организаций'!AM317</f>
        <v>48</v>
      </c>
      <c r="AM328" s="12" t="s">
        <v>167</v>
      </c>
      <c r="AN328" s="12">
        <f>'Рейтинговая таблица организаций'!AN317</f>
        <v>48</v>
      </c>
      <c r="AO328" s="12">
        <f>'Рейтинговая таблица организаций'!AO317</f>
        <v>48</v>
      </c>
      <c r="AP328" s="12" t="s">
        <v>168</v>
      </c>
      <c r="AQ328" s="12">
        <f>'Рейтинговая таблица организаций'!AP317</f>
        <v>45</v>
      </c>
      <c r="AR328" s="12">
        <f>'Рейтинговая таблица организаций'!AQ317</f>
        <v>45</v>
      </c>
      <c r="AS328" s="12" t="s">
        <v>169</v>
      </c>
      <c r="AT328" s="12">
        <f>'Рейтинговая таблица организаций'!AV317</f>
        <v>47</v>
      </c>
      <c r="AU328" s="12">
        <f>'Рейтинговая таблица организаций'!AW317</f>
        <v>48</v>
      </c>
      <c r="AV328" s="12" t="s">
        <v>170</v>
      </c>
      <c r="AW328" s="12">
        <f>'Рейтинговая таблица организаций'!AX317</f>
        <v>47</v>
      </c>
      <c r="AX328" s="12">
        <f>'Рейтинговая таблица организаций'!AY317</f>
        <v>48</v>
      </c>
      <c r="AY328" s="12" t="s">
        <v>171</v>
      </c>
      <c r="AZ328" s="12">
        <f>'Рейтинговая таблица организаций'!AZ317</f>
        <v>47</v>
      </c>
      <c r="BA328" s="12">
        <f>'Рейтинговая таблица организаций'!BA317</f>
        <v>48</v>
      </c>
    </row>
    <row r="329" spans="1:53" ht="15.75">
      <c r="A329" s="9">
        <f>'бланки '!CY320</f>
        <v>317</v>
      </c>
      <c r="B329" s="9" t="str">
        <f>'бланки '!C320</f>
        <v>Муниципальное бюджетное общеобразовательное учреждение-Шатиловский лицей Новодеревеньковского района Орловской области</v>
      </c>
      <c r="C329" s="9">
        <f>'для bus.gov.ru'!C318</f>
        <v>100</v>
      </c>
      <c r="D329" s="9">
        <f>'для bus.gov.ru'!D318</f>
        <v>139</v>
      </c>
      <c r="E329" s="15">
        <f>'для bus.gov.ru'!H318</f>
        <v>1.39</v>
      </c>
      <c r="F329" s="10" t="s">
        <v>160</v>
      </c>
      <c r="G329" s="11">
        <f>'Рейтинговая таблица организаций'!D318</f>
        <v>13</v>
      </c>
      <c r="H329" s="11">
        <f>'Рейтинговая таблица организаций'!E318</f>
        <v>13</v>
      </c>
      <c r="I329" s="10" t="s">
        <v>161</v>
      </c>
      <c r="J329" s="11">
        <f>'Рейтинговая таблица организаций'!F318</f>
        <v>51</v>
      </c>
      <c r="K329" s="11">
        <f>'Рейтинговая таблица организаций'!G318</f>
        <v>55</v>
      </c>
      <c r="L329" s="12" t="str">
        <f>IF('Рейтинговая таблица организаций'!H318&lt;1,"Отсутствуют или не функционируют дистанционные способы взаимодействия",(IF('Рейтинговая таблица организаций'!H318&lt;4,"В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29" s="17">
        <f>'Рейтинговая таблица организаций'!H318</f>
        <v>4</v>
      </c>
      <c r="N329" s="12">
        <f>IF('Рейтинговая таблица организаций'!H318&lt;1,0,(IF('Рейтинговая таблица организаций'!H318&lt;4,30,100)))</f>
        <v>100</v>
      </c>
      <c r="O329" s="12" t="s">
        <v>162</v>
      </c>
      <c r="P329" s="12">
        <f>'Рейтинговая таблица организаций'!I318</f>
        <v>131</v>
      </c>
      <c r="Q329" s="12">
        <f>'Рейтинговая таблица организаций'!J318</f>
        <v>131</v>
      </c>
      <c r="R329" s="12" t="s">
        <v>163</v>
      </c>
      <c r="S329" s="12">
        <f>'Рейтинговая таблица организаций'!K318</f>
        <v>127</v>
      </c>
      <c r="T329" s="12">
        <f>'Рейтинговая таблица организаций'!L318</f>
        <v>128</v>
      </c>
      <c r="U329" s="12" t="str">
        <f>IF('Рейтинговая таблица организаций'!U318&lt;1,"Отсутствуют комфортные условия",(IF('Рейтинговая таблица организаций'!U318&lt;5,"Количество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29" s="17">
        <f>'Рейтинговая таблица организаций'!U318</f>
        <v>5</v>
      </c>
      <c r="W329" s="12">
        <f>IF('Рейтинговая таблица организаций'!U318&lt;1,0,(IF('Рейтинговая таблица организаций'!U318&lt;4,20,100)))</f>
        <v>100</v>
      </c>
      <c r="X329" s="12" t="s">
        <v>164</v>
      </c>
      <c r="Y329" s="12">
        <f>'Рейтинговая таблица организаций'!X318</f>
        <v>138</v>
      </c>
      <c r="Z329" s="12">
        <f>'Рейтинговая таблица организаций'!Y318</f>
        <v>139</v>
      </c>
      <c r="AA329" s="12" t="str">
        <f>IF('Рейтинговая таблица организаций'!AD318&lt;1,"Отсутствуют условия доступности для инвалидов",(IF('Рейтинговая таблица организаций'!AD318&lt;5,"Количество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29" s="16">
        <f>'Рейтинговая таблица организаций'!AD318</f>
        <v>4</v>
      </c>
      <c r="AC329" s="12">
        <f>IF('Рейтинговая таблица организаций'!AD318&lt;1,0,(IF('Рейтинговая таблица организаций'!AD318&lt;5,20,100)))</f>
        <v>20</v>
      </c>
      <c r="AD329" s="12" t="str">
        <f>IF('Рейтинговая таблица организаций'!AE318&lt;1,"Отсутствуют условия доступности, позволяющие инвалидам получать услуги наравне с другими",(IF('Рейтинговая таблица организаций'!AE318&lt;5,"Количество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Наличие пяти и более условий  доступности</v>
      </c>
      <c r="AE329" s="17">
        <f>'Рейтинговая таблица организаций'!AE318</f>
        <v>5</v>
      </c>
      <c r="AF329" s="12">
        <f>IF('Рейтинговая таблица организаций'!AE318&lt;1,0,(IF('Рейтинговая таблица организаций'!AE318&lt;5,20,100)))</f>
        <v>100</v>
      </c>
      <c r="AG329" s="12" t="s">
        <v>165</v>
      </c>
      <c r="AH329" s="12">
        <f>'Рейтинговая таблица организаций'!AF318</f>
        <v>17</v>
      </c>
      <c r="AI329" s="12">
        <f>'Рейтинговая таблица организаций'!AG318</f>
        <v>17</v>
      </c>
      <c r="AJ329" s="12" t="s">
        <v>166</v>
      </c>
      <c r="AK329" s="12">
        <f>'Рейтинговая таблица организаций'!AL318</f>
        <v>139</v>
      </c>
      <c r="AL329" s="12">
        <f>'Рейтинговая таблица организаций'!AM318</f>
        <v>139</v>
      </c>
      <c r="AM329" s="12" t="s">
        <v>167</v>
      </c>
      <c r="AN329" s="12">
        <f>'Рейтинговая таблица организаций'!AN318</f>
        <v>139</v>
      </c>
      <c r="AO329" s="12">
        <f>'Рейтинговая таблица организаций'!AO318</f>
        <v>139</v>
      </c>
      <c r="AP329" s="12" t="s">
        <v>168</v>
      </c>
      <c r="AQ329" s="12">
        <f>'Рейтинговая таблица организаций'!AP318</f>
        <v>137</v>
      </c>
      <c r="AR329" s="12">
        <f>'Рейтинговая таблица организаций'!AQ318</f>
        <v>137</v>
      </c>
      <c r="AS329" s="12" t="s">
        <v>169</v>
      </c>
      <c r="AT329" s="12">
        <f>'Рейтинговая таблица организаций'!AV318</f>
        <v>138</v>
      </c>
      <c r="AU329" s="12">
        <f>'Рейтинговая таблица организаций'!AW318</f>
        <v>139</v>
      </c>
      <c r="AV329" s="12" t="s">
        <v>170</v>
      </c>
      <c r="AW329" s="12">
        <f>'Рейтинговая таблица организаций'!AX318</f>
        <v>137</v>
      </c>
      <c r="AX329" s="12">
        <f>'Рейтинговая таблица организаций'!AY318</f>
        <v>139</v>
      </c>
      <c r="AY329" s="12" t="s">
        <v>171</v>
      </c>
      <c r="AZ329" s="12">
        <f>'Рейтинговая таблица организаций'!AZ318</f>
        <v>139</v>
      </c>
      <c r="BA329" s="12">
        <f>'Рейтинговая таблица организаций'!BA318</f>
        <v>139</v>
      </c>
    </row>
    <row r="330" spans="1:53" ht="15.75">
      <c r="A330" s="9">
        <f>'бланки '!CY321</f>
        <v>318</v>
      </c>
      <c r="B330" s="9" t="str">
        <f>'бланки '!C321</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30" s="9">
        <f>'для bus.gov.ru'!C319</f>
        <v>75</v>
      </c>
      <c r="D330" s="9">
        <f>'для bus.gov.ru'!D319</f>
        <v>56</v>
      </c>
      <c r="E330" s="15">
        <f>'для bus.gov.ru'!H319</f>
        <v>0.7466666666666667</v>
      </c>
      <c r="F330" s="10" t="s">
        <v>160</v>
      </c>
      <c r="G330" s="11">
        <f>'Рейтинговая таблица организаций'!D319</f>
        <v>12</v>
      </c>
      <c r="H330" s="11">
        <f>'Рейтинговая таблица организаций'!E319</f>
        <v>12</v>
      </c>
      <c r="I330" s="10" t="s">
        <v>161</v>
      </c>
      <c r="J330" s="11">
        <f>'Рейтинговая таблица организаций'!F319</f>
        <v>49</v>
      </c>
      <c r="K330" s="11">
        <f>'Рейтинговая таблица организаций'!G319</f>
        <v>55</v>
      </c>
      <c r="L330" s="12" t="str">
        <f>IF('Рейтинговая таблица организаций'!H319&lt;1,"Отсутствуют или не функционируют дистанционные способы взаимодействия",(IF('Рейтинговая таблица организаций'!H319&lt;4,"В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30" s="17">
        <f>'Рейтинговая таблица организаций'!H319</f>
        <v>3</v>
      </c>
      <c r="N330" s="12">
        <f>IF('Рейтинговая таблица организаций'!H319&lt;1,0,(IF('Рейтинговая таблица организаций'!H319&lt;4,30,100)))</f>
        <v>30</v>
      </c>
      <c r="O330" s="12" t="s">
        <v>162</v>
      </c>
      <c r="P330" s="12">
        <f>'Рейтинговая таблица организаций'!I319</f>
        <v>49</v>
      </c>
      <c r="Q330" s="12">
        <f>'Рейтинговая таблица организаций'!J319</f>
        <v>49</v>
      </c>
      <c r="R330" s="12" t="s">
        <v>163</v>
      </c>
      <c r="S330" s="12">
        <f>'Рейтинговая таблица организаций'!K319</f>
        <v>42</v>
      </c>
      <c r="T330" s="12">
        <f>'Рейтинговая таблица организаций'!L319</f>
        <v>42</v>
      </c>
      <c r="U330" s="12" t="str">
        <f>IF('Рейтинговая таблица организаций'!U319&lt;1,"Отсутствуют комфортные условия",(IF('Рейтинговая таблица организаций'!U319&lt;5,"Количество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0" s="17">
        <f>'Рейтинговая таблица организаций'!U319</f>
        <v>5</v>
      </c>
      <c r="W330" s="12">
        <f>IF('Рейтинговая таблица организаций'!U319&lt;1,0,(IF('Рейтинговая таблица организаций'!U319&lt;4,20,100)))</f>
        <v>100</v>
      </c>
      <c r="X330" s="12" t="s">
        <v>164</v>
      </c>
      <c r="Y330" s="12">
        <f>'Рейтинговая таблица организаций'!X319</f>
        <v>56</v>
      </c>
      <c r="Z330" s="12">
        <f>'Рейтинговая таблица организаций'!Y319</f>
        <v>56</v>
      </c>
      <c r="AA330" s="12" t="str">
        <f>IF('Рейтинговая таблица организаций'!AD319&lt;1,"Отсутствуют условия доступности для инвалидов",(IF('Рейтинговая таблица организаций'!AD319&lt;5,"Количество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0" s="16">
        <f>'Рейтинговая таблица организаций'!AD319</f>
        <v>0</v>
      </c>
      <c r="AC330" s="12">
        <f>IF('Рейтинговая таблица организаций'!AD319&lt;1,0,(IF('Рейтинговая таблица организаций'!AD319&lt;5,20,100)))</f>
        <v>0</v>
      </c>
      <c r="AD330" s="12" t="str">
        <f>IF('Рейтинговая таблица организаций'!AE319&lt;1,"Отсутствуют условия доступности, позволяющие инвалидам получать услуги наравне с другими",(IF('Рейтинговая таблица организаций'!AE319&lt;5,"Количество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0" s="17">
        <f>'Рейтинговая таблица организаций'!AE319</f>
        <v>3</v>
      </c>
      <c r="AF330" s="12">
        <f>IF('Рейтинговая таблица организаций'!AE319&lt;1,0,(IF('Рейтинговая таблица организаций'!AE319&lt;5,20,100)))</f>
        <v>20</v>
      </c>
      <c r="AG330" s="12" t="s">
        <v>165</v>
      </c>
      <c r="AH330" s="12">
        <f>'Рейтинговая таблица организаций'!AF319</f>
        <v>2</v>
      </c>
      <c r="AI330" s="12">
        <f>'Рейтинговая таблица организаций'!AG319</f>
        <v>2</v>
      </c>
      <c r="AJ330" s="12" t="s">
        <v>166</v>
      </c>
      <c r="AK330" s="12">
        <f>'Рейтинговая таблица организаций'!AL319</f>
        <v>56</v>
      </c>
      <c r="AL330" s="12">
        <f>'Рейтинговая таблица организаций'!AM319</f>
        <v>56</v>
      </c>
      <c r="AM330" s="12" t="s">
        <v>167</v>
      </c>
      <c r="AN330" s="12">
        <f>'Рейтинговая таблица организаций'!AN319</f>
        <v>56</v>
      </c>
      <c r="AO330" s="12">
        <f>'Рейтинговая таблица организаций'!AO319</f>
        <v>56</v>
      </c>
      <c r="AP330" s="12" t="s">
        <v>168</v>
      </c>
      <c r="AQ330" s="12">
        <f>'Рейтинговая таблица организаций'!AP319</f>
        <v>51</v>
      </c>
      <c r="AR330" s="12">
        <f>'Рейтинговая таблица организаций'!AQ319</f>
        <v>51</v>
      </c>
      <c r="AS330" s="12" t="s">
        <v>169</v>
      </c>
      <c r="AT330" s="12">
        <f>'Рейтинговая таблица организаций'!AV319</f>
        <v>56</v>
      </c>
      <c r="AU330" s="12">
        <f>'Рейтинговая таблица организаций'!AW319</f>
        <v>56</v>
      </c>
      <c r="AV330" s="12" t="s">
        <v>170</v>
      </c>
      <c r="AW330" s="12">
        <f>'Рейтинговая таблица организаций'!AX319</f>
        <v>56</v>
      </c>
      <c r="AX330" s="12">
        <f>'Рейтинговая таблица организаций'!AY319</f>
        <v>56</v>
      </c>
      <c r="AY330" s="12" t="s">
        <v>171</v>
      </c>
      <c r="AZ330" s="12">
        <f>'Рейтинговая таблица организаций'!AZ319</f>
        <v>56</v>
      </c>
      <c r="BA330" s="12">
        <f>'Рейтинговая таблица организаций'!BA319</f>
        <v>56</v>
      </c>
    </row>
    <row r="331" spans="1:53" ht="15.75">
      <c r="A331" s="9">
        <f>'бланки '!CY322</f>
        <v>319</v>
      </c>
      <c r="B331" s="9" t="str">
        <f>'бланки '!C322</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31" s="9">
        <f>'для bus.gov.ru'!C320</f>
        <v>45</v>
      </c>
      <c r="D331" s="9">
        <f>'для bus.gov.ru'!D320</f>
        <v>36</v>
      </c>
      <c r="E331" s="15">
        <f>'для bus.gov.ru'!H320</f>
        <v>0.8</v>
      </c>
      <c r="F331" s="10" t="s">
        <v>160</v>
      </c>
      <c r="G331" s="11">
        <f>'Рейтинговая таблица организаций'!D320</f>
        <v>13</v>
      </c>
      <c r="H331" s="11">
        <f>'Рейтинговая таблица организаций'!E320</f>
        <v>13</v>
      </c>
      <c r="I331" s="10" t="s">
        <v>161</v>
      </c>
      <c r="J331" s="11">
        <f>'Рейтинговая таблица организаций'!F320</f>
        <v>54</v>
      </c>
      <c r="K331" s="11">
        <f>'Рейтинговая таблица организаций'!G320</f>
        <v>55</v>
      </c>
      <c r="L331" s="12" t="str">
        <f>IF('Рейтинговая таблица организаций'!H320&lt;1,"Отсутствуют или не функционируют дистанционные способы взаимодействия",(IF('Рейтинговая таблица организаций'!H320&lt;4,"В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1" s="17">
        <f>'Рейтинговая таблица организаций'!H320</f>
        <v>4</v>
      </c>
      <c r="N331" s="12">
        <f>IF('Рейтинговая таблица организаций'!H320&lt;1,0,(IF('Рейтинговая таблица организаций'!H320&lt;4,30,100)))</f>
        <v>100</v>
      </c>
      <c r="O331" s="12" t="s">
        <v>162</v>
      </c>
      <c r="P331" s="12">
        <f>'Рейтинговая таблица организаций'!I320</f>
        <v>36</v>
      </c>
      <c r="Q331" s="12">
        <f>'Рейтинговая таблица организаций'!J320</f>
        <v>36</v>
      </c>
      <c r="R331" s="12" t="s">
        <v>163</v>
      </c>
      <c r="S331" s="12">
        <f>'Рейтинговая таблица организаций'!K320</f>
        <v>34</v>
      </c>
      <c r="T331" s="12">
        <f>'Рейтинговая таблица организаций'!L320</f>
        <v>34</v>
      </c>
      <c r="U331" s="12" t="str">
        <f>IF('Рейтинговая таблица организаций'!U320&lt;1,"Отсутствуют комфортные условия",(IF('Рейтинговая таблица организаций'!U320&lt;5,"Количество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1" s="17">
        <f>'Рейтинговая таблица организаций'!U320</f>
        <v>5</v>
      </c>
      <c r="W331" s="12">
        <f>IF('Рейтинговая таблица организаций'!U320&lt;1,0,(IF('Рейтинговая таблица организаций'!U320&lt;4,20,100)))</f>
        <v>100</v>
      </c>
      <c r="X331" s="12" t="s">
        <v>164</v>
      </c>
      <c r="Y331" s="12">
        <f>'Рейтинговая таблица организаций'!X320</f>
        <v>35</v>
      </c>
      <c r="Z331" s="12">
        <f>'Рейтинговая таблица организаций'!Y320</f>
        <v>36</v>
      </c>
      <c r="AA331" s="12" t="str">
        <f>IF('Рейтинговая таблица организаций'!AD320&lt;1,"Отсутствуют условия доступности для инвалидов",(IF('Рейтинговая таблица организаций'!AD320&lt;5,"Количество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1" s="16">
        <f>'Рейтинговая таблица организаций'!AD320</f>
        <v>0</v>
      </c>
      <c r="AC331" s="12">
        <f>IF('Рейтинговая таблица организаций'!AD320&lt;1,0,(IF('Рейтинговая таблица организаций'!AD320&lt;5,20,100)))</f>
        <v>0</v>
      </c>
      <c r="AD331" s="12" t="str">
        <f>IF('Рейтинговая таблица организаций'!AE320&lt;1,"Отсутствуют условия доступности, позволяющие инвалидам получать услуги наравне с другими",(IF('Рейтинговая таблица организаций'!AE320&lt;5,"Количество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1" s="17">
        <f>'Рейтинговая таблица организаций'!AE320</f>
        <v>3</v>
      </c>
      <c r="AF331" s="12">
        <f>IF('Рейтинговая таблица организаций'!AE320&lt;1,0,(IF('Рейтинговая таблица организаций'!AE320&lt;5,20,100)))</f>
        <v>20</v>
      </c>
      <c r="AG331" s="12" t="s">
        <v>165</v>
      </c>
      <c r="AH331" s="12">
        <f>'Рейтинговая таблица организаций'!AF320</f>
        <v>23</v>
      </c>
      <c r="AI331" s="12">
        <f>'Рейтинговая таблица организаций'!AG320</f>
        <v>25</v>
      </c>
      <c r="AJ331" s="12" t="s">
        <v>166</v>
      </c>
      <c r="AK331" s="12">
        <f>'Рейтинговая таблица организаций'!AL320</f>
        <v>36</v>
      </c>
      <c r="AL331" s="12">
        <f>'Рейтинговая таблица организаций'!AM320</f>
        <v>36</v>
      </c>
      <c r="AM331" s="12" t="s">
        <v>167</v>
      </c>
      <c r="AN331" s="12">
        <f>'Рейтинговая таблица организаций'!AN320</f>
        <v>36</v>
      </c>
      <c r="AO331" s="12">
        <f>'Рейтинговая таблица организаций'!AO320</f>
        <v>36</v>
      </c>
      <c r="AP331" s="12" t="s">
        <v>168</v>
      </c>
      <c r="AQ331" s="12">
        <f>'Рейтинговая таблица организаций'!AP320</f>
        <v>34</v>
      </c>
      <c r="AR331" s="12">
        <f>'Рейтинговая таблица организаций'!AQ320</f>
        <v>35</v>
      </c>
      <c r="AS331" s="12" t="s">
        <v>169</v>
      </c>
      <c r="AT331" s="12">
        <f>'Рейтинговая таблица организаций'!AV320</f>
        <v>35</v>
      </c>
      <c r="AU331" s="12">
        <f>'Рейтинговая таблица организаций'!AW320</f>
        <v>36</v>
      </c>
      <c r="AV331" s="12" t="s">
        <v>170</v>
      </c>
      <c r="AW331" s="12">
        <f>'Рейтинговая таблица организаций'!AX320</f>
        <v>36</v>
      </c>
      <c r="AX331" s="12">
        <f>'Рейтинговая таблица организаций'!AY320</f>
        <v>36</v>
      </c>
      <c r="AY331" s="12" t="s">
        <v>171</v>
      </c>
      <c r="AZ331" s="12">
        <f>'Рейтинговая таблица организаций'!AZ320</f>
        <v>36</v>
      </c>
      <c r="BA331" s="12">
        <f>'Рейтинговая таблица организаций'!BA320</f>
        <v>36</v>
      </c>
    </row>
    <row r="332" spans="1:53" ht="15.75">
      <c r="A332" s="9">
        <f>'бланки '!CY323</f>
        <v>320</v>
      </c>
      <c r="B332" s="9" t="str">
        <f>'бланки '!C323</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32" s="9">
        <f>'для bus.gov.ru'!C321</f>
        <v>298</v>
      </c>
      <c r="D332" s="9">
        <f>'для bus.gov.ru'!D321</f>
        <v>318</v>
      </c>
      <c r="E332" s="15">
        <f>'для bus.gov.ru'!H321</f>
        <v>1.0671140939597314</v>
      </c>
      <c r="F332" s="10" t="s">
        <v>160</v>
      </c>
      <c r="G332" s="11">
        <f>'Рейтинговая таблица организаций'!D321</f>
        <v>13</v>
      </c>
      <c r="H332" s="11">
        <f>'Рейтинговая таблица организаций'!E321</f>
        <v>13</v>
      </c>
      <c r="I332" s="10" t="s">
        <v>161</v>
      </c>
      <c r="J332" s="11">
        <f>'Рейтинговая таблица организаций'!F321</f>
        <v>55</v>
      </c>
      <c r="K332" s="11">
        <f>'Рейтинговая таблица организаций'!G321</f>
        <v>55</v>
      </c>
      <c r="L332" s="12" t="str">
        <f>IF('Рейтинговая таблица организаций'!H321&lt;1,"Отсутствуют или не функционируют дистанционные способы взаимодействия",(IF('Рейтинговая таблица организаций'!H321&lt;4,"В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2" s="17">
        <f>'Рейтинговая таблица организаций'!H321</f>
        <v>4</v>
      </c>
      <c r="N332" s="12">
        <f>IF('Рейтинговая таблица организаций'!H321&lt;1,0,(IF('Рейтинговая таблица организаций'!H321&lt;4,30,100)))</f>
        <v>100</v>
      </c>
      <c r="O332" s="12" t="s">
        <v>162</v>
      </c>
      <c r="P332" s="12">
        <f>'Рейтинговая таблица организаций'!I321</f>
        <v>239</v>
      </c>
      <c r="Q332" s="12">
        <f>'Рейтинговая таблица организаций'!J321</f>
        <v>241</v>
      </c>
      <c r="R332" s="12" t="s">
        <v>163</v>
      </c>
      <c r="S332" s="12">
        <f>'Рейтинговая таблица организаций'!K321</f>
        <v>227</v>
      </c>
      <c r="T332" s="12">
        <f>'Рейтинговая таблица организаций'!L321</f>
        <v>233</v>
      </c>
      <c r="U332" s="12" t="str">
        <f>IF('Рейтинговая таблица организаций'!U321&lt;1,"Отсутствуют комфортные условия",(IF('Рейтинговая таблица организаций'!U321&lt;5,"Количество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2" s="17">
        <f>'Рейтинговая таблица организаций'!U321</f>
        <v>5</v>
      </c>
      <c r="W332" s="12">
        <f>IF('Рейтинговая таблица организаций'!U321&lt;1,0,(IF('Рейтинговая таблица организаций'!U321&lt;4,20,100)))</f>
        <v>100</v>
      </c>
      <c r="X332" s="12" t="s">
        <v>164</v>
      </c>
      <c r="Y332" s="12">
        <f>'Рейтинговая таблица организаций'!X321</f>
        <v>313</v>
      </c>
      <c r="Z332" s="12">
        <f>'Рейтинговая таблица организаций'!Y321</f>
        <v>318</v>
      </c>
      <c r="AA332" s="12" t="str">
        <f>IF('Рейтинговая таблица организаций'!AD321&lt;1,"Отсутствуют условия доступности для инвалидов",(IF('Рейтинговая таблица организаций'!AD321&lt;5,"Количество условий доступности организации для инвалидов (от одного до четырех)","Наличие пяти и более условий доступности для инвалидов")))</f>
        <v>Наличие пяти и более условий доступности для инвалидов</v>
      </c>
      <c r="AB332" s="16">
        <f>'Рейтинговая таблица организаций'!AD321</f>
        <v>5</v>
      </c>
      <c r="AC332" s="12">
        <f>IF('Рейтинговая таблица организаций'!AD321&lt;1,0,(IF('Рейтинговая таблица организаций'!AD321&lt;5,20,100)))</f>
        <v>100</v>
      </c>
      <c r="AD332" s="12" t="str">
        <f>IF('Рейтинговая таблица организаций'!AE321&lt;1,"Отсутствуют условия доступности, позволяющие инвалидам получать услуги наравне с другими",(IF('Рейтинговая таблица организаций'!AE321&lt;5,"Количество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2" s="17">
        <f>'Рейтинговая таблица организаций'!AE321</f>
        <v>3</v>
      </c>
      <c r="AF332" s="12">
        <f>IF('Рейтинговая таблица организаций'!AE321&lt;1,0,(IF('Рейтинговая таблица организаций'!AE321&lt;5,20,100)))</f>
        <v>20</v>
      </c>
      <c r="AG332" s="12" t="s">
        <v>165</v>
      </c>
      <c r="AH332" s="12">
        <f>'Рейтинговая таблица организаций'!AF321</f>
        <v>22</v>
      </c>
      <c r="AI332" s="12">
        <f>'Рейтинговая таблица организаций'!AG321</f>
        <v>23</v>
      </c>
      <c r="AJ332" s="12" t="s">
        <v>166</v>
      </c>
      <c r="AK332" s="12">
        <f>'Рейтинговая таблица организаций'!AL321</f>
        <v>318</v>
      </c>
      <c r="AL332" s="12">
        <f>'Рейтинговая таблица организаций'!AM321</f>
        <v>318</v>
      </c>
      <c r="AM332" s="12" t="s">
        <v>167</v>
      </c>
      <c r="AN332" s="12">
        <f>'Рейтинговая таблица организаций'!AN321</f>
        <v>310</v>
      </c>
      <c r="AO332" s="12">
        <f>'Рейтинговая таблица организаций'!AO321</f>
        <v>318</v>
      </c>
      <c r="AP332" s="12" t="s">
        <v>168</v>
      </c>
      <c r="AQ332" s="12">
        <f>'Рейтинговая таблица организаций'!AP321</f>
        <v>228</v>
      </c>
      <c r="AR332" s="12">
        <f>'Рейтинговая таблица организаций'!AQ321</f>
        <v>230</v>
      </c>
      <c r="AS332" s="12" t="s">
        <v>169</v>
      </c>
      <c r="AT332" s="12">
        <f>'Рейтинговая таблица организаций'!AV321</f>
        <v>305</v>
      </c>
      <c r="AU332" s="12">
        <f>'Рейтинговая таблица организаций'!AW321</f>
        <v>318</v>
      </c>
      <c r="AV332" s="12" t="s">
        <v>170</v>
      </c>
      <c r="AW332" s="12">
        <f>'Рейтинговая таблица организаций'!AX321</f>
        <v>312</v>
      </c>
      <c r="AX332" s="12">
        <f>'Рейтинговая таблица организаций'!AY321</f>
        <v>318</v>
      </c>
      <c r="AY332" s="12" t="s">
        <v>171</v>
      </c>
      <c r="AZ332" s="12">
        <f>'Рейтинговая таблица организаций'!AZ321</f>
        <v>309</v>
      </c>
      <c r="BA332" s="12">
        <f>'Рейтинговая таблица организаций'!BA321</f>
        <v>318</v>
      </c>
    </row>
    <row r="333" spans="1:53" ht="15.75">
      <c r="A333" s="9">
        <f>'бланки '!CY324</f>
        <v>321</v>
      </c>
      <c r="B333" s="9" t="str">
        <f>'бланки '!C324</f>
        <v>Муниципальное бюджетное общеобразовательное учреждение «Навлинская средняя общеобразовательная школа» Шаблыкинского района Орловской области</v>
      </c>
      <c r="C333" s="9">
        <f>'для bus.gov.ru'!C322</f>
        <v>62</v>
      </c>
      <c r="D333" s="9">
        <f>'для bus.gov.ru'!D322</f>
        <v>77</v>
      </c>
      <c r="E333" s="15">
        <f>'для bus.gov.ru'!H322</f>
        <v>1.2419354838709677</v>
      </c>
      <c r="F333" s="10" t="s">
        <v>160</v>
      </c>
      <c r="G333" s="11">
        <f>'Рейтинговая таблица организаций'!D322</f>
        <v>13</v>
      </c>
      <c r="H333" s="11">
        <f>'Рейтинговая таблица организаций'!E322</f>
        <v>13</v>
      </c>
      <c r="I333" s="10" t="s">
        <v>161</v>
      </c>
      <c r="J333" s="11">
        <f>'Рейтинговая таблица организаций'!F322</f>
        <v>40</v>
      </c>
      <c r="K333" s="11">
        <f>'Рейтинговая таблица организаций'!G322</f>
        <v>52</v>
      </c>
      <c r="L333" s="12" t="str">
        <f>IF('Рейтинговая таблица организаций'!H322&lt;1,"Отсутствуют или не функционируют дистанционные способы взаимодействия",(IF('Рейтинговая таблица организаций'!H322&lt;4,"В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33" s="17">
        <f>'Рейтинговая таблица организаций'!H322</f>
        <v>3</v>
      </c>
      <c r="N333" s="12">
        <f>IF('Рейтинговая таблица организаций'!H322&lt;1,0,(IF('Рейтинговая таблица организаций'!H322&lt;4,30,100)))</f>
        <v>30</v>
      </c>
      <c r="O333" s="12" t="s">
        <v>162</v>
      </c>
      <c r="P333" s="12">
        <f>'Рейтинговая таблица организаций'!I322</f>
        <v>73</v>
      </c>
      <c r="Q333" s="12">
        <f>'Рейтинговая таблица организаций'!J322</f>
        <v>73</v>
      </c>
      <c r="R333" s="12" t="s">
        <v>163</v>
      </c>
      <c r="S333" s="12">
        <f>'Рейтинговая таблица организаций'!K322</f>
        <v>71</v>
      </c>
      <c r="T333" s="12">
        <f>'Рейтинговая таблица организаций'!L322</f>
        <v>71</v>
      </c>
      <c r="U333" s="12" t="str">
        <f>IF('Рейтинговая таблица организаций'!U322&lt;1,"Отсутствуют комфортные условия",(IF('Рейтинговая таблица организаций'!U322&lt;5,"Количество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3" s="17">
        <f>'Рейтинговая таблица организаций'!U322</f>
        <v>5</v>
      </c>
      <c r="W333" s="12">
        <f>IF('Рейтинговая таблица организаций'!U322&lt;1,0,(IF('Рейтинговая таблица организаций'!U322&lt;4,20,100)))</f>
        <v>100</v>
      </c>
      <c r="X333" s="12" t="s">
        <v>164</v>
      </c>
      <c r="Y333" s="12">
        <f>'Рейтинговая таблица организаций'!X322</f>
        <v>76</v>
      </c>
      <c r="Z333" s="12">
        <f>'Рейтинговая таблица организаций'!Y322</f>
        <v>77</v>
      </c>
      <c r="AA333" s="12" t="str">
        <f>IF('Рейтинговая таблица организаций'!AD322&lt;1,"Отсутствуют условия доступности для инвалидов",(IF('Рейтинговая таблица организаций'!AD322&lt;5,"Количество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3" s="16">
        <f>'Рейтинговая таблица организаций'!AD322</f>
        <v>0</v>
      </c>
      <c r="AC333" s="12">
        <f>IF('Рейтинговая таблица организаций'!AD322&lt;1,0,(IF('Рейтинговая таблица организаций'!AD322&lt;5,20,100)))</f>
        <v>0</v>
      </c>
      <c r="AD333" s="12" t="str">
        <f>IF('Рейтинговая таблица организаций'!AE322&lt;1,"Отсутствуют условия доступности, позволяющие инвалидам получать услуги наравне с другими",(IF('Рейтинговая таблица организаций'!AE322&lt;5,"Количество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3" s="17">
        <f>'Рейтинговая таблица организаций'!AE322</f>
        <v>3</v>
      </c>
      <c r="AF333" s="12">
        <f>IF('Рейтинговая таблица организаций'!AE322&lt;1,0,(IF('Рейтинговая таблица организаций'!AE322&lt;5,20,100)))</f>
        <v>20</v>
      </c>
      <c r="AG333" s="12" t="s">
        <v>165</v>
      </c>
      <c r="AH333" s="12">
        <f>'Рейтинговая таблица организаций'!AF322</f>
        <v>2</v>
      </c>
      <c r="AI333" s="12">
        <f>'Рейтинговая таблица организаций'!AG322</f>
        <v>2</v>
      </c>
      <c r="AJ333" s="12" t="s">
        <v>166</v>
      </c>
      <c r="AK333" s="12">
        <f>'Рейтинговая таблица организаций'!AL322</f>
        <v>76</v>
      </c>
      <c r="AL333" s="12">
        <f>'Рейтинговая таблица организаций'!AM322</f>
        <v>77</v>
      </c>
      <c r="AM333" s="12" t="s">
        <v>167</v>
      </c>
      <c r="AN333" s="12">
        <f>'Рейтинговая таблица организаций'!AN322</f>
        <v>75</v>
      </c>
      <c r="AO333" s="12">
        <f>'Рейтинговая таблица организаций'!AO322</f>
        <v>77</v>
      </c>
      <c r="AP333" s="12" t="s">
        <v>168</v>
      </c>
      <c r="AQ333" s="12">
        <f>'Рейтинговая таблица организаций'!AP322</f>
        <v>73</v>
      </c>
      <c r="AR333" s="12">
        <f>'Рейтинговая таблица организаций'!AQ322</f>
        <v>73</v>
      </c>
      <c r="AS333" s="12" t="s">
        <v>169</v>
      </c>
      <c r="AT333" s="12">
        <f>'Рейтинговая таблица организаций'!AV322</f>
        <v>76</v>
      </c>
      <c r="AU333" s="12">
        <f>'Рейтинговая таблица организаций'!AW322</f>
        <v>77</v>
      </c>
      <c r="AV333" s="12" t="s">
        <v>170</v>
      </c>
      <c r="AW333" s="12">
        <f>'Рейтинговая таблица организаций'!AX322</f>
        <v>77</v>
      </c>
      <c r="AX333" s="12">
        <f>'Рейтинговая таблица организаций'!AY322</f>
        <v>77</v>
      </c>
      <c r="AY333" s="12" t="s">
        <v>171</v>
      </c>
      <c r="AZ333" s="12">
        <f>'Рейтинговая таблица организаций'!AZ322</f>
        <v>77</v>
      </c>
      <c r="BA333" s="12">
        <f>'Рейтинговая таблица организаций'!BA322</f>
        <v>77</v>
      </c>
    </row>
    <row r="334" spans="1:53" ht="15.75">
      <c r="A334" s="9">
        <f>'бланки '!CY325</f>
        <v>322</v>
      </c>
      <c r="B334" s="9" t="str">
        <f>'бланки '!C325</f>
        <v>Муниципальное бюджетное общеобразовательное учреждение «Титовская основная общеобразовательная школа» Шаблыкинского района Орловской области</v>
      </c>
      <c r="C334" s="9">
        <f>'для bus.gov.ru'!C323</f>
        <v>9</v>
      </c>
      <c r="D334" s="9">
        <f>'для bus.gov.ru'!D323</f>
        <v>8</v>
      </c>
      <c r="E334" s="15">
        <f>'для bus.gov.ru'!H323</f>
        <v>0.88888888888888884</v>
      </c>
      <c r="F334" s="10" t="s">
        <v>160</v>
      </c>
      <c r="G334" s="11">
        <f>'Рейтинговая таблица организаций'!D323</f>
        <v>14</v>
      </c>
      <c r="H334" s="11">
        <f>'Рейтинговая таблица организаций'!E323</f>
        <v>14</v>
      </c>
      <c r="I334" s="10" t="s">
        <v>161</v>
      </c>
      <c r="J334" s="11">
        <f>'Рейтинговая таблица организаций'!F323</f>
        <v>40</v>
      </c>
      <c r="K334" s="11">
        <f>'Рейтинговая таблица организаций'!G323</f>
        <v>52</v>
      </c>
      <c r="L334" s="12" t="str">
        <f>IF('Рейтинговая таблица организаций'!H323&lt;1,"Отсутствуют или не функционируют дистанционные способы взаимодействия",(IF('Рейтинговая таблица организаций'!H323&lt;4,"В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34" s="17">
        <f>'Рейтинговая таблица организаций'!H323</f>
        <v>3</v>
      </c>
      <c r="N334" s="12">
        <f>IF('Рейтинговая таблица организаций'!H323&lt;1,0,(IF('Рейтинговая таблица организаций'!H323&lt;4,30,100)))</f>
        <v>30</v>
      </c>
      <c r="O334" s="12" t="s">
        <v>162</v>
      </c>
      <c r="P334" s="12">
        <f>'Рейтинговая таблица организаций'!I323</f>
        <v>7</v>
      </c>
      <c r="Q334" s="12">
        <f>'Рейтинговая таблица организаций'!J323</f>
        <v>7</v>
      </c>
      <c r="R334" s="12" t="s">
        <v>163</v>
      </c>
      <c r="S334" s="12">
        <f>'Рейтинговая таблица организаций'!K323</f>
        <v>7</v>
      </c>
      <c r="T334" s="12">
        <f>'Рейтинговая таблица организаций'!L323</f>
        <v>7</v>
      </c>
      <c r="U334" s="12" t="str">
        <f>IF('Рейтинговая таблица организаций'!U323&lt;1,"Отсутствуют комфортные условия",(IF('Рейтинговая таблица организаций'!U323&lt;5,"Количество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4" s="17">
        <f>'Рейтинговая таблица организаций'!U323</f>
        <v>5</v>
      </c>
      <c r="W334" s="12">
        <f>IF('Рейтинговая таблица организаций'!U323&lt;1,0,(IF('Рейтинговая таблица организаций'!U323&lt;4,20,100)))</f>
        <v>100</v>
      </c>
      <c r="X334" s="12" t="s">
        <v>164</v>
      </c>
      <c r="Y334" s="12">
        <f>'Рейтинговая таблица организаций'!X323</f>
        <v>8</v>
      </c>
      <c r="Z334" s="12">
        <f>'Рейтинговая таблица организаций'!Y323</f>
        <v>8</v>
      </c>
      <c r="AA334" s="12" t="str">
        <f>IF('Рейтинговая таблица организаций'!AD323&lt;1,"Отсутствуют условия доступности для инвалидов",(IF('Рейтинговая таблица организаций'!AD323&lt;5,"Количество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34" s="16">
        <f>'Рейтинговая таблица организаций'!AD323</f>
        <v>0</v>
      </c>
      <c r="AC334" s="12">
        <f>IF('Рейтинговая таблица организаций'!AD323&lt;1,0,(IF('Рейтинговая таблица организаций'!AD323&lt;5,20,100)))</f>
        <v>0</v>
      </c>
      <c r="AD334" s="12" t="str">
        <f>IF('Рейтинговая таблица организаций'!AE323&lt;1,"Отсутствуют условия доступности, позволяющие инвалидам получать услуги наравне с другими",(IF('Рейтинговая таблица организаций'!AE323&lt;5,"Количество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4" s="17">
        <f>'Рейтинговая таблица организаций'!AE323</f>
        <v>2</v>
      </c>
      <c r="AF334" s="12">
        <f>IF('Рейтинговая таблица организаций'!AE323&lt;1,0,(IF('Рейтинговая таблица организаций'!AE323&lt;5,20,100)))</f>
        <v>20</v>
      </c>
      <c r="AG334" s="12" t="s">
        <v>165</v>
      </c>
      <c r="AH334" s="12">
        <f>'Рейтинговая таблица организаций'!AF323</f>
        <v>1</v>
      </c>
      <c r="AI334" s="12">
        <f>'Рейтинговая таблица организаций'!AG323</f>
        <v>1</v>
      </c>
      <c r="AJ334" s="12" t="s">
        <v>166</v>
      </c>
      <c r="AK334" s="12">
        <f>'Рейтинговая таблица организаций'!AL323</f>
        <v>8</v>
      </c>
      <c r="AL334" s="12">
        <f>'Рейтинговая таблица организаций'!AM323</f>
        <v>8</v>
      </c>
      <c r="AM334" s="12" t="s">
        <v>167</v>
      </c>
      <c r="AN334" s="12">
        <f>'Рейтинговая таблица организаций'!AN323</f>
        <v>8</v>
      </c>
      <c r="AO334" s="12">
        <f>'Рейтинговая таблица организаций'!AO323</f>
        <v>8</v>
      </c>
      <c r="AP334" s="12" t="s">
        <v>168</v>
      </c>
      <c r="AQ334" s="12">
        <f>'Рейтинговая таблица организаций'!AP323</f>
        <v>7</v>
      </c>
      <c r="AR334" s="12">
        <f>'Рейтинговая таблица организаций'!AQ323</f>
        <v>7</v>
      </c>
      <c r="AS334" s="12" t="s">
        <v>169</v>
      </c>
      <c r="AT334" s="12">
        <f>'Рейтинговая таблица организаций'!AV323</f>
        <v>8</v>
      </c>
      <c r="AU334" s="12">
        <f>'Рейтинговая таблица организаций'!AW323</f>
        <v>8</v>
      </c>
      <c r="AV334" s="12" t="s">
        <v>170</v>
      </c>
      <c r="AW334" s="12">
        <f>'Рейтинговая таблица организаций'!AX323</f>
        <v>8</v>
      </c>
      <c r="AX334" s="12">
        <f>'Рейтинговая таблица организаций'!AY323</f>
        <v>8</v>
      </c>
      <c r="AY334" s="12" t="s">
        <v>171</v>
      </c>
      <c r="AZ334" s="12">
        <f>'Рейтинговая таблица организаций'!AZ323</f>
        <v>8</v>
      </c>
      <c r="BA334" s="12">
        <f>'Рейтинговая таблица организаций'!BA323</f>
        <v>8</v>
      </c>
    </row>
    <row r="335" spans="1:53" ht="15.75">
      <c r="A335" s="9">
        <f>'бланки '!CY326</f>
        <v>323</v>
      </c>
      <c r="B335" s="9" t="str">
        <f>'бланки '!C326</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35" s="9">
        <f>'для bus.gov.ru'!C324</f>
        <v>33</v>
      </c>
      <c r="D335" s="9">
        <f>'для bus.gov.ru'!D324</f>
        <v>39</v>
      </c>
      <c r="E335" s="15">
        <f>'для bus.gov.ru'!H324</f>
        <v>1.1818181818181819</v>
      </c>
      <c r="F335" s="10" t="s">
        <v>160</v>
      </c>
      <c r="G335" s="11">
        <f>'Рейтинговая таблица организаций'!D324</f>
        <v>13</v>
      </c>
      <c r="H335" s="11">
        <f>'Рейтинговая таблица организаций'!E324</f>
        <v>13</v>
      </c>
      <c r="I335" s="10" t="s">
        <v>161</v>
      </c>
      <c r="J335" s="11">
        <f>'Рейтинговая таблица организаций'!F324</f>
        <v>54</v>
      </c>
      <c r="K335" s="11">
        <f>'Рейтинговая таблица организаций'!G324</f>
        <v>54</v>
      </c>
      <c r="L335" s="12" t="str">
        <f>IF('Рейтинговая таблица организаций'!H324&lt;1,"Отсутствуют или не функционируют дистанционные способы взаимодействия",(IF('Рейтинговая таблица организаций'!H324&lt;4,"В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5" s="17">
        <f>'Рейтинговая таблица организаций'!H324</f>
        <v>4</v>
      </c>
      <c r="N335" s="12">
        <f>IF('Рейтинговая таблица организаций'!H324&lt;1,0,(IF('Рейтинговая таблица организаций'!H324&lt;4,30,100)))</f>
        <v>100</v>
      </c>
      <c r="O335" s="12" t="s">
        <v>162</v>
      </c>
      <c r="P335" s="12">
        <f>'Рейтинговая таблица организаций'!I324</f>
        <v>37</v>
      </c>
      <c r="Q335" s="12">
        <f>'Рейтинговая таблица организаций'!J324</f>
        <v>37</v>
      </c>
      <c r="R335" s="12" t="s">
        <v>163</v>
      </c>
      <c r="S335" s="12">
        <f>'Рейтинговая таблица организаций'!K324</f>
        <v>34</v>
      </c>
      <c r="T335" s="12">
        <f>'Рейтинговая таблица организаций'!L324</f>
        <v>34</v>
      </c>
      <c r="U335" s="12" t="str">
        <f>IF('Рейтинговая таблица организаций'!U324&lt;1,"Отсутствуют комфортные условия",(IF('Рейтинговая таблица организаций'!U324&lt;5,"Количество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5" s="17">
        <f>'Рейтинговая таблица организаций'!U324</f>
        <v>5</v>
      </c>
      <c r="W335" s="12">
        <f>IF('Рейтинговая таблица организаций'!U324&lt;1,0,(IF('Рейтинговая таблица организаций'!U324&lt;4,20,100)))</f>
        <v>100</v>
      </c>
      <c r="X335" s="12" t="s">
        <v>164</v>
      </c>
      <c r="Y335" s="12">
        <f>'Рейтинговая таблица организаций'!X324</f>
        <v>38</v>
      </c>
      <c r="Z335" s="12">
        <f>'Рейтинговая таблица организаций'!Y324</f>
        <v>39</v>
      </c>
      <c r="AA335" s="12" t="str">
        <f>IF('Рейтинговая таблица организаций'!AD324&lt;1,"Отсутствуют условия доступности для инвалидов",(IF('Рейтинговая таблица организаций'!AD324&lt;5,"Количество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5" s="16">
        <f>'Рейтинговая таблица организаций'!AD324</f>
        <v>1</v>
      </c>
      <c r="AC335" s="12">
        <f>IF('Рейтинговая таблица организаций'!AD324&lt;1,0,(IF('Рейтинговая таблица организаций'!AD324&lt;5,20,100)))</f>
        <v>20</v>
      </c>
      <c r="AD335" s="12" t="str">
        <f>IF('Рейтинговая таблица организаций'!AE324&lt;1,"Отсутствуют условия доступности, позволяющие инвалидам получать услуги наравне с другими",(IF('Рейтинговая таблица организаций'!AE324&lt;5,"Количество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5" s="17">
        <f>'Рейтинговая таблица организаций'!AE324</f>
        <v>3</v>
      </c>
      <c r="AF335" s="12">
        <f>IF('Рейтинговая таблица организаций'!AE324&lt;1,0,(IF('Рейтинговая таблица организаций'!AE324&lt;5,20,100)))</f>
        <v>20</v>
      </c>
      <c r="AG335" s="12" t="s">
        <v>165</v>
      </c>
      <c r="AH335" s="12">
        <f>'Рейтинговая таблица организаций'!AF324</f>
        <v>6</v>
      </c>
      <c r="AI335" s="12">
        <f>'Рейтинговая таблица организаций'!AG324</f>
        <v>7</v>
      </c>
      <c r="AJ335" s="12" t="s">
        <v>166</v>
      </c>
      <c r="AK335" s="12">
        <f>'Рейтинговая таблица организаций'!AL324</f>
        <v>39</v>
      </c>
      <c r="AL335" s="12">
        <f>'Рейтинговая таблица организаций'!AM324</f>
        <v>39</v>
      </c>
      <c r="AM335" s="12" t="s">
        <v>167</v>
      </c>
      <c r="AN335" s="12">
        <f>'Рейтинговая таблица организаций'!AN324</f>
        <v>38</v>
      </c>
      <c r="AO335" s="12">
        <f>'Рейтинговая таблица организаций'!AO324</f>
        <v>39</v>
      </c>
      <c r="AP335" s="12" t="s">
        <v>168</v>
      </c>
      <c r="AQ335" s="12">
        <f>'Рейтинговая таблица организаций'!AP324</f>
        <v>33</v>
      </c>
      <c r="AR335" s="12">
        <f>'Рейтинговая таблица организаций'!AQ324</f>
        <v>33</v>
      </c>
      <c r="AS335" s="12" t="s">
        <v>169</v>
      </c>
      <c r="AT335" s="12">
        <f>'Рейтинговая таблица организаций'!AV324</f>
        <v>39</v>
      </c>
      <c r="AU335" s="12">
        <f>'Рейтинговая таблица организаций'!AW324</f>
        <v>39</v>
      </c>
      <c r="AV335" s="12" t="s">
        <v>170</v>
      </c>
      <c r="AW335" s="12">
        <f>'Рейтинговая таблица организаций'!AX324</f>
        <v>38</v>
      </c>
      <c r="AX335" s="12">
        <f>'Рейтинговая таблица организаций'!AY324</f>
        <v>39</v>
      </c>
      <c r="AY335" s="12" t="s">
        <v>171</v>
      </c>
      <c r="AZ335" s="12">
        <f>'Рейтинговая таблица организаций'!AZ324</f>
        <v>38</v>
      </c>
      <c r="BA335" s="12">
        <f>'Рейтинговая таблица организаций'!BA324</f>
        <v>39</v>
      </c>
    </row>
    <row r="336" spans="1:53" ht="15.75">
      <c r="A336" s="9">
        <f>'бланки '!CY327</f>
        <v>324</v>
      </c>
      <c r="B336" s="9" t="str">
        <f>'бланки '!C327</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36" s="9">
        <f>'для bus.gov.ru'!C325</f>
        <v>9</v>
      </c>
      <c r="D336" s="9">
        <f>'для bus.gov.ru'!D325</f>
        <v>9</v>
      </c>
      <c r="E336" s="15">
        <f>'для bus.gov.ru'!H325</f>
        <v>1</v>
      </c>
      <c r="F336" s="10" t="s">
        <v>160</v>
      </c>
      <c r="G336" s="11">
        <f>'Рейтинговая таблица организаций'!D325</f>
        <v>13</v>
      </c>
      <c r="H336" s="11">
        <f>'Рейтинговая таблица организаций'!E325</f>
        <v>13</v>
      </c>
      <c r="I336" s="10" t="s">
        <v>161</v>
      </c>
      <c r="J336" s="11">
        <f>'Рейтинговая таблица организаций'!F325</f>
        <v>42.5</v>
      </c>
      <c r="K336" s="11">
        <f>'Рейтинговая таблица организаций'!G325</f>
        <v>52</v>
      </c>
      <c r="L336" s="12" t="str">
        <f>IF('Рейтинговая таблица организаций'!H325&lt;1,"Отсутствуют или не функционируют дистанционные способы взаимодействия",(IF('Рейтинговая таблица организаций'!H325&lt;4,"В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6" s="17">
        <f>'Рейтинговая таблица организаций'!H325</f>
        <v>4</v>
      </c>
      <c r="N336" s="12">
        <f>IF('Рейтинговая таблица организаций'!H325&lt;1,0,(IF('Рейтинговая таблица организаций'!H325&lt;4,30,100)))</f>
        <v>100</v>
      </c>
      <c r="O336" s="12" t="s">
        <v>162</v>
      </c>
      <c r="P336" s="12">
        <f>'Рейтинговая таблица организаций'!I325</f>
        <v>8</v>
      </c>
      <c r="Q336" s="12">
        <f>'Рейтинговая таблица организаций'!J325</f>
        <v>8</v>
      </c>
      <c r="R336" s="12" t="s">
        <v>163</v>
      </c>
      <c r="S336" s="12">
        <f>'Рейтинговая таблица организаций'!K325</f>
        <v>8</v>
      </c>
      <c r="T336" s="12">
        <f>'Рейтинговая таблица организаций'!L325</f>
        <v>8</v>
      </c>
      <c r="U336" s="12" t="str">
        <f>IF('Рейтинговая таблица организаций'!U325&lt;1,"Отсутствуют комфортные условия",(IF('Рейтинговая таблица организаций'!U325&lt;5,"Количество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6" s="17">
        <f>'Рейтинговая таблица организаций'!U325</f>
        <v>5</v>
      </c>
      <c r="W336" s="12">
        <f>IF('Рейтинговая таблица организаций'!U325&lt;1,0,(IF('Рейтинговая таблица организаций'!U325&lt;4,20,100)))</f>
        <v>100</v>
      </c>
      <c r="X336" s="12" t="s">
        <v>164</v>
      </c>
      <c r="Y336" s="12">
        <f>'Рейтинговая таблица организаций'!X325</f>
        <v>9</v>
      </c>
      <c r="Z336" s="12">
        <f>'Рейтинговая таблица организаций'!Y325</f>
        <v>9</v>
      </c>
      <c r="AA336" s="12" t="str">
        <f>IF('Рейтинговая таблица организаций'!AD325&lt;1,"Отсутствуют условия доступности для инвалидов",(IF('Рейтинговая таблица организаций'!AD325&lt;5,"Количество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6" s="16">
        <f>'Рейтинговая таблица организаций'!AD325</f>
        <v>1</v>
      </c>
      <c r="AC336" s="12">
        <f>IF('Рейтинговая таблица организаций'!AD325&lt;1,0,(IF('Рейтинговая таблица организаций'!AD325&lt;5,20,100)))</f>
        <v>20</v>
      </c>
      <c r="AD336" s="12" t="str">
        <f>IF('Рейтинговая таблица организаций'!AE325&lt;1,"Отсутствуют условия доступности, позволяющие инвалидам получать услуги наравне с другими",(IF('Рейтинговая таблица организаций'!AE325&lt;5,"Количество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6" s="17">
        <f>'Рейтинговая таблица организаций'!AE325</f>
        <v>3</v>
      </c>
      <c r="AF336" s="12">
        <f>IF('Рейтинговая таблица организаций'!AE325&lt;1,0,(IF('Рейтинговая таблица организаций'!AE325&lt;5,20,100)))</f>
        <v>20</v>
      </c>
      <c r="AG336" s="12" t="s">
        <v>165</v>
      </c>
      <c r="AH336" s="12">
        <f>'Рейтинговая таблица организаций'!AF325</f>
        <v>2</v>
      </c>
      <c r="AI336" s="12">
        <f>'Рейтинговая таблица организаций'!AG325</f>
        <v>2</v>
      </c>
      <c r="AJ336" s="12" t="s">
        <v>166</v>
      </c>
      <c r="AK336" s="12">
        <f>'Рейтинговая таблица организаций'!AL325</f>
        <v>9</v>
      </c>
      <c r="AL336" s="12">
        <f>'Рейтинговая таблица организаций'!AM325</f>
        <v>9</v>
      </c>
      <c r="AM336" s="12" t="s">
        <v>167</v>
      </c>
      <c r="AN336" s="12">
        <f>'Рейтинговая таблица организаций'!AN325</f>
        <v>9</v>
      </c>
      <c r="AO336" s="12">
        <f>'Рейтинговая таблица организаций'!AO325</f>
        <v>9</v>
      </c>
      <c r="AP336" s="12" t="s">
        <v>168</v>
      </c>
      <c r="AQ336" s="12">
        <f>'Рейтинговая таблица организаций'!AP325</f>
        <v>8</v>
      </c>
      <c r="AR336" s="12">
        <f>'Рейтинговая таблица организаций'!AQ325</f>
        <v>8</v>
      </c>
      <c r="AS336" s="12" t="s">
        <v>169</v>
      </c>
      <c r="AT336" s="12">
        <f>'Рейтинговая таблица организаций'!AV325</f>
        <v>9</v>
      </c>
      <c r="AU336" s="12">
        <f>'Рейтинговая таблица организаций'!AW325</f>
        <v>9</v>
      </c>
      <c r="AV336" s="12" t="s">
        <v>170</v>
      </c>
      <c r="AW336" s="12">
        <f>'Рейтинговая таблица организаций'!AX325</f>
        <v>9</v>
      </c>
      <c r="AX336" s="12">
        <f>'Рейтинговая таблица организаций'!AY325</f>
        <v>9</v>
      </c>
      <c r="AY336" s="12" t="s">
        <v>171</v>
      </c>
      <c r="AZ336" s="12">
        <f>'Рейтинговая таблица организаций'!AZ325</f>
        <v>9</v>
      </c>
      <c r="BA336" s="12">
        <f>'Рейтинговая таблица организаций'!BA325</f>
        <v>9</v>
      </c>
    </row>
    <row r="337" spans="1:53" ht="15.75">
      <c r="A337" s="9">
        <f>'бланки '!CY328</f>
        <v>325</v>
      </c>
      <c r="B337" s="9" t="str">
        <f>'бланки '!C328</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37" s="9">
        <f>'для bus.gov.ru'!C326</f>
        <v>279</v>
      </c>
      <c r="D337" s="9">
        <f>'для bus.gov.ru'!D326</f>
        <v>222</v>
      </c>
      <c r="E337" s="15">
        <f>'для bus.gov.ru'!H326</f>
        <v>0.79569892473118276</v>
      </c>
      <c r="F337" s="10" t="s">
        <v>160</v>
      </c>
      <c r="G337" s="11">
        <f>'Рейтинговая таблица организаций'!D326</f>
        <v>14</v>
      </c>
      <c r="H337" s="11">
        <f>'Рейтинговая таблица организаций'!E326</f>
        <v>14</v>
      </c>
      <c r="I337" s="10" t="s">
        <v>161</v>
      </c>
      <c r="J337" s="11">
        <f>'Рейтинговая таблица организаций'!F326</f>
        <v>52.5</v>
      </c>
      <c r="K337" s="11">
        <f>'Рейтинговая таблица организаций'!G326</f>
        <v>54</v>
      </c>
      <c r="L337" s="12" t="str">
        <f>IF('Рейтинговая таблица организаций'!H326&lt;1,"Отсутствуют или не функционируют дистанционные способы взаимодействия",(IF('Рейтинговая таблица организаций'!H326&lt;4,"В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7" s="17">
        <f>'Рейтинговая таблица организаций'!H326</f>
        <v>4</v>
      </c>
      <c r="N337" s="12">
        <f>IF('Рейтинговая таблица организаций'!H326&lt;1,0,(IF('Рейтинговая таблица организаций'!H326&lt;4,30,100)))</f>
        <v>100</v>
      </c>
      <c r="O337" s="12" t="s">
        <v>162</v>
      </c>
      <c r="P337" s="12">
        <f>'Рейтинговая таблица организаций'!I326</f>
        <v>122</v>
      </c>
      <c r="Q337" s="12">
        <f>'Рейтинговая таблица организаций'!J326</f>
        <v>126</v>
      </c>
      <c r="R337" s="12" t="s">
        <v>163</v>
      </c>
      <c r="S337" s="12">
        <f>'Рейтинговая таблица организаций'!K326</f>
        <v>157</v>
      </c>
      <c r="T337" s="12">
        <f>'Рейтинговая таблица организаций'!L326</f>
        <v>158</v>
      </c>
      <c r="U337" s="12" t="str">
        <f>IF('Рейтинговая таблица организаций'!U326&lt;1,"Отсутствуют комфортные условия",(IF('Рейтинговая таблица организаций'!U326&lt;5,"Количество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7" s="17">
        <f>'Рейтинговая таблица организаций'!U326</f>
        <v>5</v>
      </c>
      <c r="W337" s="12">
        <f>IF('Рейтинговая таблица организаций'!U326&lt;1,0,(IF('Рейтинговая таблица организаций'!U326&lt;4,20,100)))</f>
        <v>100</v>
      </c>
      <c r="X337" s="12" t="s">
        <v>164</v>
      </c>
      <c r="Y337" s="12">
        <f>'Рейтинговая таблица организаций'!X326</f>
        <v>222</v>
      </c>
      <c r="Z337" s="12">
        <f>'Рейтинговая таблица организаций'!Y326</f>
        <v>222</v>
      </c>
      <c r="AA337" s="12" t="str">
        <f>IF('Рейтинговая таблица организаций'!AD326&lt;1,"Отсутствуют условия доступности для инвалидов",(IF('Рейтинговая таблица организаций'!AD326&lt;5,"Количество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7" s="16">
        <f>'Рейтинговая таблица организаций'!AD326</f>
        <v>2</v>
      </c>
      <c r="AC337" s="12">
        <f>IF('Рейтинговая таблица организаций'!AD326&lt;1,0,(IF('Рейтинговая таблица организаций'!AD326&lt;5,20,100)))</f>
        <v>20</v>
      </c>
      <c r="AD337" s="12" t="str">
        <f>IF('Рейтинговая таблица организаций'!AE326&lt;1,"Отсутствуют условия доступности, позволяющие инвалидам получать услуги наравне с другими",(IF('Рейтинговая таблица организаций'!AE326&lt;5,"Количество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7" s="17">
        <f>'Рейтинговая таблица организаций'!AE326</f>
        <v>3</v>
      </c>
      <c r="AF337" s="12">
        <f>IF('Рейтинговая таблица организаций'!AE326&lt;1,0,(IF('Рейтинговая таблица организаций'!AE326&lt;5,20,100)))</f>
        <v>20</v>
      </c>
      <c r="AG337" s="12" t="s">
        <v>165</v>
      </c>
      <c r="AH337" s="12">
        <f>'Рейтинговая таблица организаций'!AF326</f>
        <v>16</v>
      </c>
      <c r="AI337" s="12">
        <f>'Рейтинговая таблица организаций'!AG326</f>
        <v>16</v>
      </c>
      <c r="AJ337" s="12" t="s">
        <v>166</v>
      </c>
      <c r="AK337" s="12">
        <f>'Рейтинговая таблица организаций'!AL326</f>
        <v>220</v>
      </c>
      <c r="AL337" s="12">
        <f>'Рейтинговая таблица организаций'!AM326</f>
        <v>222</v>
      </c>
      <c r="AM337" s="12" t="s">
        <v>167</v>
      </c>
      <c r="AN337" s="12">
        <f>'Рейтинговая таблица организаций'!AN326</f>
        <v>222</v>
      </c>
      <c r="AO337" s="12">
        <f>'Рейтинговая таблица организаций'!AO326</f>
        <v>222</v>
      </c>
      <c r="AP337" s="12" t="s">
        <v>168</v>
      </c>
      <c r="AQ337" s="12">
        <f>'Рейтинговая таблица организаций'!AP326</f>
        <v>184</v>
      </c>
      <c r="AR337" s="12">
        <f>'Рейтинговая таблица организаций'!AQ326</f>
        <v>189</v>
      </c>
      <c r="AS337" s="12" t="s">
        <v>169</v>
      </c>
      <c r="AT337" s="12">
        <f>'Рейтинговая таблица организаций'!AV326</f>
        <v>221</v>
      </c>
      <c r="AU337" s="12">
        <f>'Рейтинговая таблица организаций'!AW326</f>
        <v>222</v>
      </c>
      <c r="AV337" s="12" t="s">
        <v>170</v>
      </c>
      <c r="AW337" s="12">
        <f>'Рейтинговая таблица организаций'!AX326</f>
        <v>215</v>
      </c>
      <c r="AX337" s="12">
        <f>'Рейтинговая таблица организаций'!AY326</f>
        <v>222</v>
      </c>
      <c r="AY337" s="12" t="s">
        <v>171</v>
      </c>
      <c r="AZ337" s="12">
        <f>'Рейтинговая таблица организаций'!AZ326</f>
        <v>221</v>
      </c>
      <c r="BA337" s="12">
        <f>'Рейтинговая таблица организаций'!BA326</f>
        <v>222</v>
      </c>
    </row>
    <row r="338" spans="1:53" ht="15.75">
      <c r="A338" s="9">
        <f>'бланки '!CY329</f>
        <v>326</v>
      </c>
      <c r="B338" s="9" t="str">
        <f>'бланки '!C329</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38" s="9">
        <f>'для bus.gov.ru'!C327</f>
        <v>48</v>
      </c>
      <c r="D338" s="9">
        <f>'для bus.gov.ru'!D327</f>
        <v>41</v>
      </c>
      <c r="E338" s="15">
        <f>'для bus.gov.ru'!H327</f>
        <v>0.85416666666666663</v>
      </c>
      <c r="F338" s="10" t="s">
        <v>160</v>
      </c>
      <c r="G338" s="11">
        <f>'Рейтинговая таблица организаций'!D327</f>
        <v>14</v>
      </c>
      <c r="H338" s="11">
        <f>'Рейтинговая таблица организаций'!E327</f>
        <v>14</v>
      </c>
      <c r="I338" s="10" t="s">
        <v>161</v>
      </c>
      <c r="J338" s="11">
        <f>'Рейтинговая таблица организаций'!F327</f>
        <v>51.5</v>
      </c>
      <c r="K338" s="11">
        <f>'Рейтинговая таблица организаций'!G327</f>
        <v>55</v>
      </c>
      <c r="L338" s="12" t="str">
        <f>IF('Рейтинговая таблица организаций'!H327&lt;1,"Отсутствуют или не функционируют дистанционные способы взаимодействия",(IF('Рейтинговая таблица организаций'!H327&lt;4,"В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8" s="17">
        <f>'Рейтинговая таблица организаций'!H327</f>
        <v>4</v>
      </c>
      <c r="N338" s="12">
        <f>IF('Рейтинговая таблица организаций'!H327&lt;1,0,(IF('Рейтинговая таблица организаций'!H327&lt;4,30,100)))</f>
        <v>100</v>
      </c>
      <c r="O338" s="12" t="s">
        <v>162</v>
      </c>
      <c r="P338" s="12">
        <f>'Рейтинговая таблица организаций'!I327</f>
        <v>36</v>
      </c>
      <c r="Q338" s="12">
        <f>'Рейтинговая таблица организаций'!J327</f>
        <v>36</v>
      </c>
      <c r="R338" s="12" t="s">
        <v>163</v>
      </c>
      <c r="S338" s="12">
        <f>'Рейтинговая таблица организаций'!K327</f>
        <v>35</v>
      </c>
      <c r="T338" s="12">
        <f>'Рейтинговая таблица организаций'!L327</f>
        <v>36</v>
      </c>
      <c r="U338" s="12" t="str">
        <f>IF('Рейтинговая таблица организаций'!U327&lt;1,"Отсутствуют комфортные условия",(IF('Рейтинговая таблица организаций'!U327&lt;5,"Количество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8" s="17">
        <f>'Рейтинговая таблица организаций'!U327</f>
        <v>5</v>
      </c>
      <c r="W338" s="12">
        <f>IF('Рейтинговая таблица организаций'!U327&lt;1,0,(IF('Рейтинговая таблица организаций'!U327&lt;4,20,100)))</f>
        <v>100</v>
      </c>
      <c r="X338" s="12" t="s">
        <v>164</v>
      </c>
      <c r="Y338" s="12">
        <f>'Рейтинговая таблица организаций'!X327</f>
        <v>41</v>
      </c>
      <c r="Z338" s="12">
        <f>'Рейтинговая таблица организаций'!Y327</f>
        <v>41</v>
      </c>
      <c r="AA338" s="12" t="str">
        <f>IF('Рейтинговая таблица организаций'!AD327&lt;1,"Отсутствуют условия доступности для инвалидов",(IF('Рейтинговая таблица организаций'!AD327&lt;5,"Количество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8" s="16">
        <f>'Рейтинговая таблица организаций'!AD327</f>
        <v>1</v>
      </c>
      <c r="AC338" s="12">
        <f>IF('Рейтинговая таблица организаций'!AD327&lt;1,0,(IF('Рейтинговая таблица организаций'!AD327&lt;5,20,100)))</f>
        <v>20</v>
      </c>
      <c r="AD338" s="12" t="str">
        <f>IF('Рейтинговая таблица организаций'!AE327&lt;1,"Отсутствуют условия доступности, позволяющие инвалидам получать услуги наравне с другими",(IF('Рейтинговая таблица организаций'!AE327&lt;5,"Количество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8" s="17">
        <f>'Рейтинговая таблица организаций'!AE327</f>
        <v>3</v>
      </c>
      <c r="AF338" s="12">
        <f>IF('Рейтинговая таблица организаций'!AE327&lt;1,0,(IF('Рейтинговая таблица организаций'!AE327&lt;5,20,100)))</f>
        <v>20</v>
      </c>
      <c r="AG338" s="12" t="s">
        <v>165</v>
      </c>
      <c r="AH338" s="12">
        <f>'Рейтинговая таблица организаций'!AF327</f>
        <v>3</v>
      </c>
      <c r="AI338" s="12">
        <f>'Рейтинговая таблица организаций'!AG327</f>
        <v>3</v>
      </c>
      <c r="AJ338" s="12" t="s">
        <v>166</v>
      </c>
      <c r="AK338" s="12">
        <f>'Рейтинговая таблица организаций'!AL327</f>
        <v>41</v>
      </c>
      <c r="AL338" s="12">
        <f>'Рейтинговая таблица организаций'!AM327</f>
        <v>41</v>
      </c>
      <c r="AM338" s="12" t="s">
        <v>167</v>
      </c>
      <c r="AN338" s="12">
        <f>'Рейтинговая таблица организаций'!AN327</f>
        <v>41</v>
      </c>
      <c r="AO338" s="12">
        <f>'Рейтинговая таблица организаций'!AO327</f>
        <v>41</v>
      </c>
      <c r="AP338" s="12" t="s">
        <v>168</v>
      </c>
      <c r="AQ338" s="12">
        <f>'Рейтинговая таблица организаций'!AP327</f>
        <v>39</v>
      </c>
      <c r="AR338" s="12">
        <f>'Рейтинговая таблица организаций'!AQ327</f>
        <v>39</v>
      </c>
      <c r="AS338" s="12" t="s">
        <v>169</v>
      </c>
      <c r="AT338" s="12">
        <f>'Рейтинговая таблица организаций'!AV327</f>
        <v>40</v>
      </c>
      <c r="AU338" s="12">
        <f>'Рейтинговая таблица организаций'!AW327</f>
        <v>41</v>
      </c>
      <c r="AV338" s="12" t="s">
        <v>170</v>
      </c>
      <c r="AW338" s="12">
        <f>'Рейтинговая таблица организаций'!AX327</f>
        <v>41</v>
      </c>
      <c r="AX338" s="12">
        <f>'Рейтинговая таблица организаций'!AY327</f>
        <v>41</v>
      </c>
      <c r="AY338" s="12" t="s">
        <v>171</v>
      </c>
      <c r="AZ338" s="12">
        <f>'Рейтинговая таблица организаций'!AZ327</f>
        <v>40</v>
      </c>
      <c r="BA338" s="12">
        <f>'Рейтинговая таблица организаций'!BA327</f>
        <v>41</v>
      </c>
    </row>
    <row r="339" spans="1:53" ht="15.75">
      <c r="A339" s="9">
        <f>'бланки '!CY330</f>
        <v>327</v>
      </c>
      <c r="B339" s="9" t="str">
        <f>'бланки '!C330</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39" s="9">
        <f>'для bus.gov.ru'!C328</f>
        <v>60</v>
      </c>
      <c r="D339" s="9">
        <f>'для bus.gov.ru'!D328</f>
        <v>46</v>
      </c>
      <c r="E339" s="15">
        <f>'для bus.gov.ru'!H328</f>
        <v>0.76666666666666672</v>
      </c>
      <c r="F339" s="10" t="s">
        <v>160</v>
      </c>
      <c r="G339" s="11">
        <f>'Рейтинговая таблица организаций'!D328</f>
        <v>13</v>
      </c>
      <c r="H339" s="11">
        <f>'Рейтинговая таблица организаций'!E328</f>
        <v>13</v>
      </c>
      <c r="I339" s="10" t="s">
        <v>161</v>
      </c>
      <c r="J339" s="11">
        <f>'Рейтинговая таблица организаций'!F328</f>
        <v>55</v>
      </c>
      <c r="K339" s="11">
        <f>'Рейтинговая таблица организаций'!G328</f>
        <v>56</v>
      </c>
      <c r="L339" s="12" t="str">
        <f>IF('Рейтинговая таблица организаций'!H328&lt;1,"Отсутствуют или не функционируют дистанционные способы взаимодействия",(IF('Рейтинговая таблица организаций'!H328&lt;4,"В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39" s="17">
        <f>'Рейтинговая таблица организаций'!H328</f>
        <v>4</v>
      </c>
      <c r="N339" s="12">
        <f>IF('Рейтинговая таблица организаций'!H328&lt;1,0,(IF('Рейтинговая таблица организаций'!H328&lt;4,30,100)))</f>
        <v>100</v>
      </c>
      <c r="O339" s="12" t="s">
        <v>162</v>
      </c>
      <c r="P339" s="12">
        <f>'Рейтинговая таблица организаций'!I328</f>
        <v>45</v>
      </c>
      <c r="Q339" s="12">
        <f>'Рейтинговая таблица организаций'!J328</f>
        <v>45</v>
      </c>
      <c r="R339" s="12" t="s">
        <v>163</v>
      </c>
      <c r="S339" s="12">
        <f>'Рейтинговая таблица организаций'!K328</f>
        <v>41</v>
      </c>
      <c r="T339" s="12">
        <f>'Рейтинговая таблица организаций'!L328</f>
        <v>41</v>
      </c>
      <c r="U339" s="12" t="str">
        <f>IF('Рейтинговая таблица организаций'!U328&lt;1,"Отсутствуют комфортные условия",(IF('Рейтинговая таблица организаций'!U328&lt;5,"Количество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39" s="17">
        <f>'Рейтинговая таблица организаций'!U328</f>
        <v>5</v>
      </c>
      <c r="W339" s="12">
        <f>IF('Рейтинговая таблица организаций'!U328&lt;1,0,(IF('Рейтинговая таблица организаций'!U328&lt;4,20,100)))</f>
        <v>100</v>
      </c>
      <c r="X339" s="12" t="s">
        <v>164</v>
      </c>
      <c r="Y339" s="12">
        <f>'Рейтинговая таблица организаций'!X328</f>
        <v>44</v>
      </c>
      <c r="Z339" s="12">
        <f>'Рейтинговая таблица организаций'!Y328</f>
        <v>46</v>
      </c>
      <c r="AA339" s="12" t="str">
        <f>IF('Рейтинговая таблица организаций'!AD328&lt;1,"Отсутствуют условия доступности для инвалидов",(IF('Рейтинговая таблица организаций'!AD328&lt;5,"Количество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39" s="16">
        <f>'Рейтинговая таблица организаций'!AD328</f>
        <v>3</v>
      </c>
      <c r="AC339" s="12">
        <f>IF('Рейтинговая таблица организаций'!AD328&lt;1,0,(IF('Рейтинговая таблица организаций'!AD328&lt;5,20,100)))</f>
        <v>20</v>
      </c>
      <c r="AD339" s="12" t="str">
        <f>IF('Рейтинговая таблица организаций'!AE328&lt;1,"Отсутствуют условия доступности, позволяющие инвалидам получать услуги наравне с другими",(IF('Рейтинговая таблица организаций'!AE328&lt;5,"Количество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39" s="17">
        <f>'Рейтинговая таблица организаций'!AE328</f>
        <v>3</v>
      </c>
      <c r="AF339" s="12">
        <f>IF('Рейтинговая таблица организаций'!AE328&lt;1,0,(IF('Рейтинговая таблица организаций'!AE328&lt;5,20,100)))</f>
        <v>20</v>
      </c>
      <c r="AG339" s="12" t="s">
        <v>165</v>
      </c>
      <c r="AH339" s="12">
        <f>'Рейтинговая таблица организаций'!AF328</f>
        <v>23</v>
      </c>
      <c r="AI339" s="12">
        <f>'Рейтинговая таблица организаций'!AG328</f>
        <v>24</v>
      </c>
      <c r="AJ339" s="12" t="s">
        <v>166</v>
      </c>
      <c r="AK339" s="12">
        <f>'Рейтинговая таблица организаций'!AL328</f>
        <v>45</v>
      </c>
      <c r="AL339" s="12">
        <f>'Рейтинговая таблица организаций'!AM328</f>
        <v>46</v>
      </c>
      <c r="AM339" s="12" t="s">
        <v>167</v>
      </c>
      <c r="AN339" s="12">
        <f>'Рейтинговая таблица организаций'!AN328</f>
        <v>46</v>
      </c>
      <c r="AO339" s="12">
        <f>'Рейтинговая таблица организаций'!AO328</f>
        <v>46</v>
      </c>
      <c r="AP339" s="12" t="s">
        <v>168</v>
      </c>
      <c r="AQ339" s="12">
        <f>'Рейтинговая таблица организаций'!AP328</f>
        <v>43</v>
      </c>
      <c r="AR339" s="12">
        <f>'Рейтинговая таблица организаций'!AQ328</f>
        <v>43</v>
      </c>
      <c r="AS339" s="12" t="s">
        <v>169</v>
      </c>
      <c r="AT339" s="12">
        <f>'Рейтинговая таблица организаций'!AV328</f>
        <v>45</v>
      </c>
      <c r="AU339" s="12">
        <f>'Рейтинговая таблица организаций'!AW328</f>
        <v>46</v>
      </c>
      <c r="AV339" s="12" t="s">
        <v>170</v>
      </c>
      <c r="AW339" s="12">
        <f>'Рейтинговая таблица организаций'!AX328</f>
        <v>46</v>
      </c>
      <c r="AX339" s="12">
        <f>'Рейтинговая таблица организаций'!AY328</f>
        <v>46</v>
      </c>
      <c r="AY339" s="12" t="s">
        <v>171</v>
      </c>
      <c r="AZ339" s="12">
        <f>'Рейтинговая таблица организаций'!AZ328</f>
        <v>45</v>
      </c>
      <c r="BA339" s="12">
        <f>'Рейтинговая таблица организаций'!BA328</f>
        <v>46</v>
      </c>
    </row>
    <row r="340" spans="1:53" ht="15.75">
      <c r="A340" s="9">
        <f>'бланки '!CY331</f>
        <v>328</v>
      </c>
      <c r="B340" s="9" t="str">
        <f>'бланки '!C331</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40" s="9">
        <f>'для bus.gov.ru'!C329</f>
        <v>9</v>
      </c>
      <c r="D340" s="9">
        <f>'для bus.gov.ru'!D329</f>
        <v>6</v>
      </c>
      <c r="E340" s="15">
        <f>'для bus.gov.ru'!H329</f>
        <v>0.66666666666666663</v>
      </c>
      <c r="F340" s="10" t="s">
        <v>160</v>
      </c>
      <c r="G340" s="11">
        <f>'Рейтинговая таблица организаций'!D329</f>
        <v>14</v>
      </c>
      <c r="H340" s="11">
        <f>'Рейтинговая таблица организаций'!E329</f>
        <v>14</v>
      </c>
      <c r="I340" s="10" t="s">
        <v>161</v>
      </c>
      <c r="J340" s="11">
        <f>'Рейтинговая таблица организаций'!F329</f>
        <v>55</v>
      </c>
      <c r="K340" s="11">
        <f>'Рейтинговая таблица организаций'!G329</f>
        <v>56</v>
      </c>
      <c r="L340" s="12" t="str">
        <f>IF('Рейтинговая таблица организаций'!H329&lt;1,"Отсутствуют или не функционируют дистанционные способы взаимодействия",(IF('Рейтинговая таблица организаций'!H329&lt;4,"В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0" s="17">
        <f>'Рейтинговая таблица организаций'!H329</f>
        <v>4</v>
      </c>
      <c r="N340" s="12">
        <f>IF('Рейтинговая таблица организаций'!H329&lt;1,0,(IF('Рейтинговая таблица организаций'!H329&lt;4,30,100)))</f>
        <v>100</v>
      </c>
      <c r="O340" s="12" t="s">
        <v>162</v>
      </c>
      <c r="P340" s="12">
        <f>'Рейтинговая таблица организаций'!I329</f>
        <v>5</v>
      </c>
      <c r="Q340" s="12">
        <f>'Рейтинговая таблица организаций'!J329</f>
        <v>5</v>
      </c>
      <c r="R340" s="12" t="s">
        <v>163</v>
      </c>
      <c r="S340" s="12">
        <f>'Рейтинговая таблица организаций'!K329</f>
        <v>4</v>
      </c>
      <c r="T340" s="12">
        <f>'Рейтинговая таблица организаций'!L329</f>
        <v>4</v>
      </c>
      <c r="U340" s="12" t="str">
        <f>IF('Рейтинговая таблица организаций'!U329&lt;1,"Отсутствуют комфортные условия",(IF('Рейтинговая таблица организаций'!U329&lt;5,"Количество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0" s="17">
        <f>'Рейтинговая таблица организаций'!U329</f>
        <v>5</v>
      </c>
      <c r="W340" s="12">
        <f>IF('Рейтинговая таблица организаций'!U329&lt;1,0,(IF('Рейтинговая таблица организаций'!U329&lt;4,20,100)))</f>
        <v>100</v>
      </c>
      <c r="X340" s="12" t="s">
        <v>164</v>
      </c>
      <c r="Y340" s="12">
        <f>'Рейтинговая таблица организаций'!X329</f>
        <v>6</v>
      </c>
      <c r="Z340" s="12">
        <f>'Рейтинговая таблица организаций'!Y329</f>
        <v>6</v>
      </c>
      <c r="AA340" s="12" t="str">
        <f>IF('Рейтинговая таблица организаций'!AD329&lt;1,"Отсутствуют условия доступности для инвалидов",(IF('Рейтинговая таблица организаций'!AD329&lt;5,"Количество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0" s="16">
        <f>'Рейтинговая таблица организаций'!AD329</f>
        <v>0</v>
      </c>
      <c r="AC340" s="12">
        <f>IF('Рейтинговая таблица организаций'!AD329&lt;1,0,(IF('Рейтинговая таблица организаций'!AD329&lt;5,20,100)))</f>
        <v>0</v>
      </c>
      <c r="AD340" s="12" t="str">
        <f>IF('Рейтинговая таблица организаций'!AE329&lt;1,"Отсутствуют условия доступности, позволяющие инвалидам получать услуги наравне с другими",(IF('Рейтинговая таблица организаций'!AE329&lt;5,"Количество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0" s="17">
        <f>'Рейтинговая таблица организаций'!AE329</f>
        <v>3</v>
      </c>
      <c r="AF340" s="12">
        <f>IF('Рейтинговая таблица организаций'!AE329&lt;1,0,(IF('Рейтинговая таблица организаций'!AE329&lt;5,20,100)))</f>
        <v>20</v>
      </c>
      <c r="AG340" s="12" t="s">
        <v>165</v>
      </c>
      <c r="AH340" s="12">
        <f>'Рейтинговая таблица организаций'!AF329</f>
        <v>1</v>
      </c>
      <c r="AI340" s="12">
        <f>'Рейтинговая таблица организаций'!AG329</f>
        <v>1</v>
      </c>
      <c r="AJ340" s="12" t="s">
        <v>166</v>
      </c>
      <c r="AK340" s="12">
        <f>'Рейтинговая таблица организаций'!AL329</f>
        <v>6</v>
      </c>
      <c r="AL340" s="12">
        <f>'Рейтинговая таблица организаций'!AM329</f>
        <v>6</v>
      </c>
      <c r="AM340" s="12" t="s">
        <v>167</v>
      </c>
      <c r="AN340" s="12">
        <f>'Рейтинговая таблица организаций'!AN329</f>
        <v>6</v>
      </c>
      <c r="AO340" s="12">
        <f>'Рейтинговая таблица организаций'!AO329</f>
        <v>6</v>
      </c>
      <c r="AP340" s="12" t="s">
        <v>168</v>
      </c>
      <c r="AQ340" s="12">
        <f>'Рейтинговая таблица организаций'!AP329</f>
        <v>3</v>
      </c>
      <c r="AR340" s="12">
        <f>'Рейтинговая таблица организаций'!AQ329</f>
        <v>3</v>
      </c>
      <c r="AS340" s="12" t="s">
        <v>169</v>
      </c>
      <c r="AT340" s="12">
        <f>'Рейтинговая таблица организаций'!AV329</f>
        <v>6</v>
      </c>
      <c r="AU340" s="12">
        <f>'Рейтинговая таблица организаций'!AW329</f>
        <v>6</v>
      </c>
      <c r="AV340" s="12" t="s">
        <v>170</v>
      </c>
      <c r="AW340" s="12">
        <f>'Рейтинговая таблица организаций'!AX329</f>
        <v>6</v>
      </c>
      <c r="AX340" s="12">
        <f>'Рейтинговая таблица организаций'!AY329</f>
        <v>6</v>
      </c>
      <c r="AY340" s="12" t="s">
        <v>171</v>
      </c>
      <c r="AZ340" s="12">
        <f>'Рейтинговая таблица организаций'!AZ329</f>
        <v>6</v>
      </c>
      <c r="BA340" s="12">
        <f>'Рейтинговая таблица организаций'!BA329</f>
        <v>6</v>
      </c>
    </row>
    <row r="341" spans="1:53" ht="15.75">
      <c r="A341" s="9">
        <f>'бланки '!CY332</f>
        <v>329</v>
      </c>
      <c r="B341" s="9" t="str">
        <f>'бланки '!C332</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41" s="9">
        <f>'для bus.gov.ru'!C330</f>
        <v>19</v>
      </c>
      <c r="D341" s="9">
        <f>'для bus.gov.ru'!D330</f>
        <v>14</v>
      </c>
      <c r="E341" s="15">
        <f>'для bus.gov.ru'!H330</f>
        <v>0.73684210526315785</v>
      </c>
      <c r="F341" s="10" t="s">
        <v>160</v>
      </c>
      <c r="G341" s="11">
        <f>'Рейтинговая таблица организаций'!D330</f>
        <v>13</v>
      </c>
      <c r="H341" s="11">
        <f>'Рейтинговая таблица организаций'!E330</f>
        <v>13</v>
      </c>
      <c r="I341" s="10" t="s">
        <v>161</v>
      </c>
      <c r="J341" s="11">
        <f>'Рейтинговая таблица организаций'!F330</f>
        <v>38.5</v>
      </c>
      <c r="K341" s="11">
        <f>'Рейтинговая таблица организаций'!G330</f>
        <v>52</v>
      </c>
      <c r="L341" s="12" t="str">
        <f>IF('Рейтинговая таблица организаций'!H330&lt;1,"Отсутствуют или не функционируют дистанционные способы взаимодействия",(IF('Рейтинговая таблица организаций'!H330&lt;4,"В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1" s="17">
        <f>'Рейтинговая таблица организаций'!H330</f>
        <v>4</v>
      </c>
      <c r="N341" s="12">
        <f>IF('Рейтинговая таблица организаций'!H330&lt;1,0,(IF('Рейтинговая таблица организаций'!H330&lt;4,30,100)))</f>
        <v>100</v>
      </c>
      <c r="O341" s="12" t="s">
        <v>162</v>
      </c>
      <c r="P341" s="12">
        <f>'Рейтинговая таблица организаций'!I330</f>
        <v>14</v>
      </c>
      <c r="Q341" s="12">
        <f>'Рейтинговая таблица организаций'!J330</f>
        <v>14</v>
      </c>
      <c r="R341" s="12" t="s">
        <v>163</v>
      </c>
      <c r="S341" s="12">
        <f>'Рейтинговая таблица организаций'!K330</f>
        <v>13</v>
      </c>
      <c r="T341" s="12">
        <f>'Рейтинговая таблица организаций'!L330</f>
        <v>13</v>
      </c>
      <c r="U341" s="12" t="str">
        <f>IF('Рейтинговая таблица организаций'!U330&lt;1,"Отсутствуют комфортные условия",(IF('Рейтинговая таблица организаций'!U330&lt;5,"Количество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1" s="17">
        <f>'Рейтинговая таблица организаций'!U330</f>
        <v>5</v>
      </c>
      <c r="W341" s="12">
        <f>IF('Рейтинговая таблица организаций'!U330&lt;1,0,(IF('Рейтинговая таблица организаций'!U330&lt;4,20,100)))</f>
        <v>100</v>
      </c>
      <c r="X341" s="12" t="s">
        <v>164</v>
      </c>
      <c r="Y341" s="12">
        <f>'Рейтинговая таблица организаций'!X330</f>
        <v>14</v>
      </c>
      <c r="Z341" s="12">
        <f>'Рейтинговая таблица организаций'!Y330</f>
        <v>14</v>
      </c>
      <c r="AA341" s="12" t="str">
        <f>IF('Рейтинговая таблица организаций'!AD330&lt;1,"Отсутствуют условия доступности для инвалидов",(IF('Рейтинговая таблица организаций'!AD330&lt;5,"Количество условий доступности организации для инвалидов (от одного до четырех)","Наличие пяти и более условий доступности для инвалидов")))</f>
        <v>Отсутствуют условия доступности для инвалидов</v>
      </c>
      <c r="AB341" s="16">
        <f>'Рейтинговая таблица организаций'!AD330</f>
        <v>0</v>
      </c>
      <c r="AC341" s="12">
        <f>IF('Рейтинговая таблица организаций'!AD330&lt;1,0,(IF('Рейтинговая таблица организаций'!AD330&lt;5,20,100)))</f>
        <v>0</v>
      </c>
      <c r="AD341" s="12" t="str">
        <f>IF('Рейтинговая таблица организаций'!AE330&lt;1,"Отсутствуют условия доступности, позволяющие инвалидам получать услуги наравне с другими",(IF('Рейтинговая таблица организаций'!AE330&lt;5,"Количество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1" s="17">
        <f>'Рейтинговая таблица организаций'!AE330</f>
        <v>2</v>
      </c>
      <c r="AF341" s="12">
        <f>IF('Рейтинговая таблица организаций'!AE330&lt;1,0,(IF('Рейтинговая таблица организаций'!AE330&lt;5,20,100)))</f>
        <v>20</v>
      </c>
      <c r="AG341" s="12" t="s">
        <v>165</v>
      </c>
      <c r="AH341" s="12">
        <f>'Рейтинговая таблица организаций'!AF330</f>
        <v>7</v>
      </c>
      <c r="AI341" s="12">
        <f>'Рейтинговая таблица организаций'!AG330</f>
        <v>8</v>
      </c>
      <c r="AJ341" s="12" t="s">
        <v>166</v>
      </c>
      <c r="AK341" s="12">
        <f>'Рейтинговая таблица организаций'!AL330</f>
        <v>14</v>
      </c>
      <c r="AL341" s="12">
        <f>'Рейтинговая таблица организаций'!AM330</f>
        <v>14</v>
      </c>
      <c r="AM341" s="12" t="s">
        <v>167</v>
      </c>
      <c r="AN341" s="12">
        <f>'Рейтинговая таблица организаций'!AN330</f>
        <v>14</v>
      </c>
      <c r="AO341" s="12">
        <f>'Рейтинговая таблица организаций'!AO330</f>
        <v>14</v>
      </c>
      <c r="AP341" s="12" t="s">
        <v>168</v>
      </c>
      <c r="AQ341" s="12">
        <f>'Рейтинговая таблица организаций'!AP330</f>
        <v>12</v>
      </c>
      <c r="AR341" s="12">
        <f>'Рейтинговая таблица организаций'!AQ330</f>
        <v>12</v>
      </c>
      <c r="AS341" s="12" t="s">
        <v>169</v>
      </c>
      <c r="AT341" s="12">
        <f>'Рейтинговая таблица организаций'!AV330</f>
        <v>14</v>
      </c>
      <c r="AU341" s="12">
        <f>'Рейтинговая таблица организаций'!AW330</f>
        <v>14</v>
      </c>
      <c r="AV341" s="12" t="s">
        <v>170</v>
      </c>
      <c r="AW341" s="12">
        <f>'Рейтинговая таблица организаций'!AX330</f>
        <v>14</v>
      </c>
      <c r="AX341" s="12">
        <f>'Рейтинговая таблица организаций'!AY330</f>
        <v>14</v>
      </c>
      <c r="AY341" s="12" t="s">
        <v>171</v>
      </c>
      <c r="AZ341" s="12">
        <f>'Рейтинговая таблица организаций'!AZ330</f>
        <v>14</v>
      </c>
      <c r="BA341" s="12">
        <f>'Рейтинговая таблица организаций'!BA330</f>
        <v>14</v>
      </c>
    </row>
    <row r="342" spans="1:53" ht="15.75">
      <c r="A342" s="9">
        <f>'бланки '!CY333</f>
        <v>330</v>
      </c>
      <c r="B342" s="9" t="str">
        <f>'бланки '!C333</f>
        <v>Муниципальное бюджетное общеобразовательное учреждение «Оревская средняя общеобразовательная школа» Краснозоренского района Орловской области</v>
      </c>
      <c r="C342" s="9">
        <f>'для bus.gov.ru'!C331</f>
        <v>40</v>
      </c>
      <c r="D342" s="9">
        <f>'для bus.gov.ru'!D331</f>
        <v>36</v>
      </c>
      <c r="E342" s="15">
        <f>'для bus.gov.ru'!H331</f>
        <v>0.9</v>
      </c>
      <c r="F342" s="10" t="s">
        <v>160</v>
      </c>
      <c r="G342" s="11">
        <f>'Рейтинговая таблица организаций'!D331</f>
        <v>13</v>
      </c>
      <c r="H342" s="11">
        <f>'Рейтинговая таблица организаций'!E331</f>
        <v>13</v>
      </c>
      <c r="I342" s="10" t="s">
        <v>161</v>
      </c>
      <c r="J342" s="11">
        <f>'Рейтинговая таблица организаций'!F331</f>
        <v>52</v>
      </c>
      <c r="K342" s="11">
        <f>'Рейтинговая таблица организаций'!G331</f>
        <v>56</v>
      </c>
      <c r="L342" s="12" t="str">
        <f>IF('Рейтинговая таблица организаций'!H331&lt;1,"Отсутствуют или не функционируют дистанционные способы взаимодействия",(IF('Рейтинговая таблица организаций'!H331&lt;4,"В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2" s="17">
        <f>'Рейтинговая таблица организаций'!H331</f>
        <v>4</v>
      </c>
      <c r="N342" s="12">
        <f>IF('Рейтинговая таблица организаций'!H331&lt;1,0,(IF('Рейтинговая таблица организаций'!H331&lt;4,30,100)))</f>
        <v>100</v>
      </c>
      <c r="O342" s="12" t="s">
        <v>162</v>
      </c>
      <c r="P342" s="12">
        <f>'Рейтинговая таблица организаций'!I331</f>
        <v>31</v>
      </c>
      <c r="Q342" s="12">
        <f>'Рейтинговая таблица организаций'!J331</f>
        <v>31</v>
      </c>
      <c r="R342" s="12" t="s">
        <v>163</v>
      </c>
      <c r="S342" s="12">
        <f>'Рейтинговая таблица организаций'!K331</f>
        <v>31</v>
      </c>
      <c r="T342" s="12">
        <f>'Рейтинговая таблица организаций'!L331</f>
        <v>31</v>
      </c>
      <c r="U342" s="12" t="str">
        <f>IF('Рейтинговая таблица организаций'!U331&lt;1,"Отсутствуют комфортные условия",(IF('Рейтинговая таблица организаций'!U331&lt;5,"Количество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2" s="17">
        <f>'Рейтинговая таблица организаций'!U331</f>
        <v>5</v>
      </c>
      <c r="W342" s="12">
        <f>IF('Рейтинговая таблица организаций'!U331&lt;1,0,(IF('Рейтинговая таблица организаций'!U331&lt;4,20,100)))</f>
        <v>100</v>
      </c>
      <c r="X342" s="12" t="s">
        <v>164</v>
      </c>
      <c r="Y342" s="12">
        <f>'Рейтинговая таблица организаций'!X331</f>
        <v>36</v>
      </c>
      <c r="Z342" s="12">
        <f>'Рейтинговая таблица организаций'!Y331</f>
        <v>36</v>
      </c>
      <c r="AA342" s="12" t="str">
        <f>IF('Рейтинговая таблица организаций'!AD331&lt;1,"Отсутствуют условия доступности для инвалидов",(IF('Рейтинговая таблица организаций'!AD331&lt;5,"Количество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2" s="16">
        <f>'Рейтинговая таблица организаций'!AD331</f>
        <v>2</v>
      </c>
      <c r="AC342" s="12">
        <f>IF('Рейтинговая таблица организаций'!AD331&lt;1,0,(IF('Рейтинговая таблица организаций'!AD331&lt;5,20,100)))</f>
        <v>20</v>
      </c>
      <c r="AD342" s="12" t="str">
        <f>IF('Рейтинговая таблица организаций'!AE331&lt;1,"Отсутствуют условия доступности, позволяющие инвалидам получать услуги наравне с другими",(IF('Рейтинговая таблица организаций'!AE331&lt;5,"Количество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2" s="17">
        <f>'Рейтинговая таблица организаций'!AE331</f>
        <v>3</v>
      </c>
      <c r="AF342" s="12">
        <f>IF('Рейтинговая таблица организаций'!AE331&lt;1,0,(IF('Рейтинговая таблица организаций'!AE331&lt;5,20,100)))</f>
        <v>20</v>
      </c>
      <c r="AG342" s="12" t="s">
        <v>165</v>
      </c>
      <c r="AH342" s="12">
        <f>'Рейтинговая таблица организаций'!AF331</f>
        <v>5</v>
      </c>
      <c r="AI342" s="12">
        <f>'Рейтинговая таблица организаций'!AG331</f>
        <v>5</v>
      </c>
      <c r="AJ342" s="12" t="s">
        <v>166</v>
      </c>
      <c r="AK342" s="12">
        <f>'Рейтинговая таблица организаций'!AL331</f>
        <v>36</v>
      </c>
      <c r="AL342" s="12">
        <f>'Рейтинговая таблица организаций'!AM331</f>
        <v>36</v>
      </c>
      <c r="AM342" s="12" t="s">
        <v>167</v>
      </c>
      <c r="AN342" s="12">
        <f>'Рейтинговая таблица организаций'!AN331</f>
        <v>35</v>
      </c>
      <c r="AO342" s="12">
        <f>'Рейтинговая таблица организаций'!AO331</f>
        <v>36</v>
      </c>
      <c r="AP342" s="12" t="s">
        <v>168</v>
      </c>
      <c r="AQ342" s="12">
        <f>'Рейтинговая таблица организаций'!AP331</f>
        <v>34</v>
      </c>
      <c r="AR342" s="12">
        <f>'Рейтинговая таблица организаций'!AQ331</f>
        <v>35</v>
      </c>
      <c r="AS342" s="12" t="s">
        <v>169</v>
      </c>
      <c r="AT342" s="12">
        <f>'Рейтинговая таблица организаций'!AV331</f>
        <v>36</v>
      </c>
      <c r="AU342" s="12">
        <f>'Рейтинговая таблица организаций'!AW331</f>
        <v>36</v>
      </c>
      <c r="AV342" s="12" t="s">
        <v>170</v>
      </c>
      <c r="AW342" s="12">
        <f>'Рейтинговая таблица организаций'!AX331</f>
        <v>35</v>
      </c>
      <c r="AX342" s="12">
        <f>'Рейтинговая таблица организаций'!AY331</f>
        <v>36</v>
      </c>
      <c r="AY342" s="12" t="s">
        <v>171</v>
      </c>
      <c r="AZ342" s="12">
        <f>'Рейтинговая таблица организаций'!AZ331</f>
        <v>36</v>
      </c>
      <c r="BA342" s="12">
        <f>'Рейтинговая таблица организаций'!BA331</f>
        <v>36</v>
      </c>
    </row>
    <row r="343" spans="1:53" ht="15.75">
      <c r="A343" s="9">
        <f>'бланки '!CY334</f>
        <v>331</v>
      </c>
      <c r="B343" s="9" t="str">
        <f>'бланки '!C334</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43" s="9">
        <f>'для bus.gov.ru'!C332</f>
        <v>40</v>
      </c>
      <c r="D343" s="9">
        <f>'для bus.gov.ru'!D332</f>
        <v>31</v>
      </c>
      <c r="E343" s="15">
        <f>'для bus.gov.ru'!H332</f>
        <v>0.77500000000000002</v>
      </c>
      <c r="F343" s="10" t="s">
        <v>160</v>
      </c>
      <c r="G343" s="11">
        <f>'Рейтинговая таблица организаций'!D332</f>
        <v>13</v>
      </c>
      <c r="H343" s="11">
        <f>'Рейтинговая таблица организаций'!E332</f>
        <v>13</v>
      </c>
      <c r="I343" s="10" t="s">
        <v>161</v>
      </c>
      <c r="J343" s="11">
        <f>'Рейтинговая таблица организаций'!F332</f>
        <v>48.5</v>
      </c>
      <c r="K343" s="11">
        <f>'Рейтинговая таблица организаций'!G332</f>
        <v>54</v>
      </c>
      <c r="L343" s="12" t="str">
        <f>IF('Рейтинговая таблица организаций'!H332&lt;1,"Отсутствуют или не функционируют дистанционные способы взаимодействия",(IF('Рейтинговая таблица организаций'!H332&lt;4,"В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Количество  функционирующих дистанционных способов взаимодействия (от одного до трех способов включительно)</v>
      </c>
      <c r="M343" s="17">
        <f>'Рейтинговая таблица организаций'!H332</f>
        <v>4</v>
      </c>
      <c r="N343" s="12">
        <f>IF('Рейтинговая таблица организаций'!H332&lt;1,0,(IF('Рейтинговая таблица организаций'!H332&lt;4,30,100)))</f>
        <v>100</v>
      </c>
      <c r="O343" s="12" t="s">
        <v>162</v>
      </c>
      <c r="P343" s="12">
        <f>'Рейтинговая таблица организаций'!I332</f>
        <v>28</v>
      </c>
      <c r="Q343" s="12">
        <f>'Рейтинговая таблица организаций'!J332</f>
        <v>29</v>
      </c>
      <c r="R343" s="12" t="s">
        <v>163</v>
      </c>
      <c r="S343" s="12">
        <f>'Рейтинговая таблица организаций'!K332</f>
        <v>24</v>
      </c>
      <c r="T343" s="12">
        <f>'Рейтинговая таблица организаций'!L332</f>
        <v>24</v>
      </c>
      <c r="U343" s="12" t="str">
        <f>IF('Рейтинговая таблица организаций'!U332&lt;1,"Отсутствуют комфортные условия",(IF('Рейтинговая таблица организаций'!U332&lt;5,"Количество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3" s="17">
        <f>'Рейтинговая таблица организаций'!U332</f>
        <v>5</v>
      </c>
      <c r="W343" s="12">
        <f>IF('Рейтинговая таблица организаций'!U332&lt;1,0,(IF('Рейтинговая таблица организаций'!U332&lt;4,20,100)))</f>
        <v>100</v>
      </c>
      <c r="X343" s="12" t="s">
        <v>164</v>
      </c>
      <c r="Y343" s="12">
        <f>'Рейтинговая таблица организаций'!X332</f>
        <v>31</v>
      </c>
      <c r="Z343" s="12">
        <f>'Рейтинговая таблица организаций'!Y332</f>
        <v>31</v>
      </c>
      <c r="AA343" s="12" t="str">
        <f>IF('Рейтинговая таблица организаций'!AD332&lt;1,"Отсутствуют условия доступности для инвалидов",(IF('Рейтинговая таблица организаций'!AD332&lt;5,"Количество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3" s="16">
        <f>'Рейтинговая таблица организаций'!AD332</f>
        <v>1</v>
      </c>
      <c r="AC343" s="12">
        <f>IF('Рейтинговая таблица организаций'!AD332&lt;1,0,(IF('Рейтинговая таблица организаций'!AD332&lt;5,20,100)))</f>
        <v>20</v>
      </c>
      <c r="AD343" s="12" t="str">
        <f>IF('Рейтинговая таблица организаций'!AE332&lt;1,"Отсутствуют условия доступности, позволяющие инвалидам получать услуги наравне с другими",(IF('Рейтинговая таблица организаций'!AE332&lt;5,"Количество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3" s="17">
        <f>'Рейтинговая таблица организаций'!AE332</f>
        <v>3</v>
      </c>
      <c r="AF343" s="12">
        <f>IF('Рейтинговая таблица организаций'!AE332&lt;1,0,(IF('Рейтинговая таблица организаций'!AE332&lt;5,20,100)))</f>
        <v>20</v>
      </c>
      <c r="AG343" s="12" t="s">
        <v>165</v>
      </c>
      <c r="AH343" s="12">
        <f>'Рейтинговая таблица организаций'!AF332</f>
        <v>10</v>
      </c>
      <c r="AI343" s="12">
        <f>'Рейтинговая таблица организаций'!AG332</f>
        <v>11</v>
      </c>
      <c r="AJ343" s="12" t="s">
        <v>166</v>
      </c>
      <c r="AK343" s="12">
        <f>'Рейтинговая таблица организаций'!AL332</f>
        <v>30</v>
      </c>
      <c r="AL343" s="12">
        <f>'Рейтинговая таблица организаций'!AM332</f>
        <v>31</v>
      </c>
      <c r="AM343" s="12" t="s">
        <v>167</v>
      </c>
      <c r="AN343" s="12">
        <f>'Рейтинговая таблица организаций'!AN332</f>
        <v>30</v>
      </c>
      <c r="AO343" s="12">
        <f>'Рейтинговая таблица организаций'!AO332</f>
        <v>31</v>
      </c>
      <c r="AP343" s="12" t="s">
        <v>168</v>
      </c>
      <c r="AQ343" s="12">
        <f>'Рейтинговая таблица организаций'!AP332</f>
        <v>26</v>
      </c>
      <c r="AR343" s="12">
        <f>'Рейтинговая таблица организаций'!AQ332</f>
        <v>27</v>
      </c>
      <c r="AS343" s="12" t="s">
        <v>169</v>
      </c>
      <c r="AT343" s="12">
        <f>'Рейтинговая таблица организаций'!AV332</f>
        <v>31</v>
      </c>
      <c r="AU343" s="12">
        <f>'Рейтинговая таблица организаций'!AW332</f>
        <v>31</v>
      </c>
      <c r="AV343" s="12" t="s">
        <v>170</v>
      </c>
      <c r="AW343" s="12">
        <f>'Рейтинговая таблица организаций'!AX332</f>
        <v>31</v>
      </c>
      <c r="AX343" s="12">
        <f>'Рейтинговая таблица организаций'!AY332</f>
        <v>31</v>
      </c>
      <c r="AY343" s="12" t="s">
        <v>171</v>
      </c>
      <c r="AZ343" s="12">
        <f>'Рейтинговая таблица организаций'!AZ332</f>
        <v>31</v>
      </c>
      <c r="BA343" s="12">
        <f>'Рейтинговая таблица организаций'!BA332</f>
        <v>31</v>
      </c>
    </row>
    <row r="344" spans="1:53" ht="15.75">
      <c r="A344" s="9">
        <f>'бланки '!CY335</f>
        <v>332</v>
      </c>
      <c r="B344" s="9" t="str">
        <f>'бланки '!C335</f>
        <v>Бюджетное общеобразовательное учреждение Орловской области «Мезенский лицей»</v>
      </c>
      <c r="C344" s="9">
        <f>'для bus.gov.ru'!C333</f>
        <v>261</v>
      </c>
      <c r="D344" s="9">
        <f>'для bus.gov.ru'!D333</f>
        <v>164</v>
      </c>
      <c r="E344" s="15">
        <f>'для bus.gov.ru'!H333</f>
        <v>0.62835249042145591</v>
      </c>
      <c r="F344" s="10" t="s">
        <v>160</v>
      </c>
      <c r="G344" s="11">
        <f>'Рейтинговая таблица организаций'!D333</f>
        <v>13</v>
      </c>
      <c r="H344" s="11">
        <f>'Рейтинговая таблица организаций'!E333</f>
        <v>13</v>
      </c>
      <c r="I344" s="10" t="s">
        <v>161</v>
      </c>
      <c r="J344" s="11">
        <f>'Рейтинговая таблица организаций'!F333</f>
        <v>54</v>
      </c>
      <c r="K344" s="11">
        <f>'Рейтинговая таблица организаций'!G333</f>
        <v>54</v>
      </c>
      <c r="L344" s="12" t="str">
        <f>IF('Рейтинговая таблица организаций'!H333&lt;1,"Отсутствуют или не функционируют дистанционные способы взаимодействия",(IF('Рейтинговая таблица организаций'!H333&lt;4,"В наличии и функционируют более трех  дистанционных способов взаимодействия","Количество  функционирующих дистанционных способов взаимодействия (от одного до трех способов включительно)")))</f>
        <v>В наличии и функционируют более трех  дистанционных способов взаимодействия</v>
      </c>
      <c r="M344" s="17">
        <f>'Рейтинговая таблица организаций'!H333</f>
        <v>3</v>
      </c>
      <c r="N344" s="12">
        <f>IF('Рейтинговая таблица организаций'!H333&lt;1,0,(IF('Рейтинговая таблица организаций'!H333&lt;4,30,100)))</f>
        <v>30</v>
      </c>
      <c r="O344" s="12" t="s">
        <v>162</v>
      </c>
      <c r="P344" s="12">
        <f>'Рейтинговая таблица организаций'!I333</f>
        <v>160</v>
      </c>
      <c r="Q344" s="12">
        <f>'Рейтинговая таблица организаций'!J333</f>
        <v>160</v>
      </c>
      <c r="R344" s="12" t="s">
        <v>163</v>
      </c>
      <c r="S344" s="12">
        <f>'Рейтинговая таблица организаций'!K333</f>
        <v>152</v>
      </c>
      <c r="T344" s="12">
        <f>'Рейтинговая таблица организаций'!L333</f>
        <v>155</v>
      </c>
      <c r="U344" s="12" t="str">
        <f>IF('Рейтинговая таблица организаций'!U333&lt;1,"Отсутствуют комфортные условия",(IF('Рейтинговая таблица организаций'!U333&lt;5,"Количество комфортных условий для предоставления услуг (от одного до четырех включительно)","Наличие пяти  и более комфортных условий для предоставления услуг")))</f>
        <v>Наличие пяти  и более комфортных условий для предоставления услуг</v>
      </c>
      <c r="V344" s="17">
        <f>'Рейтинговая таблица организаций'!U333</f>
        <v>5</v>
      </c>
      <c r="W344" s="12">
        <f>IF('Рейтинговая таблица организаций'!U333&lt;1,0,(IF('Рейтинговая таблица организаций'!U333&lt;4,20,100)))</f>
        <v>100</v>
      </c>
      <c r="X344" s="12" t="s">
        <v>164</v>
      </c>
      <c r="Y344" s="12">
        <f>'Рейтинговая таблица организаций'!X333</f>
        <v>164</v>
      </c>
      <c r="Z344" s="12">
        <f>'Рейтинговая таблица организаций'!Y333</f>
        <v>164</v>
      </c>
      <c r="AA344" s="12" t="str">
        <f>IF('Рейтинговая таблица организаций'!AD333&lt;1,"Отсутствуют условия доступности для инвалидов",(IF('Рейтинговая таблица организаций'!AD333&lt;5,"Количество условий доступности организации для инвалидов (от одного до четырех)","Наличие пяти и более условий доступности для инвалидов")))</f>
        <v>Количество условий доступности организации для инвалидов (от одного до четырех)</v>
      </c>
      <c r="AB344" s="16">
        <f>'Рейтинговая таблица организаций'!AD333</f>
        <v>2</v>
      </c>
      <c r="AC344" s="12">
        <f>IF('Рейтинговая таблица организаций'!AD333&lt;1,0,(IF('Рейтинговая таблица организаций'!AD333&lt;5,20,100)))</f>
        <v>20</v>
      </c>
      <c r="AD344" s="12" t="str">
        <f>IF('Рейтинговая таблица организаций'!AE333&lt;1,"Отсутствуют условия доступности, позволяющие инвалидам получать услуги наравне с другими",(IF('Рейтинговая таблица организаций'!AE333&lt;5,"Количество условий доступности, позволяющих инвалидам получать услуги наравне с другими (от одного до четырех)","Наличие пяти и более условий  доступности")))</f>
        <v>Количество условий доступности, позволяющих инвалидам получать услуги наравне с другими (от одного до четырех)</v>
      </c>
      <c r="AE344" s="17">
        <f>'Рейтинговая таблица организаций'!AE333</f>
        <v>3</v>
      </c>
      <c r="AF344" s="12">
        <f>IF('Рейтинговая таблица организаций'!AE333&lt;1,0,(IF('Рейтинговая таблица организаций'!AE333&lt;5,20,100)))</f>
        <v>20</v>
      </c>
      <c r="AG344" s="12" t="s">
        <v>165</v>
      </c>
      <c r="AH344" s="12">
        <f>'Рейтинговая таблица организаций'!AF333</f>
        <v>143</v>
      </c>
      <c r="AI344" s="12">
        <f>'Рейтинговая таблица организаций'!AG333</f>
        <v>150</v>
      </c>
      <c r="AJ344" s="12" t="s">
        <v>166</v>
      </c>
      <c r="AK344" s="12">
        <f>'Рейтинговая таблица организаций'!AL333</f>
        <v>162</v>
      </c>
      <c r="AL344" s="12">
        <f>'Рейтинговая таблица организаций'!AM333</f>
        <v>164</v>
      </c>
      <c r="AM344" s="12" t="s">
        <v>167</v>
      </c>
      <c r="AN344" s="12">
        <f>'Рейтинговая таблица организаций'!AN333</f>
        <v>162</v>
      </c>
      <c r="AO344" s="12">
        <f>'Рейтинговая таблица организаций'!AO333</f>
        <v>164</v>
      </c>
      <c r="AP344" s="12" t="s">
        <v>168</v>
      </c>
      <c r="AQ344" s="12">
        <f>'Рейтинговая таблица организаций'!AP333</f>
        <v>153</v>
      </c>
      <c r="AR344" s="12">
        <f>'Рейтинговая таблица организаций'!AQ333</f>
        <v>157</v>
      </c>
      <c r="AS344" s="12" t="s">
        <v>169</v>
      </c>
      <c r="AT344" s="12">
        <f>'Рейтинговая таблица организаций'!AV333</f>
        <v>161</v>
      </c>
      <c r="AU344" s="12">
        <f>'Рейтинговая таблица организаций'!AW333</f>
        <v>164</v>
      </c>
      <c r="AV344" s="12" t="s">
        <v>170</v>
      </c>
      <c r="AW344" s="12">
        <f>'Рейтинговая таблица организаций'!AX333</f>
        <v>163</v>
      </c>
      <c r="AX344" s="12">
        <f>'Рейтинговая таблица организаций'!AY333</f>
        <v>164</v>
      </c>
      <c r="AY344" s="12" t="s">
        <v>171</v>
      </c>
      <c r="AZ344" s="12">
        <f>'Рейтинговая таблица организаций'!AZ333</f>
        <v>163</v>
      </c>
      <c r="BA344" s="12">
        <f>'Рейтинговая таблица организаций'!BA333</f>
        <v>164</v>
      </c>
    </row>
  </sheetData>
  <autoFilter ref="A14:BA73">
    <filterColumn colId="6" showButton="0"/>
    <filterColumn colId="9" showButton="0"/>
    <filterColumn colId="12" showButton="0"/>
    <filterColumn colId="15" showButton="0"/>
    <filterColumn colId="18" showButton="0"/>
    <filterColumn colId="21" showButton="0"/>
    <filterColumn colId="24" showButton="0"/>
    <filterColumn colId="27" showButton="0"/>
    <filterColumn colId="30" showButton="0"/>
    <filterColumn colId="33" showButton="0"/>
    <filterColumn colId="36" showButton="0"/>
    <filterColumn colId="39" showButton="0"/>
    <filterColumn colId="42" showButton="0"/>
    <filterColumn colId="45" showButton="0"/>
    <filterColumn colId="48" showButton="0"/>
    <filterColumn colId="51" showButton="0"/>
  </autoFilter>
  <mergeCells count="72">
    <mergeCell ref="AW14:AX14"/>
    <mergeCell ref="AZ14:BA14"/>
    <mergeCell ref="AE14:AF14"/>
    <mergeCell ref="AH14:AI14"/>
    <mergeCell ref="AK14:AL14"/>
    <mergeCell ref="AN14:AO14"/>
    <mergeCell ref="AQ14:AR14"/>
    <mergeCell ref="AT14:AU14"/>
    <mergeCell ref="AV13:AX13"/>
    <mergeCell ref="AY13:BA13"/>
    <mergeCell ref="G14:H14"/>
    <mergeCell ref="J14:K14"/>
    <mergeCell ref="M14:N14"/>
    <mergeCell ref="P14:Q14"/>
    <mergeCell ref="S14:T14"/>
    <mergeCell ref="V14:W14"/>
    <mergeCell ref="Y14:Z14"/>
    <mergeCell ref="AB14:AC14"/>
    <mergeCell ref="AD13:AF13"/>
    <mergeCell ref="AG13:AI13"/>
    <mergeCell ref="AJ13:AL13"/>
    <mergeCell ref="AM13:AO13"/>
    <mergeCell ref="AP13:AR13"/>
    <mergeCell ref="AS13:AU13"/>
    <mergeCell ref="AV12:AX12"/>
    <mergeCell ref="AY12:BA12"/>
    <mergeCell ref="F13:H13"/>
    <mergeCell ref="I13:K13"/>
    <mergeCell ref="L13:N13"/>
    <mergeCell ref="O13:Q13"/>
    <mergeCell ref="R13:T13"/>
    <mergeCell ref="U13:W13"/>
    <mergeCell ref="X13:Z13"/>
    <mergeCell ref="AA13:AC13"/>
    <mergeCell ref="AD12:AF12"/>
    <mergeCell ref="AG12:AI12"/>
    <mergeCell ref="AJ12:AL12"/>
    <mergeCell ref="AM12:AO12"/>
    <mergeCell ref="AP12:AR12"/>
    <mergeCell ref="AS12:AU12"/>
    <mergeCell ref="AA12:AC12"/>
    <mergeCell ref="F10:T10"/>
    <mergeCell ref="U10:Z10"/>
    <mergeCell ref="AA10:AI10"/>
    <mergeCell ref="AJ10:AR10"/>
    <mergeCell ref="F12:K12"/>
    <mergeCell ref="L12:N12"/>
    <mergeCell ref="O12:T12"/>
    <mergeCell ref="U12:W12"/>
    <mergeCell ref="X12:Z12"/>
    <mergeCell ref="A5:B5"/>
    <mergeCell ref="A6:B6"/>
    <mergeCell ref="C6:G6"/>
    <mergeCell ref="A8:E8"/>
    <mergeCell ref="A9:A14"/>
    <mergeCell ref="B9:B14"/>
    <mergeCell ref="C9:C14"/>
    <mergeCell ref="D9:D14"/>
    <mergeCell ref="E9:E14"/>
    <mergeCell ref="F9:BA9"/>
    <mergeCell ref="AS10:BA10"/>
    <mergeCell ref="F11:T11"/>
    <mergeCell ref="U11:Z11"/>
    <mergeCell ref="AA11:AI11"/>
    <mergeCell ref="AJ11:AR11"/>
    <mergeCell ref="AS11:BA11"/>
    <mergeCell ref="A1:D1"/>
    <mergeCell ref="A2:B2"/>
    <mergeCell ref="A3:B3"/>
    <mergeCell ref="C3:E3"/>
    <mergeCell ref="A4:B4"/>
    <mergeCell ref="C4:E4"/>
  </mergeCell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x14:formula1>
            <xm:f>[1]Индикаторы!#REF!</xm:f>
          </x14:formula1>
          <xm:sqref>AY15:AY344 F15:F344 I15:I344 L15:L344 U15:U344 AA15:AA344 AD15:AD344 O15:O344 R15:R344 X15:X344 AG15:AG344 AJ15:AJ344 AM15:AM344 AP15:AP344 AS15:AS344 AV15:AV344</xm:sqref>
        </x14:dataValidation>
      </x14:dataValidations>
    </ext>
  </extLst>
</worksheet>
</file>

<file path=xl/worksheets/sheet6.xml><?xml version="1.0" encoding="utf-8"?>
<worksheet xmlns="http://schemas.openxmlformats.org/spreadsheetml/2006/main" xmlns:r="http://schemas.openxmlformats.org/officeDocument/2006/relationships">
  <dimension ref="A1:D35"/>
  <sheetViews>
    <sheetView workbookViewId="0">
      <selection activeCell="E53" sqref="E53"/>
    </sheetView>
  </sheetViews>
  <sheetFormatPr defaultColWidth="9.140625" defaultRowHeight="15"/>
  <cols>
    <col min="1" max="1" width="10.140625" customWidth="1"/>
    <col min="2" max="2" width="12.5703125" customWidth="1"/>
    <col min="3" max="3" width="14.7109375" customWidth="1"/>
    <col min="4" max="4" width="55.140625" customWidth="1"/>
  </cols>
  <sheetData>
    <row r="1" spans="1:4">
      <c r="A1" t="s">
        <v>44</v>
      </c>
      <c r="B1" t="s">
        <v>45</v>
      </c>
    </row>
    <row r="2" spans="1:4">
      <c r="A2" t="s">
        <v>2</v>
      </c>
    </row>
    <row r="3" spans="1:4">
      <c r="B3" t="s">
        <v>17</v>
      </c>
      <c r="C3" t="s">
        <v>46</v>
      </c>
    </row>
    <row r="4" spans="1:4">
      <c r="C4" t="s">
        <v>12</v>
      </c>
      <c r="D4" t="s">
        <v>47</v>
      </c>
    </row>
    <row r="5" spans="1:4">
      <c r="C5" t="s">
        <v>13</v>
      </c>
      <c r="D5" t="s">
        <v>48</v>
      </c>
    </row>
    <row r="6" spans="1:4">
      <c r="B6" t="s">
        <v>18</v>
      </c>
      <c r="C6" t="s">
        <v>49</v>
      </c>
    </row>
    <row r="7" spans="1:4">
      <c r="C7" t="s">
        <v>14</v>
      </c>
      <c r="D7" t="s">
        <v>50</v>
      </c>
    </row>
    <row r="8" spans="1:4">
      <c r="B8" t="s">
        <v>19</v>
      </c>
      <c r="C8" t="s">
        <v>51</v>
      </c>
    </row>
    <row r="9" spans="1:4">
      <c r="C9" t="s">
        <v>15</v>
      </c>
      <c r="D9" t="s">
        <v>73</v>
      </c>
    </row>
    <row r="10" spans="1:4">
      <c r="C10" t="s">
        <v>16</v>
      </c>
      <c r="D10" t="s">
        <v>74</v>
      </c>
    </row>
    <row r="11" spans="1:4">
      <c r="A11" t="s">
        <v>3</v>
      </c>
    </row>
    <row r="12" spans="1:4">
      <c r="B12" t="s">
        <v>22</v>
      </c>
      <c r="C12" t="s">
        <v>52</v>
      </c>
    </row>
    <row r="13" spans="1:4">
      <c r="C13" t="s">
        <v>20</v>
      </c>
      <c r="D13" t="s">
        <v>53</v>
      </c>
    </row>
    <row r="14" spans="1:4">
      <c r="B14" t="s">
        <v>23</v>
      </c>
      <c r="C14" t="s">
        <v>54</v>
      </c>
    </row>
    <row r="15" spans="1:4">
      <c r="C15" t="s">
        <v>21</v>
      </c>
      <c r="D15" t="s">
        <v>55</v>
      </c>
    </row>
    <row r="16" spans="1:4">
      <c r="A16" t="s">
        <v>5</v>
      </c>
    </row>
    <row r="17" spans="1:4">
      <c r="B17" t="s">
        <v>27</v>
      </c>
      <c r="C17" t="s">
        <v>56</v>
      </c>
    </row>
    <row r="18" spans="1:4">
      <c r="C18" t="s">
        <v>24</v>
      </c>
      <c r="D18" t="s">
        <v>57</v>
      </c>
    </row>
    <row r="19" spans="1:4">
      <c r="B19" t="s">
        <v>28</v>
      </c>
      <c r="C19" t="s">
        <v>58</v>
      </c>
    </row>
    <row r="20" spans="1:4">
      <c r="C20" t="s">
        <v>25</v>
      </c>
      <c r="D20" t="s">
        <v>59</v>
      </c>
    </row>
    <row r="21" spans="1:4">
      <c r="B21" t="s">
        <v>29</v>
      </c>
      <c r="C21" t="s">
        <v>60</v>
      </c>
    </row>
    <row r="22" spans="1:4">
      <c r="C22" t="s">
        <v>26</v>
      </c>
      <c r="D22" t="s">
        <v>61</v>
      </c>
    </row>
    <row r="23" spans="1:4">
      <c r="A23" t="s">
        <v>7</v>
      </c>
    </row>
    <row r="24" spans="1:4">
      <c r="B24" t="s">
        <v>33</v>
      </c>
      <c r="C24" t="s">
        <v>62</v>
      </c>
    </row>
    <row r="25" spans="1:4">
      <c r="C25" t="s">
        <v>30</v>
      </c>
      <c r="D25" t="s">
        <v>63</v>
      </c>
    </row>
    <row r="26" spans="1:4">
      <c r="B26" t="s">
        <v>34</v>
      </c>
      <c r="C26" t="s">
        <v>64</v>
      </c>
    </row>
    <row r="27" spans="1:4">
      <c r="C27" t="s">
        <v>31</v>
      </c>
      <c r="D27" t="s">
        <v>65</v>
      </c>
    </row>
    <row r="28" spans="1:4">
      <c r="B28" t="s">
        <v>35</v>
      </c>
      <c r="C28" t="s">
        <v>66</v>
      </c>
    </row>
    <row r="29" spans="1:4">
      <c r="C29" t="s">
        <v>32</v>
      </c>
      <c r="D29" t="s">
        <v>67</v>
      </c>
    </row>
    <row r="30" spans="1:4">
      <c r="A30" t="s">
        <v>9</v>
      </c>
    </row>
    <row r="31" spans="1:4">
      <c r="B31" t="s">
        <v>39</v>
      </c>
      <c r="C31" t="s">
        <v>68</v>
      </c>
    </row>
    <row r="32" spans="1:4">
      <c r="C32" t="s">
        <v>36</v>
      </c>
      <c r="D32" t="s">
        <v>69</v>
      </c>
    </row>
    <row r="33" spans="2:4">
      <c r="B33" t="s">
        <v>40</v>
      </c>
      <c r="C33" t="s">
        <v>70</v>
      </c>
    </row>
    <row r="34" spans="2:4">
      <c r="B34" t="s">
        <v>41</v>
      </c>
      <c r="C34" t="s">
        <v>71</v>
      </c>
    </row>
    <row r="35" spans="2:4">
      <c r="C35" t="s">
        <v>38</v>
      </c>
      <c r="D35" t="s">
        <v>72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331"/>
  <sheetViews>
    <sheetView workbookViewId="0">
      <pane ySplit="1" topLeftCell="A206" activePane="bottomLeft" state="frozen"/>
      <selection pane="bottomLeft" activeCell="T310" sqref="T310:AE316"/>
    </sheetView>
  </sheetViews>
  <sheetFormatPr defaultRowHeight="12.75"/>
  <cols>
    <col min="1" max="1" width="9.140625" style="40"/>
    <col min="2" max="2" width="24.42578125" style="83" customWidth="1"/>
    <col min="3" max="3" width="9.140625" style="83"/>
    <col min="4" max="4" width="6.140625" style="83" customWidth="1"/>
    <col min="5" max="5" width="7" style="83" customWidth="1"/>
    <col min="6" max="6" width="6.140625" style="83" customWidth="1"/>
    <col min="7" max="7" width="6" style="83" customWidth="1"/>
    <col min="8" max="18" width="6.140625" style="83" customWidth="1"/>
    <col min="19" max="19" width="10.140625" style="83" customWidth="1"/>
    <col min="20" max="20" width="7.5703125" style="84" customWidth="1"/>
    <col min="21" max="21" width="87.28515625" style="84" customWidth="1"/>
    <col min="22" max="31" width="6.28515625" style="85" customWidth="1"/>
    <col min="32" max="16384" width="9.140625" style="40"/>
  </cols>
  <sheetData>
    <row r="1" spans="1:31" ht="80.25" customHeight="1">
      <c r="B1" s="83" t="s">
        <v>81</v>
      </c>
      <c r="C1" s="83" t="s">
        <v>100</v>
      </c>
      <c r="D1" s="83" t="s">
        <v>90</v>
      </c>
      <c r="E1" s="83" t="s">
        <v>91</v>
      </c>
      <c r="F1" s="83" t="s">
        <v>82</v>
      </c>
      <c r="G1" s="83" t="s">
        <v>83</v>
      </c>
      <c r="H1" s="83" t="s">
        <v>92</v>
      </c>
      <c r="I1" s="83" t="s">
        <v>84</v>
      </c>
      <c r="J1" s="83" t="s">
        <v>85</v>
      </c>
      <c r="K1" s="83" t="s">
        <v>93</v>
      </c>
      <c r="L1" s="83" t="s">
        <v>94</v>
      </c>
      <c r="M1" s="83" t="s">
        <v>95</v>
      </c>
      <c r="N1" s="83" t="s">
        <v>96</v>
      </c>
      <c r="O1" s="83" t="s">
        <v>97</v>
      </c>
      <c r="P1" s="83" t="s">
        <v>98</v>
      </c>
      <c r="Q1" s="83" t="s">
        <v>99</v>
      </c>
    </row>
    <row r="2" spans="1:31">
      <c r="A2" s="40">
        <f>'бланки '!D6</f>
        <v>1</v>
      </c>
      <c r="B2" s="86" t="str">
        <f>'бланки '!C6</f>
        <v>Муниципальное бюджетное общеобразовательное учреждение – лицей № 1 имени М.В. Ломоносова города Орла</v>
      </c>
      <c r="C2" s="87">
        <v>599</v>
      </c>
      <c r="D2" s="87">
        <v>325</v>
      </c>
      <c r="E2" s="83">
        <v>325</v>
      </c>
      <c r="F2" s="87">
        <v>487</v>
      </c>
      <c r="G2" s="83">
        <v>483</v>
      </c>
      <c r="H2" s="83">
        <v>589</v>
      </c>
      <c r="I2" s="83">
        <v>1</v>
      </c>
      <c r="J2" s="83">
        <v>1</v>
      </c>
      <c r="K2" s="83">
        <v>598</v>
      </c>
      <c r="L2" s="83">
        <v>597</v>
      </c>
      <c r="M2" s="87">
        <v>443</v>
      </c>
      <c r="N2" s="83">
        <v>439</v>
      </c>
      <c r="O2" s="83">
        <v>596</v>
      </c>
      <c r="P2" s="83">
        <v>597</v>
      </c>
      <c r="Q2" s="83">
        <v>598</v>
      </c>
      <c r="R2" s="83">
        <f>A2</f>
        <v>1</v>
      </c>
      <c r="S2" s="83">
        <f>ROUNDUP(H2,0)</f>
        <v>589</v>
      </c>
      <c r="T2" s="88">
        <f>A2</f>
        <v>1</v>
      </c>
      <c r="U2" s="88" t="str">
        <f>B2</f>
        <v>Муниципальное бюджетное общеобразовательное учреждение – лицей № 1 имени М.В. Ломоносова города Орла</v>
      </c>
      <c r="V2" s="67">
        <f t="shared" ref="V2:V65" si="0">G2/F2</f>
        <v>0.99178644763860369</v>
      </c>
      <c r="W2" s="67">
        <f t="shared" ref="W2:W65" si="1">E2/D2</f>
        <v>1</v>
      </c>
      <c r="X2" s="67">
        <f t="shared" ref="X2:X65" si="2">H2/$C2</f>
        <v>0.98330550918196991</v>
      </c>
      <c r="Y2" s="67">
        <f t="shared" ref="Y2:Y65" si="3">J2/I2</f>
        <v>1</v>
      </c>
      <c r="Z2" s="67">
        <f t="shared" ref="Z2:Z65" si="4">K2/$C2</f>
        <v>0.998330550918197</v>
      </c>
      <c r="AA2" s="67">
        <f t="shared" ref="AA2:AA65" si="5">L2/$C2</f>
        <v>0.996661101836394</v>
      </c>
      <c r="AB2" s="67">
        <f t="shared" ref="AB2:AB65" si="6">N2/M2</f>
        <v>0.99097065462753953</v>
      </c>
      <c r="AC2" s="67">
        <f t="shared" ref="AC2:AC65" si="7">O2/$C2</f>
        <v>0.994991652754591</v>
      </c>
      <c r="AD2" s="67">
        <f t="shared" ref="AD2:AD65" si="8">P2/$C2</f>
        <v>0.996661101836394</v>
      </c>
      <c r="AE2" s="67">
        <f t="shared" ref="AE2:AE65" si="9">Q2/$C2</f>
        <v>0.998330550918197</v>
      </c>
    </row>
    <row r="3" spans="1:31">
      <c r="A3" s="40">
        <f>'бланки '!D7</f>
        <v>2</v>
      </c>
      <c r="B3" s="86" t="str">
        <f>'бланки '!C7</f>
        <v>Муниципальное бюджетное общеобразовательное учреждение – средняя общеобразовательная школа № 2 г. Орла</v>
      </c>
      <c r="C3" s="87">
        <v>462</v>
      </c>
      <c r="D3" s="87">
        <v>280</v>
      </c>
      <c r="E3" s="83">
        <v>274</v>
      </c>
      <c r="F3" s="87">
        <v>330</v>
      </c>
      <c r="G3" s="83">
        <v>329</v>
      </c>
      <c r="H3" s="83">
        <v>446</v>
      </c>
      <c r="I3" s="83">
        <v>18</v>
      </c>
      <c r="J3" s="83">
        <v>18</v>
      </c>
      <c r="K3" s="83">
        <v>453</v>
      </c>
      <c r="L3" s="83">
        <v>454</v>
      </c>
      <c r="M3" s="87">
        <v>329</v>
      </c>
      <c r="N3" s="83">
        <v>327</v>
      </c>
      <c r="O3" s="83">
        <v>454</v>
      </c>
      <c r="P3" s="83">
        <v>453</v>
      </c>
      <c r="Q3" s="83">
        <v>462</v>
      </c>
      <c r="R3" s="83">
        <f t="shared" ref="R3:R66" si="10">A3</f>
        <v>2</v>
      </c>
      <c r="S3" s="83">
        <f t="shared" ref="S3:S66" si="11">ROUNDUP(H3,0)</f>
        <v>446</v>
      </c>
      <c r="T3" s="88">
        <f t="shared" ref="T3:T66" si="12">A3</f>
        <v>2</v>
      </c>
      <c r="U3" s="88" t="str">
        <f>B3</f>
        <v>Муниципальное бюджетное общеобразовательное учреждение – средняя общеобразовательная школа № 2 г. Орла</v>
      </c>
      <c r="V3" s="67">
        <f t="shared" si="0"/>
        <v>0.99696969696969695</v>
      </c>
      <c r="W3" s="67">
        <f t="shared" si="1"/>
        <v>0.97857142857142854</v>
      </c>
      <c r="X3" s="67">
        <f t="shared" si="2"/>
        <v>0.96536796536796532</v>
      </c>
      <c r="Y3" s="67">
        <f t="shared" si="3"/>
        <v>1</v>
      </c>
      <c r="Z3" s="67">
        <f t="shared" si="4"/>
        <v>0.98051948051948057</v>
      </c>
      <c r="AA3" s="67">
        <f t="shared" si="5"/>
        <v>0.98268398268398272</v>
      </c>
      <c r="AB3" s="67">
        <f t="shared" si="6"/>
        <v>0.99392097264437695</v>
      </c>
      <c r="AC3" s="67">
        <f t="shared" si="7"/>
        <v>0.98268398268398272</v>
      </c>
      <c r="AD3" s="67">
        <f t="shared" si="8"/>
        <v>0.98051948051948057</v>
      </c>
      <c r="AE3" s="67">
        <f t="shared" si="9"/>
        <v>1</v>
      </c>
    </row>
    <row r="4" spans="1:31">
      <c r="A4" s="40">
        <f>'бланки '!D8</f>
        <v>3</v>
      </c>
      <c r="B4" s="86" t="str">
        <f>'бланки '!C8</f>
        <v>Муниципальное бюджетное общеобразовательное учреждение – средняя общеобразовательная школа № 3 им. А.С. Пушкина г. Орла</v>
      </c>
      <c r="C4" s="87">
        <v>346</v>
      </c>
      <c r="D4" s="87">
        <v>242</v>
      </c>
      <c r="E4" s="83">
        <v>240</v>
      </c>
      <c r="F4" s="87">
        <v>271</v>
      </c>
      <c r="G4" s="83">
        <v>262</v>
      </c>
      <c r="H4" s="83">
        <v>343</v>
      </c>
      <c r="I4" s="83">
        <v>11</v>
      </c>
      <c r="J4" s="83">
        <v>11</v>
      </c>
      <c r="K4" s="83">
        <v>332</v>
      </c>
      <c r="L4" s="83">
        <v>329</v>
      </c>
      <c r="M4" s="87">
        <v>266</v>
      </c>
      <c r="N4" s="83">
        <v>258</v>
      </c>
      <c r="O4" s="83">
        <v>344</v>
      </c>
      <c r="P4" s="83">
        <v>340</v>
      </c>
      <c r="Q4" s="83">
        <v>343</v>
      </c>
      <c r="R4" s="83">
        <f t="shared" si="10"/>
        <v>3</v>
      </c>
      <c r="S4" s="83">
        <f t="shared" si="11"/>
        <v>343</v>
      </c>
      <c r="T4" s="88">
        <f t="shared" si="12"/>
        <v>3</v>
      </c>
      <c r="U4" s="88" t="str">
        <f t="shared" ref="U4:U67" si="13">B4</f>
        <v>Муниципальное бюджетное общеобразовательное учреждение – средняя общеобразовательная школа № 3 им. А.С. Пушкина г. Орла</v>
      </c>
      <c r="V4" s="67">
        <f t="shared" si="0"/>
        <v>0.96678966789667897</v>
      </c>
      <c r="W4" s="67">
        <f t="shared" si="1"/>
        <v>0.99173553719008267</v>
      </c>
      <c r="X4" s="67">
        <f t="shared" si="2"/>
        <v>0.99132947976878616</v>
      </c>
      <c r="Y4" s="67">
        <f t="shared" si="3"/>
        <v>1</v>
      </c>
      <c r="Z4" s="67">
        <f t="shared" si="4"/>
        <v>0.95953757225433522</v>
      </c>
      <c r="AA4" s="67">
        <f t="shared" si="5"/>
        <v>0.95086705202312138</v>
      </c>
      <c r="AB4" s="67">
        <f t="shared" si="6"/>
        <v>0.96992481203007519</v>
      </c>
      <c r="AC4" s="67">
        <f t="shared" si="7"/>
        <v>0.9942196531791907</v>
      </c>
      <c r="AD4" s="67">
        <f t="shared" si="8"/>
        <v>0.98265895953757221</v>
      </c>
      <c r="AE4" s="67">
        <f t="shared" si="9"/>
        <v>0.99132947976878616</v>
      </c>
    </row>
    <row r="5" spans="1:31" s="89" customFormat="1">
      <c r="A5" s="40">
        <f>'бланки '!D9</f>
        <v>4</v>
      </c>
      <c r="B5" s="86" t="str">
        <f>'бланки '!C9</f>
        <v>Муниципальное бюджетное общеобразовательное учреждение – лицей № 4 имени Героя Советского Союза Г.Б. Злотина г. Орла</v>
      </c>
      <c r="C5" s="87">
        <v>600</v>
      </c>
      <c r="D5" s="87">
        <v>592</v>
      </c>
      <c r="E5" s="83">
        <v>590</v>
      </c>
      <c r="F5" s="87">
        <v>562</v>
      </c>
      <c r="G5" s="83">
        <v>561</v>
      </c>
      <c r="H5" s="83">
        <v>592</v>
      </c>
      <c r="I5" s="83">
        <v>12</v>
      </c>
      <c r="J5" s="83">
        <v>12</v>
      </c>
      <c r="K5" s="83">
        <v>588</v>
      </c>
      <c r="L5" s="83">
        <v>592</v>
      </c>
      <c r="M5" s="87">
        <v>564</v>
      </c>
      <c r="N5" s="83">
        <v>557</v>
      </c>
      <c r="O5" s="83">
        <v>585</v>
      </c>
      <c r="P5" s="83">
        <v>597</v>
      </c>
      <c r="Q5" s="83">
        <v>592</v>
      </c>
      <c r="R5" s="83">
        <f t="shared" si="10"/>
        <v>4</v>
      </c>
      <c r="S5" s="83">
        <f t="shared" si="11"/>
        <v>592</v>
      </c>
      <c r="T5" s="88">
        <f t="shared" si="12"/>
        <v>4</v>
      </c>
      <c r="U5" s="88" t="str">
        <f t="shared" si="13"/>
        <v>Муниципальное бюджетное общеобразовательное учреждение – лицей № 4 имени Героя Советского Союза Г.Б. Злотина г. Орла</v>
      </c>
      <c r="V5" s="67">
        <f t="shared" si="0"/>
        <v>0.99822064056939497</v>
      </c>
      <c r="W5" s="67">
        <f t="shared" si="1"/>
        <v>0.9966216216216216</v>
      </c>
      <c r="X5" s="67">
        <f t="shared" si="2"/>
        <v>0.98666666666666669</v>
      </c>
      <c r="Y5" s="67">
        <f t="shared" si="3"/>
        <v>1</v>
      </c>
      <c r="Z5" s="67">
        <f t="shared" si="4"/>
        <v>0.98</v>
      </c>
      <c r="AA5" s="67">
        <f t="shared" si="5"/>
        <v>0.98666666666666669</v>
      </c>
      <c r="AB5" s="67">
        <f t="shared" si="6"/>
        <v>0.98758865248226946</v>
      </c>
      <c r="AC5" s="67">
        <f t="shared" si="7"/>
        <v>0.97499999999999998</v>
      </c>
      <c r="AD5" s="67">
        <f t="shared" si="8"/>
        <v>0.995</v>
      </c>
      <c r="AE5" s="67">
        <f t="shared" si="9"/>
        <v>0.98666666666666669</v>
      </c>
    </row>
    <row r="6" spans="1:31" s="89" customFormat="1">
      <c r="A6" s="40">
        <f>'бланки '!D10</f>
        <v>5</v>
      </c>
      <c r="B6" s="86" t="str">
        <f>'бланки '!C10</f>
        <v>Муниципальное бюджетное общеобразовательное учреждение – средняя общеобразовательная школа № 5 г. Орла</v>
      </c>
      <c r="C6" s="87">
        <v>320</v>
      </c>
      <c r="D6" s="87">
        <v>314</v>
      </c>
      <c r="E6" s="83">
        <v>313</v>
      </c>
      <c r="F6" s="87">
        <v>301</v>
      </c>
      <c r="G6" s="83">
        <v>300</v>
      </c>
      <c r="H6" s="83">
        <v>319</v>
      </c>
      <c r="I6" s="83">
        <v>1</v>
      </c>
      <c r="J6" s="83">
        <v>1</v>
      </c>
      <c r="K6" s="83">
        <v>319</v>
      </c>
      <c r="L6" s="83">
        <v>320</v>
      </c>
      <c r="M6" s="87">
        <v>306</v>
      </c>
      <c r="N6" s="83">
        <v>305</v>
      </c>
      <c r="O6" s="83">
        <v>320</v>
      </c>
      <c r="P6" s="83">
        <v>319</v>
      </c>
      <c r="Q6" s="83">
        <v>319</v>
      </c>
      <c r="R6" s="83">
        <f t="shared" si="10"/>
        <v>5</v>
      </c>
      <c r="S6" s="83">
        <f t="shared" si="11"/>
        <v>319</v>
      </c>
      <c r="T6" s="88">
        <f t="shared" si="12"/>
        <v>5</v>
      </c>
      <c r="U6" s="88" t="str">
        <f t="shared" si="13"/>
        <v>Муниципальное бюджетное общеобразовательное учреждение – средняя общеобразовательная школа № 5 г. Орла</v>
      </c>
      <c r="V6" s="67">
        <f t="shared" si="0"/>
        <v>0.99667774086378735</v>
      </c>
      <c r="W6" s="67">
        <f t="shared" si="1"/>
        <v>0.99681528662420382</v>
      </c>
      <c r="X6" s="67">
        <f t="shared" si="2"/>
        <v>0.99687499999999996</v>
      </c>
      <c r="Y6" s="67">
        <f t="shared" si="3"/>
        <v>1</v>
      </c>
      <c r="Z6" s="67">
        <f t="shared" si="4"/>
        <v>0.99687499999999996</v>
      </c>
      <c r="AA6" s="67">
        <f t="shared" si="5"/>
        <v>1</v>
      </c>
      <c r="AB6" s="67">
        <f t="shared" si="6"/>
        <v>0.99673202614379086</v>
      </c>
      <c r="AC6" s="67">
        <f t="shared" si="7"/>
        <v>1</v>
      </c>
      <c r="AD6" s="67">
        <f t="shared" si="8"/>
        <v>0.99687499999999996</v>
      </c>
      <c r="AE6" s="67">
        <f t="shared" si="9"/>
        <v>0.99687499999999996</v>
      </c>
    </row>
    <row r="7" spans="1:31" s="89" customFormat="1">
      <c r="A7" s="40">
        <f>'бланки '!D11</f>
        <v>6</v>
      </c>
      <c r="B7" s="86" t="str">
        <f>'бланки '!C11</f>
        <v>Муниципальное бюджетное общеобразовательное учреждение – средняя общеобразовательная школа № 6 г. Орла</v>
      </c>
      <c r="C7" s="87">
        <v>574</v>
      </c>
      <c r="D7" s="87">
        <v>546</v>
      </c>
      <c r="E7" s="83">
        <v>535</v>
      </c>
      <c r="F7" s="87">
        <v>533</v>
      </c>
      <c r="G7" s="83">
        <v>523</v>
      </c>
      <c r="H7" s="83">
        <v>546</v>
      </c>
      <c r="I7" s="83">
        <v>2</v>
      </c>
      <c r="J7" s="83">
        <v>2</v>
      </c>
      <c r="K7" s="83">
        <v>560</v>
      </c>
      <c r="L7" s="83">
        <v>555</v>
      </c>
      <c r="M7" s="87">
        <v>519</v>
      </c>
      <c r="N7" s="83">
        <v>511</v>
      </c>
      <c r="O7" s="83">
        <v>570</v>
      </c>
      <c r="P7" s="83">
        <v>560</v>
      </c>
      <c r="Q7" s="83">
        <v>569</v>
      </c>
      <c r="R7" s="83">
        <f t="shared" si="10"/>
        <v>6</v>
      </c>
      <c r="S7" s="83">
        <f t="shared" si="11"/>
        <v>546</v>
      </c>
      <c r="T7" s="88">
        <f t="shared" si="12"/>
        <v>6</v>
      </c>
      <c r="U7" s="88" t="str">
        <f t="shared" si="13"/>
        <v>Муниципальное бюджетное общеобразовательное учреждение – средняя общеобразовательная школа № 6 г. Орла</v>
      </c>
      <c r="V7" s="67">
        <f t="shared" si="0"/>
        <v>0.98123827392120078</v>
      </c>
      <c r="W7" s="67">
        <f t="shared" si="1"/>
        <v>0.97985347985347981</v>
      </c>
      <c r="X7" s="67">
        <f t="shared" si="2"/>
        <v>0.95121951219512191</v>
      </c>
      <c r="Y7" s="67">
        <f t="shared" si="3"/>
        <v>1</v>
      </c>
      <c r="Z7" s="67">
        <f t="shared" si="4"/>
        <v>0.97560975609756095</v>
      </c>
      <c r="AA7" s="67">
        <f t="shared" si="5"/>
        <v>0.9668989547038328</v>
      </c>
      <c r="AB7" s="67">
        <f t="shared" si="6"/>
        <v>0.98458574181117531</v>
      </c>
      <c r="AC7" s="67">
        <f t="shared" si="7"/>
        <v>0.99303135888501737</v>
      </c>
      <c r="AD7" s="67">
        <f t="shared" si="8"/>
        <v>0.97560975609756095</v>
      </c>
      <c r="AE7" s="67">
        <f t="shared" si="9"/>
        <v>0.99128919860627174</v>
      </c>
    </row>
    <row r="8" spans="1:31" s="89" customFormat="1">
      <c r="A8" s="40">
        <f>'бланки '!D12</f>
        <v>7</v>
      </c>
      <c r="B8" s="86" t="str">
        <f>'бланки '!C12</f>
        <v>Муниципальное бюджетное общеобразовательное учреждение – школа № 7 имени Н.В. Сиротинина города Орла</v>
      </c>
      <c r="C8" s="87">
        <v>454</v>
      </c>
      <c r="D8" s="87">
        <v>381</v>
      </c>
      <c r="E8" s="83">
        <v>375</v>
      </c>
      <c r="F8" s="87">
        <v>398</v>
      </c>
      <c r="G8" s="83">
        <v>383</v>
      </c>
      <c r="H8" s="83">
        <v>452</v>
      </c>
      <c r="I8" s="83">
        <v>12</v>
      </c>
      <c r="J8" s="83">
        <v>12</v>
      </c>
      <c r="K8" s="83">
        <v>440</v>
      </c>
      <c r="L8" s="83">
        <v>436</v>
      </c>
      <c r="M8" s="87">
        <v>384</v>
      </c>
      <c r="N8" s="83">
        <v>376</v>
      </c>
      <c r="O8" s="83">
        <v>450</v>
      </c>
      <c r="P8" s="83">
        <v>434</v>
      </c>
      <c r="Q8" s="83">
        <v>452</v>
      </c>
      <c r="R8" s="83">
        <f t="shared" si="10"/>
        <v>7</v>
      </c>
      <c r="S8" s="83">
        <f t="shared" si="11"/>
        <v>452</v>
      </c>
      <c r="T8" s="88">
        <f t="shared" si="12"/>
        <v>7</v>
      </c>
      <c r="U8" s="88" t="str">
        <f t="shared" si="13"/>
        <v>Муниципальное бюджетное общеобразовательное учреждение – школа № 7 имени Н.В. Сиротинина города Орла</v>
      </c>
      <c r="V8" s="67">
        <f t="shared" si="0"/>
        <v>0.96231155778894473</v>
      </c>
      <c r="W8" s="67">
        <f t="shared" si="1"/>
        <v>0.98425196850393704</v>
      </c>
      <c r="X8" s="67">
        <f t="shared" si="2"/>
        <v>0.99559471365638763</v>
      </c>
      <c r="Y8" s="67">
        <f t="shared" si="3"/>
        <v>1</v>
      </c>
      <c r="Z8" s="67">
        <f t="shared" si="4"/>
        <v>0.96916299559471364</v>
      </c>
      <c r="AA8" s="67">
        <f t="shared" si="5"/>
        <v>0.96035242290748901</v>
      </c>
      <c r="AB8" s="67">
        <f t="shared" si="6"/>
        <v>0.97916666666666663</v>
      </c>
      <c r="AC8" s="67">
        <f t="shared" si="7"/>
        <v>0.99118942731277537</v>
      </c>
      <c r="AD8" s="67">
        <f t="shared" si="8"/>
        <v>0.95594713656387664</v>
      </c>
      <c r="AE8" s="67">
        <f t="shared" si="9"/>
        <v>0.99559471365638763</v>
      </c>
    </row>
    <row r="9" spans="1:31" s="89" customFormat="1">
      <c r="A9" s="40">
        <f>'бланки '!D13</f>
        <v>8</v>
      </c>
      <c r="B9" s="86" t="str">
        <f>'бланки '!C13</f>
        <v>Муниципальное бюджетное общеобразовательное учреждение – средняя общеобразовательная школа № 10 г. Орла</v>
      </c>
      <c r="C9" s="87">
        <v>600</v>
      </c>
      <c r="D9" s="87">
        <v>406</v>
      </c>
      <c r="E9" s="83">
        <v>404</v>
      </c>
      <c r="F9" s="87">
        <v>498</v>
      </c>
      <c r="G9" s="83">
        <v>482</v>
      </c>
      <c r="H9" s="83">
        <v>592</v>
      </c>
      <c r="I9" s="83">
        <v>5</v>
      </c>
      <c r="J9" s="83">
        <v>5</v>
      </c>
      <c r="K9" s="83">
        <v>576</v>
      </c>
      <c r="L9" s="83">
        <v>591</v>
      </c>
      <c r="M9" s="87">
        <v>401</v>
      </c>
      <c r="N9" s="83">
        <v>380</v>
      </c>
      <c r="O9" s="83">
        <v>575</v>
      </c>
      <c r="P9" s="83">
        <v>583</v>
      </c>
      <c r="Q9" s="83">
        <v>589</v>
      </c>
      <c r="R9" s="83">
        <f t="shared" si="10"/>
        <v>8</v>
      </c>
      <c r="S9" s="83">
        <f t="shared" si="11"/>
        <v>592</v>
      </c>
      <c r="T9" s="88">
        <f t="shared" si="12"/>
        <v>8</v>
      </c>
      <c r="U9" s="88" t="str">
        <f t="shared" si="13"/>
        <v>Муниципальное бюджетное общеобразовательное учреждение – средняя общеобразовательная школа № 10 г. Орла</v>
      </c>
      <c r="V9" s="67">
        <f t="shared" si="0"/>
        <v>0.96787148594377514</v>
      </c>
      <c r="W9" s="67">
        <f t="shared" si="1"/>
        <v>0.99507389162561577</v>
      </c>
      <c r="X9" s="67">
        <f t="shared" si="2"/>
        <v>0.98666666666666669</v>
      </c>
      <c r="Y9" s="67">
        <f t="shared" si="3"/>
        <v>1</v>
      </c>
      <c r="Z9" s="67">
        <f t="shared" si="4"/>
        <v>0.96</v>
      </c>
      <c r="AA9" s="67">
        <f t="shared" si="5"/>
        <v>0.98499999999999999</v>
      </c>
      <c r="AB9" s="67">
        <f t="shared" si="6"/>
        <v>0.94763092269326688</v>
      </c>
      <c r="AC9" s="67">
        <f t="shared" si="7"/>
        <v>0.95833333333333337</v>
      </c>
      <c r="AD9" s="67">
        <f t="shared" si="8"/>
        <v>0.97166666666666668</v>
      </c>
      <c r="AE9" s="67">
        <f t="shared" si="9"/>
        <v>0.98166666666666669</v>
      </c>
    </row>
    <row r="10" spans="1:31" s="89" customFormat="1">
      <c r="A10" s="40">
        <f>'бланки '!D14</f>
        <v>9</v>
      </c>
      <c r="B10" s="86" t="str">
        <f>'бланки '!C14</f>
        <v>Муниципальное бюджетное общеобразовательное учреждение – средняя общеобразовательная школа № 11 имени Г.М. Пясецкого г. Орла</v>
      </c>
      <c r="C10" s="87">
        <v>567</v>
      </c>
      <c r="D10" s="87">
        <v>490</v>
      </c>
      <c r="E10" s="83">
        <v>482</v>
      </c>
      <c r="F10" s="87">
        <v>504</v>
      </c>
      <c r="G10" s="83">
        <v>497</v>
      </c>
      <c r="H10" s="83">
        <v>544</v>
      </c>
      <c r="I10" s="83">
        <v>3</v>
      </c>
      <c r="J10" s="83">
        <v>3</v>
      </c>
      <c r="K10" s="83">
        <v>544</v>
      </c>
      <c r="L10" s="83">
        <v>551</v>
      </c>
      <c r="M10" s="87">
        <v>474</v>
      </c>
      <c r="N10" s="83">
        <v>468</v>
      </c>
      <c r="O10" s="83">
        <v>550</v>
      </c>
      <c r="P10" s="83">
        <v>558</v>
      </c>
      <c r="Q10" s="83">
        <v>565</v>
      </c>
      <c r="R10" s="83">
        <f t="shared" si="10"/>
        <v>9</v>
      </c>
      <c r="S10" s="83">
        <f t="shared" si="11"/>
        <v>544</v>
      </c>
      <c r="T10" s="88">
        <f t="shared" si="12"/>
        <v>9</v>
      </c>
      <c r="U10" s="88" t="str">
        <f t="shared" si="13"/>
        <v>Муниципальное бюджетное общеобразовательное учреждение – средняя общеобразовательная школа № 11 имени Г.М. Пясецкого г. Орла</v>
      </c>
      <c r="V10" s="67">
        <f t="shared" si="0"/>
        <v>0.98611111111111116</v>
      </c>
      <c r="W10" s="67">
        <f t="shared" si="1"/>
        <v>0.98367346938775513</v>
      </c>
      <c r="X10" s="67">
        <f t="shared" si="2"/>
        <v>0.95943562610229272</v>
      </c>
      <c r="Y10" s="67">
        <f t="shared" si="3"/>
        <v>1</v>
      </c>
      <c r="Z10" s="67">
        <f t="shared" si="4"/>
        <v>0.95943562610229272</v>
      </c>
      <c r="AA10" s="67">
        <f t="shared" si="5"/>
        <v>0.97178130511463845</v>
      </c>
      <c r="AB10" s="67">
        <f t="shared" si="6"/>
        <v>0.98734177215189878</v>
      </c>
      <c r="AC10" s="67">
        <f t="shared" si="7"/>
        <v>0.9700176366843033</v>
      </c>
      <c r="AD10" s="67">
        <f t="shared" si="8"/>
        <v>0.98412698412698407</v>
      </c>
      <c r="AE10" s="67">
        <f t="shared" si="9"/>
        <v>0.99647266313932981</v>
      </c>
    </row>
    <row r="11" spans="1:31" s="89" customFormat="1">
      <c r="A11" s="40">
        <f>'бланки '!D15</f>
        <v>10</v>
      </c>
      <c r="B11" s="86" t="str">
        <f>'бланки '!C15</f>
        <v>Муниципальное бюджетное общеобразовательное учреждение – средняя общеобразовательная школа № 12 имени Героя Советского Союза И.Н. Машкарина г. Орла</v>
      </c>
      <c r="C11" s="87">
        <v>601</v>
      </c>
      <c r="D11" s="87">
        <v>429</v>
      </c>
      <c r="E11" s="83">
        <v>422</v>
      </c>
      <c r="F11" s="87">
        <v>481</v>
      </c>
      <c r="G11" s="83">
        <v>458</v>
      </c>
      <c r="H11" s="83">
        <v>596</v>
      </c>
      <c r="I11" s="83">
        <v>6</v>
      </c>
      <c r="J11" s="83">
        <v>6</v>
      </c>
      <c r="K11" s="83">
        <v>584</v>
      </c>
      <c r="L11" s="83">
        <v>573</v>
      </c>
      <c r="M11" s="87">
        <v>422</v>
      </c>
      <c r="N11" s="83">
        <v>404</v>
      </c>
      <c r="O11" s="83">
        <v>601</v>
      </c>
      <c r="P11" s="83">
        <v>584</v>
      </c>
      <c r="Q11" s="83">
        <v>588</v>
      </c>
      <c r="R11" s="83">
        <f t="shared" si="10"/>
        <v>10</v>
      </c>
      <c r="S11" s="83">
        <f t="shared" si="11"/>
        <v>596</v>
      </c>
      <c r="T11" s="88">
        <f t="shared" si="12"/>
        <v>10</v>
      </c>
      <c r="U11" s="88" t="str">
        <f t="shared" si="13"/>
        <v>Муниципальное бюджетное общеобразовательное учреждение – средняя общеобразовательная школа № 12 имени Героя Советского Союза И.Н. Машкарина г. Орла</v>
      </c>
      <c r="V11" s="67">
        <f t="shared" si="0"/>
        <v>0.95218295218295224</v>
      </c>
      <c r="W11" s="67">
        <f t="shared" si="1"/>
        <v>0.98368298368298368</v>
      </c>
      <c r="X11" s="67">
        <f t="shared" si="2"/>
        <v>0.99168053244592347</v>
      </c>
      <c r="Y11" s="67">
        <f t="shared" si="3"/>
        <v>1</v>
      </c>
      <c r="Z11" s="67">
        <f t="shared" si="4"/>
        <v>0.97171381031613979</v>
      </c>
      <c r="AA11" s="67">
        <f t="shared" si="5"/>
        <v>0.95341098169717142</v>
      </c>
      <c r="AB11" s="67">
        <f t="shared" si="6"/>
        <v>0.95734597156398105</v>
      </c>
      <c r="AC11" s="67">
        <f t="shared" si="7"/>
        <v>1</v>
      </c>
      <c r="AD11" s="67">
        <f t="shared" si="8"/>
        <v>0.97171381031613979</v>
      </c>
      <c r="AE11" s="67">
        <f t="shared" si="9"/>
        <v>0.97836938435940102</v>
      </c>
    </row>
    <row r="12" spans="1:31" s="89" customFormat="1">
      <c r="A12" s="40">
        <f>'бланки '!D16</f>
        <v>11</v>
      </c>
      <c r="B12" s="86" t="str">
        <f>'бланки '!C16</f>
        <v>Муниципальное бюджетное общеобразовательное учреждение – средняя общеобразовательная школа № 13 имени Героя Советского Союза А.П. Маресьева г. Орла</v>
      </c>
      <c r="C12" s="87">
        <v>600</v>
      </c>
      <c r="D12" s="87">
        <v>356</v>
      </c>
      <c r="E12" s="83">
        <v>349</v>
      </c>
      <c r="F12" s="87">
        <v>440</v>
      </c>
      <c r="G12" s="83">
        <v>418</v>
      </c>
      <c r="H12" s="83">
        <v>599</v>
      </c>
      <c r="I12" s="83">
        <v>11</v>
      </c>
      <c r="J12" s="83">
        <v>11</v>
      </c>
      <c r="K12" s="83">
        <v>595</v>
      </c>
      <c r="L12" s="83">
        <v>597</v>
      </c>
      <c r="M12" s="87">
        <v>378</v>
      </c>
      <c r="N12" s="83">
        <v>364</v>
      </c>
      <c r="O12" s="83">
        <v>578</v>
      </c>
      <c r="P12" s="83">
        <v>594</v>
      </c>
      <c r="Q12" s="83">
        <v>587</v>
      </c>
      <c r="R12" s="83">
        <f t="shared" si="10"/>
        <v>11</v>
      </c>
      <c r="S12" s="83">
        <f t="shared" si="11"/>
        <v>599</v>
      </c>
      <c r="T12" s="88">
        <f t="shared" si="12"/>
        <v>11</v>
      </c>
      <c r="U12" s="88" t="str">
        <f t="shared" si="13"/>
        <v>Муниципальное бюджетное общеобразовательное учреждение – средняя общеобразовательная школа № 13 имени Героя Советского Союза А.П. Маресьева г. Орла</v>
      </c>
      <c r="V12" s="67">
        <f t="shared" si="0"/>
        <v>0.95</v>
      </c>
      <c r="W12" s="67">
        <f t="shared" si="1"/>
        <v>0.9803370786516854</v>
      </c>
      <c r="X12" s="67">
        <f t="shared" si="2"/>
        <v>0.99833333333333329</v>
      </c>
      <c r="Y12" s="67">
        <f t="shared" si="3"/>
        <v>1</v>
      </c>
      <c r="Z12" s="67">
        <f t="shared" si="4"/>
        <v>0.9916666666666667</v>
      </c>
      <c r="AA12" s="67">
        <f t="shared" si="5"/>
        <v>0.995</v>
      </c>
      <c r="AB12" s="67">
        <f t="shared" si="6"/>
        <v>0.96296296296296291</v>
      </c>
      <c r="AC12" s="67">
        <f t="shared" si="7"/>
        <v>0.96333333333333337</v>
      </c>
      <c r="AD12" s="67">
        <f t="shared" si="8"/>
        <v>0.99</v>
      </c>
      <c r="AE12" s="67">
        <f t="shared" si="9"/>
        <v>0.97833333333333339</v>
      </c>
    </row>
    <row r="13" spans="1:31" s="89" customFormat="1">
      <c r="A13" s="40">
        <f>'бланки '!D17</f>
        <v>12</v>
      </c>
      <c r="B13" s="86" t="str">
        <f>'бланки '!C17</f>
        <v>Муниципальное бюджетное общеобразовательное учреждение – средняя общеобразовательная школа № 15 имени М.В. Гордеева г. Орла</v>
      </c>
      <c r="C13" s="87">
        <v>554</v>
      </c>
      <c r="D13" s="87">
        <v>537</v>
      </c>
      <c r="E13" s="83">
        <v>536</v>
      </c>
      <c r="F13" s="87">
        <v>546</v>
      </c>
      <c r="G13" s="83">
        <v>542</v>
      </c>
      <c r="H13" s="83">
        <v>540</v>
      </c>
      <c r="I13" s="83">
        <v>14</v>
      </c>
      <c r="J13" s="83">
        <v>14</v>
      </c>
      <c r="K13" s="83">
        <v>552</v>
      </c>
      <c r="L13" s="83">
        <v>554</v>
      </c>
      <c r="M13" s="87">
        <v>528</v>
      </c>
      <c r="N13" s="83">
        <v>528</v>
      </c>
      <c r="O13" s="83">
        <v>547</v>
      </c>
      <c r="P13" s="83">
        <v>551</v>
      </c>
      <c r="Q13" s="83">
        <v>552</v>
      </c>
      <c r="R13" s="83">
        <f t="shared" si="10"/>
        <v>12</v>
      </c>
      <c r="S13" s="83">
        <f t="shared" si="11"/>
        <v>540</v>
      </c>
      <c r="T13" s="88">
        <f t="shared" si="12"/>
        <v>12</v>
      </c>
      <c r="U13" s="88" t="str">
        <f t="shared" si="13"/>
        <v>Муниципальное бюджетное общеобразовательное учреждение – средняя общеобразовательная школа № 15 имени М.В. Гордеева г. Орла</v>
      </c>
      <c r="V13" s="67">
        <f t="shared" si="0"/>
        <v>0.9926739926739927</v>
      </c>
      <c r="W13" s="67">
        <f t="shared" si="1"/>
        <v>0.9981378026070763</v>
      </c>
      <c r="X13" s="67">
        <f t="shared" si="2"/>
        <v>0.97472924187725629</v>
      </c>
      <c r="Y13" s="67">
        <f t="shared" si="3"/>
        <v>1</v>
      </c>
      <c r="Z13" s="67">
        <f t="shared" si="4"/>
        <v>0.99638989169675085</v>
      </c>
      <c r="AA13" s="67">
        <f t="shared" si="5"/>
        <v>1</v>
      </c>
      <c r="AB13" s="67">
        <f t="shared" si="6"/>
        <v>1</v>
      </c>
      <c r="AC13" s="67">
        <f t="shared" si="7"/>
        <v>0.9873646209386282</v>
      </c>
      <c r="AD13" s="67">
        <f t="shared" si="8"/>
        <v>0.99458483754512639</v>
      </c>
      <c r="AE13" s="67">
        <f t="shared" si="9"/>
        <v>0.99638989169675085</v>
      </c>
    </row>
    <row r="14" spans="1:31" s="89" customFormat="1">
      <c r="A14" s="40">
        <f>'бланки '!D18</f>
        <v>13</v>
      </c>
      <c r="B14" s="86" t="str">
        <f>'бланки '!C18</f>
        <v>Муниципальное бюджетное общеобразовательное учреждение – гимназия № 16 г. Орла</v>
      </c>
      <c r="C14" s="87">
        <v>420</v>
      </c>
      <c r="D14" s="87">
        <v>385</v>
      </c>
      <c r="E14" s="83">
        <v>381</v>
      </c>
      <c r="F14" s="87">
        <v>364</v>
      </c>
      <c r="G14" s="83">
        <v>360</v>
      </c>
      <c r="H14" s="83">
        <v>412</v>
      </c>
      <c r="I14" s="83">
        <v>6</v>
      </c>
      <c r="J14" s="83">
        <v>6</v>
      </c>
      <c r="K14" s="83">
        <v>417</v>
      </c>
      <c r="L14" s="83">
        <v>400</v>
      </c>
      <c r="M14" s="87">
        <v>372</v>
      </c>
      <c r="N14" s="83">
        <v>366</v>
      </c>
      <c r="O14" s="83">
        <v>401</v>
      </c>
      <c r="P14" s="83">
        <v>417</v>
      </c>
      <c r="Q14" s="83">
        <v>408</v>
      </c>
      <c r="R14" s="83">
        <f t="shared" si="10"/>
        <v>13</v>
      </c>
      <c r="S14" s="83">
        <f t="shared" si="11"/>
        <v>412</v>
      </c>
      <c r="T14" s="88">
        <f t="shared" si="12"/>
        <v>13</v>
      </c>
      <c r="U14" s="88" t="str">
        <f t="shared" si="13"/>
        <v>Муниципальное бюджетное общеобразовательное учреждение – гимназия № 16 г. Орла</v>
      </c>
      <c r="V14" s="67">
        <f t="shared" si="0"/>
        <v>0.98901098901098905</v>
      </c>
      <c r="W14" s="67">
        <f t="shared" si="1"/>
        <v>0.98961038961038961</v>
      </c>
      <c r="X14" s="67">
        <f t="shared" si="2"/>
        <v>0.98095238095238091</v>
      </c>
      <c r="Y14" s="67">
        <f t="shared" si="3"/>
        <v>1</v>
      </c>
      <c r="Z14" s="67">
        <f t="shared" si="4"/>
        <v>0.99285714285714288</v>
      </c>
      <c r="AA14" s="67">
        <f t="shared" si="5"/>
        <v>0.95238095238095233</v>
      </c>
      <c r="AB14" s="67">
        <f t="shared" si="6"/>
        <v>0.9838709677419355</v>
      </c>
      <c r="AC14" s="67">
        <f t="shared" si="7"/>
        <v>0.95476190476190481</v>
      </c>
      <c r="AD14" s="67">
        <f t="shared" si="8"/>
        <v>0.99285714285714288</v>
      </c>
      <c r="AE14" s="67">
        <f t="shared" si="9"/>
        <v>0.97142857142857142</v>
      </c>
    </row>
    <row r="15" spans="1:31" s="89" customFormat="1">
      <c r="A15" s="40">
        <f>'бланки '!D19</f>
        <v>14</v>
      </c>
      <c r="B15" s="86" t="str">
        <f>'бланки '!C19</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5" s="87">
        <v>482</v>
      </c>
      <c r="D15" s="87">
        <v>432</v>
      </c>
      <c r="E15" s="83">
        <v>427</v>
      </c>
      <c r="F15" s="87">
        <v>406</v>
      </c>
      <c r="G15" s="83">
        <v>393</v>
      </c>
      <c r="H15" s="83">
        <v>470</v>
      </c>
      <c r="I15" s="83">
        <v>9</v>
      </c>
      <c r="J15" s="83">
        <v>9</v>
      </c>
      <c r="K15" s="83">
        <v>458</v>
      </c>
      <c r="L15" s="83">
        <v>463</v>
      </c>
      <c r="M15" s="87">
        <v>408</v>
      </c>
      <c r="N15" s="83">
        <v>397</v>
      </c>
      <c r="O15" s="83">
        <v>462</v>
      </c>
      <c r="P15" s="83">
        <v>476</v>
      </c>
      <c r="Q15" s="83">
        <v>477</v>
      </c>
      <c r="R15" s="83">
        <f t="shared" si="10"/>
        <v>14</v>
      </c>
      <c r="S15" s="83">
        <f t="shared" si="11"/>
        <v>470</v>
      </c>
      <c r="T15" s="88">
        <f t="shared" si="12"/>
        <v>14</v>
      </c>
      <c r="U15" s="88" t="str">
        <f t="shared" si="13"/>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V15" s="67">
        <f t="shared" si="0"/>
        <v>0.96798029556650245</v>
      </c>
      <c r="W15" s="67">
        <f t="shared" si="1"/>
        <v>0.98842592592592593</v>
      </c>
      <c r="X15" s="67">
        <f t="shared" si="2"/>
        <v>0.975103734439834</v>
      </c>
      <c r="Y15" s="67">
        <f t="shared" si="3"/>
        <v>1</v>
      </c>
      <c r="Z15" s="67">
        <f t="shared" si="4"/>
        <v>0.950207468879668</v>
      </c>
      <c r="AA15" s="67">
        <f t="shared" si="5"/>
        <v>0.96058091286307057</v>
      </c>
      <c r="AB15" s="67">
        <f t="shared" si="6"/>
        <v>0.97303921568627449</v>
      </c>
      <c r="AC15" s="67">
        <f t="shared" si="7"/>
        <v>0.95850622406639008</v>
      </c>
      <c r="AD15" s="67">
        <f t="shared" si="8"/>
        <v>0.98755186721991706</v>
      </c>
      <c r="AE15" s="67">
        <f t="shared" si="9"/>
        <v>0.98962655601659755</v>
      </c>
    </row>
    <row r="16" spans="1:31" s="65" customFormat="1">
      <c r="A16" s="40">
        <f>'бланки '!D20</f>
        <v>15</v>
      </c>
      <c r="B16" s="86" t="str">
        <f>'бланки '!C20</f>
        <v>Муниципальное бюджетное общеобразовательное учреждение – лицей № 18 г. Орла</v>
      </c>
      <c r="C16" s="87">
        <v>600</v>
      </c>
      <c r="D16" s="87">
        <v>567</v>
      </c>
      <c r="E16" s="83">
        <v>560</v>
      </c>
      <c r="F16" s="87">
        <v>577</v>
      </c>
      <c r="G16" s="83">
        <v>568</v>
      </c>
      <c r="H16" s="83">
        <v>599</v>
      </c>
      <c r="I16" s="83">
        <v>16</v>
      </c>
      <c r="J16" s="83">
        <v>16</v>
      </c>
      <c r="K16" s="83">
        <v>599</v>
      </c>
      <c r="L16" s="83">
        <v>599</v>
      </c>
      <c r="M16" s="87">
        <v>566</v>
      </c>
      <c r="N16" s="83">
        <v>563</v>
      </c>
      <c r="O16" s="83">
        <v>594</v>
      </c>
      <c r="P16" s="83">
        <v>592</v>
      </c>
      <c r="Q16" s="83">
        <v>594</v>
      </c>
      <c r="R16" s="83">
        <f t="shared" si="10"/>
        <v>15</v>
      </c>
      <c r="S16" s="83">
        <f t="shared" si="11"/>
        <v>599</v>
      </c>
      <c r="T16" s="88">
        <f t="shared" si="12"/>
        <v>15</v>
      </c>
      <c r="U16" s="88" t="str">
        <f t="shared" si="13"/>
        <v>Муниципальное бюджетное общеобразовательное учреждение – лицей № 18 г. Орла</v>
      </c>
      <c r="V16" s="67">
        <f t="shared" si="0"/>
        <v>0.98440207972270366</v>
      </c>
      <c r="W16" s="67">
        <f t="shared" si="1"/>
        <v>0.98765432098765427</v>
      </c>
      <c r="X16" s="67">
        <f t="shared" si="2"/>
        <v>0.99833333333333329</v>
      </c>
      <c r="Y16" s="67">
        <f t="shared" si="3"/>
        <v>1</v>
      </c>
      <c r="Z16" s="67">
        <f t="shared" si="4"/>
        <v>0.99833333333333329</v>
      </c>
      <c r="AA16" s="67">
        <f t="shared" si="5"/>
        <v>0.99833333333333329</v>
      </c>
      <c r="AB16" s="67">
        <f t="shared" si="6"/>
        <v>0.9946996466431095</v>
      </c>
      <c r="AC16" s="67">
        <f t="shared" si="7"/>
        <v>0.99</v>
      </c>
      <c r="AD16" s="67">
        <f t="shared" si="8"/>
        <v>0.98666666666666669</v>
      </c>
      <c r="AE16" s="67">
        <f t="shared" si="9"/>
        <v>0.99</v>
      </c>
    </row>
    <row r="17" spans="1:31" s="65" customFormat="1">
      <c r="A17" s="40">
        <f>'бланки '!D21</f>
        <v>16</v>
      </c>
      <c r="B17" s="86" t="str">
        <f>'бланки '!C21</f>
        <v>Муниципальное бюджетное общеобразовательное учреждение – гимназия № 19 имени Героя Советского Союза В.И. Меркулова города Орла</v>
      </c>
      <c r="C17" s="87">
        <v>600</v>
      </c>
      <c r="D17" s="87">
        <v>600</v>
      </c>
      <c r="E17" s="83">
        <v>592</v>
      </c>
      <c r="F17" s="87">
        <v>567</v>
      </c>
      <c r="G17" s="83">
        <v>557</v>
      </c>
      <c r="H17" s="83">
        <v>584</v>
      </c>
      <c r="I17" s="83">
        <v>2</v>
      </c>
      <c r="J17" s="83">
        <v>2</v>
      </c>
      <c r="K17" s="83">
        <v>586</v>
      </c>
      <c r="L17" s="83">
        <v>592</v>
      </c>
      <c r="M17" s="87">
        <v>573</v>
      </c>
      <c r="N17" s="83">
        <v>563</v>
      </c>
      <c r="O17" s="83">
        <v>591</v>
      </c>
      <c r="P17" s="83">
        <v>597</v>
      </c>
      <c r="Q17" s="83">
        <v>594</v>
      </c>
      <c r="R17" s="83">
        <f t="shared" si="10"/>
        <v>16</v>
      </c>
      <c r="S17" s="83">
        <f t="shared" si="11"/>
        <v>584</v>
      </c>
      <c r="T17" s="88">
        <f t="shared" si="12"/>
        <v>16</v>
      </c>
      <c r="U17" s="88" t="str">
        <f t="shared" si="13"/>
        <v>Муниципальное бюджетное общеобразовательное учреждение – гимназия № 19 имени Героя Советского Союза В.И. Меркулова города Орла</v>
      </c>
      <c r="V17" s="67">
        <f t="shared" si="0"/>
        <v>0.98236331569664903</v>
      </c>
      <c r="W17" s="67">
        <f t="shared" si="1"/>
        <v>0.98666666666666669</v>
      </c>
      <c r="X17" s="67">
        <f t="shared" si="2"/>
        <v>0.97333333333333338</v>
      </c>
      <c r="Y17" s="67">
        <f t="shared" si="3"/>
        <v>1</v>
      </c>
      <c r="Z17" s="67">
        <f t="shared" si="4"/>
        <v>0.97666666666666668</v>
      </c>
      <c r="AA17" s="67">
        <f t="shared" si="5"/>
        <v>0.98666666666666669</v>
      </c>
      <c r="AB17" s="67">
        <f t="shared" si="6"/>
        <v>0.98254799301919715</v>
      </c>
      <c r="AC17" s="67">
        <f t="shared" si="7"/>
        <v>0.98499999999999999</v>
      </c>
      <c r="AD17" s="67">
        <f t="shared" si="8"/>
        <v>0.995</v>
      </c>
      <c r="AE17" s="67">
        <f t="shared" si="9"/>
        <v>0.99</v>
      </c>
    </row>
    <row r="18" spans="1:31" s="89" customFormat="1">
      <c r="A18" s="40">
        <f>'бланки '!D22</f>
        <v>17</v>
      </c>
      <c r="B18" s="86" t="str">
        <f>'бланки '!C22</f>
        <v>Муниципальное бюджетное общеобразовательное учреждение – средняя общеобразовательная школа № 20 имени Героя Советского Союза Л.Н. Гуртьева г. Орла</v>
      </c>
      <c r="C18" s="87">
        <v>600</v>
      </c>
      <c r="D18" s="87">
        <v>548</v>
      </c>
      <c r="E18" s="83">
        <v>542</v>
      </c>
      <c r="F18" s="87">
        <v>547</v>
      </c>
      <c r="G18" s="83">
        <v>533</v>
      </c>
      <c r="H18" s="83">
        <v>597</v>
      </c>
      <c r="I18" s="83">
        <v>1</v>
      </c>
      <c r="J18" s="83">
        <v>1</v>
      </c>
      <c r="K18" s="83">
        <v>581</v>
      </c>
      <c r="L18" s="83">
        <v>589</v>
      </c>
      <c r="M18" s="87">
        <v>528</v>
      </c>
      <c r="N18" s="83">
        <v>522</v>
      </c>
      <c r="O18" s="83">
        <v>585</v>
      </c>
      <c r="P18" s="83">
        <v>587</v>
      </c>
      <c r="Q18" s="83">
        <v>593</v>
      </c>
      <c r="R18" s="83">
        <f t="shared" si="10"/>
        <v>17</v>
      </c>
      <c r="S18" s="83">
        <f t="shared" si="11"/>
        <v>597</v>
      </c>
      <c r="T18" s="88">
        <f t="shared" si="12"/>
        <v>17</v>
      </c>
      <c r="U18" s="88" t="str">
        <f t="shared" si="13"/>
        <v>Муниципальное бюджетное общеобразовательное учреждение – средняя общеобразовательная школа № 20 имени Героя Советского Союза Л.Н. Гуртьева г. Орла</v>
      </c>
      <c r="V18" s="67">
        <f t="shared" si="0"/>
        <v>0.97440585009140768</v>
      </c>
      <c r="W18" s="67">
        <f t="shared" si="1"/>
        <v>0.98905109489051091</v>
      </c>
      <c r="X18" s="67">
        <f t="shared" si="2"/>
        <v>0.995</v>
      </c>
      <c r="Y18" s="67">
        <f t="shared" si="3"/>
        <v>1</v>
      </c>
      <c r="Z18" s="67">
        <f t="shared" si="4"/>
        <v>0.96833333333333338</v>
      </c>
      <c r="AA18" s="67">
        <f t="shared" si="5"/>
        <v>0.98166666666666669</v>
      </c>
      <c r="AB18" s="67">
        <f t="shared" si="6"/>
        <v>0.98863636363636365</v>
      </c>
      <c r="AC18" s="67">
        <f t="shared" si="7"/>
        <v>0.97499999999999998</v>
      </c>
      <c r="AD18" s="67">
        <f t="shared" si="8"/>
        <v>0.97833333333333339</v>
      </c>
      <c r="AE18" s="67">
        <f t="shared" si="9"/>
        <v>0.98833333333333329</v>
      </c>
    </row>
    <row r="19" spans="1:31" s="89" customFormat="1">
      <c r="A19" s="40">
        <f>'бланки '!D23</f>
        <v>18</v>
      </c>
      <c r="B19" s="86" t="str">
        <f>'бланки '!C23</f>
        <v>Муниципальное бюджетное общеобразовательное учреждение – лицей № 21 имени генерала А.П. Ермолова г. Орла</v>
      </c>
      <c r="C19" s="87">
        <v>600</v>
      </c>
      <c r="D19" s="87">
        <v>525</v>
      </c>
      <c r="E19" s="83">
        <v>518</v>
      </c>
      <c r="F19" s="87">
        <v>544</v>
      </c>
      <c r="G19" s="83">
        <v>534</v>
      </c>
      <c r="H19" s="83">
        <v>573</v>
      </c>
      <c r="I19" s="83">
        <v>7</v>
      </c>
      <c r="J19" s="83">
        <v>7</v>
      </c>
      <c r="K19" s="83">
        <v>591</v>
      </c>
      <c r="L19" s="83">
        <v>600</v>
      </c>
      <c r="M19" s="87">
        <v>513</v>
      </c>
      <c r="N19" s="83">
        <v>504</v>
      </c>
      <c r="O19" s="83">
        <v>574</v>
      </c>
      <c r="P19" s="83">
        <v>585</v>
      </c>
      <c r="Q19" s="83">
        <v>573</v>
      </c>
      <c r="R19" s="83">
        <f t="shared" si="10"/>
        <v>18</v>
      </c>
      <c r="S19" s="83">
        <f t="shared" si="11"/>
        <v>573</v>
      </c>
      <c r="T19" s="88">
        <f t="shared" si="12"/>
        <v>18</v>
      </c>
      <c r="U19" s="88" t="str">
        <f t="shared" si="13"/>
        <v>Муниципальное бюджетное общеобразовательное учреждение – лицей № 21 имени генерала А.П. Ермолова г. Орла</v>
      </c>
      <c r="V19" s="67">
        <f t="shared" si="0"/>
        <v>0.98161764705882348</v>
      </c>
      <c r="W19" s="67">
        <f t="shared" si="1"/>
        <v>0.98666666666666669</v>
      </c>
      <c r="X19" s="67">
        <f t="shared" si="2"/>
        <v>0.95499999999999996</v>
      </c>
      <c r="Y19" s="67">
        <f t="shared" si="3"/>
        <v>1</v>
      </c>
      <c r="Z19" s="67">
        <f t="shared" si="4"/>
        <v>0.98499999999999999</v>
      </c>
      <c r="AA19" s="67">
        <f t="shared" si="5"/>
        <v>1</v>
      </c>
      <c r="AB19" s="67">
        <f t="shared" si="6"/>
        <v>0.98245614035087714</v>
      </c>
      <c r="AC19" s="67">
        <f t="shared" si="7"/>
        <v>0.95666666666666667</v>
      </c>
      <c r="AD19" s="67">
        <f t="shared" si="8"/>
        <v>0.97499999999999998</v>
      </c>
      <c r="AE19" s="67">
        <f t="shared" si="9"/>
        <v>0.95499999999999996</v>
      </c>
    </row>
    <row r="20" spans="1:31" s="89" customFormat="1">
      <c r="A20" s="40">
        <f>'бланки '!D24</f>
        <v>19</v>
      </c>
      <c r="B20" s="86" t="str">
        <f>'бланки '!C24</f>
        <v>Муниципальное бюджетное общеобразовательное учреждение – лицей № 22 имени А.П. Иванова города Орла</v>
      </c>
      <c r="C20" s="87">
        <v>600</v>
      </c>
      <c r="D20" s="87">
        <v>366</v>
      </c>
      <c r="E20" s="83">
        <v>363</v>
      </c>
      <c r="F20" s="87">
        <v>536</v>
      </c>
      <c r="G20" s="83">
        <v>523</v>
      </c>
      <c r="H20" s="83">
        <v>592</v>
      </c>
      <c r="I20" s="83">
        <v>1</v>
      </c>
      <c r="J20" s="83">
        <v>1</v>
      </c>
      <c r="K20" s="83">
        <v>599</v>
      </c>
      <c r="L20" s="83">
        <v>580</v>
      </c>
      <c r="M20" s="87">
        <v>391</v>
      </c>
      <c r="N20" s="83">
        <v>377</v>
      </c>
      <c r="O20" s="83">
        <v>593</v>
      </c>
      <c r="P20" s="83">
        <v>600</v>
      </c>
      <c r="Q20" s="83">
        <v>586</v>
      </c>
      <c r="R20" s="83">
        <f t="shared" si="10"/>
        <v>19</v>
      </c>
      <c r="S20" s="83">
        <f t="shared" si="11"/>
        <v>592</v>
      </c>
      <c r="T20" s="88">
        <f t="shared" si="12"/>
        <v>19</v>
      </c>
      <c r="U20" s="88" t="str">
        <f t="shared" si="13"/>
        <v>Муниципальное бюджетное общеобразовательное учреждение – лицей № 22 имени А.П. Иванова города Орла</v>
      </c>
      <c r="V20" s="67">
        <f t="shared" si="0"/>
        <v>0.97574626865671643</v>
      </c>
      <c r="W20" s="67">
        <f t="shared" si="1"/>
        <v>0.99180327868852458</v>
      </c>
      <c r="X20" s="67">
        <f t="shared" si="2"/>
        <v>0.98666666666666669</v>
      </c>
      <c r="Y20" s="67">
        <f t="shared" si="3"/>
        <v>1</v>
      </c>
      <c r="Z20" s="67">
        <f t="shared" si="4"/>
        <v>0.99833333333333329</v>
      </c>
      <c r="AA20" s="67">
        <f t="shared" si="5"/>
        <v>0.96666666666666667</v>
      </c>
      <c r="AB20" s="67">
        <f t="shared" si="6"/>
        <v>0.96419437340153458</v>
      </c>
      <c r="AC20" s="67">
        <f t="shared" si="7"/>
        <v>0.98833333333333329</v>
      </c>
      <c r="AD20" s="67">
        <f t="shared" si="8"/>
        <v>1</v>
      </c>
      <c r="AE20" s="67">
        <f t="shared" si="9"/>
        <v>0.97666666666666668</v>
      </c>
    </row>
    <row r="21" spans="1:31">
      <c r="A21" s="40">
        <f>'бланки '!D25</f>
        <v>20</v>
      </c>
      <c r="B21" s="86" t="str">
        <f>'бланки '!C25</f>
        <v>Муниципальное бюджетное общеобразовательное учреждение – средняя общеобразовательная школа № 23 с углубленным изучением английского языка г. Орла</v>
      </c>
      <c r="C21" s="87">
        <v>594</v>
      </c>
      <c r="D21" s="87">
        <v>533</v>
      </c>
      <c r="E21" s="83">
        <v>532</v>
      </c>
      <c r="F21" s="87">
        <v>515</v>
      </c>
      <c r="G21" s="83">
        <v>500</v>
      </c>
      <c r="H21" s="83">
        <v>591</v>
      </c>
      <c r="I21" s="83">
        <v>2</v>
      </c>
      <c r="J21" s="83">
        <v>2</v>
      </c>
      <c r="K21" s="83">
        <v>578</v>
      </c>
      <c r="L21" s="83">
        <v>567</v>
      </c>
      <c r="M21" s="87">
        <v>502</v>
      </c>
      <c r="N21" s="83">
        <v>490</v>
      </c>
      <c r="O21" s="83">
        <v>578</v>
      </c>
      <c r="P21" s="83">
        <v>587</v>
      </c>
      <c r="Q21" s="83">
        <v>591</v>
      </c>
      <c r="R21" s="83">
        <f t="shared" si="10"/>
        <v>20</v>
      </c>
      <c r="S21" s="83">
        <f t="shared" si="11"/>
        <v>591</v>
      </c>
      <c r="T21" s="88">
        <f t="shared" si="12"/>
        <v>20</v>
      </c>
      <c r="U21" s="88" t="str">
        <f t="shared" si="13"/>
        <v>Муниципальное бюджетное общеобразовательное учреждение – средняя общеобразовательная школа № 23 с углубленным изучением английского языка г. Орла</v>
      </c>
      <c r="V21" s="67">
        <f t="shared" si="0"/>
        <v>0.970873786407767</v>
      </c>
      <c r="W21" s="67">
        <f t="shared" si="1"/>
        <v>0.99812382739212002</v>
      </c>
      <c r="X21" s="67">
        <f t="shared" si="2"/>
        <v>0.99494949494949492</v>
      </c>
      <c r="Y21" s="67">
        <f t="shared" si="3"/>
        <v>1</v>
      </c>
      <c r="Z21" s="67">
        <f t="shared" si="4"/>
        <v>0.97306397306397308</v>
      </c>
      <c r="AA21" s="67">
        <f t="shared" si="5"/>
        <v>0.95454545454545459</v>
      </c>
      <c r="AB21" s="67">
        <f t="shared" si="6"/>
        <v>0.9760956175298805</v>
      </c>
      <c r="AC21" s="67">
        <f t="shared" si="7"/>
        <v>0.97306397306397308</v>
      </c>
      <c r="AD21" s="67">
        <f t="shared" si="8"/>
        <v>0.98821548821548821</v>
      </c>
      <c r="AE21" s="67">
        <f t="shared" si="9"/>
        <v>0.99494949494949492</v>
      </c>
    </row>
    <row r="22" spans="1:31">
      <c r="A22" s="40">
        <f>'бланки '!D26</f>
        <v>21</v>
      </c>
      <c r="B22" s="86" t="str">
        <f>'бланки '!C26</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2" s="87">
        <v>600</v>
      </c>
      <c r="D22" s="87">
        <v>364</v>
      </c>
      <c r="E22" s="83">
        <v>360</v>
      </c>
      <c r="F22" s="87">
        <v>462</v>
      </c>
      <c r="G22" s="83">
        <v>451</v>
      </c>
      <c r="H22" s="83">
        <v>591</v>
      </c>
      <c r="I22" s="83">
        <v>4</v>
      </c>
      <c r="J22" s="83">
        <v>4</v>
      </c>
      <c r="K22" s="83">
        <v>577</v>
      </c>
      <c r="L22" s="83">
        <v>588</v>
      </c>
      <c r="M22" s="87">
        <v>406</v>
      </c>
      <c r="N22" s="83">
        <v>398</v>
      </c>
      <c r="O22" s="83">
        <v>575</v>
      </c>
      <c r="P22" s="83">
        <v>577</v>
      </c>
      <c r="Q22" s="83">
        <v>592</v>
      </c>
      <c r="R22" s="83">
        <f t="shared" si="10"/>
        <v>21</v>
      </c>
      <c r="S22" s="83">
        <f t="shared" si="11"/>
        <v>591</v>
      </c>
      <c r="T22" s="88">
        <f t="shared" si="12"/>
        <v>21</v>
      </c>
      <c r="U22" s="88" t="str">
        <f t="shared" si="13"/>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V22" s="67">
        <f t="shared" si="0"/>
        <v>0.97619047619047616</v>
      </c>
      <c r="W22" s="67">
        <f t="shared" si="1"/>
        <v>0.98901098901098905</v>
      </c>
      <c r="X22" s="67">
        <f t="shared" si="2"/>
        <v>0.98499999999999999</v>
      </c>
      <c r="Y22" s="67">
        <f t="shared" si="3"/>
        <v>1</v>
      </c>
      <c r="Z22" s="67">
        <f t="shared" si="4"/>
        <v>0.96166666666666667</v>
      </c>
      <c r="AA22" s="67">
        <f t="shared" si="5"/>
        <v>0.98</v>
      </c>
      <c r="AB22" s="67">
        <f t="shared" si="6"/>
        <v>0.98029556650246308</v>
      </c>
      <c r="AC22" s="67">
        <f t="shared" si="7"/>
        <v>0.95833333333333337</v>
      </c>
      <c r="AD22" s="67">
        <f t="shared" si="8"/>
        <v>0.96166666666666667</v>
      </c>
      <c r="AE22" s="67">
        <f t="shared" si="9"/>
        <v>0.98666666666666669</v>
      </c>
    </row>
    <row r="23" spans="1:31">
      <c r="A23" s="40">
        <f>'бланки '!D27</f>
        <v>22</v>
      </c>
      <c r="B23" s="86" t="str">
        <f>'бланки '!C27</f>
        <v>Муниципальное бюджетное общеобразовательное учреждение – средняя общеобразовательная школа № 25 г. Орла</v>
      </c>
      <c r="C23" s="87">
        <v>328</v>
      </c>
      <c r="D23" s="87">
        <v>294</v>
      </c>
      <c r="E23" s="83">
        <v>287</v>
      </c>
      <c r="F23" s="87">
        <v>294</v>
      </c>
      <c r="G23" s="83">
        <v>284</v>
      </c>
      <c r="H23" s="83">
        <v>328</v>
      </c>
      <c r="I23" s="83">
        <v>2</v>
      </c>
      <c r="J23" s="83">
        <v>2</v>
      </c>
      <c r="K23" s="83">
        <v>327</v>
      </c>
      <c r="L23" s="83">
        <v>316</v>
      </c>
      <c r="M23" s="87">
        <v>287</v>
      </c>
      <c r="N23" s="83">
        <v>280</v>
      </c>
      <c r="O23" s="83">
        <v>326</v>
      </c>
      <c r="P23" s="83">
        <v>327</v>
      </c>
      <c r="Q23" s="83">
        <v>315</v>
      </c>
      <c r="R23" s="83">
        <f t="shared" si="10"/>
        <v>22</v>
      </c>
      <c r="S23" s="83">
        <f t="shared" si="11"/>
        <v>328</v>
      </c>
      <c r="T23" s="88">
        <f t="shared" si="12"/>
        <v>22</v>
      </c>
      <c r="U23" s="88" t="str">
        <f t="shared" si="13"/>
        <v>Муниципальное бюджетное общеобразовательное учреждение – средняя общеобразовательная школа № 25 г. Орла</v>
      </c>
      <c r="V23" s="67">
        <f t="shared" si="0"/>
        <v>0.96598639455782309</v>
      </c>
      <c r="W23" s="67">
        <f t="shared" si="1"/>
        <v>0.97619047619047616</v>
      </c>
      <c r="X23" s="67">
        <f t="shared" si="2"/>
        <v>1</v>
      </c>
      <c r="Y23" s="67">
        <f t="shared" si="3"/>
        <v>1</v>
      </c>
      <c r="Z23" s="67">
        <f t="shared" si="4"/>
        <v>0.99695121951219512</v>
      </c>
      <c r="AA23" s="67">
        <f t="shared" si="5"/>
        <v>0.96341463414634143</v>
      </c>
      <c r="AB23" s="67">
        <f t="shared" si="6"/>
        <v>0.97560975609756095</v>
      </c>
      <c r="AC23" s="67">
        <f t="shared" si="7"/>
        <v>0.99390243902439024</v>
      </c>
      <c r="AD23" s="67">
        <f t="shared" si="8"/>
        <v>0.99695121951219512</v>
      </c>
      <c r="AE23" s="67">
        <f t="shared" si="9"/>
        <v>0.96036585365853655</v>
      </c>
    </row>
    <row r="24" spans="1:31">
      <c r="A24" s="40">
        <f>'бланки '!D28</f>
        <v>23</v>
      </c>
      <c r="B24" s="86" t="str">
        <f>'бланки '!C28</f>
        <v>Муниципальное бюджетное общеобразовательное учреждение – средняя общеобразовательная школа № 26 г. Орла</v>
      </c>
      <c r="C24" s="87">
        <v>403</v>
      </c>
      <c r="D24" s="87">
        <v>270</v>
      </c>
      <c r="E24" s="83">
        <v>264</v>
      </c>
      <c r="F24" s="87">
        <v>289</v>
      </c>
      <c r="G24" s="83">
        <v>288</v>
      </c>
      <c r="H24" s="83">
        <v>398</v>
      </c>
      <c r="I24" s="83">
        <v>11</v>
      </c>
      <c r="J24" s="83">
        <v>11</v>
      </c>
      <c r="K24" s="83">
        <v>386</v>
      </c>
      <c r="L24" s="83">
        <v>390</v>
      </c>
      <c r="M24" s="87">
        <v>306</v>
      </c>
      <c r="N24" s="83">
        <v>299</v>
      </c>
      <c r="O24" s="83">
        <v>398</v>
      </c>
      <c r="P24" s="83">
        <v>401</v>
      </c>
      <c r="Q24" s="83">
        <v>401</v>
      </c>
      <c r="R24" s="83">
        <f t="shared" si="10"/>
        <v>23</v>
      </c>
      <c r="S24" s="83">
        <f t="shared" si="11"/>
        <v>398</v>
      </c>
      <c r="T24" s="88">
        <f t="shared" si="12"/>
        <v>23</v>
      </c>
      <c r="U24" s="88" t="str">
        <f t="shared" si="13"/>
        <v>Муниципальное бюджетное общеобразовательное учреждение – средняя общеобразовательная школа № 26 г. Орла</v>
      </c>
      <c r="V24" s="67">
        <f t="shared" si="0"/>
        <v>0.9965397923875432</v>
      </c>
      <c r="W24" s="67">
        <f t="shared" si="1"/>
        <v>0.97777777777777775</v>
      </c>
      <c r="X24" s="67">
        <f t="shared" si="2"/>
        <v>0.98759305210918114</v>
      </c>
      <c r="Y24" s="67">
        <f t="shared" si="3"/>
        <v>1</v>
      </c>
      <c r="Z24" s="67">
        <f t="shared" si="4"/>
        <v>0.95781637717121593</v>
      </c>
      <c r="AA24" s="67">
        <f t="shared" si="5"/>
        <v>0.967741935483871</v>
      </c>
      <c r="AB24" s="67">
        <f t="shared" si="6"/>
        <v>0.97712418300653592</v>
      </c>
      <c r="AC24" s="67">
        <f t="shared" si="7"/>
        <v>0.98759305210918114</v>
      </c>
      <c r="AD24" s="67">
        <f t="shared" si="8"/>
        <v>0.99503722084367241</v>
      </c>
      <c r="AE24" s="67">
        <f t="shared" si="9"/>
        <v>0.99503722084367241</v>
      </c>
    </row>
    <row r="25" spans="1:31">
      <c r="A25" s="40">
        <f>'бланки '!D29</f>
        <v>24</v>
      </c>
      <c r="B25" s="86" t="str">
        <f>'бланки '!C29</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5" s="87">
        <v>599</v>
      </c>
      <c r="D25" s="87">
        <v>470</v>
      </c>
      <c r="E25" s="83">
        <v>469</v>
      </c>
      <c r="F25" s="87">
        <v>566</v>
      </c>
      <c r="G25" s="83">
        <v>557</v>
      </c>
      <c r="H25" s="83">
        <v>588</v>
      </c>
      <c r="I25" s="83">
        <v>5</v>
      </c>
      <c r="J25" s="83">
        <v>5</v>
      </c>
      <c r="K25" s="83">
        <v>582</v>
      </c>
      <c r="L25" s="83">
        <v>574</v>
      </c>
      <c r="M25" s="87">
        <v>456</v>
      </c>
      <c r="N25" s="83">
        <v>450</v>
      </c>
      <c r="O25" s="83">
        <v>580</v>
      </c>
      <c r="P25" s="83">
        <v>570</v>
      </c>
      <c r="Q25" s="83">
        <v>575</v>
      </c>
      <c r="R25" s="83">
        <f t="shared" si="10"/>
        <v>24</v>
      </c>
      <c r="S25" s="83">
        <f t="shared" si="11"/>
        <v>588</v>
      </c>
      <c r="T25" s="88">
        <f t="shared" si="12"/>
        <v>24</v>
      </c>
      <c r="U25" s="88" t="str">
        <f t="shared" si="13"/>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V25" s="67">
        <f t="shared" si="0"/>
        <v>0.98409893992932862</v>
      </c>
      <c r="W25" s="67">
        <f t="shared" si="1"/>
        <v>0.99787234042553197</v>
      </c>
      <c r="X25" s="67">
        <f t="shared" si="2"/>
        <v>0.98163606010016691</v>
      </c>
      <c r="Y25" s="67">
        <f t="shared" si="3"/>
        <v>1</v>
      </c>
      <c r="Z25" s="67">
        <f t="shared" si="4"/>
        <v>0.97161936560934892</v>
      </c>
      <c r="AA25" s="67">
        <f t="shared" si="5"/>
        <v>0.95826377295492482</v>
      </c>
      <c r="AB25" s="67">
        <f t="shared" si="6"/>
        <v>0.98684210526315785</v>
      </c>
      <c r="AC25" s="67">
        <f t="shared" si="7"/>
        <v>0.96828046744574292</v>
      </c>
      <c r="AD25" s="67">
        <f t="shared" si="8"/>
        <v>0.95158597662771283</v>
      </c>
      <c r="AE25" s="67">
        <f t="shared" si="9"/>
        <v>0.95993322203672793</v>
      </c>
    </row>
    <row r="26" spans="1:31">
      <c r="A26" s="40">
        <f>'бланки '!D30</f>
        <v>25</v>
      </c>
      <c r="B26" s="86" t="str">
        <f>'бланки '!C30</f>
        <v>Муниципальное бюджетное общеобразовательное учреждение – лицей № 28 города Орла имени дважды Героя Советского Союза Г.М. Паршина</v>
      </c>
      <c r="C26" s="87">
        <v>600</v>
      </c>
      <c r="D26" s="87">
        <v>487</v>
      </c>
      <c r="E26" s="83">
        <v>485</v>
      </c>
      <c r="F26" s="87">
        <v>548</v>
      </c>
      <c r="G26" s="83">
        <v>542</v>
      </c>
      <c r="H26" s="83">
        <v>579</v>
      </c>
      <c r="I26" s="83">
        <v>1</v>
      </c>
      <c r="J26" s="83">
        <v>1</v>
      </c>
      <c r="K26" s="83">
        <v>595</v>
      </c>
      <c r="L26" s="83">
        <v>583</v>
      </c>
      <c r="M26" s="87">
        <v>493</v>
      </c>
      <c r="N26" s="83">
        <v>465</v>
      </c>
      <c r="O26" s="83">
        <v>585</v>
      </c>
      <c r="P26" s="83">
        <v>570</v>
      </c>
      <c r="Q26" s="83">
        <v>584</v>
      </c>
      <c r="R26" s="83">
        <f t="shared" si="10"/>
        <v>25</v>
      </c>
      <c r="S26" s="83">
        <f t="shared" si="11"/>
        <v>579</v>
      </c>
      <c r="T26" s="88">
        <f t="shared" si="12"/>
        <v>25</v>
      </c>
      <c r="U26" s="88" t="str">
        <f t="shared" si="13"/>
        <v>Муниципальное бюджетное общеобразовательное учреждение – лицей № 28 города Орла имени дважды Героя Советского Союза Г.М. Паршина</v>
      </c>
      <c r="V26" s="67">
        <f t="shared" si="0"/>
        <v>0.98905109489051091</v>
      </c>
      <c r="W26" s="67">
        <f t="shared" si="1"/>
        <v>0.9958932238193019</v>
      </c>
      <c r="X26" s="67">
        <f t="shared" si="2"/>
        <v>0.96499999999999997</v>
      </c>
      <c r="Y26" s="67">
        <f t="shared" si="3"/>
        <v>1</v>
      </c>
      <c r="Z26" s="67">
        <f t="shared" si="4"/>
        <v>0.9916666666666667</v>
      </c>
      <c r="AA26" s="67">
        <f t="shared" si="5"/>
        <v>0.97166666666666668</v>
      </c>
      <c r="AB26" s="67">
        <f t="shared" si="6"/>
        <v>0.94320486815415816</v>
      </c>
      <c r="AC26" s="67">
        <f t="shared" si="7"/>
        <v>0.97499999999999998</v>
      </c>
      <c r="AD26" s="67">
        <f t="shared" si="8"/>
        <v>0.95</v>
      </c>
      <c r="AE26" s="67">
        <f t="shared" si="9"/>
        <v>0.97333333333333338</v>
      </c>
    </row>
    <row r="27" spans="1:31">
      <c r="A27" s="40">
        <f>'бланки '!D31</f>
        <v>26</v>
      </c>
      <c r="B27" s="86" t="str">
        <f>'бланки '!C31</f>
        <v>Муниципальное бюджетное общеобразовательное учреждение – средняя общеобразовательная школа № 29 имени Д.Н. Мельникова г. Орла</v>
      </c>
      <c r="C27" s="87">
        <v>390</v>
      </c>
      <c r="D27" s="87">
        <v>248</v>
      </c>
      <c r="E27" s="83">
        <v>246</v>
      </c>
      <c r="F27" s="87">
        <v>314</v>
      </c>
      <c r="G27" s="83">
        <v>309</v>
      </c>
      <c r="H27" s="83">
        <v>383</v>
      </c>
      <c r="I27" s="83">
        <v>1</v>
      </c>
      <c r="J27" s="83">
        <v>1</v>
      </c>
      <c r="K27" s="83">
        <v>386</v>
      </c>
      <c r="L27" s="83">
        <v>381</v>
      </c>
      <c r="M27" s="87">
        <v>266</v>
      </c>
      <c r="N27" s="83">
        <v>263</v>
      </c>
      <c r="O27" s="83">
        <v>377</v>
      </c>
      <c r="P27" s="83">
        <v>386</v>
      </c>
      <c r="Q27" s="83">
        <v>388</v>
      </c>
      <c r="R27" s="83">
        <f t="shared" si="10"/>
        <v>26</v>
      </c>
      <c r="S27" s="83">
        <f t="shared" si="11"/>
        <v>383</v>
      </c>
      <c r="T27" s="88">
        <f t="shared" si="12"/>
        <v>26</v>
      </c>
      <c r="U27" s="88" t="str">
        <f t="shared" si="13"/>
        <v>Муниципальное бюджетное общеобразовательное учреждение – средняя общеобразовательная школа № 29 имени Д.Н. Мельникова г. Орла</v>
      </c>
      <c r="V27" s="67">
        <f t="shared" si="0"/>
        <v>0.98407643312101911</v>
      </c>
      <c r="W27" s="67">
        <f t="shared" si="1"/>
        <v>0.99193548387096775</v>
      </c>
      <c r="X27" s="67">
        <f t="shared" si="2"/>
        <v>0.982051282051282</v>
      </c>
      <c r="Y27" s="67">
        <f t="shared" si="3"/>
        <v>1</v>
      </c>
      <c r="Z27" s="67">
        <f t="shared" si="4"/>
        <v>0.98974358974358978</v>
      </c>
      <c r="AA27" s="67">
        <f t="shared" si="5"/>
        <v>0.97692307692307689</v>
      </c>
      <c r="AB27" s="67">
        <f t="shared" si="6"/>
        <v>0.98872180451127822</v>
      </c>
      <c r="AC27" s="67">
        <f t="shared" si="7"/>
        <v>0.96666666666666667</v>
      </c>
      <c r="AD27" s="67">
        <f t="shared" si="8"/>
        <v>0.98974358974358978</v>
      </c>
      <c r="AE27" s="67">
        <f t="shared" si="9"/>
        <v>0.99487179487179489</v>
      </c>
    </row>
    <row r="28" spans="1:31">
      <c r="A28" s="40">
        <f>'бланки '!D32</f>
        <v>27</v>
      </c>
      <c r="B28" s="86" t="str">
        <f>'бланки '!C32</f>
        <v>Муниципальное бюджетное общеобразовательное учреждение – средняя общеобразовательная школа № 30 г. Орла</v>
      </c>
      <c r="C28" s="87">
        <v>565</v>
      </c>
      <c r="D28" s="87">
        <v>385</v>
      </c>
      <c r="E28" s="83">
        <v>384</v>
      </c>
      <c r="F28" s="87">
        <v>400</v>
      </c>
      <c r="G28" s="83">
        <v>395</v>
      </c>
      <c r="H28" s="83">
        <v>562</v>
      </c>
      <c r="I28" s="83">
        <v>5</v>
      </c>
      <c r="J28" s="83">
        <v>5</v>
      </c>
      <c r="K28" s="83">
        <v>559</v>
      </c>
      <c r="L28" s="83">
        <v>544</v>
      </c>
      <c r="M28" s="87">
        <v>409</v>
      </c>
      <c r="N28" s="83">
        <v>406</v>
      </c>
      <c r="O28" s="83">
        <v>559</v>
      </c>
      <c r="P28" s="83">
        <v>563</v>
      </c>
      <c r="Q28" s="83">
        <v>559</v>
      </c>
      <c r="R28" s="83">
        <f t="shared" si="10"/>
        <v>27</v>
      </c>
      <c r="S28" s="83">
        <f t="shared" si="11"/>
        <v>562</v>
      </c>
      <c r="T28" s="88">
        <f t="shared" si="12"/>
        <v>27</v>
      </c>
      <c r="U28" s="88" t="str">
        <f t="shared" si="13"/>
        <v>Муниципальное бюджетное общеобразовательное учреждение – средняя общеобразовательная школа № 30 г. Орла</v>
      </c>
      <c r="V28" s="67">
        <f t="shared" si="0"/>
        <v>0.98750000000000004</v>
      </c>
      <c r="W28" s="67">
        <f t="shared" si="1"/>
        <v>0.9974025974025974</v>
      </c>
      <c r="X28" s="67">
        <f t="shared" si="2"/>
        <v>0.99469026548672568</v>
      </c>
      <c r="Y28" s="67">
        <f t="shared" si="3"/>
        <v>1</v>
      </c>
      <c r="Z28" s="67">
        <f t="shared" si="4"/>
        <v>0.98938053097345136</v>
      </c>
      <c r="AA28" s="67">
        <f t="shared" si="5"/>
        <v>0.96283185840707963</v>
      </c>
      <c r="AB28" s="67">
        <f t="shared" si="6"/>
        <v>0.99266503667481665</v>
      </c>
      <c r="AC28" s="67">
        <f t="shared" si="7"/>
        <v>0.98938053097345136</v>
      </c>
      <c r="AD28" s="67">
        <f t="shared" si="8"/>
        <v>0.99646017699115041</v>
      </c>
      <c r="AE28" s="67">
        <f t="shared" si="9"/>
        <v>0.98938053097345136</v>
      </c>
    </row>
    <row r="29" spans="1:31">
      <c r="A29" s="40">
        <f>'бланки '!D33</f>
        <v>28</v>
      </c>
      <c r="B29" s="86" t="str">
        <f>'бланки '!C33</f>
        <v>Муниципальное бюджетное общеобразовательное учреждение – средняя общеобразовательная школа № 31 г. Орла</v>
      </c>
      <c r="C29" s="87">
        <v>306</v>
      </c>
      <c r="D29" s="87">
        <v>240</v>
      </c>
      <c r="E29" s="83">
        <v>239</v>
      </c>
      <c r="F29" s="87">
        <v>265</v>
      </c>
      <c r="G29" s="83">
        <v>262</v>
      </c>
      <c r="H29" s="83">
        <v>295</v>
      </c>
      <c r="I29" s="83">
        <v>5</v>
      </c>
      <c r="J29" s="83">
        <v>5</v>
      </c>
      <c r="K29" s="83">
        <v>298</v>
      </c>
      <c r="L29" s="83">
        <v>297</v>
      </c>
      <c r="M29" s="87">
        <v>246</v>
      </c>
      <c r="N29" s="83">
        <v>242</v>
      </c>
      <c r="O29" s="83">
        <v>303</v>
      </c>
      <c r="P29" s="83">
        <v>301</v>
      </c>
      <c r="Q29" s="83">
        <v>304</v>
      </c>
      <c r="R29" s="83">
        <f t="shared" si="10"/>
        <v>28</v>
      </c>
      <c r="S29" s="83">
        <f t="shared" si="11"/>
        <v>295</v>
      </c>
      <c r="T29" s="88">
        <f t="shared" si="12"/>
        <v>28</v>
      </c>
      <c r="U29" s="88" t="str">
        <f t="shared" si="13"/>
        <v>Муниципальное бюджетное общеобразовательное учреждение – средняя общеобразовательная школа № 31 г. Орла</v>
      </c>
      <c r="V29" s="67">
        <f t="shared" si="0"/>
        <v>0.98867924528301887</v>
      </c>
      <c r="W29" s="67">
        <f t="shared" si="1"/>
        <v>0.99583333333333335</v>
      </c>
      <c r="X29" s="67">
        <f t="shared" si="2"/>
        <v>0.96405228758169936</v>
      </c>
      <c r="Y29" s="67">
        <f t="shared" si="3"/>
        <v>1</v>
      </c>
      <c r="Z29" s="67">
        <f t="shared" si="4"/>
        <v>0.97385620915032678</v>
      </c>
      <c r="AA29" s="67">
        <f t="shared" si="5"/>
        <v>0.97058823529411764</v>
      </c>
      <c r="AB29" s="67">
        <f t="shared" si="6"/>
        <v>0.98373983739837401</v>
      </c>
      <c r="AC29" s="67">
        <f t="shared" si="7"/>
        <v>0.99019607843137258</v>
      </c>
      <c r="AD29" s="67">
        <f t="shared" si="8"/>
        <v>0.9836601307189542</v>
      </c>
      <c r="AE29" s="67">
        <f t="shared" si="9"/>
        <v>0.99346405228758172</v>
      </c>
    </row>
    <row r="30" spans="1:31">
      <c r="A30" s="40">
        <f>'бланки '!D34</f>
        <v>29</v>
      </c>
      <c r="B30" s="86" t="str">
        <f>'бланки '!C34</f>
        <v>Муниципальное бюджетное общеобразовательное учреждение – лицей № 32 имени И.М.Воробьева г. Орла</v>
      </c>
      <c r="C30" s="87">
        <v>600</v>
      </c>
      <c r="D30" s="87">
        <v>561</v>
      </c>
      <c r="E30" s="83">
        <v>560</v>
      </c>
      <c r="F30" s="87">
        <v>557</v>
      </c>
      <c r="G30" s="83">
        <v>554</v>
      </c>
      <c r="H30" s="83">
        <v>593</v>
      </c>
      <c r="I30" s="83">
        <v>6</v>
      </c>
      <c r="J30" s="83">
        <v>6</v>
      </c>
      <c r="K30" s="83">
        <v>575</v>
      </c>
      <c r="L30" s="83">
        <v>583</v>
      </c>
      <c r="M30" s="87">
        <v>543</v>
      </c>
      <c r="N30" s="83">
        <v>537</v>
      </c>
      <c r="O30" s="83">
        <v>592</v>
      </c>
      <c r="P30" s="83">
        <v>599</v>
      </c>
      <c r="Q30" s="83">
        <v>591</v>
      </c>
      <c r="R30" s="83">
        <f t="shared" si="10"/>
        <v>29</v>
      </c>
      <c r="S30" s="83">
        <f t="shared" si="11"/>
        <v>593</v>
      </c>
      <c r="T30" s="90">
        <f t="shared" si="12"/>
        <v>29</v>
      </c>
      <c r="U30" s="90" t="str">
        <f t="shared" si="13"/>
        <v>Муниципальное бюджетное общеобразовательное учреждение – лицей № 32 имени И.М.Воробьева г. Орла</v>
      </c>
      <c r="V30" s="91">
        <f t="shared" si="0"/>
        <v>0.99461400359066432</v>
      </c>
      <c r="W30" s="91">
        <f t="shared" si="1"/>
        <v>0.99821746880570406</v>
      </c>
      <c r="X30" s="91">
        <f t="shared" si="2"/>
        <v>0.98833333333333329</v>
      </c>
      <c r="Y30" s="91">
        <f t="shared" si="3"/>
        <v>1</v>
      </c>
      <c r="Z30" s="91">
        <f t="shared" si="4"/>
        <v>0.95833333333333337</v>
      </c>
      <c r="AA30" s="91">
        <f t="shared" si="5"/>
        <v>0.97166666666666668</v>
      </c>
      <c r="AB30" s="91">
        <f t="shared" si="6"/>
        <v>0.98895027624309395</v>
      </c>
      <c r="AC30" s="91">
        <f t="shared" si="7"/>
        <v>0.98666666666666669</v>
      </c>
      <c r="AD30" s="91">
        <f t="shared" si="8"/>
        <v>0.99833333333333329</v>
      </c>
      <c r="AE30" s="91">
        <f t="shared" si="9"/>
        <v>0.98499999999999999</v>
      </c>
    </row>
    <row r="31" spans="1:31">
      <c r="A31" s="40">
        <f>'бланки '!D35</f>
        <v>30</v>
      </c>
      <c r="B31" s="86" t="str">
        <f>'бланки '!C35</f>
        <v>Муниципальное бюджетное общеобразовательное учреждение – средняя общеобразовательная школа № 33 г. Орла</v>
      </c>
      <c r="C31" s="87">
        <v>600</v>
      </c>
      <c r="D31" s="87">
        <v>414</v>
      </c>
      <c r="E31" s="83">
        <v>413</v>
      </c>
      <c r="F31" s="87">
        <v>498</v>
      </c>
      <c r="G31" s="83">
        <v>486</v>
      </c>
      <c r="H31" s="83">
        <v>594</v>
      </c>
      <c r="I31" s="83">
        <v>10</v>
      </c>
      <c r="J31" s="83">
        <v>10</v>
      </c>
      <c r="K31" s="83">
        <v>584</v>
      </c>
      <c r="L31" s="83">
        <v>586</v>
      </c>
      <c r="M31" s="87">
        <v>452</v>
      </c>
      <c r="N31" s="83">
        <v>440</v>
      </c>
      <c r="O31" s="83">
        <v>600</v>
      </c>
      <c r="P31" s="83">
        <v>596</v>
      </c>
      <c r="Q31" s="83">
        <v>592</v>
      </c>
      <c r="R31" s="83">
        <f t="shared" si="10"/>
        <v>30</v>
      </c>
      <c r="S31" s="83">
        <f t="shared" si="11"/>
        <v>594</v>
      </c>
      <c r="T31" s="88">
        <f t="shared" si="12"/>
        <v>30</v>
      </c>
      <c r="U31" s="88" t="str">
        <f t="shared" si="13"/>
        <v>Муниципальное бюджетное общеобразовательное учреждение – средняя общеобразовательная школа № 33 г. Орла</v>
      </c>
      <c r="V31" s="67">
        <f t="shared" si="0"/>
        <v>0.97590361445783136</v>
      </c>
      <c r="W31" s="67">
        <f t="shared" si="1"/>
        <v>0.99758454106280192</v>
      </c>
      <c r="X31" s="67">
        <f t="shared" si="2"/>
        <v>0.99</v>
      </c>
      <c r="Y31" s="67">
        <f t="shared" si="3"/>
        <v>1</v>
      </c>
      <c r="Z31" s="67">
        <f t="shared" si="4"/>
        <v>0.97333333333333338</v>
      </c>
      <c r="AA31" s="67">
        <f t="shared" si="5"/>
        <v>0.97666666666666668</v>
      </c>
      <c r="AB31" s="67">
        <f t="shared" si="6"/>
        <v>0.97345132743362828</v>
      </c>
      <c r="AC31" s="67">
        <f t="shared" si="7"/>
        <v>1</v>
      </c>
      <c r="AD31" s="67">
        <f t="shared" si="8"/>
        <v>0.99333333333333329</v>
      </c>
      <c r="AE31" s="67">
        <f t="shared" si="9"/>
        <v>0.98666666666666669</v>
      </c>
    </row>
    <row r="32" spans="1:31">
      <c r="A32" s="40">
        <f>'бланки '!D36</f>
        <v>31</v>
      </c>
      <c r="B32" s="86" t="str">
        <f>'бланки '!C36</f>
        <v>Муниципальное бюджетное общеобразовательное учреждение – гимназия № 34 г. Орла</v>
      </c>
      <c r="C32" s="87">
        <v>600</v>
      </c>
      <c r="D32" s="87">
        <v>342</v>
      </c>
      <c r="E32" s="83">
        <v>338</v>
      </c>
      <c r="F32" s="87">
        <v>489</v>
      </c>
      <c r="G32" s="83">
        <v>485</v>
      </c>
      <c r="H32" s="83">
        <v>590</v>
      </c>
      <c r="I32" s="83">
        <v>1</v>
      </c>
      <c r="J32" s="83">
        <v>1</v>
      </c>
      <c r="K32" s="83">
        <v>581</v>
      </c>
      <c r="L32" s="83">
        <v>571</v>
      </c>
      <c r="M32" s="87">
        <v>403</v>
      </c>
      <c r="N32" s="83">
        <v>388</v>
      </c>
      <c r="O32" s="83">
        <v>593</v>
      </c>
      <c r="P32" s="83">
        <v>599</v>
      </c>
      <c r="Q32" s="83">
        <v>595</v>
      </c>
      <c r="R32" s="83">
        <f t="shared" si="10"/>
        <v>31</v>
      </c>
      <c r="S32" s="83">
        <f t="shared" si="11"/>
        <v>590</v>
      </c>
      <c r="T32" s="88">
        <f t="shared" si="12"/>
        <v>31</v>
      </c>
      <c r="U32" s="88" t="str">
        <f t="shared" si="13"/>
        <v>Муниципальное бюджетное общеобразовательное учреждение – гимназия № 34 г. Орла</v>
      </c>
      <c r="V32" s="67">
        <f t="shared" si="0"/>
        <v>0.99182004089979547</v>
      </c>
      <c r="W32" s="67">
        <f t="shared" si="1"/>
        <v>0.98830409356725146</v>
      </c>
      <c r="X32" s="67">
        <f t="shared" si="2"/>
        <v>0.98333333333333328</v>
      </c>
      <c r="Y32" s="67">
        <f t="shared" si="3"/>
        <v>1</v>
      </c>
      <c r="Z32" s="67">
        <f t="shared" si="4"/>
        <v>0.96833333333333338</v>
      </c>
      <c r="AA32" s="67">
        <f t="shared" si="5"/>
        <v>0.95166666666666666</v>
      </c>
      <c r="AB32" s="67">
        <f t="shared" si="6"/>
        <v>0.96277915632754341</v>
      </c>
      <c r="AC32" s="67">
        <f t="shared" si="7"/>
        <v>0.98833333333333329</v>
      </c>
      <c r="AD32" s="67">
        <f t="shared" si="8"/>
        <v>0.99833333333333329</v>
      </c>
      <c r="AE32" s="67">
        <f t="shared" si="9"/>
        <v>0.9916666666666667</v>
      </c>
    </row>
    <row r="33" spans="1:31">
      <c r="A33" s="40">
        <f>'бланки '!D37</f>
        <v>32</v>
      </c>
      <c r="B33" s="86" t="str">
        <f>'бланки '!C37</f>
        <v>Муниципальное бюджетное общеобразовательное учреждение –школа № 35 имени А.Г. Перелыгина города Орла</v>
      </c>
      <c r="C33" s="87">
        <v>426</v>
      </c>
      <c r="D33" s="87">
        <v>399</v>
      </c>
      <c r="E33" s="83">
        <v>397</v>
      </c>
      <c r="F33" s="87">
        <v>386</v>
      </c>
      <c r="G33" s="83">
        <v>373</v>
      </c>
      <c r="H33" s="83">
        <v>416</v>
      </c>
      <c r="I33" s="83">
        <v>29</v>
      </c>
      <c r="J33" s="83">
        <v>29</v>
      </c>
      <c r="K33" s="83">
        <v>416</v>
      </c>
      <c r="L33" s="83">
        <v>408</v>
      </c>
      <c r="M33" s="87">
        <v>372</v>
      </c>
      <c r="N33" s="83">
        <v>365</v>
      </c>
      <c r="O33" s="83">
        <v>423</v>
      </c>
      <c r="P33" s="83">
        <v>425</v>
      </c>
      <c r="Q33" s="83">
        <v>419</v>
      </c>
      <c r="R33" s="83">
        <f t="shared" si="10"/>
        <v>32</v>
      </c>
      <c r="S33" s="83">
        <f t="shared" si="11"/>
        <v>416</v>
      </c>
      <c r="T33" s="88">
        <f t="shared" si="12"/>
        <v>32</v>
      </c>
      <c r="U33" s="88" t="str">
        <f t="shared" si="13"/>
        <v>Муниципальное бюджетное общеобразовательное учреждение –школа № 35 имени А.Г. Перелыгина города Орла</v>
      </c>
      <c r="V33" s="67">
        <f t="shared" si="0"/>
        <v>0.96632124352331605</v>
      </c>
      <c r="W33" s="67">
        <f t="shared" si="1"/>
        <v>0.9949874686716792</v>
      </c>
      <c r="X33" s="67">
        <f t="shared" si="2"/>
        <v>0.97652582159624413</v>
      </c>
      <c r="Y33" s="67">
        <f t="shared" si="3"/>
        <v>1</v>
      </c>
      <c r="Z33" s="67">
        <f t="shared" si="4"/>
        <v>0.97652582159624413</v>
      </c>
      <c r="AA33" s="67">
        <f t="shared" si="5"/>
        <v>0.95774647887323938</v>
      </c>
      <c r="AB33" s="67">
        <f t="shared" si="6"/>
        <v>0.98118279569892475</v>
      </c>
      <c r="AC33" s="67">
        <f t="shared" si="7"/>
        <v>0.99295774647887325</v>
      </c>
      <c r="AD33" s="67">
        <f t="shared" si="8"/>
        <v>0.99765258215962438</v>
      </c>
      <c r="AE33" s="67">
        <f t="shared" si="9"/>
        <v>0.98356807511737088</v>
      </c>
    </row>
    <row r="34" spans="1:31">
      <c r="A34" s="40">
        <f>'бланки '!D38</f>
        <v>33</v>
      </c>
      <c r="B34" s="86" t="str">
        <f>'бланки '!C38</f>
        <v>Муниципальное бюджетное общеобразовательное учреждение – школа № 36 имени А.С. Бакина города Орла</v>
      </c>
      <c r="C34" s="87">
        <v>323</v>
      </c>
      <c r="D34" s="87">
        <v>306</v>
      </c>
      <c r="E34" s="83">
        <v>299</v>
      </c>
      <c r="F34" s="87">
        <v>295</v>
      </c>
      <c r="G34" s="83">
        <v>288</v>
      </c>
      <c r="H34" s="83">
        <v>318</v>
      </c>
      <c r="I34" s="83">
        <v>1</v>
      </c>
      <c r="J34" s="83">
        <v>1</v>
      </c>
      <c r="K34" s="83">
        <v>313</v>
      </c>
      <c r="L34" s="83">
        <v>315</v>
      </c>
      <c r="M34" s="87">
        <v>294</v>
      </c>
      <c r="N34" s="83">
        <v>289</v>
      </c>
      <c r="O34" s="83">
        <v>323</v>
      </c>
      <c r="P34" s="83">
        <v>310</v>
      </c>
      <c r="Q34" s="83">
        <v>315</v>
      </c>
      <c r="R34" s="83">
        <f t="shared" si="10"/>
        <v>33</v>
      </c>
      <c r="S34" s="83">
        <f t="shared" si="11"/>
        <v>318</v>
      </c>
      <c r="T34" s="88">
        <f t="shared" si="12"/>
        <v>33</v>
      </c>
      <c r="U34" s="88" t="str">
        <f t="shared" si="13"/>
        <v>Муниципальное бюджетное общеобразовательное учреждение – школа № 36 имени А.С. Бакина города Орла</v>
      </c>
      <c r="V34" s="67">
        <f t="shared" si="0"/>
        <v>0.97627118644067801</v>
      </c>
      <c r="W34" s="67">
        <f t="shared" si="1"/>
        <v>0.97712418300653592</v>
      </c>
      <c r="X34" s="67">
        <f t="shared" si="2"/>
        <v>0.98452012383900933</v>
      </c>
      <c r="Y34" s="67">
        <f t="shared" si="3"/>
        <v>1</v>
      </c>
      <c r="Z34" s="67">
        <f t="shared" si="4"/>
        <v>0.96904024767801855</v>
      </c>
      <c r="AA34" s="67">
        <f t="shared" si="5"/>
        <v>0.97523219814241491</v>
      </c>
      <c r="AB34" s="67">
        <f t="shared" si="6"/>
        <v>0.98299319727891155</v>
      </c>
      <c r="AC34" s="67">
        <f t="shared" si="7"/>
        <v>1</v>
      </c>
      <c r="AD34" s="67">
        <f t="shared" si="8"/>
        <v>0.95975232198142413</v>
      </c>
      <c r="AE34" s="67">
        <f t="shared" si="9"/>
        <v>0.97523219814241491</v>
      </c>
    </row>
    <row r="35" spans="1:31">
      <c r="A35" s="40">
        <f>'бланки '!D39</f>
        <v>34</v>
      </c>
      <c r="B35" s="86" t="str">
        <f>'бланки '!C39</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5" s="87">
        <v>600</v>
      </c>
      <c r="D35" s="87">
        <v>461</v>
      </c>
      <c r="E35" s="83">
        <v>450</v>
      </c>
      <c r="F35" s="87">
        <v>505</v>
      </c>
      <c r="G35" s="83">
        <v>491</v>
      </c>
      <c r="H35" s="83">
        <v>592</v>
      </c>
      <c r="I35" s="83">
        <v>1</v>
      </c>
      <c r="J35" s="83">
        <v>1</v>
      </c>
      <c r="K35" s="83">
        <v>590</v>
      </c>
      <c r="L35" s="83">
        <v>592</v>
      </c>
      <c r="M35" s="87">
        <v>465</v>
      </c>
      <c r="N35" s="83">
        <v>454</v>
      </c>
      <c r="O35" s="83">
        <v>597</v>
      </c>
      <c r="P35" s="83">
        <v>593</v>
      </c>
      <c r="Q35" s="83">
        <v>592</v>
      </c>
      <c r="R35" s="83">
        <f t="shared" si="10"/>
        <v>34</v>
      </c>
      <c r="S35" s="83">
        <f t="shared" si="11"/>
        <v>592</v>
      </c>
      <c r="T35" s="88">
        <f t="shared" si="12"/>
        <v>34</v>
      </c>
      <c r="U35" s="88" t="str">
        <f t="shared" si="13"/>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V35" s="67">
        <f t="shared" si="0"/>
        <v>0.97227722772277225</v>
      </c>
      <c r="W35" s="67">
        <f t="shared" si="1"/>
        <v>0.97613882863340562</v>
      </c>
      <c r="X35" s="67">
        <f t="shared" si="2"/>
        <v>0.98666666666666669</v>
      </c>
      <c r="Y35" s="67">
        <f t="shared" si="3"/>
        <v>1</v>
      </c>
      <c r="Z35" s="67">
        <f t="shared" si="4"/>
        <v>0.98333333333333328</v>
      </c>
      <c r="AA35" s="67">
        <f t="shared" si="5"/>
        <v>0.98666666666666669</v>
      </c>
      <c r="AB35" s="67">
        <f t="shared" si="6"/>
        <v>0.97634408602150535</v>
      </c>
      <c r="AC35" s="67">
        <f t="shared" si="7"/>
        <v>0.995</v>
      </c>
      <c r="AD35" s="67">
        <f t="shared" si="8"/>
        <v>0.98833333333333329</v>
      </c>
      <c r="AE35" s="67">
        <f t="shared" si="9"/>
        <v>0.98666666666666669</v>
      </c>
    </row>
    <row r="36" spans="1:31">
      <c r="A36" s="40">
        <f>'бланки '!D40</f>
        <v>35</v>
      </c>
      <c r="B36" s="86" t="str">
        <f>'бланки '!C40</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6" s="87">
        <v>600</v>
      </c>
      <c r="D36" s="87">
        <v>415</v>
      </c>
      <c r="E36" s="83">
        <v>399</v>
      </c>
      <c r="F36" s="87">
        <v>478</v>
      </c>
      <c r="G36" s="83">
        <v>467</v>
      </c>
      <c r="H36" s="83">
        <v>596</v>
      </c>
      <c r="I36" s="83">
        <v>1</v>
      </c>
      <c r="J36" s="83">
        <v>1</v>
      </c>
      <c r="K36" s="83">
        <v>580</v>
      </c>
      <c r="L36" s="83">
        <v>596</v>
      </c>
      <c r="M36" s="87">
        <v>428</v>
      </c>
      <c r="N36" s="83">
        <v>412</v>
      </c>
      <c r="O36" s="83">
        <v>581</v>
      </c>
      <c r="P36" s="83">
        <v>577</v>
      </c>
      <c r="Q36" s="83">
        <v>592</v>
      </c>
      <c r="R36" s="83">
        <f t="shared" si="10"/>
        <v>35</v>
      </c>
      <c r="S36" s="83">
        <f t="shared" si="11"/>
        <v>596</v>
      </c>
      <c r="T36" s="90">
        <f t="shared" si="12"/>
        <v>35</v>
      </c>
      <c r="U36" s="90" t="str">
        <f t="shared" si="13"/>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V36" s="91">
        <f t="shared" si="0"/>
        <v>0.97698744769874479</v>
      </c>
      <c r="W36" s="91">
        <f t="shared" si="1"/>
        <v>0.96144578313253015</v>
      </c>
      <c r="X36" s="91">
        <f t="shared" si="2"/>
        <v>0.99333333333333329</v>
      </c>
      <c r="Y36" s="91">
        <f t="shared" si="3"/>
        <v>1</v>
      </c>
      <c r="Z36" s="91">
        <f t="shared" si="4"/>
        <v>0.96666666666666667</v>
      </c>
      <c r="AA36" s="91">
        <f t="shared" si="5"/>
        <v>0.99333333333333329</v>
      </c>
      <c r="AB36" s="91">
        <f t="shared" si="6"/>
        <v>0.96261682242990654</v>
      </c>
      <c r="AC36" s="91">
        <f t="shared" si="7"/>
        <v>0.96833333333333338</v>
      </c>
      <c r="AD36" s="91">
        <f t="shared" si="8"/>
        <v>0.96166666666666667</v>
      </c>
      <c r="AE36" s="91">
        <f t="shared" si="9"/>
        <v>0.98666666666666669</v>
      </c>
    </row>
    <row r="37" spans="1:31">
      <c r="A37" s="40">
        <f>'бланки '!D41</f>
        <v>36</v>
      </c>
      <c r="B37" s="86" t="str">
        <f>'бланки '!C41</f>
        <v>Муниципальное бюджетное общеобразовательное учреждение – гимназия № 39 имени Фридриха Шиллера г. Орла</v>
      </c>
      <c r="C37" s="87">
        <v>600</v>
      </c>
      <c r="D37" s="87">
        <v>565</v>
      </c>
      <c r="E37" s="83">
        <v>558</v>
      </c>
      <c r="F37" s="87">
        <v>576</v>
      </c>
      <c r="G37" s="83">
        <v>573</v>
      </c>
      <c r="H37" s="83">
        <v>593</v>
      </c>
      <c r="I37" s="83">
        <v>20</v>
      </c>
      <c r="J37" s="83">
        <v>20</v>
      </c>
      <c r="K37" s="83">
        <v>575</v>
      </c>
      <c r="L37" s="83">
        <v>596</v>
      </c>
      <c r="M37" s="87">
        <v>574</v>
      </c>
      <c r="N37" s="83">
        <v>561</v>
      </c>
      <c r="O37" s="83">
        <v>590</v>
      </c>
      <c r="P37" s="83">
        <v>592</v>
      </c>
      <c r="Q37" s="83">
        <v>590</v>
      </c>
      <c r="R37" s="83">
        <f t="shared" si="10"/>
        <v>36</v>
      </c>
      <c r="S37" s="83">
        <f t="shared" si="11"/>
        <v>593</v>
      </c>
      <c r="T37" s="90">
        <f t="shared" si="12"/>
        <v>36</v>
      </c>
      <c r="U37" s="90" t="str">
        <f t="shared" si="13"/>
        <v>Муниципальное бюджетное общеобразовательное учреждение – гимназия № 39 имени Фридриха Шиллера г. Орла</v>
      </c>
      <c r="V37" s="91">
        <f t="shared" si="0"/>
        <v>0.99479166666666663</v>
      </c>
      <c r="W37" s="91">
        <f t="shared" si="1"/>
        <v>0.98761061946902651</v>
      </c>
      <c r="X37" s="91">
        <f t="shared" si="2"/>
        <v>0.98833333333333329</v>
      </c>
      <c r="Y37" s="91">
        <f t="shared" si="3"/>
        <v>1</v>
      </c>
      <c r="Z37" s="91">
        <f t="shared" si="4"/>
        <v>0.95833333333333337</v>
      </c>
      <c r="AA37" s="91">
        <f t="shared" si="5"/>
        <v>0.99333333333333329</v>
      </c>
      <c r="AB37" s="91">
        <f t="shared" si="6"/>
        <v>0.97735191637630658</v>
      </c>
      <c r="AC37" s="91">
        <f t="shared" si="7"/>
        <v>0.98333333333333328</v>
      </c>
      <c r="AD37" s="91">
        <f t="shared" si="8"/>
        <v>0.98666666666666669</v>
      </c>
      <c r="AE37" s="91">
        <f t="shared" si="9"/>
        <v>0.98333333333333328</v>
      </c>
    </row>
    <row r="38" spans="1:31">
      <c r="A38" s="40">
        <f>'бланки '!D42</f>
        <v>37</v>
      </c>
      <c r="B38" s="86" t="str">
        <f>'бланки '!C42</f>
        <v>Муниципальное бюджетное общеобразовательное учреждение лицей № 40 г. Орла</v>
      </c>
      <c r="C38" s="87">
        <v>600</v>
      </c>
      <c r="D38" s="87">
        <v>409</v>
      </c>
      <c r="E38" s="83">
        <v>403</v>
      </c>
      <c r="F38" s="87">
        <v>510</v>
      </c>
      <c r="G38" s="83">
        <v>507</v>
      </c>
      <c r="H38" s="83">
        <v>594</v>
      </c>
      <c r="I38" s="83">
        <v>6</v>
      </c>
      <c r="J38" s="83">
        <v>6</v>
      </c>
      <c r="K38" s="83">
        <v>575</v>
      </c>
      <c r="L38" s="83">
        <v>594</v>
      </c>
      <c r="M38" s="87">
        <v>372</v>
      </c>
      <c r="N38" s="83">
        <v>358</v>
      </c>
      <c r="O38" s="83">
        <v>599</v>
      </c>
      <c r="P38" s="83">
        <v>595</v>
      </c>
      <c r="Q38" s="83">
        <v>598</v>
      </c>
      <c r="R38" s="83">
        <f t="shared" si="10"/>
        <v>37</v>
      </c>
      <c r="S38" s="83">
        <f t="shared" si="11"/>
        <v>594</v>
      </c>
      <c r="T38" s="90">
        <f t="shared" si="12"/>
        <v>37</v>
      </c>
      <c r="U38" s="90" t="str">
        <f t="shared" si="13"/>
        <v>Муниципальное бюджетное общеобразовательное учреждение лицей № 40 г. Орла</v>
      </c>
      <c r="V38" s="91">
        <f t="shared" si="0"/>
        <v>0.99411764705882355</v>
      </c>
      <c r="W38" s="91">
        <f t="shared" si="1"/>
        <v>0.9853300733496333</v>
      </c>
      <c r="X38" s="91">
        <f t="shared" si="2"/>
        <v>0.99</v>
      </c>
      <c r="Y38" s="91">
        <f t="shared" si="3"/>
        <v>1</v>
      </c>
      <c r="Z38" s="91">
        <f t="shared" si="4"/>
        <v>0.95833333333333337</v>
      </c>
      <c r="AA38" s="91">
        <f t="shared" si="5"/>
        <v>0.99</v>
      </c>
      <c r="AB38" s="91">
        <f t="shared" si="6"/>
        <v>0.9623655913978495</v>
      </c>
      <c r="AC38" s="91">
        <f t="shared" si="7"/>
        <v>0.99833333333333329</v>
      </c>
      <c r="AD38" s="91">
        <f t="shared" si="8"/>
        <v>0.9916666666666667</v>
      </c>
      <c r="AE38" s="91">
        <f t="shared" si="9"/>
        <v>0.9966666666666667</v>
      </c>
    </row>
    <row r="39" spans="1:31">
      <c r="A39" s="40">
        <f>'бланки '!D43</f>
        <v>38</v>
      </c>
      <c r="B39" s="86" t="str">
        <f>'бланки '!C43</f>
        <v>Муниципальное бюджетное общеобразовательное учреждение – средняя общеобразовательная школа № 45 имени Д.И. Блынского г. Орла</v>
      </c>
      <c r="C39" s="87">
        <v>600</v>
      </c>
      <c r="D39" s="87">
        <v>585</v>
      </c>
      <c r="E39" s="83">
        <v>584</v>
      </c>
      <c r="F39" s="87">
        <v>593</v>
      </c>
      <c r="G39" s="83">
        <v>593</v>
      </c>
      <c r="H39" s="83">
        <v>594</v>
      </c>
      <c r="I39" s="83">
        <v>48</v>
      </c>
      <c r="J39" s="83">
        <v>48</v>
      </c>
      <c r="K39" s="83">
        <v>593</v>
      </c>
      <c r="L39" s="83">
        <v>598</v>
      </c>
      <c r="M39" s="87">
        <v>577</v>
      </c>
      <c r="N39" s="83">
        <v>574</v>
      </c>
      <c r="O39" s="83">
        <v>597</v>
      </c>
      <c r="P39" s="83">
        <v>597</v>
      </c>
      <c r="Q39" s="83">
        <v>596</v>
      </c>
      <c r="R39" s="83">
        <f t="shared" si="10"/>
        <v>38</v>
      </c>
      <c r="S39" s="83">
        <f t="shared" si="11"/>
        <v>594</v>
      </c>
      <c r="T39" s="90">
        <f t="shared" si="12"/>
        <v>38</v>
      </c>
      <c r="U39" s="90" t="str">
        <f t="shared" si="13"/>
        <v>Муниципальное бюджетное общеобразовательное учреждение – средняя общеобразовательная школа № 45 имени Д.И. Блынского г. Орла</v>
      </c>
      <c r="V39" s="91">
        <f t="shared" si="0"/>
        <v>1</v>
      </c>
      <c r="W39" s="91">
        <f t="shared" si="1"/>
        <v>0.9982905982905983</v>
      </c>
      <c r="X39" s="91">
        <f t="shared" si="2"/>
        <v>0.99</v>
      </c>
      <c r="Y39" s="91">
        <f t="shared" si="3"/>
        <v>1</v>
      </c>
      <c r="Z39" s="91">
        <f t="shared" si="4"/>
        <v>0.98833333333333329</v>
      </c>
      <c r="AA39" s="91">
        <f t="shared" si="5"/>
        <v>0.9966666666666667</v>
      </c>
      <c r="AB39" s="91">
        <f t="shared" si="6"/>
        <v>0.99480069324090126</v>
      </c>
      <c r="AC39" s="91">
        <f t="shared" si="7"/>
        <v>0.995</v>
      </c>
      <c r="AD39" s="91">
        <f t="shared" si="8"/>
        <v>0.995</v>
      </c>
      <c r="AE39" s="91">
        <f t="shared" si="9"/>
        <v>0.99333333333333329</v>
      </c>
    </row>
    <row r="40" spans="1:31">
      <c r="A40" s="40">
        <f>'бланки '!D44</f>
        <v>39</v>
      </c>
      <c r="B40" s="86" t="str">
        <f>'бланки '!C44</f>
        <v>Муниципальное бюджетное вечернее (сменное) общеобразовательное учреждение «Открытая (сменная) общеобразовательная школа № 48» г. Орла</v>
      </c>
      <c r="C40" s="87">
        <v>133</v>
      </c>
      <c r="D40" s="87">
        <v>116</v>
      </c>
      <c r="E40" s="83">
        <v>113</v>
      </c>
      <c r="F40" s="87">
        <v>99</v>
      </c>
      <c r="G40" s="83">
        <v>99</v>
      </c>
      <c r="H40" s="83">
        <v>133</v>
      </c>
      <c r="I40" s="83">
        <v>11</v>
      </c>
      <c r="J40" s="83">
        <v>11</v>
      </c>
      <c r="K40" s="83">
        <v>129</v>
      </c>
      <c r="L40" s="83">
        <v>128</v>
      </c>
      <c r="M40" s="87">
        <v>114</v>
      </c>
      <c r="N40" s="83">
        <v>112</v>
      </c>
      <c r="O40" s="83">
        <v>128</v>
      </c>
      <c r="P40" s="83">
        <v>133</v>
      </c>
      <c r="Q40" s="83">
        <v>131</v>
      </c>
      <c r="R40" s="83">
        <f t="shared" si="10"/>
        <v>39</v>
      </c>
      <c r="S40" s="83">
        <f t="shared" si="11"/>
        <v>133</v>
      </c>
      <c r="T40" s="90">
        <f t="shared" si="12"/>
        <v>39</v>
      </c>
      <c r="U40" s="90" t="str">
        <f t="shared" si="13"/>
        <v>Муниципальное бюджетное вечернее (сменное) общеобразовательное учреждение «Открытая (сменная) общеобразовательная школа № 48» г. Орла</v>
      </c>
      <c r="V40" s="91">
        <f t="shared" si="0"/>
        <v>1</v>
      </c>
      <c r="W40" s="91">
        <f t="shared" si="1"/>
        <v>0.97413793103448276</v>
      </c>
      <c r="X40" s="91">
        <f t="shared" si="2"/>
        <v>1</v>
      </c>
      <c r="Y40" s="91">
        <f t="shared" si="3"/>
        <v>1</v>
      </c>
      <c r="Z40" s="91">
        <f t="shared" si="4"/>
        <v>0.96992481203007519</v>
      </c>
      <c r="AA40" s="91">
        <f t="shared" si="5"/>
        <v>0.96240601503759393</v>
      </c>
      <c r="AB40" s="91">
        <f t="shared" si="6"/>
        <v>0.98245614035087714</v>
      </c>
      <c r="AC40" s="91">
        <f t="shared" si="7"/>
        <v>0.96240601503759393</v>
      </c>
      <c r="AD40" s="91">
        <f t="shared" si="8"/>
        <v>1</v>
      </c>
      <c r="AE40" s="91">
        <f t="shared" si="9"/>
        <v>0.98496240601503759</v>
      </c>
    </row>
    <row r="41" spans="1:31">
      <c r="A41" s="40">
        <f>'бланки '!D45</f>
        <v>40</v>
      </c>
      <c r="B41" s="86" t="str">
        <f>'бланки '!C45</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1" s="87">
        <v>386</v>
      </c>
      <c r="D41" s="87">
        <v>374</v>
      </c>
      <c r="E41" s="83">
        <v>370</v>
      </c>
      <c r="F41" s="87">
        <v>363</v>
      </c>
      <c r="G41" s="83">
        <v>355</v>
      </c>
      <c r="H41" s="83">
        <v>379</v>
      </c>
      <c r="I41" s="83">
        <v>29</v>
      </c>
      <c r="J41" s="83">
        <v>29</v>
      </c>
      <c r="K41" s="83">
        <v>385</v>
      </c>
      <c r="L41" s="83">
        <v>385</v>
      </c>
      <c r="M41" s="87">
        <v>361</v>
      </c>
      <c r="N41" s="83">
        <v>358</v>
      </c>
      <c r="O41" s="83">
        <v>387</v>
      </c>
      <c r="P41" s="83">
        <v>383</v>
      </c>
      <c r="Q41" s="83">
        <v>385</v>
      </c>
      <c r="R41" s="83">
        <f t="shared" si="10"/>
        <v>40</v>
      </c>
      <c r="S41" s="83">
        <f t="shared" si="11"/>
        <v>379</v>
      </c>
      <c r="T41" s="90">
        <f t="shared" si="12"/>
        <v>40</v>
      </c>
      <c r="U41" s="90" t="str">
        <f t="shared" si="13"/>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V41" s="91">
        <f t="shared" si="0"/>
        <v>0.97796143250688705</v>
      </c>
      <c r="W41" s="91">
        <f t="shared" si="1"/>
        <v>0.98930481283422456</v>
      </c>
      <c r="X41" s="91">
        <f t="shared" si="2"/>
        <v>0.98186528497409331</v>
      </c>
      <c r="Y41" s="91">
        <f t="shared" si="3"/>
        <v>1</v>
      </c>
      <c r="Z41" s="91">
        <f t="shared" si="4"/>
        <v>0.99740932642487046</v>
      </c>
      <c r="AA41" s="91">
        <f t="shared" si="5"/>
        <v>0.99740932642487046</v>
      </c>
      <c r="AB41" s="91">
        <f t="shared" si="6"/>
        <v>0.99168975069252074</v>
      </c>
      <c r="AC41" s="91">
        <f t="shared" si="7"/>
        <v>1.0025906735751295</v>
      </c>
      <c r="AD41" s="91">
        <f t="shared" si="8"/>
        <v>0.99222797927461137</v>
      </c>
      <c r="AE41" s="91">
        <f t="shared" si="9"/>
        <v>0.99740932642487046</v>
      </c>
    </row>
    <row r="42" spans="1:31">
      <c r="A42" s="40">
        <f>'бланки '!D46</f>
        <v>41</v>
      </c>
      <c r="B42" s="86" t="str">
        <f>'бланки '!C46</f>
        <v>Муниципальное бюджетное общеобразовательное учреждение – средняя общеобразовательная школа № 50 г. Орла</v>
      </c>
      <c r="C42" s="87">
        <v>600</v>
      </c>
      <c r="D42" s="87">
        <v>557</v>
      </c>
      <c r="E42" s="83">
        <v>552</v>
      </c>
      <c r="F42" s="87">
        <v>561</v>
      </c>
      <c r="G42" s="83">
        <v>553</v>
      </c>
      <c r="H42" s="83">
        <v>593</v>
      </c>
      <c r="I42" s="83">
        <v>12</v>
      </c>
      <c r="J42" s="83">
        <v>12</v>
      </c>
      <c r="K42" s="83">
        <v>600</v>
      </c>
      <c r="L42" s="83">
        <v>595</v>
      </c>
      <c r="M42" s="87">
        <v>557</v>
      </c>
      <c r="N42" s="83">
        <v>549</v>
      </c>
      <c r="O42" s="83">
        <v>596</v>
      </c>
      <c r="P42" s="83">
        <v>593</v>
      </c>
      <c r="Q42" s="83">
        <v>592</v>
      </c>
      <c r="R42" s="83">
        <f t="shared" si="10"/>
        <v>41</v>
      </c>
      <c r="S42" s="83">
        <f t="shared" si="11"/>
        <v>593</v>
      </c>
      <c r="T42" s="92">
        <f t="shared" si="12"/>
        <v>41</v>
      </c>
      <c r="U42" s="92" t="str">
        <f t="shared" si="13"/>
        <v>Муниципальное бюджетное общеобразовательное учреждение – средняя общеобразовательная школа № 50 г. Орла</v>
      </c>
      <c r="V42" s="93">
        <f t="shared" si="0"/>
        <v>0.98573975044563278</v>
      </c>
      <c r="W42" s="93">
        <f t="shared" si="1"/>
        <v>0.99102333931777375</v>
      </c>
      <c r="X42" s="93">
        <f t="shared" si="2"/>
        <v>0.98833333333333329</v>
      </c>
      <c r="Y42" s="93">
        <f t="shared" si="3"/>
        <v>1</v>
      </c>
      <c r="Z42" s="93">
        <f t="shared" si="4"/>
        <v>1</v>
      </c>
      <c r="AA42" s="93">
        <f t="shared" si="5"/>
        <v>0.9916666666666667</v>
      </c>
      <c r="AB42" s="93">
        <f t="shared" si="6"/>
        <v>0.98563734290843807</v>
      </c>
      <c r="AC42" s="93">
        <f t="shared" si="7"/>
        <v>0.99333333333333329</v>
      </c>
      <c r="AD42" s="93">
        <f t="shared" si="8"/>
        <v>0.98833333333333329</v>
      </c>
      <c r="AE42" s="93">
        <f t="shared" si="9"/>
        <v>0.98666666666666669</v>
      </c>
    </row>
    <row r="43" spans="1:31">
      <c r="A43" s="40">
        <f>'бланки '!D47</f>
        <v>42</v>
      </c>
      <c r="B43" s="86" t="str">
        <f>'бланки '!C47</f>
        <v>Муниципальное бюджетное общеобразовательное учреждение - школа № 51 города Орла</v>
      </c>
      <c r="C43" s="87">
        <v>600</v>
      </c>
      <c r="D43" s="87">
        <v>323</v>
      </c>
      <c r="E43" s="83">
        <v>317</v>
      </c>
      <c r="F43" s="87">
        <v>498</v>
      </c>
      <c r="G43" s="83">
        <v>488</v>
      </c>
      <c r="H43" s="83">
        <v>576</v>
      </c>
      <c r="I43" s="83">
        <v>1</v>
      </c>
      <c r="J43" s="83">
        <v>1</v>
      </c>
      <c r="K43" s="83">
        <v>583</v>
      </c>
      <c r="L43" s="83">
        <v>572</v>
      </c>
      <c r="M43" s="87">
        <v>408</v>
      </c>
      <c r="N43" s="83">
        <v>384</v>
      </c>
      <c r="O43" s="83">
        <v>589</v>
      </c>
      <c r="P43" s="83">
        <v>595</v>
      </c>
      <c r="Q43" s="83">
        <v>590</v>
      </c>
      <c r="R43" s="83">
        <f t="shared" si="10"/>
        <v>42</v>
      </c>
      <c r="S43" s="83">
        <f t="shared" si="11"/>
        <v>576</v>
      </c>
      <c r="T43" s="92">
        <f t="shared" si="12"/>
        <v>42</v>
      </c>
      <c r="U43" s="92" t="str">
        <f t="shared" si="13"/>
        <v>Муниципальное бюджетное общеобразовательное учреждение - школа № 51 города Орла</v>
      </c>
      <c r="V43" s="93">
        <f t="shared" si="0"/>
        <v>0.97991967871485941</v>
      </c>
      <c r="W43" s="93">
        <f t="shared" si="1"/>
        <v>0.98142414860681115</v>
      </c>
      <c r="X43" s="93">
        <f t="shared" si="2"/>
        <v>0.96</v>
      </c>
      <c r="Y43" s="93">
        <f t="shared" si="3"/>
        <v>1</v>
      </c>
      <c r="Z43" s="93">
        <f t="shared" si="4"/>
        <v>0.97166666666666668</v>
      </c>
      <c r="AA43" s="93">
        <f t="shared" si="5"/>
        <v>0.95333333333333337</v>
      </c>
      <c r="AB43" s="93">
        <f t="shared" si="6"/>
        <v>0.94117647058823528</v>
      </c>
      <c r="AC43" s="93">
        <f t="shared" si="7"/>
        <v>0.98166666666666669</v>
      </c>
      <c r="AD43" s="93">
        <f t="shared" si="8"/>
        <v>0.9916666666666667</v>
      </c>
      <c r="AE43" s="93">
        <f t="shared" si="9"/>
        <v>0.98333333333333328</v>
      </c>
    </row>
    <row r="44" spans="1:31">
      <c r="A44" s="40">
        <f>'бланки '!D48</f>
        <v>43</v>
      </c>
      <c r="B44" s="86" t="str">
        <f>'бланки '!C48</f>
        <v>Муниципальное бюджетное общеобразовательное учреждение - школа № 52 города Орла</v>
      </c>
      <c r="C44" s="87">
        <v>600</v>
      </c>
      <c r="D44" s="87">
        <v>352</v>
      </c>
      <c r="E44" s="83">
        <v>350</v>
      </c>
      <c r="F44" s="87">
        <v>458</v>
      </c>
      <c r="G44" s="83">
        <v>453</v>
      </c>
      <c r="H44" s="83">
        <v>591</v>
      </c>
      <c r="I44" s="83">
        <v>1</v>
      </c>
      <c r="J44" s="83">
        <v>1</v>
      </c>
      <c r="K44" s="83">
        <v>591</v>
      </c>
      <c r="L44" s="83">
        <v>599</v>
      </c>
      <c r="M44" s="87">
        <v>416</v>
      </c>
      <c r="N44" s="83">
        <v>411</v>
      </c>
      <c r="O44" s="83">
        <v>595</v>
      </c>
      <c r="P44" s="83">
        <v>599</v>
      </c>
      <c r="Q44" s="83">
        <v>593</v>
      </c>
      <c r="R44" s="83">
        <f t="shared" si="10"/>
        <v>43</v>
      </c>
      <c r="S44" s="83">
        <f t="shared" si="11"/>
        <v>591</v>
      </c>
      <c r="T44" s="90">
        <f t="shared" si="12"/>
        <v>43</v>
      </c>
      <c r="U44" s="90" t="str">
        <f t="shared" si="13"/>
        <v>Муниципальное бюджетное общеобразовательное учреждение - школа № 52 города Орла</v>
      </c>
      <c r="V44" s="91">
        <f t="shared" si="0"/>
        <v>0.98908296943231444</v>
      </c>
      <c r="W44" s="91">
        <f t="shared" si="1"/>
        <v>0.99431818181818177</v>
      </c>
      <c r="X44" s="91">
        <f t="shared" si="2"/>
        <v>0.98499999999999999</v>
      </c>
      <c r="Y44" s="91">
        <f t="shared" si="3"/>
        <v>1</v>
      </c>
      <c r="Z44" s="91">
        <f t="shared" si="4"/>
        <v>0.98499999999999999</v>
      </c>
      <c r="AA44" s="91">
        <f t="shared" si="5"/>
        <v>0.99833333333333329</v>
      </c>
      <c r="AB44" s="91">
        <f t="shared" si="6"/>
        <v>0.98798076923076927</v>
      </c>
      <c r="AC44" s="91">
        <f t="shared" si="7"/>
        <v>0.9916666666666667</v>
      </c>
      <c r="AD44" s="91">
        <f t="shared" si="8"/>
        <v>0.99833333333333329</v>
      </c>
      <c r="AE44" s="91">
        <f t="shared" si="9"/>
        <v>0.98833333333333329</v>
      </c>
    </row>
    <row r="45" spans="1:31">
      <c r="A45" s="40">
        <f>'бланки '!D49</f>
        <v>44</v>
      </c>
      <c r="B45" s="86" t="str">
        <f>'бланки '!C49</f>
        <v>Муниципальное бюджетное общеобразовательное учреждение «Сахзаводская средняя общеобразовательная школа» Ливенского района Орловской области</v>
      </c>
      <c r="C45" s="87">
        <v>284</v>
      </c>
      <c r="D45" s="87">
        <v>274</v>
      </c>
      <c r="E45" s="83">
        <v>270</v>
      </c>
      <c r="F45" s="87">
        <v>259</v>
      </c>
      <c r="G45" s="83">
        <v>259</v>
      </c>
      <c r="H45" s="83">
        <v>277</v>
      </c>
      <c r="I45" s="83">
        <v>61</v>
      </c>
      <c r="J45" s="83">
        <v>57</v>
      </c>
      <c r="K45" s="83">
        <v>276</v>
      </c>
      <c r="L45" s="83">
        <v>280</v>
      </c>
      <c r="M45" s="87">
        <v>260</v>
      </c>
      <c r="N45" s="83">
        <v>257</v>
      </c>
      <c r="O45" s="83">
        <v>279</v>
      </c>
      <c r="P45" s="83">
        <v>277</v>
      </c>
      <c r="Q45" s="83">
        <v>280</v>
      </c>
      <c r="R45" s="83">
        <f t="shared" si="10"/>
        <v>44</v>
      </c>
      <c r="S45" s="83">
        <f t="shared" si="11"/>
        <v>277</v>
      </c>
      <c r="T45" s="90">
        <f t="shared" si="12"/>
        <v>44</v>
      </c>
      <c r="U45" s="90" t="str">
        <f t="shared" si="13"/>
        <v>Муниципальное бюджетное общеобразовательное учреждение «Сахзаводская средняя общеобразовательная школа» Ливенского района Орловской области</v>
      </c>
      <c r="V45" s="91">
        <f t="shared" si="0"/>
        <v>1</v>
      </c>
      <c r="W45" s="91">
        <f t="shared" si="1"/>
        <v>0.98540145985401462</v>
      </c>
      <c r="X45" s="91">
        <f t="shared" si="2"/>
        <v>0.97535211267605637</v>
      </c>
      <c r="Y45" s="91">
        <f t="shared" si="3"/>
        <v>0.93442622950819676</v>
      </c>
      <c r="Z45" s="91">
        <f t="shared" si="4"/>
        <v>0.971830985915493</v>
      </c>
      <c r="AA45" s="91">
        <f t="shared" si="5"/>
        <v>0.9859154929577465</v>
      </c>
      <c r="AB45" s="91">
        <f t="shared" si="6"/>
        <v>0.9884615384615385</v>
      </c>
      <c r="AC45" s="91">
        <f t="shared" si="7"/>
        <v>0.98239436619718312</v>
      </c>
      <c r="AD45" s="91">
        <f t="shared" si="8"/>
        <v>0.97535211267605637</v>
      </c>
      <c r="AE45" s="91">
        <f t="shared" si="9"/>
        <v>0.9859154929577465</v>
      </c>
    </row>
    <row r="46" spans="1:31">
      <c r="A46" s="40">
        <f>'бланки '!D50</f>
        <v>45</v>
      </c>
      <c r="B46" s="86" t="str">
        <f>'бланки '!C50</f>
        <v>Муниципальное бюджетное общеобразовательное учреждение «Дутовская средняя общеобразовательная школа» Ливенского района Орловской области</v>
      </c>
      <c r="C46" s="87">
        <v>43</v>
      </c>
      <c r="D46" s="87">
        <v>38</v>
      </c>
      <c r="E46" s="83">
        <v>38</v>
      </c>
      <c r="F46" s="87">
        <v>38</v>
      </c>
      <c r="G46" s="83">
        <v>38</v>
      </c>
      <c r="H46" s="83">
        <v>43</v>
      </c>
      <c r="I46" s="83">
        <v>34</v>
      </c>
      <c r="J46" s="83">
        <v>33</v>
      </c>
      <c r="K46" s="83">
        <v>41</v>
      </c>
      <c r="L46" s="83">
        <v>41</v>
      </c>
      <c r="M46" s="87">
        <v>41</v>
      </c>
      <c r="N46" s="83">
        <v>39</v>
      </c>
      <c r="O46" s="83">
        <v>42</v>
      </c>
      <c r="P46" s="83">
        <v>42</v>
      </c>
      <c r="Q46" s="83">
        <v>43</v>
      </c>
      <c r="R46" s="83">
        <f t="shared" si="10"/>
        <v>45</v>
      </c>
      <c r="S46" s="83">
        <f t="shared" si="11"/>
        <v>43</v>
      </c>
      <c r="T46" s="90">
        <f t="shared" si="12"/>
        <v>45</v>
      </c>
      <c r="U46" s="90" t="str">
        <f t="shared" si="13"/>
        <v>Муниципальное бюджетное общеобразовательное учреждение «Дутовская средняя общеобразовательная школа» Ливенского района Орловской области</v>
      </c>
      <c r="V46" s="91">
        <f t="shared" si="0"/>
        <v>1</v>
      </c>
      <c r="W46" s="91">
        <f t="shared" si="1"/>
        <v>1</v>
      </c>
      <c r="X46" s="91">
        <f t="shared" si="2"/>
        <v>1</v>
      </c>
      <c r="Y46" s="91">
        <f t="shared" si="3"/>
        <v>0.97058823529411764</v>
      </c>
      <c r="Z46" s="91">
        <f t="shared" si="4"/>
        <v>0.95348837209302328</v>
      </c>
      <c r="AA46" s="91">
        <f t="shared" si="5"/>
        <v>0.95348837209302328</v>
      </c>
      <c r="AB46" s="91">
        <f t="shared" si="6"/>
        <v>0.95121951219512191</v>
      </c>
      <c r="AC46" s="91">
        <f t="shared" si="7"/>
        <v>0.97674418604651159</v>
      </c>
      <c r="AD46" s="91">
        <f t="shared" si="8"/>
        <v>0.97674418604651159</v>
      </c>
      <c r="AE46" s="91">
        <f t="shared" si="9"/>
        <v>1</v>
      </c>
    </row>
    <row r="47" spans="1:31">
      <c r="A47" s="40">
        <f>'бланки '!D51</f>
        <v>46</v>
      </c>
      <c r="B47" s="86" t="str">
        <f>'бланки '!C51</f>
        <v>Муниципальное бюджетное общеобразовательное учреждение «Ливенская средняя общеобразовательная школа» Ливенского района Орловской области</v>
      </c>
      <c r="C47" s="87">
        <v>360</v>
      </c>
      <c r="D47" s="87">
        <v>235</v>
      </c>
      <c r="E47" s="83">
        <v>227</v>
      </c>
      <c r="F47" s="87">
        <v>206</v>
      </c>
      <c r="G47" s="83">
        <v>202</v>
      </c>
      <c r="H47" s="83">
        <v>347</v>
      </c>
      <c r="I47" s="83">
        <v>20</v>
      </c>
      <c r="J47" s="83">
        <v>19</v>
      </c>
      <c r="K47" s="83">
        <v>360</v>
      </c>
      <c r="L47" s="83">
        <v>357</v>
      </c>
      <c r="M47" s="87">
        <v>269</v>
      </c>
      <c r="N47" s="83">
        <v>260</v>
      </c>
      <c r="O47" s="83">
        <v>357</v>
      </c>
      <c r="P47" s="83">
        <v>348</v>
      </c>
      <c r="Q47" s="83">
        <v>346</v>
      </c>
      <c r="R47" s="83">
        <f t="shared" si="10"/>
        <v>46</v>
      </c>
      <c r="S47" s="83">
        <f t="shared" si="11"/>
        <v>347</v>
      </c>
      <c r="T47" s="88">
        <f t="shared" si="12"/>
        <v>46</v>
      </c>
      <c r="U47" s="88" t="str">
        <f t="shared" si="13"/>
        <v>Муниципальное бюджетное общеобразовательное учреждение «Ливенская средняя общеобразовательная школа» Ливенского района Орловской области</v>
      </c>
      <c r="V47" s="67">
        <f t="shared" si="0"/>
        <v>0.98058252427184467</v>
      </c>
      <c r="W47" s="67">
        <f t="shared" si="1"/>
        <v>0.96595744680851059</v>
      </c>
      <c r="X47" s="67">
        <f t="shared" si="2"/>
        <v>0.96388888888888891</v>
      </c>
      <c r="Y47" s="67">
        <f t="shared" si="3"/>
        <v>0.95</v>
      </c>
      <c r="Z47" s="67">
        <f t="shared" si="4"/>
        <v>1</v>
      </c>
      <c r="AA47" s="67">
        <f t="shared" si="5"/>
        <v>0.9916666666666667</v>
      </c>
      <c r="AB47" s="67">
        <f t="shared" si="6"/>
        <v>0.96654275092936803</v>
      </c>
      <c r="AC47" s="67">
        <f t="shared" si="7"/>
        <v>0.9916666666666667</v>
      </c>
      <c r="AD47" s="67">
        <f t="shared" si="8"/>
        <v>0.96666666666666667</v>
      </c>
      <c r="AE47" s="67">
        <f t="shared" si="9"/>
        <v>0.96111111111111114</v>
      </c>
    </row>
    <row r="48" spans="1:31">
      <c r="A48" s="40">
        <f>'бланки '!D52</f>
        <v>47</v>
      </c>
      <c r="B48" s="86" t="str">
        <f>'бланки '!C52</f>
        <v>Муниципальное бюджетное общеобразовательное учреждение «Воротынская основная общеобразовательная школа» Ливенского района Орловской области</v>
      </c>
      <c r="C48" s="87">
        <v>15</v>
      </c>
      <c r="D48" s="87">
        <v>12</v>
      </c>
      <c r="E48" s="83">
        <v>12</v>
      </c>
      <c r="F48" s="87">
        <v>8</v>
      </c>
      <c r="G48" s="83">
        <v>8</v>
      </c>
      <c r="H48" s="83">
        <v>15</v>
      </c>
      <c r="I48" s="83">
        <v>1</v>
      </c>
      <c r="J48" s="83">
        <v>1</v>
      </c>
      <c r="K48" s="83">
        <v>15</v>
      </c>
      <c r="L48" s="83">
        <v>15</v>
      </c>
      <c r="M48" s="87">
        <v>12</v>
      </c>
      <c r="N48" s="83">
        <v>12</v>
      </c>
      <c r="O48" s="83">
        <v>15</v>
      </c>
      <c r="P48" s="83">
        <v>15</v>
      </c>
      <c r="Q48" s="83">
        <v>15</v>
      </c>
      <c r="R48" s="83">
        <f t="shared" si="10"/>
        <v>47</v>
      </c>
      <c r="S48" s="83">
        <f t="shared" si="11"/>
        <v>15</v>
      </c>
      <c r="T48" s="88">
        <f t="shared" si="12"/>
        <v>47</v>
      </c>
      <c r="U48" s="88" t="str">
        <f t="shared" si="13"/>
        <v>Муниципальное бюджетное общеобразовательное учреждение «Воротынская основная общеобразовательная школа» Ливенского района Орловской области</v>
      </c>
      <c r="V48" s="67">
        <f t="shared" si="0"/>
        <v>1</v>
      </c>
      <c r="W48" s="67">
        <f t="shared" si="1"/>
        <v>1</v>
      </c>
      <c r="X48" s="67">
        <f t="shared" si="2"/>
        <v>1</v>
      </c>
      <c r="Y48" s="67">
        <f t="shared" si="3"/>
        <v>1</v>
      </c>
      <c r="Z48" s="67">
        <f t="shared" si="4"/>
        <v>1</v>
      </c>
      <c r="AA48" s="67">
        <f t="shared" si="5"/>
        <v>1</v>
      </c>
      <c r="AB48" s="67">
        <f t="shared" si="6"/>
        <v>1</v>
      </c>
      <c r="AC48" s="67">
        <f t="shared" si="7"/>
        <v>1</v>
      </c>
      <c r="AD48" s="67">
        <f t="shared" si="8"/>
        <v>1</v>
      </c>
      <c r="AE48" s="67">
        <f t="shared" si="9"/>
        <v>1</v>
      </c>
    </row>
    <row r="49" spans="1:31">
      <c r="A49" s="40">
        <f>'бланки '!D53</f>
        <v>48</v>
      </c>
      <c r="B49" s="86" t="str">
        <f>'бланки '!C53</f>
        <v>Муниципальное бюджетное общеобразовательное учреждение «Липовецкая основная общеобразовательная школа» Ливенского района Орловской области</v>
      </c>
      <c r="C49" s="87">
        <v>24</v>
      </c>
      <c r="D49" s="87">
        <v>24</v>
      </c>
      <c r="E49" s="83">
        <v>23</v>
      </c>
      <c r="F49" s="87">
        <v>19</v>
      </c>
      <c r="G49" s="83">
        <v>19</v>
      </c>
      <c r="H49" s="83">
        <v>24</v>
      </c>
      <c r="I49" s="83">
        <v>8</v>
      </c>
      <c r="J49" s="83">
        <v>7</v>
      </c>
      <c r="K49" s="83">
        <v>23</v>
      </c>
      <c r="L49" s="83">
        <v>23</v>
      </c>
      <c r="M49" s="87">
        <v>20</v>
      </c>
      <c r="N49" s="83">
        <v>20</v>
      </c>
      <c r="O49" s="83">
        <v>24</v>
      </c>
      <c r="P49" s="83">
        <v>24</v>
      </c>
      <c r="Q49" s="83">
        <v>24</v>
      </c>
      <c r="R49" s="83">
        <f t="shared" si="10"/>
        <v>48</v>
      </c>
      <c r="S49" s="83">
        <f t="shared" si="11"/>
        <v>24</v>
      </c>
      <c r="T49" s="88">
        <f t="shared" si="12"/>
        <v>48</v>
      </c>
      <c r="U49" s="88" t="str">
        <f t="shared" si="13"/>
        <v>Муниципальное бюджетное общеобразовательное учреждение «Липовецкая основная общеобразовательная школа» Ливенского района Орловской области</v>
      </c>
      <c r="V49" s="67">
        <f t="shared" si="0"/>
        <v>1</v>
      </c>
      <c r="W49" s="67">
        <f t="shared" si="1"/>
        <v>0.95833333333333337</v>
      </c>
      <c r="X49" s="67">
        <f t="shared" si="2"/>
        <v>1</v>
      </c>
      <c r="Y49" s="67">
        <f t="shared" si="3"/>
        <v>0.875</v>
      </c>
      <c r="Z49" s="67">
        <f t="shared" si="4"/>
        <v>0.95833333333333337</v>
      </c>
      <c r="AA49" s="67">
        <f t="shared" si="5"/>
        <v>0.95833333333333337</v>
      </c>
      <c r="AB49" s="67">
        <f t="shared" si="6"/>
        <v>1</v>
      </c>
      <c r="AC49" s="67">
        <f t="shared" si="7"/>
        <v>1</v>
      </c>
      <c r="AD49" s="67">
        <f t="shared" si="8"/>
        <v>1</v>
      </c>
      <c r="AE49" s="67">
        <f t="shared" si="9"/>
        <v>1</v>
      </c>
    </row>
    <row r="50" spans="1:31">
      <c r="A50" s="40">
        <f>'бланки '!D54</f>
        <v>49</v>
      </c>
      <c r="B50" s="86" t="str">
        <f>'бланки '!C54</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0" s="87">
        <v>102</v>
      </c>
      <c r="D50" s="87">
        <v>85</v>
      </c>
      <c r="E50" s="83">
        <v>85</v>
      </c>
      <c r="F50" s="87">
        <v>69</v>
      </c>
      <c r="G50" s="83">
        <v>67</v>
      </c>
      <c r="H50" s="83">
        <v>100</v>
      </c>
      <c r="I50" s="83">
        <v>3</v>
      </c>
      <c r="J50" s="83">
        <v>3</v>
      </c>
      <c r="K50" s="83">
        <v>102</v>
      </c>
      <c r="L50" s="83">
        <v>100</v>
      </c>
      <c r="M50" s="87">
        <v>83</v>
      </c>
      <c r="N50" s="83">
        <v>82</v>
      </c>
      <c r="O50" s="83">
        <v>102</v>
      </c>
      <c r="P50" s="83">
        <v>100</v>
      </c>
      <c r="Q50" s="83">
        <v>99</v>
      </c>
      <c r="R50" s="83">
        <f t="shared" si="10"/>
        <v>49</v>
      </c>
      <c r="S50" s="83">
        <f t="shared" si="11"/>
        <v>100</v>
      </c>
      <c r="T50" s="88">
        <f t="shared" si="12"/>
        <v>49</v>
      </c>
      <c r="U50" s="88" t="str">
        <f t="shared" si="13"/>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V50" s="67">
        <f t="shared" si="0"/>
        <v>0.97101449275362317</v>
      </c>
      <c r="W50" s="67">
        <f t="shared" si="1"/>
        <v>1</v>
      </c>
      <c r="X50" s="67">
        <f t="shared" si="2"/>
        <v>0.98039215686274506</v>
      </c>
      <c r="Y50" s="67">
        <f t="shared" si="3"/>
        <v>1</v>
      </c>
      <c r="Z50" s="67">
        <f t="shared" si="4"/>
        <v>1</v>
      </c>
      <c r="AA50" s="67">
        <f t="shared" si="5"/>
        <v>0.98039215686274506</v>
      </c>
      <c r="AB50" s="67">
        <f t="shared" si="6"/>
        <v>0.98795180722891562</v>
      </c>
      <c r="AC50" s="67">
        <f t="shared" si="7"/>
        <v>1</v>
      </c>
      <c r="AD50" s="67">
        <f t="shared" si="8"/>
        <v>0.98039215686274506</v>
      </c>
      <c r="AE50" s="67">
        <f t="shared" si="9"/>
        <v>0.97058823529411764</v>
      </c>
    </row>
    <row r="51" spans="1:31">
      <c r="A51" s="40">
        <f>'бланки '!D55</f>
        <v>50</v>
      </c>
      <c r="B51" s="86" t="str">
        <f>'бланки '!C55</f>
        <v>Муниципальное бюджетное общеобразовательное учреждение «Коротышская средняя общеобразовательная школа» Ливенского района Орловской области</v>
      </c>
      <c r="C51" s="87">
        <v>114</v>
      </c>
      <c r="D51" s="87">
        <v>92</v>
      </c>
      <c r="E51" s="83">
        <v>92</v>
      </c>
      <c r="F51" s="87">
        <v>88</v>
      </c>
      <c r="G51" s="83">
        <v>86</v>
      </c>
      <c r="H51" s="83">
        <v>110</v>
      </c>
      <c r="I51" s="83">
        <v>8</v>
      </c>
      <c r="J51" s="83">
        <v>7</v>
      </c>
      <c r="K51" s="83">
        <v>114</v>
      </c>
      <c r="L51" s="83">
        <v>114</v>
      </c>
      <c r="M51" s="87">
        <v>103</v>
      </c>
      <c r="N51" s="83">
        <v>102</v>
      </c>
      <c r="O51" s="83">
        <v>112</v>
      </c>
      <c r="P51" s="83">
        <v>114</v>
      </c>
      <c r="Q51" s="83">
        <v>110</v>
      </c>
      <c r="R51" s="83">
        <f t="shared" si="10"/>
        <v>50</v>
      </c>
      <c r="S51" s="83">
        <f t="shared" si="11"/>
        <v>110</v>
      </c>
      <c r="T51" s="88">
        <f t="shared" si="12"/>
        <v>50</v>
      </c>
      <c r="U51" s="88" t="str">
        <f t="shared" si="13"/>
        <v>Муниципальное бюджетное общеобразовательное учреждение «Коротышская средняя общеобразовательная школа» Ливенского района Орловской области</v>
      </c>
      <c r="V51" s="67">
        <f t="shared" si="0"/>
        <v>0.97727272727272729</v>
      </c>
      <c r="W51" s="67">
        <f t="shared" si="1"/>
        <v>1</v>
      </c>
      <c r="X51" s="67">
        <f t="shared" si="2"/>
        <v>0.96491228070175439</v>
      </c>
      <c r="Y51" s="67">
        <f t="shared" si="3"/>
        <v>0.875</v>
      </c>
      <c r="Z51" s="67">
        <f t="shared" si="4"/>
        <v>1</v>
      </c>
      <c r="AA51" s="67">
        <f t="shared" si="5"/>
        <v>1</v>
      </c>
      <c r="AB51" s="67">
        <f t="shared" si="6"/>
        <v>0.99029126213592233</v>
      </c>
      <c r="AC51" s="67">
        <f t="shared" si="7"/>
        <v>0.98245614035087714</v>
      </c>
      <c r="AD51" s="67">
        <f t="shared" si="8"/>
        <v>1</v>
      </c>
      <c r="AE51" s="67">
        <f t="shared" si="9"/>
        <v>0.96491228070175439</v>
      </c>
    </row>
    <row r="52" spans="1:31">
      <c r="A52" s="40">
        <f>'бланки '!D56</f>
        <v>51</v>
      </c>
      <c r="B52" s="86" t="str">
        <f>'бланки '!C56</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2" s="87">
        <v>26</v>
      </c>
      <c r="D52" s="87">
        <v>24</v>
      </c>
      <c r="E52" s="83">
        <v>23</v>
      </c>
      <c r="F52" s="87">
        <v>23</v>
      </c>
      <c r="G52" s="83">
        <v>22</v>
      </c>
      <c r="H52" s="83">
        <v>26</v>
      </c>
      <c r="I52" s="83">
        <v>8</v>
      </c>
      <c r="J52" s="83">
        <v>7</v>
      </c>
      <c r="K52" s="83">
        <v>25</v>
      </c>
      <c r="L52" s="83">
        <v>25</v>
      </c>
      <c r="M52" s="87">
        <v>22</v>
      </c>
      <c r="N52" s="83">
        <v>22</v>
      </c>
      <c r="O52" s="83">
        <v>26</v>
      </c>
      <c r="P52" s="83">
        <v>25</v>
      </c>
      <c r="Q52" s="83">
        <v>26</v>
      </c>
      <c r="R52" s="83">
        <f t="shared" si="10"/>
        <v>51</v>
      </c>
      <c r="S52" s="83">
        <f t="shared" si="11"/>
        <v>26</v>
      </c>
      <c r="T52" s="88">
        <f t="shared" si="12"/>
        <v>51</v>
      </c>
      <c r="U52" s="88" t="str">
        <f t="shared" si="13"/>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V52" s="67">
        <f t="shared" si="0"/>
        <v>0.95652173913043481</v>
      </c>
      <c r="W52" s="67">
        <f t="shared" si="1"/>
        <v>0.95833333333333337</v>
      </c>
      <c r="X52" s="67">
        <f t="shared" si="2"/>
        <v>1</v>
      </c>
      <c r="Y52" s="67">
        <f t="shared" si="3"/>
        <v>0.875</v>
      </c>
      <c r="Z52" s="67">
        <f t="shared" si="4"/>
        <v>0.96153846153846156</v>
      </c>
      <c r="AA52" s="67">
        <f t="shared" si="5"/>
        <v>0.96153846153846156</v>
      </c>
      <c r="AB52" s="67">
        <f t="shared" si="6"/>
        <v>1</v>
      </c>
      <c r="AC52" s="67">
        <f t="shared" si="7"/>
        <v>1</v>
      </c>
      <c r="AD52" s="67">
        <f t="shared" si="8"/>
        <v>0.96153846153846156</v>
      </c>
      <c r="AE52" s="67">
        <f t="shared" si="9"/>
        <v>1</v>
      </c>
    </row>
    <row r="53" spans="1:31">
      <c r="A53" s="40">
        <f>'бланки '!D57</f>
        <v>52</v>
      </c>
      <c r="B53" s="86" t="str">
        <f>'бланки '!C57</f>
        <v>Муниципальное бюджетное общеобразовательное учреждение «Речицкая средняя общеобразовательная школа» Ливенского района Орловской области</v>
      </c>
      <c r="C53" s="87">
        <v>53</v>
      </c>
      <c r="D53" s="87">
        <v>44</v>
      </c>
      <c r="E53" s="83">
        <v>44</v>
      </c>
      <c r="F53" s="87">
        <v>40</v>
      </c>
      <c r="G53" s="83">
        <v>40</v>
      </c>
      <c r="H53" s="83">
        <v>51</v>
      </c>
      <c r="I53" s="83">
        <v>20</v>
      </c>
      <c r="J53" s="83">
        <v>18</v>
      </c>
      <c r="K53" s="83">
        <v>51</v>
      </c>
      <c r="L53" s="83">
        <v>53</v>
      </c>
      <c r="M53" s="87">
        <v>47</v>
      </c>
      <c r="N53" s="83">
        <v>46</v>
      </c>
      <c r="O53" s="83">
        <v>53</v>
      </c>
      <c r="P53" s="83">
        <v>53</v>
      </c>
      <c r="Q53" s="83">
        <v>52</v>
      </c>
      <c r="R53" s="83">
        <f t="shared" si="10"/>
        <v>52</v>
      </c>
      <c r="S53" s="83">
        <f t="shared" si="11"/>
        <v>51</v>
      </c>
      <c r="T53" s="88">
        <f t="shared" si="12"/>
        <v>52</v>
      </c>
      <c r="U53" s="88" t="str">
        <f t="shared" si="13"/>
        <v>Муниципальное бюджетное общеобразовательное учреждение «Речицкая средняя общеобразовательная школа» Ливенского района Орловской области</v>
      </c>
      <c r="V53" s="67">
        <f t="shared" si="0"/>
        <v>1</v>
      </c>
      <c r="W53" s="67">
        <f t="shared" si="1"/>
        <v>1</v>
      </c>
      <c r="X53" s="67">
        <f t="shared" si="2"/>
        <v>0.96226415094339623</v>
      </c>
      <c r="Y53" s="67">
        <f t="shared" si="3"/>
        <v>0.9</v>
      </c>
      <c r="Z53" s="67">
        <f t="shared" si="4"/>
        <v>0.96226415094339623</v>
      </c>
      <c r="AA53" s="67">
        <f t="shared" si="5"/>
        <v>1</v>
      </c>
      <c r="AB53" s="67">
        <f t="shared" si="6"/>
        <v>0.97872340425531912</v>
      </c>
      <c r="AC53" s="67">
        <f t="shared" si="7"/>
        <v>1</v>
      </c>
      <c r="AD53" s="67">
        <f t="shared" si="8"/>
        <v>1</v>
      </c>
      <c r="AE53" s="67">
        <f t="shared" si="9"/>
        <v>0.98113207547169812</v>
      </c>
    </row>
    <row r="54" spans="1:31">
      <c r="A54" s="40">
        <f>'бланки '!D58</f>
        <v>53</v>
      </c>
      <c r="B54" s="86" t="str">
        <f>'бланки '!C58</f>
        <v>Муниципальное бюджетное общеобразовательное учреждение «Куначенская основная общеобразовательная школа» Ливенского района Орловской области</v>
      </c>
      <c r="C54" s="87">
        <v>33</v>
      </c>
      <c r="D54" s="87">
        <v>22</v>
      </c>
      <c r="E54" s="83">
        <v>22</v>
      </c>
      <c r="F54" s="87">
        <v>23</v>
      </c>
      <c r="G54" s="83">
        <v>23</v>
      </c>
      <c r="H54" s="83">
        <v>32</v>
      </c>
      <c r="I54" s="83">
        <v>4</v>
      </c>
      <c r="J54" s="83">
        <v>4</v>
      </c>
      <c r="K54" s="83">
        <v>33</v>
      </c>
      <c r="L54" s="83">
        <v>33</v>
      </c>
      <c r="M54" s="87">
        <v>31</v>
      </c>
      <c r="N54" s="83">
        <v>31</v>
      </c>
      <c r="O54" s="83">
        <v>33</v>
      </c>
      <c r="P54" s="83">
        <v>33</v>
      </c>
      <c r="Q54" s="83">
        <v>33</v>
      </c>
      <c r="R54" s="83">
        <f t="shared" si="10"/>
        <v>53</v>
      </c>
      <c r="S54" s="83">
        <f t="shared" si="11"/>
        <v>32</v>
      </c>
      <c r="T54" s="88">
        <f t="shared" si="12"/>
        <v>53</v>
      </c>
      <c r="U54" s="88" t="str">
        <f t="shared" si="13"/>
        <v>Муниципальное бюджетное общеобразовательное учреждение «Куначенская основная общеобразовательная школа» Ливенского района Орловской области</v>
      </c>
      <c r="V54" s="67">
        <f t="shared" si="0"/>
        <v>1</v>
      </c>
      <c r="W54" s="67">
        <f t="shared" si="1"/>
        <v>1</v>
      </c>
      <c r="X54" s="67">
        <f t="shared" si="2"/>
        <v>0.96969696969696972</v>
      </c>
      <c r="Y54" s="67">
        <f t="shared" si="3"/>
        <v>1</v>
      </c>
      <c r="Z54" s="67">
        <f t="shared" si="4"/>
        <v>1</v>
      </c>
      <c r="AA54" s="67">
        <f t="shared" si="5"/>
        <v>1</v>
      </c>
      <c r="AB54" s="67">
        <f t="shared" si="6"/>
        <v>1</v>
      </c>
      <c r="AC54" s="67">
        <f t="shared" si="7"/>
        <v>1</v>
      </c>
      <c r="AD54" s="67">
        <f t="shared" si="8"/>
        <v>1</v>
      </c>
      <c r="AE54" s="67">
        <f t="shared" si="9"/>
        <v>1</v>
      </c>
    </row>
    <row r="55" spans="1:31">
      <c r="A55" s="40">
        <f>'бланки '!D59</f>
        <v>54</v>
      </c>
      <c r="B55" s="86" t="str">
        <f>'бланки '!C59</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5" s="87">
        <v>37</v>
      </c>
      <c r="D55" s="87">
        <v>35</v>
      </c>
      <c r="E55" s="83">
        <v>35</v>
      </c>
      <c r="F55" s="87">
        <v>33</v>
      </c>
      <c r="G55" s="83">
        <v>33</v>
      </c>
      <c r="H55" s="83">
        <v>37</v>
      </c>
      <c r="I55" s="83">
        <v>8</v>
      </c>
      <c r="J55" s="83">
        <v>8</v>
      </c>
      <c r="K55" s="83">
        <v>37</v>
      </c>
      <c r="L55" s="83">
        <v>37</v>
      </c>
      <c r="M55" s="87">
        <v>33</v>
      </c>
      <c r="N55" s="83">
        <v>33</v>
      </c>
      <c r="O55" s="83">
        <v>37</v>
      </c>
      <c r="P55" s="83">
        <v>37</v>
      </c>
      <c r="Q55" s="83">
        <v>37</v>
      </c>
      <c r="R55" s="83">
        <f t="shared" si="10"/>
        <v>54</v>
      </c>
      <c r="S55" s="83">
        <f t="shared" si="11"/>
        <v>37</v>
      </c>
      <c r="T55" s="88">
        <f t="shared" si="12"/>
        <v>54</v>
      </c>
      <c r="U55" s="88" t="str">
        <f t="shared" si="13"/>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V55" s="67">
        <f t="shared" si="0"/>
        <v>1</v>
      </c>
      <c r="W55" s="67">
        <f t="shared" si="1"/>
        <v>1</v>
      </c>
      <c r="X55" s="67">
        <f t="shared" si="2"/>
        <v>1</v>
      </c>
      <c r="Y55" s="67">
        <f t="shared" si="3"/>
        <v>1</v>
      </c>
      <c r="Z55" s="67">
        <f t="shared" si="4"/>
        <v>1</v>
      </c>
      <c r="AA55" s="67">
        <f t="shared" si="5"/>
        <v>1</v>
      </c>
      <c r="AB55" s="67">
        <f t="shared" si="6"/>
        <v>1</v>
      </c>
      <c r="AC55" s="67">
        <f t="shared" si="7"/>
        <v>1</v>
      </c>
      <c r="AD55" s="67">
        <f t="shared" si="8"/>
        <v>1</v>
      </c>
      <c r="AE55" s="67">
        <f t="shared" si="9"/>
        <v>1</v>
      </c>
    </row>
    <row r="56" spans="1:31">
      <c r="A56" s="40">
        <f>'бланки '!D60</f>
        <v>55</v>
      </c>
      <c r="B56" s="86" t="str">
        <f>'бланки '!C60</f>
        <v>Муниципальное бюджетное общеобразовательное учреждение «Навесненская средняя общеобразовательная школа» Ливенского района Орловской области</v>
      </c>
      <c r="C56" s="87">
        <v>23</v>
      </c>
      <c r="D56" s="87">
        <v>21</v>
      </c>
      <c r="E56" s="83">
        <v>21</v>
      </c>
      <c r="F56" s="87">
        <v>20</v>
      </c>
      <c r="G56" s="83">
        <v>20</v>
      </c>
      <c r="H56" s="83">
        <v>22</v>
      </c>
      <c r="I56" s="83">
        <v>12</v>
      </c>
      <c r="J56" s="83">
        <v>12</v>
      </c>
      <c r="K56" s="83">
        <v>23</v>
      </c>
      <c r="L56" s="83">
        <v>23</v>
      </c>
      <c r="M56" s="87">
        <v>21</v>
      </c>
      <c r="N56" s="83">
        <v>21</v>
      </c>
      <c r="O56" s="83">
        <v>23</v>
      </c>
      <c r="P56" s="83">
        <v>23</v>
      </c>
      <c r="Q56" s="83">
        <v>23</v>
      </c>
      <c r="R56" s="83">
        <f t="shared" si="10"/>
        <v>55</v>
      </c>
      <c r="S56" s="83">
        <f t="shared" si="11"/>
        <v>22</v>
      </c>
      <c r="T56" s="88">
        <f t="shared" si="12"/>
        <v>55</v>
      </c>
      <c r="U56" s="88" t="str">
        <f t="shared" si="13"/>
        <v>Муниципальное бюджетное общеобразовательное учреждение «Навесненская средняя общеобразовательная школа» Ливенского района Орловской области</v>
      </c>
      <c r="V56" s="67">
        <f t="shared" si="0"/>
        <v>1</v>
      </c>
      <c r="W56" s="67">
        <f t="shared" si="1"/>
        <v>1</v>
      </c>
      <c r="X56" s="67">
        <f t="shared" si="2"/>
        <v>0.95652173913043481</v>
      </c>
      <c r="Y56" s="67">
        <f t="shared" si="3"/>
        <v>1</v>
      </c>
      <c r="Z56" s="67">
        <f t="shared" si="4"/>
        <v>1</v>
      </c>
      <c r="AA56" s="67">
        <f t="shared" si="5"/>
        <v>1</v>
      </c>
      <c r="AB56" s="67">
        <f t="shared" si="6"/>
        <v>1</v>
      </c>
      <c r="AC56" s="67">
        <f t="shared" si="7"/>
        <v>1</v>
      </c>
      <c r="AD56" s="67">
        <f t="shared" si="8"/>
        <v>1</v>
      </c>
      <c r="AE56" s="67">
        <f t="shared" si="9"/>
        <v>1</v>
      </c>
    </row>
    <row r="57" spans="1:31">
      <c r="A57" s="40">
        <f>'бланки '!D61</f>
        <v>56</v>
      </c>
      <c r="B57" s="86" t="str">
        <f>'бланки '!C61</f>
        <v>Муниципальное бюджетное общеобразовательное учреждение «Никольская средняя общеобразовательная школа» Ливенского района Орловской области</v>
      </c>
      <c r="C57" s="87">
        <v>27</v>
      </c>
      <c r="D57" s="87">
        <v>25</v>
      </c>
      <c r="E57" s="83">
        <v>25</v>
      </c>
      <c r="F57" s="87">
        <v>25</v>
      </c>
      <c r="G57" s="83">
        <v>25</v>
      </c>
      <c r="H57" s="83">
        <v>27</v>
      </c>
      <c r="I57" s="83">
        <v>17</v>
      </c>
      <c r="J57" s="83">
        <v>16</v>
      </c>
      <c r="K57" s="83">
        <v>27</v>
      </c>
      <c r="L57" s="83">
        <v>27</v>
      </c>
      <c r="M57" s="87">
        <v>25</v>
      </c>
      <c r="N57" s="83">
        <v>25</v>
      </c>
      <c r="O57" s="83">
        <v>27</v>
      </c>
      <c r="P57" s="83">
        <v>27</v>
      </c>
      <c r="Q57" s="83">
        <v>27</v>
      </c>
      <c r="R57" s="83">
        <f t="shared" si="10"/>
        <v>56</v>
      </c>
      <c r="S57" s="83">
        <f t="shared" si="11"/>
        <v>27</v>
      </c>
      <c r="T57" s="88">
        <f t="shared" si="12"/>
        <v>56</v>
      </c>
      <c r="U57" s="88" t="str">
        <f t="shared" si="13"/>
        <v>Муниципальное бюджетное общеобразовательное учреждение «Никольская средняя общеобразовательная школа» Ливенского района Орловской области</v>
      </c>
      <c r="V57" s="67">
        <f t="shared" si="0"/>
        <v>1</v>
      </c>
      <c r="W57" s="67">
        <f t="shared" si="1"/>
        <v>1</v>
      </c>
      <c r="X57" s="67">
        <f t="shared" si="2"/>
        <v>1</v>
      </c>
      <c r="Y57" s="67">
        <f t="shared" si="3"/>
        <v>0.94117647058823528</v>
      </c>
      <c r="Z57" s="67">
        <f t="shared" si="4"/>
        <v>1</v>
      </c>
      <c r="AA57" s="67">
        <f t="shared" si="5"/>
        <v>1</v>
      </c>
      <c r="AB57" s="67">
        <f t="shared" si="6"/>
        <v>1</v>
      </c>
      <c r="AC57" s="67">
        <f t="shared" si="7"/>
        <v>1</v>
      </c>
      <c r="AD57" s="67">
        <f t="shared" si="8"/>
        <v>1</v>
      </c>
      <c r="AE57" s="67">
        <f t="shared" si="9"/>
        <v>1</v>
      </c>
    </row>
    <row r="58" spans="1:31">
      <c r="A58" s="40">
        <f>'бланки '!D62</f>
        <v>57</v>
      </c>
      <c r="B58" s="86" t="str">
        <f>'бланки '!C62</f>
        <v>Муниципальное бюджетное общеобразовательное учреждение «Сосновская основная общеобразовательная школа» Ливенского района Орловской области</v>
      </c>
      <c r="C58" s="87">
        <v>25</v>
      </c>
      <c r="D58" s="87">
        <v>24</v>
      </c>
      <c r="E58" s="83">
        <v>24</v>
      </c>
      <c r="F58" s="87">
        <v>23</v>
      </c>
      <c r="G58" s="83">
        <v>23</v>
      </c>
      <c r="H58" s="83">
        <v>25</v>
      </c>
      <c r="I58" s="83">
        <v>11</v>
      </c>
      <c r="J58" s="83">
        <v>11</v>
      </c>
      <c r="K58" s="83">
        <v>25</v>
      </c>
      <c r="L58" s="83">
        <v>25</v>
      </c>
      <c r="M58" s="87">
        <v>23</v>
      </c>
      <c r="N58" s="83">
        <v>23</v>
      </c>
      <c r="O58" s="83">
        <v>25</v>
      </c>
      <c r="P58" s="83">
        <v>24</v>
      </c>
      <c r="Q58" s="83">
        <v>25</v>
      </c>
      <c r="R58" s="83">
        <f t="shared" si="10"/>
        <v>57</v>
      </c>
      <c r="S58" s="83">
        <f t="shared" si="11"/>
        <v>25</v>
      </c>
      <c r="T58" s="88">
        <f t="shared" si="12"/>
        <v>57</v>
      </c>
      <c r="U58" s="88" t="str">
        <f t="shared" si="13"/>
        <v>Муниципальное бюджетное общеобразовательное учреждение «Сосновская основная общеобразовательная школа» Ливенского района Орловской области</v>
      </c>
      <c r="V58" s="67">
        <f t="shared" si="0"/>
        <v>1</v>
      </c>
      <c r="W58" s="67">
        <f t="shared" si="1"/>
        <v>1</v>
      </c>
      <c r="X58" s="67">
        <f t="shared" si="2"/>
        <v>1</v>
      </c>
      <c r="Y58" s="67">
        <f t="shared" si="3"/>
        <v>1</v>
      </c>
      <c r="Z58" s="67">
        <f t="shared" si="4"/>
        <v>1</v>
      </c>
      <c r="AA58" s="67">
        <f t="shared" si="5"/>
        <v>1</v>
      </c>
      <c r="AB58" s="67">
        <f t="shared" si="6"/>
        <v>1</v>
      </c>
      <c r="AC58" s="67">
        <f t="shared" si="7"/>
        <v>1</v>
      </c>
      <c r="AD58" s="67">
        <f t="shared" si="8"/>
        <v>0.96</v>
      </c>
      <c r="AE58" s="67">
        <f t="shared" si="9"/>
        <v>1</v>
      </c>
    </row>
    <row r="59" spans="1:31">
      <c r="A59" s="40">
        <f>'бланки '!D63</f>
        <v>58</v>
      </c>
      <c r="B59" s="86" t="str">
        <f>'бланки '!C63</f>
        <v>Муниципальное бюджетное общеобразовательное учреждение «Екатериновская средняя общеобразовательная школа» Ливенского района Орловской области</v>
      </c>
      <c r="C59" s="87">
        <v>51</v>
      </c>
      <c r="D59" s="87">
        <v>49</v>
      </c>
      <c r="E59" s="83">
        <v>49</v>
      </c>
      <c r="F59" s="87">
        <v>46</v>
      </c>
      <c r="G59" s="83">
        <v>45</v>
      </c>
      <c r="H59" s="83">
        <v>49</v>
      </c>
      <c r="I59" s="83">
        <v>4</v>
      </c>
      <c r="J59" s="83">
        <v>4</v>
      </c>
      <c r="K59" s="83">
        <v>51</v>
      </c>
      <c r="L59" s="83">
        <v>50</v>
      </c>
      <c r="M59" s="87">
        <v>47</v>
      </c>
      <c r="N59" s="83">
        <v>44</v>
      </c>
      <c r="O59" s="83">
        <v>49</v>
      </c>
      <c r="P59" s="83">
        <v>50</v>
      </c>
      <c r="Q59" s="83">
        <v>51</v>
      </c>
      <c r="R59" s="83">
        <f t="shared" si="10"/>
        <v>58</v>
      </c>
      <c r="S59" s="83">
        <f t="shared" si="11"/>
        <v>49</v>
      </c>
      <c r="T59" s="88">
        <f t="shared" si="12"/>
        <v>58</v>
      </c>
      <c r="U59" s="88" t="str">
        <f t="shared" si="13"/>
        <v>Муниципальное бюджетное общеобразовательное учреждение «Екатериновская средняя общеобразовательная школа» Ливенского района Орловской области</v>
      </c>
      <c r="V59" s="67">
        <f t="shared" si="0"/>
        <v>0.97826086956521741</v>
      </c>
      <c r="W59" s="67">
        <f t="shared" si="1"/>
        <v>1</v>
      </c>
      <c r="X59" s="67">
        <f t="shared" si="2"/>
        <v>0.96078431372549022</v>
      </c>
      <c r="Y59" s="67">
        <f t="shared" si="3"/>
        <v>1</v>
      </c>
      <c r="Z59" s="67">
        <f t="shared" si="4"/>
        <v>1</v>
      </c>
      <c r="AA59" s="67">
        <f t="shared" si="5"/>
        <v>0.98039215686274506</v>
      </c>
      <c r="AB59" s="67">
        <f t="shared" si="6"/>
        <v>0.93617021276595747</v>
      </c>
      <c r="AC59" s="67">
        <f t="shared" si="7"/>
        <v>0.96078431372549022</v>
      </c>
      <c r="AD59" s="67">
        <f t="shared" si="8"/>
        <v>0.98039215686274506</v>
      </c>
      <c r="AE59" s="67">
        <f t="shared" si="9"/>
        <v>1</v>
      </c>
    </row>
    <row r="60" spans="1:31">
      <c r="A60" s="40">
        <f>'бланки '!D64</f>
        <v>59</v>
      </c>
      <c r="B60" s="86" t="str">
        <f>'бланки '!C64</f>
        <v>Муниципальное бюджетное общеобразовательное учреждение «Здоровецкая средняя общеобразовательная школа» Ливенского района Орловской области</v>
      </c>
      <c r="C60" s="87">
        <v>72</v>
      </c>
      <c r="D60" s="87">
        <v>61</v>
      </c>
      <c r="E60" s="83">
        <v>61</v>
      </c>
      <c r="F60" s="87">
        <v>56</v>
      </c>
      <c r="G60" s="83">
        <v>56</v>
      </c>
      <c r="H60" s="83">
        <v>71</v>
      </c>
      <c r="I60" s="83">
        <v>26</v>
      </c>
      <c r="J60" s="83">
        <v>21</v>
      </c>
      <c r="K60" s="83">
        <v>70</v>
      </c>
      <c r="L60" s="83">
        <v>70</v>
      </c>
      <c r="M60" s="87">
        <v>61</v>
      </c>
      <c r="N60" s="83">
        <v>60</v>
      </c>
      <c r="O60" s="83">
        <v>72</v>
      </c>
      <c r="P60" s="83">
        <v>70</v>
      </c>
      <c r="Q60" s="83">
        <v>71</v>
      </c>
      <c r="R60" s="83">
        <f t="shared" si="10"/>
        <v>59</v>
      </c>
      <c r="S60" s="83">
        <f t="shared" si="11"/>
        <v>71</v>
      </c>
      <c r="T60" s="88">
        <f t="shared" si="12"/>
        <v>59</v>
      </c>
      <c r="U60" s="88" t="str">
        <f t="shared" si="13"/>
        <v>Муниципальное бюджетное общеобразовательное учреждение «Здоровецкая средняя общеобразовательная школа» Ливенского района Орловской области</v>
      </c>
      <c r="V60" s="67">
        <f t="shared" si="0"/>
        <v>1</v>
      </c>
      <c r="W60" s="67">
        <f t="shared" si="1"/>
        <v>1</v>
      </c>
      <c r="X60" s="67">
        <f t="shared" si="2"/>
        <v>0.98611111111111116</v>
      </c>
      <c r="Y60" s="67">
        <f t="shared" si="3"/>
        <v>0.80769230769230771</v>
      </c>
      <c r="Z60" s="67">
        <f t="shared" si="4"/>
        <v>0.97222222222222221</v>
      </c>
      <c r="AA60" s="67">
        <f t="shared" si="5"/>
        <v>0.97222222222222221</v>
      </c>
      <c r="AB60" s="67">
        <f t="shared" si="6"/>
        <v>0.98360655737704916</v>
      </c>
      <c r="AC60" s="67">
        <f t="shared" si="7"/>
        <v>1</v>
      </c>
      <c r="AD60" s="67">
        <f t="shared" si="8"/>
        <v>0.97222222222222221</v>
      </c>
      <c r="AE60" s="67">
        <f t="shared" si="9"/>
        <v>0.98611111111111116</v>
      </c>
    </row>
    <row r="61" spans="1:31">
      <c r="A61" s="40">
        <f>'бланки '!D65</f>
        <v>60</v>
      </c>
      <c r="B61" s="86" t="str">
        <f>'бланки '!C65</f>
        <v>Муниципальное бюджетное общеобразовательное учреждение «Орловская средняя общеобразовательная школа» Ливенского района Орловской области</v>
      </c>
      <c r="C61" s="87">
        <v>54</v>
      </c>
      <c r="D61" s="87">
        <v>48</v>
      </c>
      <c r="E61" s="83">
        <v>48</v>
      </c>
      <c r="F61" s="87">
        <v>48</v>
      </c>
      <c r="G61" s="83">
        <v>47</v>
      </c>
      <c r="H61" s="83">
        <v>53</v>
      </c>
      <c r="I61" s="83">
        <v>6</v>
      </c>
      <c r="J61" s="83">
        <v>5</v>
      </c>
      <c r="K61" s="83">
        <v>52</v>
      </c>
      <c r="L61" s="83">
        <v>52</v>
      </c>
      <c r="M61" s="87">
        <v>48</v>
      </c>
      <c r="N61" s="83">
        <v>47</v>
      </c>
      <c r="O61" s="83">
        <v>54</v>
      </c>
      <c r="P61" s="83">
        <v>52</v>
      </c>
      <c r="Q61" s="83">
        <v>53</v>
      </c>
      <c r="R61" s="83">
        <f t="shared" si="10"/>
        <v>60</v>
      </c>
      <c r="S61" s="83">
        <f t="shared" si="11"/>
        <v>53</v>
      </c>
      <c r="T61" s="88">
        <f t="shared" si="12"/>
        <v>60</v>
      </c>
      <c r="U61" s="88" t="str">
        <f t="shared" si="13"/>
        <v>Муниципальное бюджетное общеобразовательное учреждение «Орловская средняя общеобразовательная школа» Ливенского района Орловской области</v>
      </c>
      <c r="V61" s="67">
        <f t="shared" si="0"/>
        <v>0.97916666666666663</v>
      </c>
      <c r="W61" s="67">
        <f t="shared" si="1"/>
        <v>1</v>
      </c>
      <c r="X61" s="67">
        <f t="shared" si="2"/>
        <v>0.98148148148148151</v>
      </c>
      <c r="Y61" s="67">
        <f t="shared" si="3"/>
        <v>0.83333333333333337</v>
      </c>
      <c r="Z61" s="67">
        <f t="shared" si="4"/>
        <v>0.96296296296296291</v>
      </c>
      <c r="AA61" s="67">
        <f t="shared" si="5"/>
        <v>0.96296296296296291</v>
      </c>
      <c r="AB61" s="67">
        <f t="shared" si="6"/>
        <v>0.97916666666666663</v>
      </c>
      <c r="AC61" s="67">
        <f t="shared" si="7"/>
        <v>1</v>
      </c>
      <c r="AD61" s="67">
        <f t="shared" si="8"/>
        <v>0.96296296296296291</v>
      </c>
      <c r="AE61" s="67">
        <f t="shared" si="9"/>
        <v>0.98148148148148151</v>
      </c>
    </row>
    <row r="62" spans="1:31">
      <c r="A62" s="40">
        <f>'бланки '!D66</f>
        <v>61</v>
      </c>
      <c r="B62" s="86" t="str">
        <f>'бланки '!C66</f>
        <v>Муниципальное бюджетное общеобразовательное учреждение «Казанская средняя общеобразовательная школа» Ливенского района Орловской области</v>
      </c>
      <c r="C62" s="87">
        <v>36</v>
      </c>
      <c r="D62" s="87">
        <v>35</v>
      </c>
      <c r="E62" s="83">
        <v>35</v>
      </c>
      <c r="F62" s="87">
        <v>34</v>
      </c>
      <c r="G62" s="83">
        <v>34</v>
      </c>
      <c r="H62" s="83">
        <v>35</v>
      </c>
      <c r="I62" s="83">
        <v>33</v>
      </c>
      <c r="J62" s="83">
        <v>33</v>
      </c>
      <c r="K62" s="83">
        <v>36</v>
      </c>
      <c r="L62" s="83">
        <v>36</v>
      </c>
      <c r="M62" s="87">
        <v>35</v>
      </c>
      <c r="N62" s="83">
        <v>34</v>
      </c>
      <c r="O62" s="83">
        <v>36</v>
      </c>
      <c r="P62" s="83">
        <v>36</v>
      </c>
      <c r="Q62" s="83">
        <v>36</v>
      </c>
      <c r="R62" s="83">
        <f t="shared" si="10"/>
        <v>61</v>
      </c>
      <c r="S62" s="83">
        <f t="shared" si="11"/>
        <v>35</v>
      </c>
      <c r="T62" s="88">
        <f t="shared" si="12"/>
        <v>61</v>
      </c>
      <c r="U62" s="88" t="str">
        <f t="shared" si="13"/>
        <v>Муниципальное бюджетное общеобразовательное учреждение «Казанская средняя общеобразовательная школа» Ливенского района Орловской области</v>
      </c>
      <c r="V62" s="67">
        <f t="shared" si="0"/>
        <v>1</v>
      </c>
      <c r="W62" s="67">
        <f t="shared" si="1"/>
        <v>1</v>
      </c>
      <c r="X62" s="67">
        <f t="shared" si="2"/>
        <v>0.97222222222222221</v>
      </c>
      <c r="Y62" s="67">
        <f t="shared" si="3"/>
        <v>1</v>
      </c>
      <c r="Z62" s="67">
        <f t="shared" si="4"/>
        <v>1</v>
      </c>
      <c r="AA62" s="67">
        <f t="shared" si="5"/>
        <v>1</v>
      </c>
      <c r="AB62" s="67">
        <f t="shared" si="6"/>
        <v>0.97142857142857142</v>
      </c>
      <c r="AC62" s="67">
        <f t="shared" si="7"/>
        <v>1</v>
      </c>
      <c r="AD62" s="67">
        <f t="shared" si="8"/>
        <v>1</v>
      </c>
      <c r="AE62" s="67">
        <f t="shared" si="9"/>
        <v>1</v>
      </c>
    </row>
    <row r="63" spans="1:31">
      <c r="A63" s="40">
        <f>'бланки '!D67</f>
        <v>62</v>
      </c>
      <c r="B63" s="86" t="str">
        <f>'бланки '!C67</f>
        <v>Муниципальное бюджетное общеобразовательное учреждение «Барановская средняя общеобразовательная школа» Ливенского района Орловской области</v>
      </c>
      <c r="C63" s="87">
        <v>26</v>
      </c>
      <c r="D63" s="87">
        <v>25</v>
      </c>
      <c r="E63" s="83">
        <v>24</v>
      </c>
      <c r="F63" s="87">
        <v>20</v>
      </c>
      <c r="G63" s="83">
        <v>20</v>
      </c>
      <c r="H63" s="83">
        <v>26</v>
      </c>
      <c r="I63" s="83">
        <v>1</v>
      </c>
      <c r="J63" s="83">
        <v>1</v>
      </c>
      <c r="K63" s="83">
        <v>26</v>
      </c>
      <c r="L63" s="83">
        <v>26</v>
      </c>
      <c r="M63" s="87">
        <v>22</v>
      </c>
      <c r="N63" s="83">
        <v>21</v>
      </c>
      <c r="O63" s="83">
        <v>26</v>
      </c>
      <c r="P63" s="83">
        <v>26</v>
      </c>
      <c r="Q63" s="83">
        <v>25</v>
      </c>
      <c r="R63" s="83">
        <f t="shared" si="10"/>
        <v>62</v>
      </c>
      <c r="S63" s="83">
        <f t="shared" si="11"/>
        <v>26</v>
      </c>
      <c r="T63" s="88">
        <f t="shared" si="12"/>
        <v>62</v>
      </c>
      <c r="U63" s="88" t="str">
        <f t="shared" si="13"/>
        <v>Муниципальное бюджетное общеобразовательное учреждение «Барановская средняя общеобразовательная школа» Ливенского района Орловской области</v>
      </c>
      <c r="V63" s="67">
        <f t="shared" si="0"/>
        <v>1</v>
      </c>
      <c r="W63" s="67">
        <f t="shared" si="1"/>
        <v>0.96</v>
      </c>
      <c r="X63" s="67">
        <f t="shared" si="2"/>
        <v>1</v>
      </c>
      <c r="Y63" s="67">
        <f t="shared" si="3"/>
        <v>1</v>
      </c>
      <c r="Z63" s="67">
        <f t="shared" si="4"/>
        <v>1</v>
      </c>
      <c r="AA63" s="67">
        <f t="shared" si="5"/>
        <v>1</v>
      </c>
      <c r="AB63" s="67">
        <f t="shared" si="6"/>
        <v>0.95454545454545459</v>
      </c>
      <c r="AC63" s="67">
        <f t="shared" si="7"/>
        <v>1</v>
      </c>
      <c r="AD63" s="67">
        <f t="shared" si="8"/>
        <v>1</v>
      </c>
      <c r="AE63" s="67">
        <f t="shared" si="9"/>
        <v>0.96153846153846156</v>
      </c>
    </row>
    <row r="64" spans="1:31">
      <c r="A64" s="40">
        <f>'бланки '!D68</f>
        <v>63</v>
      </c>
      <c r="B64" s="86" t="str">
        <f>'бланки '!C68</f>
        <v>Муниципальное бюджетное общеобразовательное учреждение «Введенская средняя общеобразовательная школа» Ливенского района Орловской области</v>
      </c>
      <c r="C64" s="87">
        <v>25</v>
      </c>
      <c r="D64" s="87">
        <v>25</v>
      </c>
      <c r="E64" s="83">
        <v>25</v>
      </c>
      <c r="F64" s="87">
        <v>22</v>
      </c>
      <c r="G64" s="83">
        <v>22</v>
      </c>
      <c r="H64" s="83">
        <v>25</v>
      </c>
      <c r="I64" s="83">
        <v>1</v>
      </c>
      <c r="J64" s="83">
        <v>1</v>
      </c>
      <c r="K64" s="83">
        <v>25</v>
      </c>
      <c r="L64" s="83">
        <v>25</v>
      </c>
      <c r="M64" s="87">
        <v>22</v>
      </c>
      <c r="N64" s="83">
        <v>22</v>
      </c>
      <c r="O64" s="83">
        <v>25</v>
      </c>
      <c r="P64" s="83">
        <v>25</v>
      </c>
      <c r="Q64" s="83">
        <v>25</v>
      </c>
      <c r="R64" s="83">
        <f t="shared" si="10"/>
        <v>63</v>
      </c>
      <c r="S64" s="83">
        <f t="shared" si="11"/>
        <v>25</v>
      </c>
      <c r="T64" s="88">
        <f t="shared" si="12"/>
        <v>63</v>
      </c>
      <c r="U64" s="88" t="str">
        <f t="shared" si="13"/>
        <v>Муниципальное бюджетное общеобразовательное учреждение «Введенская средняя общеобразовательная школа» Ливенского района Орловской области</v>
      </c>
      <c r="V64" s="67">
        <f t="shared" si="0"/>
        <v>1</v>
      </c>
      <c r="W64" s="67">
        <f t="shared" si="1"/>
        <v>1</v>
      </c>
      <c r="X64" s="67">
        <f t="shared" si="2"/>
        <v>1</v>
      </c>
      <c r="Y64" s="67">
        <f t="shared" si="3"/>
        <v>1</v>
      </c>
      <c r="Z64" s="67">
        <f t="shared" si="4"/>
        <v>1</v>
      </c>
      <c r="AA64" s="67">
        <f t="shared" si="5"/>
        <v>1</v>
      </c>
      <c r="AB64" s="67">
        <f t="shared" si="6"/>
        <v>1</v>
      </c>
      <c r="AC64" s="67">
        <f t="shared" si="7"/>
        <v>1</v>
      </c>
      <c r="AD64" s="67">
        <f t="shared" si="8"/>
        <v>1</v>
      </c>
      <c r="AE64" s="67">
        <f t="shared" si="9"/>
        <v>1</v>
      </c>
    </row>
    <row r="65" spans="1:31">
      <c r="A65" s="40">
        <f>'бланки '!D69</f>
        <v>64</v>
      </c>
      <c r="B65" s="86" t="str">
        <f>'бланки '!C69</f>
        <v>Муниципальное бюджетное общеобразовательное учреждение «Козьминская средняя общеобразовательная школа» Ливенского района Орловской области</v>
      </c>
      <c r="C65" s="87">
        <v>55</v>
      </c>
      <c r="D65" s="87">
        <v>45</v>
      </c>
      <c r="E65" s="83">
        <v>45</v>
      </c>
      <c r="F65" s="87">
        <v>42</v>
      </c>
      <c r="G65" s="83">
        <v>42</v>
      </c>
      <c r="H65" s="83">
        <v>55</v>
      </c>
      <c r="I65" s="83">
        <v>5</v>
      </c>
      <c r="J65" s="83">
        <v>4</v>
      </c>
      <c r="K65" s="83">
        <v>54</v>
      </c>
      <c r="L65" s="83">
        <v>55</v>
      </c>
      <c r="M65" s="87">
        <v>50</v>
      </c>
      <c r="N65" s="83">
        <v>50</v>
      </c>
      <c r="O65" s="83">
        <v>54</v>
      </c>
      <c r="P65" s="83">
        <v>54</v>
      </c>
      <c r="Q65" s="83">
        <v>54</v>
      </c>
      <c r="R65" s="83">
        <f t="shared" si="10"/>
        <v>64</v>
      </c>
      <c r="S65" s="83">
        <f t="shared" si="11"/>
        <v>55</v>
      </c>
      <c r="T65" s="88">
        <f t="shared" si="12"/>
        <v>64</v>
      </c>
      <c r="U65" s="88" t="str">
        <f t="shared" si="13"/>
        <v>Муниципальное бюджетное общеобразовательное учреждение «Козьминская средняя общеобразовательная школа» Ливенского района Орловской области</v>
      </c>
      <c r="V65" s="67">
        <f t="shared" si="0"/>
        <v>1</v>
      </c>
      <c r="W65" s="67">
        <f t="shared" si="1"/>
        <v>1</v>
      </c>
      <c r="X65" s="67">
        <f t="shared" si="2"/>
        <v>1</v>
      </c>
      <c r="Y65" s="67">
        <f t="shared" si="3"/>
        <v>0.8</v>
      </c>
      <c r="Z65" s="67">
        <f t="shared" si="4"/>
        <v>0.98181818181818181</v>
      </c>
      <c r="AA65" s="67">
        <f t="shared" si="5"/>
        <v>1</v>
      </c>
      <c r="AB65" s="67">
        <f t="shared" si="6"/>
        <v>1</v>
      </c>
      <c r="AC65" s="67">
        <f t="shared" si="7"/>
        <v>0.98181818181818181</v>
      </c>
      <c r="AD65" s="67">
        <f t="shared" si="8"/>
        <v>0.98181818181818181</v>
      </c>
      <c r="AE65" s="67">
        <f t="shared" si="9"/>
        <v>0.98181818181818181</v>
      </c>
    </row>
    <row r="66" spans="1:31">
      <c r="A66" s="40">
        <f>'бланки '!D70</f>
        <v>65</v>
      </c>
      <c r="B66" s="86" t="str">
        <f>'бланки '!C70</f>
        <v>Муниципальное бюджетное общеобразовательное учреждение «Островская средняя общеобразовательная школа» Ливенского района Орловской области</v>
      </c>
      <c r="C66" s="87">
        <v>31</v>
      </c>
      <c r="D66" s="87">
        <v>28</v>
      </c>
      <c r="E66" s="83">
        <v>27</v>
      </c>
      <c r="F66" s="87">
        <v>25</v>
      </c>
      <c r="G66" s="83">
        <v>24</v>
      </c>
      <c r="H66" s="83">
        <v>30</v>
      </c>
      <c r="I66" s="83">
        <v>21</v>
      </c>
      <c r="J66" s="83">
        <v>21</v>
      </c>
      <c r="K66" s="83">
        <v>30</v>
      </c>
      <c r="L66" s="83">
        <v>30</v>
      </c>
      <c r="M66" s="87">
        <v>28</v>
      </c>
      <c r="N66" s="83">
        <v>27</v>
      </c>
      <c r="O66" s="83">
        <v>30</v>
      </c>
      <c r="P66" s="83">
        <v>31</v>
      </c>
      <c r="Q66" s="83">
        <v>30</v>
      </c>
      <c r="R66" s="83">
        <f t="shared" si="10"/>
        <v>65</v>
      </c>
      <c r="S66" s="83">
        <f t="shared" si="11"/>
        <v>30</v>
      </c>
      <c r="T66" s="88">
        <f t="shared" si="12"/>
        <v>65</v>
      </c>
      <c r="U66" s="88" t="str">
        <f t="shared" si="13"/>
        <v>Муниципальное бюджетное общеобразовательное учреждение «Островская средняя общеобразовательная школа» Ливенского района Орловской области</v>
      </c>
      <c r="V66" s="67">
        <f t="shared" ref="V66:V76" si="14">G66/F66</f>
        <v>0.96</v>
      </c>
      <c r="W66" s="67">
        <f t="shared" ref="W66:W76" si="15">E66/D66</f>
        <v>0.9642857142857143</v>
      </c>
      <c r="X66" s="67">
        <f t="shared" ref="X66:X76" si="16">H66/$C66</f>
        <v>0.967741935483871</v>
      </c>
      <c r="Y66" s="67">
        <f t="shared" ref="Y66:Y76" si="17">J66/I66</f>
        <v>1</v>
      </c>
      <c r="Z66" s="67">
        <f t="shared" ref="Z66:Z76" si="18">K66/$C66</f>
        <v>0.967741935483871</v>
      </c>
      <c r="AA66" s="67">
        <f t="shared" ref="AA66:AA76" si="19">L66/$C66</f>
        <v>0.967741935483871</v>
      </c>
      <c r="AB66" s="67">
        <f t="shared" ref="AB66:AB76" si="20">N66/M66</f>
        <v>0.9642857142857143</v>
      </c>
      <c r="AC66" s="67">
        <f t="shared" ref="AC66:AC76" si="21">O66/$C66</f>
        <v>0.967741935483871</v>
      </c>
      <c r="AD66" s="67">
        <f t="shared" ref="AD66:AD76" si="22">P66/$C66</f>
        <v>1</v>
      </c>
      <c r="AE66" s="67">
        <f t="shared" ref="AE66:AE76" si="23">Q66/$C66</f>
        <v>0.967741935483871</v>
      </c>
    </row>
    <row r="67" spans="1:31">
      <c r="A67" s="40">
        <f>'бланки '!D71</f>
        <v>66</v>
      </c>
      <c r="B67" s="86" t="str">
        <f>'бланки '!C71</f>
        <v>Муниципальное бюджетное общеобразовательное учреждение «Покровская средняя общеобразовательная школа» Ливенского района Орловской области</v>
      </c>
      <c r="C67" s="87">
        <v>34</v>
      </c>
      <c r="D67" s="87">
        <v>31</v>
      </c>
      <c r="E67" s="83">
        <v>31</v>
      </c>
      <c r="F67" s="87">
        <v>25</v>
      </c>
      <c r="G67" s="83">
        <v>25</v>
      </c>
      <c r="H67" s="83">
        <v>33</v>
      </c>
      <c r="I67" s="83">
        <v>12</v>
      </c>
      <c r="J67" s="83">
        <v>11</v>
      </c>
      <c r="K67" s="83">
        <v>33</v>
      </c>
      <c r="L67" s="83">
        <v>34</v>
      </c>
      <c r="M67" s="87">
        <v>33</v>
      </c>
      <c r="N67" s="83">
        <v>31</v>
      </c>
      <c r="O67" s="83">
        <v>33</v>
      </c>
      <c r="P67" s="83">
        <v>33</v>
      </c>
      <c r="Q67" s="83">
        <v>34</v>
      </c>
      <c r="R67" s="83">
        <f t="shared" ref="R67:R130" si="24">A67</f>
        <v>66</v>
      </c>
      <c r="S67" s="83">
        <f t="shared" ref="S67:S130" si="25">ROUNDUP(H67,0)</f>
        <v>33</v>
      </c>
      <c r="T67" s="88">
        <f t="shared" ref="T67:T130" si="26">A67</f>
        <v>66</v>
      </c>
      <c r="U67" s="88" t="str">
        <f t="shared" si="13"/>
        <v>Муниципальное бюджетное общеобразовательное учреждение «Покровская средняя общеобразовательная школа» Ливенского района Орловской области</v>
      </c>
      <c r="V67" s="67">
        <f t="shared" si="14"/>
        <v>1</v>
      </c>
      <c r="W67" s="67">
        <f t="shared" si="15"/>
        <v>1</v>
      </c>
      <c r="X67" s="67">
        <f t="shared" si="16"/>
        <v>0.97058823529411764</v>
      </c>
      <c r="Y67" s="67">
        <f t="shared" si="17"/>
        <v>0.91666666666666663</v>
      </c>
      <c r="Z67" s="67">
        <f t="shared" si="18"/>
        <v>0.97058823529411764</v>
      </c>
      <c r="AA67" s="67">
        <f t="shared" si="19"/>
        <v>1</v>
      </c>
      <c r="AB67" s="67">
        <f t="shared" si="20"/>
        <v>0.93939393939393945</v>
      </c>
      <c r="AC67" s="67">
        <f t="shared" si="21"/>
        <v>0.97058823529411764</v>
      </c>
      <c r="AD67" s="67">
        <f t="shared" si="22"/>
        <v>0.97058823529411764</v>
      </c>
      <c r="AE67" s="67">
        <f t="shared" si="23"/>
        <v>1</v>
      </c>
    </row>
    <row r="68" spans="1:31">
      <c r="A68" s="40">
        <f>'бланки '!D72</f>
        <v>67</v>
      </c>
      <c r="B68" s="86" t="str">
        <f>'бланки '!C72</f>
        <v>Муниципальное бюджетное общеобразовательное учреждение «Росстанская средняя общеобразовательная школа» Ливенского района Орловской области</v>
      </c>
      <c r="C68" s="87">
        <v>83</v>
      </c>
      <c r="D68" s="87">
        <v>68</v>
      </c>
      <c r="E68" s="83">
        <v>68</v>
      </c>
      <c r="F68" s="87">
        <v>57</v>
      </c>
      <c r="G68" s="83">
        <v>56</v>
      </c>
      <c r="H68" s="83">
        <v>80</v>
      </c>
      <c r="I68" s="83">
        <v>38</v>
      </c>
      <c r="J68" s="83">
        <v>37</v>
      </c>
      <c r="K68" s="83">
        <v>81</v>
      </c>
      <c r="L68" s="83">
        <v>79</v>
      </c>
      <c r="M68" s="87">
        <v>74</v>
      </c>
      <c r="N68" s="83">
        <v>73</v>
      </c>
      <c r="O68" s="83">
        <v>80</v>
      </c>
      <c r="P68" s="83">
        <v>79</v>
      </c>
      <c r="Q68" s="83">
        <v>80</v>
      </c>
      <c r="R68" s="83">
        <f t="shared" si="24"/>
        <v>67</v>
      </c>
      <c r="S68" s="83">
        <f t="shared" si="25"/>
        <v>80</v>
      </c>
      <c r="T68" s="88">
        <f t="shared" si="26"/>
        <v>67</v>
      </c>
      <c r="U68" s="88" t="str">
        <f t="shared" ref="U68:U131" si="27">B68</f>
        <v>Муниципальное бюджетное общеобразовательное учреждение «Росстанская средняя общеобразовательная школа» Ливенского района Орловской области</v>
      </c>
      <c r="V68" s="67">
        <f t="shared" si="14"/>
        <v>0.98245614035087714</v>
      </c>
      <c r="W68" s="67">
        <f t="shared" si="15"/>
        <v>1</v>
      </c>
      <c r="X68" s="67">
        <f t="shared" si="16"/>
        <v>0.96385542168674698</v>
      </c>
      <c r="Y68" s="67">
        <f t="shared" si="17"/>
        <v>0.97368421052631582</v>
      </c>
      <c r="Z68" s="67">
        <f t="shared" si="18"/>
        <v>0.97590361445783136</v>
      </c>
      <c r="AA68" s="67">
        <f t="shared" si="19"/>
        <v>0.95180722891566261</v>
      </c>
      <c r="AB68" s="67">
        <f t="shared" si="20"/>
        <v>0.98648648648648651</v>
      </c>
      <c r="AC68" s="67">
        <f t="shared" si="21"/>
        <v>0.96385542168674698</v>
      </c>
      <c r="AD68" s="67">
        <f t="shared" si="22"/>
        <v>0.95180722891566261</v>
      </c>
      <c r="AE68" s="67">
        <f t="shared" si="23"/>
        <v>0.96385542168674698</v>
      </c>
    </row>
    <row r="69" spans="1:31">
      <c r="A69" s="40">
        <f>'бланки '!D73</f>
        <v>68</v>
      </c>
      <c r="B69" s="86" t="str">
        <f>'бланки '!C73</f>
        <v>Муниципальное бюджетное общеобразовательное учреждение «Сергиевскаясредняя общеобразовательная школа» Ливенского района Орловской области</v>
      </c>
      <c r="C69" s="87">
        <v>126</v>
      </c>
      <c r="D69" s="87">
        <v>121</v>
      </c>
      <c r="E69" s="83">
        <v>119</v>
      </c>
      <c r="F69" s="87">
        <v>112</v>
      </c>
      <c r="G69" s="83">
        <v>111</v>
      </c>
      <c r="H69" s="83">
        <v>121</v>
      </c>
      <c r="I69" s="83">
        <v>54</v>
      </c>
      <c r="J69" s="83">
        <v>51</v>
      </c>
      <c r="K69" s="83">
        <v>122</v>
      </c>
      <c r="L69" s="83">
        <v>124</v>
      </c>
      <c r="M69" s="87">
        <v>118</v>
      </c>
      <c r="N69" s="83">
        <v>117</v>
      </c>
      <c r="O69" s="83">
        <v>124</v>
      </c>
      <c r="P69" s="83">
        <v>123</v>
      </c>
      <c r="Q69" s="83">
        <v>122</v>
      </c>
      <c r="R69" s="83">
        <f t="shared" si="24"/>
        <v>68</v>
      </c>
      <c r="S69" s="83">
        <f t="shared" si="25"/>
        <v>121</v>
      </c>
      <c r="T69" s="88">
        <f t="shared" si="26"/>
        <v>68</v>
      </c>
      <c r="U69" s="88" t="str">
        <f t="shared" si="27"/>
        <v>Муниципальное бюджетное общеобразовательное учреждение «Сергиевскаясредняя общеобразовательная школа» Ливенского района Орловской области</v>
      </c>
      <c r="V69" s="67">
        <f t="shared" si="14"/>
        <v>0.9910714285714286</v>
      </c>
      <c r="W69" s="67">
        <f t="shared" si="15"/>
        <v>0.98347107438016534</v>
      </c>
      <c r="X69" s="67">
        <f t="shared" si="16"/>
        <v>0.96031746031746035</v>
      </c>
      <c r="Y69" s="67">
        <f t="shared" si="17"/>
        <v>0.94444444444444442</v>
      </c>
      <c r="Z69" s="67">
        <f t="shared" si="18"/>
        <v>0.96825396825396826</v>
      </c>
      <c r="AA69" s="67">
        <f t="shared" si="19"/>
        <v>0.98412698412698407</v>
      </c>
      <c r="AB69" s="67">
        <f t="shared" si="20"/>
        <v>0.99152542372881358</v>
      </c>
      <c r="AC69" s="67">
        <f t="shared" si="21"/>
        <v>0.98412698412698407</v>
      </c>
      <c r="AD69" s="67">
        <f t="shared" si="22"/>
        <v>0.97619047619047616</v>
      </c>
      <c r="AE69" s="67">
        <f t="shared" si="23"/>
        <v>0.96825396825396826</v>
      </c>
    </row>
    <row r="70" spans="1:31">
      <c r="A70" s="40">
        <f>'бланки '!D74</f>
        <v>69</v>
      </c>
      <c r="B70" s="86" t="str">
        <f>'бланки '!C74</f>
        <v>Муниципальное бюджетное общеобразовательное учреждение «Троицкая средняя общеобразовательная школа» Ливенского района Орловской области</v>
      </c>
      <c r="C70" s="87">
        <v>93</v>
      </c>
      <c r="D70" s="87">
        <v>83</v>
      </c>
      <c r="E70" s="83">
        <v>83</v>
      </c>
      <c r="F70" s="87">
        <v>86</v>
      </c>
      <c r="G70" s="83">
        <v>86</v>
      </c>
      <c r="H70" s="83">
        <v>93</v>
      </c>
      <c r="I70" s="83">
        <v>7</v>
      </c>
      <c r="J70" s="83">
        <v>7</v>
      </c>
      <c r="K70" s="83">
        <v>93</v>
      </c>
      <c r="L70" s="83">
        <v>93</v>
      </c>
      <c r="M70" s="87">
        <v>89</v>
      </c>
      <c r="N70" s="83">
        <v>89</v>
      </c>
      <c r="O70" s="83">
        <v>93</v>
      </c>
      <c r="P70" s="83">
        <v>93</v>
      </c>
      <c r="Q70" s="83">
        <v>93</v>
      </c>
      <c r="R70" s="83">
        <f t="shared" si="24"/>
        <v>69</v>
      </c>
      <c r="S70" s="83">
        <f t="shared" si="25"/>
        <v>93</v>
      </c>
      <c r="T70" s="88">
        <f t="shared" si="26"/>
        <v>69</v>
      </c>
      <c r="U70" s="88" t="str">
        <f t="shared" si="27"/>
        <v>Муниципальное бюджетное общеобразовательное учреждение «Троицкая средняя общеобразовательная школа» Ливенского района Орловской области</v>
      </c>
      <c r="V70" s="67">
        <f t="shared" si="14"/>
        <v>1</v>
      </c>
      <c r="W70" s="67">
        <f t="shared" si="15"/>
        <v>1</v>
      </c>
      <c r="X70" s="67">
        <f t="shared" si="16"/>
        <v>1</v>
      </c>
      <c r="Y70" s="67">
        <f t="shared" si="17"/>
        <v>1</v>
      </c>
      <c r="Z70" s="67">
        <f t="shared" si="18"/>
        <v>1</v>
      </c>
      <c r="AA70" s="67">
        <f t="shared" si="19"/>
        <v>1</v>
      </c>
      <c r="AB70" s="67">
        <f t="shared" si="20"/>
        <v>1</v>
      </c>
      <c r="AC70" s="67">
        <f t="shared" si="21"/>
        <v>1</v>
      </c>
      <c r="AD70" s="67">
        <f t="shared" si="22"/>
        <v>1</v>
      </c>
      <c r="AE70" s="67">
        <f t="shared" si="23"/>
        <v>1</v>
      </c>
    </row>
    <row r="71" spans="1:31">
      <c r="A71" s="40">
        <f>'бланки '!D75</f>
        <v>70</v>
      </c>
      <c r="B71" s="86" t="str">
        <f>'бланки '!C75</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1" s="87">
        <v>130</v>
      </c>
      <c r="D71" s="87">
        <v>130</v>
      </c>
      <c r="E71" s="83">
        <v>129</v>
      </c>
      <c r="F71" s="87">
        <v>125</v>
      </c>
      <c r="G71" s="83">
        <v>124</v>
      </c>
      <c r="H71" s="83">
        <v>124</v>
      </c>
      <c r="I71" s="83">
        <v>128</v>
      </c>
      <c r="J71" s="83">
        <v>120</v>
      </c>
      <c r="K71" s="83">
        <v>127</v>
      </c>
      <c r="L71" s="83">
        <v>129</v>
      </c>
      <c r="M71" s="87">
        <v>125</v>
      </c>
      <c r="N71" s="83">
        <v>123</v>
      </c>
      <c r="O71" s="83">
        <v>130</v>
      </c>
      <c r="P71" s="83">
        <v>130</v>
      </c>
      <c r="Q71" s="83">
        <v>128</v>
      </c>
      <c r="R71" s="83">
        <f t="shared" si="24"/>
        <v>70</v>
      </c>
      <c r="S71" s="83">
        <f t="shared" si="25"/>
        <v>124</v>
      </c>
      <c r="T71" s="88">
        <f t="shared" si="26"/>
        <v>70</v>
      </c>
      <c r="U71" s="88" t="str">
        <f t="shared" si="27"/>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V71" s="67">
        <f t="shared" si="14"/>
        <v>0.99199999999999999</v>
      </c>
      <c r="W71" s="67">
        <f t="shared" si="15"/>
        <v>0.99230769230769234</v>
      </c>
      <c r="X71" s="67">
        <f t="shared" si="16"/>
        <v>0.9538461538461539</v>
      </c>
      <c r="Y71" s="67">
        <f t="shared" si="17"/>
        <v>0.9375</v>
      </c>
      <c r="Z71" s="67">
        <f t="shared" si="18"/>
        <v>0.97692307692307689</v>
      </c>
      <c r="AA71" s="67">
        <f t="shared" si="19"/>
        <v>0.99230769230769234</v>
      </c>
      <c r="AB71" s="67">
        <f t="shared" si="20"/>
        <v>0.98399999999999999</v>
      </c>
      <c r="AC71" s="67">
        <f t="shared" si="21"/>
        <v>1</v>
      </c>
      <c r="AD71" s="67">
        <f t="shared" si="22"/>
        <v>1</v>
      </c>
      <c r="AE71" s="67">
        <f t="shared" si="23"/>
        <v>0.98461538461538467</v>
      </c>
    </row>
    <row r="72" spans="1:31">
      <c r="A72" s="40">
        <f>'бланки '!D76</f>
        <v>71</v>
      </c>
      <c r="B72" s="86" t="str">
        <f>'бланки '!C76</f>
        <v>Муниципальное бюджетное общеобразовательное учреждение «Хвощевская средняя общеобразовательная школа» Ливенского района Орловской области</v>
      </c>
      <c r="C72" s="87">
        <v>41</v>
      </c>
      <c r="D72" s="87">
        <v>37</v>
      </c>
      <c r="E72" s="83">
        <v>37</v>
      </c>
      <c r="F72" s="87">
        <v>29</v>
      </c>
      <c r="G72" s="83">
        <v>29</v>
      </c>
      <c r="H72" s="83">
        <v>41</v>
      </c>
      <c r="I72" s="83">
        <v>2</v>
      </c>
      <c r="J72" s="83">
        <v>2</v>
      </c>
      <c r="K72" s="83">
        <v>40</v>
      </c>
      <c r="L72" s="83">
        <v>41</v>
      </c>
      <c r="M72" s="87">
        <v>35</v>
      </c>
      <c r="N72" s="83">
        <v>35</v>
      </c>
      <c r="O72" s="83">
        <v>40</v>
      </c>
      <c r="P72" s="83">
        <v>40</v>
      </c>
      <c r="Q72" s="83">
        <v>40</v>
      </c>
      <c r="R72" s="83">
        <f t="shared" si="24"/>
        <v>71</v>
      </c>
      <c r="S72" s="83">
        <f t="shared" si="25"/>
        <v>41</v>
      </c>
      <c r="T72" s="88">
        <f t="shared" si="26"/>
        <v>71</v>
      </c>
      <c r="U72" s="88" t="str">
        <f t="shared" si="27"/>
        <v>Муниципальное бюджетное общеобразовательное учреждение «Хвощевская средняя общеобразовательная школа» Ливенского района Орловской области</v>
      </c>
      <c r="V72" s="67">
        <f t="shared" si="14"/>
        <v>1</v>
      </c>
      <c r="W72" s="67">
        <f t="shared" si="15"/>
        <v>1</v>
      </c>
      <c r="X72" s="67">
        <f t="shared" si="16"/>
        <v>1</v>
      </c>
      <c r="Y72" s="67">
        <f t="shared" si="17"/>
        <v>1</v>
      </c>
      <c r="Z72" s="67">
        <f t="shared" si="18"/>
        <v>0.97560975609756095</v>
      </c>
      <c r="AA72" s="67">
        <f t="shared" si="19"/>
        <v>1</v>
      </c>
      <c r="AB72" s="67">
        <f t="shared" si="20"/>
        <v>1</v>
      </c>
      <c r="AC72" s="67">
        <f t="shared" si="21"/>
        <v>0.97560975609756095</v>
      </c>
      <c r="AD72" s="67">
        <f t="shared" si="22"/>
        <v>0.97560975609756095</v>
      </c>
      <c r="AE72" s="67">
        <f t="shared" si="23"/>
        <v>0.97560975609756095</v>
      </c>
    </row>
    <row r="73" spans="1:31">
      <c r="A73" s="40">
        <f>'бланки '!D77</f>
        <v>72</v>
      </c>
      <c r="B73" s="86" t="str">
        <f>'бланки '!C77</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3" s="87">
        <v>18</v>
      </c>
      <c r="D73" s="87">
        <v>16</v>
      </c>
      <c r="E73" s="83">
        <v>16</v>
      </c>
      <c r="F73" s="87">
        <v>17</v>
      </c>
      <c r="G73" s="83">
        <v>17</v>
      </c>
      <c r="H73" s="83">
        <v>18</v>
      </c>
      <c r="I73" s="83">
        <v>1</v>
      </c>
      <c r="J73" s="83">
        <v>1</v>
      </c>
      <c r="K73" s="83">
        <v>18</v>
      </c>
      <c r="L73" s="83">
        <v>18</v>
      </c>
      <c r="M73" s="87">
        <v>16</v>
      </c>
      <c r="N73" s="83">
        <v>15</v>
      </c>
      <c r="O73" s="83">
        <v>18</v>
      </c>
      <c r="P73" s="83">
        <v>18</v>
      </c>
      <c r="Q73" s="83">
        <v>18</v>
      </c>
      <c r="R73" s="83">
        <f t="shared" si="24"/>
        <v>72</v>
      </c>
      <c r="S73" s="83">
        <f t="shared" si="25"/>
        <v>18</v>
      </c>
      <c r="T73" s="88">
        <f t="shared" si="26"/>
        <v>72</v>
      </c>
      <c r="U73" s="88" t="str">
        <f t="shared" si="27"/>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V73" s="67">
        <f t="shared" si="14"/>
        <v>1</v>
      </c>
      <c r="W73" s="67">
        <f t="shared" si="15"/>
        <v>1</v>
      </c>
      <c r="X73" s="67">
        <f t="shared" si="16"/>
        <v>1</v>
      </c>
      <c r="Y73" s="67">
        <f t="shared" si="17"/>
        <v>1</v>
      </c>
      <c r="Z73" s="67">
        <f t="shared" si="18"/>
        <v>1</v>
      </c>
      <c r="AA73" s="67">
        <f t="shared" si="19"/>
        <v>1</v>
      </c>
      <c r="AB73" s="67">
        <f t="shared" si="20"/>
        <v>0.9375</v>
      </c>
      <c r="AC73" s="67">
        <f t="shared" si="21"/>
        <v>1</v>
      </c>
      <c r="AD73" s="67">
        <f t="shared" si="22"/>
        <v>1</v>
      </c>
      <c r="AE73" s="67">
        <f t="shared" si="23"/>
        <v>1</v>
      </c>
    </row>
    <row r="74" spans="1:31">
      <c r="A74" s="40">
        <f>'бланки '!D78</f>
        <v>73</v>
      </c>
      <c r="B74" s="86" t="str">
        <f>'бланки '!C78</f>
        <v>Муниципальное бюджетное общеобразовательное учреждение «Калининская основная общеобразовательная школа» Ливенского района Орловской области</v>
      </c>
      <c r="C74" s="87">
        <v>35</v>
      </c>
      <c r="D74" s="87">
        <v>28</v>
      </c>
      <c r="E74" s="83">
        <v>28</v>
      </c>
      <c r="F74" s="87">
        <v>22</v>
      </c>
      <c r="G74" s="83">
        <v>22</v>
      </c>
      <c r="H74" s="83">
        <v>35</v>
      </c>
      <c r="I74" s="83">
        <v>2</v>
      </c>
      <c r="J74" s="83">
        <v>2</v>
      </c>
      <c r="K74" s="83">
        <v>35</v>
      </c>
      <c r="L74" s="83">
        <v>35</v>
      </c>
      <c r="M74" s="87">
        <v>31</v>
      </c>
      <c r="N74" s="83">
        <v>31</v>
      </c>
      <c r="O74" s="83">
        <v>35</v>
      </c>
      <c r="P74" s="83">
        <v>34</v>
      </c>
      <c r="Q74" s="83">
        <v>34</v>
      </c>
      <c r="R74" s="83">
        <f t="shared" si="24"/>
        <v>73</v>
      </c>
      <c r="S74" s="83">
        <f t="shared" si="25"/>
        <v>35</v>
      </c>
      <c r="T74" s="88">
        <f t="shared" si="26"/>
        <v>73</v>
      </c>
      <c r="U74" s="88" t="str">
        <f t="shared" si="27"/>
        <v>Муниципальное бюджетное общеобразовательное учреждение «Калининская основная общеобразовательная школа» Ливенского района Орловской области</v>
      </c>
      <c r="V74" s="67">
        <f t="shared" si="14"/>
        <v>1</v>
      </c>
      <c r="W74" s="67">
        <f t="shared" si="15"/>
        <v>1</v>
      </c>
      <c r="X74" s="67">
        <f t="shared" si="16"/>
        <v>1</v>
      </c>
      <c r="Y74" s="67">
        <f t="shared" si="17"/>
        <v>1</v>
      </c>
      <c r="Z74" s="67">
        <f t="shared" si="18"/>
        <v>1</v>
      </c>
      <c r="AA74" s="67">
        <f t="shared" si="19"/>
        <v>1</v>
      </c>
      <c r="AB74" s="67">
        <f t="shared" si="20"/>
        <v>1</v>
      </c>
      <c r="AC74" s="67">
        <f t="shared" si="21"/>
        <v>1</v>
      </c>
      <c r="AD74" s="67">
        <f t="shared" si="22"/>
        <v>0.97142857142857142</v>
      </c>
      <c r="AE74" s="67">
        <f t="shared" si="23"/>
        <v>0.97142857142857142</v>
      </c>
    </row>
    <row r="75" spans="1:31">
      <c r="A75" s="40">
        <f>'бланки '!D79</f>
        <v>74</v>
      </c>
      <c r="B75" s="86" t="str">
        <f>'бланки '!C79</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5" s="87">
        <v>244</v>
      </c>
      <c r="D75" s="87">
        <v>177</v>
      </c>
      <c r="E75" s="83">
        <v>176</v>
      </c>
      <c r="F75" s="87">
        <v>202</v>
      </c>
      <c r="G75" s="83">
        <v>202</v>
      </c>
      <c r="H75" s="83">
        <v>236</v>
      </c>
      <c r="I75" s="83">
        <v>28</v>
      </c>
      <c r="J75" s="83">
        <v>28</v>
      </c>
      <c r="K75" s="83">
        <v>236</v>
      </c>
      <c r="L75" s="83">
        <v>240</v>
      </c>
      <c r="M75" s="87">
        <v>203</v>
      </c>
      <c r="N75" s="83">
        <v>198</v>
      </c>
      <c r="O75" s="83">
        <v>232</v>
      </c>
      <c r="P75" s="83">
        <v>244</v>
      </c>
      <c r="Q75" s="83">
        <v>234</v>
      </c>
      <c r="R75" s="83">
        <f t="shared" si="24"/>
        <v>74</v>
      </c>
      <c r="S75" s="83">
        <f t="shared" si="25"/>
        <v>236</v>
      </c>
      <c r="T75" s="88">
        <f t="shared" si="26"/>
        <v>74</v>
      </c>
      <c r="U75" s="88" t="str">
        <f t="shared" si="27"/>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V75" s="67">
        <f t="shared" si="14"/>
        <v>1</v>
      </c>
      <c r="W75" s="67">
        <f t="shared" si="15"/>
        <v>0.99435028248587576</v>
      </c>
      <c r="X75" s="67">
        <f t="shared" si="16"/>
        <v>0.96721311475409832</v>
      </c>
      <c r="Y75" s="67">
        <f t="shared" si="17"/>
        <v>1</v>
      </c>
      <c r="Z75" s="67">
        <f t="shared" si="18"/>
        <v>0.96721311475409832</v>
      </c>
      <c r="AA75" s="67">
        <f t="shared" si="19"/>
        <v>0.98360655737704916</v>
      </c>
      <c r="AB75" s="67">
        <f t="shared" si="20"/>
        <v>0.97536945812807885</v>
      </c>
      <c r="AC75" s="67">
        <f t="shared" si="21"/>
        <v>0.95081967213114749</v>
      </c>
      <c r="AD75" s="67">
        <f t="shared" si="22"/>
        <v>1</v>
      </c>
      <c r="AE75" s="67">
        <f t="shared" si="23"/>
        <v>0.95901639344262291</v>
      </c>
    </row>
    <row r="76" spans="1:31">
      <c r="A76" s="40">
        <f>'бланки '!D80</f>
        <v>75</v>
      </c>
      <c r="B76" s="86" t="str">
        <f>'бланки '!C80</f>
        <v>Муниципальное бюджетное общеобразовательное учреждение «Ломовская средняя общеобразовательная школа» Залегощенского района Орловской области</v>
      </c>
      <c r="C76" s="87">
        <v>121</v>
      </c>
      <c r="D76" s="87">
        <v>117</v>
      </c>
      <c r="E76" s="83">
        <v>117</v>
      </c>
      <c r="F76" s="87">
        <v>118</v>
      </c>
      <c r="G76" s="83">
        <v>117</v>
      </c>
      <c r="H76" s="83">
        <v>121</v>
      </c>
      <c r="I76" s="83">
        <v>26</v>
      </c>
      <c r="J76" s="83">
        <v>26</v>
      </c>
      <c r="K76" s="83">
        <v>121</v>
      </c>
      <c r="L76" s="83">
        <v>120</v>
      </c>
      <c r="M76" s="87">
        <v>119</v>
      </c>
      <c r="N76" s="83">
        <v>118</v>
      </c>
      <c r="O76" s="83">
        <v>119</v>
      </c>
      <c r="P76" s="83">
        <v>120</v>
      </c>
      <c r="Q76" s="83">
        <v>120</v>
      </c>
      <c r="R76" s="83">
        <f t="shared" si="24"/>
        <v>75</v>
      </c>
      <c r="S76" s="83">
        <f t="shared" si="25"/>
        <v>121</v>
      </c>
      <c r="T76" s="88">
        <f t="shared" si="26"/>
        <v>75</v>
      </c>
      <c r="U76" s="88" t="str">
        <f t="shared" si="27"/>
        <v>Муниципальное бюджетное общеобразовательное учреждение «Ломовская средняя общеобразовательная школа» Залегощенского района Орловской области</v>
      </c>
      <c r="V76" s="67">
        <f t="shared" si="14"/>
        <v>0.99152542372881358</v>
      </c>
      <c r="W76" s="67">
        <f t="shared" si="15"/>
        <v>1</v>
      </c>
      <c r="X76" s="67">
        <f t="shared" si="16"/>
        <v>1</v>
      </c>
      <c r="Y76" s="67">
        <f t="shared" si="17"/>
        <v>1</v>
      </c>
      <c r="Z76" s="67">
        <f t="shared" si="18"/>
        <v>1</v>
      </c>
      <c r="AA76" s="67">
        <f t="shared" si="19"/>
        <v>0.99173553719008267</v>
      </c>
      <c r="AB76" s="67">
        <f t="shared" si="20"/>
        <v>0.99159663865546221</v>
      </c>
      <c r="AC76" s="67">
        <f t="shared" si="21"/>
        <v>0.98347107438016534</v>
      </c>
      <c r="AD76" s="67">
        <f t="shared" si="22"/>
        <v>0.99173553719008267</v>
      </c>
      <c r="AE76" s="67">
        <f t="shared" si="23"/>
        <v>0.99173553719008267</v>
      </c>
    </row>
    <row r="77" spans="1:31">
      <c r="A77" s="40">
        <f>'бланки '!D81</f>
        <v>76</v>
      </c>
      <c r="B77" s="86" t="str">
        <f>'бланки '!C81</f>
        <v>Муниципальное бюджетное общеобразовательное учреждение «Павловская средняя общеобразовательная школа» Залегощенского района Орловской области</v>
      </c>
      <c r="C77" s="87">
        <v>26</v>
      </c>
      <c r="D77" s="87">
        <v>26</v>
      </c>
      <c r="E77" s="83">
        <v>26</v>
      </c>
      <c r="F77" s="87">
        <v>24</v>
      </c>
      <c r="G77" s="83">
        <v>23</v>
      </c>
      <c r="H77" s="83">
        <v>25</v>
      </c>
      <c r="I77" s="83">
        <v>19</v>
      </c>
      <c r="J77" s="83">
        <v>18</v>
      </c>
      <c r="K77" s="83">
        <v>26</v>
      </c>
      <c r="L77" s="83">
        <v>25</v>
      </c>
      <c r="M77" s="87">
        <v>25</v>
      </c>
      <c r="N77" s="83">
        <v>25</v>
      </c>
      <c r="O77" s="83">
        <v>25</v>
      </c>
      <c r="P77" s="83">
        <v>26</v>
      </c>
      <c r="Q77" s="83">
        <v>26</v>
      </c>
      <c r="R77" s="83">
        <f t="shared" si="24"/>
        <v>76</v>
      </c>
      <c r="S77" s="83">
        <f t="shared" si="25"/>
        <v>25</v>
      </c>
      <c r="T77" s="88">
        <f t="shared" si="26"/>
        <v>76</v>
      </c>
      <c r="U77" s="88" t="str">
        <f t="shared" si="27"/>
        <v>Муниципальное бюджетное общеобразовательное учреждение «Павловская средняя общеобразовательная школа» Залегощенского района Орловской области</v>
      </c>
      <c r="V77" s="67">
        <f t="shared" ref="V77:V108" si="28">G77/F77</f>
        <v>0.95833333333333337</v>
      </c>
      <c r="W77" s="67">
        <f t="shared" ref="W77:W108" si="29">E77/D77</f>
        <v>1</v>
      </c>
      <c r="X77" s="67">
        <f t="shared" ref="X77:X108" si="30">H77/$C77</f>
        <v>0.96153846153846156</v>
      </c>
      <c r="Y77" s="67">
        <f t="shared" ref="Y77:Y108" si="31">J77/I77</f>
        <v>0.94736842105263153</v>
      </c>
      <c r="Z77" s="67">
        <f t="shared" ref="Z77:Z108" si="32">K77/$C77</f>
        <v>1</v>
      </c>
      <c r="AA77" s="67">
        <f t="shared" ref="AA77:AA108" si="33">L77/$C77</f>
        <v>0.96153846153846156</v>
      </c>
      <c r="AB77" s="67">
        <f t="shared" ref="AB77:AB108" si="34">N77/M77</f>
        <v>1</v>
      </c>
      <c r="AC77" s="67">
        <f t="shared" ref="AC77:AC108" si="35">O77/$C77</f>
        <v>0.96153846153846156</v>
      </c>
      <c r="AD77" s="67">
        <f t="shared" ref="AD77:AD108" si="36">P77/$C77</f>
        <v>1</v>
      </c>
      <c r="AE77" s="67">
        <f t="shared" ref="AE77:AE108" si="37">Q77/$C77</f>
        <v>1</v>
      </c>
    </row>
    <row r="78" spans="1:31">
      <c r="A78" s="40">
        <f>'бланки '!D82</f>
        <v>77</v>
      </c>
      <c r="B78" s="86" t="str">
        <f>'бланки '!C82</f>
        <v>Муниципальное бюджетное общеобразовательное учреждение «Моховская средняя общеобразовательная школа» Залегощенского района Орловской области</v>
      </c>
      <c r="C78" s="87">
        <v>75</v>
      </c>
      <c r="D78" s="87">
        <v>63</v>
      </c>
      <c r="E78" s="83">
        <v>63</v>
      </c>
      <c r="F78" s="87">
        <v>62</v>
      </c>
      <c r="G78" s="83">
        <v>61</v>
      </c>
      <c r="H78" s="83">
        <v>75</v>
      </c>
      <c r="I78" s="83">
        <v>4</v>
      </c>
      <c r="J78" s="83">
        <v>3</v>
      </c>
      <c r="K78" s="83">
        <v>73</v>
      </c>
      <c r="L78" s="83">
        <v>73</v>
      </c>
      <c r="M78" s="87">
        <v>66</v>
      </c>
      <c r="N78" s="83">
        <v>66</v>
      </c>
      <c r="O78" s="83">
        <v>72</v>
      </c>
      <c r="P78" s="83">
        <v>75</v>
      </c>
      <c r="Q78" s="83">
        <v>74</v>
      </c>
      <c r="R78" s="83">
        <f t="shared" si="24"/>
        <v>77</v>
      </c>
      <c r="S78" s="83">
        <f t="shared" si="25"/>
        <v>75</v>
      </c>
      <c r="T78" s="88">
        <f t="shared" si="26"/>
        <v>77</v>
      </c>
      <c r="U78" s="88" t="str">
        <f t="shared" si="27"/>
        <v>Муниципальное бюджетное общеобразовательное учреждение «Моховская средняя общеобразовательная школа» Залегощенского района Орловской области</v>
      </c>
      <c r="V78" s="67">
        <f t="shared" si="28"/>
        <v>0.9838709677419355</v>
      </c>
      <c r="W78" s="67">
        <f t="shared" si="29"/>
        <v>1</v>
      </c>
      <c r="X78" s="67">
        <f t="shared" si="30"/>
        <v>1</v>
      </c>
      <c r="Y78" s="67">
        <f t="shared" si="31"/>
        <v>0.75</v>
      </c>
      <c r="Z78" s="67">
        <f t="shared" si="32"/>
        <v>0.97333333333333338</v>
      </c>
      <c r="AA78" s="67">
        <f t="shared" si="33"/>
        <v>0.97333333333333338</v>
      </c>
      <c r="AB78" s="67">
        <f t="shared" si="34"/>
        <v>1</v>
      </c>
      <c r="AC78" s="67">
        <f t="shared" si="35"/>
        <v>0.96</v>
      </c>
      <c r="AD78" s="67">
        <f t="shared" si="36"/>
        <v>1</v>
      </c>
      <c r="AE78" s="67">
        <f t="shared" si="37"/>
        <v>0.98666666666666669</v>
      </c>
    </row>
    <row r="79" spans="1:31">
      <c r="A79" s="40">
        <f>'бланки '!D83</f>
        <v>78</v>
      </c>
      <c r="B79" s="86" t="str">
        <f>'бланки '!C83</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79" s="87">
        <v>70</v>
      </c>
      <c r="D79" s="87">
        <v>53</v>
      </c>
      <c r="E79" s="83">
        <v>53</v>
      </c>
      <c r="F79" s="87">
        <v>41</v>
      </c>
      <c r="G79" s="83">
        <v>41</v>
      </c>
      <c r="H79" s="83">
        <v>68</v>
      </c>
      <c r="I79" s="83">
        <v>15</v>
      </c>
      <c r="J79" s="83">
        <v>14</v>
      </c>
      <c r="K79" s="83">
        <v>68</v>
      </c>
      <c r="L79" s="83">
        <v>68</v>
      </c>
      <c r="M79" s="87">
        <v>58</v>
      </c>
      <c r="N79" s="83">
        <v>57</v>
      </c>
      <c r="O79" s="83">
        <v>69</v>
      </c>
      <c r="P79" s="83">
        <v>69</v>
      </c>
      <c r="Q79" s="83">
        <v>70</v>
      </c>
      <c r="R79" s="83">
        <f t="shared" si="24"/>
        <v>78</v>
      </c>
      <c r="S79" s="83">
        <f t="shared" si="25"/>
        <v>68</v>
      </c>
      <c r="T79" s="88">
        <f t="shared" si="26"/>
        <v>78</v>
      </c>
      <c r="U79" s="88" t="str">
        <f t="shared" si="27"/>
        <v>Муниципальное бюджетное общеобразовательное учреждение «Алёшненская средняя общеобразовательная школа» Залегощенского района Орловской области</v>
      </c>
      <c r="V79" s="67">
        <f t="shared" si="28"/>
        <v>1</v>
      </c>
      <c r="W79" s="67">
        <f t="shared" si="29"/>
        <v>1</v>
      </c>
      <c r="X79" s="67">
        <f t="shared" si="30"/>
        <v>0.97142857142857142</v>
      </c>
      <c r="Y79" s="67">
        <f t="shared" si="31"/>
        <v>0.93333333333333335</v>
      </c>
      <c r="Z79" s="67">
        <f t="shared" si="32"/>
        <v>0.97142857142857142</v>
      </c>
      <c r="AA79" s="67">
        <f t="shared" si="33"/>
        <v>0.97142857142857142</v>
      </c>
      <c r="AB79" s="67">
        <f t="shared" si="34"/>
        <v>0.98275862068965514</v>
      </c>
      <c r="AC79" s="67">
        <f t="shared" si="35"/>
        <v>0.98571428571428577</v>
      </c>
      <c r="AD79" s="67">
        <f t="shared" si="36"/>
        <v>0.98571428571428577</v>
      </c>
      <c r="AE79" s="67">
        <f t="shared" si="37"/>
        <v>1</v>
      </c>
    </row>
    <row r="80" spans="1:31">
      <c r="A80" s="40">
        <f>'бланки '!D84</f>
        <v>79</v>
      </c>
      <c r="B80" s="86" t="str">
        <f>'бланки '!C84</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0" s="87">
        <v>27</v>
      </c>
      <c r="D80" s="87">
        <v>25</v>
      </c>
      <c r="E80" s="83">
        <v>25</v>
      </c>
      <c r="F80" s="87">
        <v>26</v>
      </c>
      <c r="G80" s="83">
        <v>26</v>
      </c>
      <c r="H80" s="83">
        <v>27</v>
      </c>
      <c r="I80" s="83">
        <v>2</v>
      </c>
      <c r="J80" s="83">
        <v>2</v>
      </c>
      <c r="K80" s="83">
        <v>26</v>
      </c>
      <c r="L80" s="83">
        <v>27</v>
      </c>
      <c r="M80" s="87">
        <v>24</v>
      </c>
      <c r="N80" s="83">
        <v>23</v>
      </c>
      <c r="O80" s="83">
        <v>27</v>
      </c>
      <c r="P80" s="83">
        <v>27</v>
      </c>
      <c r="Q80" s="83">
        <v>27</v>
      </c>
      <c r="R80" s="83">
        <f t="shared" si="24"/>
        <v>79</v>
      </c>
      <c r="S80" s="83">
        <f t="shared" si="25"/>
        <v>27</v>
      </c>
      <c r="T80" s="88">
        <f t="shared" si="26"/>
        <v>79</v>
      </c>
      <c r="U80" s="88" t="str">
        <f t="shared" si="27"/>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V80" s="67">
        <f t="shared" si="28"/>
        <v>1</v>
      </c>
      <c r="W80" s="67">
        <f t="shared" si="29"/>
        <v>1</v>
      </c>
      <c r="X80" s="67">
        <f t="shared" si="30"/>
        <v>1</v>
      </c>
      <c r="Y80" s="67">
        <f t="shared" si="31"/>
        <v>1</v>
      </c>
      <c r="Z80" s="67">
        <f t="shared" si="32"/>
        <v>0.96296296296296291</v>
      </c>
      <c r="AA80" s="67">
        <f t="shared" si="33"/>
        <v>1</v>
      </c>
      <c r="AB80" s="67">
        <f t="shared" si="34"/>
        <v>0.95833333333333337</v>
      </c>
      <c r="AC80" s="67">
        <f t="shared" si="35"/>
        <v>1</v>
      </c>
      <c r="AD80" s="67">
        <f t="shared" si="36"/>
        <v>1</v>
      </c>
      <c r="AE80" s="67">
        <f t="shared" si="37"/>
        <v>1</v>
      </c>
    </row>
    <row r="81" spans="1:31">
      <c r="A81" s="40">
        <f>'бланки '!D85</f>
        <v>80</v>
      </c>
      <c r="B81" s="86" t="str">
        <f>'бланки '!C85</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1" s="87">
        <v>68</v>
      </c>
      <c r="D81" s="87">
        <v>60</v>
      </c>
      <c r="E81" s="83">
        <v>60</v>
      </c>
      <c r="F81" s="87">
        <v>57</v>
      </c>
      <c r="G81" s="83">
        <v>57</v>
      </c>
      <c r="H81" s="83">
        <v>66</v>
      </c>
      <c r="I81" s="83">
        <v>46</v>
      </c>
      <c r="J81" s="83">
        <v>44</v>
      </c>
      <c r="K81" s="83">
        <v>67</v>
      </c>
      <c r="L81" s="83">
        <v>65</v>
      </c>
      <c r="M81" s="87">
        <v>59</v>
      </c>
      <c r="N81" s="83">
        <v>59</v>
      </c>
      <c r="O81" s="83">
        <v>68</v>
      </c>
      <c r="P81" s="83">
        <v>68</v>
      </c>
      <c r="Q81" s="83">
        <v>67</v>
      </c>
      <c r="R81" s="83">
        <f t="shared" si="24"/>
        <v>80</v>
      </c>
      <c r="S81" s="83">
        <f t="shared" si="25"/>
        <v>66</v>
      </c>
      <c r="T81" s="88">
        <f t="shared" si="26"/>
        <v>80</v>
      </c>
      <c r="U81" s="88" t="str">
        <f t="shared" si="27"/>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V81" s="67">
        <f t="shared" si="28"/>
        <v>1</v>
      </c>
      <c r="W81" s="67">
        <f t="shared" si="29"/>
        <v>1</v>
      </c>
      <c r="X81" s="67">
        <f t="shared" si="30"/>
        <v>0.97058823529411764</v>
      </c>
      <c r="Y81" s="67">
        <f t="shared" si="31"/>
        <v>0.95652173913043481</v>
      </c>
      <c r="Z81" s="67">
        <f t="shared" si="32"/>
        <v>0.98529411764705888</v>
      </c>
      <c r="AA81" s="67">
        <f t="shared" si="33"/>
        <v>0.95588235294117652</v>
      </c>
      <c r="AB81" s="67">
        <f t="shared" si="34"/>
        <v>1</v>
      </c>
      <c r="AC81" s="67">
        <f t="shared" si="35"/>
        <v>1</v>
      </c>
      <c r="AD81" s="67">
        <f t="shared" si="36"/>
        <v>1</v>
      </c>
      <c r="AE81" s="67">
        <f t="shared" si="37"/>
        <v>0.98529411764705888</v>
      </c>
    </row>
    <row r="82" spans="1:31">
      <c r="A82" s="40">
        <f>'бланки '!D86</f>
        <v>81</v>
      </c>
      <c r="B82" s="86" t="str">
        <f>'бланки '!C86</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2" s="87">
        <v>14</v>
      </c>
      <c r="D82" s="87">
        <v>10</v>
      </c>
      <c r="E82" s="83">
        <v>10</v>
      </c>
      <c r="F82" s="87">
        <v>9</v>
      </c>
      <c r="G82" s="83">
        <v>9</v>
      </c>
      <c r="H82" s="83">
        <v>14</v>
      </c>
      <c r="I82" s="83">
        <v>1</v>
      </c>
      <c r="J82" s="83">
        <v>1</v>
      </c>
      <c r="K82" s="83">
        <v>14</v>
      </c>
      <c r="L82" s="83">
        <v>14</v>
      </c>
      <c r="M82" s="87">
        <v>12</v>
      </c>
      <c r="N82" s="83">
        <v>12</v>
      </c>
      <c r="O82" s="83">
        <v>14</v>
      </c>
      <c r="P82" s="83">
        <v>14</v>
      </c>
      <c r="Q82" s="83">
        <v>14</v>
      </c>
      <c r="R82" s="83">
        <f t="shared" si="24"/>
        <v>81</v>
      </c>
      <c r="S82" s="83">
        <f t="shared" si="25"/>
        <v>14</v>
      </c>
      <c r="T82" s="88">
        <f t="shared" si="26"/>
        <v>81</v>
      </c>
      <c r="U82" s="88" t="str">
        <f t="shared" si="27"/>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V82" s="67">
        <f t="shared" si="28"/>
        <v>1</v>
      </c>
      <c r="W82" s="67">
        <f t="shared" si="29"/>
        <v>1</v>
      </c>
      <c r="X82" s="67">
        <f t="shared" si="30"/>
        <v>1</v>
      </c>
      <c r="Y82" s="67">
        <f t="shared" si="31"/>
        <v>1</v>
      </c>
      <c r="Z82" s="67">
        <f t="shared" si="32"/>
        <v>1</v>
      </c>
      <c r="AA82" s="67">
        <f t="shared" si="33"/>
        <v>1</v>
      </c>
      <c r="AB82" s="67">
        <f t="shared" si="34"/>
        <v>1</v>
      </c>
      <c r="AC82" s="67">
        <f t="shared" si="35"/>
        <v>1</v>
      </c>
      <c r="AD82" s="67">
        <f t="shared" si="36"/>
        <v>1</v>
      </c>
      <c r="AE82" s="67">
        <f t="shared" si="37"/>
        <v>1</v>
      </c>
    </row>
    <row r="83" spans="1:31">
      <c r="A83" s="40">
        <f>'бланки '!D87</f>
        <v>82</v>
      </c>
      <c r="B83" s="86" t="str">
        <f>'бланки '!C87</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3" s="87">
        <v>3</v>
      </c>
      <c r="D83" s="87">
        <v>3</v>
      </c>
      <c r="E83" s="83">
        <v>3</v>
      </c>
      <c r="F83" s="87">
        <v>2</v>
      </c>
      <c r="G83" s="83">
        <v>2</v>
      </c>
      <c r="H83" s="83">
        <v>3</v>
      </c>
      <c r="I83" s="83">
        <v>1</v>
      </c>
      <c r="J83" s="83">
        <v>1</v>
      </c>
      <c r="K83" s="83">
        <v>3</v>
      </c>
      <c r="L83" s="83">
        <v>3</v>
      </c>
      <c r="M83" s="87">
        <v>3</v>
      </c>
      <c r="N83" s="83">
        <v>3</v>
      </c>
      <c r="O83" s="83">
        <v>3</v>
      </c>
      <c r="P83" s="83">
        <v>3</v>
      </c>
      <c r="Q83" s="83">
        <v>3</v>
      </c>
      <c r="R83" s="83">
        <f t="shared" si="24"/>
        <v>82</v>
      </c>
      <c r="S83" s="83">
        <f t="shared" si="25"/>
        <v>3</v>
      </c>
      <c r="T83" s="88">
        <f t="shared" si="26"/>
        <v>82</v>
      </c>
      <c r="U83" s="88" t="str">
        <f t="shared" si="27"/>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V83" s="67">
        <f t="shared" si="28"/>
        <v>1</v>
      </c>
      <c r="W83" s="67">
        <f t="shared" si="29"/>
        <v>1</v>
      </c>
      <c r="X83" s="67">
        <f t="shared" si="30"/>
        <v>1</v>
      </c>
      <c r="Y83" s="67">
        <f t="shared" si="31"/>
        <v>1</v>
      </c>
      <c r="Z83" s="67">
        <f t="shared" si="32"/>
        <v>1</v>
      </c>
      <c r="AA83" s="67">
        <f t="shared" si="33"/>
        <v>1</v>
      </c>
      <c r="AB83" s="67">
        <f t="shared" si="34"/>
        <v>1</v>
      </c>
      <c r="AC83" s="67">
        <f t="shared" si="35"/>
        <v>1</v>
      </c>
      <c r="AD83" s="67">
        <f t="shared" si="36"/>
        <v>1</v>
      </c>
      <c r="AE83" s="67">
        <f t="shared" si="37"/>
        <v>1</v>
      </c>
    </row>
    <row r="84" spans="1:31">
      <c r="A84" s="40">
        <f>'бланки '!D88</f>
        <v>83</v>
      </c>
      <c r="B84" s="86" t="str">
        <f>'бланки '!C88</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4" s="87">
        <v>17</v>
      </c>
      <c r="D84" s="87">
        <v>14</v>
      </c>
      <c r="E84" s="83">
        <v>14</v>
      </c>
      <c r="F84" s="87">
        <v>12</v>
      </c>
      <c r="G84" s="83">
        <v>12</v>
      </c>
      <c r="H84" s="83">
        <v>17</v>
      </c>
      <c r="I84" s="83">
        <v>1</v>
      </c>
      <c r="J84" s="83">
        <v>1</v>
      </c>
      <c r="K84" s="83">
        <v>17</v>
      </c>
      <c r="L84" s="83">
        <v>17</v>
      </c>
      <c r="M84" s="87">
        <v>15</v>
      </c>
      <c r="N84" s="83">
        <v>14</v>
      </c>
      <c r="O84" s="83">
        <v>17</v>
      </c>
      <c r="P84" s="83">
        <v>17</v>
      </c>
      <c r="Q84" s="83">
        <v>17</v>
      </c>
      <c r="R84" s="83">
        <f t="shared" si="24"/>
        <v>83</v>
      </c>
      <c r="S84" s="83">
        <f t="shared" si="25"/>
        <v>17</v>
      </c>
      <c r="T84" s="88">
        <f t="shared" si="26"/>
        <v>83</v>
      </c>
      <c r="U84" s="88" t="str">
        <f t="shared" si="27"/>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V84" s="67">
        <f t="shared" si="28"/>
        <v>1</v>
      </c>
      <c r="W84" s="67">
        <f t="shared" si="29"/>
        <v>1</v>
      </c>
      <c r="X84" s="67">
        <f t="shared" si="30"/>
        <v>1</v>
      </c>
      <c r="Y84" s="67">
        <f t="shared" si="31"/>
        <v>1</v>
      </c>
      <c r="Z84" s="67">
        <f t="shared" si="32"/>
        <v>1</v>
      </c>
      <c r="AA84" s="67">
        <f t="shared" si="33"/>
        <v>1</v>
      </c>
      <c r="AB84" s="67">
        <f t="shared" si="34"/>
        <v>0.93333333333333335</v>
      </c>
      <c r="AC84" s="67">
        <f t="shared" si="35"/>
        <v>1</v>
      </c>
      <c r="AD84" s="67">
        <f t="shared" si="36"/>
        <v>1</v>
      </c>
      <c r="AE84" s="67">
        <f t="shared" si="37"/>
        <v>1</v>
      </c>
    </row>
    <row r="85" spans="1:31">
      <c r="A85" s="40">
        <f>'бланки '!D89</f>
        <v>84</v>
      </c>
      <c r="B85" s="86" t="str">
        <f>'бланки '!C89</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5" s="87">
        <v>27</v>
      </c>
      <c r="D85" s="87">
        <v>19</v>
      </c>
      <c r="E85" s="83">
        <v>19</v>
      </c>
      <c r="F85" s="87">
        <v>17</v>
      </c>
      <c r="G85" s="83">
        <v>17</v>
      </c>
      <c r="H85" s="83">
        <v>27</v>
      </c>
      <c r="I85" s="83">
        <v>3</v>
      </c>
      <c r="J85" s="83">
        <v>3</v>
      </c>
      <c r="K85" s="83">
        <v>26</v>
      </c>
      <c r="L85" s="83">
        <v>27</v>
      </c>
      <c r="M85" s="87">
        <v>25</v>
      </c>
      <c r="N85" s="83">
        <v>25</v>
      </c>
      <c r="O85" s="83">
        <v>27</v>
      </c>
      <c r="P85" s="83">
        <v>27</v>
      </c>
      <c r="Q85" s="83">
        <v>27</v>
      </c>
      <c r="R85" s="83">
        <f t="shared" si="24"/>
        <v>84</v>
      </c>
      <c r="S85" s="83">
        <f t="shared" si="25"/>
        <v>27</v>
      </c>
      <c r="T85" s="88">
        <f t="shared" si="26"/>
        <v>84</v>
      </c>
      <c r="U85" s="88" t="str">
        <f t="shared" si="27"/>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V85" s="67">
        <f t="shared" si="28"/>
        <v>1</v>
      </c>
      <c r="W85" s="67">
        <f t="shared" si="29"/>
        <v>1</v>
      </c>
      <c r="X85" s="67">
        <f t="shared" si="30"/>
        <v>1</v>
      </c>
      <c r="Y85" s="67">
        <f t="shared" si="31"/>
        <v>1</v>
      </c>
      <c r="Z85" s="67">
        <f t="shared" si="32"/>
        <v>0.96296296296296291</v>
      </c>
      <c r="AA85" s="67">
        <f t="shared" si="33"/>
        <v>1</v>
      </c>
      <c r="AB85" s="67">
        <f t="shared" si="34"/>
        <v>1</v>
      </c>
      <c r="AC85" s="67">
        <f t="shared" si="35"/>
        <v>1</v>
      </c>
      <c r="AD85" s="67">
        <f t="shared" si="36"/>
        <v>1</v>
      </c>
      <c r="AE85" s="67">
        <f t="shared" si="37"/>
        <v>1</v>
      </c>
    </row>
    <row r="86" spans="1:31">
      <c r="A86" s="40">
        <f>'бланки '!D90</f>
        <v>85</v>
      </c>
      <c r="B86" s="86" t="str">
        <f>'бланки '!C90</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6" s="87">
        <v>40</v>
      </c>
      <c r="D86" s="87">
        <v>33</v>
      </c>
      <c r="E86" s="83">
        <v>33</v>
      </c>
      <c r="F86" s="87">
        <v>27</v>
      </c>
      <c r="G86" s="83">
        <v>27</v>
      </c>
      <c r="H86" s="83">
        <v>40</v>
      </c>
      <c r="I86" s="83">
        <v>7</v>
      </c>
      <c r="J86" s="83">
        <v>7</v>
      </c>
      <c r="K86" s="83">
        <v>40</v>
      </c>
      <c r="L86" s="83">
        <v>40</v>
      </c>
      <c r="M86" s="87">
        <v>35</v>
      </c>
      <c r="N86" s="83">
        <v>35</v>
      </c>
      <c r="O86" s="83">
        <v>40</v>
      </c>
      <c r="P86" s="83">
        <v>40</v>
      </c>
      <c r="Q86" s="83">
        <v>40</v>
      </c>
      <c r="R86" s="83">
        <f t="shared" si="24"/>
        <v>85</v>
      </c>
      <c r="S86" s="83">
        <f t="shared" si="25"/>
        <v>40</v>
      </c>
      <c r="T86" s="88">
        <f t="shared" si="26"/>
        <v>85</v>
      </c>
      <c r="U86" s="88" t="str">
        <f t="shared" si="27"/>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V86" s="67">
        <f t="shared" si="28"/>
        <v>1</v>
      </c>
      <c r="W86" s="67">
        <f t="shared" si="29"/>
        <v>1</v>
      </c>
      <c r="X86" s="67">
        <f t="shared" si="30"/>
        <v>1</v>
      </c>
      <c r="Y86" s="67">
        <f t="shared" si="31"/>
        <v>1</v>
      </c>
      <c r="Z86" s="67">
        <f t="shared" si="32"/>
        <v>1</v>
      </c>
      <c r="AA86" s="67">
        <f t="shared" si="33"/>
        <v>1</v>
      </c>
      <c r="AB86" s="67">
        <f t="shared" si="34"/>
        <v>1</v>
      </c>
      <c r="AC86" s="67">
        <f t="shared" si="35"/>
        <v>1</v>
      </c>
      <c r="AD86" s="67">
        <f t="shared" si="36"/>
        <v>1</v>
      </c>
      <c r="AE86" s="67">
        <f t="shared" si="37"/>
        <v>1</v>
      </c>
    </row>
    <row r="87" spans="1:31">
      <c r="A87" s="40">
        <f>'бланки '!D91</f>
        <v>86</v>
      </c>
      <c r="B87" s="86" t="str">
        <f>'бланки '!C91</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7" s="87">
        <v>366</v>
      </c>
      <c r="D87" s="87">
        <v>260</v>
      </c>
      <c r="E87" s="83">
        <v>260</v>
      </c>
      <c r="F87" s="87">
        <v>293</v>
      </c>
      <c r="G87" s="83">
        <v>281</v>
      </c>
      <c r="H87" s="83">
        <v>353</v>
      </c>
      <c r="I87" s="83">
        <v>45</v>
      </c>
      <c r="J87" s="83">
        <v>45</v>
      </c>
      <c r="K87" s="83">
        <v>351</v>
      </c>
      <c r="L87" s="83">
        <v>353</v>
      </c>
      <c r="M87" s="87">
        <v>319</v>
      </c>
      <c r="N87" s="83">
        <v>311</v>
      </c>
      <c r="O87" s="83">
        <v>353</v>
      </c>
      <c r="P87" s="83">
        <v>348</v>
      </c>
      <c r="Q87" s="83">
        <v>354</v>
      </c>
      <c r="R87" s="83">
        <f t="shared" si="24"/>
        <v>86</v>
      </c>
      <c r="S87" s="83">
        <f t="shared" si="25"/>
        <v>353</v>
      </c>
      <c r="T87" s="88">
        <f t="shared" si="26"/>
        <v>86</v>
      </c>
      <c r="U87" s="88" t="str">
        <f t="shared" si="27"/>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V87" s="67">
        <f t="shared" si="28"/>
        <v>0.95904436860068254</v>
      </c>
      <c r="W87" s="67">
        <f t="shared" si="29"/>
        <v>1</v>
      </c>
      <c r="X87" s="67">
        <f t="shared" si="30"/>
        <v>0.96448087431693985</v>
      </c>
      <c r="Y87" s="67">
        <f t="shared" si="31"/>
        <v>1</v>
      </c>
      <c r="Z87" s="67">
        <f t="shared" si="32"/>
        <v>0.95901639344262291</v>
      </c>
      <c r="AA87" s="67">
        <f t="shared" si="33"/>
        <v>0.96448087431693985</v>
      </c>
      <c r="AB87" s="67">
        <f t="shared" si="34"/>
        <v>0.97492163009404387</v>
      </c>
      <c r="AC87" s="67">
        <f t="shared" si="35"/>
        <v>0.96448087431693985</v>
      </c>
      <c r="AD87" s="67">
        <f t="shared" si="36"/>
        <v>0.95081967213114749</v>
      </c>
      <c r="AE87" s="67">
        <f t="shared" si="37"/>
        <v>0.96721311475409832</v>
      </c>
    </row>
    <row r="88" spans="1:31">
      <c r="A88" s="40">
        <f>'бланки '!D92</f>
        <v>87</v>
      </c>
      <c r="B88" s="86" t="str">
        <f>'бланки '!C92</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88" s="87">
        <v>16</v>
      </c>
      <c r="D88" s="87">
        <v>10</v>
      </c>
      <c r="E88" s="83">
        <v>10</v>
      </c>
      <c r="F88" s="87">
        <v>10</v>
      </c>
      <c r="G88" s="83">
        <v>10</v>
      </c>
      <c r="H88" s="83">
        <v>16</v>
      </c>
      <c r="I88" s="83">
        <v>5</v>
      </c>
      <c r="J88" s="83">
        <v>5</v>
      </c>
      <c r="K88" s="83">
        <v>16</v>
      </c>
      <c r="L88" s="83">
        <v>16</v>
      </c>
      <c r="M88" s="87">
        <v>15</v>
      </c>
      <c r="N88" s="83">
        <v>15</v>
      </c>
      <c r="O88" s="83">
        <v>16</v>
      </c>
      <c r="P88" s="83">
        <v>16</v>
      </c>
      <c r="Q88" s="83">
        <v>16</v>
      </c>
      <c r="R88" s="83">
        <f t="shared" si="24"/>
        <v>87</v>
      </c>
      <c r="S88" s="83">
        <f t="shared" si="25"/>
        <v>16</v>
      </c>
      <c r="T88" s="88">
        <f t="shared" si="26"/>
        <v>87</v>
      </c>
      <c r="U88" s="88" t="str">
        <f t="shared" si="27"/>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V88" s="67">
        <f t="shared" si="28"/>
        <v>1</v>
      </c>
      <c r="W88" s="67">
        <f t="shared" si="29"/>
        <v>1</v>
      </c>
      <c r="X88" s="67">
        <f t="shared" si="30"/>
        <v>1</v>
      </c>
      <c r="Y88" s="67">
        <f t="shared" si="31"/>
        <v>1</v>
      </c>
      <c r="Z88" s="67">
        <f t="shared" si="32"/>
        <v>1</v>
      </c>
      <c r="AA88" s="67">
        <f t="shared" si="33"/>
        <v>1</v>
      </c>
      <c r="AB88" s="67">
        <f t="shared" si="34"/>
        <v>1</v>
      </c>
      <c r="AC88" s="67">
        <f t="shared" si="35"/>
        <v>1</v>
      </c>
      <c r="AD88" s="67">
        <f t="shared" si="36"/>
        <v>1</v>
      </c>
      <c r="AE88" s="67">
        <f t="shared" si="37"/>
        <v>1</v>
      </c>
    </row>
    <row r="89" spans="1:31">
      <c r="A89" s="40">
        <f>'бланки '!D93</f>
        <v>88</v>
      </c>
      <c r="B89" s="86" t="str">
        <f>'бланки '!C93</f>
        <v>Муниципальное бюджетное общеобразовательное учреждение «Ломецкая средняя общеобразовательная школа» Залегощенского района Орловской области</v>
      </c>
      <c r="C89" s="87">
        <v>28</v>
      </c>
      <c r="D89" s="87">
        <v>28</v>
      </c>
      <c r="E89" s="83">
        <v>28</v>
      </c>
      <c r="F89" s="87">
        <v>25</v>
      </c>
      <c r="G89" s="83">
        <v>25</v>
      </c>
      <c r="H89" s="83">
        <v>28</v>
      </c>
      <c r="I89" s="83">
        <v>18</v>
      </c>
      <c r="J89" s="83">
        <v>17</v>
      </c>
      <c r="K89" s="83">
        <v>28</v>
      </c>
      <c r="L89" s="83">
        <v>28</v>
      </c>
      <c r="M89" s="87">
        <v>27</v>
      </c>
      <c r="N89" s="83">
        <v>27</v>
      </c>
      <c r="O89" s="83">
        <v>28</v>
      </c>
      <c r="P89" s="83">
        <v>27</v>
      </c>
      <c r="Q89" s="83">
        <v>28</v>
      </c>
      <c r="R89" s="83">
        <f t="shared" si="24"/>
        <v>88</v>
      </c>
      <c r="S89" s="83">
        <f t="shared" si="25"/>
        <v>28</v>
      </c>
      <c r="T89" s="88">
        <f t="shared" si="26"/>
        <v>88</v>
      </c>
      <c r="U89" s="88" t="str">
        <f t="shared" si="27"/>
        <v>Муниципальное бюджетное общеобразовательное учреждение «Ломецкая средняя общеобразовательная школа» Залегощенского района Орловской области</v>
      </c>
      <c r="V89" s="67">
        <f t="shared" si="28"/>
        <v>1</v>
      </c>
      <c r="W89" s="67">
        <f t="shared" si="29"/>
        <v>1</v>
      </c>
      <c r="X89" s="67">
        <f t="shared" si="30"/>
        <v>1</v>
      </c>
      <c r="Y89" s="67">
        <f t="shared" si="31"/>
        <v>0.94444444444444442</v>
      </c>
      <c r="Z89" s="67">
        <f t="shared" si="32"/>
        <v>1</v>
      </c>
      <c r="AA89" s="67">
        <f t="shared" si="33"/>
        <v>1</v>
      </c>
      <c r="AB89" s="67">
        <f t="shared" si="34"/>
        <v>1</v>
      </c>
      <c r="AC89" s="67">
        <f t="shared" si="35"/>
        <v>1</v>
      </c>
      <c r="AD89" s="67">
        <f t="shared" si="36"/>
        <v>0.9642857142857143</v>
      </c>
      <c r="AE89" s="67">
        <f t="shared" si="37"/>
        <v>1</v>
      </c>
    </row>
    <row r="90" spans="1:31">
      <c r="A90" s="40">
        <f>'бланки '!D94</f>
        <v>89</v>
      </c>
      <c r="B90" s="86" t="str">
        <f>'бланки '!C94</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0" s="87">
        <v>22</v>
      </c>
      <c r="D90" s="87">
        <v>18</v>
      </c>
      <c r="E90" s="83">
        <v>18</v>
      </c>
      <c r="F90" s="87">
        <v>18</v>
      </c>
      <c r="G90" s="83">
        <v>18</v>
      </c>
      <c r="H90" s="83">
        <v>22</v>
      </c>
      <c r="I90" s="83">
        <v>13</v>
      </c>
      <c r="J90" s="83">
        <v>12</v>
      </c>
      <c r="K90" s="83">
        <v>22</v>
      </c>
      <c r="L90" s="83">
        <v>22</v>
      </c>
      <c r="M90" s="87">
        <v>20</v>
      </c>
      <c r="N90" s="83">
        <v>20</v>
      </c>
      <c r="O90" s="83">
        <v>22</v>
      </c>
      <c r="P90" s="83">
        <v>22</v>
      </c>
      <c r="Q90" s="83">
        <v>22</v>
      </c>
      <c r="R90" s="83">
        <f t="shared" si="24"/>
        <v>89</v>
      </c>
      <c r="S90" s="83">
        <f t="shared" si="25"/>
        <v>22</v>
      </c>
      <c r="T90" s="88">
        <f t="shared" si="26"/>
        <v>89</v>
      </c>
      <c r="U90" s="88" t="str">
        <f t="shared" si="27"/>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V90" s="67">
        <f t="shared" si="28"/>
        <v>1</v>
      </c>
      <c r="W90" s="67">
        <f t="shared" si="29"/>
        <v>1</v>
      </c>
      <c r="X90" s="67">
        <f t="shared" si="30"/>
        <v>1</v>
      </c>
      <c r="Y90" s="67">
        <f t="shared" si="31"/>
        <v>0.92307692307692313</v>
      </c>
      <c r="Z90" s="67">
        <f t="shared" si="32"/>
        <v>1</v>
      </c>
      <c r="AA90" s="67">
        <f t="shared" si="33"/>
        <v>1</v>
      </c>
      <c r="AB90" s="67">
        <f t="shared" si="34"/>
        <v>1</v>
      </c>
      <c r="AC90" s="67">
        <f t="shared" si="35"/>
        <v>1</v>
      </c>
      <c r="AD90" s="67">
        <f t="shared" si="36"/>
        <v>1</v>
      </c>
      <c r="AE90" s="67">
        <f t="shared" si="37"/>
        <v>1</v>
      </c>
    </row>
    <row r="91" spans="1:31">
      <c r="A91" s="40">
        <f>'бланки '!D95</f>
        <v>90</v>
      </c>
      <c r="B91" s="86" t="str">
        <f>'бланки '!C95</f>
        <v>Муниципальное бюджетное общеобразовательное учреждение города Мценска «Средняя общеобразовательная школа № 2»</v>
      </c>
      <c r="C91" s="87">
        <v>302</v>
      </c>
      <c r="D91" s="87">
        <v>248</v>
      </c>
      <c r="E91" s="83">
        <v>248</v>
      </c>
      <c r="F91" s="87">
        <v>236</v>
      </c>
      <c r="G91" s="83">
        <v>233</v>
      </c>
      <c r="H91" s="83">
        <v>291</v>
      </c>
      <c r="I91" s="83">
        <v>39</v>
      </c>
      <c r="J91" s="83">
        <v>36</v>
      </c>
      <c r="K91" s="83">
        <v>301</v>
      </c>
      <c r="L91" s="83">
        <v>295</v>
      </c>
      <c r="M91" s="87">
        <v>256</v>
      </c>
      <c r="N91" s="83">
        <v>253</v>
      </c>
      <c r="O91" s="83">
        <v>295</v>
      </c>
      <c r="P91" s="83">
        <v>295</v>
      </c>
      <c r="Q91" s="83">
        <v>296</v>
      </c>
      <c r="R91" s="83">
        <f t="shared" si="24"/>
        <v>90</v>
      </c>
      <c r="S91" s="83">
        <f t="shared" si="25"/>
        <v>291</v>
      </c>
      <c r="T91" s="88">
        <f t="shared" si="26"/>
        <v>90</v>
      </c>
      <c r="U91" s="88" t="str">
        <f t="shared" si="27"/>
        <v>Муниципальное бюджетное общеобразовательное учреждение города Мценска «Средняя общеобразовательная школа № 2»</v>
      </c>
      <c r="V91" s="67">
        <f t="shared" si="28"/>
        <v>0.98728813559322037</v>
      </c>
      <c r="W91" s="67">
        <f t="shared" si="29"/>
        <v>1</v>
      </c>
      <c r="X91" s="67">
        <f t="shared" si="30"/>
        <v>0.96357615894039739</v>
      </c>
      <c r="Y91" s="67">
        <f t="shared" si="31"/>
        <v>0.92307692307692313</v>
      </c>
      <c r="Z91" s="67">
        <f t="shared" si="32"/>
        <v>0.99668874172185429</v>
      </c>
      <c r="AA91" s="67">
        <f t="shared" si="33"/>
        <v>0.97682119205298013</v>
      </c>
      <c r="AB91" s="67">
        <f t="shared" si="34"/>
        <v>0.98828125</v>
      </c>
      <c r="AC91" s="67">
        <f t="shared" si="35"/>
        <v>0.97682119205298013</v>
      </c>
      <c r="AD91" s="67">
        <f t="shared" si="36"/>
        <v>0.97682119205298013</v>
      </c>
      <c r="AE91" s="67">
        <f t="shared" si="37"/>
        <v>0.98013245033112584</v>
      </c>
    </row>
    <row r="92" spans="1:31">
      <c r="A92" s="40">
        <f>'бланки '!D96</f>
        <v>91</v>
      </c>
      <c r="B92" s="86" t="str">
        <f>'бланки '!C96</f>
        <v>Муниципальное бюджетное общеобразовательное учреждение города Мценска «Средняя общеобразовательная школа № 9»</v>
      </c>
      <c r="C92" s="87">
        <v>600</v>
      </c>
      <c r="D92" s="87">
        <v>428</v>
      </c>
      <c r="E92" s="83">
        <v>414</v>
      </c>
      <c r="F92" s="87">
        <v>434</v>
      </c>
      <c r="G92" s="83">
        <v>419</v>
      </c>
      <c r="H92" s="83">
        <v>585</v>
      </c>
      <c r="I92" s="83">
        <v>89</v>
      </c>
      <c r="J92" s="83">
        <v>84</v>
      </c>
      <c r="K92" s="83">
        <v>581</v>
      </c>
      <c r="L92" s="83">
        <v>580</v>
      </c>
      <c r="M92" s="87">
        <v>450</v>
      </c>
      <c r="N92" s="83">
        <v>443</v>
      </c>
      <c r="O92" s="83">
        <v>572</v>
      </c>
      <c r="P92" s="83">
        <v>584</v>
      </c>
      <c r="Q92" s="83">
        <v>572</v>
      </c>
      <c r="R92" s="83">
        <f t="shared" si="24"/>
        <v>91</v>
      </c>
      <c r="S92" s="83">
        <f t="shared" si="25"/>
        <v>585</v>
      </c>
      <c r="T92" s="88">
        <f t="shared" si="26"/>
        <v>91</v>
      </c>
      <c r="U92" s="88" t="str">
        <f t="shared" si="27"/>
        <v>Муниципальное бюджетное общеобразовательное учреждение города Мценска «Средняя общеобразовательная школа № 9»</v>
      </c>
      <c r="V92" s="67">
        <f t="shared" si="28"/>
        <v>0.96543778801843316</v>
      </c>
      <c r="W92" s="67">
        <f t="shared" si="29"/>
        <v>0.96728971962616828</v>
      </c>
      <c r="X92" s="67">
        <f t="shared" si="30"/>
        <v>0.97499999999999998</v>
      </c>
      <c r="Y92" s="67">
        <f t="shared" si="31"/>
        <v>0.9438202247191011</v>
      </c>
      <c r="Z92" s="67">
        <f t="shared" si="32"/>
        <v>0.96833333333333338</v>
      </c>
      <c r="AA92" s="67">
        <f t="shared" si="33"/>
        <v>0.96666666666666667</v>
      </c>
      <c r="AB92" s="67">
        <f t="shared" si="34"/>
        <v>0.98444444444444446</v>
      </c>
      <c r="AC92" s="67">
        <f t="shared" si="35"/>
        <v>0.95333333333333337</v>
      </c>
      <c r="AD92" s="67">
        <f t="shared" si="36"/>
        <v>0.97333333333333338</v>
      </c>
      <c r="AE92" s="67">
        <f t="shared" si="37"/>
        <v>0.95333333333333337</v>
      </c>
    </row>
    <row r="93" spans="1:31">
      <c r="A93" s="40">
        <f>'бланки '!D97</f>
        <v>92</v>
      </c>
      <c r="B93" s="86" t="str">
        <f>'бланки '!C97</f>
        <v>Муниципальное бюджетное общеобразовательное учреждение города Мценска «Средняя общеобразовательная школа № 1»</v>
      </c>
      <c r="C93" s="87">
        <v>508</v>
      </c>
      <c r="D93" s="87">
        <v>433</v>
      </c>
      <c r="E93" s="83">
        <v>421</v>
      </c>
      <c r="F93" s="87">
        <v>411</v>
      </c>
      <c r="G93" s="83">
        <v>397</v>
      </c>
      <c r="H93" s="83">
        <v>498</v>
      </c>
      <c r="I93" s="83">
        <v>247</v>
      </c>
      <c r="J93" s="83">
        <v>240</v>
      </c>
      <c r="K93" s="83">
        <v>508</v>
      </c>
      <c r="L93" s="83">
        <v>499</v>
      </c>
      <c r="M93" s="87">
        <v>418</v>
      </c>
      <c r="N93" s="83">
        <v>407</v>
      </c>
      <c r="O93" s="83">
        <v>494</v>
      </c>
      <c r="P93" s="83">
        <v>489</v>
      </c>
      <c r="Q93" s="83">
        <v>486</v>
      </c>
      <c r="R93" s="83">
        <f t="shared" si="24"/>
        <v>92</v>
      </c>
      <c r="S93" s="83">
        <f t="shared" si="25"/>
        <v>498</v>
      </c>
      <c r="T93" s="88">
        <f t="shared" si="26"/>
        <v>92</v>
      </c>
      <c r="U93" s="88" t="str">
        <f t="shared" si="27"/>
        <v>Муниципальное бюджетное общеобразовательное учреждение города Мценска «Средняя общеобразовательная школа № 1»</v>
      </c>
      <c r="V93" s="67">
        <f t="shared" si="28"/>
        <v>0.96593673965936744</v>
      </c>
      <c r="W93" s="67">
        <f t="shared" si="29"/>
        <v>0.97228637413394914</v>
      </c>
      <c r="X93" s="67">
        <f t="shared" si="30"/>
        <v>0.98031496062992129</v>
      </c>
      <c r="Y93" s="67">
        <f t="shared" si="31"/>
        <v>0.97165991902834004</v>
      </c>
      <c r="Z93" s="67">
        <f t="shared" si="32"/>
        <v>1</v>
      </c>
      <c r="AA93" s="67">
        <f t="shared" si="33"/>
        <v>0.98228346456692917</v>
      </c>
      <c r="AB93" s="67">
        <f t="shared" si="34"/>
        <v>0.97368421052631582</v>
      </c>
      <c r="AC93" s="67">
        <f t="shared" si="35"/>
        <v>0.97244094488188981</v>
      </c>
      <c r="AD93" s="67">
        <f t="shared" si="36"/>
        <v>0.96259842519685035</v>
      </c>
      <c r="AE93" s="67">
        <f t="shared" si="37"/>
        <v>0.95669291338582674</v>
      </c>
    </row>
    <row r="94" spans="1:31">
      <c r="A94" s="40">
        <f>'бланки '!D98</f>
        <v>93</v>
      </c>
      <c r="B94" s="86" t="str">
        <f>'бланки '!C98</f>
        <v>Муниципальное бюджетное общеобразовательное учреждение города Мценска «Средняя общеобразовательная школа № 7»</v>
      </c>
      <c r="C94" s="87">
        <v>600</v>
      </c>
      <c r="D94" s="87">
        <v>351</v>
      </c>
      <c r="E94" s="83">
        <v>334</v>
      </c>
      <c r="F94" s="87">
        <v>411</v>
      </c>
      <c r="G94" s="83">
        <v>398</v>
      </c>
      <c r="H94" s="83">
        <v>579</v>
      </c>
      <c r="I94" s="83">
        <v>20</v>
      </c>
      <c r="J94" s="83">
        <v>17</v>
      </c>
      <c r="K94" s="83">
        <v>584</v>
      </c>
      <c r="L94" s="83">
        <v>577</v>
      </c>
      <c r="M94" s="87">
        <v>403</v>
      </c>
      <c r="N94" s="83">
        <v>384</v>
      </c>
      <c r="O94" s="83">
        <v>587</v>
      </c>
      <c r="P94" s="83">
        <v>573</v>
      </c>
      <c r="Q94" s="83">
        <v>600</v>
      </c>
      <c r="R94" s="83">
        <f t="shared" si="24"/>
        <v>93</v>
      </c>
      <c r="S94" s="83">
        <f t="shared" si="25"/>
        <v>579</v>
      </c>
      <c r="T94" s="88">
        <f t="shared" si="26"/>
        <v>93</v>
      </c>
      <c r="U94" s="88" t="str">
        <f t="shared" si="27"/>
        <v>Муниципальное бюджетное общеобразовательное учреждение города Мценска «Средняя общеобразовательная школа № 7»</v>
      </c>
      <c r="V94" s="67">
        <f t="shared" si="28"/>
        <v>0.96836982968369834</v>
      </c>
      <c r="W94" s="67">
        <f t="shared" si="29"/>
        <v>0.95156695156695159</v>
      </c>
      <c r="X94" s="67">
        <f t="shared" si="30"/>
        <v>0.96499999999999997</v>
      </c>
      <c r="Y94" s="67">
        <f t="shared" si="31"/>
        <v>0.85</v>
      </c>
      <c r="Z94" s="67">
        <f t="shared" si="32"/>
        <v>0.97333333333333338</v>
      </c>
      <c r="AA94" s="67">
        <f t="shared" si="33"/>
        <v>0.96166666666666667</v>
      </c>
      <c r="AB94" s="67">
        <f t="shared" si="34"/>
        <v>0.95285359801488834</v>
      </c>
      <c r="AC94" s="67">
        <f t="shared" si="35"/>
        <v>0.97833333333333339</v>
      </c>
      <c r="AD94" s="67">
        <f t="shared" si="36"/>
        <v>0.95499999999999996</v>
      </c>
      <c r="AE94" s="67">
        <f t="shared" si="37"/>
        <v>1</v>
      </c>
    </row>
    <row r="95" spans="1:31">
      <c r="A95" s="40">
        <f>'бланки '!D99</f>
        <v>94</v>
      </c>
      <c r="B95" s="86" t="str">
        <f>'бланки '!C99</f>
        <v>Муниципальное бюджетное общеобразовательное учреждение города Мценска «Средняя общеобразовательная школа № 4»</v>
      </c>
      <c r="C95" s="87">
        <v>442</v>
      </c>
      <c r="D95" s="87">
        <v>315</v>
      </c>
      <c r="E95" s="83">
        <v>313</v>
      </c>
      <c r="F95" s="87">
        <v>329</v>
      </c>
      <c r="G95" s="83">
        <v>317</v>
      </c>
      <c r="H95" s="83">
        <v>435</v>
      </c>
      <c r="I95" s="83">
        <v>54</v>
      </c>
      <c r="J95" s="83">
        <v>47</v>
      </c>
      <c r="K95" s="83">
        <v>433</v>
      </c>
      <c r="L95" s="83">
        <v>421</v>
      </c>
      <c r="M95" s="87">
        <v>323</v>
      </c>
      <c r="N95" s="83">
        <v>318</v>
      </c>
      <c r="O95" s="83">
        <v>441</v>
      </c>
      <c r="P95" s="83">
        <v>433</v>
      </c>
      <c r="Q95" s="83">
        <v>441</v>
      </c>
      <c r="R95" s="83">
        <f t="shared" si="24"/>
        <v>94</v>
      </c>
      <c r="S95" s="83">
        <f t="shared" si="25"/>
        <v>435</v>
      </c>
      <c r="T95" s="88">
        <f t="shared" si="26"/>
        <v>94</v>
      </c>
      <c r="U95" s="88" t="str">
        <f t="shared" si="27"/>
        <v>Муниципальное бюджетное общеобразовательное учреждение города Мценска «Средняя общеобразовательная школа № 4»</v>
      </c>
      <c r="V95" s="67">
        <f t="shared" si="28"/>
        <v>0.96352583586626139</v>
      </c>
      <c r="W95" s="67">
        <f t="shared" si="29"/>
        <v>0.99365079365079367</v>
      </c>
      <c r="X95" s="67">
        <f t="shared" si="30"/>
        <v>0.98416289592760176</v>
      </c>
      <c r="Y95" s="67">
        <f t="shared" si="31"/>
        <v>0.87037037037037035</v>
      </c>
      <c r="Z95" s="67">
        <f t="shared" si="32"/>
        <v>0.97963800904977372</v>
      </c>
      <c r="AA95" s="67">
        <f t="shared" si="33"/>
        <v>0.95248868778280538</v>
      </c>
      <c r="AB95" s="67">
        <f t="shared" si="34"/>
        <v>0.98452012383900933</v>
      </c>
      <c r="AC95" s="67">
        <f t="shared" si="35"/>
        <v>0.99773755656108598</v>
      </c>
      <c r="AD95" s="67">
        <f t="shared" si="36"/>
        <v>0.97963800904977372</v>
      </c>
      <c r="AE95" s="67">
        <f t="shared" si="37"/>
        <v>0.99773755656108598</v>
      </c>
    </row>
    <row r="96" spans="1:31">
      <c r="A96" s="40">
        <f>'бланки '!D100</f>
        <v>95</v>
      </c>
      <c r="B96" s="86" t="str">
        <f>'бланки '!C100</f>
        <v>Муниципальное бюджетное общеобразовательное учреждение города Мценска «Средняя общеобразовательная школа № 3»</v>
      </c>
      <c r="C96" s="87">
        <v>223</v>
      </c>
      <c r="D96" s="87">
        <v>192</v>
      </c>
      <c r="E96" s="83">
        <v>190</v>
      </c>
      <c r="F96" s="87">
        <v>185</v>
      </c>
      <c r="G96" s="83">
        <v>185</v>
      </c>
      <c r="H96" s="83">
        <v>215</v>
      </c>
      <c r="I96" s="83">
        <v>30</v>
      </c>
      <c r="J96" s="83">
        <v>28</v>
      </c>
      <c r="K96" s="83">
        <v>218</v>
      </c>
      <c r="L96" s="83">
        <v>218</v>
      </c>
      <c r="M96" s="87">
        <v>199</v>
      </c>
      <c r="N96" s="83">
        <v>197</v>
      </c>
      <c r="O96" s="83">
        <v>220</v>
      </c>
      <c r="P96" s="83">
        <v>223</v>
      </c>
      <c r="Q96" s="83">
        <v>220</v>
      </c>
      <c r="R96" s="83">
        <f t="shared" si="24"/>
        <v>95</v>
      </c>
      <c r="S96" s="83">
        <f t="shared" si="25"/>
        <v>215</v>
      </c>
      <c r="T96" s="88">
        <f t="shared" si="26"/>
        <v>95</v>
      </c>
      <c r="U96" s="88" t="str">
        <f t="shared" si="27"/>
        <v>Муниципальное бюджетное общеобразовательное учреждение города Мценска «Средняя общеобразовательная школа № 3»</v>
      </c>
      <c r="V96" s="67">
        <f t="shared" si="28"/>
        <v>1</v>
      </c>
      <c r="W96" s="67">
        <f t="shared" si="29"/>
        <v>0.98958333333333337</v>
      </c>
      <c r="X96" s="67">
        <f t="shared" si="30"/>
        <v>0.9641255605381166</v>
      </c>
      <c r="Y96" s="67">
        <f t="shared" si="31"/>
        <v>0.93333333333333335</v>
      </c>
      <c r="Z96" s="67">
        <f t="shared" si="32"/>
        <v>0.97757847533632292</v>
      </c>
      <c r="AA96" s="67">
        <f t="shared" si="33"/>
        <v>0.97757847533632292</v>
      </c>
      <c r="AB96" s="67">
        <f t="shared" si="34"/>
        <v>0.98994974874371855</v>
      </c>
      <c r="AC96" s="67">
        <f t="shared" si="35"/>
        <v>0.98654708520179368</v>
      </c>
      <c r="AD96" s="67">
        <f t="shared" si="36"/>
        <v>1</v>
      </c>
      <c r="AE96" s="67">
        <f t="shared" si="37"/>
        <v>0.98654708520179368</v>
      </c>
    </row>
    <row r="97" spans="1:31">
      <c r="A97" s="40">
        <f>'бланки '!D101</f>
        <v>96</v>
      </c>
      <c r="B97" s="86" t="str">
        <f>'бланки '!C101</f>
        <v>Муниципальное бюджетное общеобразовательное учреждение города Мценска «Средняя общеобразовательная школа № 8»</v>
      </c>
      <c r="C97" s="87">
        <v>276</v>
      </c>
      <c r="D97" s="87">
        <v>253</v>
      </c>
      <c r="E97" s="83">
        <v>253</v>
      </c>
      <c r="F97" s="87">
        <v>236</v>
      </c>
      <c r="G97" s="83">
        <v>235</v>
      </c>
      <c r="H97" s="83">
        <v>267</v>
      </c>
      <c r="I97" s="83">
        <v>143</v>
      </c>
      <c r="J97" s="83">
        <v>134</v>
      </c>
      <c r="K97" s="83">
        <v>265</v>
      </c>
      <c r="L97" s="83">
        <v>272</v>
      </c>
      <c r="M97" s="87">
        <v>241</v>
      </c>
      <c r="N97" s="83">
        <v>240</v>
      </c>
      <c r="O97" s="83">
        <v>269</v>
      </c>
      <c r="P97" s="83">
        <v>268</v>
      </c>
      <c r="Q97" s="83">
        <v>269</v>
      </c>
      <c r="R97" s="83">
        <f t="shared" si="24"/>
        <v>96</v>
      </c>
      <c r="S97" s="83">
        <f t="shared" si="25"/>
        <v>267</v>
      </c>
      <c r="T97" s="88">
        <f t="shared" si="26"/>
        <v>96</v>
      </c>
      <c r="U97" s="88" t="str">
        <f t="shared" si="27"/>
        <v>Муниципальное бюджетное общеобразовательное учреждение города Мценска «Средняя общеобразовательная школа № 8»</v>
      </c>
      <c r="V97" s="67">
        <f t="shared" si="28"/>
        <v>0.99576271186440679</v>
      </c>
      <c r="W97" s="67">
        <f t="shared" si="29"/>
        <v>1</v>
      </c>
      <c r="X97" s="67">
        <f t="shared" si="30"/>
        <v>0.96739130434782605</v>
      </c>
      <c r="Y97" s="67">
        <f t="shared" si="31"/>
        <v>0.93706293706293708</v>
      </c>
      <c r="Z97" s="67">
        <f t="shared" si="32"/>
        <v>0.96014492753623193</v>
      </c>
      <c r="AA97" s="67">
        <f t="shared" si="33"/>
        <v>0.98550724637681164</v>
      </c>
      <c r="AB97" s="67">
        <f t="shared" si="34"/>
        <v>0.99585062240663902</v>
      </c>
      <c r="AC97" s="67">
        <f t="shared" si="35"/>
        <v>0.97463768115942029</v>
      </c>
      <c r="AD97" s="67">
        <f t="shared" si="36"/>
        <v>0.97101449275362317</v>
      </c>
      <c r="AE97" s="67">
        <f t="shared" si="37"/>
        <v>0.97463768115942029</v>
      </c>
    </row>
    <row r="98" spans="1:31">
      <c r="A98" s="40">
        <f>'бланки '!D102</f>
        <v>97</v>
      </c>
      <c r="B98" s="86" t="str">
        <f>'бланки '!C102</f>
        <v>Муниципальное бюджетное общеобразовательное учреждение города Мценска «Лицей № 5»</v>
      </c>
      <c r="C98" s="87">
        <v>408</v>
      </c>
      <c r="D98" s="87">
        <v>319</v>
      </c>
      <c r="E98" s="83">
        <v>317</v>
      </c>
      <c r="F98" s="87">
        <v>321</v>
      </c>
      <c r="G98" s="83">
        <v>307</v>
      </c>
      <c r="H98" s="83">
        <v>405</v>
      </c>
      <c r="I98" s="83">
        <v>178</v>
      </c>
      <c r="J98" s="83">
        <v>163</v>
      </c>
      <c r="K98" s="83">
        <v>400</v>
      </c>
      <c r="L98" s="83">
        <v>399</v>
      </c>
      <c r="M98" s="87">
        <v>327</v>
      </c>
      <c r="N98" s="83">
        <v>321</v>
      </c>
      <c r="O98" s="83">
        <v>390</v>
      </c>
      <c r="P98" s="83">
        <v>396</v>
      </c>
      <c r="Q98" s="83">
        <v>393</v>
      </c>
      <c r="R98" s="83">
        <f t="shared" si="24"/>
        <v>97</v>
      </c>
      <c r="S98" s="83">
        <f t="shared" si="25"/>
        <v>405</v>
      </c>
      <c r="T98" s="88">
        <f t="shared" si="26"/>
        <v>97</v>
      </c>
      <c r="U98" s="88" t="str">
        <f t="shared" si="27"/>
        <v>Муниципальное бюджетное общеобразовательное учреждение города Мценска «Лицей № 5»</v>
      </c>
      <c r="V98" s="67">
        <f t="shared" si="28"/>
        <v>0.95638629283489096</v>
      </c>
      <c r="W98" s="67">
        <f t="shared" si="29"/>
        <v>0.99373040752351094</v>
      </c>
      <c r="X98" s="67">
        <f t="shared" si="30"/>
        <v>0.99264705882352944</v>
      </c>
      <c r="Y98" s="67">
        <f t="shared" si="31"/>
        <v>0.9157303370786517</v>
      </c>
      <c r="Z98" s="67">
        <f t="shared" si="32"/>
        <v>0.98039215686274506</v>
      </c>
      <c r="AA98" s="67">
        <f t="shared" si="33"/>
        <v>0.9779411764705882</v>
      </c>
      <c r="AB98" s="67">
        <f t="shared" si="34"/>
        <v>0.98165137614678899</v>
      </c>
      <c r="AC98" s="67">
        <f t="shared" si="35"/>
        <v>0.95588235294117652</v>
      </c>
      <c r="AD98" s="67">
        <f t="shared" si="36"/>
        <v>0.97058823529411764</v>
      </c>
      <c r="AE98" s="67">
        <f t="shared" si="37"/>
        <v>0.96323529411764708</v>
      </c>
    </row>
    <row r="99" spans="1:31">
      <c r="A99" s="40">
        <f>'бланки '!D103</f>
        <v>98</v>
      </c>
      <c r="B99" s="86" t="str">
        <f>'бланки '!C103</f>
        <v>Бюджетное общеобразовательное учреждение Должанского района Орловской области «Должанская средняя общеобразовательная школа»</v>
      </c>
      <c r="C99" s="87">
        <v>414</v>
      </c>
      <c r="D99" s="87">
        <v>294</v>
      </c>
      <c r="E99" s="83">
        <v>290</v>
      </c>
      <c r="F99" s="87">
        <v>291</v>
      </c>
      <c r="G99" s="83">
        <v>281</v>
      </c>
      <c r="H99" s="83">
        <v>411</v>
      </c>
      <c r="I99" s="83">
        <v>156</v>
      </c>
      <c r="J99" s="83">
        <v>146</v>
      </c>
      <c r="K99" s="83">
        <v>401</v>
      </c>
      <c r="L99" s="83">
        <v>402</v>
      </c>
      <c r="M99" s="87">
        <v>351</v>
      </c>
      <c r="N99" s="83">
        <v>332</v>
      </c>
      <c r="O99" s="83">
        <v>409</v>
      </c>
      <c r="P99" s="83">
        <v>409</v>
      </c>
      <c r="Q99" s="83">
        <v>397</v>
      </c>
      <c r="R99" s="83">
        <f t="shared" si="24"/>
        <v>98</v>
      </c>
      <c r="S99" s="83">
        <f t="shared" si="25"/>
        <v>411</v>
      </c>
      <c r="T99" s="88">
        <f t="shared" si="26"/>
        <v>98</v>
      </c>
      <c r="U99" s="88" t="str">
        <f t="shared" si="27"/>
        <v>Бюджетное общеобразовательное учреждение Должанского района Орловской области «Должанская средняя общеобразовательная школа»</v>
      </c>
      <c r="V99" s="67">
        <f t="shared" si="28"/>
        <v>0.96563573883161513</v>
      </c>
      <c r="W99" s="67">
        <f t="shared" si="29"/>
        <v>0.98639455782312924</v>
      </c>
      <c r="X99" s="67">
        <f t="shared" si="30"/>
        <v>0.99275362318840576</v>
      </c>
      <c r="Y99" s="67">
        <f t="shared" si="31"/>
        <v>0.9358974358974359</v>
      </c>
      <c r="Z99" s="67">
        <f t="shared" si="32"/>
        <v>0.96859903381642509</v>
      </c>
      <c r="AA99" s="67">
        <f t="shared" si="33"/>
        <v>0.97101449275362317</v>
      </c>
      <c r="AB99" s="67">
        <f t="shared" si="34"/>
        <v>0.94586894586894588</v>
      </c>
      <c r="AC99" s="67">
        <f t="shared" si="35"/>
        <v>0.98792270531400961</v>
      </c>
      <c r="AD99" s="67">
        <f t="shared" si="36"/>
        <v>0.98792270531400961</v>
      </c>
      <c r="AE99" s="67">
        <f t="shared" si="37"/>
        <v>0.95893719806763289</v>
      </c>
    </row>
    <row r="100" spans="1:31">
      <c r="A100" s="40">
        <f>'бланки '!D104</f>
        <v>99</v>
      </c>
      <c r="B100" s="86" t="str">
        <f>'бланки '!C104</f>
        <v>Бюджетное общеобразовательное учреждение Должанского района Орловской области «Урыновская средняя общеобразовательная школа»</v>
      </c>
      <c r="C100" s="87">
        <v>100</v>
      </c>
      <c r="D100" s="87">
        <v>100</v>
      </c>
      <c r="E100" s="83">
        <v>100</v>
      </c>
      <c r="F100" s="87">
        <v>99</v>
      </c>
      <c r="G100" s="83">
        <v>99</v>
      </c>
      <c r="H100" s="83">
        <v>100</v>
      </c>
      <c r="I100" s="83">
        <v>35</v>
      </c>
      <c r="J100" s="83">
        <v>33</v>
      </c>
      <c r="K100" s="83">
        <v>100</v>
      </c>
      <c r="L100" s="83">
        <v>100</v>
      </c>
      <c r="M100" s="87">
        <v>96</v>
      </c>
      <c r="N100" s="83">
        <v>96</v>
      </c>
      <c r="O100" s="83">
        <v>100</v>
      </c>
      <c r="P100" s="83">
        <v>100</v>
      </c>
      <c r="Q100" s="83">
        <v>100</v>
      </c>
      <c r="R100" s="83">
        <f t="shared" si="24"/>
        <v>99</v>
      </c>
      <c r="S100" s="83">
        <f t="shared" si="25"/>
        <v>100</v>
      </c>
      <c r="T100" s="88">
        <f t="shared" si="26"/>
        <v>99</v>
      </c>
      <c r="U100" s="88" t="str">
        <f t="shared" si="27"/>
        <v>Бюджетное общеобразовательное учреждение Должанского района Орловской области «Урыновская средняя общеобразовательная школа»</v>
      </c>
      <c r="V100" s="67">
        <f t="shared" si="28"/>
        <v>1</v>
      </c>
      <c r="W100" s="67">
        <f t="shared" si="29"/>
        <v>1</v>
      </c>
      <c r="X100" s="67">
        <f t="shared" si="30"/>
        <v>1</v>
      </c>
      <c r="Y100" s="67">
        <f t="shared" si="31"/>
        <v>0.94285714285714284</v>
      </c>
      <c r="Z100" s="67">
        <f t="shared" si="32"/>
        <v>1</v>
      </c>
      <c r="AA100" s="67">
        <f t="shared" si="33"/>
        <v>1</v>
      </c>
      <c r="AB100" s="67">
        <f t="shared" si="34"/>
        <v>1</v>
      </c>
      <c r="AC100" s="67">
        <f t="shared" si="35"/>
        <v>1</v>
      </c>
      <c r="AD100" s="67">
        <f t="shared" si="36"/>
        <v>1</v>
      </c>
      <c r="AE100" s="67">
        <f t="shared" si="37"/>
        <v>1</v>
      </c>
    </row>
    <row r="101" spans="1:31">
      <c r="A101" s="40">
        <f>'бланки '!D105</f>
        <v>100</v>
      </c>
      <c r="B101" s="86" t="str">
        <f>'бланки '!C105</f>
        <v>Бюджетное общеобразовательное учреждение Должанского района Орловской области «Евлановская основная общеобразовательная школа»</v>
      </c>
      <c r="C101" s="87">
        <v>26</v>
      </c>
      <c r="D101" s="87">
        <v>23</v>
      </c>
      <c r="E101" s="83">
        <v>23</v>
      </c>
      <c r="F101" s="87">
        <v>22</v>
      </c>
      <c r="G101" s="83">
        <v>22</v>
      </c>
      <c r="H101" s="83">
        <v>26</v>
      </c>
      <c r="I101" s="83">
        <v>2</v>
      </c>
      <c r="J101" s="83">
        <v>2</v>
      </c>
      <c r="K101" s="83">
        <v>26</v>
      </c>
      <c r="L101" s="83">
        <v>26</v>
      </c>
      <c r="M101" s="87">
        <v>23</v>
      </c>
      <c r="N101" s="83">
        <v>23</v>
      </c>
      <c r="O101" s="83">
        <v>26</v>
      </c>
      <c r="P101" s="83">
        <v>26</v>
      </c>
      <c r="Q101" s="83">
        <v>26</v>
      </c>
      <c r="R101" s="83">
        <f t="shared" si="24"/>
        <v>100</v>
      </c>
      <c r="S101" s="83">
        <f t="shared" si="25"/>
        <v>26</v>
      </c>
      <c r="T101" s="88">
        <f t="shared" si="26"/>
        <v>100</v>
      </c>
      <c r="U101" s="88" t="str">
        <f t="shared" si="27"/>
        <v>Бюджетное общеобразовательное учреждение Должанского района Орловской области «Евлановская основная общеобразовательная школа»</v>
      </c>
      <c r="V101" s="67">
        <f t="shared" si="28"/>
        <v>1</v>
      </c>
      <c r="W101" s="67">
        <f t="shared" si="29"/>
        <v>1</v>
      </c>
      <c r="X101" s="67">
        <f t="shared" si="30"/>
        <v>1</v>
      </c>
      <c r="Y101" s="67">
        <f t="shared" si="31"/>
        <v>1</v>
      </c>
      <c r="Z101" s="67">
        <f t="shared" si="32"/>
        <v>1</v>
      </c>
      <c r="AA101" s="67">
        <f t="shared" si="33"/>
        <v>1</v>
      </c>
      <c r="AB101" s="67">
        <f t="shared" si="34"/>
        <v>1</v>
      </c>
      <c r="AC101" s="67">
        <f t="shared" si="35"/>
        <v>1</v>
      </c>
      <c r="AD101" s="67">
        <f t="shared" si="36"/>
        <v>1</v>
      </c>
      <c r="AE101" s="67">
        <f t="shared" si="37"/>
        <v>1</v>
      </c>
    </row>
    <row r="102" spans="1:31">
      <c r="A102" s="40">
        <f>'бланки '!D106</f>
        <v>101</v>
      </c>
      <c r="B102" s="86" t="str">
        <f>'бланки '!C106</f>
        <v>Бюджетное общеобразовательное учреждение Должанского района Орловской области «Козьма-Демьяновская средняя общеобразовательная школа»</v>
      </c>
      <c r="C102" s="87">
        <v>72</v>
      </c>
      <c r="D102" s="87">
        <v>52</v>
      </c>
      <c r="E102" s="83">
        <v>51</v>
      </c>
      <c r="F102" s="87">
        <v>52</v>
      </c>
      <c r="G102" s="83">
        <v>51</v>
      </c>
      <c r="H102" s="83">
        <v>72</v>
      </c>
      <c r="I102" s="83">
        <v>6</v>
      </c>
      <c r="J102" s="83">
        <v>5</v>
      </c>
      <c r="K102" s="83">
        <v>71</v>
      </c>
      <c r="L102" s="83">
        <v>71</v>
      </c>
      <c r="M102" s="87">
        <v>60</v>
      </c>
      <c r="N102" s="83">
        <v>60</v>
      </c>
      <c r="O102" s="83">
        <v>70</v>
      </c>
      <c r="P102" s="83">
        <v>70</v>
      </c>
      <c r="Q102" s="83">
        <v>71</v>
      </c>
      <c r="R102" s="83">
        <f t="shared" si="24"/>
        <v>101</v>
      </c>
      <c r="S102" s="83">
        <f t="shared" si="25"/>
        <v>72</v>
      </c>
      <c r="T102" s="88">
        <f t="shared" si="26"/>
        <v>101</v>
      </c>
      <c r="U102" s="88" t="str">
        <f t="shared" si="27"/>
        <v>Бюджетное общеобразовательное учреждение Должанского района Орловской области «Козьма-Демьяновская средняя общеобразовательная школа»</v>
      </c>
      <c r="V102" s="67">
        <f t="shared" si="28"/>
        <v>0.98076923076923073</v>
      </c>
      <c r="W102" s="67">
        <f t="shared" si="29"/>
        <v>0.98076923076923073</v>
      </c>
      <c r="X102" s="67">
        <f t="shared" si="30"/>
        <v>1</v>
      </c>
      <c r="Y102" s="67">
        <f t="shared" si="31"/>
        <v>0.83333333333333337</v>
      </c>
      <c r="Z102" s="67">
        <f t="shared" si="32"/>
        <v>0.98611111111111116</v>
      </c>
      <c r="AA102" s="67">
        <f t="shared" si="33"/>
        <v>0.98611111111111116</v>
      </c>
      <c r="AB102" s="67">
        <f t="shared" si="34"/>
        <v>1</v>
      </c>
      <c r="AC102" s="67">
        <f t="shared" si="35"/>
        <v>0.97222222222222221</v>
      </c>
      <c r="AD102" s="67">
        <f t="shared" si="36"/>
        <v>0.97222222222222221</v>
      </c>
      <c r="AE102" s="67">
        <f t="shared" si="37"/>
        <v>0.98611111111111116</v>
      </c>
    </row>
    <row r="103" spans="1:31">
      <c r="A103" s="40">
        <f>'бланки '!D107</f>
        <v>102</v>
      </c>
      <c r="B103" s="86" t="str">
        <f>'бланки '!C107</f>
        <v>Бюджетное общеобразовательное учреждение Должанского района Орловской области «Вышнее-Ольшанская средняя общеобразовательная школа»</v>
      </c>
      <c r="C103" s="87">
        <v>58</v>
      </c>
      <c r="D103" s="87">
        <v>57</v>
      </c>
      <c r="E103" s="83">
        <v>57</v>
      </c>
      <c r="F103" s="87">
        <v>57</v>
      </c>
      <c r="G103" s="83">
        <v>57</v>
      </c>
      <c r="H103" s="83">
        <v>58</v>
      </c>
      <c r="I103" s="83">
        <v>30</v>
      </c>
      <c r="J103" s="83">
        <v>26</v>
      </c>
      <c r="K103" s="83">
        <v>56</v>
      </c>
      <c r="L103" s="83">
        <v>58</v>
      </c>
      <c r="M103" s="87">
        <v>53</v>
      </c>
      <c r="N103" s="83">
        <v>53</v>
      </c>
      <c r="O103" s="83">
        <v>56</v>
      </c>
      <c r="P103" s="83">
        <v>58</v>
      </c>
      <c r="Q103" s="83">
        <v>56</v>
      </c>
      <c r="R103" s="83">
        <f t="shared" si="24"/>
        <v>102</v>
      </c>
      <c r="S103" s="83">
        <f t="shared" si="25"/>
        <v>58</v>
      </c>
      <c r="T103" s="88">
        <f t="shared" si="26"/>
        <v>102</v>
      </c>
      <c r="U103" s="88" t="str">
        <f t="shared" si="27"/>
        <v>Бюджетное общеобразовательное учреждение Должанского района Орловской области «Вышнее-Ольшанская средняя общеобразовательная школа»</v>
      </c>
      <c r="V103" s="67">
        <f t="shared" si="28"/>
        <v>1</v>
      </c>
      <c r="W103" s="67">
        <f t="shared" si="29"/>
        <v>1</v>
      </c>
      <c r="X103" s="67">
        <f t="shared" si="30"/>
        <v>1</v>
      </c>
      <c r="Y103" s="67">
        <f t="shared" si="31"/>
        <v>0.8666666666666667</v>
      </c>
      <c r="Z103" s="67">
        <f t="shared" si="32"/>
        <v>0.96551724137931039</v>
      </c>
      <c r="AA103" s="67">
        <f t="shared" si="33"/>
        <v>1</v>
      </c>
      <c r="AB103" s="67">
        <f t="shared" si="34"/>
        <v>1</v>
      </c>
      <c r="AC103" s="67">
        <f t="shared" si="35"/>
        <v>0.96551724137931039</v>
      </c>
      <c r="AD103" s="67">
        <f t="shared" si="36"/>
        <v>1</v>
      </c>
      <c r="AE103" s="67">
        <f t="shared" si="37"/>
        <v>0.96551724137931039</v>
      </c>
    </row>
    <row r="104" spans="1:31">
      <c r="A104" s="40">
        <f>'бланки '!D108</f>
        <v>103</v>
      </c>
      <c r="B104" s="86" t="str">
        <f>'бланки '!C108</f>
        <v>Бюджетное общеобразовательное учреждение Должанского района Орловской области «Дубровская основная общеобразовательная школа»</v>
      </c>
      <c r="C104" s="87">
        <v>20</v>
      </c>
      <c r="D104" s="87">
        <v>18</v>
      </c>
      <c r="E104" s="83">
        <v>18</v>
      </c>
      <c r="F104" s="87">
        <v>13</v>
      </c>
      <c r="G104" s="83">
        <v>13</v>
      </c>
      <c r="H104" s="83">
        <v>20</v>
      </c>
      <c r="I104" s="83">
        <v>1</v>
      </c>
      <c r="J104" s="83">
        <v>1</v>
      </c>
      <c r="K104" s="83">
        <v>20</v>
      </c>
      <c r="L104" s="83">
        <v>20</v>
      </c>
      <c r="M104" s="87">
        <v>19</v>
      </c>
      <c r="N104" s="83">
        <v>19</v>
      </c>
      <c r="O104" s="83">
        <v>20</v>
      </c>
      <c r="P104" s="83">
        <v>20</v>
      </c>
      <c r="Q104" s="83">
        <v>20</v>
      </c>
      <c r="R104" s="83">
        <f t="shared" si="24"/>
        <v>103</v>
      </c>
      <c r="S104" s="83">
        <f t="shared" si="25"/>
        <v>20</v>
      </c>
      <c r="T104" s="88">
        <f t="shared" si="26"/>
        <v>103</v>
      </c>
      <c r="U104" s="88" t="str">
        <f t="shared" si="27"/>
        <v>Бюджетное общеобразовательное учреждение Должанского района Орловской области «Дубровская основная общеобразовательная школа»</v>
      </c>
      <c r="V104" s="67">
        <f t="shared" si="28"/>
        <v>1</v>
      </c>
      <c r="W104" s="67">
        <f t="shared" si="29"/>
        <v>1</v>
      </c>
      <c r="X104" s="67">
        <f t="shared" si="30"/>
        <v>1</v>
      </c>
      <c r="Y104" s="67">
        <f t="shared" si="31"/>
        <v>1</v>
      </c>
      <c r="Z104" s="67">
        <f t="shared" si="32"/>
        <v>1</v>
      </c>
      <c r="AA104" s="67">
        <f t="shared" si="33"/>
        <v>1</v>
      </c>
      <c r="AB104" s="67">
        <f t="shared" si="34"/>
        <v>1</v>
      </c>
      <c r="AC104" s="67">
        <f t="shared" si="35"/>
        <v>1</v>
      </c>
      <c r="AD104" s="67">
        <f t="shared" si="36"/>
        <v>1</v>
      </c>
      <c r="AE104" s="67">
        <f t="shared" si="37"/>
        <v>1</v>
      </c>
    </row>
    <row r="105" spans="1:31">
      <c r="A105" s="40">
        <f>'бланки '!D109</f>
        <v>104</v>
      </c>
      <c r="B105" s="86" t="str">
        <f>'бланки '!C109</f>
        <v>Бюджетное общеобразовательное учреждение Должанского района Орловской области «Никольская средняя общеобразовательная школа»</v>
      </c>
      <c r="C105" s="87">
        <v>95</v>
      </c>
      <c r="D105" s="87">
        <v>95</v>
      </c>
      <c r="E105" s="83">
        <v>94</v>
      </c>
      <c r="F105" s="87">
        <v>89</v>
      </c>
      <c r="G105" s="83">
        <v>88</v>
      </c>
      <c r="H105" s="83">
        <v>93</v>
      </c>
      <c r="I105" s="83">
        <v>46</v>
      </c>
      <c r="J105" s="83">
        <v>44</v>
      </c>
      <c r="K105" s="83">
        <v>95</v>
      </c>
      <c r="L105" s="83">
        <v>95</v>
      </c>
      <c r="M105" s="87">
        <v>89</v>
      </c>
      <c r="N105" s="83">
        <v>89</v>
      </c>
      <c r="O105" s="83">
        <v>94</v>
      </c>
      <c r="P105" s="83">
        <v>95</v>
      </c>
      <c r="Q105" s="83">
        <v>95</v>
      </c>
      <c r="R105" s="83">
        <f t="shared" si="24"/>
        <v>104</v>
      </c>
      <c r="S105" s="83">
        <f t="shared" si="25"/>
        <v>93</v>
      </c>
      <c r="T105" s="88">
        <f t="shared" si="26"/>
        <v>104</v>
      </c>
      <c r="U105" s="88" t="str">
        <f t="shared" si="27"/>
        <v>Бюджетное общеобразовательное учреждение Должанского района Орловской области «Никольская средняя общеобразовательная школа»</v>
      </c>
      <c r="V105" s="67">
        <f t="shared" si="28"/>
        <v>0.9887640449438202</v>
      </c>
      <c r="W105" s="67">
        <f t="shared" si="29"/>
        <v>0.98947368421052628</v>
      </c>
      <c r="X105" s="67">
        <f t="shared" si="30"/>
        <v>0.97894736842105268</v>
      </c>
      <c r="Y105" s="67">
        <f t="shared" si="31"/>
        <v>0.95652173913043481</v>
      </c>
      <c r="Z105" s="67">
        <f t="shared" si="32"/>
        <v>1</v>
      </c>
      <c r="AA105" s="67">
        <f t="shared" si="33"/>
        <v>1</v>
      </c>
      <c r="AB105" s="67">
        <f t="shared" si="34"/>
        <v>1</v>
      </c>
      <c r="AC105" s="67">
        <f t="shared" si="35"/>
        <v>0.98947368421052628</v>
      </c>
      <c r="AD105" s="67">
        <f t="shared" si="36"/>
        <v>1</v>
      </c>
      <c r="AE105" s="67">
        <f t="shared" si="37"/>
        <v>1</v>
      </c>
    </row>
    <row r="106" spans="1:31">
      <c r="A106" s="40">
        <f>'бланки '!D110</f>
        <v>105</v>
      </c>
      <c r="B106" s="86" t="str">
        <f>'бланки '!C110</f>
        <v>Бюджетное общеобразовательное учреждение Должанского района Орловской области «Алексеевская основная общеобразовательная школа»</v>
      </c>
      <c r="C106" s="87">
        <v>27</v>
      </c>
      <c r="D106" s="87">
        <v>27</v>
      </c>
      <c r="E106" s="83">
        <v>27</v>
      </c>
      <c r="F106" s="87">
        <v>27</v>
      </c>
      <c r="G106" s="83">
        <v>26</v>
      </c>
      <c r="H106" s="83">
        <v>27</v>
      </c>
      <c r="I106" s="83">
        <v>2</v>
      </c>
      <c r="J106" s="83">
        <v>2</v>
      </c>
      <c r="K106" s="83">
        <v>27</v>
      </c>
      <c r="L106" s="83">
        <v>27</v>
      </c>
      <c r="M106" s="87">
        <v>27</v>
      </c>
      <c r="N106" s="83">
        <v>26</v>
      </c>
      <c r="O106" s="83">
        <v>27</v>
      </c>
      <c r="P106" s="83">
        <v>27</v>
      </c>
      <c r="Q106" s="83">
        <v>27</v>
      </c>
      <c r="R106" s="83">
        <f t="shared" si="24"/>
        <v>105</v>
      </c>
      <c r="S106" s="83">
        <f t="shared" si="25"/>
        <v>27</v>
      </c>
      <c r="T106" s="88">
        <f t="shared" si="26"/>
        <v>105</v>
      </c>
      <c r="U106" s="88" t="str">
        <f t="shared" si="27"/>
        <v>Бюджетное общеобразовательное учреждение Должанского района Орловской области «Алексеевская основная общеобразовательная школа»</v>
      </c>
      <c r="V106" s="67">
        <f t="shared" si="28"/>
        <v>0.96296296296296291</v>
      </c>
      <c r="W106" s="67">
        <f t="shared" si="29"/>
        <v>1</v>
      </c>
      <c r="X106" s="67">
        <f t="shared" si="30"/>
        <v>1</v>
      </c>
      <c r="Y106" s="67">
        <f t="shared" si="31"/>
        <v>1</v>
      </c>
      <c r="Z106" s="67">
        <f t="shared" si="32"/>
        <v>1</v>
      </c>
      <c r="AA106" s="67">
        <f t="shared" si="33"/>
        <v>1</v>
      </c>
      <c r="AB106" s="67">
        <f t="shared" si="34"/>
        <v>0.96296296296296291</v>
      </c>
      <c r="AC106" s="67">
        <f t="shared" si="35"/>
        <v>1</v>
      </c>
      <c r="AD106" s="67">
        <f t="shared" si="36"/>
        <v>1</v>
      </c>
      <c r="AE106" s="67">
        <f t="shared" si="37"/>
        <v>1</v>
      </c>
    </row>
    <row r="107" spans="1:31">
      <c r="A107" s="40">
        <f>'бланки '!D111</f>
        <v>106</v>
      </c>
      <c r="B107" s="86" t="str">
        <f>'бланки '!C111</f>
        <v>Бюджетное общеобразовательное учреждение Должанского района Орловской области «Быстринская основная общеобразовательная школа»</v>
      </c>
      <c r="C107" s="87">
        <v>46</v>
      </c>
      <c r="D107" s="87">
        <v>46</v>
      </c>
      <c r="E107" s="83">
        <v>46</v>
      </c>
      <c r="F107" s="87">
        <v>39</v>
      </c>
      <c r="G107" s="83">
        <v>39</v>
      </c>
      <c r="H107" s="83">
        <v>45</v>
      </c>
      <c r="I107" s="83">
        <v>8</v>
      </c>
      <c r="J107" s="83">
        <v>7</v>
      </c>
      <c r="K107" s="83">
        <v>46</v>
      </c>
      <c r="L107" s="83">
        <v>46</v>
      </c>
      <c r="M107" s="87">
        <v>46</v>
      </c>
      <c r="N107" s="83">
        <v>46</v>
      </c>
      <c r="O107" s="83">
        <v>46</v>
      </c>
      <c r="P107" s="83">
        <v>46</v>
      </c>
      <c r="Q107" s="83">
        <v>46</v>
      </c>
      <c r="R107" s="83">
        <f t="shared" si="24"/>
        <v>106</v>
      </c>
      <c r="S107" s="83">
        <f t="shared" si="25"/>
        <v>45</v>
      </c>
      <c r="T107" s="88">
        <f t="shared" si="26"/>
        <v>106</v>
      </c>
      <c r="U107" s="88" t="str">
        <f t="shared" si="27"/>
        <v>Бюджетное общеобразовательное учреждение Должанского района Орловской области «Быстринская основная общеобразовательная школа»</v>
      </c>
      <c r="V107" s="67">
        <f t="shared" si="28"/>
        <v>1</v>
      </c>
      <c r="W107" s="67">
        <f t="shared" si="29"/>
        <v>1</v>
      </c>
      <c r="X107" s="67">
        <f t="shared" si="30"/>
        <v>0.97826086956521741</v>
      </c>
      <c r="Y107" s="67">
        <f t="shared" si="31"/>
        <v>0.875</v>
      </c>
      <c r="Z107" s="67">
        <f t="shared" si="32"/>
        <v>1</v>
      </c>
      <c r="AA107" s="67">
        <f t="shared" si="33"/>
        <v>1</v>
      </c>
      <c r="AB107" s="67">
        <f t="shared" si="34"/>
        <v>1</v>
      </c>
      <c r="AC107" s="67">
        <f t="shared" si="35"/>
        <v>1</v>
      </c>
      <c r="AD107" s="67">
        <f t="shared" si="36"/>
        <v>1</v>
      </c>
      <c r="AE107" s="67">
        <f t="shared" si="37"/>
        <v>1</v>
      </c>
    </row>
    <row r="108" spans="1:31">
      <c r="A108" s="40">
        <f>'бланки '!D112</f>
        <v>107</v>
      </c>
      <c r="B108" s="86" t="str">
        <f>'бланки '!C112</f>
        <v>Бюджетное общеобразовательное учреждение Должанского района Орловской области «Егорьевская основная общеобразовательная школа»</v>
      </c>
      <c r="C108" s="87">
        <v>27</v>
      </c>
      <c r="D108" s="87">
        <v>27</v>
      </c>
      <c r="E108" s="83">
        <v>27</v>
      </c>
      <c r="F108" s="87">
        <v>27</v>
      </c>
      <c r="G108" s="83">
        <v>27</v>
      </c>
      <c r="H108" s="83">
        <v>27</v>
      </c>
      <c r="I108" s="83">
        <v>4</v>
      </c>
      <c r="J108" s="83">
        <v>4</v>
      </c>
      <c r="K108" s="83">
        <v>27</v>
      </c>
      <c r="L108" s="83">
        <v>27</v>
      </c>
      <c r="M108" s="87">
        <v>27</v>
      </c>
      <c r="N108" s="83">
        <v>27</v>
      </c>
      <c r="O108" s="83">
        <v>27</v>
      </c>
      <c r="P108" s="83">
        <v>27</v>
      </c>
      <c r="Q108" s="83">
        <v>27</v>
      </c>
      <c r="R108" s="83">
        <f t="shared" si="24"/>
        <v>107</v>
      </c>
      <c r="S108" s="83">
        <f t="shared" si="25"/>
        <v>27</v>
      </c>
      <c r="T108" s="88">
        <f t="shared" si="26"/>
        <v>107</v>
      </c>
      <c r="U108" s="88" t="str">
        <f t="shared" si="27"/>
        <v>Бюджетное общеобразовательное учреждение Должанского района Орловской области «Егорьевская основная общеобразовательная школа»</v>
      </c>
      <c r="V108" s="67">
        <f t="shared" si="28"/>
        <v>1</v>
      </c>
      <c r="W108" s="67">
        <f t="shared" si="29"/>
        <v>1</v>
      </c>
      <c r="X108" s="67">
        <f t="shared" si="30"/>
        <v>1</v>
      </c>
      <c r="Y108" s="67">
        <f t="shared" si="31"/>
        <v>1</v>
      </c>
      <c r="Z108" s="67">
        <f t="shared" si="32"/>
        <v>1</v>
      </c>
      <c r="AA108" s="67">
        <f t="shared" si="33"/>
        <v>1</v>
      </c>
      <c r="AB108" s="67">
        <f t="shared" si="34"/>
        <v>1</v>
      </c>
      <c r="AC108" s="67">
        <f t="shared" si="35"/>
        <v>1</v>
      </c>
      <c r="AD108" s="67">
        <f t="shared" si="36"/>
        <v>1</v>
      </c>
      <c r="AE108" s="67">
        <f t="shared" si="37"/>
        <v>1</v>
      </c>
    </row>
    <row r="109" spans="1:31">
      <c r="A109" s="40">
        <f>'бланки '!D113</f>
        <v>108</v>
      </c>
      <c r="B109" s="86" t="str">
        <f>'бланки '!C113</f>
        <v>Бюджетное общеобразовательное учреждение Троснянского района Орловской области «Троснянская средняя общеобразовательная школа»</v>
      </c>
      <c r="C109" s="87">
        <v>274</v>
      </c>
      <c r="D109" s="87">
        <v>198</v>
      </c>
      <c r="E109" s="83">
        <v>195</v>
      </c>
      <c r="F109" s="87">
        <v>205</v>
      </c>
      <c r="G109" s="83">
        <v>201</v>
      </c>
      <c r="H109" s="83">
        <v>272</v>
      </c>
      <c r="I109" s="83">
        <v>43</v>
      </c>
      <c r="J109" s="83">
        <v>42</v>
      </c>
      <c r="K109" s="83">
        <v>263</v>
      </c>
      <c r="L109" s="83">
        <v>271</v>
      </c>
      <c r="M109" s="87">
        <v>226</v>
      </c>
      <c r="N109" s="83">
        <v>226</v>
      </c>
      <c r="O109" s="83">
        <v>264</v>
      </c>
      <c r="P109" s="83">
        <v>270</v>
      </c>
      <c r="Q109" s="83">
        <v>271</v>
      </c>
      <c r="R109" s="83">
        <f t="shared" si="24"/>
        <v>108</v>
      </c>
      <c r="S109" s="83">
        <f t="shared" si="25"/>
        <v>272</v>
      </c>
      <c r="T109" s="88">
        <f t="shared" si="26"/>
        <v>108</v>
      </c>
      <c r="U109" s="88" t="str">
        <f t="shared" si="27"/>
        <v>Бюджетное общеобразовательное учреждение Троснянского района Орловской области «Троснянская средняя общеобразовательная школа»</v>
      </c>
      <c r="V109" s="67">
        <f t="shared" ref="V109:V129" si="38">G109/F109</f>
        <v>0.98048780487804876</v>
      </c>
      <c r="W109" s="67">
        <f t="shared" ref="W109:W129" si="39">E109/D109</f>
        <v>0.98484848484848486</v>
      </c>
      <c r="X109" s="67">
        <f t="shared" ref="X109:X129" si="40">H109/$C109</f>
        <v>0.99270072992700731</v>
      </c>
      <c r="Y109" s="67">
        <f t="shared" ref="Y109:Y129" si="41">J109/I109</f>
        <v>0.97674418604651159</v>
      </c>
      <c r="Z109" s="67">
        <f t="shared" ref="Z109:Z129" si="42">K109/$C109</f>
        <v>0.95985401459854014</v>
      </c>
      <c r="AA109" s="67">
        <f t="shared" ref="AA109:AA129" si="43">L109/$C109</f>
        <v>0.98905109489051091</v>
      </c>
      <c r="AB109" s="67">
        <f t="shared" ref="AB109:AB129" si="44">N109/M109</f>
        <v>1</v>
      </c>
      <c r="AC109" s="67">
        <f t="shared" ref="AC109:AC129" si="45">O109/$C109</f>
        <v>0.96350364963503654</v>
      </c>
      <c r="AD109" s="67">
        <f t="shared" ref="AD109:AD129" si="46">P109/$C109</f>
        <v>0.98540145985401462</v>
      </c>
      <c r="AE109" s="67">
        <f t="shared" ref="AE109:AE129" si="47">Q109/$C109</f>
        <v>0.98905109489051091</v>
      </c>
    </row>
    <row r="110" spans="1:31">
      <c r="A110" s="40">
        <f>'бланки '!D114</f>
        <v>109</v>
      </c>
      <c r="B110" s="86" t="str">
        <f>'бланки '!C114</f>
        <v>Бюджетное общеобразовательное учреждение Троснянского района Орловской области «Октябрьская средняя общеобразовательная школа»</v>
      </c>
      <c r="C110" s="87">
        <v>11</v>
      </c>
      <c r="D110" s="87">
        <v>10</v>
      </c>
      <c r="E110" s="83">
        <v>10</v>
      </c>
      <c r="F110" s="87">
        <v>10</v>
      </c>
      <c r="G110" s="83">
        <v>10</v>
      </c>
      <c r="H110" s="83">
        <v>11</v>
      </c>
      <c r="I110" s="83">
        <v>1</v>
      </c>
      <c r="J110" s="83">
        <v>1</v>
      </c>
      <c r="K110" s="83">
        <v>11</v>
      </c>
      <c r="L110" s="83">
        <v>11</v>
      </c>
      <c r="M110" s="87">
        <v>10</v>
      </c>
      <c r="N110" s="83">
        <v>10</v>
      </c>
      <c r="O110" s="83">
        <v>11</v>
      </c>
      <c r="P110" s="83">
        <v>11</v>
      </c>
      <c r="Q110" s="83">
        <v>11</v>
      </c>
      <c r="R110" s="83">
        <f t="shared" si="24"/>
        <v>109</v>
      </c>
      <c r="S110" s="83">
        <f t="shared" si="25"/>
        <v>11</v>
      </c>
      <c r="T110" s="88">
        <f t="shared" si="26"/>
        <v>109</v>
      </c>
      <c r="U110" s="88" t="str">
        <f t="shared" si="27"/>
        <v>Бюджетное общеобразовательное учреждение Троснянского района Орловской области «Октябрьская средняя общеобразовательная школа»</v>
      </c>
      <c r="V110" s="67">
        <f t="shared" si="38"/>
        <v>1</v>
      </c>
      <c r="W110" s="67">
        <f t="shared" si="39"/>
        <v>1</v>
      </c>
      <c r="X110" s="67">
        <f t="shared" si="40"/>
        <v>1</v>
      </c>
      <c r="Y110" s="67">
        <f t="shared" si="41"/>
        <v>1</v>
      </c>
      <c r="Z110" s="67">
        <f t="shared" si="42"/>
        <v>1</v>
      </c>
      <c r="AA110" s="67">
        <f t="shared" si="43"/>
        <v>1</v>
      </c>
      <c r="AB110" s="67">
        <f t="shared" si="44"/>
        <v>1</v>
      </c>
      <c r="AC110" s="67">
        <f t="shared" si="45"/>
        <v>1</v>
      </c>
      <c r="AD110" s="67">
        <f t="shared" si="46"/>
        <v>1</v>
      </c>
      <c r="AE110" s="67">
        <f t="shared" si="47"/>
        <v>1</v>
      </c>
    </row>
    <row r="111" spans="1:31">
      <c r="A111" s="40">
        <f>'бланки '!D115</f>
        <v>110</v>
      </c>
      <c r="B111" s="86" t="str">
        <f>'бланки '!C115</f>
        <v>Бюджетное общеобразовательное учреждение Троснянского района Орловской области «Жерновецкая средняя общеобразовательная школа»</v>
      </c>
      <c r="C111" s="87">
        <v>43</v>
      </c>
      <c r="D111" s="87">
        <v>31</v>
      </c>
      <c r="E111" s="83">
        <v>31</v>
      </c>
      <c r="F111" s="87">
        <v>31</v>
      </c>
      <c r="G111" s="83">
        <v>31</v>
      </c>
      <c r="H111" s="83">
        <v>43</v>
      </c>
      <c r="I111" s="83">
        <v>8</v>
      </c>
      <c r="J111" s="83">
        <v>7</v>
      </c>
      <c r="K111" s="83">
        <v>43</v>
      </c>
      <c r="L111" s="83">
        <v>41</v>
      </c>
      <c r="M111" s="87">
        <v>37</v>
      </c>
      <c r="N111" s="83">
        <v>35</v>
      </c>
      <c r="O111" s="83">
        <v>43</v>
      </c>
      <c r="P111" s="83">
        <v>42</v>
      </c>
      <c r="Q111" s="83">
        <v>41</v>
      </c>
      <c r="R111" s="83">
        <f t="shared" si="24"/>
        <v>110</v>
      </c>
      <c r="S111" s="83">
        <f t="shared" si="25"/>
        <v>43</v>
      </c>
      <c r="T111" s="88">
        <f t="shared" si="26"/>
        <v>110</v>
      </c>
      <c r="U111" s="88" t="str">
        <f t="shared" si="27"/>
        <v>Бюджетное общеобразовательное учреждение Троснянского района Орловской области «Жерновецкая средняя общеобразовательная школа»</v>
      </c>
      <c r="V111" s="67">
        <f t="shared" si="38"/>
        <v>1</v>
      </c>
      <c r="W111" s="67">
        <f t="shared" si="39"/>
        <v>1</v>
      </c>
      <c r="X111" s="67">
        <f t="shared" si="40"/>
        <v>1</v>
      </c>
      <c r="Y111" s="67">
        <f t="shared" si="41"/>
        <v>0.875</v>
      </c>
      <c r="Z111" s="67">
        <f t="shared" si="42"/>
        <v>1</v>
      </c>
      <c r="AA111" s="67">
        <f t="shared" si="43"/>
        <v>0.95348837209302328</v>
      </c>
      <c r="AB111" s="67">
        <f t="shared" si="44"/>
        <v>0.94594594594594594</v>
      </c>
      <c r="AC111" s="67">
        <f t="shared" si="45"/>
        <v>1</v>
      </c>
      <c r="AD111" s="67">
        <f t="shared" si="46"/>
        <v>0.97674418604651159</v>
      </c>
      <c r="AE111" s="67">
        <f t="shared" si="47"/>
        <v>0.95348837209302328</v>
      </c>
    </row>
    <row r="112" spans="1:31">
      <c r="A112" s="40">
        <f>'бланки '!D116</f>
        <v>111</v>
      </c>
      <c r="B112" s="86" t="str">
        <f>'бланки '!C116</f>
        <v>Бюджетное общеобразовательное учреждение Троснянского района Орловской области «Старо-Турьянская средняя общеобразовательная школа»</v>
      </c>
      <c r="C112" s="87">
        <v>23</v>
      </c>
      <c r="D112" s="87">
        <v>21</v>
      </c>
      <c r="E112" s="83">
        <v>21</v>
      </c>
      <c r="F112" s="87">
        <v>20</v>
      </c>
      <c r="G112" s="83">
        <v>20</v>
      </c>
      <c r="H112" s="83">
        <v>22</v>
      </c>
      <c r="I112" s="83">
        <v>1</v>
      </c>
      <c r="J112" s="83">
        <v>1</v>
      </c>
      <c r="K112" s="83">
        <v>23</v>
      </c>
      <c r="L112" s="83">
        <v>23</v>
      </c>
      <c r="M112" s="87">
        <v>23</v>
      </c>
      <c r="N112" s="83">
        <v>23</v>
      </c>
      <c r="O112" s="83">
        <v>23</v>
      </c>
      <c r="P112" s="83">
        <v>22</v>
      </c>
      <c r="Q112" s="83">
        <v>23</v>
      </c>
      <c r="R112" s="83">
        <f t="shared" si="24"/>
        <v>111</v>
      </c>
      <c r="S112" s="83">
        <f t="shared" si="25"/>
        <v>22</v>
      </c>
      <c r="T112" s="88">
        <f t="shared" si="26"/>
        <v>111</v>
      </c>
      <c r="U112" s="88" t="str">
        <f t="shared" si="27"/>
        <v>Бюджетное общеобразовательное учреждение Троснянского района Орловской области «Старо-Турьянская средняя общеобразовательная школа»</v>
      </c>
      <c r="V112" s="67">
        <f t="shared" si="38"/>
        <v>1</v>
      </c>
      <c r="W112" s="67">
        <f t="shared" si="39"/>
        <v>1</v>
      </c>
      <c r="X112" s="67">
        <f t="shared" si="40"/>
        <v>0.95652173913043481</v>
      </c>
      <c r="Y112" s="67">
        <f t="shared" si="41"/>
        <v>1</v>
      </c>
      <c r="Z112" s="67">
        <f t="shared" si="42"/>
        <v>1</v>
      </c>
      <c r="AA112" s="67">
        <f t="shared" si="43"/>
        <v>1</v>
      </c>
      <c r="AB112" s="67">
        <f t="shared" si="44"/>
        <v>1</v>
      </c>
      <c r="AC112" s="67">
        <f t="shared" si="45"/>
        <v>1</v>
      </c>
      <c r="AD112" s="67">
        <f t="shared" si="46"/>
        <v>0.95652173913043481</v>
      </c>
      <c r="AE112" s="67">
        <f t="shared" si="47"/>
        <v>1</v>
      </c>
    </row>
    <row r="113" spans="1:31">
      <c r="A113" s="40">
        <f>'бланки '!D117</f>
        <v>112</v>
      </c>
      <c r="B113" s="86" t="str">
        <f>'бланки '!C117</f>
        <v>Бюджетное общеобразовательное учреждение Троснянского района Орловской области «Муравльская средняя общеобразовательная школа»</v>
      </c>
      <c r="C113" s="87">
        <v>44</v>
      </c>
      <c r="D113" s="87">
        <v>43</v>
      </c>
      <c r="E113" s="83">
        <v>43</v>
      </c>
      <c r="F113" s="87">
        <v>44</v>
      </c>
      <c r="G113" s="83">
        <v>43</v>
      </c>
      <c r="H113" s="83">
        <v>43</v>
      </c>
      <c r="I113" s="83">
        <v>14</v>
      </c>
      <c r="J113" s="83">
        <v>14</v>
      </c>
      <c r="K113" s="83">
        <v>44</v>
      </c>
      <c r="L113" s="83">
        <v>43</v>
      </c>
      <c r="M113" s="87">
        <v>44</v>
      </c>
      <c r="N113" s="83">
        <v>43</v>
      </c>
      <c r="O113" s="83">
        <v>44</v>
      </c>
      <c r="P113" s="83">
        <v>44</v>
      </c>
      <c r="Q113" s="83">
        <v>44</v>
      </c>
      <c r="R113" s="83">
        <f t="shared" si="24"/>
        <v>112</v>
      </c>
      <c r="S113" s="83">
        <f t="shared" si="25"/>
        <v>43</v>
      </c>
      <c r="T113" s="88">
        <f t="shared" si="26"/>
        <v>112</v>
      </c>
      <c r="U113" s="88" t="str">
        <f t="shared" si="27"/>
        <v>Бюджетное общеобразовательное учреждение Троснянского района Орловской области «Муравльская средняя общеобразовательная школа»</v>
      </c>
      <c r="V113" s="67">
        <f t="shared" si="38"/>
        <v>0.97727272727272729</v>
      </c>
      <c r="W113" s="67">
        <f t="shared" si="39"/>
        <v>1</v>
      </c>
      <c r="X113" s="67">
        <f t="shared" si="40"/>
        <v>0.97727272727272729</v>
      </c>
      <c r="Y113" s="67">
        <f t="shared" si="41"/>
        <v>1</v>
      </c>
      <c r="Z113" s="67">
        <f t="shared" si="42"/>
        <v>1</v>
      </c>
      <c r="AA113" s="67">
        <f t="shared" si="43"/>
        <v>0.97727272727272729</v>
      </c>
      <c r="AB113" s="67">
        <f t="shared" si="44"/>
        <v>0.97727272727272729</v>
      </c>
      <c r="AC113" s="67">
        <f t="shared" si="45"/>
        <v>1</v>
      </c>
      <c r="AD113" s="67">
        <f t="shared" si="46"/>
        <v>1</v>
      </c>
      <c r="AE113" s="67">
        <f t="shared" si="47"/>
        <v>1</v>
      </c>
    </row>
    <row r="114" spans="1:31">
      <c r="A114" s="40">
        <f>'бланки '!D118</f>
        <v>113</v>
      </c>
      <c r="B114" s="86" t="str">
        <f>'бланки '!C118</f>
        <v>Бюджетное общеобразовательное учреждение Троснянского района Орловской области «Сомовская основная общеобразовательная школа»</v>
      </c>
      <c r="C114" s="87">
        <v>20</v>
      </c>
      <c r="D114" s="87">
        <v>20</v>
      </c>
      <c r="E114" s="83">
        <v>20</v>
      </c>
      <c r="F114" s="87">
        <v>20</v>
      </c>
      <c r="G114" s="83">
        <v>20</v>
      </c>
      <c r="H114" s="83">
        <v>20</v>
      </c>
      <c r="I114" s="83">
        <v>1</v>
      </c>
      <c r="J114" s="83">
        <v>1</v>
      </c>
      <c r="K114" s="83">
        <v>20</v>
      </c>
      <c r="L114" s="83">
        <v>20</v>
      </c>
      <c r="M114" s="87">
        <v>18</v>
      </c>
      <c r="N114" s="83">
        <v>18</v>
      </c>
      <c r="O114" s="83">
        <v>20</v>
      </c>
      <c r="P114" s="83">
        <v>20</v>
      </c>
      <c r="Q114" s="83">
        <v>20</v>
      </c>
      <c r="R114" s="83">
        <f t="shared" si="24"/>
        <v>113</v>
      </c>
      <c r="S114" s="83">
        <f t="shared" si="25"/>
        <v>20</v>
      </c>
      <c r="T114" s="88">
        <f t="shared" si="26"/>
        <v>113</v>
      </c>
      <c r="U114" s="88" t="str">
        <f t="shared" si="27"/>
        <v>Бюджетное общеобразовательное учреждение Троснянского района Орловской области «Сомовская основная общеобразовательная школа»</v>
      </c>
      <c r="V114" s="67">
        <f t="shared" si="38"/>
        <v>1</v>
      </c>
      <c r="W114" s="67">
        <f t="shared" si="39"/>
        <v>1</v>
      </c>
      <c r="X114" s="67">
        <f t="shared" si="40"/>
        <v>1</v>
      </c>
      <c r="Y114" s="67">
        <f t="shared" si="41"/>
        <v>1</v>
      </c>
      <c r="Z114" s="67">
        <f t="shared" si="42"/>
        <v>1</v>
      </c>
      <c r="AA114" s="67">
        <f t="shared" si="43"/>
        <v>1</v>
      </c>
      <c r="AB114" s="67">
        <f t="shared" si="44"/>
        <v>1</v>
      </c>
      <c r="AC114" s="67">
        <f t="shared" si="45"/>
        <v>1</v>
      </c>
      <c r="AD114" s="67">
        <f t="shared" si="46"/>
        <v>1</v>
      </c>
      <c r="AE114" s="67">
        <f t="shared" si="47"/>
        <v>1</v>
      </c>
    </row>
    <row r="115" spans="1:31">
      <c r="A115" s="40">
        <f>'бланки '!D119</f>
        <v>114</v>
      </c>
      <c r="B115" s="86" t="str">
        <f>'бланки '!C119</f>
        <v>Бюджетное общеобразовательное учреждение Троснянского района Орловской области «Ломовецкая средняя общеобразовательная школа»</v>
      </c>
      <c r="C115" s="87">
        <v>17</v>
      </c>
      <c r="D115" s="87">
        <v>15</v>
      </c>
      <c r="E115" s="83">
        <v>15</v>
      </c>
      <c r="F115" s="87">
        <v>14</v>
      </c>
      <c r="G115" s="83">
        <v>14</v>
      </c>
      <c r="H115" s="83">
        <v>17</v>
      </c>
      <c r="I115" s="83">
        <v>2</v>
      </c>
      <c r="J115" s="83">
        <v>2</v>
      </c>
      <c r="K115" s="83">
        <v>17</v>
      </c>
      <c r="L115" s="83">
        <v>17</v>
      </c>
      <c r="M115" s="87">
        <v>15</v>
      </c>
      <c r="N115" s="83">
        <v>15</v>
      </c>
      <c r="O115" s="83">
        <v>17</v>
      </c>
      <c r="P115" s="83">
        <v>17</v>
      </c>
      <c r="Q115" s="83">
        <v>17</v>
      </c>
      <c r="R115" s="83">
        <f t="shared" si="24"/>
        <v>114</v>
      </c>
      <c r="S115" s="83">
        <f t="shared" si="25"/>
        <v>17</v>
      </c>
      <c r="T115" s="88">
        <f t="shared" si="26"/>
        <v>114</v>
      </c>
      <c r="U115" s="88" t="str">
        <f t="shared" si="27"/>
        <v>Бюджетное общеобразовательное учреждение Троснянского района Орловской области «Ломовецкая средняя общеобразовательная школа»</v>
      </c>
      <c r="V115" s="67">
        <f t="shared" si="38"/>
        <v>1</v>
      </c>
      <c r="W115" s="67">
        <f t="shared" si="39"/>
        <v>1</v>
      </c>
      <c r="X115" s="67">
        <f t="shared" si="40"/>
        <v>1</v>
      </c>
      <c r="Y115" s="67">
        <f t="shared" si="41"/>
        <v>1</v>
      </c>
      <c r="Z115" s="67">
        <f t="shared" si="42"/>
        <v>1</v>
      </c>
      <c r="AA115" s="67">
        <f t="shared" si="43"/>
        <v>1</v>
      </c>
      <c r="AB115" s="67">
        <f t="shared" si="44"/>
        <v>1</v>
      </c>
      <c r="AC115" s="67">
        <f t="shared" si="45"/>
        <v>1</v>
      </c>
      <c r="AD115" s="67">
        <f t="shared" si="46"/>
        <v>1</v>
      </c>
      <c r="AE115" s="67">
        <f t="shared" si="47"/>
        <v>1</v>
      </c>
    </row>
    <row r="116" spans="1:31">
      <c r="A116" s="40">
        <f>'бланки '!D120</f>
        <v>115</v>
      </c>
      <c r="B116" s="86" t="str">
        <f>'бланки '!C120</f>
        <v>Бюджетное общеобразовательное учреждение Троснянского района Орловской области «Воронецкая средняя общеобразовательная школа»</v>
      </c>
      <c r="C116" s="87">
        <v>42</v>
      </c>
      <c r="D116" s="87">
        <v>41</v>
      </c>
      <c r="E116" s="83">
        <v>41</v>
      </c>
      <c r="F116" s="87">
        <v>40</v>
      </c>
      <c r="G116" s="83">
        <v>40</v>
      </c>
      <c r="H116" s="83">
        <v>42</v>
      </c>
      <c r="I116" s="83">
        <v>4</v>
      </c>
      <c r="J116" s="83">
        <v>4</v>
      </c>
      <c r="K116" s="83">
        <v>42</v>
      </c>
      <c r="L116" s="83">
        <v>42</v>
      </c>
      <c r="M116" s="87">
        <v>35</v>
      </c>
      <c r="N116" s="83">
        <v>35</v>
      </c>
      <c r="O116" s="83">
        <v>42</v>
      </c>
      <c r="P116" s="83">
        <v>42</v>
      </c>
      <c r="Q116" s="83">
        <v>42</v>
      </c>
      <c r="R116" s="83">
        <f t="shared" si="24"/>
        <v>115</v>
      </c>
      <c r="S116" s="83">
        <f t="shared" si="25"/>
        <v>42</v>
      </c>
      <c r="T116" s="88">
        <f t="shared" si="26"/>
        <v>115</v>
      </c>
      <c r="U116" s="88" t="str">
        <f t="shared" si="27"/>
        <v>Бюджетное общеобразовательное учреждение Троснянского района Орловской области «Воронецкая средняя общеобразовательная школа»</v>
      </c>
      <c r="V116" s="67">
        <f t="shared" si="38"/>
        <v>1</v>
      </c>
      <c r="W116" s="67">
        <f t="shared" si="39"/>
        <v>1</v>
      </c>
      <c r="X116" s="67">
        <f t="shared" si="40"/>
        <v>1</v>
      </c>
      <c r="Y116" s="67">
        <f t="shared" si="41"/>
        <v>1</v>
      </c>
      <c r="Z116" s="67">
        <f t="shared" si="42"/>
        <v>1</v>
      </c>
      <c r="AA116" s="67">
        <f t="shared" si="43"/>
        <v>1</v>
      </c>
      <c r="AB116" s="67">
        <f t="shared" si="44"/>
        <v>1</v>
      </c>
      <c r="AC116" s="67">
        <f t="shared" si="45"/>
        <v>1</v>
      </c>
      <c r="AD116" s="67">
        <f t="shared" si="46"/>
        <v>1</v>
      </c>
      <c r="AE116" s="67">
        <f t="shared" si="47"/>
        <v>1</v>
      </c>
    </row>
    <row r="117" spans="1:31">
      <c r="A117" s="40">
        <f>'бланки '!D121</f>
        <v>116</v>
      </c>
      <c r="B117" s="86" t="str">
        <f>'бланки '!C121</f>
        <v>Бюджетное общеобразовательное учреждение Троснянского района Орловской области «Никольская средняя общеобразовательная школа»</v>
      </c>
      <c r="C117" s="87">
        <v>55</v>
      </c>
      <c r="D117" s="87">
        <v>52</v>
      </c>
      <c r="E117" s="83">
        <v>52</v>
      </c>
      <c r="F117" s="87">
        <v>50</v>
      </c>
      <c r="G117" s="83">
        <v>49</v>
      </c>
      <c r="H117" s="83">
        <v>54</v>
      </c>
      <c r="I117" s="83">
        <v>17</v>
      </c>
      <c r="J117" s="83">
        <v>17</v>
      </c>
      <c r="K117" s="83">
        <v>55</v>
      </c>
      <c r="L117" s="83">
        <v>55</v>
      </c>
      <c r="M117" s="87">
        <v>52</v>
      </c>
      <c r="N117" s="83">
        <v>52</v>
      </c>
      <c r="O117" s="83">
        <v>55</v>
      </c>
      <c r="P117" s="83">
        <v>55</v>
      </c>
      <c r="Q117" s="83">
        <v>55</v>
      </c>
      <c r="R117" s="83">
        <f t="shared" si="24"/>
        <v>116</v>
      </c>
      <c r="S117" s="83">
        <f t="shared" si="25"/>
        <v>54</v>
      </c>
      <c r="T117" s="88">
        <f t="shared" si="26"/>
        <v>116</v>
      </c>
      <c r="U117" s="88" t="str">
        <f t="shared" si="27"/>
        <v>Бюджетное общеобразовательное учреждение Троснянского района Орловской области «Никольская средняя общеобразовательная школа»</v>
      </c>
      <c r="V117" s="67">
        <f t="shared" si="38"/>
        <v>0.98</v>
      </c>
      <c r="W117" s="67">
        <f t="shared" si="39"/>
        <v>1</v>
      </c>
      <c r="X117" s="67">
        <f t="shared" si="40"/>
        <v>0.98181818181818181</v>
      </c>
      <c r="Y117" s="67">
        <f t="shared" si="41"/>
        <v>1</v>
      </c>
      <c r="Z117" s="67">
        <f t="shared" si="42"/>
        <v>1</v>
      </c>
      <c r="AA117" s="67">
        <f t="shared" si="43"/>
        <v>1</v>
      </c>
      <c r="AB117" s="67">
        <f t="shared" si="44"/>
        <v>1</v>
      </c>
      <c r="AC117" s="67">
        <f t="shared" si="45"/>
        <v>1</v>
      </c>
      <c r="AD117" s="67">
        <f t="shared" si="46"/>
        <v>1</v>
      </c>
      <c r="AE117" s="67">
        <f t="shared" si="47"/>
        <v>1</v>
      </c>
    </row>
    <row r="118" spans="1:31">
      <c r="A118" s="40">
        <f>'бланки '!D122</f>
        <v>117</v>
      </c>
      <c r="B118" s="86" t="str">
        <f>'бланки '!C122</f>
        <v>Муниципальное бюджетное общеобразовательное учреждение «Малоархангельская средняя общеобразовательная школа № 2»</v>
      </c>
      <c r="C118" s="87">
        <v>54</v>
      </c>
      <c r="D118" s="87">
        <v>50</v>
      </c>
      <c r="E118" s="83">
        <v>50</v>
      </c>
      <c r="F118" s="87">
        <v>50</v>
      </c>
      <c r="G118" s="83">
        <v>50</v>
      </c>
      <c r="H118" s="83">
        <v>53</v>
      </c>
      <c r="I118" s="83">
        <v>15</v>
      </c>
      <c r="J118" s="83">
        <v>15</v>
      </c>
      <c r="K118" s="83">
        <v>54</v>
      </c>
      <c r="L118" s="83">
        <v>54</v>
      </c>
      <c r="M118" s="87">
        <v>53</v>
      </c>
      <c r="N118" s="83">
        <v>53</v>
      </c>
      <c r="O118" s="83">
        <v>54</v>
      </c>
      <c r="P118" s="83">
        <v>54</v>
      </c>
      <c r="Q118" s="83">
        <v>54</v>
      </c>
      <c r="R118" s="83">
        <f t="shared" si="24"/>
        <v>117</v>
      </c>
      <c r="S118" s="83">
        <f t="shared" si="25"/>
        <v>53</v>
      </c>
      <c r="T118" s="88">
        <f t="shared" si="26"/>
        <v>117</v>
      </c>
      <c r="U118" s="88" t="str">
        <f t="shared" si="27"/>
        <v>Муниципальное бюджетное общеобразовательное учреждение «Малоархангельская средняя общеобразовательная школа № 2»</v>
      </c>
      <c r="V118" s="67">
        <f t="shared" si="38"/>
        <v>1</v>
      </c>
      <c r="W118" s="67">
        <f t="shared" si="39"/>
        <v>1</v>
      </c>
      <c r="X118" s="67">
        <f t="shared" si="40"/>
        <v>0.98148148148148151</v>
      </c>
      <c r="Y118" s="67">
        <f t="shared" si="41"/>
        <v>1</v>
      </c>
      <c r="Z118" s="67">
        <f t="shared" si="42"/>
        <v>1</v>
      </c>
      <c r="AA118" s="67">
        <f t="shared" si="43"/>
        <v>1</v>
      </c>
      <c r="AB118" s="67">
        <f t="shared" si="44"/>
        <v>1</v>
      </c>
      <c r="AC118" s="67">
        <f t="shared" si="45"/>
        <v>1</v>
      </c>
      <c r="AD118" s="67">
        <f t="shared" si="46"/>
        <v>1</v>
      </c>
      <c r="AE118" s="67">
        <f t="shared" si="47"/>
        <v>1</v>
      </c>
    </row>
    <row r="119" spans="1:31">
      <c r="A119" s="40">
        <f>'бланки '!D123</f>
        <v>118</v>
      </c>
      <c r="B119" s="86" t="str">
        <f>'бланки '!C123</f>
        <v>Муниципальное бюджетное общеобразовательное учреждение «Малоархангельская средняя общеобразовательная школа № 1»</v>
      </c>
      <c r="C119" s="87">
        <v>277</v>
      </c>
      <c r="D119" s="87">
        <v>182</v>
      </c>
      <c r="E119" s="83">
        <v>178</v>
      </c>
      <c r="F119" s="87">
        <v>167</v>
      </c>
      <c r="G119" s="83">
        <v>167</v>
      </c>
      <c r="H119" s="83">
        <v>274</v>
      </c>
      <c r="I119" s="83">
        <v>16</v>
      </c>
      <c r="J119" s="83">
        <v>14</v>
      </c>
      <c r="K119" s="83">
        <v>274</v>
      </c>
      <c r="L119" s="83">
        <v>271</v>
      </c>
      <c r="M119" s="87">
        <v>228</v>
      </c>
      <c r="N119" s="83">
        <v>223</v>
      </c>
      <c r="O119" s="83">
        <v>267</v>
      </c>
      <c r="P119" s="83">
        <v>265</v>
      </c>
      <c r="Q119" s="83">
        <v>265</v>
      </c>
      <c r="R119" s="83">
        <f t="shared" si="24"/>
        <v>118</v>
      </c>
      <c r="S119" s="83">
        <f t="shared" si="25"/>
        <v>274</v>
      </c>
      <c r="T119" s="88">
        <f t="shared" si="26"/>
        <v>118</v>
      </c>
      <c r="U119" s="88" t="str">
        <f t="shared" si="27"/>
        <v>Муниципальное бюджетное общеобразовательное учреждение «Малоархангельская средняя общеобразовательная школа № 1»</v>
      </c>
      <c r="V119" s="67">
        <f t="shared" si="38"/>
        <v>1</v>
      </c>
      <c r="W119" s="67">
        <f t="shared" si="39"/>
        <v>0.97802197802197799</v>
      </c>
      <c r="X119" s="67">
        <f t="shared" si="40"/>
        <v>0.98916967509025266</v>
      </c>
      <c r="Y119" s="67">
        <f t="shared" si="41"/>
        <v>0.875</v>
      </c>
      <c r="Z119" s="67">
        <f t="shared" si="42"/>
        <v>0.98916967509025266</v>
      </c>
      <c r="AA119" s="67">
        <f t="shared" si="43"/>
        <v>0.97833935018050544</v>
      </c>
      <c r="AB119" s="67">
        <f t="shared" si="44"/>
        <v>0.97807017543859653</v>
      </c>
      <c r="AC119" s="67">
        <f t="shared" si="45"/>
        <v>0.96389891696750907</v>
      </c>
      <c r="AD119" s="67">
        <f t="shared" si="46"/>
        <v>0.95667870036101088</v>
      </c>
      <c r="AE119" s="67">
        <f t="shared" si="47"/>
        <v>0.95667870036101088</v>
      </c>
    </row>
    <row r="120" spans="1:31">
      <c r="A120" s="40">
        <f>'бланки '!D124</f>
        <v>119</v>
      </c>
      <c r="B120" s="86" t="str">
        <f>'бланки '!C124</f>
        <v>Муниципальное бюджетное общеобразовательное учреждение Малоархангельского района «Совхозская средняя общеобразовательная школа»</v>
      </c>
      <c r="C120" s="87">
        <v>136</v>
      </c>
      <c r="D120" s="87">
        <v>108</v>
      </c>
      <c r="E120" s="83">
        <v>107</v>
      </c>
      <c r="F120" s="87">
        <v>105</v>
      </c>
      <c r="G120" s="83">
        <v>105</v>
      </c>
      <c r="H120" s="83">
        <v>133</v>
      </c>
      <c r="I120" s="83">
        <v>7</v>
      </c>
      <c r="J120" s="83">
        <v>6</v>
      </c>
      <c r="K120" s="83">
        <v>130</v>
      </c>
      <c r="L120" s="83">
        <v>136</v>
      </c>
      <c r="M120" s="87">
        <v>125</v>
      </c>
      <c r="N120" s="83">
        <v>123</v>
      </c>
      <c r="O120" s="83">
        <v>134</v>
      </c>
      <c r="P120" s="83">
        <v>132</v>
      </c>
      <c r="Q120" s="83">
        <v>134</v>
      </c>
      <c r="R120" s="83">
        <f t="shared" si="24"/>
        <v>119</v>
      </c>
      <c r="S120" s="83">
        <f t="shared" si="25"/>
        <v>133</v>
      </c>
      <c r="T120" s="88">
        <f t="shared" si="26"/>
        <v>119</v>
      </c>
      <c r="U120" s="88" t="str">
        <f t="shared" si="27"/>
        <v>Муниципальное бюджетное общеобразовательное учреждение Малоархангельского района «Совхозская средняя общеобразовательная школа»</v>
      </c>
      <c r="V120" s="67">
        <f t="shared" si="38"/>
        <v>1</v>
      </c>
      <c r="W120" s="67">
        <f t="shared" si="39"/>
        <v>0.9907407407407407</v>
      </c>
      <c r="X120" s="67">
        <f t="shared" si="40"/>
        <v>0.9779411764705882</v>
      </c>
      <c r="Y120" s="67">
        <f t="shared" si="41"/>
        <v>0.8571428571428571</v>
      </c>
      <c r="Z120" s="67">
        <f t="shared" si="42"/>
        <v>0.95588235294117652</v>
      </c>
      <c r="AA120" s="67">
        <f t="shared" si="43"/>
        <v>1</v>
      </c>
      <c r="AB120" s="67">
        <f t="shared" si="44"/>
        <v>0.98399999999999999</v>
      </c>
      <c r="AC120" s="67">
        <f t="shared" si="45"/>
        <v>0.98529411764705888</v>
      </c>
      <c r="AD120" s="67">
        <f t="shared" si="46"/>
        <v>0.97058823529411764</v>
      </c>
      <c r="AE120" s="67">
        <f t="shared" si="47"/>
        <v>0.98529411764705888</v>
      </c>
    </row>
    <row r="121" spans="1:31">
      <c r="A121" s="40">
        <f>'бланки '!D125</f>
        <v>120</v>
      </c>
      <c r="B121" s="86" t="str">
        <f>'бланки '!C125</f>
        <v>Муниципальное бюджетное общеобразовательное учреждение Малоархангельского района «Луковская средняя общеобразовательная школа»</v>
      </c>
      <c r="C121" s="87">
        <v>65</v>
      </c>
      <c r="D121" s="87">
        <v>42</v>
      </c>
      <c r="E121" s="83">
        <v>42</v>
      </c>
      <c r="F121" s="87">
        <v>22</v>
      </c>
      <c r="G121" s="83">
        <v>21</v>
      </c>
      <c r="H121" s="83">
        <v>64</v>
      </c>
      <c r="I121" s="83">
        <v>1</v>
      </c>
      <c r="J121" s="83">
        <v>1</v>
      </c>
      <c r="K121" s="83">
        <v>65</v>
      </c>
      <c r="L121" s="83">
        <v>64</v>
      </c>
      <c r="M121" s="87">
        <v>46</v>
      </c>
      <c r="N121" s="83">
        <v>46</v>
      </c>
      <c r="O121" s="83">
        <v>65</v>
      </c>
      <c r="P121" s="83">
        <v>64</v>
      </c>
      <c r="Q121" s="83">
        <v>65</v>
      </c>
      <c r="R121" s="83">
        <f t="shared" si="24"/>
        <v>120</v>
      </c>
      <c r="S121" s="83">
        <f t="shared" si="25"/>
        <v>64</v>
      </c>
      <c r="T121" s="88">
        <f t="shared" si="26"/>
        <v>120</v>
      </c>
      <c r="U121" s="88" t="str">
        <f t="shared" si="27"/>
        <v>Муниципальное бюджетное общеобразовательное учреждение Малоархангельского района «Луковская средняя общеобразовательная школа»</v>
      </c>
      <c r="V121" s="67">
        <f t="shared" si="38"/>
        <v>0.95454545454545459</v>
      </c>
      <c r="W121" s="67">
        <f t="shared" si="39"/>
        <v>1</v>
      </c>
      <c r="X121" s="67">
        <f t="shared" si="40"/>
        <v>0.98461538461538467</v>
      </c>
      <c r="Y121" s="67">
        <f t="shared" si="41"/>
        <v>1</v>
      </c>
      <c r="Z121" s="67">
        <f t="shared" si="42"/>
        <v>1</v>
      </c>
      <c r="AA121" s="67">
        <f t="shared" si="43"/>
        <v>0.98461538461538467</v>
      </c>
      <c r="AB121" s="67">
        <f t="shared" si="44"/>
        <v>1</v>
      </c>
      <c r="AC121" s="67">
        <f t="shared" si="45"/>
        <v>1</v>
      </c>
      <c r="AD121" s="67">
        <f t="shared" si="46"/>
        <v>0.98461538461538467</v>
      </c>
      <c r="AE121" s="67">
        <f t="shared" si="47"/>
        <v>1</v>
      </c>
    </row>
    <row r="122" spans="1:31">
      <c r="A122" s="40">
        <f>'бланки '!D126</f>
        <v>121</v>
      </c>
      <c r="B122" s="86" t="str">
        <f>'бланки '!C126</f>
        <v>Муниципальное бюджетное общеобразовательное учреждение Малоархангельского района «Каменская средняя общеобразовательная школа»</v>
      </c>
      <c r="C122" s="87">
        <v>26</v>
      </c>
      <c r="D122" s="87">
        <v>25</v>
      </c>
      <c r="E122" s="83">
        <v>25</v>
      </c>
      <c r="F122" s="87">
        <v>25</v>
      </c>
      <c r="G122" s="83">
        <v>25</v>
      </c>
      <c r="H122" s="83">
        <v>26</v>
      </c>
      <c r="I122" s="83">
        <v>7</v>
      </c>
      <c r="J122" s="83">
        <v>6</v>
      </c>
      <c r="K122" s="83">
        <v>25</v>
      </c>
      <c r="L122" s="83">
        <v>25</v>
      </c>
      <c r="M122" s="87">
        <v>24</v>
      </c>
      <c r="N122" s="83">
        <v>24</v>
      </c>
      <c r="O122" s="83">
        <v>26</v>
      </c>
      <c r="P122" s="83">
        <v>25</v>
      </c>
      <c r="Q122" s="83">
        <v>25</v>
      </c>
      <c r="R122" s="83">
        <f t="shared" si="24"/>
        <v>121</v>
      </c>
      <c r="S122" s="83">
        <f t="shared" si="25"/>
        <v>26</v>
      </c>
      <c r="T122" s="88">
        <f t="shared" si="26"/>
        <v>121</v>
      </c>
      <c r="U122" s="88" t="str">
        <f t="shared" si="27"/>
        <v>Муниципальное бюджетное общеобразовательное учреждение Малоархангельского района «Каменская средняя общеобразовательная школа»</v>
      </c>
      <c r="V122" s="67">
        <f t="shared" si="38"/>
        <v>1</v>
      </c>
      <c r="W122" s="67">
        <f t="shared" si="39"/>
        <v>1</v>
      </c>
      <c r="X122" s="67">
        <f t="shared" si="40"/>
        <v>1</v>
      </c>
      <c r="Y122" s="67">
        <f t="shared" si="41"/>
        <v>0.8571428571428571</v>
      </c>
      <c r="Z122" s="67">
        <f t="shared" si="42"/>
        <v>0.96153846153846156</v>
      </c>
      <c r="AA122" s="67">
        <f t="shared" si="43"/>
        <v>0.96153846153846156</v>
      </c>
      <c r="AB122" s="67">
        <f t="shared" si="44"/>
        <v>1</v>
      </c>
      <c r="AC122" s="67">
        <f t="shared" si="45"/>
        <v>1</v>
      </c>
      <c r="AD122" s="67">
        <f t="shared" si="46"/>
        <v>0.96153846153846156</v>
      </c>
      <c r="AE122" s="67">
        <f t="shared" si="47"/>
        <v>0.96153846153846156</v>
      </c>
    </row>
    <row r="123" spans="1:31">
      <c r="A123" s="40">
        <f>'бланки '!D127</f>
        <v>122</v>
      </c>
      <c r="B123" s="86" t="str">
        <f>'бланки '!C127</f>
        <v>Муниципальное бюджетное общеобразовательное учреждение Малоархангельского района «Костинская основная общеобразовательная школа»</v>
      </c>
      <c r="C123" s="87">
        <v>34</v>
      </c>
      <c r="D123" s="87">
        <v>33</v>
      </c>
      <c r="E123" s="83">
        <v>33</v>
      </c>
      <c r="F123" s="87">
        <v>31</v>
      </c>
      <c r="G123" s="83">
        <v>31</v>
      </c>
      <c r="H123" s="83">
        <v>34</v>
      </c>
      <c r="I123" s="83">
        <v>11</v>
      </c>
      <c r="J123" s="83">
        <v>11</v>
      </c>
      <c r="K123" s="83">
        <v>34</v>
      </c>
      <c r="L123" s="83">
        <v>34</v>
      </c>
      <c r="M123" s="87">
        <v>34</v>
      </c>
      <c r="N123" s="83">
        <v>34</v>
      </c>
      <c r="O123" s="83">
        <v>34</v>
      </c>
      <c r="P123" s="83">
        <v>34</v>
      </c>
      <c r="Q123" s="83">
        <v>34</v>
      </c>
      <c r="R123" s="83">
        <f t="shared" si="24"/>
        <v>122</v>
      </c>
      <c r="S123" s="83">
        <f t="shared" si="25"/>
        <v>34</v>
      </c>
      <c r="T123" s="88">
        <f t="shared" si="26"/>
        <v>122</v>
      </c>
      <c r="U123" s="88" t="str">
        <f t="shared" si="27"/>
        <v>Муниципальное бюджетное общеобразовательное учреждение Малоархангельского района «Костинская основная общеобразовательная школа»</v>
      </c>
      <c r="V123" s="67">
        <f t="shared" si="38"/>
        <v>1</v>
      </c>
      <c r="W123" s="67">
        <f t="shared" si="39"/>
        <v>1</v>
      </c>
      <c r="X123" s="67">
        <f t="shared" si="40"/>
        <v>1</v>
      </c>
      <c r="Y123" s="67">
        <f t="shared" si="41"/>
        <v>1</v>
      </c>
      <c r="Z123" s="67">
        <f t="shared" si="42"/>
        <v>1</v>
      </c>
      <c r="AA123" s="67">
        <f t="shared" si="43"/>
        <v>1</v>
      </c>
      <c r="AB123" s="67">
        <f t="shared" si="44"/>
        <v>1</v>
      </c>
      <c r="AC123" s="67">
        <f t="shared" si="45"/>
        <v>1</v>
      </c>
      <c r="AD123" s="67">
        <f t="shared" si="46"/>
        <v>1</v>
      </c>
      <c r="AE123" s="67">
        <f t="shared" si="47"/>
        <v>1</v>
      </c>
    </row>
    <row r="124" spans="1:31">
      <c r="A124" s="40">
        <f>'бланки '!D128</f>
        <v>123</v>
      </c>
      <c r="B124" s="86" t="str">
        <f>'бланки '!C128</f>
        <v>Муниципальное бюджетное общеобразовательное учреждение Малоархангельского района «Губкинская средняя общеобразовательная школа»</v>
      </c>
      <c r="C124" s="87">
        <v>30</v>
      </c>
      <c r="D124" s="87">
        <v>29</v>
      </c>
      <c r="E124" s="83">
        <v>29</v>
      </c>
      <c r="F124" s="87">
        <v>24</v>
      </c>
      <c r="G124" s="83">
        <v>24</v>
      </c>
      <c r="H124" s="83">
        <v>30</v>
      </c>
      <c r="I124" s="83">
        <v>3</v>
      </c>
      <c r="J124" s="83">
        <v>3</v>
      </c>
      <c r="K124" s="83">
        <v>30</v>
      </c>
      <c r="L124" s="83">
        <v>30</v>
      </c>
      <c r="M124" s="87">
        <v>29</v>
      </c>
      <c r="N124" s="83">
        <v>29</v>
      </c>
      <c r="O124" s="83">
        <v>30</v>
      </c>
      <c r="P124" s="83">
        <v>30</v>
      </c>
      <c r="Q124" s="83">
        <v>30</v>
      </c>
      <c r="R124" s="83">
        <f t="shared" si="24"/>
        <v>123</v>
      </c>
      <c r="S124" s="83">
        <f t="shared" si="25"/>
        <v>30</v>
      </c>
      <c r="T124" s="88">
        <f t="shared" si="26"/>
        <v>123</v>
      </c>
      <c r="U124" s="88" t="str">
        <f t="shared" si="27"/>
        <v>Муниципальное бюджетное общеобразовательное учреждение Малоархангельского района «Губкинская средняя общеобразовательная школа»</v>
      </c>
      <c r="V124" s="67">
        <f t="shared" si="38"/>
        <v>1</v>
      </c>
      <c r="W124" s="67">
        <f t="shared" si="39"/>
        <v>1</v>
      </c>
      <c r="X124" s="67">
        <f t="shared" si="40"/>
        <v>1</v>
      </c>
      <c r="Y124" s="67">
        <f t="shared" si="41"/>
        <v>1</v>
      </c>
      <c r="Z124" s="67">
        <f t="shared" si="42"/>
        <v>1</v>
      </c>
      <c r="AA124" s="67">
        <f t="shared" si="43"/>
        <v>1</v>
      </c>
      <c r="AB124" s="67">
        <f t="shared" si="44"/>
        <v>1</v>
      </c>
      <c r="AC124" s="67">
        <f t="shared" si="45"/>
        <v>1</v>
      </c>
      <c r="AD124" s="67">
        <f t="shared" si="46"/>
        <v>1</v>
      </c>
      <c r="AE124" s="67">
        <f t="shared" si="47"/>
        <v>1</v>
      </c>
    </row>
    <row r="125" spans="1:31">
      <c r="A125" s="40">
        <f>'бланки '!D129</f>
        <v>124</v>
      </c>
      <c r="B125" s="86" t="str">
        <f>'бланки '!C129</f>
        <v>Муниципальное бюджетное общеобразовательное учреждение Малоархангельского района «Ивановская средняя общеобразовательная школа»</v>
      </c>
      <c r="C125" s="87">
        <v>26</v>
      </c>
      <c r="D125" s="87">
        <v>19</v>
      </c>
      <c r="E125" s="83">
        <v>19</v>
      </c>
      <c r="F125" s="87">
        <v>16</v>
      </c>
      <c r="G125" s="83">
        <v>16</v>
      </c>
      <c r="H125" s="83">
        <v>25</v>
      </c>
      <c r="I125" s="83">
        <v>1</v>
      </c>
      <c r="J125" s="83">
        <v>1</v>
      </c>
      <c r="K125" s="83">
        <v>25</v>
      </c>
      <c r="L125" s="83">
        <v>26</v>
      </c>
      <c r="M125" s="87">
        <v>25</v>
      </c>
      <c r="N125" s="83">
        <v>25</v>
      </c>
      <c r="O125" s="83">
        <v>26</v>
      </c>
      <c r="P125" s="83">
        <v>26</v>
      </c>
      <c r="Q125" s="83">
        <v>26</v>
      </c>
      <c r="R125" s="83">
        <f t="shared" si="24"/>
        <v>124</v>
      </c>
      <c r="S125" s="83">
        <f t="shared" si="25"/>
        <v>25</v>
      </c>
      <c r="T125" s="88">
        <f t="shared" si="26"/>
        <v>124</v>
      </c>
      <c r="U125" s="88" t="str">
        <f t="shared" si="27"/>
        <v>Муниципальное бюджетное общеобразовательное учреждение Малоархангельского района «Ивановская средняя общеобразовательная школа»</v>
      </c>
      <c r="V125" s="67">
        <f t="shared" si="38"/>
        <v>1</v>
      </c>
      <c r="W125" s="67">
        <f t="shared" si="39"/>
        <v>1</v>
      </c>
      <c r="X125" s="67">
        <f t="shared" si="40"/>
        <v>0.96153846153846156</v>
      </c>
      <c r="Y125" s="67">
        <f t="shared" si="41"/>
        <v>1</v>
      </c>
      <c r="Z125" s="67">
        <f t="shared" si="42"/>
        <v>0.96153846153846156</v>
      </c>
      <c r="AA125" s="67">
        <f t="shared" si="43"/>
        <v>1</v>
      </c>
      <c r="AB125" s="67">
        <f t="shared" si="44"/>
        <v>1</v>
      </c>
      <c r="AC125" s="67">
        <f t="shared" si="45"/>
        <v>1</v>
      </c>
      <c r="AD125" s="67">
        <f t="shared" si="46"/>
        <v>1</v>
      </c>
      <c r="AE125" s="67">
        <f t="shared" si="47"/>
        <v>1</v>
      </c>
    </row>
    <row r="126" spans="1:31">
      <c r="A126" s="40">
        <f>'бланки '!D130</f>
        <v>125</v>
      </c>
      <c r="B126" s="86" t="str">
        <f>'бланки '!C130</f>
        <v>Муниципальное бюджетное общеобразовательное учреждение Малоархангельского района «Архаровская основная общеобразовательная школа»</v>
      </c>
      <c r="C126" s="87">
        <v>27</v>
      </c>
      <c r="D126" s="87">
        <v>23</v>
      </c>
      <c r="E126" s="83">
        <v>23</v>
      </c>
      <c r="F126" s="87">
        <v>22</v>
      </c>
      <c r="G126" s="83">
        <v>22</v>
      </c>
      <c r="H126" s="83">
        <v>26</v>
      </c>
      <c r="I126" s="83">
        <v>2</v>
      </c>
      <c r="J126" s="83">
        <v>2</v>
      </c>
      <c r="K126" s="83">
        <v>27</v>
      </c>
      <c r="L126" s="83">
        <v>27</v>
      </c>
      <c r="M126" s="87">
        <v>26</v>
      </c>
      <c r="N126" s="83">
        <v>26</v>
      </c>
      <c r="O126" s="83">
        <v>27</v>
      </c>
      <c r="P126" s="83">
        <v>27</v>
      </c>
      <c r="Q126" s="83">
        <v>27</v>
      </c>
      <c r="R126" s="83">
        <f t="shared" si="24"/>
        <v>125</v>
      </c>
      <c r="S126" s="83">
        <f t="shared" si="25"/>
        <v>26</v>
      </c>
      <c r="T126" s="88">
        <f t="shared" si="26"/>
        <v>125</v>
      </c>
      <c r="U126" s="88" t="str">
        <f t="shared" si="27"/>
        <v>Муниципальное бюджетное общеобразовательное учреждение Малоархангельского района «Архаровская основная общеобразовательная школа»</v>
      </c>
      <c r="V126" s="67">
        <f t="shared" si="38"/>
        <v>1</v>
      </c>
      <c r="W126" s="67">
        <f t="shared" si="39"/>
        <v>1</v>
      </c>
      <c r="X126" s="67">
        <f t="shared" si="40"/>
        <v>0.96296296296296291</v>
      </c>
      <c r="Y126" s="67">
        <f t="shared" si="41"/>
        <v>1</v>
      </c>
      <c r="Z126" s="67">
        <f t="shared" si="42"/>
        <v>1</v>
      </c>
      <c r="AA126" s="67">
        <f t="shared" si="43"/>
        <v>1</v>
      </c>
      <c r="AB126" s="67">
        <f t="shared" si="44"/>
        <v>1</v>
      </c>
      <c r="AC126" s="67">
        <f t="shared" si="45"/>
        <v>1</v>
      </c>
      <c r="AD126" s="67">
        <f t="shared" si="46"/>
        <v>1</v>
      </c>
      <c r="AE126" s="67">
        <f t="shared" si="47"/>
        <v>1</v>
      </c>
    </row>
    <row r="127" spans="1:31">
      <c r="A127" s="40">
        <f>'бланки '!D131</f>
        <v>126</v>
      </c>
      <c r="B127" s="86" t="str">
        <f>'бланки '!C131</f>
        <v>Муниципальное бюджетное общеобразовательное учреждение – средняя общеобразовательная школа № 2 п. Нарышкино Урицкого района Орловской области</v>
      </c>
      <c r="C127" s="87">
        <v>491</v>
      </c>
      <c r="D127" s="87">
        <v>336</v>
      </c>
      <c r="E127" s="83">
        <v>331</v>
      </c>
      <c r="F127" s="87">
        <v>340</v>
      </c>
      <c r="G127" s="83">
        <v>338</v>
      </c>
      <c r="H127" s="83">
        <v>484</v>
      </c>
      <c r="I127" s="83">
        <v>104</v>
      </c>
      <c r="J127" s="83">
        <v>97</v>
      </c>
      <c r="K127" s="83">
        <v>490</v>
      </c>
      <c r="L127" s="83">
        <v>469</v>
      </c>
      <c r="M127" s="87">
        <v>367</v>
      </c>
      <c r="N127" s="83">
        <v>363</v>
      </c>
      <c r="O127" s="83">
        <v>479</v>
      </c>
      <c r="P127" s="83">
        <v>482</v>
      </c>
      <c r="Q127" s="83">
        <v>491</v>
      </c>
      <c r="R127" s="83">
        <f t="shared" si="24"/>
        <v>126</v>
      </c>
      <c r="S127" s="83">
        <f t="shared" si="25"/>
        <v>484</v>
      </c>
      <c r="T127" s="88">
        <f t="shared" si="26"/>
        <v>126</v>
      </c>
      <c r="U127" s="88" t="str">
        <f t="shared" si="27"/>
        <v>Муниципальное бюджетное общеобразовательное учреждение – средняя общеобразовательная школа № 2 п. Нарышкино Урицкого района Орловской области</v>
      </c>
      <c r="V127" s="67">
        <f t="shared" si="38"/>
        <v>0.99411764705882355</v>
      </c>
      <c r="W127" s="67">
        <f t="shared" si="39"/>
        <v>0.98511904761904767</v>
      </c>
      <c r="X127" s="67">
        <f t="shared" si="40"/>
        <v>0.98574338085539714</v>
      </c>
      <c r="Y127" s="67">
        <f t="shared" si="41"/>
        <v>0.93269230769230771</v>
      </c>
      <c r="Z127" s="67">
        <f t="shared" si="42"/>
        <v>0.99796334012219956</v>
      </c>
      <c r="AA127" s="67">
        <f t="shared" si="43"/>
        <v>0.95519348268839099</v>
      </c>
      <c r="AB127" s="67">
        <f t="shared" si="44"/>
        <v>0.98910081743869205</v>
      </c>
      <c r="AC127" s="67">
        <f t="shared" si="45"/>
        <v>0.97556008146639506</v>
      </c>
      <c r="AD127" s="67">
        <f t="shared" si="46"/>
        <v>0.98167006109979638</v>
      </c>
      <c r="AE127" s="67">
        <f t="shared" si="47"/>
        <v>1</v>
      </c>
    </row>
    <row r="128" spans="1:31">
      <c r="A128" s="40">
        <f>'бланки '!D132</f>
        <v>127</v>
      </c>
      <c r="B128" s="86" t="str">
        <f>'бланки '!C132</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28" s="87">
        <v>575</v>
      </c>
      <c r="D128" s="87">
        <v>407</v>
      </c>
      <c r="E128" s="83">
        <v>401</v>
      </c>
      <c r="F128" s="87">
        <v>403</v>
      </c>
      <c r="G128" s="83">
        <v>395</v>
      </c>
      <c r="H128" s="83">
        <v>571</v>
      </c>
      <c r="I128" s="83">
        <v>18</v>
      </c>
      <c r="J128" s="83">
        <v>14</v>
      </c>
      <c r="K128" s="83">
        <v>575</v>
      </c>
      <c r="L128" s="83">
        <v>565</v>
      </c>
      <c r="M128" s="87">
        <v>437</v>
      </c>
      <c r="N128" s="83">
        <v>421</v>
      </c>
      <c r="O128" s="83">
        <v>572</v>
      </c>
      <c r="P128" s="83">
        <v>558</v>
      </c>
      <c r="Q128" s="83">
        <v>552</v>
      </c>
      <c r="R128" s="83">
        <f t="shared" si="24"/>
        <v>127</v>
      </c>
      <c r="S128" s="83">
        <f t="shared" si="25"/>
        <v>571</v>
      </c>
      <c r="T128" s="88">
        <f t="shared" si="26"/>
        <v>127</v>
      </c>
      <c r="U128" s="88" t="str">
        <f t="shared" si="27"/>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V128" s="67">
        <f t="shared" si="38"/>
        <v>0.98014888337468986</v>
      </c>
      <c r="W128" s="67">
        <f t="shared" si="39"/>
        <v>0.98525798525798525</v>
      </c>
      <c r="X128" s="67">
        <f t="shared" si="40"/>
        <v>0.99304347826086958</v>
      </c>
      <c r="Y128" s="67">
        <f t="shared" si="41"/>
        <v>0.77777777777777779</v>
      </c>
      <c r="Z128" s="67">
        <f t="shared" si="42"/>
        <v>1</v>
      </c>
      <c r="AA128" s="67">
        <f t="shared" si="43"/>
        <v>0.9826086956521739</v>
      </c>
      <c r="AB128" s="67">
        <f t="shared" si="44"/>
        <v>0.96338672768878719</v>
      </c>
      <c r="AC128" s="67">
        <f t="shared" si="45"/>
        <v>0.99478260869565216</v>
      </c>
      <c r="AD128" s="67">
        <f t="shared" si="46"/>
        <v>0.97043478260869565</v>
      </c>
      <c r="AE128" s="67">
        <f t="shared" si="47"/>
        <v>0.96</v>
      </c>
    </row>
    <row r="129" spans="1:31">
      <c r="A129" s="40">
        <f>'бланки '!D133</f>
        <v>128</v>
      </c>
      <c r="B129" s="86" t="str">
        <f>'бланки '!C133</f>
        <v>Муниципальное бюджетное общеобразовательное учреждение Бунинская средняя общеобразовательная школа Урицкого района Орловской области</v>
      </c>
      <c r="C129" s="87">
        <v>38</v>
      </c>
      <c r="D129" s="87">
        <v>38</v>
      </c>
      <c r="E129" s="83">
        <v>38</v>
      </c>
      <c r="F129" s="87">
        <v>37</v>
      </c>
      <c r="G129" s="83">
        <v>37</v>
      </c>
      <c r="H129" s="83">
        <v>38</v>
      </c>
      <c r="I129" s="83">
        <v>5</v>
      </c>
      <c r="J129" s="83">
        <v>5</v>
      </c>
      <c r="K129" s="83">
        <v>37</v>
      </c>
      <c r="L129" s="83">
        <v>37</v>
      </c>
      <c r="M129" s="87">
        <v>37</v>
      </c>
      <c r="N129" s="83">
        <v>36</v>
      </c>
      <c r="O129" s="83">
        <v>37</v>
      </c>
      <c r="P129" s="83">
        <v>37</v>
      </c>
      <c r="Q129" s="83">
        <v>37</v>
      </c>
      <c r="R129" s="83">
        <f t="shared" si="24"/>
        <v>128</v>
      </c>
      <c r="S129" s="83">
        <f t="shared" si="25"/>
        <v>38</v>
      </c>
      <c r="T129" s="88">
        <f t="shared" si="26"/>
        <v>128</v>
      </c>
      <c r="U129" s="88" t="str">
        <f t="shared" si="27"/>
        <v>Муниципальное бюджетное общеобразовательное учреждение Бунинская средняя общеобразовательная школа Урицкого района Орловской области</v>
      </c>
      <c r="V129" s="67">
        <f t="shared" si="38"/>
        <v>1</v>
      </c>
      <c r="W129" s="67">
        <f t="shared" si="39"/>
        <v>1</v>
      </c>
      <c r="X129" s="67">
        <f t="shared" si="40"/>
        <v>1</v>
      </c>
      <c r="Y129" s="67">
        <f t="shared" si="41"/>
        <v>1</v>
      </c>
      <c r="Z129" s="67">
        <f t="shared" si="42"/>
        <v>0.97368421052631582</v>
      </c>
      <c r="AA129" s="67">
        <f t="shared" si="43"/>
        <v>0.97368421052631582</v>
      </c>
      <c r="AB129" s="67">
        <f t="shared" si="44"/>
        <v>0.97297297297297303</v>
      </c>
      <c r="AC129" s="67">
        <f t="shared" si="45"/>
        <v>0.97368421052631582</v>
      </c>
      <c r="AD129" s="67">
        <f t="shared" si="46"/>
        <v>0.97368421052631582</v>
      </c>
      <c r="AE129" s="67">
        <f t="shared" si="47"/>
        <v>0.97368421052631582</v>
      </c>
    </row>
    <row r="130" spans="1:31">
      <c r="A130" s="40">
        <f>'бланки '!D134</f>
        <v>129</v>
      </c>
      <c r="B130" s="86" t="str">
        <f>'бланки '!C134</f>
        <v>Муниципальное бюджетное общеобразовательное учреждение – Подзаваловская средняя общеобразовательная школа Урицкого района Орловской области</v>
      </c>
      <c r="C130" s="87">
        <v>71</v>
      </c>
      <c r="D130" s="87">
        <v>64</v>
      </c>
      <c r="E130" s="83">
        <v>64</v>
      </c>
      <c r="F130" s="87">
        <v>55</v>
      </c>
      <c r="G130" s="83">
        <v>55</v>
      </c>
      <c r="H130" s="83">
        <v>69</v>
      </c>
      <c r="I130" s="83">
        <v>12</v>
      </c>
      <c r="J130" s="83">
        <v>12</v>
      </c>
      <c r="K130" s="83">
        <v>70</v>
      </c>
      <c r="L130" s="83">
        <v>71</v>
      </c>
      <c r="M130" s="87">
        <v>68</v>
      </c>
      <c r="N130" s="83">
        <v>67</v>
      </c>
      <c r="O130" s="83">
        <v>70</v>
      </c>
      <c r="P130" s="83">
        <v>71</v>
      </c>
      <c r="Q130" s="83">
        <v>70</v>
      </c>
      <c r="R130" s="83">
        <f t="shared" si="24"/>
        <v>129</v>
      </c>
      <c r="S130" s="83">
        <f t="shared" si="25"/>
        <v>69</v>
      </c>
      <c r="T130" s="88">
        <f t="shared" si="26"/>
        <v>129</v>
      </c>
      <c r="U130" s="88" t="str">
        <f t="shared" si="27"/>
        <v>Муниципальное бюджетное общеобразовательное учреждение – Подзаваловская средняя общеобразовательная школа Урицкого района Орловской области</v>
      </c>
      <c r="V130" s="67">
        <f t="shared" ref="V130:V191" si="48">G130/F130</f>
        <v>1</v>
      </c>
      <c r="W130" s="67">
        <f t="shared" ref="W130:W191" si="49">E130/D130</f>
        <v>1</v>
      </c>
      <c r="X130" s="67">
        <f t="shared" ref="X130:X191" si="50">H130/$C130</f>
        <v>0.971830985915493</v>
      </c>
      <c r="Y130" s="67">
        <f t="shared" ref="Y130:Y191" si="51">J130/I130</f>
        <v>1</v>
      </c>
      <c r="Z130" s="67">
        <f t="shared" ref="Z130:Z191" si="52">K130/$C130</f>
        <v>0.9859154929577465</v>
      </c>
      <c r="AA130" s="67">
        <f t="shared" ref="AA130:AA191" si="53">L130/$C130</f>
        <v>1</v>
      </c>
      <c r="AB130" s="67">
        <f t="shared" ref="AB130:AB191" si="54">N130/M130</f>
        <v>0.98529411764705888</v>
      </c>
      <c r="AC130" s="67">
        <f t="shared" ref="AC130:AC191" si="55">O130/$C130</f>
        <v>0.9859154929577465</v>
      </c>
      <c r="AD130" s="67">
        <f t="shared" ref="AD130:AD191" si="56">P130/$C130</f>
        <v>1</v>
      </c>
      <c r="AE130" s="67">
        <f t="shared" ref="AE130:AE191" si="57">Q130/$C130</f>
        <v>0.9859154929577465</v>
      </c>
    </row>
    <row r="131" spans="1:31">
      <c r="A131" s="40">
        <f>'бланки '!D135</f>
        <v>130</v>
      </c>
      <c r="B131" s="86" t="str">
        <f>'бланки '!C135</f>
        <v>Муниципальное бюджетное общеобразовательное учреждение Максимовская основная общеобразовательная школа Урицкого района Орловской области</v>
      </c>
      <c r="C131" s="87">
        <v>45</v>
      </c>
      <c r="D131" s="87">
        <v>44</v>
      </c>
      <c r="E131" s="83">
        <v>44</v>
      </c>
      <c r="F131" s="87">
        <v>40</v>
      </c>
      <c r="G131" s="83">
        <v>40</v>
      </c>
      <c r="H131" s="83">
        <v>45</v>
      </c>
      <c r="I131" s="83">
        <v>5</v>
      </c>
      <c r="J131" s="83">
        <v>4</v>
      </c>
      <c r="K131" s="83">
        <v>45</v>
      </c>
      <c r="L131" s="83">
        <v>45</v>
      </c>
      <c r="M131" s="87">
        <v>44</v>
      </c>
      <c r="N131" s="83">
        <v>44</v>
      </c>
      <c r="O131" s="83">
        <v>45</v>
      </c>
      <c r="P131" s="83">
        <v>45</v>
      </c>
      <c r="Q131" s="83">
        <v>45</v>
      </c>
      <c r="R131" s="83">
        <f t="shared" ref="R131:R194" si="58">A131</f>
        <v>130</v>
      </c>
      <c r="S131" s="83">
        <f t="shared" ref="S131:S194" si="59">ROUNDUP(H131,0)</f>
        <v>45</v>
      </c>
      <c r="T131" s="88">
        <f t="shared" ref="T131:T194" si="60">A131</f>
        <v>130</v>
      </c>
      <c r="U131" s="88" t="str">
        <f t="shared" si="27"/>
        <v>Муниципальное бюджетное общеобразовательное учреждение Максимовская основная общеобразовательная школа Урицкого района Орловской области</v>
      </c>
      <c r="V131" s="67">
        <f t="shared" si="48"/>
        <v>1</v>
      </c>
      <c r="W131" s="67">
        <f t="shared" si="49"/>
        <v>1</v>
      </c>
      <c r="X131" s="67">
        <f t="shared" si="50"/>
        <v>1</v>
      </c>
      <c r="Y131" s="67">
        <f t="shared" si="51"/>
        <v>0.8</v>
      </c>
      <c r="Z131" s="67">
        <f t="shared" si="52"/>
        <v>1</v>
      </c>
      <c r="AA131" s="67">
        <f t="shared" si="53"/>
        <v>1</v>
      </c>
      <c r="AB131" s="67">
        <f t="shared" si="54"/>
        <v>1</v>
      </c>
      <c r="AC131" s="67">
        <f t="shared" si="55"/>
        <v>1</v>
      </c>
      <c r="AD131" s="67">
        <f t="shared" si="56"/>
        <v>1</v>
      </c>
      <c r="AE131" s="67">
        <f t="shared" si="57"/>
        <v>1</v>
      </c>
    </row>
    <row r="132" spans="1:31">
      <c r="A132" s="40">
        <f>'бланки '!D136</f>
        <v>131</v>
      </c>
      <c r="B132" s="86" t="str">
        <f>'бланки '!C136</f>
        <v>Муниципальное бюджетное общеобразовательное учреждение Муравлевская средняя общеобразовательная школа Урицкого района Орловской области</v>
      </c>
      <c r="C132" s="87">
        <v>17</v>
      </c>
      <c r="D132" s="87">
        <v>17</v>
      </c>
      <c r="E132" s="83">
        <v>17</v>
      </c>
      <c r="F132" s="87">
        <v>14</v>
      </c>
      <c r="G132" s="83">
        <v>14</v>
      </c>
      <c r="H132" s="83">
        <v>17</v>
      </c>
      <c r="I132" s="83">
        <v>1</v>
      </c>
      <c r="J132" s="83">
        <v>1</v>
      </c>
      <c r="K132" s="83">
        <v>17</v>
      </c>
      <c r="L132" s="83">
        <v>17</v>
      </c>
      <c r="M132" s="87">
        <v>16</v>
      </c>
      <c r="N132" s="83">
        <v>16</v>
      </c>
      <c r="O132" s="83">
        <v>17</v>
      </c>
      <c r="P132" s="83">
        <v>17</v>
      </c>
      <c r="Q132" s="83">
        <v>17</v>
      </c>
      <c r="R132" s="83">
        <f t="shared" si="58"/>
        <v>131</v>
      </c>
      <c r="S132" s="83">
        <f t="shared" si="59"/>
        <v>17</v>
      </c>
      <c r="T132" s="88">
        <f t="shared" si="60"/>
        <v>131</v>
      </c>
      <c r="U132" s="88" t="str">
        <f t="shared" ref="U132:U192" si="61">B132</f>
        <v>Муниципальное бюджетное общеобразовательное учреждение Муравлевская средняя общеобразовательная школа Урицкого района Орловской области</v>
      </c>
      <c r="V132" s="67">
        <f t="shared" si="48"/>
        <v>1</v>
      </c>
      <c r="W132" s="67">
        <f t="shared" si="49"/>
        <v>1</v>
      </c>
      <c r="X132" s="67">
        <f t="shared" si="50"/>
        <v>1</v>
      </c>
      <c r="Y132" s="67">
        <f t="shared" si="51"/>
        <v>1</v>
      </c>
      <c r="Z132" s="67">
        <f t="shared" si="52"/>
        <v>1</v>
      </c>
      <c r="AA132" s="67">
        <f t="shared" si="53"/>
        <v>1</v>
      </c>
      <c r="AB132" s="67">
        <f t="shared" si="54"/>
        <v>1</v>
      </c>
      <c r="AC132" s="67">
        <f t="shared" si="55"/>
        <v>1</v>
      </c>
      <c r="AD132" s="67">
        <f t="shared" si="56"/>
        <v>1</v>
      </c>
      <c r="AE132" s="67">
        <f t="shared" si="57"/>
        <v>1</v>
      </c>
    </row>
    <row r="133" spans="1:31">
      <c r="A133" s="40">
        <f>'бланки '!D137</f>
        <v>132</v>
      </c>
      <c r="B133" s="86" t="str">
        <f>'бланки '!C137</f>
        <v>Муниципальное бюджетное общеобразовательное учреждение «Первомайская основная общеобразовательная школа» Урицкого района Орловской области</v>
      </c>
      <c r="C133" s="87">
        <v>60</v>
      </c>
      <c r="D133" s="87">
        <v>57</v>
      </c>
      <c r="E133" s="83">
        <v>57</v>
      </c>
      <c r="F133" s="87">
        <v>57</v>
      </c>
      <c r="G133" s="83">
        <v>57</v>
      </c>
      <c r="H133" s="83">
        <v>58</v>
      </c>
      <c r="I133" s="83">
        <v>2</v>
      </c>
      <c r="J133" s="83">
        <v>2</v>
      </c>
      <c r="K133" s="83">
        <v>60</v>
      </c>
      <c r="L133" s="83">
        <v>60</v>
      </c>
      <c r="M133" s="87">
        <v>59</v>
      </c>
      <c r="N133" s="83">
        <v>59</v>
      </c>
      <c r="O133" s="83">
        <v>60</v>
      </c>
      <c r="P133" s="83">
        <v>59</v>
      </c>
      <c r="Q133" s="83">
        <v>60</v>
      </c>
      <c r="R133" s="83">
        <f t="shared" si="58"/>
        <v>132</v>
      </c>
      <c r="S133" s="83">
        <f t="shared" si="59"/>
        <v>58</v>
      </c>
      <c r="T133" s="88">
        <f t="shared" si="60"/>
        <v>132</v>
      </c>
      <c r="U133" s="88" t="str">
        <f t="shared" si="61"/>
        <v>Муниципальное бюджетное общеобразовательное учреждение «Первомайская основная общеобразовательная школа» Урицкого района Орловской области</v>
      </c>
      <c r="V133" s="67">
        <f t="shared" si="48"/>
        <v>1</v>
      </c>
      <c r="W133" s="67">
        <f t="shared" si="49"/>
        <v>1</v>
      </c>
      <c r="X133" s="67">
        <f t="shared" si="50"/>
        <v>0.96666666666666667</v>
      </c>
      <c r="Y133" s="67">
        <f t="shared" si="51"/>
        <v>1</v>
      </c>
      <c r="Z133" s="67">
        <f t="shared" si="52"/>
        <v>1</v>
      </c>
      <c r="AA133" s="67">
        <f t="shared" si="53"/>
        <v>1</v>
      </c>
      <c r="AB133" s="67">
        <f t="shared" si="54"/>
        <v>1</v>
      </c>
      <c r="AC133" s="67">
        <f t="shared" si="55"/>
        <v>1</v>
      </c>
      <c r="AD133" s="67">
        <f t="shared" si="56"/>
        <v>0.98333333333333328</v>
      </c>
      <c r="AE133" s="67">
        <f t="shared" si="57"/>
        <v>1</v>
      </c>
    </row>
    <row r="134" spans="1:31">
      <c r="A134" s="40">
        <f>'бланки '!D138</f>
        <v>133</v>
      </c>
      <c r="B134" s="86" t="str">
        <f>'бланки '!C138</f>
        <v>Муниципальное бюджетное общеобразовательное учреждение – Богдановская средняя общеобразовательная школа Урицкого района Орловской области</v>
      </c>
      <c r="C134" s="87">
        <v>22</v>
      </c>
      <c r="D134" s="87">
        <v>22</v>
      </c>
      <c r="E134" s="83">
        <v>22</v>
      </c>
      <c r="F134" s="87">
        <v>21</v>
      </c>
      <c r="G134" s="83">
        <v>21</v>
      </c>
      <c r="H134" s="83">
        <v>22</v>
      </c>
      <c r="I134" s="83">
        <v>8</v>
      </c>
      <c r="J134" s="83">
        <v>8</v>
      </c>
      <c r="K134" s="83">
        <v>22</v>
      </c>
      <c r="L134" s="83">
        <v>22</v>
      </c>
      <c r="M134" s="87">
        <v>22</v>
      </c>
      <c r="N134" s="83">
        <v>22</v>
      </c>
      <c r="O134" s="83">
        <v>22</v>
      </c>
      <c r="P134" s="83">
        <v>22</v>
      </c>
      <c r="Q134" s="83">
        <v>22</v>
      </c>
      <c r="R134" s="83">
        <f t="shared" si="58"/>
        <v>133</v>
      </c>
      <c r="S134" s="83">
        <f t="shared" si="59"/>
        <v>22</v>
      </c>
      <c r="T134" s="88">
        <f t="shared" si="60"/>
        <v>133</v>
      </c>
      <c r="U134" s="88" t="str">
        <f t="shared" si="61"/>
        <v>Муниципальное бюджетное общеобразовательное учреждение – Богдановская средняя общеобразовательная школа Урицкого района Орловской области</v>
      </c>
      <c r="V134" s="67">
        <f t="shared" si="48"/>
        <v>1</v>
      </c>
      <c r="W134" s="67">
        <f t="shared" si="49"/>
        <v>1</v>
      </c>
      <c r="X134" s="67">
        <f t="shared" si="50"/>
        <v>1</v>
      </c>
      <c r="Y134" s="67">
        <f t="shared" si="51"/>
        <v>1</v>
      </c>
      <c r="Z134" s="67">
        <f t="shared" si="52"/>
        <v>1</v>
      </c>
      <c r="AA134" s="67">
        <f t="shared" si="53"/>
        <v>1</v>
      </c>
      <c r="AB134" s="67">
        <f t="shared" si="54"/>
        <v>1</v>
      </c>
      <c r="AC134" s="67">
        <f t="shared" si="55"/>
        <v>1</v>
      </c>
      <c r="AD134" s="67">
        <f t="shared" si="56"/>
        <v>1</v>
      </c>
      <c r="AE134" s="67">
        <f t="shared" si="57"/>
        <v>1</v>
      </c>
    </row>
    <row r="135" spans="1:31">
      <c r="A135" s="40">
        <f>'бланки '!D139</f>
        <v>134</v>
      </c>
      <c r="B135" s="86" t="str">
        <f>'бланки '!C139</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5" s="87">
        <v>52</v>
      </c>
      <c r="D135" s="87">
        <v>46</v>
      </c>
      <c r="E135" s="83">
        <v>46</v>
      </c>
      <c r="F135" s="87">
        <v>38</v>
      </c>
      <c r="G135" s="83">
        <v>38</v>
      </c>
      <c r="H135" s="83">
        <v>52</v>
      </c>
      <c r="I135" s="83">
        <v>5</v>
      </c>
      <c r="J135" s="83">
        <v>5</v>
      </c>
      <c r="K135" s="83">
        <v>52</v>
      </c>
      <c r="L135" s="83">
        <v>51</v>
      </c>
      <c r="M135" s="87">
        <v>43</v>
      </c>
      <c r="N135" s="83">
        <v>43</v>
      </c>
      <c r="O135" s="83">
        <v>50</v>
      </c>
      <c r="P135" s="83">
        <v>52</v>
      </c>
      <c r="Q135" s="83">
        <v>50</v>
      </c>
      <c r="R135" s="83">
        <f t="shared" si="58"/>
        <v>134</v>
      </c>
      <c r="S135" s="83">
        <f t="shared" si="59"/>
        <v>52</v>
      </c>
      <c r="T135" s="88">
        <f t="shared" si="60"/>
        <v>134</v>
      </c>
      <c r="U135" s="88" t="str">
        <f t="shared" si="61"/>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V135" s="67">
        <f t="shared" si="48"/>
        <v>1</v>
      </c>
      <c r="W135" s="67">
        <f t="shared" si="49"/>
        <v>1</v>
      </c>
      <c r="X135" s="67">
        <f t="shared" si="50"/>
        <v>1</v>
      </c>
      <c r="Y135" s="67">
        <f t="shared" si="51"/>
        <v>1</v>
      </c>
      <c r="Z135" s="67">
        <f t="shared" si="52"/>
        <v>1</v>
      </c>
      <c r="AA135" s="67">
        <f t="shared" si="53"/>
        <v>0.98076923076923073</v>
      </c>
      <c r="AB135" s="67">
        <f t="shared" si="54"/>
        <v>1</v>
      </c>
      <c r="AC135" s="67">
        <f t="shared" si="55"/>
        <v>0.96153846153846156</v>
      </c>
      <c r="AD135" s="67">
        <f t="shared" si="56"/>
        <v>1</v>
      </c>
      <c r="AE135" s="67">
        <f t="shared" si="57"/>
        <v>0.96153846153846156</v>
      </c>
    </row>
    <row r="136" spans="1:31">
      <c r="A136" s="40">
        <f>'бланки '!D140</f>
        <v>135</v>
      </c>
      <c r="B136" s="86" t="str">
        <f>'бланки '!C140</f>
        <v>Муниципальное бюджетное общеобразовательное учреждение – Теляковская основная общеобразовательная школа Урицкого района Орловской области</v>
      </c>
      <c r="C136" s="87">
        <v>26</v>
      </c>
      <c r="D136" s="87">
        <v>25</v>
      </c>
      <c r="E136" s="83">
        <v>25</v>
      </c>
      <c r="F136" s="87">
        <v>24</v>
      </c>
      <c r="G136" s="83">
        <v>24</v>
      </c>
      <c r="H136" s="83">
        <v>26</v>
      </c>
      <c r="I136" s="83">
        <v>12</v>
      </c>
      <c r="J136" s="83">
        <v>10</v>
      </c>
      <c r="K136" s="83">
        <v>26</v>
      </c>
      <c r="L136" s="83">
        <v>26</v>
      </c>
      <c r="M136" s="87">
        <v>25</v>
      </c>
      <c r="N136" s="83">
        <v>25</v>
      </c>
      <c r="O136" s="83">
        <v>26</v>
      </c>
      <c r="P136" s="83">
        <v>25</v>
      </c>
      <c r="Q136" s="83">
        <v>26</v>
      </c>
      <c r="R136" s="83">
        <f t="shared" si="58"/>
        <v>135</v>
      </c>
      <c r="S136" s="83">
        <f t="shared" si="59"/>
        <v>26</v>
      </c>
      <c r="T136" s="88">
        <f t="shared" si="60"/>
        <v>135</v>
      </c>
      <c r="U136" s="88" t="str">
        <f t="shared" si="61"/>
        <v>Муниципальное бюджетное общеобразовательное учреждение – Теляковская основная общеобразовательная школа Урицкого района Орловской области</v>
      </c>
      <c r="V136" s="67">
        <f t="shared" si="48"/>
        <v>1</v>
      </c>
      <c r="W136" s="67">
        <f t="shared" si="49"/>
        <v>1</v>
      </c>
      <c r="X136" s="67">
        <f t="shared" si="50"/>
        <v>1</v>
      </c>
      <c r="Y136" s="67">
        <f t="shared" si="51"/>
        <v>0.83333333333333337</v>
      </c>
      <c r="Z136" s="67">
        <f t="shared" si="52"/>
        <v>1</v>
      </c>
      <c r="AA136" s="67">
        <f t="shared" si="53"/>
        <v>1</v>
      </c>
      <c r="AB136" s="67">
        <f t="shared" si="54"/>
        <v>1</v>
      </c>
      <c r="AC136" s="67">
        <f t="shared" si="55"/>
        <v>1</v>
      </c>
      <c r="AD136" s="67">
        <f t="shared" si="56"/>
        <v>0.96153846153846156</v>
      </c>
      <c r="AE136" s="67">
        <f t="shared" si="57"/>
        <v>1</v>
      </c>
    </row>
    <row r="137" spans="1:31">
      <c r="A137" s="40">
        <f>'бланки '!D141</f>
        <v>136</v>
      </c>
      <c r="B137" s="86" t="str">
        <f>'бланки '!C141</f>
        <v>Муниципальное бюджетное общеобразовательное учреждение – Себякинская основная общеобразовательная школа Урицкого района Орловской области</v>
      </c>
      <c r="C137" s="87">
        <v>14</v>
      </c>
      <c r="D137" s="87">
        <v>14</v>
      </c>
      <c r="E137" s="83">
        <v>14</v>
      </c>
      <c r="F137" s="87">
        <v>13</v>
      </c>
      <c r="G137" s="83">
        <v>13</v>
      </c>
      <c r="H137" s="83">
        <v>14</v>
      </c>
      <c r="I137" s="83">
        <v>6</v>
      </c>
      <c r="J137" s="83">
        <v>6</v>
      </c>
      <c r="K137" s="83">
        <v>14</v>
      </c>
      <c r="L137" s="83">
        <v>14</v>
      </c>
      <c r="M137" s="87">
        <v>14</v>
      </c>
      <c r="N137" s="83">
        <v>14</v>
      </c>
      <c r="O137" s="83">
        <v>14</v>
      </c>
      <c r="P137" s="83">
        <v>14</v>
      </c>
      <c r="Q137" s="83">
        <v>14</v>
      </c>
      <c r="R137" s="83">
        <f t="shared" si="58"/>
        <v>136</v>
      </c>
      <c r="S137" s="83">
        <f t="shared" si="59"/>
        <v>14</v>
      </c>
      <c r="T137" s="88">
        <f t="shared" si="60"/>
        <v>136</v>
      </c>
      <c r="U137" s="88" t="str">
        <f t="shared" si="61"/>
        <v>Муниципальное бюджетное общеобразовательное учреждение – Себякинская основная общеобразовательная школа Урицкого района Орловской области</v>
      </c>
      <c r="V137" s="67">
        <f t="shared" si="48"/>
        <v>1</v>
      </c>
      <c r="W137" s="67">
        <f t="shared" si="49"/>
        <v>1</v>
      </c>
      <c r="X137" s="67">
        <f t="shared" si="50"/>
        <v>1</v>
      </c>
      <c r="Y137" s="67">
        <f t="shared" si="51"/>
        <v>1</v>
      </c>
      <c r="Z137" s="67">
        <f t="shared" si="52"/>
        <v>1</v>
      </c>
      <c r="AA137" s="67">
        <f t="shared" si="53"/>
        <v>1</v>
      </c>
      <c r="AB137" s="67">
        <f t="shared" si="54"/>
        <v>1</v>
      </c>
      <c r="AC137" s="67">
        <f t="shared" si="55"/>
        <v>1</v>
      </c>
      <c r="AD137" s="67">
        <f t="shared" si="56"/>
        <v>1</v>
      </c>
      <c r="AE137" s="67">
        <f t="shared" si="57"/>
        <v>1</v>
      </c>
    </row>
    <row r="138" spans="1:31">
      <c r="A138" s="40">
        <f>'бланки '!D142</f>
        <v>137</v>
      </c>
      <c r="B138" s="86" t="str">
        <f>'бланки '!C142</f>
        <v>Муниципальное бюджетное общеобразовательное учреждение – Луначарская основная общеобразовательная школа Урицкого района Орловской области</v>
      </c>
      <c r="C138" s="87">
        <v>40</v>
      </c>
      <c r="D138" s="87">
        <v>27</v>
      </c>
      <c r="E138" s="83">
        <v>26</v>
      </c>
      <c r="F138" s="87">
        <v>26</v>
      </c>
      <c r="G138" s="83">
        <v>25</v>
      </c>
      <c r="H138" s="83">
        <v>40</v>
      </c>
      <c r="I138" s="83">
        <v>3</v>
      </c>
      <c r="J138" s="83">
        <v>3</v>
      </c>
      <c r="K138" s="83">
        <v>39</v>
      </c>
      <c r="L138" s="83">
        <v>40</v>
      </c>
      <c r="M138" s="87">
        <v>29</v>
      </c>
      <c r="N138" s="83">
        <v>28</v>
      </c>
      <c r="O138" s="83">
        <v>38</v>
      </c>
      <c r="P138" s="83">
        <v>38</v>
      </c>
      <c r="Q138" s="83">
        <v>38</v>
      </c>
      <c r="R138" s="83">
        <f t="shared" si="58"/>
        <v>137</v>
      </c>
      <c r="S138" s="83">
        <f t="shared" si="59"/>
        <v>40</v>
      </c>
      <c r="T138" s="88">
        <f t="shared" si="60"/>
        <v>137</v>
      </c>
      <c r="U138" s="88" t="str">
        <f t="shared" si="61"/>
        <v>Муниципальное бюджетное общеобразовательное учреждение – Луначарская основная общеобразовательная школа Урицкого района Орловской области</v>
      </c>
      <c r="V138" s="67">
        <f t="shared" si="48"/>
        <v>0.96153846153846156</v>
      </c>
      <c r="W138" s="67">
        <f t="shared" si="49"/>
        <v>0.96296296296296291</v>
      </c>
      <c r="X138" s="67">
        <f t="shared" si="50"/>
        <v>1</v>
      </c>
      <c r="Y138" s="67">
        <f t="shared" si="51"/>
        <v>1</v>
      </c>
      <c r="Z138" s="67">
        <f t="shared" si="52"/>
        <v>0.97499999999999998</v>
      </c>
      <c r="AA138" s="67">
        <f t="shared" si="53"/>
        <v>1</v>
      </c>
      <c r="AB138" s="67">
        <f t="shared" si="54"/>
        <v>0.96551724137931039</v>
      </c>
      <c r="AC138" s="67">
        <f t="shared" si="55"/>
        <v>0.95</v>
      </c>
      <c r="AD138" s="67">
        <f t="shared" si="56"/>
        <v>0.95</v>
      </c>
      <c r="AE138" s="67">
        <f t="shared" si="57"/>
        <v>0.95</v>
      </c>
    </row>
    <row r="139" spans="1:31">
      <c r="A139" s="40">
        <f>'бланки '!D143</f>
        <v>138</v>
      </c>
      <c r="B139" s="86" t="str">
        <f>'бланки '!C143</f>
        <v>Муниципальное бюджетное общеобразовательное учреждение Городищенская средняя общеобразовательная школа Урицкого района Орловской области</v>
      </c>
      <c r="C139" s="87">
        <v>28</v>
      </c>
      <c r="D139" s="87">
        <v>23</v>
      </c>
      <c r="E139" s="83">
        <v>23</v>
      </c>
      <c r="F139" s="87">
        <v>15</v>
      </c>
      <c r="G139" s="83">
        <v>15</v>
      </c>
      <c r="H139" s="83">
        <v>28</v>
      </c>
      <c r="I139" s="83">
        <v>2</v>
      </c>
      <c r="J139" s="83">
        <v>2</v>
      </c>
      <c r="K139" s="83">
        <v>27</v>
      </c>
      <c r="L139" s="83">
        <v>27</v>
      </c>
      <c r="M139" s="87">
        <v>19</v>
      </c>
      <c r="N139" s="83">
        <v>19</v>
      </c>
      <c r="O139" s="83">
        <v>28</v>
      </c>
      <c r="P139" s="83">
        <v>27</v>
      </c>
      <c r="Q139" s="83">
        <v>28</v>
      </c>
      <c r="R139" s="83">
        <f t="shared" si="58"/>
        <v>138</v>
      </c>
      <c r="S139" s="83">
        <f t="shared" si="59"/>
        <v>28</v>
      </c>
      <c r="T139" s="88">
        <f t="shared" si="60"/>
        <v>138</v>
      </c>
      <c r="U139" s="88" t="str">
        <f t="shared" si="61"/>
        <v>Муниципальное бюджетное общеобразовательное учреждение Городищенская средняя общеобразовательная школа Урицкого района Орловской области</v>
      </c>
      <c r="V139" s="67">
        <f t="shared" si="48"/>
        <v>1</v>
      </c>
      <c r="W139" s="67">
        <f t="shared" si="49"/>
        <v>1</v>
      </c>
      <c r="X139" s="67">
        <f t="shared" si="50"/>
        <v>1</v>
      </c>
      <c r="Y139" s="67">
        <f t="shared" si="51"/>
        <v>1</v>
      </c>
      <c r="Z139" s="67">
        <f t="shared" si="52"/>
        <v>0.9642857142857143</v>
      </c>
      <c r="AA139" s="67">
        <f t="shared" si="53"/>
        <v>0.9642857142857143</v>
      </c>
      <c r="AB139" s="67">
        <f t="shared" si="54"/>
        <v>1</v>
      </c>
      <c r="AC139" s="67">
        <f t="shared" si="55"/>
        <v>1</v>
      </c>
      <c r="AD139" s="67">
        <f t="shared" si="56"/>
        <v>0.9642857142857143</v>
      </c>
      <c r="AE139" s="67">
        <f t="shared" si="57"/>
        <v>1</v>
      </c>
    </row>
    <row r="140" spans="1:31">
      <c r="A140" s="40">
        <f>'бланки '!D144</f>
        <v>139</v>
      </c>
      <c r="B140" s="86" t="str">
        <f>'бланки '!C144</f>
        <v>Муниципальное бюджетное общеобразовательное учреждение «Лубянская средняя общеобразовательная школа» Дмитровского района Орловской области</v>
      </c>
      <c r="C140" s="87">
        <v>52</v>
      </c>
      <c r="D140" s="87">
        <v>49</v>
      </c>
      <c r="E140" s="83">
        <v>49</v>
      </c>
      <c r="F140" s="87">
        <v>47</v>
      </c>
      <c r="G140" s="83">
        <v>47</v>
      </c>
      <c r="H140" s="83">
        <v>52</v>
      </c>
      <c r="I140" s="83">
        <v>26</v>
      </c>
      <c r="J140" s="83">
        <v>25</v>
      </c>
      <c r="K140" s="83">
        <v>51</v>
      </c>
      <c r="L140" s="83">
        <v>50</v>
      </c>
      <c r="M140" s="87">
        <v>49</v>
      </c>
      <c r="N140" s="83">
        <v>48</v>
      </c>
      <c r="O140" s="83">
        <v>50</v>
      </c>
      <c r="P140" s="83">
        <v>52</v>
      </c>
      <c r="Q140" s="83">
        <v>52</v>
      </c>
      <c r="R140" s="83">
        <f t="shared" si="58"/>
        <v>139</v>
      </c>
      <c r="S140" s="83">
        <f t="shared" si="59"/>
        <v>52</v>
      </c>
      <c r="T140" s="88">
        <f t="shared" si="60"/>
        <v>139</v>
      </c>
      <c r="U140" s="88" t="str">
        <f t="shared" si="61"/>
        <v>Муниципальное бюджетное общеобразовательное учреждение «Лубянская средняя общеобразовательная школа» Дмитровского района Орловской области</v>
      </c>
      <c r="V140" s="67">
        <f t="shared" si="48"/>
        <v>1</v>
      </c>
      <c r="W140" s="67">
        <f t="shared" si="49"/>
        <v>1</v>
      </c>
      <c r="X140" s="67">
        <f t="shared" si="50"/>
        <v>1</v>
      </c>
      <c r="Y140" s="67">
        <f t="shared" si="51"/>
        <v>0.96153846153846156</v>
      </c>
      <c r="Z140" s="67">
        <f t="shared" si="52"/>
        <v>0.98076923076923073</v>
      </c>
      <c r="AA140" s="67">
        <f t="shared" si="53"/>
        <v>0.96153846153846156</v>
      </c>
      <c r="AB140" s="67">
        <f t="shared" si="54"/>
        <v>0.97959183673469385</v>
      </c>
      <c r="AC140" s="67">
        <f t="shared" si="55"/>
        <v>0.96153846153846156</v>
      </c>
      <c r="AD140" s="67">
        <f t="shared" si="56"/>
        <v>1</v>
      </c>
      <c r="AE140" s="67">
        <f t="shared" si="57"/>
        <v>1</v>
      </c>
    </row>
    <row r="141" spans="1:31">
      <c r="A141" s="40">
        <f>'бланки '!D145</f>
        <v>140</v>
      </c>
      <c r="B141" s="86" t="str">
        <f>'бланки '!C145</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1" s="87">
        <v>242</v>
      </c>
      <c r="D141" s="87">
        <v>240</v>
      </c>
      <c r="E141" s="83">
        <v>233</v>
      </c>
      <c r="F141" s="87">
        <v>230</v>
      </c>
      <c r="G141" s="83">
        <v>223</v>
      </c>
      <c r="H141" s="83">
        <v>237</v>
      </c>
      <c r="I141" s="83">
        <v>230</v>
      </c>
      <c r="J141" s="83">
        <v>223</v>
      </c>
      <c r="K141" s="83">
        <v>232</v>
      </c>
      <c r="L141" s="83">
        <v>240</v>
      </c>
      <c r="M141" s="87">
        <v>233</v>
      </c>
      <c r="N141" s="83">
        <v>229</v>
      </c>
      <c r="O141" s="83">
        <v>235</v>
      </c>
      <c r="P141" s="83">
        <v>239</v>
      </c>
      <c r="Q141" s="83">
        <v>236</v>
      </c>
      <c r="R141" s="83">
        <f t="shared" si="58"/>
        <v>140</v>
      </c>
      <c r="S141" s="83">
        <f t="shared" si="59"/>
        <v>237</v>
      </c>
      <c r="T141" s="88">
        <f t="shared" si="60"/>
        <v>140</v>
      </c>
      <c r="U141" s="88" t="str">
        <f t="shared" si="61"/>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V141" s="67">
        <f t="shared" si="48"/>
        <v>0.9695652173913043</v>
      </c>
      <c r="W141" s="67">
        <f t="shared" si="49"/>
        <v>0.97083333333333333</v>
      </c>
      <c r="X141" s="67">
        <f t="shared" si="50"/>
        <v>0.97933884297520657</v>
      </c>
      <c r="Y141" s="67">
        <f t="shared" si="51"/>
        <v>0.9695652173913043</v>
      </c>
      <c r="Z141" s="67">
        <f t="shared" si="52"/>
        <v>0.95867768595041325</v>
      </c>
      <c r="AA141" s="67">
        <f t="shared" si="53"/>
        <v>0.99173553719008267</v>
      </c>
      <c r="AB141" s="67">
        <f t="shared" si="54"/>
        <v>0.98283261802575106</v>
      </c>
      <c r="AC141" s="67">
        <f t="shared" si="55"/>
        <v>0.97107438016528924</v>
      </c>
      <c r="AD141" s="67">
        <f t="shared" si="56"/>
        <v>0.98760330578512401</v>
      </c>
      <c r="AE141" s="67">
        <f t="shared" si="57"/>
        <v>0.97520661157024791</v>
      </c>
    </row>
    <row r="142" spans="1:31">
      <c r="A142" s="40">
        <f>'бланки '!D146</f>
        <v>141</v>
      </c>
      <c r="B142" s="86" t="str">
        <f>'бланки '!C146</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2" s="87">
        <v>4</v>
      </c>
      <c r="D142" s="87">
        <v>4</v>
      </c>
      <c r="E142" s="83">
        <v>4</v>
      </c>
      <c r="F142" s="87">
        <v>3</v>
      </c>
      <c r="G142" s="83">
        <v>3</v>
      </c>
      <c r="H142" s="83">
        <v>4</v>
      </c>
      <c r="I142" s="83">
        <v>1</v>
      </c>
      <c r="J142" s="83">
        <v>1</v>
      </c>
      <c r="K142" s="83">
        <v>4</v>
      </c>
      <c r="L142" s="83">
        <v>4</v>
      </c>
      <c r="M142" s="87">
        <v>4</v>
      </c>
      <c r="N142" s="83">
        <v>4</v>
      </c>
      <c r="O142" s="83">
        <v>4</v>
      </c>
      <c r="P142" s="83">
        <v>4</v>
      </c>
      <c r="Q142" s="83">
        <v>4</v>
      </c>
      <c r="R142" s="83">
        <f t="shared" si="58"/>
        <v>141</v>
      </c>
      <c r="S142" s="83">
        <f t="shared" si="59"/>
        <v>4</v>
      </c>
      <c r="T142" s="88">
        <f t="shared" si="60"/>
        <v>141</v>
      </c>
      <c r="U142" s="88" t="str">
        <f t="shared" si="61"/>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V142" s="67">
        <f t="shared" si="48"/>
        <v>1</v>
      </c>
      <c r="W142" s="67">
        <f t="shared" si="49"/>
        <v>1</v>
      </c>
      <c r="X142" s="67">
        <f t="shared" si="50"/>
        <v>1</v>
      </c>
      <c r="Y142" s="67">
        <f t="shared" si="51"/>
        <v>1</v>
      </c>
      <c r="Z142" s="67">
        <f t="shared" si="52"/>
        <v>1</v>
      </c>
      <c r="AA142" s="67">
        <f t="shared" si="53"/>
        <v>1</v>
      </c>
      <c r="AB142" s="67">
        <f t="shared" si="54"/>
        <v>1</v>
      </c>
      <c r="AC142" s="67">
        <f t="shared" si="55"/>
        <v>1</v>
      </c>
      <c r="AD142" s="67">
        <f t="shared" si="56"/>
        <v>1</v>
      </c>
      <c r="AE142" s="67">
        <f t="shared" si="57"/>
        <v>1</v>
      </c>
    </row>
    <row r="143" spans="1:31">
      <c r="A143" s="40">
        <f>'бланки '!D147</f>
        <v>142</v>
      </c>
      <c r="B143" s="86" t="str">
        <f>'бланки '!C147</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3" s="87">
        <v>369</v>
      </c>
      <c r="D143" s="87">
        <v>246</v>
      </c>
      <c r="E143" s="83">
        <v>243</v>
      </c>
      <c r="F143" s="87">
        <v>232</v>
      </c>
      <c r="G143" s="83">
        <v>224</v>
      </c>
      <c r="H143" s="83">
        <v>361</v>
      </c>
      <c r="I143" s="83">
        <v>26</v>
      </c>
      <c r="J143" s="83">
        <v>23</v>
      </c>
      <c r="K143" s="83">
        <v>354</v>
      </c>
      <c r="L143" s="83">
        <v>362</v>
      </c>
      <c r="M143" s="87">
        <v>286</v>
      </c>
      <c r="N143" s="83">
        <v>277</v>
      </c>
      <c r="O143" s="83">
        <v>361</v>
      </c>
      <c r="P143" s="83">
        <v>360</v>
      </c>
      <c r="Q143" s="83">
        <v>356</v>
      </c>
      <c r="R143" s="83">
        <f t="shared" si="58"/>
        <v>142</v>
      </c>
      <c r="S143" s="83">
        <f t="shared" si="59"/>
        <v>361</v>
      </c>
      <c r="T143" s="88">
        <f t="shared" si="60"/>
        <v>142</v>
      </c>
      <c r="U143" s="88" t="str">
        <f t="shared" si="61"/>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V143" s="67">
        <f t="shared" si="48"/>
        <v>0.96551724137931039</v>
      </c>
      <c r="W143" s="67">
        <f t="shared" si="49"/>
        <v>0.98780487804878048</v>
      </c>
      <c r="X143" s="67">
        <f t="shared" si="50"/>
        <v>0.97831978319783197</v>
      </c>
      <c r="Y143" s="67">
        <f t="shared" si="51"/>
        <v>0.88461538461538458</v>
      </c>
      <c r="Z143" s="67">
        <f t="shared" si="52"/>
        <v>0.95934959349593496</v>
      </c>
      <c r="AA143" s="67">
        <f t="shared" si="53"/>
        <v>0.98102981029810299</v>
      </c>
      <c r="AB143" s="67">
        <f t="shared" si="54"/>
        <v>0.96853146853146854</v>
      </c>
      <c r="AC143" s="67">
        <f t="shared" si="55"/>
        <v>0.97831978319783197</v>
      </c>
      <c r="AD143" s="67">
        <f t="shared" si="56"/>
        <v>0.97560975609756095</v>
      </c>
      <c r="AE143" s="67">
        <f t="shared" si="57"/>
        <v>0.964769647696477</v>
      </c>
    </row>
    <row r="144" spans="1:31">
      <c r="A144" s="40">
        <f>'бланки '!D148</f>
        <v>144</v>
      </c>
      <c r="B144" s="86" t="str">
        <f>'бланки '!C148</f>
        <v>Муниципальное бюджетное общеобразовательное учреждение «Домаховская средняя общеобразовательная школа» Дмитровского района Орловской области</v>
      </c>
      <c r="C144" s="87">
        <v>45</v>
      </c>
      <c r="D144" s="87">
        <v>42</v>
      </c>
      <c r="E144" s="83">
        <v>42</v>
      </c>
      <c r="F144" s="87">
        <v>40</v>
      </c>
      <c r="G144" s="83">
        <v>40</v>
      </c>
      <c r="H144" s="83">
        <v>45</v>
      </c>
      <c r="I144" s="83">
        <v>2</v>
      </c>
      <c r="J144" s="83">
        <v>2</v>
      </c>
      <c r="K144" s="83">
        <v>45</v>
      </c>
      <c r="L144" s="83">
        <v>45</v>
      </c>
      <c r="M144" s="87">
        <v>43</v>
      </c>
      <c r="N144" s="83">
        <v>43</v>
      </c>
      <c r="O144" s="83">
        <v>44</v>
      </c>
      <c r="P144" s="83">
        <v>45</v>
      </c>
      <c r="Q144" s="83">
        <v>45</v>
      </c>
      <c r="R144" s="83">
        <f t="shared" si="58"/>
        <v>144</v>
      </c>
      <c r="S144" s="83">
        <f t="shared" si="59"/>
        <v>45</v>
      </c>
      <c r="T144" s="88">
        <f t="shared" si="60"/>
        <v>144</v>
      </c>
      <c r="U144" s="88" t="str">
        <f t="shared" si="61"/>
        <v>Муниципальное бюджетное общеобразовательное учреждение «Домаховская средняя общеобразовательная школа» Дмитровского района Орловской области</v>
      </c>
      <c r="V144" s="67">
        <f t="shared" si="48"/>
        <v>1</v>
      </c>
      <c r="W144" s="67">
        <f t="shared" si="49"/>
        <v>1</v>
      </c>
      <c r="X144" s="67">
        <f t="shared" si="50"/>
        <v>1</v>
      </c>
      <c r="Y144" s="67">
        <f t="shared" si="51"/>
        <v>1</v>
      </c>
      <c r="Z144" s="67">
        <f t="shared" si="52"/>
        <v>1</v>
      </c>
      <c r="AA144" s="67">
        <f t="shared" si="53"/>
        <v>1</v>
      </c>
      <c r="AB144" s="67">
        <f t="shared" si="54"/>
        <v>1</v>
      </c>
      <c r="AC144" s="67">
        <f t="shared" si="55"/>
        <v>0.97777777777777775</v>
      </c>
      <c r="AD144" s="67">
        <f t="shared" si="56"/>
        <v>1</v>
      </c>
      <c r="AE144" s="67">
        <f t="shared" si="57"/>
        <v>1</v>
      </c>
    </row>
    <row r="145" spans="1:31">
      <c r="A145" s="40">
        <f>'бланки '!D149</f>
        <v>145</v>
      </c>
      <c r="B145" s="86" t="str">
        <f>'бланки '!C149</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5" s="87">
        <v>18</v>
      </c>
      <c r="D145" s="87">
        <v>13</v>
      </c>
      <c r="E145" s="83">
        <v>13</v>
      </c>
      <c r="F145" s="87">
        <v>9</v>
      </c>
      <c r="G145" s="83">
        <v>9</v>
      </c>
      <c r="H145" s="83">
        <v>18</v>
      </c>
      <c r="I145" s="83">
        <v>7</v>
      </c>
      <c r="J145" s="83">
        <v>6</v>
      </c>
      <c r="K145" s="83">
        <v>18</v>
      </c>
      <c r="L145" s="83">
        <v>18</v>
      </c>
      <c r="M145" s="87">
        <v>12</v>
      </c>
      <c r="N145" s="83">
        <v>12</v>
      </c>
      <c r="O145" s="83">
        <v>18</v>
      </c>
      <c r="P145" s="83">
        <v>18</v>
      </c>
      <c r="Q145" s="83">
        <v>18</v>
      </c>
      <c r="R145" s="83">
        <f t="shared" si="58"/>
        <v>145</v>
      </c>
      <c r="S145" s="83">
        <f t="shared" si="59"/>
        <v>18</v>
      </c>
      <c r="T145" s="88">
        <f t="shared" si="60"/>
        <v>145</v>
      </c>
      <c r="U145" s="88" t="str">
        <f t="shared" si="61"/>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V145" s="67">
        <f t="shared" si="48"/>
        <v>1</v>
      </c>
      <c r="W145" s="67">
        <f t="shared" si="49"/>
        <v>1</v>
      </c>
      <c r="X145" s="67">
        <f t="shared" si="50"/>
        <v>1</v>
      </c>
      <c r="Y145" s="67">
        <f t="shared" si="51"/>
        <v>0.8571428571428571</v>
      </c>
      <c r="Z145" s="67">
        <f t="shared" si="52"/>
        <v>1</v>
      </c>
      <c r="AA145" s="67">
        <f t="shared" si="53"/>
        <v>1</v>
      </c>
      <c r="AB145" s="67">
        <f t="shared" si="54"/>
        <v>1</v>
      </c>
      <c r="AC145" s="67">
        <f t="shared" si="55"/>
        <v>1</v>
      </c>
      <c r="AD145" s="67">
        <f t="shared" si="56"/>
        <v>1</v>
      </c>
      <c r="AE145" s="67">
        <f t="shared" si="57"/>
        <v>1</v>
      </c>
    </row>
    <row r="146" spans="1:31">
      <c r="A146" s="40">
        <f>'бланки '!D150</f>
        <v>146</v>
      </c>
      <c r="B146" s="86" t="str">
        <f>'бланки '!C150</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6" s="87">
        <v>19</v>
      </c>
      <c r="D146" s="87">
        <v>16</v>
      </c>
      <c r="E146" s="83">
        <v>16</v>
      </c>
      <c r="F146" s="87">
        <v>13</v>
      </c>
      <c r="G146" s="83">
        <v>13</v>
      </c>
      <c r="H146" s="83">
        <v>19</v>
      </c>
      <c r="I146" s="83">
        <v>4</v>
      </c>
      <c r="J146" s="83">
        <v>4</v>
      </c>
      <c r="K146" s="83">
        <v>19</v>
      </c>
      <c r="L146" s="83">
        <v>19</v>
      </c>
      <c r="M146" s="87">
        <v>15</v>
      </c>
      <c r="N146" s="83">
        <v>15</v>
      </c>
      <c r="O146" s="83">
        <v>19</v>
      </c>
      <c r="P146" s="83">
        <v>19</v>
      </c>
      <c r="Q146" s="83">
        <v>19</v>
      </c>
      <c r="R146" s="83">
        <f t="shared" si="58"/>
        <v>146</v>
      </c>
      <c r="S146" s="83">
        <f t="shared" si="59"/>
        <v>19</v>
      </c>
      <c r="T146" s="88">
        <f t="shared" si="60"/>
        <v>146</v>
      </c>
      <c r="U146" s="88" t="str">
        <f t="shared" si="61"/>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V146" s="67">
        <f t="shared" si="48"/>
        <v>1</v>
      </c>
      <c r="W146" s="67">
        <f t="shared" si="49"/>
        <v>1</v>
      </c>
      <c r="X146" s="67">
        <f t="shared" si="50"/>
        <v>1</v>
      </c>
      <c r="Y146" s="67">
        <f t="shared" si="51"/>
        <v>1</v>
      </c>
      <c r="Z146" s="67">
        <f t="shared" si="52"/>
        <v>1</v>
      </c>
      <c r="AA146" s="67">
        <f t="shared" si="53"/>
        <v>1</v>
      </c>
      <c r="AB146" s="67">
        <f t="shared" si="54"/>
        <v>1</v>
      </c>
      <c r="AC146" s="67">
        <f t="shared" si="55"/>
        <v>1</v>
      </c>
      <c r="AD146" s="67">
        <f t="shared" si="56"/>
        <v>1</v>
      </c>
      <c r="AE146" s="67">
        <f t="shared" si="57"/>
        <v>1</v>
      </c>
    </row>
    <row r="147" spans="1:31">
      <c r="A147" s="40">
        <f>'бланки '!D151</f>
        <v>147</v>
      </c>
      <c r="B147" s="86" t="str">
        <f>'бланки '!C151</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7" s="87">
        <v>16</v>
      </c>
      <c r="D147" s="87">
        <v>15</v>
      </c>
      <c r="E147" s="83">
        <v>15</v>
      </c>
      <c r="F147" s="87">
        <v>15</v>
      </c>
      <c r="G147" s="83">
        <v>15</v>
      </c>
      <c r="H147" s="83">
        <v>16</v>
      </c>
      <c r="I147" s="83">
        <v>9</v>
      </c>
      <c r="J147" s="83">
        <v>8</v>
      </c>
      <c r="K147" s="83">
        <v>16</v>
      </c>
      <c r="L147" s="83">
        <v>16</v>
      </c>
      <c r="M147" s="87">
        <v>14</v>
      </c>
      <c r="N147" s="83">
        <v>13</v>
      </c>
      <c r="O147" s="83">
        <v>16</v>
      </c>
      <c r="P147" s="83">
        <v>16</v>
      </c>
      <c r="Q147" s="83">
        <v>16</v>
      </c>
      <c r="R147" s="83">
        <f t="shared" si="58"/>
        <v>147</v>
      </c>
      <c r="S147" s="83">
        <f t="shared" si="59"/>
        <v>16</v>
      </c>
      <c r="T147" s="88">
        <f t="shared" si="60"/>
        <v>147</v>
      </c>
      <c r="U147" s="88" t="str">
        <f t="shared" si="61"/>
        <v>Муниципальное бюджетное общеобразовательное учреждение «Хальзевская основная общеобразовательная школа» Дмитровского района Орловской области</v>
      </c>
      <c r="V147" s="67">
        <f t="shared" si="48"/>
        <v>1</v>
      </c>
      <c r="W147" s="67">
        <f t="shared" si="49"/>
        <v>1</v>
      </c>
      <c r="X147" s="67">
        <f t="shared" si="50"/>
        <v>1</v>
      </c>
      <c r="Y147" s="67">
        <f t="shared" si="51"/>
        <v>0.88888888888888884</v>
      </c>
      <c r="Z147" s="67">
        <f t="shared" si="52"/>
        <v>1</v>
      </c>
      <c r="AA147" s="67">
        <f t="shared" si="53"/>
        <v>1</v>
      </c>
      <c r="AB147" s="67">
        <f t="shared" si="54"/>
        <v>0.9285714285714286</v>
      </c>
      <c r="AC147" s="67">
        <f t="shared" si="55"/>
        <v>1</v>
      </c>
      <c r="AD147" s="67">
        <f t="shared" si="56"/>
        <v>1</v>
      </c>
      <c r="AE147" s="67">
        <f t="shared" si="57"/>
        <v>1</v>
      </c>
    </row>
    <row r="148" spans="1:31">
      <c r="A148" s="40">
        <f>'бланки '!D152</f>
        <v>148</v>
      </c>
      <c r="B148" s="86" t="str">
        <f>'бланки '!C152</f>
        <v>Муниципальное бюджетное общеобразовательное учреждение «Лицей имени С. Н. Булгакова» г. Ливны Орловской области</v>
      </c>
      <c r="C148" s="87">
        <v>593</v>
      </c>
      <c r="D148" s="87">
        <v>484</v>
      </c>
      <c r="E148" s="83">
        <v>476</v>
      </c>
      <c r="F148" s="87">
        <v>497</v>
      </c>
      <c r="G148" s="83">
        <v>476</v>
      </c>
      <c r="H148" s="83">
        <v>576</v>
      </c>
      <c r="I148" s="83">
        <v>181</v>
      </c>
      <c r="J148" s="83">
        <v>169</v>
      </c>
      <c r="K148" s="83">
        <v>577</v>
      </c>
      <c r="L148" s="83">
        <v>577</v>
      </c>
      <c r="M148" s="87">
        <v>482</v>
      </c>
      <c r="N148" s="83">
        <v>477</v>
      </c>
      <c r="O148" s="83">
        <v>574</v>
      </c>
      <c r="P148" s="83">
        <v>577</v>
      </c>
      <c r="Q148" s="83">
        <v>588</v>
      </c>
      <c r="R148" s="83">
        <f t="shared" si="58"/>
        <v>148</v>
      </c>
      <c r="S148" s="83">
        <f t="shared" si="59"/>
        <v>576</v>
      </c>
      <c r="T148" s="88">
        <f t="shared" si="60"/>
        <v>148</v>
      </c>
      <c r="U148" s="88" t="str">
        <f t="shared" si="61"/>
        <v>Муниципальное бюджетное общеобразовательное учреждение «Лицей имени С. Н. Булгакова» г. Ливны Орловской области</v>
      </c>
      <c r="V148" s="67">
        <f t="shared" si="48"/>
        <v>0.95774647887323938</v>
      </c>
      <c r="W148" s="67">
        <f t="shared" si="49"/>
        <v>0.98347107438016534</v>
      </c>
      <c r="X148" s="67">
        <f t="shared" si="50"/>
        <v>0.97133220910623941</v>
      </c>
      <c r="Y148" s="67">
        <f t="shared" si="51"/>
        <v>0.93370165745856348</v>
      </c>
      <c r="Z148" s="67">
        <f t="shared" si="52"/>
        <v>0.97301854974704893</v>
      </c>
      <c r="AA148" s="67">
        <f t="shared" si="53"/>
        <v>0.97301854974704893</v>
      </c>
      <c r="AB148" s="67">
        <f t="shared" si="54"/>
        <v>0.98962655601659755</v>
      </c>
      <c r="AC148" s="67">
        <f t="shared" si="55"/>
        <v>0.96795952782462058</v>
      </c>
      <c r="AD148" s="67">
        <f t="shared" si="56"/>
        <v>0.97301854974704893</v>
      </c>
      <c r="AE148" s="67">
        <f t="shared" si="57"/>
        <v>0.99156829679595282</v>
      </c>
    </row>
    <row r="149" spans="1:31">
      <c r="A149" s="40">
        <f>'бланки '!D153</f>
        <v>149</v>
      </c>
      <c r="B149" s="86" t="str">
        <f>'бланки '!C153</f>
        <v>Муниципальное бюджетное общеобразовательное учреждение «Средняя общеобразовательная школа № 4» г. Ливны</v>
      </c>
      <c r="C149" s="87">
        <v>600</v>
      </c>
      <c r="D149" s="87">
        <v>549</v>
      </c>
      <c r="E149" s="83">
        <v>543</v>
      </c>
      <c r="F149" s="87">
        <v>542</v>
      </c>
      <c r="G149" s="83">
        <v>542</v>
      </c>
      <c r="H149" s="83">
        <v>594</v>
      </c>
      <c r="I149" s="83">
        <v>258</v>
      </c>
      <c r="J149" s="83">
        <v>245</v>
      </c>
      <c r="K149" s="83">
        <v>592</v>
      </c>
      <c r="L149" s="83">
        <v>594</v>
      </c>
      <c r="M149" s="87">
        <v>536</v>
      </c>
      <c r="N149" s="83">
        <v>531</v>
      </c>
      <c r="O149" s="83">
        <v>580</v>
      </c>
      <c r="P149" s="83">
        <v>593</v>
      </c>
      <c r="Q149" s="83">
        <v>586</v>
      </c>
      <c r="R149" s="83">
        <f t="shared" si="58"/>
        <v>149</v>
      </c>
      <c r="S149" s="83">
        <f t="shared" si="59"/>
        <v>594</v>
      </c>
      <c r="T149" s="88">
        <f t="shared" si="60"/>
        <v>149</v>
      </c>
      <c r="U149" s="88" t="str">
        <f t="shared" si="61"/>
        <v>Муниципальное бюджетное общеобразовательное учреждение «Средняя общеобразовательная школа № 4» г. Ливны</v>
      </c>
      <c r="V149" s="67">
        <f t="shared" si="48"/>
        <v>1</v>
      </c>
      <c r="W149" s="67">
        <f t="shared" si="49"/>
        <v>0.98907103825136611</v>
      </c>
      <c r="X149" s="67">
        <f t="shared" si="50"/>
        <v>0.99</v>
      </c>
      <c r="Y149" s="67">
        <f t="shared" si="51"/>
        <v>0.94961240310077522</v>
      </c>
      <c r="Z149" s="67">
        <f t="shared" si="52"/>
        <v>0.98666666666666669</v>
      </c>
      <c r="AA149" s="67">
        <f t="shared" si="53"/>
        <v>0.99</v>
      </c>
      <c r="AB149" s="67">
        <f t="shared" si="54"/>
        <v>0.99067164179104472</v>
      </c>
      <c r="AC149" s="67">
        <f t="shared" si="55"/>
        <v>0.96666666666666667</v>
      </c>
      <c r="AD149" s="67">
        <f t="shared" si="56"/>
        <v>0.98833333333333329</v>
      </c>
      <c r="AE149" s="67">
        <f t="shared" si="57"/>
        <v>0.97666666666666668</v>
      </c>
    </row>
    <row r="150" spans="1:31">
      <c r="A150" s="40">
        <f>'бланки '!D154</f>
        <v>150</v>
      </c>
      <c r="B150" s="86" t="str">
        <f>'бланки '!C154</f>
        <v>Муниципальное бюджетное общеобразовательное учреждение Гимназия города Ливны</v>
      </c>
      <c r="C150" s="87">
        <v>600</v>
      </c>
      <c r="D150" s="87">
        <v>423</v>
      </c>
      <c r="E150" s="83">
        <v>415</v>
      </c>
      <c r="F150" s="87">
        <v>507</v>
      </c>
      <c r="G150" s="83">
        <v>499</v>
      </c>
      <c r="H150" s="83">
        <v>586</v>
      </c>
      <c r="I150" s="83">
        <v>15</v>
      </c>
      <c r="J150" s="83">
        <v>14</v>
      </c>
      <c r="K150" s="83">
        <v>596</v>
      </c>
      <c r="L150" s="83">
        <v>593</v>
      </c>
      <c r="M150" s="87">
        <v>462</v>
      </c>
      <c r="N150" s="83">
        <v>453</v>
      </c>
      <c r="O150" s="83">
        <v>591</v>
      </c>
      <c r="P150" s="83">
        <v>590</v>
      </c>
      <c r="Q150" s="83">
        <v>597</v>
      </c>
      <c r="R150" s="83">
        <f t="shared" si="58"/>
        <v>150</v>
      </c>
      <c r="S150" s="83">
        <f t="shared" si="59"/>
        <v>586</v>
      </c>
      <c r="T150" s="88">
        <f t="shared" si="60"/>
        <v>150</v>
      </c>
      <c r="U150" s="88" t="str">
        <f t="shared" si="61"/>
        <v>Муниципальное бюджетное общеобразовательное учреждение Гимназия города Ливны</v>
      </c>
      <c r="V150" s="67">
        <f t="shared" si="48"/>
        <v>0.98422090729783041</v>
      </c>
      <c r="W150" s="67">
        <f t="shared" si="49"/>
        <v>0.98108747044917255</v>
      </c>
      <c r="X150" s="67">
        <f t="shared" si="50"/>
        <v>0.97666666666666668</v>
      </c>
      <c r="Y150" s="67">
        <f t="shared" si="51"/>
        <v>0.93333333333333335</v>
      </c>
      <c r="Z150" s="67">
        <f t="shared" si="52"/>
        <v>0.99333333333333329</v>
      </c>
      <c r="AA150" s="67">
        <f t="shared" si="53"/>
        <v>0.98833333333333329</v>
      </c>
      <c r="AB150" s="67">
        <f t="shared" si="54"/>
        <v>0.98051948051948057</v>
      </c>
      <c r="AC150" s="67">
        <f t="shared" si="55"/>
        <v>0.98499999999999999</v>
      </c>
      <c r="AD150" s="67">
        <f t="shared" si="56"/>
        <v>0.98333333333333328</v>
      </c>
      <c r="AE150" s="67">
        <f t="shared" si="57"/>
        <v>0.995</v>
      </c>
    </row>
    <row r="151" spans="1:31">
      <c r="A151" s="40">
        <f>'бланки '!D155</f>
        <v>151</v>
      </c>
      <c r="B151" s="86" t="str">
        <f>'бланки '!C155</f>
        <v>Муниципальное бюджетное общеобразовательное учреждение «Средняя общеобразовательная школа № 5» г. Ливны</v>
      </c>
      <c r="C151" s="87">
        <v>224</v>
      </c>
      <c r="D151" s="87">
        <v>202</v>
      </c>
      <c r="E151" s="83">
        <v>198</v>
      </c>
      <c r="F151" s="87">
        <v>199</v>
      </c>
      <c r="G151" s="83">
        <v>199</v>
      </c>
      <c r="H151" s="83">
        <v>222</v>
      </c>
      <c r="I151" s="83">
        <v>124</v>
      </c>
      <c r="J151" s="83">
        <v>113</v>
      </c>
      <c r="K151" s="83">
        <v>216</v>
      </c>
      <c r="L151" s="83">
        <v>218</v>
      </c>
      <c r="M151" s="87">
        <v>198</v>
      </c>
      <c r="N151" s="83">
        <v>195</v>
      </c>
      <c r="O151" s="83">
        <v>218</v>
      </c>
      <c r="P151" s="83">
        <v>222</v>
      </c>
      <c r="Q151" s="83">
        <v>218</v>
      </c>
      <c r="R151" s="83">
        <f t="shared" si="58"/>
        <v>151</v>
      </c>
      <c r="S151" s="83">
        <f t="shared" si="59"/>
        <v>222</v>
      </c>
      <c r="T151" s="88">
        <f t="shared" si="60"/>
        <v>151</v>
      </c>
      <c r="U151" s="88" t="str">
        <f t="shared" si="61"/>
        <v>Муниципальное бюджетное общеобразовательное учреждение «Средняя общеобразовательная школа № 5» г. Ливны</v>
      </c>
      <c r="V151" s="67">
        <f t="shared" si="48"/>
        <v>1</v>
      </c>
      <c r="W151" s="67">
        <f t="shared" si="49"/>
        <v>0.98019801980198018</v>
      </c>
      <c r="X151" s="67">
        <f t="shared" si="50"/>
        <v>0.9910714285714286</v>
      </c>
      <c r="Y151" s="67">
        <f t="shared" si="51"/>
        <v>0.91129032258064513</v>
      </c>
      <c r="Z151" s="67">
        <f t="shared" si="52"/>
        <v>0.9642857142857143</v>
      </c>
      <c r="AA151" s="67">
        <f t="shared" si="53"/>
        <v>0.9732142857142857</v>
      </c>
      <c r="AB151" s="67">
        <f t="shared" si="54"/>
        <v>0.98484848484848486</v>
      </c>
      <c r="AC151" s="67">
        <f t="shared" si="55"/>
        <v>0.9732142857142857</v>
      </c>
      <c r="AD151" s="67">
        <f t="shared" si="56"/>
        <v>0.9910714285714286</v>
      </c>
      <c r="AE151" s="67">
        <f t="shared" si="57"/>
        <v>0.9732142857142857</v>
      </c>
    </row>
    <row r="152" spans="1:31">
      <c r="A152" s="40">
        <f>'бланки '!D156</f>
        <v>152</v>
      </c>
      <c r="B152" s="86" t="str">
        <f>'бланки '!C156</f>
        <v>Муниципальное бюджетное общеобразовательное учреждение «Основная общеобразовательная школа № 11» г. Ливны</v>
      </c>
      <c r="C152" s="87">
        <v>107</v>
      </c>
      <c r="D152" s="87">
        <v>95</v>
      </c>
      <c r="E152" s="83">
        <v>94</v>
      </c>
      <c r="F152" s="87">
        <v>79</v>
      </c>
      <c r="G152" s="83">
        <v>79</v>
      </c>
      <c r="H152" s="83">
        <v>103</v>
      </c>
      <c r="I152" s="83">
        <v>61</v>
      </c>
      <c r="J152" s="83">
        <v>55</v>
      </c>
      <c r="K152" s="83">
        <v>106</v>
      </c>
      <c r="L152" s="83">
        <v>107</v>
      </c>
      <c r="M152" s="87">
        <v>94</v>
      </c>
      <c r="N152" s="83">
        <v>93</v>
      </c>
      <c r="O152" s="83">
        <v>104</v>
      </c>
      <c r="P152" s="83">
        <v>105</v>
      </c>
      <c r="Q152" s="83">
        <v>104</v>
      </c>
      <c r="R152" s="83">
        <f t="shared" si="58"/>
        <v>152</v>
      </c>
      <c r="S152" s="83">
        <f t="shared" si="59"/>
        <v>103</v>
      </c>
      <c r="T152" s="88">
        <f t="shared" si="60"/>
        <v>152</v>
      </c>
      <c r="U152" s="88" t="str">
        <f t="shared" si="61"/>
        <v>Муниципальное бюджетное общеобразовательное учреждение «Основная общеобразовательная школа № 11» г. Ливны</v>
      </c>
      <c r="V152" s="67">
        <f t="shared" si="48"/>
        <v>1</v>
      </c>
      <c r="W152" s="67">
        <f t="shared" si="49"/>
        <v>0.98947368421052628</v>
      </c>
      <c r="X152" s="67">
        <f t="shared" si="50"/>
        <v>0.96261682242990654</v>
      </c>
      <c r="Y152" s="67">
        <f t="shared" si="51"/>
        <v>0.90163934426229508</v>
      </c>
      <c r="Z152" s="67">
        <f t="shared" si="52"/>
        <v>0.99065420560747663</v>
      </c>
      <c r="AA152" s="67">
        <f t="shared" si="53"/>
        <v>1</v>
      </c>
      <c r="AB152" s="67">
        <f t="shared" si="54"/>
        <v>0.98936170212765961</v>
      </c>
      <c r="AC152" s="67">
        <f t="shared" si="55"/>
        <v>0.9719626168224299</v>
      </c>
      <c r="AD152" s="67">
        <f t="shared" si="56"/>
        <v>0.98130841121495327</v>
      </c>
      <c r="AE152" s="67">
        <f t="shared" si="57"/>
        <v>0.9719626168224299</v>
      </c>
    </row>
    <row r="153" spans="1:31">
      <c r="A153" s="40">
        <f>'бланки '!D157</f>
        <v>153</v>
      </c>
      <c r="B153" s="86" t="str">
        <f>'бланки '!C157</f>
        <v>Муниципальное бюджетное общеобразовательное учреждение «Средняя общеобразовательная школа № 6» г. Ливны</v>
      </c>
      <c r="C153" s="87">
        <v>330</v>
      </c>
      <c r="D153" s="87">
        <v>280</v>
      </c>
      <c r="E153" s="83">
        <v>273</v>
      </c>
      <c r="F153" s="87">
        <v>278</v>
      </c>
      <c r="G153" s="83">
        <v>274</v>
      </c>
      <c r="H153" s="83">
        <v>323</v>
      </c>
      <c r="I153" s="83">
        <v>175</v>
      </c>
      <c r="J153" s="83">
        <v>172</v>
      </c>
      <c r="K153" s="83">
        <v>319</v>
      </c>
      <c r="L153" s="83">
        <v>316</v>
      </c>
      <c r="M153" s="87">
        <v>273</v>
      </c>
      <c r="N153" s="83">
        <v>267</v>
      </c>
      <c r="O153" s="83">
        <v>316</v>
      </c>
      <c r="P153" s="83">
        <v>322</v>
      </c>
      <c r="Q153" s="83">
        <v>328</v>
      </c>
      <c r="R153" s="83">
        <f t="shared" si="58"/>
        <v>153</v>
      </c>
      <c r="S153" s="83">
        <f t="shared" si="59"/>
        <v>323</v>
      </c>
      <c r="T153" s="88">
        <f t="shared" si="60"/>
        <v>153</v>
      </c>
      <c r="U153" s="88" t="str">
        <f t="shared" si="61"/>
        <v>Муниципальное бюджетное общеобразовательное учреждение «Средняя общеобразовательная школа № 6» г. Ливны</v>
      </c>
      <c r="V153" s="67">
        <f t="shared" si="48"/>
        <v>0.98561151079136688</v>
      </c>
      <c r="W153" s="67">
        <f t="shared" si="49"/>
        <v>0.97499999999999998</v>
      </c>
      <c r="X153" s="67">
        <f t="shared" si="50"/>
        <v>0.97878787878787876</v>
      </c>
      <c r="Y153" s="67">
        <f t="shared" si="51"/>
        <v>0.98285714285714287</v>
      </c>
      <c r="Z153" s="67">
        <f t="shared" si="52"/>
        <v>0.96666666666666667</v>
      </c>
      <c r="AA153" s="67">
        <f t="shared" si="53"/>
        <v>0.95757575757575752</v>
      </c>
      <c r="AB153" s="67">
        <f t="shared" si="54"/>
        <v>0.97802197802197799</v>
      </c>
      <c r="AC153" s="67">
        <f t="shared" si="55"/>
        <v>0.95757575757575752</v>
      </c>
      <c r="AD153" s="67">
        <f t="shared" si="56"/>
        <v>0.97575757575757571</v>
      </c>
      <c r="AE153" s="67">
        <f t="shared" si="57"/>
        <v>0.9939393939393939</v>
      </c>
    </row>
    <row r="154" spans="1:31">
      <c r="A154" s="40">
        <f>'бланки '!D158</f>
        <v>154</v>
      </c>
      <c r="B154" s="86" t="str">
        <f>'бланки '!C158</f>
        <v>Муниципальное бюджетное общеобразовательное учреждение «Средняя общеобразовательная школа № 2 г. Ливны»</v>
      </c>
      <c r="C154" s="87">
        <v>600</v>
      </c>
      <c r="D154" s="87">
        <v>571</v>
      </c>
      <c r="E154" s="83">
        <v>562</v>
      </c>
      <c r="F154" s="87">
        <v>557</v>
      </c>
      <c r="G154" s="83">
        <v>556</v>
      </c>
      <c r="H154" s="83">
        <v>579</v>
      </c>
      <c r="I154" s="83">
        <v>374</v>
      </c>
      <c r="J154" s="83">
        <v>350</v>
      </c>
      <c r="K154" s="83">
        <v>580</v>
      </c>
      <c r="L154" s="83">
        <v>596</v>
      </c>
      <c r="M154" s="87">
        <v>532</v>
      </c>
      <c r="N154" s="83">
        <v>527</v>
      </c>
      <c r="O154" s="83">
        <v>585</v>
      </c>
      <c r="P154" s="83">
        <v>588</v>
      </c>
      <c r="Q154" s="83">
        <v>575</v>
      </c>
      <c r="R154" s="83">
        <f t="shared" si="58"/>
        <v>154</v>
      </c>
      <c r="S154" s="83">
        <f t="shared" si="59"/>
        <v>579</v>
      </c>
      <c r="T154" s="88">
        <f t="shared" si="60"/>
        <v>154</v>
      </c>
      <c r="U154" s="88" t="str">
        <f t="shared" si="61"/>
        <v>Муниципальное бюджетное общеобразовательное учреждение «Средняя общеобразовательная школа № 2 г. Ливны»</v>
      </c>
      <c r="V154" s="67">
        <f t="shared" si="48"/>
        <v>0.99820466786355477</v>
      </c>
      <c r="W154" s="67">
        <f t="shared" si="49"/>
        <v>0.98423817863397545</v>
      </c>
      <c r="X154" s="67">
        <f t="shared" si="50"/>
        <v>0.96499999999999997</v>
      </c>
      <c r="Y154" s="67">
        <f t="shared" si="51"/>
        <v>0.93582887700534756</v>
      </c>
      <c r="Z154" s="67">
        <f t="shared" si="52"/>
        <v>0.96666666666666667</v>
      </c>
      <c r="AA154" s="67">
        <f t="shared" si="53"/>
        <v>0.99333333333333329</v>
      </c>
      <c r="AB154" s="67">
        <f t="shared" si="54"/>
        <v>0.99060150375939848</v>
      </c>
      <c r="AC154" s="67">
        <f t="shared" si="55"/>
        <v>0.97499999999999998</v>
      </c>
      <c r="AD154" s="67">
        <f t="shared" si="56"/>
        <v>0.98</v>
      </c>
      <c r="AE154" s="67">
        <f t="shared" si="57"/>
        <v>0.95833333333333337</v>
      </c>
    </row>
    <row r="155" spans="1:31">
      <c r="A155" s="40">
        <f>'бланки '!D159</f>
        <v>155</v>
      </c>
      <c r="B155" s="86" t="str">
        <f>'бланки '!C159</f>
        <v>Муниципальное бюджетное общеобразовательное учреждение «Основная общеобразовательная школа № 9» г. Ливны</v>
      </c>
      <c r="C155" s="87">
        <v>242</v>
      </c>
      <c r="D155" s="87">
        <v>172</v>
      </c>
      <c r="E155" s="83">
        <v>165</v>
      </c>
      <c r="F155" s="87">
        <v>159</v>
      </c>
      <c r="G155" s="83">
        <v>158</v>
      </c>
      <c r="H155" s="83">
        <v>231</v>
      </c>
      <c r="I155" s="83">
        <v>59</v>
      </c>
      <c r="J155" s="83">
        <v>55</v>
      </c>
      <c r="K155" s="83">
        <v>235</v>
      </c>
      <c r="L155" s="83">
        <v>239</v>
      </c>
      <c r="M155" s="87">
        <v>179</v>
      </c>
      <c r="N155" s="83">
        <v>176</v>
      </c>
      <c r="O155" s="83">
        <v>232</v>
      </c>
      <c r="P155" s="83">
        <v>233</v>
      </c>
      <c r="Q155" s="83">
        <v>233</v>
      </c>
      <c r="R155" s="83">
        <f t="shared" si="58"/>
        <v>155</v>
      </c>
      <c r="S155" s="83">
        <f t="shared" si="59"/>
        <v>231</v>
      </c>
      <c r="T155" s="88">
        <f t="shared" si="60"/>
        <v>155</v>
      </c>
      <c r="U155" s="88" t="str">
        <f t="shared" si="61"/>
        <v>Муниципальное бюджетное общеобразовательное учреждение «Основная общеобразовательная школа № 9» г. Ливны</v>
      </c>
      <c r="V155" s="67">
        <f t="shared" si="48"/>
        <v>0.99371069182389937</v>
      </c>
      <c r="W155" s="67">
        <f t="shared" si="49"/>
        <v>0.95930232558139539</v>
      </c>
      <c r="X155" s="67">
        <f t="shared" si="50"/>
        <v>0.95454545454545459</v>
      </c>
      <c r="Y155" s="67">
        <f t="shared" si="51"/>
        <v>0.93220338983050843</v>
      </c>
      <c r="Z155" s="67">
        <f t="shared" si="52"/>
        <v>0.97107438016528924</v>
      </c>
      <c r="AA155" s="67">
        <f t="shared" si="53"/>
        <v>0.98760330578512401</v>
      </c>
      <c r="AB155" s="67">
        <f t="shared" si="54"/>
        <v>0.98324022346368711</v>
      </c>
      <c r="AC155" s="67">
        <f t="shared" si="55"/>
        <v>0.95867768595041325</v>
      </c>
      <c r="AD155" s="67">
        <f t="shared" si="56"/>
        <v>0.96280991735537191</v>
      </c>
      <c r="AE155" s="67">
        <f t="shared" si="57"/>
        <v>0.96280991735537191</v>
      </c>
    </row>
    <row r="156" spans="1:31">
      <c r="A156" s="40">
        <f>'бланки '!D160</f>
        <v>156</v>
      </c>
      <c r="B156" s="86" t="str">
        <f>'бланки '!C160</f>
        <v>Муниципальное бюджетное общеобразовательное учреждение «Средняя общеобразовательная школа № 1» г. Ливны</v>
      </c>
      <c r="C156" s="87">
        <v>599</v>
      </c>
      <c r="D156" s="87">
        <v>418</v>
      </c>
      <c r="E156" s="83">
        <v>409</v>
      </c>
      <c r="F156" s="87">
        <v>443</v>
      </c>
      <c r="G156" s="83">
        <v>425</v>
      </c>
      <c r="H156" s="83">
        <v>572</v>
      </c>
      <c r="I156" s="83">
        <v>119</v>
      </c>
      <c r="J156" s="83">
        <v>111</v>
      </c>
      <c r="K156" s="83">
        <v>588</v>
      </c>
      <c r="L156" s="83">
        <v>598</v>
      </c>
      <c r="M156" s="87">
        <v>493</v>
      </c>
      <c r="N156" s="83">
        <v>483</v>
      </c>
      <c r="O156" s="83">
        <v>586</v>
      </c>
      <c r="P156" s="83">
        <v>590</v>
      </c>
      <c r="Q156" s="83">
        <v>594</v>
      </c>
      <c r="R156" s="83">
        <f t="shared" si="58"/>
        <v>156</v>
      </c>
      <c r="S156" s="83">
        <f t="shared" si="59"/>
        <v>572</v>
      </c>
      <c r="T156" s="88">
        <f t="shared" si="60"/>
        <v>156</v>
      </c>
      <c r="U156" s="88" t="str">
        <f t="shared" si="61"/>
        <v>Муниципальное бюджетное общеобразовательное учреждение «Средняя общеобразовательная школа № 1» г. Ливны</v>
      </c>
      <c r="V156" s="67">
        <f t="shared" si="48"/>
        <v>0.95936794582392781</v>
      </c>
      <c r="W156" s="67">
        <f t="shared" si="49"/>
        <v>0.97846889952153115</v>
      </c>
      <c r="X156" s="67">
        <f t="shared" si="50"/>
        <v>0.95492487479131882</v>
      </c>
      <c r="Y156" s="67">
        <f t="shared" si="51"/>
        <v>0.9327731092436975</v>
      </c>
      <c r="Z156" s="67">
        <f t="shared" si="52"/>
        <v>0.98163606010016691</v>
      </c>
      <c r="AA156" s="67">
        <f t="shared" si="53"/>
        <v>0.998330550918197</v>
      </c>
      <c r="AB156" s="67">
        <f t="shared" si="54"/>
        <v>0.97971602434077076</v>
      </c>
      <c r="AC156" s="67">
        <f t="shared" si="55"/>
        <v>0.97829716193656091</v>
      </c>
      <c r="AD156" s="67">
        <f t="shared" si="56"/>
        <v>0.9849749582637729</v>
      </c>
      <c r="AE156" s="67">
        <f t="shared" si="57"/>
        <v>0.99165275459098501</v>
      </c>
    </row>
    <row r="157" spans="1:31">
      <c r="A157" s="40">
        <f>'бланки '!D161</f>
        <v>157</v>
      </c>
      <c r="B157" s="86" t="str">
        <f>'бланки '!C161</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7" s="87">
        <v>160</v>
      </c>
      <c r="D157" s="87">
        <v>159</v>
      </c>
      <c r="E157" s="83">
        <v>159</v>
      </c>
      <c r="F157" s="87">
        <v>159</v>
      </c>
      <c r="G157" s="83">
        <v>159</v>
      </c>
      <c r="H157" s="83">
        <v>160</v>
      </c>
      <c r="I157" s="83">
        <v>9</v>
      </c>
      <c r="J157" s="83">
        <v>9</v>
      </c>
      <c r="K157" s="83">
        <v>159</v>
      </c>
      <c r="L157" s="83">
        <v>159</v>
      </c>
      <c r="M157" s="87">
        <v>160</v>
      </c>
      <c r="N157" s="83">
        <v>158</v>
      </c>
      <c r="O157" s="83">
        <v>160</v>
      </c>
      <c r="P157" s="83">
        <v>160</v>
      </c>
      <c r="Q157" s="83">
        <v>160</v>
      </c>
      <c r="R157" s="83">
        <f t="shared" si="58"/>
        <v>157</v>
      </c>
      <c r="S157" s="83">
        <f t="shared" si="59"/>
        <v>160</v>
      </c>
      <c r="T157" s="88">
        <f t="shared" si="60"/>
        <v>157</v>
      </c>
      <c r="U157" s="88" t="str">
        <f t="shared" si="61"/>
        <v>Муниципальное бюджетное общеобразовательное учреждение - Корсаковская средняя общеобразовательная школа Корсаковского района Орловской области</v>
      </c>
      <c r="V157" s="67">
        <f t="shared" si="48"/>
        <v>1</v>
      </c>
      <c r="W157" s="67">
        <f t="shared" si="49"/>
        <v>1</v>
      </c>
      <c r="X157" s="67">
        <f t="shared" si="50"/>
        <v>1</v>
      </c>
      <c r="Y157" s="67">
        <f t="shared" si="51"/>
        <v>1</v>
      </c>
      <c r="Z157" s="67">
        <f t="shared" si="52"/>
        <v>0.99375000000000002</v>
      </c>
      <c r="AA157" s="67">
        <f t="shared" si="53"/>
        <v>0.99375000000000002</v>
      </c>
      <c r="AB157" s="67">
        <f t="shared" si="54"/>
        <v>0.98750000000000004</v>
      </c>
      <c r="AC157" s="67">
        <f t="shared" si="55"/>
        <v>1</v>
      </c>
      <c r="AD157" s="67">
        <f t="shared" si="56"/>
        <v>1</v>
      </c>
      <c r="AE157" s="67">
        <f t="shared" si="57"/>
        <v>1</v>
      </c>
    </row>
    <row r="158" spans="1:31">
      <c r="A158" s="40">
        <f>'бланки '!D162</f>
        <v>158</v>
      </c>
      <c r="B158" s="86" t="str">
        <f>'бланки '!C162</f>
        <v>Муниципальное бюджетное общеобразовательное учреждение - Совхозная средняя общеобразовательная школа Корсаковского района Орловской области</v>
      </c>
      <c r="C158" s="87">
        <v>57</v>
      </c>
      <c r="D158" s="87">
        <v>57</v>
      </c>
      <c r="E158" s="83">
        <v>56</v>
      </c>
      <c r="F158" s="87">
        <v>54</v>
      </c>
      <c r="G158" s="83">
        <v>54</v>
      </c>
      <c r="H158" s="83">
        <v>57</v>
      </c>
      <c r="I158" s="83">
        <v>5</v>
      </c>
      <c r="J158" s="83">
        <v>5</v>
      </c>
      <c r="K158" s="83">
        <v>57</v>
      </c>
      <c r="L158" s="83">
        <v>56</v>
      </c>
      <c r="M158" s="87">
        <v>54</v>
      </c>
      <c r="N158" s="83">
        <v>54</v>
      </c>
      <c r="O158" s="83">
        <v>56</v>
      </c>
      <c r="P158" s="83">
        <v>57</v>
      </c>
      <c r="Q158" s="83">
        <v>57</v>
      </c>
      <c r="R158" s="83">
        <f t="shared" si="58"/>
        <v>158</v>
      </c>
      <c r="S158" s="83">
        <f t="shared" si="59"/>
        <v>57</v>
      </c>
      <c r="T158" s="88">
        <f t="shared" si="60"/>
        <v>158</v>
      </c>
      <c r="U158" s="88" t="str">
        <f t="shared" si="61"/>
        <v>Муниципальное бюджетное общеобразовательное учреждение - Совхозная средняя общеобразовательная школа Корсаковского района Орловской области</v>
      </c>
      <c r="V158" s="67">
        <f t="shared" si="48"/>
        <v>1</v>
      </c>
      <c r="W158" s="67">
        <f t="shared" si="49"/>
        <v>0.98245614035087714</v>
      </c>
      <c r="X158" s="67">
        <f t="shared" si="50"/>
        <v>1</v>
      </c>
      <c r="Y158" s="67">
        <f t="shared" si="51"/>
        <v>1</v>
      </c>
      <c r="Z158" s="67">
        <f t="shared" si="52"/>
        <v>1</v>
      </c>
      <c r="AA158" s="67">
        <f t="shared" si="53"/>
        <v>0.98245614035087714</v>
      </c>
      <c r="AB158" s="67">
        <f t="shared" si="54"/>
        <v>1</v>
      </c>
      <c r="AC158" s="67">
        <f t="shared" si="55"/>
        <v>0.98245614035087714</v>
      </c>
      <c r="AD158" s="67">
        <f t="shared" si="56"/>
        <v>1</v>
      </c>
      <c r="AE158" s="67">
        <f t="shared" si="57"/>
        <v>1</v>
      </c>
    </row>
    <row r="159" spans="1:31">
      <c r="A159" s="40">
        <f>'бланки '!D163</f>
        <v>159</v>
      </c>
      <c r="B159" s="86" t="str">
        <f>'бланки '!C163</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59" s="87">
        <v>40</v>
      </c>
      <c r="D159" s="87">
        <v>39</v>
      </c>
      <c r="E159" s="83">
        <v>39</v>
      </c>
      <c r="F159" s="87">
        <v>34</v>
      </c>
      <c r="G159" s="83">
        <v>34</v>
      </c>
      <c r="H159" s="83">
        <v>40</v>
      </c>
      <c r="I159" s="83">
        <v>2</v>
      </c>
      <c r="J159" s="83">
        <v>2</v>
      </c>
      <c r="K159" s="83">
        <v>40</v>
      </c>
      <c r="L159" s="83">
        <v>40</v>
      </c>
      <c r="M159" s="87">
        <v>37</v>
      </c>
      <c r="N159" s="83">
        <v>37</v>
      </c>
      <c r="O159" s="83">
        <v>40</v>
      </c>
      <c r="P159" s="83">
        <v>40</v>
      </c>
      <c r="Q159" s="83">
        <v>40</v>
      </c>
      <c r="R159" s="83">
        <f t="shared" si="58"/>
        <v>159</v>
      </c>
      <c r="S159" s="83">
        <f t="shared" si="59"/>
        <v>40</v>
      </c>
      <c r="T159" s="88">
        <f t="shared" si="60"/>
        <v>159</v>
      </c>
      <c r="U159" s="88" t="str">
        <f t="shared" si="61"/>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V159" s="67">
        <f t="shared" si="48"/>
        <v>1</v>
      </c>
      <c r="W159" s="67">
        <f t="shared" si="49"/>
        <v>1</v>
      </c>
      <c r="X159" s="67">
        <f t="shared" si="50"/>
        <v>1</v>
      </c>
      <c r="Y159" s="67">
        <f t="shared" si="51"/>
        <v>1</v>
      </c>
      <c r="Z159" s="67">
        <f t="shared" si="52"/>
        <v>1</v>
      </c>
      <c r="AA159" s="67">
        <f t="shared" si="53"/>
        <v>1</v>
      </c>
      <c r="AB159" s="67">
        <f t="shared" si="54"/>
        <v>1</v>
      </c>
      <c r="AC159" s="67">
        <f t="shared" si="55"/>
        <v>1</v>
      </c>
      <c r="AD159" s="67">
        <f t="shared" si="56"/>
        <v>1</v>
      </c>
      <c r="AE159" s="67">
        <f t="shared" si="57"/>
        <v>1</v>
      </c>
    </row>
    <row r="160" spans="1:31">
      <c r="A160" s="40">
        <f>'бланки '!D164</f>
        <v>160</v>
      </c>
      <c r="B160" s="86" t="str">
        <f>'бланки '!C164</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0" s="87">
        <v>15</v>
      </c>
      <c r="D160" s="87">
        <v>15</v>
      </c>
      <c r="E160" s="83">
        <v>15</v>
      </c>
      <c r="F160" s="87">
        <v>14</v>
      </c>
      <c r="G160" s="83">
        <v>14</v>
      </c>
      <c r="H160" s="83">
        <v>15</v>
      </c>
      <c r="I160" s="83">
        <v>1</v>
      </c>
      <c r="J160" s="83">
        <v>1</v>
      </c>
      <c r="K160" s="83">
        <v>15</v>
      </c>
      <c r="L160" s="83">
        <v>15</v>
      </c>
      <c r="M160" s="87">
        <v>15</v>
      </c>
      <c r="N160" s="83">
        <v>15</v>
      </c>
      <c r="O160" s="83">
        <v>15</v>
      </c>
      <c r="P160" s="83">
        <v>15</v>
      </c>
      <c r="Q160" s="83">
        <v>15</v>
      </c>
      <c r="R160" s="83">
        <f t="shared" si="58"/>
        <v>160</v>
      </c>
      <c r="S160" s="83">
        <f t="shared" si="59"/>
        <v>15</v>
      </c>
      <c r="T160" s="88">
        <f t="shared" si="60"/>
        <v>160</v>
      </c>
      <c r="U160" s="88" t="str">
        <f t="shared" si="61"/>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V160" s="67">
        <f t="shared" si="48"/>
        <v>1</v>
      </c>
      <c r="W160" s="67">
        <f t="shared" si="49"/>
        <v>1</v>
      </c>
      <c r="X160" s="67">
        <f t="shared" si="50"/>
        <v>1</v>
      </c>
      <c r="Y160" s="67">
        <f t="shared" si="51"/>
        <v>1</v>
      </c>
      <c r="Z160" s="67">
        <f t="shared" si="52"/>
        <v>1</v>
      </c>
      <c r="AA160" s="67">
        <f t="shared" si="53"/>
        <v>1</v>
      </c>
      <c r="AB160" s="67">
        <f t="shared" si="54"/>
        <v>1</v>
      </c>
      <c r="AC160" s="67">
        <f t="shared" si="55"/>
        <v>1</v>
      </c>
      <c r="AD160" s="67">
        <f t="shared" si="56"/>
        <v>1</v>
      </c>
      <c r="AE160" s="67">
        <f t="shared" si="57"/>
        <v>1</v>
      </c>
    </row>
    <row r="161" spans="1:31">
      <c r="A161" s="40">
        <f>'бланки '!D165</f>
        <v>161</v>
      </c>
      <c r="B161" s="86" t="str">
        <f>'бланки '!C165</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1" s="87">
        <v>18</v>
      </c>
      <c r="D161" s="87">
        <v>17</v>
      </c>
      <c r="E161" s="83">
        <v>17</v>
      </c>
      <c r="F161" s="87">
        <v>17</v>
      </c>
      <c r="G161" s="83">
        <v>17</v>
      </c>
      <c r="H161" s="83">
        <v>18</v>
      </c>
      <c r="I161" s="83">
        <v>5</v>
      </c>
      <c r="J161" s="83">
        <v>5</v>
      </c>
      <c r="K161" s="83">
        <v>18</v>
      </c>
      <c r="L161" s="83">
        <v>18</v>
      </c>
      <c r="M161" s="87">
        <v>18</v>
      </c>
      <c r="N161" s="83">
        <v>18</v>
      </c>
      <c r="O161" s="83">
        <v>18</v>
      </c>
      <c r="P161" s="83">
        <v>18</v>
      </c>
      <c r="Q161" s="83">
        <v>18</v>
      </c>
      <c r="R161" s="83">
        <f t="shared" si="58"/>
        <v>161</v>
      </c>
      <c r="S161" s="83">
        <f t="shared" si="59"/>
        <v>18</v>
      </c>
      <c r="T161" s="88">
        <f t="shared" si="60"/>
        <v>161</v>
      </c>
      <c r="U161" s="88" t="str">
        <f t="shared" si="61"/>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V161" s="67">
        <f t="shared" si="48"/>
        <v>1</v>
      </c>
      <c r="W161" s="67">
        <f t="shared" si="49"/>
        <v>1</v>
      </c>
      <c r="X161" s="67">
        <f t="shared" si="50"/>
        <v>1</v>
      </c>
      <c r="Y161" s="67">
        <f t="shared" si="51"/>
        <v>1</v>
      </c>
      <c r="Z161" s="67">
        <f t="shared" si="52"/>
        <v>1</v>
      </c>
      <c r="AA161" s="67">
        <f t="shared" si="53"/>
        <v>1</v>
      </c>
      <c r="AB161" s="67">
        <f t="shared" si="54"/>
        <v>1</v>
      </c>
      <c r="AC161" s="67">
        <f t="shared" si="55"/>
        <v>1</v>
      </c>
      <c r="AD161" s="67">
        <f t="shared" si="56"/>
        <v>1</v>
      </c>
      <c r="AE161" s="67">
        <f t="shared" si="57"/>
        <v>1</v>
      </c>
    </row>
    <row r="162" spans="1:31">
      <c r="A162" s="40">
        <f>'бланки '!D166</f>
        <v>162</v>
      </c>
      <c r="B162" s="86" t="str">
        <f>'бланки '!C166</f>
        <v>Муниципальное бюджетное общеобразовательное учреждение «Средняя общеобразовательная школа № 3» Болховского района Орловской области</v>
      </c>
      <c r="C162" s="87">
        <v>391</v>
      </c>
      <c r="D162" s="87">
        <v>385</v>
      </c>
      <c r="E162" s="83">
        <v>385</v>
      </c>
      <c r="F162" s="87">
        <v>368</v>
      </c>
      <c r="G162" s="83">
        <v>367</v>
      </c>
      <c r="H162" s="83">
        <v>391</v>
      </c>
      <c r="I162" s="83">
        <v>231</v>
      </c>
      <c r="J162" s="83">
        <v>223</v>
      </c>
      <c r="K162" s="83">
        <v>388</v>
      </c>
      <c r="L162" s="83">
        <v>384</v>
      </c>
      <c r="M162" s="87">
        <v>360</v>
      </c>
      <c r="N162" s="83">
        <v>357</v>
      </c>
      <c r="O162" s="83">
        <v>384</v>
      </c>
      <c r="P162" s="83">
        <v>389</v>
      </c>
      <c r="Q162" s="83">
        <v>387</v>
      </c>
      <c r="R162" s="83">
        <f t="shared" si="58"/>
        <v>162</v>
      </c>
      <c r="S162" s="83">
        <f t="shared" si="59"/>
        <v>391</v>
      </c>
      <c r="T162" s="88">
        <f t="shared" si="60"/>
        <v>162</v>
      </c>
      <c r="U162" s="88" t="str">
        <f t="shared" si="61"/>
        <v>Муниципальное бюджетное общеобразовательное учреждение «Средняя общеобразовательная школа № 3» Болховского района Орловской области</v>
      </c>
      <c r="V162" s="67">
        <f t="shared" si="48"/>
        <v>0.99728260869565222</v>
      </c>
      <c r="W162" s="67">
        <f t="shared" si="49"/>
        <v>1</v>
      </c>
      <c r="X162" s="67">
        <f t="shared" si="50"/>
        <v>1</v>
      </c>
      <c r="Y162" s="67">
        <f t="shared" si="51"/>
        <v>0.96536796536796532</v>
      </c>
      <c r="Z162" s="67">
        <f t="shared" si="52"/>
        <v>0.99232736572890023</v>
      </c>
      <c r="AA162" s="67">
        <f t="shared" si="53"/>
        <v>0.98209718670076729</v>
      </c>
      <c r="AB162" s="67">
        <f t="shared" si="54"/>
        <v>0.9916666666666667</v>
      </c>
      <c r="AC162" s="67">
        <f t="shared" si="55"/>
        <v>0.98209718670076729</v>
      </c>
      <c r="AD162" s="67">
        <f t="shared" si="56"/>
        <v>0.99488491048593353</v>
      </c>
      <c r="AE162" s="67">
        <f t="shared" si="57"/>
        <v>0.98976982097186705</v>
      </c>
    </row>
    <row r="163" spans="1:31">
      <c r="A163" s="40">
        <f>'бланки '!D167</f>
        <v>163</v>
      </c>
      <c r="B163" s="86" t="str">
        <f>'бланки '!C167</f>
        <v>Муниципальное бюджетное общеобразовательное учреждение «Гимназия г. Болхова»</v>
      </c>
      <c r="C163" s="87">
        <v>410</v>
      </c>
      <c r="D163" s="87">
        <v>327</v>
      </c>
      <c r="E163" s="83">
        <v>325</v>
      </c>
      <c r="F163" s="87">
        <v>335</v>
      </c>
      <c r="G163" s="83">
        <v>333</v>
      </c>
      <c r="H163" s="83">
        <v>393</v>
      </c>
      <c r="I163" s="83">
        <v>90</v>
      </c>
      <c r="J163" s="83">
        <v>82</v>
      </c>
      <c r="K163" s="83">
        <v>392</v>
      </c>
      <c r="L163" s="83">
        <v>402</v>
      </c>
      <c r="M163" s="87">
        <v>340</v>
      </c>
      <c r="N163" s="83">
        <v>334</v>
      </c>
      <c r="O163" s="83">
        <v>398</v>
      </c>
      <c r="P163" s="83">
        <v>408</v>
      </c>
      <c r="Q163" s="83">
        <v>396</v>
      </c>
      <c r="R163" s="83">
        <f t="shared" si="58"/>
        <v>163</v>
      </c>
      <c r="S163" s="83">
        <f t="shared" si="59"/>
        <v>393</v>
      </c>
      <c r="T163" s="88">
        <f t="shared" si="60"/>
        <v>163</v>
      </c>
      <c r="U163" s="88" t="str">
        <f t="shared" si="61"/>
        <v>Муниципальное бюджетное общеобразовательное учреждение «Гимназия г. Болхова»</v>
      </c>
      <c r="V163" s="67">
        <f t="shared" si="48"/>
        <v>0.99402985074626871</v>
      </c>
      <c r="W163" s="67">
        <f t="shared" si="49"/>
        <v>0.99388379204892963</v>
      </c>
      <c r="X163" s="67">
        <f t="shared" si="50"/>
        <v>0.95853658536585362</v>
      </c>
      <c r="Y163" s="67">
        <f t="shared" si="51"/>
        <v>0.91111111111111109</v>
      </c>
      <c r="Z163" s="67">
        <f t="shared" si="52"/>
        <v>0.95609756097560972</v>
      </c>
      <c r="AA163" s="67">
        <f t="shared" si="53"/>
        <v>0.98048780487804876</v>
      </c>
      <c r="AB163" s="67">
        <f t="shared" si="54"/>
        <v>0.98235294117647054</v>
      </c>
      <c r="AC163" s="67">
        <f t="shared" si="55"/>
        <v>0.97073170731707314</v>
      </c>
      <c r="AD163" s="67">
        <f t="shared" si="56"/>
        <v>0.99512195121951219</v>
      </c>
      <c r="AE163" s="67">
        <f t="shared" si="57"/>
        <v>0.96585365853658534</v>
      </c>
    </row>
    <row r="164" spans="1:31">
      <c r="A164" s="40">
        <f>'бланки '!D168</f>
        <v>164</v>
      </c>
      <c r="B164" s="86" t="str">
        <f>'бланки '!C168</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4" s="87">
        <v>36</v>
      </c>
      <c r="D164" s="87">
        <v>35</v>
      </c>
      <c r="E164" s="83">
        <v>35</v>
      </c>
      <c r="F164" s="87">
        <v>36</v>
      </c>
      <c r="G164" s="83">
        <v>36</v>
      </c>
      <c r="H164" s="83">
        <v>36</v>
      </c>
      <c r="I164" s="83">
        <v>6</v>
      </c>
      <c r="J164" s="83">
        <v>6</v>
      </c>
      <c r="K164" s="83">
        <v>36</v>
      </c>
      <c r="L164" s="83">
        <v>36</v>
      </c>
      <c r="M164" s="87">
        <v>35</v>
      </c>
      <c r="N164" s="83">
        <v>35</v>
      </c>
      <c r="O164" s="83">
        <v>36</v>
      </c>
      <c r="P164" s="83">
        <v>36</v>
      </c>
      <c r="Q164" s="83">
        <v>36</v>
      </c>
      <c r="R164" s="83">
        <f t="shared" si="58"/>
        <v>164</v>
      </c>
      <c r="S164" s="83">
        <f t="shared" si="59"/>
        <v>36</v>
      </c>
      <c r="T164" s="88">
        <f t="shared" si="60"/>
        <v>164</v>
      </c>
      <c r="U164" s="88" t="str">
        <f t="shared" si="61"/>
        <v>Муниципальное бюджетное общеобразовательное учреждение «Гнездиловская средняя общеобразовательная школа» Болховского района Орловской области</v>
      </c>
      <c r="V164" s="67">
        <f t="shared" si="48"/>
        <v>1</v>
      </c>
      <c r="W164" s="67">
        <f t="shared" si="49"/>
        <v>1</v>
      </c>
      <c r="X164" s="67">
        <f t="shared" si="50"/>
        <v>1</v>
      </c>
      <c r="Y164" s="67">
        <f t="shared" si="51"/>
        <v>1</v>
      </c>
      <c r="Z164" s="67">
        <f t="shared" si="52"/>
        <v>1</v>
      </c>
      <c r="AA164" s="67">
        <f t="shared" si="53"/>
        <v>1</v>
      </c>
      <c r="AB164" s="67">
        <f t="shared" si="54"/>
        <v>1</v>
      </c>
      <c r="AC164" s="67">
        <f t="shared" si="55"/>
        <v>1</v>
      </c>
      <c r="AD164" s="67">
        <f t="shared" si="56"/>
        <v>1</v>
      </c>
      <c r="AE164" s="67">
        <f t="shared" si="57"/>
        <v>1</v>
      </c>
    </row>
    <row r="165" spans="1:31">
      <c r="A165" s="40">
        <f>'бланки '!D169</f>
        <v>165</v>
      </c>
      <c r="B165" s="86" t="str">
        <f>'бланки '!C169</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5" s="87">
        <v>10</v>
      </c>
      <c r="D165" s="87">
        <v>10</v>
      </c>
      <c r="E165" s="83">
        <v>10</v>
      </c>
      <c r="F165" s="87">
        <v>10</v>
      </c>
      <c r="G165" s="83">
        <v>10</v>
      </c>
      <c r="H165" s="83">
        <v>10</v>
      </c>
      <c r="I165" s="83">
        <v>1</v>
      </c>
      <c r="J165" s="83">
        <v>1</v>
      </c>
      <c r="K165" s="83">
        <v>10</v>
      </c>
      <c r="L165" s="83">
        <v>10</v>
      </c>
      <c r="M165" s="87">
        <v>10</v>
      </c>
      <c r="N165" s="83">
        <v>10</v>
      </c>
      <c r="O165" s="83">
        <v>10</v>
      </c>
      <c r="P165" s="83">
        <v>10</v>
      </c>
      <c r="Q165" s="83">
        <v>10</v>
      </c>
      <c r="R165" s="83">
        <f t="shared" si="58"/>
        <v>165</v>
      </c>
      <c r="S165" s="83">
        <f t="shared" si="59"/>
        <v>10</v>
      </c>
      <c r="T165" s="88">
        <f t="shared" si="60"/>
        <v>165</v>
      </c>
      <c r="U165" s="88" t="str">
        <f t="shared" si="61"/>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V165" s="67">
        <f t="shared" si="48"/>
        <v>1</v>
      </c>
      <c r="W165" s="67">
        <f t="shared" si="49"/>
        <v>1</v>
      </c>
      <c r="X165" s="67">
        <f t="shared" si="50"/>
        <v>1</v>
      </c>
      <c r="Y165" s="67">
        <f t="shared" si="51"/>
        <v>1</v>
      </c>
      <c r="Z165" s="67">
        <f t="shared" si="52"/>
        <v>1</v>
      </c>
      <c r="AA165" s="67">
        <f t="shared" si="53"/>
        <v>1</v>
      </c>
      <c r="AB165" s="67">
        <f t="shared" si="54"/>
        <v>1</v>
      </c>
      <c r="AC165" s="67">
        <f t="shared" si="55"/>
        <v>1</v>
      </c>
      <c r="AD165" s="67">
        <f t="shared" si="56"/>
        <v>1</v>
      </c>
      <c r="AE165" s="67">
        <f t="shared" si="57"/>
        <v>1</v>
      </c>
    </row>
    <row r="166" spans="1:31">
      <c r="A166" s="40">
        <f>'бланки '!D170</f>
        <v>166</v>
      </c>
      <c r="B166" s="86" t="str">
        <f>'бланки '!C170</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6" s="87">
        <v>35</v>
      </c>
      <c r="D166" s="87">
        <v>31</v>
      </c>
      <c r="E166" s="83">
        <v>31</v>
      </c>
      <c r="F166" s="87">
        <v>32</v>
      </c>
      <c r="G166" s="83">
        <v>31</v>
      </c>
      <c r="H166" s="83">
        <v>34</v>
      </c>
      <c r="I166" s="83">
        <v>10</v>
      </c>
      <c r="J166" s="83">
        <v>10</v>
      </c>
      <c r="K166" s="83">
        <v>34</v>
      </c>
      <c r="L166" s="83">
        <v>35</v>
      </c>
      <c r="M166" s="87">
        <v>29</v>
      </c>
      <c r="N166" s="83">
        <v>29</v>
      </c>
      <c r="O166" s="83">
        <v>35</v>
      </c>
      <c r="P166" s="83">
        <v>35</v>
      </c>
      <c r="Q166" s="83">
        <v>34</v>
      </c>
      <c r="R166" s="83">
        <f t="shared" si="58"/>
        <v>166</v>
      </c>
      <c r="S166" s="83">
        <f t="shared" si="59"/>
        <v>34</v>
      </c>
      <c r="T166" s="88">
        <f t="shared" si="60"/>
        <v>166</v>
      </c>
      <c r="U166" s="88" t="str">
        <f t="shared" si="61"/>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V166" s="67">
        <f t="shared" si="48"/>
        <v>0.96875</v>
      </c>
      <c r="W166" s="67">
        <f t="shared" si="49"/>
        <v>1</v>
      </c>
      <c r="X166" s="67">
        <f t="shared" si="50"/>
        <v>0.97142857142857142</v>
      </c>
      <c r="Y166" s="67">
        <f t="shared" si="51"/>
        <v>1</v>
      </c>
      <c r="Z166" s="67">
        <f t="shared" si="52"/>
        <v>0.97142857142857142</v>
      </c>
      <c r="AA166" s="67">
        <f t="shared" si="53"/>
        <v>1</v>
      </c>
      <c r="AB166" s="67">
        <f t="shared" si="54"/>
        <v>1</v>
      </c>
      <c r="AC166" s="67">
        <f t="shared" si="55"/>
        <v>1</v>
      </c>
      <c r="AD166" s="67">
        <f t="shared" si="56"/>
        <v>1</v>
      </c>
      <c r="AE166" s="67">
        <f t="shared" si="57"/>
        <v>0.97142857142857142</v>
      </c>
    </row>
    <row r="167" spans="1:31">
      <c r="A167" s="40">
        <f>'бланки '!D171</f>
        <v>167</v>
      </c>
      <c r="B167" s="86" t="str">
        <f>'бланки '!C171</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7" s="87">
        <v>134</v>
      </c>
      <c r="D167" s="87">
        <v>87</v>
      </c>
      <c r="E167" s="83">
        <v>86</v>
      </c>
      <c r="F167" s="87">
        <v>89</v>
      </c>
      <c r="G167" s="83">
        <v>88</v>
      </c>
      <c r="H167" s="83">
        <v>131</v>
      </c>
      <c r="I167" s="83">
        <v>17</v>
      </c>
      <c r="J167" s="83">
        <v>15</v>
      </c>
      <c r="K167" s="83">
        <v>132</v>
      </c>
      <c r="L167" s="83">
        <v>130</v>
      </c>
      <c r="M167" s="87">
        <v>115</v>
      </c>
      <c r="N167" s="83">
        <v>112</v>
      </c>
      <c r="O167" s="83">
        <v>132</v>
      </c>
      <c r="P167" s="83">
        <v>131</v>
      </c>
      <c r="Q167" s="83">
        <v>132</v>
      </c>
      <c r="R167" s="83">
        <f t="shared" si="58"/>
        <v>167</v>
      </c>
      <c r="S167" s="83">
        <f t="shared" si="59"/>
        <v>131</v>
      </c>
      <c r="T167" s="88">
        <f t="shared" si="60"/>
        <v>167</v>
      </c>
      <c r="U167" s="88" t="str">
        <f t="shared" si="61"/>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V167" s="67">
        <f t="shared" si="48"/>
        <v>0.9887640449438202</v>
      </c>
      <c r="W167" s="67">
        <f t="shared" si="49"/>
        <v>0.9885057471264368</v>
      </c>
      <c r="X167" s="67">
        <f t="shared" si="50"/>
        <v>0.97761194029850751</v>
      </c>
      <c r="Y167" s="67">
        <f t="shared" si="51"/>
        <v>0.88235294117647056</v>
      </c>
      <c r="Z167" s="67">
        <f t="shared" si="52"/>
        <v>0.9850746268656716</v>
      </c>
      <c r="AA167" s="67">
        <f t="shared" si="53"/>
        <v>0.97014925373134331</v>
      </c>
      <c r="AB167" s="67">
        <f t="shared" si="54"/>
        <v>0.97391304347826091</v>
      </c>
      <c r="AC167" s="67">
        <f t="shared" si="55"/>
        <v>0.9850746268656716</v>
      </c>
      <c r="AD167" s="67">
        <f t="shared" si="56"/>
        <v>0.97761194029850751</v>
      </c>
      <c r="AE167" s="67">
        <f t="shared" si="57"/>
        <v>0.9850746268656716</v>
      </c>
    </row>
    <row r="168" spans="1:31">
      <c r="A168" s="40">
        <f>'бланки '!D172</f>
        <v>168</v>
      </c>
      <c r="B168" s="86" t="str">
        <f>'бланки '!C172</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68" s="87">
        <v>21</v>
      </c>
      <c r="D168" s="87">
        <v>17</v>
      </c>
      <c r="E168" s="83">
        <v>17</v>
      </c>
      <c r="F168" s="87">
        <v>18</v>
      </c>
      <c r="G168" s="83">
        <v>18</v>
      </c>
      <c r="H168" s="83">
        <v>21</v>
      </c>
      <c r="I168" s="83">
        <v>1</v>
      </c>
      <c r="J168" s="83">
        <v>1</v>
      </c>
      <c r="K168" s="83">
        <v>21</v>
      </c>
      <c r="L168" s="83">
        <v>20</v>
      </c>
      <c r="M168" s="87">
        <v>20</v>
      </c>
      <c r="N168" s="83">
        <v>20</v>
      </c>
      <c r="O168" s="83">
        <v>21</v>
      </c>
      <c r="P168" s="83">
        <v>21</v>
      </c>
      <c r="Q168" s="83">
        <v>21</v>
      </c>
      <c r="R168" s="83">
        <f t="shared" si="58"/>
        <v>168</v>
      </c>
      <c r="S168" s="83">
        <f t="shared" si="59"/>
        <v>21</v>
      </c>
      <c r="T168" s="88">
        <f t="shared" si="60"/>
        <v>168</v>
      </c>
      <c r="U168" s="88" t="str">
        <f t="shared" si="61"/>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V168" s="67">
        <f t="shared" si="48"/>
        <v>1</v>
      </c>
      <c r="W168" s="67">
        <f t="shared" si="49"/>
        <v>1</v>
      </c>
      <c r="X168" s="67">
        <f t="shared" si="50"/>
        <v>1</v>
      </c>
      <c r="Y168" s="67">
        <f t="shared" si="51"/>
        <v>1</v>
      </c>
      <c r="Z168" s="67">
        <f t="shared" si="52"/>
        <v>1</v>
      </c>
      <c r="AA168" s="67">
        <f t="shared" si="53"/>
        <v>0.95238095238095233</v>
      </c>
      <c r="AB168" s="67">
        <f t="shared" si="54"/>
        <v>1</v>
      </c>
      <c r="AC168" s="67">
        <f t="shared" si="55"/>
        <v>1</v>
      </c>
      <c r="AD168" s="67">
        <f t="shared" si="56"/>
        <v>1</v>
      </c>
      <c r="AE168" s="67">
        <f t="shared" si="57"/>
        <v>1</v>
      </c>
    </row>
    <row r="169" spans="1:31">
      <c r="A169" s="40">
        <f>'бланки '!D173</f>
        <v>169</v>
      </c>
      <c r="B169" s="86" t="str">
        <f>'бланки '!C173</f>
        <v>Муниципальное бюджетное общеобразовательное учреждение «Струковская основная общеобразовательная школа» Болховского района Орловской области</v>
      </c>
      <c r="C169" s="87">
        <v>23</v>
      </c>
      <c r="D169" s="87">
        <v>20</v>
      </c>
      <c r="E169" s="83">
        <v>20</v>
      </c>
      <c r="F169" s="87">
        <v>20</v>
      </c>
      <c r="G169" s="83">
        <v>20</v>
      </c>
      <c r="H169" s="83">
        <v>23</v>
      </c>
      <c r="I169" s="83">
        <v>4</v>
      </c>
      <c r="J169" s="83">
        <v>4</v>
      </c>
      <c r="K169" s="83">
        <v>23</v>
      </c>
      <c r="L169" s="83">
        <v>23</v>
      </c>
      <c r="M169" s="87">
        <v>18</v>
      </c>
      <c r="N169" s="83">
        <v>18</v>
      </c>
      <c r="O169" s="83">
        <v>23</v>
      </c>
      <c r="P169" s="83">
        <v>23</v>
      </c>
      <c r="Q169" s="83">
        <v>23</v>
      </c>
      <c r="R169" s="83">
        <f t="shared" si="58"/>
        <v>169</v>
      </c>
      <c r="S169" s="83">
        <f t="shared" si="59"/>
        <v>23</v>
      </c>
      <c r="T169" s="88">
        <f t="shared" si="60"/>
        <v>169</v>
      </c>
      <c r="U169" s="88" t="str">
        <f t="shared" si="61"/>
        <v>Муниципальное бюджетное общеобразовательное учреждение «Струковская основная общеобразовательная школа» Болховского района Орловской области</v>
      </c>
      <c r="V169" s="67">
        <f t="shared" si="48"/>
        <v>1</v>
      </c>
      <c r="W169" s="67">
        <f t="shared" si="49"/>
        <v>1</v>
      </c>
      <c r="X169" s="67">
        <f t="shared" si="50"/>
        <v>1</v>
      </c>
      <c r="Y169" s="67">
        <f t="shared" si="51"/>
        <v>1</v>
      </c>
      <c r="Z169" s="67">
        <f t="shared" si="52"/>
        <v>1</v>
      </c>
      <c r="AA169" s="67">
        <f t="shared" si="53"/>
        <v>1</v>
      </c>
      <c r="AB169" s="67">
        <f t="shared" si="54"/>
        <v>1</v>
      </c>
      <c r="AC169" s="67">
        <f t="shared" si="55"/>
        <v>1</v>
      </c>
      <c r="AD169" s="67">
        <f t="shared" si="56"/>
        <v>1</v>
      </c>
      <c r="AE169" s="67">
        <f t="shared" si="57"/>
        <v>1</v>
      </c>
    </row>
    <row r="170" spans="1:31">
      <c r="A170" s="40">
        <f>'бланки '!D174</f>
        <v>170</v>
      </c>
      <c r="B170" s="86" t="str">
        <f>'бланки '!C174</f>
        <v>Муниципальное бюджетное общеобразовательное учреждение «Злынская средняя общеобразовательная школа» Болховского района Орловской области</v>
      </c>
      <c r="C170" s="87">
        <v>51</v>
      </c>
      <c r="D170" s="87">
        <v>39</v>
      </c>
      <c r="E170" s="83">
        <v>39</v>
      </c>
      <c r="F170" s="87">
        <v>36</v>
      </c>
      <c r="G170" s="83">
        <v>35</v>
      </c>
      <c r="H170" s="83">
        <v>50</v>
      </c>
      <c r="I170" s="83">
        <v>8</v>
      </c>
      <c r="J170" s="83">
        <v>8</v>
      </c>
      <c r="K170" s="83">
        <v>51</v>
      </c>
      <c r="L170" s="83">
        <v>51</v>
      </c>
      <c r="M170" s="87">
        <v>46</v>
      </c>
      <c r="N170" s="83">
        <v>45</v>
      </c>
      <c r="O170" s="83">
        <v>49</v>
      </c>
      <c r="P170" s="83">
        <v>51</v>
      </c>
      <c r="Q170" s="83">
        <v>51</v>
      </c>
      <c r="R170" s="83">
        <f t="shared" si="58"/>
        <v>170</v>
      </c>
      <c r="S170" s="83">
        <f t="shared" si="59"/>
        <v>50</v>
      </c>
      <c r="T170" s="88">
        <f t="shared" si="60"/>
        <v>170</v>
      </c>
      <c r="U170" s="88" t="str">
        <f t="shared" si="61"/>
        <v>Муниципальное бюджетное общеобразовательное учреждение «Злынская средняя общеобразовательная школа» Болховского района Орловской области</v>
      </c>
      <c r="V170" s="67">
        <f t="shared" si="48"/>
        <v>0.97222222222222221</v>
      </c>
      <c r="W170" s="67">
        <f t="shared" si="49"/>
        <v>1</v>
      </c>
      <c r="X170" s="67">
        <f t="shared" si="50"/>
        <v>0.98039215686274506</v>
      </c>
      <c r="Y170" s="67">
        <f t="shared" si="51"/>
        <v>1</v>
      </c>
      <c r="Z170" s="67">
        <f t="shared" si="52"/>
        <v>1</v>
      </c>
      <c r="AA170" s="67">
        <f t="shared" si="53"/>
        <v>1</v>
      </c>
      <c r="AB170" s="67">
        <f t="shared" si="54"/>
        <v>0.97826086956521741</v>
      </c>
      <c r="AC170" s="67">
        <f t="shared" si="55"/>
        <v>0.96078431372549022</v>
      </c>
      <c r="AD170" s="67">
        <f t="shared" si="56"/>
        <v>1</v>
      </c>
      <c r="AE170" s="67">
        <f t="shared" si="57"/>
        <v>1</v>
      </c>
    </row>
    <row r="171" spans="1:31">
      <c r="A171" s="40">
        <f>'бланки '!D175</f>
        <v>171</v>
      </c>
      <c r="B171" s="86" t="str">
        <f>'бланки '!C175</f>
        <v>Муниципальное бюджетное общеобразовательное учреждение «Октябрьская основная общеобразовательная школа» Болховского района Орловской области</v>
      </c>
      <c r="C171" s="87">
        <v>23</v>
      </c>
      <c r="D171" s="87">
        <v>23</v>
      </c>
      <c r="E171" s="83">
        <v>23</v>
      </c>
      <c r="F171" s="87">
        <v>23</v>
      </c>
      <c r="G171" s="83">
        <v>23</v>
      </c>
      <c r="H171" s="83">
        <v>23</v>
      </c>
      <c r="I171" s="83">
        <v>7</v>
      </c>
      <c r="J171" s="83">
        <v>7</v>
      </c>
      <c r="K171" s="83">
        <v>23</v>
      </c>
      <c r="L171" s="83">
        <v>23</v>
      </c>
      <c r="M171" s="87">
        <v>21</v>
      </c>
      <c r="N171" s="83">
        <v>21</v>
      </c>
      <c r="O171" s="83">
        <v>23</v>
      </c>
      <c r="P171" s="83">
        <v>23</v>
      </c>
      <c r="Q171" s="83">
        <v>23</v>
      </c>
      <c r="R171" s="83">
        <f t="shared" si="58"/>
        <v>171</v>
      </c>
      <c r="S171" s="83">
        <f t="shared" si="59"/>
        <v>23</v>
      </c>
      <c r="T171" s="88">
        <f t="shared" si="60"/>
        <v>171</v>
      </c>
      <c r="U171" s="88" t="str">
        <f t="shared" si="61"/>
        <v>Муниципальное бюджетное общеобразовательное учреждение «Октябрьская основная общеобразовательная школа» Болховского района Орловской области</v>
      </c>
      <c r="V171" s="67">
        <f t="shared" si="48"/>
        <v>1</v>
      </c>
      <c r="W171" s="67">
        <f t="shared" si="49"/>
        <v>1</v>
      </c>
      <c r="X171" s="67">
        <f t="shared" si="50"/>
        <v>1</v>
      </c>
      <c r="Y171" s="67">
        <f t="shared" si="51"/>
        <v>1</v>
      </c>
      <c r="Z171" s="67">
        <f t="shared" si="52"/>
        <v>1</v>
      </c>
      <c r="AA171" s="67">
        <f t="shared" si="53"/>
        <v>1</v>
      </c>
      <c r="AB171" s="67">
        <f t="shared" si="54"/>
        <v>1</v>
      </c>
      <c r="AC171" s="67">
        <f t="shared" si="55"/>
        <v>1</v>
      </c>
      <c r="AD171" s="67">
        <f t="shared" si="56"/>
        <v>1</v>
      </c>
      <c r="AE171" s="67">
        <f t="shared" si="57"/>
        <v>1</v>
      </c>
    </row>
    <row r="172" spans="1:31">
      <c r="A172" s="40">
        <f>'бланки '!D176</f>
        <v>172</v>
      </c>
      <c r="B172" s="86" t="str">
        <f>'бланки '!C176</f>
        <v>Муниципальное бюджетное общеобразовательное учреждение «Трубчевская основная общеобразовательная школа» Болховского района Орловской области</v>
      </c>
      <c r="C172" s="87">
        <v>16</v>
      </c>
      <c r="D172" s="87">
        <v>14</v>
      </c>
      <c r="E172" s="83">
        <v>14</v>
      </c>
      <c r="F172" s="87">
        <v>12</v>
      </c>
      <c r="G172" s="83">
        <v>12</v>
      </c>
      <c r="H172" s="83">
        <v>16</v>
      </c>
      <c r="I172" s="83">
        <v>1</v>
      </c>
      <c r="J172" s="83">
        <v>1</v>
      </c>
      <c r="K172" s="83">
        <v>16</v>
      </c>
      <c r="L172" s="83">
        <v>16</v>
      </c>
      <c r="M172" s="87">
        <v>11</v>
      </c>
      <c r="N172" s="83">
        <v>11</v>
      </c>
      <c r="O172" s="83">
        <v>16</v>
      </c>
      <c r="P172" s="83">
        <v>16</v>
      </c>
      <c r="Q172" s="83">
        <v>16</v>
      </c>
      <c r="R172" s="83">
        <f t="shared" si="58"/>
        <v>172</v>
      </c>
      <c r="S172" s="83">
        <f t="shared" si="59"/>
        <v>16</v>
      </c>
      <c r="T172" s="88">
        <f t="shared" si="60"/>
        <v>172</v>
      </c>
      <c r="U172" s="88" t="str">
        <f t="shared" si="61"/>
        <v>Муниципальное бюджетное общеобразовательное учреждение «Трубчевская основная общеобразовательная школа» Болховского района Орловской области</v>
      </c>
      <c r="V172" s="67">
        <f t="shared" si="48"/>
        <v>1</v>
      </c>
      <c r="W172" s="67">
        <f t="shared" si="49"/>
        <v>1</v>
      </c>
      <c r="X172" s="67">
        <f t="shared" si="50"/>
        <v>1</v>
      </c>
      <c r="Y172" s="67">
        <f t="shared" si="51"/>
        <v>1</v>
      </c>
      <c r="Z172" s="67">
        <f t="shared" si="52"/>
        <v>1</v>
      </c>
      <c r="AA172" s="67">
        <f t="shared" si="53"/>
        <v>1</v>
      </c>
      <c r="AB172" s="67">
        <f t="shared" si="54"/>
        <v>1</v>
      </c>
      <c r="AC172" s="67">
        <f t="shared" si="55"/>
        <v>1</v>
      </c>
      <c r="AD172" s="67">
        <f t="shared" si="56"/>
        <v>1</v>
      </c>
      <c r="AE172" s="67">
        <f t="shared" si="57"/>
        <v>1</v>
      </c>
    </row>
    <row r="173" spans="1:31">
      <c r="A173" s="40">
        <f>'бланки '!D177</f>
        <v>173</v>
      </c>
      <c r="B173" s="86" t="str">
        <f>'бланки '!C177</f>
        <v>Муниципальное бюджетное общеобразовательное учреждение «Кривчевская основная общеобразовательная школа» Болховского района Орловской области</v>
      </c>
      <c r="C173" s="87">
        <v>18</v>
      </c>
      <c r="D173" s="87">
        <v>12</v>
      </c>
      <c r="E173" s="83">
        <v>12</v>
      </c>
      <c r="F173" s="87">
        <v>11</v>
      </c>
      <c r="G173" s="83">
        <v>11</v>
      </c>
      <c r="H173" s="83">
        <v>18</v>
      </c>
      <c r="I173" s="83">
        <v>1</v>
      </c>
      <c r="J173" s="83">
        <v>1</v>
      </c>
      <c r="K173" s="83">
        <v>18</v>
      </c>
      <c r="L173" s="83">
        <v>18</v>
      </c>
      <c r="M173" s="87">
        <v>16</v>
      </c>
      <c r="N173" s="83">
        <v>16</v>
      </c>
      <c r="O173" s="83">
        <v>18</v>
      </c>
      <c r="P173" s="83">
        <v>18</v>
      </c>
      <c r="Q173" s="83">
        <v>18</v>
      </c>
      <c r="R173" s="83">
        <f t="shared" si="58"/>
        <v>173</v>
      </c>
      <c r="S173" s="83">
        <f t="shared" si="59"/>
        <v>18</v>
      </c>
      <c r="T173" s="88">
        <f t="shared" si="60"/>
        <v>173</v>
      </c>
      <c r="U173" s="88" t="str">
        <f t="shared" si="61"/>
        <v>Муниципальное бюджетное общеобразовательное учреждение «Кривчевская основная общеобразовательная школа» Болховского района Орловской области</v>
      </c>
      <c r="V173" s="67">
        <f t="shared" si="48"/>
        <v>1</v>
      </c>
      <c r="W173" s="67">
        <f t="shared" si="49"/>
        <v>1</v>
      </c>
      <c r="X173" s="67">
        <f t="shared" si="50"/>
        <v>1</v>
      </c>
      <c r="Y173" s="67">
        <f t="shared" si="51"/>
        <v>1</v>
      </c>
      <c r="Z173" s="67">
        <f t="shared" si="52"/>
        <v>1</v>
      </c>
      <c r="AA173" s="67">
        <f t="shared" si="53"/>
        <v>1</v>
      </c>
      <c r="AB173" s="67">
        <f t="shared" si="54"/>
        <v>1</v>
      </c>
      <c r="AC173" s="67">
        <f t="shared" si="55"/>
        <v>1</v>
      </c>
      <c r="AD173" s="67">
        <f t="shared" si="56"/>
        <v>1</v>
      </c>
      <c r="AE173" s="67">
        <f t="shared" si="57"/>
        <v>1</v>
      </c>
    </row>
    <row r="174" spans="1:31">
      <c r="A174" s="40">
        <f>'бланки '!D178</f>
        <v>174</v>
      </c>
      <c r="B174" s="86" t="str">
        <f>'бланки '!C178</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4" s="87">
        <v>20</v>
      </c>
      <c r="D174" s="87">
        <v>19</v>
      </c>
      <c r="E174" s="83">
        <v>19</v>
      </c>
      <c r="F174" s="87">
        <v>19</v>
      </c>
      <c r="G174" s="83">
        <v>19</v>
      </c>
      <c r="H174" s="83">
        <v>19</v>
      </c>
      <c r="I174" s="83">
        <v>2</v>
      </c>
      <c r="J174" s="83">
        <v>2</v>
      </c>
      <c r="K174" s="83">
        <v>20</v>
      </c>
      <c r="L174" s="83">
        <v>20</v>
      </c>
      <c r="M174" s="87">
        <v>13</v>
      </c>
      <c r="N174" s="83">
        <v>13</v>
      </c>
      <c r="O174" s="83">
        <v>20</v>
      </c>
      <c r="P174" s="83">
        <v>20</v>
      </c>
      <c r="Q174" s="83">
        <v>20</v>
      </c>
      <c r="R174" s="83">
        <f t="shared" si="58"/>
        <v>174</v>
      </c>
      <c r="S174" s="83">
        <f t="shared" si="59"/>
        <v>19</v>
      </c>
      <c r="T174" s="88">
        <f t="shared" si="60"/>
        <v>174</v>
      </c>
      <c r="U174" s="88" t="str">
        <f t="shared" si="61"/>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V174" s="67">
        <f t="shared" si="48"/>
        <v>1</v>
      </c>
      <c r="W174" s="67">
        <f t="shared" si="49"/>
        <v>1</v>
      </c>
      <c r="X174" s="67">
        <f t="shared" si="50"/>
        <v>0.95</v>
      </c>
      <c r="Y174" s="67">
        <f t="shared" si="51"/>
        <v>1</v>
      </c>
      <c r="Z174" s="67">
        <f t="shared" si="52"/>
        <v>1</v>
      </c>
      <c r="AA174" s="67">
        <f t="shared" si="53"/>
        <v>1</v>
      </c>
      <c r="AB174" s="67">
        <f t="shared" si="54"/>
        <v>1</v>
      </c>
      <c r="AC174" s="67">
        <f t="shared" si="55"/>
        <v>1</v>
      </c>
      <c r="AD174" s="67">
        <f t="shared" si="56"/>
        <v>1</v>
      </c>
      <c r="AE174" s="67">
        <f t="shared" si="57"/>
        <v>1</v>
      </c>
    </row>
    <row r="175" spans="1:31">
      <c r="A175" s="40">
        <f>'бланки '!D179</f>
        <v>175</v>
      </c>
      <c r="B175" s="86" t="str">
        <f>'бланки '!C179</f>
        <v>Муниципальное бюджетное общеобразовательное учреждение «Верховская средняя общеобразовательная школа № 1»</v>
      </c>
      <c r="C175" s="87">
        <v>485</v>
      </c>
      <c r="D175" s="87">
        <v>342</v>
      </c>
      <c r="E175" s="83">
        <v>334</v>
      </c>
      <c r="F175" s="87">
        <v>286</v>
      </c>
      <c r="G175" s="83">
        <v>273</v>
      </c>
      <c r="H175" s="83">
        <v>476</v>
      </c>
      <c r="I175" s="83">
        <v>93</v>
      </c>
      <c r="J175" s="83">
        <v>92</v>
      </c>
      <c r="K175" s="83">
        <v>473</v>
      </c>
      <c r="L175" s="83">
        <v>485</v>
      </c>
      <c r="M175" s="87">
        <v>370</v>
      </c>
      <c r="N175" s="83">
        <v>358</v>
      </c>
      <c r="O175" s="83">
        <v>468</v>
      </c>
      <c r="P175" s="83">
        <v>480</v>
      </c>
      <c r="Q175" s="83">
        <v>478</v>
      </c>
      <c r="R175" s="83">
        <f t="shared" si="58"/>
        <v>175</v>
      </c>
      <c r="S175" s="83">
        <f t="shared" si="59"/>
        <v>476</v>
      </c>
      <c r="T175" s="88">
        <f t="shared" si="60"/>
        <v>175</v>
      </c>
      <c r="U175" s="88" t="str">
        <f t="shared" si="61"/>
        <v>Муниципальное бюджетное общеобразовательное учреждение «Верховская средняя общеобразовательная школа № 1»</v>
      </c>
      <c r="V175" s="67">
        <f t="shared" si="48"/>
        <v>0.95454545454545459</v>
      </c>
      <c r="W175" s="67">
        <f t="shared" si="49"/>
        <v>0.97660818713450293</v>
      </c>
      <c r="X175" s="67">
        <f t="shared" si="50"/>
        <v>0.98144329896907212</v>
      </c>
      <c r="Y175" s="67">
        <f t="shared" si="51"/>
        <v>0.989247311827957</v>
      </c>
      <c r="Z175" s="67">
        <f t="shared" si="52"/>
        <v>0.97525773195876286</v>
      </c>
      <c r="AA175" s="67">
        <f t="shared" si="53"/>
        <v>1</v>
      </c>
      <c r="AB175" s="67">
        <f t="shared" si="54"/>
        <v>0.96756756756756757</v>
      </c>
      <c r="AC175" s="67">
        <f t="shared" si="55"/>
        <v>0.96494845360824744</v>
      </c>
      <c r="AD175" s="67">
        <f t="shared" si="56"/>
        <v>0.98969072164948457</v>
      </c>
      <c r="AE175" s="67">
        <f t="shared" si="57"/>
        <v>0.9855670103092784</v>
      </c>
    </row>
    <row r="176" spans="1:31">
      <c r="A176" s="40">
        <f>'бланки '!D180</f>
        <v>176</v>
      </c>
      <c r="B176" s="86" t="str">
        <f>'бланки '!C180</f>
        <v>Муниципальное бюджетное общеобразовательное учреждение «Верховская средняя общеобразовательная школа№ 2» Верховского района Орловской области</v>
      </c>
      <c r="C176" s="87">
        <v>461</v>
      </c>
      <c r="D176" s="87">
        <v>317</v>
      </c>
      <c r="E176" s="83">
        <v>317</v>
      </c>
      <c r="F176" s="87">
        <v>275</v>
      </c>
      <c r="G176" s="83">
        <v>270</v>
      </c>
      <c r="H176" s="83">
        <v>458</v>
      </c>
      <c r="I176" s="83">
        <v>26</v>
      </c>
      <c r="J176" s="83">
        <v>23</v>
      </c>
      <c r="K176" s="83">
        <v>443</v>
      </c>
      <c r="L176" s="83">
        <v>442</v>
      </c>
      <c r="M176" s="87">
        <v>353</v>
      </c>
      <c r="N176" s="83">
        <v>339</v>
      </c>
      <c r="O176" s="83">
        <v>450</v>
      </c>
      <c r="P176" s="83">
        <v>454</v>
      </c>
      <c r="Q176" s="83">
        <v>442</v>
      </c>
      <c r="R176" s="83">
        <f t="shared" si="58"/>
        <v>176</v>
      </c>
      <c r="S176" s="83">
        <f t="shared" si="59"/>
        <v>458</v>
      </c>
      <c r="T176" s="88">
        <f t="shared" si="60"/>
        <v>176</v>
      </c>
      <c r="U176" s="88" t="str">
        <f t="shared" si="61"/>
        <v>Муниципальное бюджетное общеобразовательное учреждение «Верховская средняя общеобразовательная школа№ 2» Верховского района Орловской области</v>
      </c>
      <c r="V176" s="67">
        <f t="shared" si="48"/>
        <v>0.98181818181818181</v>
      </c>
      <c r="W176" s="67">
        <f t="shared" si="49"/>
        <v>1</v>
      </c>
      <c r="X176" s="67">
        <f t="shared" si="50"/>
        <v>0.99349240780911063</v>
      </c>
      <c r="Y176" s="67">
        <f t="shared" si="51"/>
        <v>0.88461538461538458</v>
      </c>
      <c r="Z176" s="67">
        <f t="shared" si="52"/>
        <v>0.9609544468546638</v>
      </c>
      <c r="AA176" s="67">
        <f t="shared" si="53"/>
        <v>0.95878524945770061</v>
      </c>
      <c r="AB176" s="67">
        <f t="shared" si="54"/>
        <v>0.96033994334277617</v>
      </c>
      <c r="AC176" s="67">
        <f t="shared" si="55"/>
        <v>0.97613882863340562</v>
      </c>
      <c r="AD176" s="67">
        <f t="shared" si="56"/>
        <v>0.98481561822125818</v>
      </c>
      <c r="AE176" s="67">
        <f t="shared" si="57"/>
        <v>0.95878524945770061</v>
      </c>
    </row>
    <row r="177" spans="1:31">
      <c r="A177" s="40">
        <f>'бланки '!D181</f>
        <v>177</v>
      </c>
      <c r="B177" s="86" t="str">
        <f>'бланки '!C181</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7" s="87">
        <v>154</v>
      </c>
      <c r="D177" s="87">
        <v>126</v>
      </c>
      <c r="E177" s="83">
        <v>125</v>
      </c>
      <c r="F177" s="87">
        <v>103</v>
      </c>
      <c r="G177" s="83">
        <v>102</v>
      </c>
      <c r="H177" s="83">
        <v>149</v>
      </c>
      <c r="I177" s="83">
        <v>14</v>
      </c>
      <c r="J177" s="83">
        <v>13</v>
      </c>
      <c r="K177" s="83">
        <v>152</v>
      </c>
      <c r="L177" s="83">
        <v>148</v>
      </c>
      <c r="M177" s="87">
        <v>95</v>
      </c>
      <c r="N177" s="83">
        <v>95</v>
      </c>
      <c r="O177" s="83">
        <v>153</v>
      </c>
      <c r="P177" s="83">
        <v>153</v>
      </c>
      <c r="Q177" s="83">
        <v>151</v>
      </c>
      <c r="R177" s="83">
        <f t="shared" si="58"/>
        <v>177</v>
      </c>
      <c r="S177" s="83">
        <f t="shared" si="59"/>
        <v>149</v>
      </c>
      <c r="T177" s="88">
        <f t="shared" si="60"/>
        <v>177</v>
      </c>
      <c r="U177" s="88" t="str">
        <f t="shared" si="61"/>
        <v>Муниципальное бюджетное общеобразовательное учреждение «Русско-Бродская средняя общеобразовательная школа» Верховского района Орловской области</v>
      </c>
      <c r="V177" s="67">
        <f t="shared" si="48"/>
        <v>0.99029126213592233</v>
      </c>
      <c r="W177" s="67">
        <f t="shared" si="49"/>
        <v>0.99206349206349209</v>
      </c>
      <c r="X177" s="67">
        <f t="shared" si="50"/>
        <v>0.96753246753246758</v>
      </c>
      <c r="Y177" s="67">
        <f t="shared" si="51"/>
        <v>0.9285714285714286</v>
      </c>
      <c r="Z177" s="67">
        <f t="shared" si="52"/>
        <v>0.98701298701298701</v>
      </c>
      <c r="AA177" s="67">
        <f t="shared" si="53"/>
        <v>0.96103896103896103</v>
      </c>
      <c r="AB177" s="67">
        <f t="shared" si="54"/>
        <v>1</v>
      </c>
      <c r="AC177" s="67">
        <f t="shared" si="55"/>
        <v>0.99350649350649356</v>
      </c>
      <c r="AD177" s="67">
        <f t="shared" si="56"/>
        <v>0.99350649350649356</v>
      </c>
      <c r="AE177" s="67">
        <f t="shared" si="57"/>
        <v>0.98051948051948057</v>
      </c>
    </row>
    <row r="178" spans="1:31">
      <c r="A178" s="40">
        <f>'бланки '!D182</f>
        <v>178</v>
      </c>
      <c r="B178" s="86" t="str">
        <f>'бланки '!C182</f>
        <v>Муниципальное бюджетное общеобразовательное учреждение «Скородненская средняя общеобразовательная школа» Верховского района Орловской области</v>
      </c>
      <c r="C178" s="87">
        <v>57</v>
      </c>
      <c r="D178" s="87">
        <v>41</v>
      </c>
      <c r="E178" s="83">
        <v>39</v>
      </c>
      <c r="F178" s="87">
        <v>33</v>
      </c>
      <c r="G178" s="83">
        <v>33</v>
      </c>
      <c r="H178" s="83">
        <v>55</v>
      </c>
      <c r="I178" s="83">
        <v>6</v>
      </c>
      <c r="J178" s="83">
        <v>5</v>
      </c>
      <c r="K178" s="83">
        <v>57</v>
      </c>
      <c r="L178" s="83">
        <v>57</v>
      </c>
      <c r="M178" s="87">
        <v>46</v>
      </c>
      <c r="N178" s="83">
        <v>46</v>
      </c>
      <c r="O178" s="83">
        <v>56</v>
      </c>
      <c r="P178" s="83">
        <v>57</v>
      </c>
      <c r="Q178" s="83">
        <v>55</v>
      </c>
      <c r="R178" s="83">
        <f t="shared" si="58"/>
        <v>178</v>
      </c>
      <c r="S178" s="83">
        <f t="shared" si="59"/>
        <v>55</v>
      </c>
      <c r="T178" s="88">
        <f t="shared" si="60"/>
        <v>178</v>
      </c>
      <c r="U178" s="88" t="str">
        <f t="shared" si="61"/>
        <v>Муниципальное бюджетное общеобразовательное учреждение «Скородненская средняя общеобразовательная школа» Верховского района Орловской области</v>
      </c>
      <c r="V178" s="67">
        <f t="shared" si="48"/>
        <v>1</v>
      </c>
      <c r="W178" s="67">
        <f t="shared" si="49"/>
        <v>0.95121951219512191</v>
      </c>
      <c r="X178" s="67">
        <f t="shared" si="50"/>
        <v>0.96491228070175439</v>
      </c>
      <c r="Y178" s="67">
        <f t="shared" si="51"/>
        <v>0.83333333333333337</v>
      </c>
      <c r="Z178" s="67">
        <f t="shared" si="52"/>
        <v>1</v>
      </c>
      <c r="AA178" s="67">
        <f t="shared" si="53"/>
        <v>1</v>
      </c>
      <c r="AB178" s="67">
        <f t="shared" si="54"/>
        <v>1</v>
      </c>
      <c r="AC178" s="67">
        <f t="shared" si="55"/>
        <v>0.98245614035087714</v>
      </c>
      <c r="AD178" s="67">
        <f t="shared" si="56"/>
        <v>1</v>
      </c>
      <c r="AE178" s="67">
        <f t="shared" si="57"/>
        <v>0.96491228070175439</v>
      </c>
    </row>
    <row r="179" spans="1:31">
      <c r="A179" s="40">
        <f>'бланки '!D183</f>
        <v>179</v>
      </c>
      <c r="B179" s="86" t="str">
        <f>'бланки '!C183</f>
        <v>Муниципальное бюджетное общеобразовательное учреждение «Мочильская средняя общеобразовательная школа» Верховского района Орловской области</v>
      </c>
      <c r="C179" s="87">
        <v>18</v>
      </c>
      <c r="D179" s="87">
        <v>18</v>
      </c>
      <c r="E179" s="83">
        <v>18</v>
      </c>
      <c r="F179" s="87">
        <v>17</v>
      </c>
      <c r="G179" s="83">
        <v>17</v>
      </c>
      <c r="H179" s="83">
        <v>18</v>
      </c>
      <c r="I179" s="83">
        <v>6</v>
      </c>
      <c r="J179" s="83">
        <v>6</v>
      </c>
      <c r="K179" s="83">
        <v>18</v>
      </c>
      <c r="L179" s="83">
        <v>18</v>
      </c>
      <c r="M179" s="87">
        <v>18</v>
      </c>
      <c r="N179" s="83">
        <v>18</v>
      </c>
      <c r="O179" s="83">
        <v>18</v>
      </c>
      <c r="P179" s="83">
        <v>18</v>
      </c>
      <c r="Q179" s="83">
        <v>18</v>
      </c>
      <c r="R179" s="83">
        <f t="shared" si="58"/>
        <v>179</v>
      </c>
      <c r="S179" s="83">
        <f t="shared" si="59"/>
        <v>18</v>
      </c>
      <c r="T179" s="88">
        <f t="shared" si="60"/>
        <v>179</v>
      </c>
      <c r="U179" s="88" t="str">
        <f t="shared" si="61"/>
        <v>Муниципальное бюджетное общеобразовательное учреждение «Мочильская средняя общеобразовательная школа» Верховского района Орловской области</v>
      </c>
      <c r="V179" s="67">
        <f t="shared" si="48"/>
        <v>1</v>
      </c>
      <c r="W179" s="67">
        <f t="shared" si="49"/>
        <v>1</v>
      </c>
      <c r="X179" s="67">
        <f t="shared" si="50"/>
        <v>1</v>
      </c>
      <c r="Y179" s="67">
        <f t="shared" si="51"/>
        <v>1</v>
      </c>
      <c r="Z179" s="67">
        <f t="shared" si="52"/>
        <v>1</v>
      </c>
      <c r="AA179" s="67">
        <f t="shared" si="53"/>
        <v>1</v>
      </c>
      <c r="AB179" s="67">
        <f t="shared" si="54"/>
        <v>1</v>
      </c>
      <c r="AC179" s="67">
        <f t="shared" si="55"/>
        <v>1</v>
      </c>
      <c r="AD179" s="67">
        <f t="shared" si="56"/>
        <v>1</v>
      </c>
      <c r="AE179" s="67">
        <f t="shared" si="57"/>
        <v>1</v>
      </c>
    </row>
    <row r="180" spans="1:31">
      <c r="A180" s="40">
        <f>'бланки '!D184</f>
        <v>180</v>
      </c>
      <c r="B180" s="86" t="str">
        <f>'бланки '!C184</f>
        <v>Муниципальное бюджетное общеобразовательное учреждение «Туровская основная общеобразовательная школа» Верховского района Орловской области</v>
      </c>
      <c r="C180" s="87">
        <v>37</v>
      </c>
      <c r="D180" s="87">
        <v>36</v>
      </c>
      <c r="E180" s="83">
        <v>36</v>
      </c>
      <c r="F180" s="87">
        <v>35</v>
      </c>
      <c r="G180" s="83">
        <v>35</v>
      </c>
      <c r="H180" s="83">
        <v>36</v>
      </c>
      <c r="I180" s="83">
        <v>5</v>
      </c>
      <c r="J180" s="83">
        <v>5</v>
      </c>
      <c r="K180" s="83">
        <v>37</v>
      </c>
      <c r="L180" s="83">
        <v>37</v>
      </c>
      <c r="M180" s="87">
        <v>35</v>
      </c>
      <c r="N180" s="83">
        <v>35</v>
      </c>
      <c r="O180" s="83">
        <v>37</v>
      </c>
      <c r="P180" s="83">
        <v>37</v>
      </c>
      <c r="Q180" s="83">
        <v>37</v>
      </c>
      <c r="R180" s="83">
        <f t="shared" si="58"/>
        <v>180</v>
      </c>
      <c r="S180" s="83">
        <f t="shared" si="59"/>
        <v>36</v>
      </c>
      <c r="T180" s="88">
        <f t="shared" si="60"/>
        <v>180</v>
      </c>
      <c r="U180" s="88" t="str">
        <f t="shared" si="61"/>
        <v>Муниципальное бюджетное общеобразовательное учреждение «Туровская основная общеобразовательная школа» Верховского района Орловской области</v>
      </c>
      <c r="V180" s="67">
        <f t="shared" si="48"/>
        <v>1</v>
      </c>
      <c r="W180" s="67">
        <f t="shared" si="49"/>
        <v>1</v>
      </c>
      <c r="X180" s="67">
        <f t="shared" si="50"/>
        <v>0.97297297297297303</v>
      </c>
      <c r="Y180" s="67">
        <f t="shared" si="51"/>
        <v>1</v>
      </c>
      <c r="Z180" s="67">
        <f t="shared" si="52"/>
        <v>1</v>
      </c>
      <c r="AA180" s="67">
        <f t="shared" si="53"/>
        <v>1</v>
      </c>
      <c r="AB180" s="67">
        <f t="shared" si="54"/>
        <v>1</v>
      </c>
      <c r="AC180" s="67">
        <f t="shared" si="55"/>
        <v>1</v>
      </c>
      <c r="AD180" s="67">
        <f t="shared" si="56"/>
        <v>1</v>
      </c>
      <c r="AE180" s="67">
        <f t="shared" si="57"/>
        <v>1</v>
      </c>
    </row>
    <row r="181" spans="1:31">
      <c r="A181" s="40">
        <f>'бланки '!D185</f>
        <v>181</v>
      </c>
      <c r="B181" s="86" t="str">
        <f>'бланки '!C185</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1" s="87">
        <v>30</v>
      </c>
      <c r="D181" s="87">
        <v>26</v>
      </c>
      <c r="E181" s="83">
        <v>26</v>
      </c>
      <c r="F181" s="87">
        <v>23</v>
      </c>
      <c r="G181" s="83">
        <v>22</v>
      </c>
      <c r="H181" s="83">
        <v>30</v>
      </c>
      <c r="I181" s="83">
        <v>4</v>
      </c>
      <c r="J181" s="83">
        <v>4</v>
      </c>
      <c r="K181" s="83">
        <v>30</v>
      </c>
      <c r="L181" s="83">
        <v>29</v>
      </c>
      <c r="M181" s="87">
        <v>26</v>
      </c>
      <c r="N181" s="83">
        <v>26</v>
      </c>
      <c r="O181" s="83">
        <v>29</v>
      </c>
      <c r="P181" s="83">
        <v>29</v>
      </c>
      <c r="Q181" s="83">
        <v>29</v>
      </c>
      <c r="R181" s="83">
        <f t="shared" si="58"/>
        <v>181</v>
      </c>
      <c r="S181" s="83">
        <f t="shared" si="59"/>
        <v>30</v>
      </c>
      <c r="T181" s="88">
        <f t="shared" si="60"/>
        <v>181</v>
      </c>
      <c r="U181" s="88" t="str">
        <f t="shared" si="61"/>
        <v>Муниципальное бюджетное общеобразовательное учреждение «Васильевская основная общеобразовательная школа» Верховского района Орловской области</v>
      </c>
      <c r="V181" s="67">
        <f t="shared" si="48"/>
        <v>0.95652173913043481</v>
      </c>
      <c r="W181" s="67">
        <f t="shared" si="49"/>
        <v>1</v>
      </c>
      <c r="X181" s="67">
        <f t="shared" si="50"/>
        <v>1</v>
      </c>
      <c r="Y181" s="67">
        <f t="shared" si="51"/>
        <v>1</v>
      </c>
      <c r="Z181" s="67">
        <f t="shared" si="52"/>
        <v>1</v>
      </c>
      <c r="AA181" s="67">
        <f t="shared" si="53"/>
        <v>0.96666666666666667</v>
      </c>
      <c r="AB181" s="67">
        <f t="shared" si="54"/>
        <v>1</v>
      </c>
      <c r="AC181" s="67">
        <f t="shared" si="55"/>
        <v>0.96666666666666667</v>
      </c>
      <c r="AD181" s="67">
        <f t="shared" si="56"/>
        <v>0.96666666666666667</v>
      </c>
      <c r="AE181" s="67">
        <f t="shared" si="57"/>
        <v>0.96666666666666667</v>
      </c>
    </row>
    <row r="182" spans="1:31">
      <c r="A182" s="40">
        <f>'бланки '!D186</f>
        <v>182</v>
      </c>
      <c r="B182" s="86" t="str">
        <f>'бланки '!C186</f>
        <v>Муниципальное бюджетное общеобразовательное учреждение «Троицкая средняя общеобразовательная школа» Верховского района Орловской области</v>
      </c>
      <c r="C182" s="87">
        <v>38</v>
      </c>
      <c r="D182" s="87">
        <v>29</v>
      </c>
      <c r="E182" s="83">
        <v>29</v>
      </c>
      <c r="F182" s="87">
        <v>28</v>
      </c>
      <c r="G182" s="83">
        <v>28</v>
      </c>
      <c r="H182" s="83">
        <v>38</v>
      </c>
      <c r="I182" s="83">
        <v>3</v>
      </c>
      <c r="J182" s="83">
        <v>3</v>
      </c>
      <c r="K182" s="83">
        <v>38</v>
      </c>
      <c r="L182" s="83">
        <v>37</v>
      </c>
      <c r="M182" s="87">
        <v>33</v>
      </c>
      <c r="N182" s="83">
        <v>33</v>
      </c>
      <c r="O182" s="83">
        <v>37</v>
      </c>
      <c r="P182" s="83">
        <v>37</v>
      </c>
      <c r="Q182" s="83">
        <v>37</v>
      </c>
      <c r="R182" s="83">
        <f t="shared" si="58"/>
        <v>182</v>
      </c>
      <c r="S182" s="83">
        <f t="shared" si="59"/>
        <v>38</v>
      </c>
      <c r="T182" s="88">
        <f t="shared" si="60"/>
        <v>182</v>
      </c>
      <c r="U182" s="88" t="str">
        <f t="shared" si="61"/>
        <v>Муниципальное бюджетное общеобразовательное учреждение «Троицкая средняя общеобразовательная школа» Верховского района Орловской области</v>
      </c>
      <c r="V182" s="67">
        <f t="shared" si="48"/>
        <v>1</v>
      </c>
      <c r="W182" s="67">
        <f t="shared" si="49"/>
        <v>1</v>
      </c>
      <c r="X182" s="67">
        <f t="shared" si="50"/>
        <v>1</v>
      </c>
      <c r="Y182" s="67">
        <f t="shared" si="51"/>
        <v>1</v>
      </c>
      <c r="Z182" s="67">
        <f t="shared" si="52"/>
        <v>1</v>
      </c>
      <c r="AA182" s="67">
        <f t="shared" si="53"/>
        <v>0.97368421052631582</v>
      </c>
      <c r="AB182" s="67">
        <f t="shared" si="54"/>
        <v>1</v>
      </c>
      <c r="AC182" s="67">
        <f t="shared" si="55"/>
        <v>0.97368421052631582</v>
      </c>
      <c r="AD182" s="67">
        <f t="shared" si="56"/>
        <v>0.97368421052631582</v>
      </c>
      <c r="AE182" s="67">
        <f t="shared" si="57"/>
        <v>0.97368421052631582</v>
      </c>
    </row>
    <row r="183" spans="1:31">
      <c r="A183" s="40">
        <f>'бланки '!D187</f>
        <v>183</v>
      </c>
      <c r="B183" s="86" t="str">
        <f>'бланки '!C187</f>
        <v>Муниципальное бюджетное общеобразовательное учреждение «Теляженская основная общеобразовательная школа» Верховского района Орловской области</v>
      </c>
      <c r="C183" s="87">
        <v>15</v>
      </c>
      <c r="D183" s="87">
        <v>15</v>
      </c>
      <c r="E183" s="83">
        <v>15</v>
      </c>
      <c r="F183" s="87">
        <v>15</v>
      </c>
      <c r="G183" s="83">
        <v>15</v>
      </c>
      <c r="H183" s="83">
        <v>15</v>
      </c>
      <c r="I183" s="83">
        <v>3</v>
      </c>
      <c r="J183" s="83">
        <v>3</v>
      </c>
      <c r="K183" s="83">
        <v>15</v>
      </c>
      <c r="L183" s="83">
        <v>15</v>
      </c>
      <c r="M183" s="87">
        <v>15</v>
      </c>
      <c r="N183" s="83">
        <v>15</v>
      </c>
      <c r="O183" s="83">
        <v>15</v>
      </c>
      <c r="P183" s="83">
        <v>15</v>
      </c>
      <c r="Q183" s="83">
        <v>15</v>
      </c>
      <c r="R183" s="83">
        <f t="shared" si="58"/>
        <v>183</v>
      </c>
      <c r="S183" s="83">
        <f t="shared" si="59"/>
        <v>15</v>
      </c>
      <c r="T183" s="88">
        <f t="shared" si="60"/>
        <v>183</v>
      </c>
      <c r="U183" s="88" t="str">
        <f t="shared" si="61"/>
        <v>Муниципальное бюджетное общеобразовательное учреждение «Теляженская основная общеобразовательная школа» Верховского района Орловской области</v>
      </c>
      <c r="V183" s="67">
        <f t="shared" si="48"/>
        <v>1</v>
      </c>
      <c r="W183" s="67">
        <f t="shared" si="49"/>
        <v>1</v>
      </c>
      <c r="X183" s="67">
        <f t="shared" si="50"/>
        <v>1</v>
      </c>
      <c r="Y183" s="67">
        <f t="shared" si="51"/>
        <v>1</v>
      </c>
      <c r="Z183" s="67">
        <f t="shared" si="52"/>
        <v>1</v>
      </c>
      <c r="AA183" s="67">
        <f t="shared" si="53"/>
        <v>1</v>
      </c>
      <c r="AB183" s="67">
        <f t="shared" si="54"/>
        <v>1</v>
      </c>
      <c r="AC183" s="67">
        <f t="shared" si="55"/>
        <v>1</v>
      </c>
      <c r="AD183" s="67">
        <f t="shared" si="56"/>
        <v>1</v>
      </c>
      <c r="AE183" s="67">
        <f t="shared" si="57"/>
        <v>1</v>
      </c>
    </row>
    <row r="184" spans="1:31">
      <c r="A184" s="40">
        <f>'бланки '!D188</f>
        <v>184</v>
      </c>
      <c r="B184" s="86" t="str">
        <f>'бланки '!C188</f>
        <v>Муниципальное бюджетное общеобразовательное учреждение «Синковская основная общеобразовательная школа» Верховского района Орловской области</v>
      </c>
      <c r="C184" s="87">
        <v>21</v>
      </c>
      <c r="D184" s="87">
        <v>21</v>
      </c>
      <c r="E184" s="83">
        <v>21</v>
      </c>
      <c r="F184" s="87">
        <v>19</v>
      </c>
      <c r="G184" s="83">
        <v>19</v>
      </c>
      <c r="H184" s="83">
        <v>21</v>
      </c>
      <c r="I184" s="83">
        <v>1</v>
      </c>
      <c r="J184" s="83">
        <v>1</v>
      </c>
      <c r="K184" s="83">
        <v>21</v>
      </c>
      <c r="L184" s="83">
        <v>21</v>
      </c>
      <c r="M184" s="87">
        <v>21</v>
      </c>
      <c r="N184" s="83">
        <v>21</v>
      </c>
      <c r="O184" s="83">
        <v>21</v>
      </c>
      <c r="P184" s="83">
        <v>21</v>
      </c>
      <c r="Q184" s="83">
        <v>21</v>
      </c>
      <c r="R184" s="83">
        <f t="shared" si="58"/>
        <v>184</v>
      </c>
      <c r="S184" s="83">
        <f t="shared" si="59"/>
        <v>21</v>
      </c>
      <c r="T184" s="88">
        <f t="shared" si="60"/>
        <v>184</v>
      </c>
      <c r="U184" s="88" t="str">
        <f t="shared" si="61"/>
        <v>Муниципальное бюджетное общеобразовательное учреждение «Синковская основная общеобразовательная школа» Верховского района Орловской области</v>
      </c>
      <c r="V184" s="67">
        <f t="shared" si="48"/>
        <v>1</v>
      </c>
      <c r="W184" s="67">
        <f t="shared" si="49"/>
        <v>1</v>
      </c>
      <c r="X184" s="67">
        <f t="shared" si="50"/>
        <v>1</v>
      </c>
      <c r="Y184" s="67">
        <f t="shared" si="51"/>
        <v>1</v>
      </c>
      <c r="Z184" s="67">
        <f t="shared" si="52"/>
        <v>1</v>
      </c>
      <c r="AA184" s="67">
        <f t="shared" si="53"/>
        <v>1</v>
      </c>
      <c r="AB184" s="67">
        <f t="shared" si="54"/>
        <v>1</v>
      </c>
      <c r="AC184" s="67">
        <f t="shared" si="55"/>
        <v>1</v>
      </c>
      <c r="AD184" s="67">
        <f t="shared" si="56"/>
        <v>1</v>
      </c>
      <c r="AE184" s="67">
        <f t="shared" si="57"/>
        <v>1</v>
      </c>
    </row>
    <row r="185" spans="1:31">
      <c r="A185" s="40">
        <f>'бланки '!D189</f>
        <v>185</v>
      </c>
      <c r="B185" s="86" t="str">
        <f>'бланки '!C189</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5" s="87">
        <v>34</v>
      </c>
      <c r="D185" s="87">
        <v>15</v>
      </c>
      <c r="E185" s="83">
        <v>15</v>
      </c>
      <c r="F185" s="87">
        <v>18</v>
      </c>
      <c r="G185" s="83">
        <v>18</v>
      </c>
      <c r="H185" s="83">
        <v>35</v>
      </c>
      <c r="I185" s="83">
        <v>2</v>
      </c>
      <c r="J185" s="83">
        <v>2</v>
      </c>
      <c r="K185" s="83">
        <v>33</v>
      </c>
      <c r="L185" s="83">
        <v>34</v>
      </c>
      <c r="M185" s="87">
        <v>31</v>
      </c>
      <c r="N185" s="83">
        <v>30</v>
      </c>
      <c r="O185" s="83">
        <v>34</v>
      </c>
      <c r="P185" s="83">
        <v>33</v>
      </c>
      <c r="Q185" s="83">
        <v>34</v>
      </c>
      <c r="R185" s="83">
        <f t="shared" si="58"/>
        <v>185</v>
      </c>
      <c r="S185" s="83">
        <f t="shared" si="59"/>
        <v>35</v>
      </c>
      <c r="T185" s="88">
        <f t="shared" si="60"/>
        <v>185</v>
      </c>
      <c r="U185" s="88" t="str">
        <f t="shared" si="61"/>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V185" s="67">
        <f t="shared" si="48"/>
        <v>1</v>
      </c>
      <c r="W185" s="67">
        <f t="shared" si="49"/>
        <v>1</v>
      </c>
      <c r="X185" s="67">
        <f t="shared" si="50"/>
        <v>1.0294117647058822</v>
      </c>
      <c r="Y185" s="67">
        <f t="shared" si="51"/>
        <v>1</v>
      </c>
      <c r="Z185" s="67">
        <f t="shared" si="52"/>
        <v>0.97058823529411764</v>
      </c>
      <c r="AA185" s="67">
        <f t="shared" si="53"/>
        <v>1</v>
      </c>
      <c r="AB185" s="67">
        <f t="shared" si="54"/>
        <v>0.967741935483871</v>
      </c>
      <c r="AC185" s="67">
        <f t="shared" si="55"/>
        <v>1</v>
      </c>
      <c r="AD185" s="67">
        <f t="shared" si="56"/>
        <v>0.97058823529411764</v>
      </c>
      <c r="AE185" s="67">
        <f t="shared" si="57"/>
        <v>1</v>
      </c>
    </row>
    <row r="186" spans="1:31">
      <c r="A186" s="40">
        <f>'бланки '!D190</f>
        <v>186</v>
      </c>
      <c r="B186" s="86" t="str">
        <f>'бланки '!C190</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6" s="87">
        <v>414</v>
      </c>
      <c r="D186" s="87">
        <v>389</v>
      </c>
      <c r="E186" s="83">
        <v>388</v>
      </c>
      <c r="F186" s="87">
        <v>375</v>
      </c>
      <c r="G186" s="83">
        <v>371</v>
      </c>
      <c r="H186" s="83">
        <v>402</v>
      </c>
      <c r="I186" s="83">
        <v>300</v>
      </c>
      <c r="J186" s="83">
        <v>286</v>
      </c>
      <c r="K186" s="83">
        <v>413</v>
      </c>
      <c r="L186" s="83">
        <v>407</v>
      </c>
      <c r="M186" s="87">
        <v>374</v>
      </c>
      <c r="N186" s="83">
        <v>370</v>
      </c>
      <c r="O186" s="83">
        <v>407</v>
      </c>
      <c r="P186" s="83">
        <v>411</v>
      </c>
      <c r="Q186" s="83">
        <v>411</v>
      </c>
      <c r="R186" s="83">
        <f t="shared" si="58"/>
        <v>186</v>
      </c>
      <c r="S186" s="83">
        <f t="shared" si="59"/>
        <v>402</v>
      </c>
      <c r="T186" s="88">
        <f t="shared" si="60"/>
        <v>186</v>
      </c>
      <c r="U186" s="88" t="str">
        <f t="shared" si="61"/>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V186" s="67">
        <f t="shared" si="48"/>
        <v>0.98933333333333329</v>
      </c>
      <c r="W186" s="67">
        <f t="shared" si="49"/>
        <v>0.99742930591259638</v>
      </c>
      <c r="X186" s="67">
        <f t="shared" si="50"/>
        <v>0.97101449275362317</v>
      </c>
      <c r="Y186" s="67">
        <f t="shared" si="51"/>
        <v>0.95333333333333337</v>
      </c>
      <c r="Z186" s="67">
        <f t="shared" si="52"/>
        <v>0.99758454106280192</v>
      </c>
      <c r="AA186" s="67">
        <f t="shared" si="53"/>
        <v>0.98309178743961356</v>
      </c>
      <c r="AB186" s="67">
        <f t="shared" si="54"/>
        <v>0.98930481283422456</v>
      </c>
      <c r="AC186" s="67">
        <f t="shared" si="55"/>
        <v>0.98309178743961356</v>
      </c>
      <c r="AD186" s="67">
        <f t="shared" si="56"/>
        <v>0.99275362318840576</v>
      </c>
      <c r="AE186" s="67">
        <f t="shared" si="57"/>
        <v>0.99275362318840576</v>
      </c>
    </row>
    <row r="187" spans="1:31">
      <c r="A187" s="40">
        <f>'бланки '!D191</f>
        <v>187</v>
      </c>
      <c r="B187" s="86" t="str">
        <f>'бланки '!C191</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7" s="87">
        <v>390</v>
      </c>
      <c r="D187" s="87">
        <v>292</v>
      </c>
      <c r="E187" s="83">
        <v>292</v>
      </c>
      <c r="F187" s="87">
        <v>332</v>
      </c>
      <c r="G187" s="83">
        <v>325</v>
      </c>
      <c r="H187" s="83">
        <v>387</v>
      </c>
      <c r="I187" s="83">
        <v>179</v>
      </c>
      <c r="J187" s="83">
        <v>172</v>
      </c>
      <c r="K187" s="83">
        <v>380</v>
      </c>
      <c r="L187" s="83">
        <v>381</v>
      </c>
      <c r="M187" s="87">
        <v>320</v>
      </c>
      <c r="N187" s="83">
        <v>306</v>
      </c>
      <c r="O187" s="83">
        <v>387</v>
      </c>
      <c r="P187" s="83">
        <v>381</v>
      </c>
      <c r="Q187" s="83">
        <v>372</v>
      </c>
      <c r="R187" s="83">
        <f t="shared" si="58"/>
        <v>187</v>
      </c>
      <c r="S187" s="83">
        <f t="shared" si="59"/>
        <v>387</v>
      </c>
      <c r="T187" s="88">
        <f t="shared" si="60"/>
        <v>187</v>
      </c>
      <c r="U187" s="88" t="str">
        <f t="shared" si="61"/>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V187" s="67">
        <f t="shared" si="48"/>
        <v>0.97891566265060237</v>
      </c>
      <c r="W187" s="67">
        <f t="shared" si="49"/>
        <v>1</v>
      </c>
      <c r="X187" s="67">
        <f t="shared" si="50"/>
        <v>0.99230769230769234</v>
      </c>
      <c r="Y187" s="67">
        <f t="shared" si="51"/>
        <v>0.96089385474860334</v>
      </c>
      <c r="Z187" s="67">
        <f t="shared" si="52"/>
        <v>0.97435897435897434</v>
      </c>
      <c r="AA187" s="67">
        <f t="shared" si="53"/>
        <v>0.97692307692307689</v>
      </c>
      <c r="AB187" s="67">
        <f t="shared" si="54"/>
        <v>0.95625000000000004</v>
      </c>
      <c r="AC187" s="67">
        <f t="shared" si="55"/>
        <v>0.99230769230769234</v>
      </c>
      <c r="AD187" s="67">
        <f t="shared" si="56"/>
        <v>0.97692307692307689</v>
      </c>
      <c r="AE187" s="67">
        <f t="shared" si="57"/>
        <v>0.9538461538461539</v>
      </c>
    </row>
    <row r="188" spans="1:31">
      <c r="A188" s="40">
        <f>'бланки '!D192</f>
        <v>188</v>
      </c>
      <c r="B188" s="86" t="str">
        <f>'бланки '!C192</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88" s="87">
        <v>600</v>
      </c>
      <c r="D188" s="87">
        <v>534</v>
      </c>
      <c r="E188" s="83">
        <v>522</v>
      </c>
      <c r="F188" s="87">
        <v>534</v>
      </c>
      <c r="G188" s="83">
        <v>519</v>
      </c>
      <c r="H188" s="83">
        <v>598</v>
      </c>
      <c r="I188" s="83">
        <v>433</v>
      </c>
      <c r="J188" s="83">
        <v>403</v>
      </c>
      <c r="K188" s="83">
        <v>577</v>
      </c>
      <c r="L188" s="83">
        <v>590</v>
      </c>
      <c r="M188" s="87">
        <v>526</v>
      </c>
      <c r="N188" s="83">
        <v>518</v>
      </c>
      <c r="O188" s="83">
        <v>581</v>
      </c>
      <c r="P188" s="83">
        <v>578</v>
      </c>
      <c r="Q188" s="83">
        <v>598</v>
      </c>
      <c r="R188" s="83">
        <f t="shared" si="58"/>
        <v>188</v>
      </c>
      <c r="S188" s="83">
        <f t="shared" si="59"/>
        <v>598</v>
      </c>
      <c r="T188" s="88">
        <f t="shared" si="60"/>
        <v>188</v>
      </c>
      <c r="U188" s="88" t="str">
        <f t="shared" si="61"/>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V188" s="67">
        <f t="shared" si="48"/>
        <v>0.9719101123595506</v>
      </c>
      <c r="W188" s="67">
        <f t="shared" si="49"/>
        <v>0.97752808988764039</v>
      </c>
      <c r="X188" s="67">
        <f t="shared" si="50"/>
        <v>0.9966666666666667</v>
      </c>
      <c r="Y188" s="67">
        <f t="shared" si="51"/>
        <v>0.93071593533487296</v>
      </c>
      <c r="Z188" s="67">
        <f t="shared" si="52"/>
        <v>0.96166666666666667</v>
      </c>
      <c r="AA188" s="67">
        <f t="shared" si="53"/>
        <v>0.98333333333333328</v>
      </c>
      <c r="AB188" s="67">
        <f t="shared" si="54"/>
        <v>0.98479087452471481</v>
      </c>
      <c r="AC188" s="67">
        <f t="shared" si="55"/>
        <v>0.96833333333333338</v>
      </c>
      <c r="AD188" s="67">
        <f t="shared" si="56"/>
        <v>0.96333333333333337</v>
      </c>
      <c r="AE188" s="67">
        <f t="shared" si="57"/>
        <v>0.9966666666666667</v>
      </c>
    </row>
    <row r="189" spans="1:31">
      <c r="A189" s="40">
        <f>'бланки '!D193</f>
        <v>189</v>
      </c>
      <c r="B189" s="86" t="str">
        <f>'бланки '!C193</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89" s="87">
        <v>208</v>
      </c>
      <c r="D189" s="87">
        <v>175</v>
      </c>
      <c r="E189" s="83">
        <v>175</v>
      </c>
      <c r="F189" s="87">
        <v>169</v>
      </c>
      <c r="G189" s="83">
        <v>161</v>
      </c>
      <c r="H189" s="83">
        <v>207</v>
      </c>
      <c r="I189" s="83">
        <v>136</v>
      </c>
      <c r="J189" s="83">
        <v>128</v>
      </c>
      <c r="K189" s="83">
        <v>204</v>
      </c>
      <c r="L189" s="83">
        <v>205</v>
      </c>
      <c r="M189" s="87">
        <v>178</v>
      </c>
      <c r="N189" s="83">
        <v>171</v>
      </c>
      <c r="O189" s="83">
        <v>203</v>
      </c>
      <c r="P189" s="83">
        <v>207</v>
      </c>
      <c r="Q189" s="83">
        <v>208</v>
      </c>
      <c r="R189" s="83">
        <f t="shared" si="58"/>
        <v>189</v>
      </c>
      <c r="S189" s="83">
        <f t="shared" si="59"/>
        <v>207</v>
      </c>
      <c r="T189" s="88">
        <f t="shared" si="60"/>
        <v>189</v>
      </c>
      <c r="U189" s="88" t="str">
        <f t="shared" si="61"/>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V189" s="67">
        <f t="shared" si="48"/>
        <v>0.9526627218934911</v>
      </c>
      <c r="W189" s="67">
        <f t="shared" si="49"/>
        <v>1</v>
      </c>
      <c r="X189" s="67">
        <f t="shared" si="50"/>
        <v>0.99519230769230771</v>
      </c>
      <c r="Y189" s="67">
        <f t="shared" si="51"/>
        <v>0.94117647058823528</v>
      </c>
      <c r="Z189" s="67">
        <f t="shared" si="52"/>
        <v>0.98076923076923073</v>
      </c>
      <c r="AA189" s="67">
        <f t="shared" si="53"/>
        <v>0.98557692307692313</v>
      </c>
      <c r="AB189" s="67">
        <f t="shared" si="54"/>
        <v>0.9606741573033708</v>
      </c>
      <c r="AC189" s="67">
        <f t="shared" si="55"/>
        <v>0.97596153846153844</v>
      </c>
      <c r="AD189" s="67">
        <f t="shared" si="56"/>
        <v>0.99519230769230771</v>
      </c>
      <c r="AE189" s="67">
        <f t="shared" si="57"/>
        <v>1</v>
      </c>
    </row>
    <row r="190" spans="1:31">
      <c r="A190" s="40">
        <f>'бланки '!D194</f>
        <v>190</v>
      </c>
      <c r="B190" s="86" t="str">
        <f>'бланки '!C194</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0" s="87">
        <v>193</v>
      </c>
      <c r="D190" s="87">
        <v>177</v>
      </c>
      <c r="E190" s="83">
        <v>175</v>
      </c>
      <c r="F190" s="87">
        <v>173</v>
      </c>
      <c r="G190" s="83">
        <v>170</v>
      </c>
      <c r="H190" s="83">
        <v>192</v>
      </c>
      <c r="I190" s="83">
        <v>129</v>
      </c>
      <c r="J190" s="83">
        <v>126</v>
      </c>
      <c r="K190" s="83">
        <v>191</v>
      </c>
      <c r="L190" s="83">
        <v>188</v>
      </c>
      <c r="M190" s="87">
        <v>175</v>
      </c>
      <c r="N190" s="83">
        <v>174</v>
      </c>
      <c r="O190" s="83">
        <v>190</v>
      </c>
      <c r="P190" s="83">
        <v>187</v>
      </c>
      <c r="Q190" s="83">
        <v>186</v>
      </c>
      <c r="R190" s="83">
        <f t="shared" si="58"/>
        <v>190</v>
      </c>
      <c r="S190" s="83">
        <f t="shared" si="59"/>
        <v>192</v>
      </c>
      <c r="T190" s="88">
        <f t="shared" si="60"/>
        <v>190</v>
      </c>
      <c r="U190" s="88" t="str">
        <f t="shared" si="61"/>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V190" s="67">
        <f t="shared" si="48"/>
        <v>0.98265895953757221</v>
      </c>
      <c r="W190" s="67">
        <f t="shared" si="49"/>
        <v>0.98870056497175141</v>
      </c>
      <c r="X190" s="67">
        <f t="shared" si="50"/>
        <v>0.99481865284974091</v>
      </c>
      <c r="Y190" s="67">
        <f t="shared" si="51"/>
        <v>0.97674418604651159</v>
      </c>
      <c r="Z190" s="67">
        <f t="shared" si="52"/>
        <v>0.98963730569948183</v>
      </c>
      <c r="AA190" s="67">
        <f t="shared" si="53"/>
        <v>0.97409326424870468</v>
      </c>
      <c r="AB190" s="67">
        <f t="shared" si="54"/>
        <v>0.99428571428571433</v>
      </c>
      <c r="AC190" s="67">
        <f t="shared" si="55"/>
        <v>0.98445595854922274</v>
      </c>
      <c r="AD190" s="67">
        <f t="shared" si="56"/>
        <v>0.9689119170984456</v>
      </c>
      <c r="AE190" s="67">
        <f t="shared" si="57"/>
        <v>0.96373056994818651</v>
      </c>
    </row>
    <row r="191" spans="1:31">
      <c r="A191" s="40">
        <f>'бланки '!D195</f>
        <v>191</v>
      </c>
      <c r="B191" s="86" t="str">
        <f>'бланки '!C195</f>
        <v>Муниципальное бюджетное общеобразовательное учреждение «Салтыковская средняя общеобразовательная школа» Орловского района Орловской области</v>
      </c>
      <c r="C191" s="87">
        <v>65</v>
      </c>
      <c r="D191" s="87">
        <v>56</v>
      </c>
      <c r="E191" s="83">
        <v>56</v>
      </c>
      <c r="F191" s="87">
        <v>57</v>
      </c>
      <c r="G191" s="83">
        <v>57</v>
      </c>
      <c r="H191" s="83">
        <v>62</v>
      </c>
      <c r="I191" s="83">
        <v>28</v>
      </c>
      <c r="J191" s="83">
        <v>25</v>
      </c>
      <c r="K191" s="83">
        <v>63</v>
      </c>
      <c r="L191" s="83">
        <v>64</v>
      </c>
      <c r="M191" s="87">
        <v>56</v>
      </c>
      <c r="N191" s="83">
        <v>52</v>
      </c>
      <c r="O191" s="83">
        <v>64</v>
      </c>
      <c r="P191" s="83">
        <v>64</v>
      </c>
      <c r="Q191" s="83">
        <v>64</v>
      </c>
      <c r="R191" s="83">
        <f t="shared" si="58"/>
        <v>191</v>
      </c>
      <c r="S191" s="83">
        <f t="shared" si="59"/>
        <v>62</v>
      </c>
      <c r="T191" s="88">
        <f t="shared" si="60"/>
        <v>191</v>
      </c>
      <c r="U191" s="88" t="str">
        <f t="shared" si="61"/>
        <v>Муниципальное бюджетное общеобразовательное учреждение «Салтыковская средняя общеобразовательная школа» Орловского района Орловской области</v>
      </c>
      <c r="V191" s="67">
        <f t="shared" si="48"/>
        <v>1</v>
      </c>
      <c r="W191" s="67">
        <f t="shared" si="49"/>
        <v>1</v>
      </c>
      <c r="X191" s="67">
        <f t="shared" si="50"/>
        <v>0.9538461538461539</v>
      </c>
      <c r="Y191" s="67">
        <f t="shared" si="51"/>
        <v>0.8928571428571429</v>
      </c>
      <c r="Z191" s="67">
        <f t="shared" si="52"/>
        <v>0.96923076923076923</v>
      </c>
      <c r="AA191" s="67">
        <f t="shared" si="53"/>
        <v>0.98461538461538467</v>
      </c>
      <c r="AB191" s="67">
        <f t="shared" si="54"/>
        <v>0.9285714285714286</v>
      </c>
      <c r="AC191" s="67">
        <f t="shared" si="55"/>
        <v>0.98461538461538467</v>
      </c>
      <c r="AD191" s="67">
        <f t="shared" si="56"/>
        <v>0.98461538461538467</v>
      </c>
      <c r="AE191" s="67">
        <f t="shared" si="57"/>
        <v>0.98461538461538467</v>
      </c>
    </row>
    <row r="192" spans="1:31">
      <c r="A192" s="40">
        <f>'бланки '!D196</f>
        <v>192</v>
      </c>
      <c r="B192" s="86" t="str">
        <f>'бланки '!C196</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2" s="87">
        <v>273</v>
      </c>
      <c r="D192" s="87">
        <v>263</v>
      </c>
      <c r="E192" s="83">
        <v>260</v>
      </c>
      <c r="F192" s="87">
        <v>256</v>
      </c>
      <c r="G192" s="83">
        <v>250</v>
      </c>
      <c r="H192" s="83">
        <v>269</v>
      </c>
      <c r="I192" s="83">
        <v>138</v>
      </c>
      <c r="J192" s="83">
        <v>132</v>
      </c>
      <c r="K192" s="83">
        <v>270</v>
      </c>
      <c r="L192" s="83">
        <v>267</v>
      </c>
      <c r="M192" s="87">
        <v>254</v>
      </c>
      <c r="N192" s="83">
        <v>253</v>
      </c>
      <c r="O192" s="83">
        <v>265</v>
      </c>
      <c r="P192" s="83">
        <v>270</v>
      </c>
      <c r="Q192" s="83">
        <v>270</v>
      </c>
      <c r="R192" s="83">
        <f t="shared" si="58"/>
        <v>192</v>
      </c>
      <c r="S192" s="83">
        <f t="shared" si="59"/>
        <v>269</v>
      </c>
      <c r="T192" s="88">
        <f t="shared" si="60"/>
        <v>192</v>
      </c>
      <c r="U192" s="88" t="str">
        <f t="shared" si="61"/>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V192" s="67">
        <f>G192/F192</f>
        <v>0.9765625</v>
      </c>
      <c r="W192" s="67">
        <f>E192/D192</f>
        <v>0.98859315589353614</v>
      </c>
      <c r="X192" s="67">
        <f>H192/$C192</f>
        <v>0.9853479853479854</v>
      </c>
      <c r="Y192" s="67">
        <f>J192/I192</f>
        <v>0.95652173913043481</v>
      </c>
      <c r="Z192" s="67">
        <f>K192/$C192</f>
        <v>0.98901098901098905</v>
      </c>
      <c r="AA192" s="67">
        <f>L192/$C192</f>
        <v>0.97802197802197799</v>
      </c>
      <c r="AB192" s="67">
        <f>N192/M192</f>
        <v>0.99606299212598426</v>
      </c>
      <c r="AC192" s="67">
        <f>O192/$C192</f>
        <v>0.97069597069597069</v>
      </c>
      <c r="AD192" s="67">
        <f>P192/$C192</f>
        <v>0.98901098901098905</v>
      </c>
      <c r="AE192" s="67">
        <f>Q192/$C192</f>
        <v>0.98901098901098905</v>
      </c>
    </row>
    <row r="193" spans="1:31">
      <c r="A193" s="40">
        <f>'бланки '!D197</f>
        <v>193</v>
      </c>
      <c r="B193" s="86" t="str">
        <f>'бланки '!C197</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3" s="83">
        <v>46</v>
      </c>
      <c r="D193" s="83">
        <v>46</v>
      </c>
      <c r="E193" s="83">
        <v>46</v>
      </c>
      <c r="F193" s="83">
        <v>46</v>
      </c>
      <c r="G193" s="83">
        <v>46</v>
      </c>
      <c r="H193" s="83">
        <v>45</v>
      </c>
      <c r="I193" s="83">
        <v>19</v>
      </c>
      <c r="J193" s="83">
        <v>19</v>
      </c>
      <c r="K193" s="83">
        <v>45</v>
      </c>
      <c r="L193" s="83">
        <v>46</v>
      </c>
      <c r="M193" s="83">
        <v>44</v>
      </c>
      <c r="N193" s="83">
        <v>44</v>
      </c>
      <c r="O193" s="83">
        <v>46</v>
      </c>
      <c r="P193" s="83">
        <v>46</v>
      </c>
      <c r="Q193" s="83">
        <v>45</v>
      </c>
      <c r="R193" s="83">
        <f t="shared" si="58"/>
        <v>193</v>
      </c>
      <c r="S193" s="83">
        <f t="shared" si="59"/>
        <v>45</v>
      </c>
      <c r="T193" s="88">
        <f t="shared" si="60"/>
        <v>193</v>
      </c>
      <c r="U193" s="88" t="str">
        <f t="shared" ref="U193:U256" si="62">B193</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V193" s="67">
        <f t="shared" ref="V193:V256" si="63">G193/F193</f>
        <v>1</v>
      </c>
      <c r="W193" s="67">
        <f t="shared" ref="W193:W256" si="64">E193/D193</f>
        <v>1</v>
      </c>
      <c r="X193" s="67">
        <f t="shared" ref="X193:X256" si="65">H193/$C193</f>
        <v>0.97826086956521741</v>
      </c>
      <c r="Y193" s="67">
        <f t="shared" ref="Y193:Y256" si="66">J193/I193</f>
        <v>1</v>
      </c>
      <c r="Z193" s="67">
        <f t="shared" ref="Z193:Z256" si="67">K193/$C193</f>
        <v>0.97826086956521741</v>
      </c>
      <c r="AA193" s="67">
        <f t="shared" ref="AA193:AA256" si="68">L193/$C193</f>
        <v>1</v>
      </c>
      <c r="AB193" s="67">
        <f t="shared" ref="AB193:AB256" si="69">N193/M193</f>
        <v>1</v>
      </c>
      <c r="AC193" s="67">
        <f t="shared" ref="AC193:AC256" si="70">O193/$C193</f>
        <v>1</v>
      </c>
      <c r="AD193" s="67">
        <f t="shared" ref="AD193:AD256" si="71">P193/$C193</f>
        <v>1</v>
      </c>
      <c r="AE193" s="67">
        <f t="shared" ref="AE193:AE256" si="72">Q193/$C193</f>
        <v>0.97826086956521741</v>
      </c>
    </row>
    <row r="194" spans="1:31">
      <c r="A194" s="40">
        <f>'бланки '!D198</f>
        <v>194</v>
      </c>
      <c r="B194" s="86" t="str">
        <f>'бланки '!C198</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4" s="83">
        <v>62</v>
      </c>
      <c r="D194" s="83">
        <v>60</v>
      </c>
      <c r="E194" s="83">
        <v>60</v>
      </c>
      <c r="F194" s="83">
        <v>59</v>
      </c>
      <c r="G194" s="83">
        <v>58</v>
      </c>
      <c r="H194" s="83">
        <v>60</v>
      </c>
      <c r="I194" s="83">
        <v>20</v>
      </c>
      <c r="J194" s="83">
        <v>17</v>
      </c>
      <c r="K194" s="83">
        <v>61</v>
      </c>
      <c r="L194" s="83">
        <v>61</v>
      </c>
      <c r="M194" s="83">
        <v>58</v>
      </c>
      <c r="N194" s="83">
        <v>58</v>
      </c>
      <c r="O194" s="83">
        <v>62</v>
      </c>
      <c r="P194" s="83">
        <v>61</v>
      </c>
      <c r="Q194" s="83">
        <v>60</v>
      </c>
      <c r="R194" s="83">
        <f t="shared" si="58"/>
        <v>194</v>
      </c>
      <c r="S194" s="83">
        <f t="shared" si="59"/>
        <v>60</v>
      </c>
      <c r="T194" s="88">
        <f t="shared" si="60"/>
        <v>194</v>
      </c>
      <c r="U194" s="88" t="str">
        <f t="shared" si="62"/>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V194" s="67">
        <f t="shared" si="63"/>
        <v>0.98305084745762716</v>
      </c>
      <c r="W194" s="67">
        <f t="shared" si="64"/>
        <v>1</v>
      </c>
      <c r="X194" s="67">
        <f t="shared" si="65"/>
        <v>0.967741935483871</v>
      </c>
      <c r="Y194" s="67">
        <f t="shared" si="66"/>
        <v>0.85</v>
      </c>
      <c r="Z194" s="67">
        <f t="shared" si="67"/>
        <v>0.9838709677419355</v>
      </c>
      <c r="AA194" s="67">
        <f t="shared" si="68"/>
        <v>0.9838709677419355</v>
      </c>
      <c r="AB194" s="67">
        <f t="shared" si="69"/>
        <v>1</v>
      </c>
      <c r="AC194" s="67">
        <f t="shared" si="70"/>
        <v>1</v>
      </c>
      <c r="AD194" s="67">
        <f t="shared" si="71"/>
        <v>0.9838709677419355</v>
      </c>
      <c r="AE194" s="67">
        <f t="shared" si="72"/>
        <v>0.967741935483871</v>
      </c>
    </row>
    <row r="195" spans="1:31">
      <c r="A195" s="40">
        <f>'бланки '!D199</f>
        <v>195</v>
      </c>
      <c r="B195" s="86" t="str">
        <f>'бланки '!C199</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5" s="83">
        <v>181</v>
      </c>
      <c r="D195" s="83">
        <v>147</v>
      </c>
      <c r="E195" s="83">
        <v>141</v>
      </c>
      <c r="F195" s="83">
        <v>137</v>
      </c>
      <c r="G195" s="83">
        <v>134</v>
      </c>
      <c r="H195" s="83">
        <v>179</v>
      </c>
      <c r="I195" s="83">
        <v>47</v>
      </c>
      <c r="J195" s="83">
        <v>44</v>
      </c>
      <c r="K195" s="83">
        <v>178</v>
      </c>
      <c r="L195" s="83">
        <v>173</v>
      </c>
      <c r="M195" s="83">
        <v>147</v>
      </c>
      <c r="N195" s="83">
        <v>140</v>
      </c>
      <c r="O195" s="83">
        <v>176</v>
      </c>
      <c r="P195" s="83">
        <v>180</v>
      </c>
      <c r="Q195" s="83">
        <v>179</v>
      </c>
      <c r="R195" s="83">
        <f t="shared" ref="R195:R215" si="73">A195</f>
        <v>195</v>
      </c>
      <c r="S195" s="83">
        <f t="shared" ref="S195:S258" si="74">ROUNDUP(H195,0)</f>
        <v>179</v>
      </c>
      <c r="T195" s="88">
        <f t="shared" ref="T195:T258" si="75">A195</f>
        <v>195</v>
      </c>
      <c r="U195" s="88" t="str">
        <f t="shared" si="62"/>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V195" s="67">
        <f t="shared" si="63"/>
        <v>0.97810218978102192</v>
      </c>
      <c r="W195" s="67">
        <f t="shared" si="64"/>
        <v>0.95918367346938771</v>
      </c>
      <c r="X195" s="67">
        <f t="shared" si="65"/>
        <v>0.98895027624309395</v>
      </c>
      <c r="Y195" s="67">
        <f t="shared" si="66"/>
        <v>0.93617021276595747</v>
      </c>
      <c r="Z195" s="67">
        <f t="shared" si="67"/>
        <v>0.98342541436464093</v>
      </c>
      <c r="AA195" s="67">
        <f t="shared" si="68"/>
        <v>0.95580110497237569</v>
      </c>
      <c r="AB195" s="67">
        <f t="shared" si="69"/>
        <v>0.95238095238095233</v>
      </c>
      <c r="AC195" s="67">
        <f t="shared" si="70"/>
        <v>0.97237569060773477</v>
      </c>
      <c r="AD195" s="67">
        <f t="shared" si="71"/>
        <v>0.99447513812154698</v>
      </c>
      <c r="AE195" s="67">
        <f t="shared" si="72"/>
        <v>0.98895027624309395</v>
      </c>
    </row>
    <row r="196" spans="1:31">
      <c r="A196" s="40">
        <f>'бланки '!D200</f>
        <v>196</v>
      </c>
      <c r="B196" s="86" t="str">
        <f>'бланки '!C200</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6" s="83">
        <v>387</v>
      </c>
      <c r="D196" s="83">
        <v>339</v>
      </c>
      <c r="E196" s="83">
        <v>338</v>
      </c>
      <c r="F196" s="83">
        <v>338</v>
      </c>
      <c r="G196" s="83">
        <v>334</v>
      </c>
      <c r="H196" s="83">
        <v>386</v>
      </c>
      <c r="I196" s="83">
        <v>225</v>
      </c>
      <c r="J196" s="83">
        <v>216</v>
      </c>
      <c r="K196" s="83">
        <v>377</v>
      </c>
      <c r="L196" s="83">
        <v>383</v>
      </c>
      <c r="M196" s="83">
        <v>329</v>
      </c>
      <c r="N196" s="83">
        <v>322</v>
      </c>
      <c r="O196" s="83">
        <v>368</v>
      </c>
      <c r="P196" s="83">
        <v>376</v>
      </c>
      <c r="Q196" s="83">
        <v>372</v>
      </c>
      <c r="R196" s="83">
        <f t="shared" si="73"/>
        <v>196</v>
      </c>
      <c r="S196" s="83">
        <f t="shared" si="74"/>
        <v>386</v>
      </c>
      <c r="T196" s="88">
        <f t="shared" si="75"/>
        <v>196</v>
      </c>
      <c r="U196" s="88" t="str">
        <f t="shared" si="62"/>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V196" s="67">
        <f t="shared" si="63"/>
        <v>0.98816568047337283</v>
      </c>
      <c r="W196" s="67">
        <f t="shared" si="64"/>
        <v>0.99705014749262533</v>
      </c>
      <c r="X196" s="67">
        <f t="shared" si="65"/>
        <v>0.99741602067183466</v>
      </c>
      <c r="Y196" s="67">
        <f t="shared" si="66"/>
        <v>0.96</v>
      </c>
      <c r="Z196" s="67">
        <f t="shared" si="67"/>
        <v>0.97416020671834624</v>
      </c>
      <c r="AA196" s="67">
        <f t="shared" si="68"/>
        <v>0.98966408268733852</v>
      </c>
      <c r="AB196" s="67">
        <f t="shared" si="69"/>
        <v>0.97872340425531912</v>
      </c>
      <c r="AC196" s="67">
        <f t="shared" si="70"/>
        <v>0.95090439276485783</v>
      </c>
      <c r="AD196" s="67">
        <f t="shared" si="71"/>
        <v>0.9715762273901809</v>
      </c>
      <c r="AE196" s="67">
        <f t="shared" si="72"/>
        <v>0.96124031007751942</v>
      </c>
    </row>
    <row r="197" spans="1:31">
      <c r="A197" s="40">
        <f>'бланки '!D201</f>
        <v>197</v>
      </c>
      <c r="B197" s="86" t="str">
        <f>'бланки '!C201</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7" s="83">
        <v>54</v>
      </c>
      <c r="D197" s="83">
        <v>50</v>
      </c>
      <c r="E197" s="83">
        <v>50</v>
      </c>
      <c r="F197" s="83">
        <v>42</v>
      </c>
      <c r="G197" s="83">
        <v>42</v>
      </c>
      <c r="H197" s="83">
        <v>54</v>
      </c>
      <c r="I197" s="83">
        <v>1</v>
      </c>
      <c r="J197" s="83">
        <v>1</v>
      </c>
      <c r="K197" s="83">
        <v>54</v>
      </c>
      <c r="L197" s="83">
        <v>54</v>
      </c>
      <c r="M197" s="83">
        <v>46</v>
      </c>
      <c r="N197" s="83">
        <v>46</v>
      </c>
      <c r="O197" s="83">
        <v>54</v>
      </c>
      <c r="P197" s="83">
        <v>54</v>
      </c>
      <c r="Q197" s="83">
        <v>54</v>
      </c>
      <c r="R197" s="83">
        <f t="shared" si="73"/>
        <v>197</v>
      </c>
      <c r="S197" s="83">
        <f t="shared" si="74"/>
        <v>54</v>
      </c>
      <c r="T197" s="88">
        <f t="shared" si="75"/>
        <v>197</v>
      </c>
      <c r="U197" s="88" t="str">
        <f t="shared" si="62"/>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V197" s="67">
        <f t="shared" si="63"/>
        <v>1</v>
      </c>
      <c r="W197" s="67">
        <f t="shared" si="64"/>
        <v>1</v>
      </c>
      <c r="X197" s="67">
        <f t="shared" si="65"/>
        <v>1</v>
      </c>
      <c r="Y197" s="67">
        <f t="shared" si="66"/>
        <v>1</v>
      </c>
      <c r="Z197" s="67">
        <f t="shared" si="67"/>
        <v>1</v>
      </c>
      <c r="AA197" s="67">
        <f t="shared" si="68"/>
        <v>1</v>
      </c>
      <c r="AB197" s="67">
        <f t="shared" si="69"/>
        <v>1</v>
      </c>
      <c r="AC197" s="67">
        <f t="shared" si="70"/>
        <v>1</v>
      </c>
      <c r="AD197" s="67">
        <f t="shared" si="71"/>
        <v>1</v>
      </c>
      <c r="AE197" s="67">
        <f t="shared" si="72"/>
        <v>1</v>
      </c>
    </row>
    <row r="198" spans="1:31">
      <c r="A198" s="40">
        <f>'бланки '!D202</f>
        <v>198</v>
      </c>
      <c r="B198" s="86" t="str">
        <f>'бланки '!C202</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198" s="83">
        <v>61</v>
      </c>
      <c r="D198" s="83">
        <v>60</v>
      </c>
      <c r="E198" s="83">
        <v>60</v>
      </c>
      <c r="F198" s="83">
        <v>57</v>
      </c>
      <c r="G198" s="83">
        <v>56</v>
      </c>
      <c r="H198" s="83">
        <v>61</v>
      </c>
      <c r="I198" s="83">
        <v>26</v>
      </c>
      <c r="J198" s="83">
        <v>26</v>
      </c>
      <c r="K198" s="83">
        <v>61</v>
      </c>
      <c r="L198" s="83">
        <v>61</v>
      </c>
      <c r="M198" s="83">
        <v>57</v>
      </c>
      <c r="N198" s="83">
        <v>57</v>
      </c>
      <c r="O198" s="83">
        <v>61</v>
      </c>
      <c r="P198" s="83">
        <v>61</v>
      </c>
      <c r="Q198" s="83">
        <v>61</v>
      </c>
      <c r="R198" s="83">
        <f t="shared" si="73"/>
        <v>198</v>
      </c>
      <c r="S198" s="83">
        <f t="shared" si="74"/>
        <v>61</v>
      </c>
      <c r="T198" s="88">
        <f t="shared" si="75"/>
        <v>198</v>
      </c>
      <c r="U198" s="88" t="str">
        <f t="shared" si="62"/>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V198" s="67">
        <f t="shared" si="63"/>
        <v>0.98245614035087714</v>
      </c>
      <c r="W198" s="67">
        <f t="shared" si="64"/>
        <v>1</v>
      </c>
      <c r="X198" s="67">
        <f t="shared" si="65"/>
        <v>1</v>
      </c>
      <c r="Y198" s="67">
        <f t="shared" si="66"/>
        <v>1</v>
      </c>
      <c r="Z198" s="67">
        <f t="shared" si="67"/>
        <v>1</v>
      </c>
      <c r="AA198" s="67">
        <f t="shared" si="68"/>
        <v>1</v>
      </c>
      <c r="AB198" s="67">
        <f t="shared" si="69"/>
        <v>1</v>
      </c>
      <c r="AC198" s="67">
        <f t="shared" si="70"/>
        <v>1</v>
      </c>
      <c r="AD198" s="67">
        <f t="shared" si="71"/>
        <v>1</v>
      </c>
      <c r="AE198" s="67">
        <f t="shared" si="72"/>
        <v>1</v>
      </c>
    </row>
    <row r="199" spans="1:31">
      <c r="A199" s="40">
        <f>'бланки '!D203</f>
        <v>199</v>
      </c>
      <c r="B199" s="86" t="str">
        <f>'бланки '!C203</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199" s="83">
        <v>29</v>
      </c>
      <c r="D199" s="83">
        <v>26</v>
      </c>
      <c r="E199" s="83">
        <v>26</v>
      </c>
      <c r="F199" s="83">
        <v>25</v>
      </c>
      <c r="G199" s="83">
        <v>25</v>
      </c>
      <c r="H199" s="83">
        <v>29</v>
      </c>
      <c r="I199" s="83">
        <v>1</v>
      </c>
      <c r="J199" s="83">
        <v>1</v>
      </c>
      <c r="K199" s="83">
        <v>28</v>
      </c>
      <c r="L199" s="83">
        <v>29</v>
      </c>
      <c r="M199" s="83">
        <v>26</v>
      </c>
      <c r="N199" s="83">
        <v>26</v>
      </c>
      <c r="O199" s="83">
        <v>29</v>
      </c>
      <c r="P199" s="83">
        <v>29</v>
      </c>
      <c r="Q199" s="83">
        <v>29</v>
      </c>
      <c r="R199" s="83">
        <f t="shared" si="73"/>
        <v>199</v>
      </c>
      <c r="S199" s="83">
        <f t="shared" si="74"/>
        <v>29</v>
      </c>
      <c r="T199" s="88">
        <f t="shared" si="75"/>
        <v>199</v>
      </c>
      <c r="U199" s="88" t="str">
        <f t="shared" si="62"/>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V199" s="67">
        <f t="shared" si="63"/>
        <v>1</v>
      </c>
      <c r="W199" s="67">
        <f t="shared" si="64"/>
        <v>1</v>
      </c>
      <c r="X199" s="67">
        <f t="shared" si="65"/>
        <v>1</v>
      </c>
      <c r="Y199" s="67">
        <f t="shared" si="66"/>
        <v>1</v>
      </c>
      <c r="Z199" s="67">
        <f t="shared" si="67"/>
        <v>0.96551724137931039</v>
      </c>
      <c r="AA199" s="67">
        <f t="shared" si="68"/>
        <v>1</v>
      </c>
      <c r="AB199" s="67">
        <f t="shared" si="69"/>
        <v>1</v>
      </c>
      <c r="AC199" s="67">
        <f t="shared" si="70"/>
        <v>1</v>
      </c>
      <c r="AD199" s="67">
        <f t="shared" si="71"/>
        <v>1</v>
      </c>
      <c r="AE199" s="67">
        <f t="shared" si="72"/>
        <v>1</v>
      </c>
    </row>
    <row r="200" spans="1:31">
      <c r="A200" s="40">
        <f>'бланки '!D204</f>
        <v>200</v>
      </c>
      <c r="B200" s="86" t="str">
        <f>'бланки '!C204</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0" s="83">
        <v>42</v>
      </c>
      <c r="D200" s="83">
        <v>40</v>
      </c>
      <c r="E200" s="83">
        <v>40</v>
      </c>
      <c r="F200" s="83">
        <v>40</v>
      </c>
      <c r="G200" s="83">
        <v>40</v>
      </c>
      <c r="H200" s="83">
        <v>41</v>
      </c>
      <c r="I200" s="83">
        <v>18</v>
      </c>
      <c r="J200" s="83">
        <v>18</v>
      </c>
      <c r="K200" s="83">
        <v>42</v>
      </c>
      <c r="L200" s="83">
        <v>42</v>
      </c>
      <c r="M200" s="83">
        <v>41</v>
      </c>
      <c r="N200" s="83">
        <v>41</v>
      </c>
      <c r="O200" s="83">
        <v>42</v>
      </c>
      <c r="P200" s="83">
        <v>42</v>
      </c>
      <c r="Q200" s="83">
        <v>42</v>
      </c>
      <c r="R200" s="83">
        <f t="shared" si="73"/>
        <v>200</v>
      </c>
      <c r="S200" s="83">
        <f t="shared" si="74"/>
        <v>41</v>
      </c>
      <c r="T200" s="88">
        <f t="shared" si="75"/>
        <v>200</v>
      </c>
      <c r="U200" s="88" t="str">
        <f t="shared" si="62"/>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V200" s="67">
        <f t="shared" si="63"/>
        <v>1</v>
      </c>
      <c r="W200" s="67">
        <f t="shared" si="64"/>
        <v>1</v>
      </c>
      <c r="X200" s="67">
        <f t="shared" si="65"/>
        <v>0.97619047619047616</v>
      </c>
      <c r="Y200" s="67">
        <f t="shared" si="66"/>
        <v>1</v>
      </c>
      <c r="Z200" s="67">
        <f t="shared" si="67"/>
        <v>1</v>
      </c>
      <c r="AA200" s="67">
        <f t="shared" si="68"/>
        <v>1</v>
      </c>
      <c r="AB200" s="67">
        <f t="shared" si="69"/>
        <v>1</v>
      </c>
      <c r="AC200" s="67">
        <f t="shared" si="70"/>
        <v>1</v>
      </c>
      <c r="AD200" s="67">
        <f t="shared" si="71"/>
        <v>1</v>
      </c>
      <c r="AE200" s="67">
        <f t="shared" si="72"/>
        <v>1</v>
      </c>
    </row>
    <row r="201" spans="1:31">
      <c r="A201" s="40">
        <f>'бланки '!D205</f>
        <v>201</v>
      </c>
      <c r="B201" s="86" t="str">
        <f>'бланки '!C205</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1" s="83">
        <v>31</v>
      </c>
      <c r="D201" s="83">
        <v>27</v>
      </c>
      <c r="E201" s="83">
        <v>27</v>
      </c>
      <c r="F201" s="83">
        <v>26</v>
      </c>
      <c r="G201" s="83">
        <v>26</v>
      </c>
      <c r="H201" s="83">
        <v>30</v>
      </c>
      <c r="I201" s="83">
        <v>14</v>
      </c>
      <c r="J201" s="83">
        <v>12</v>
      </c>
      <c r="K201" s="83">
        <v>30</v>
      </c>
      <c r="L201" s="83">
        <v>31</v>
      </c>
      <c r="M201" s="83">
        <v>28</v>
      </c>
      <c r="N201" s="83">
        <v>28</v>
      </c>
      <c r="O201" s="83">
        <v>30</v>
      </c>
      <c r="P201" s="83">
        <v>31</v>
      </c>
      <c r="Q201" s="83">
        <v>31</v>
      </c>
      <c r="R201" s="83">
        <f t="shared" si="73"/>
        <v>201</v>
      </c>
      <c r="S201" s="83">
        <f t="shared" si="74"/>
        <v>30</v>
      </c>
      <c r="T201" s="88">
        <f t="shared" si="75"/>
        <v>201</v>
      </c>
      <c r="U201" s="88" t="str">
        <f t="shared" si="62"/>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V201" s="67">
        <f t="shared" si="63"/>
        <v>1</v>
      </c>
      <c r="W201" s="67">
        <f t="shared" si="64"/>
        <v>1</v>
      </c>
      <c r="X201" s="67">
        <f t="shared" si="65"/>
        <v>0.967741935483871</v>
      </c>
      <c r="Y201" s="67">
        <f t="shared" si="66"/>
        <v>0.8571428571428571</v>
      </c>
      <c r="Z201" s="67">
        <f t="shared" si="67"/>
        <v>0.967741935483871</v>
      </c>
      <c r="AA201" s="67">
        <f t="shared" si="68"/>
        <v>1</v>
      </c>
      <c r="AB201" s="67">
        <f t="shared" si="69"/>
        <v>1</v>
      </c>
      <c r="AC201" s="67">
        <f t="shared" si="70"/>
        <v>0.967741935483871</v>
      </c>
      <c r="AD201" s="67">
        <f t="shared" si="71"/>
        <v>1</v>
      </c>
      <c r="AE201" s="67">
        <f t="shared" si="72"/>
        <v>1</v>
      </c>
    </row>
    <row r="202" spans="1:31">
      <c r="A202" s="40">
        <f>'бланки '!D206</f>
        <v>202</v>
      </c>
      <c r="B202" s="86" t="str">
        <f>'бланки '!C206</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2" s="83">
        <v>63</v>
      </c>
      <c r="D202" s="83">
        <v>62</v>
      </c>
      <c r="E202" s="83">
        <v>62</v>
      </c>
      <c r="F202" s="83">
        <v>61</v>
      </c>
      <c r="G202" s="83">
        <v>61</v>
      </c>
      <c r="H202" s="83">
        <v>63</v>
      </c>
      <c r="I202" s="83">
        <v>8</v>
      </c>
      <c r="J202" s="83">
        <v>8</v>
      </c>
      <c r="K202" s="83">
        <v>63</v>
      </c>
      <c r="L202" s="83">
        <v>63</v>
      </c>
      <c r="M202" s="83">
        <v>62</v>
      </c>
      <c r="N202" s="83">
        <v>62</v>
      </c>
      <c r="O202" s="83">
        <v>62</v>
      </c>
      <c r="P202" s="83">
        <v>63</v>
      </c>
      <c r="Q202" s="83">
        <v>62</v>
      </c>
      <c r="R202" s="83">
        <f t="shared" si="73"/>
        <v>202</v>
      </c>
      <c r="S202" s="83">
        <f t="shared" si="74"/>
        <v>63</v>
      </c>
      <c r="T202" s="88">
        <f t="shared" si="75"/>
        <v>202</v>
      </c>
      <c r="U202" s="88" t="str">
        <f t="shared" si="62"/>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V202" s="67">
        <f t="shared" si="63"/>
        <v>1</v>
      </c>
      <c r="W202" s="67">
        <f t="shared" si="64"/>
        <v>1</v>
      </c>
      <c r="X202" s="67">
        <f t="shared" si="65"/>
        <v>1</v>
      </c>
      <c r="Y202" s="67">
        <f t="shared" si="66"/>
        <v>1</v>
      </c>
      <c r="Z202" s="67">
        <f t="shared" si="67"/>
        <v>1</v>
      </c>
      <c r="AA202" s="67">
        <f t="shared" si="68"/>
        <v>1</v>
      </c>
      <c r="AB202" s="67">
        <f t="shared" si="69"/>
        <v>1</v>
      </c>
      <c r="AC202" s="67">
        <f t="shared" si="70"/>
        <v>0.98412698412698407</v>
      </c>
      <c r="AD202" s="67">
        <f t="shared" si="71"/>
        <v>1</v>
      </c>
      <c r="AE202" s="67">
        <f t="shared" si="72"/>
        <v>0.98412698412698407</v>
      </c>
    </row>
    <row r="203" spans="1:31">
      <c r="A203" s="40">
        <f>'бланки '!D207</f>
        <v>203</v>
      </c>
      <c r="B203" s="86" t="str">
        <f>'бланки '!C207</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3" s="83">
        <v>41</v>
      </c>
      <c r="D203" s="83">
        <v>41</v>
      </c>
      <c r="E203" s="83">
        <v>41</v>
      </c>
      <c r="F203" s="83">
        <v>37</v>
      </c>
      <c r="G203" s="83">
        <v>36</v>
      </c>
      <c r="H203" s="83">
        <v>40</v>
      </c>
      <c r="I203" s="83">
        <v>4</v>
      </c>
      <c r="J203" s="83">
        <v>4</v>
      </c>
      <c r="K203" s="83">
        <v>40</v>
      </c>
      <c r="L203" s="83">
        <v>41</v>
      </c>
      <c r="M203" s="83">
        <v>40</v>
      </c>
      <c r="N203" s="83">
        <v>40</v>
      </c>
      <c r="O203" s="83">
        <v>41</v>
      </c>
      <c r="P203" s="83">
        <v>40</v>
      </c>
      <c r="Q203" s="83">
        <v>41</v>
      </c>
      <c r="R203" s="83">
        <f t="shared" si="73"/>
        <v>203</v>
      </c>
      <c r="S203" s="83">
        <f t="shared" si="74"/>
        <v>40</v>
      </c>
      <c r="T203" s="88">
        <f t="shared" si="75"/>
        <v>203</v>
      </c>
      <c r="U203" s="88" t="str">
        <f t="shared" si="62"/>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V203" s="67">
        <f t="shared" si="63"/>
        <v>0.97297297297297303</v>
      </c>
      <c r="W203" s="67">
        <f t="shared" si="64"/>
        <v>1</v>
      </c>
      <c r="X203" s="67">
        <f t="shared" si="65"/>
        <v>0.97560975609756095</v>
      </c>
      <c r="Y203" s="67">
        <f t="shared" si="66"/>
        <v>1</v>
      </c>
      <c r="Z203" s="67">
        <f t="shared" si="67"/>
        <v>0.97560975609756095</v>
      </c>
      <c r="AA203" s="67">
        <f t="shared" si="68"/>
        <v>1</v>
      </c>
      <c r="AB203" s="67">
        <f t="shared" si="69"/>
        <v>1</v>
      </c>
      <c r="AC203" s="67">
        <f t="shared" si="70"/>
        <v>1</v>
      </c>
      <c r="AD203" s="67">
        <f t="shared" si="71"/>
        <v>0.97560975609756095</v>
      </c>
      <c r="AE203" s="67">
        <f t="shared" si="72"/>
        <v>1</v>
      </c>
    </row>
    <row r="204" spans="1:31">
      <c r="A204" s="40">
        <f>'бланки '!D208</f>
        <v>204</v>
      </c>
      <c r="B204" s="86" t="str">
        <f>'бланки '!C208</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4" s="83">
        <v>104</v>
      </c>
      <c r="D204" s="83">
        <v>104</v>
      </c>
      <c r="E204" s="83">
        <v>103</v>
      </c>
      <c r="F204" s="83">
        <v>95</v>
      </c>
      <c r="G204" s="83">
        <v>91</v>
      </c>
      <c r="H204" s="83">
        <v>99</v>
      </c>
      <c r="I204" s="83">
        <v>102</v>
      </c>
      <c r="J204" s="83">
        <v>98</v>
      </c>
      <c r="K204" s="83">
        <v>103</v>
      </c>
      <c r="L204" s="83">
        <v>104</v>
      </c>
      <c r="M204" s="83">
        <v>95</v>
      </c>
      <c r="N204" s="83">
        <v>94</v>
      </c>
      <c r="O204" s="83">
        <v>101</v>
      </c>
      <c r="P204" s="83">
        <v>104</v>
      </c>
      <c r="Q204" s="83">
        <v>102</v>
      </c>
      <c r="R204" s="83">
        <f t="shared" si="73"/>
        <v>204</v>
      </c>
      <c r="S204" s="83">
        <f t="shared" si="74"/>
        <v>99</v>
      </c>
      <c r="T204" s="88">
        <f t="shared" si="75"/>
        <v>204</v>
      </c>
      <c r="U204" s="88" t="str">
        <f t="shared" si="62"/>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V204" s="67">
        <f t="shared" si="63"/>
        <v>0.95789473684210524</v>
      </c>
      <c r="W204" s="67">
        <f t="shared" si="64"/>
        <v>0.99038461538461542</v>
      </c>
      <c r="X204" s="67">
        <f t="shared" si="65"/>
        <v>0.95192307692307687</v>
      </c>
      <c r="Y204" s="67">
        <f t="shared" si="66"/>
        <v>0.96078431372549022</v>
      </c>
      <c r="Z204" s="67">
        <f t="shared" si="67"/>
        <v>0.99038461538461542</v>
      </c>
      <c r="AA204" s="67">
        <f t="shared" si="68"/>
        <v>1</v>
      </c>
      <c r="AB204" s="67">
        <f t="shared" si="69"/>
        <v>0.98947368421052628</v>
      </c>
      <c r="AC204" s="67">
        <f t="shared" si="70"/>
        <v>0.97115384615384615</v>
      </c>
      <c r="AD204" s="67">
        <f t="shared" si="71"/>
        <v>1</v>
      </c>
      <c r="AE204" s="67">
        <f t="shared" si="72"/>
        <v>0.98076923076923073</v>
      </c>
    </row>
    <row r="205" spans="1:31">
      <c r="A205" s="40">
        <f>'бланки '!D209</f>
        <v>205</v>
      </c>
      <c r="B205" s="86" t="str">
        <f>'бланки '!C209</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5" s="83">
        <v>118</v>
      </c>
      <c r="D205" s="83">
        <v>113</v>
      </c>
      <c r="E205" s="83">
        <v>112</v>
      </c>
      <c r="F205" s="83">
        <v>110</v>
      </c>
      <c r="G205" s="83">
        <v>110</v>
      </c>
      <c r="H205" s="83">
        <v>113</v>
      </c>
      <c r="I205" s="83">
        <v>66</v>
      </c>
      <c r="J205" s="83">
        <v>65</v>
      </c>
      <c r="K205" s="83">
        <v>115</v>
      </c>
      <c r="L205" s="83">
        <v>115</v>
      </c>
      <c r="M205" s="83">
        <v>114</v>
      </c>
      <c r="N205" s="83">
        <v>112</v>
      </c>
      <c r="O205" s="83">
        <v>118</v>
      </c>
      <c r="P205" s="83">
        <v>116</v>
      </c>
      <c r="Q205" s="83">
        <v>117</v>
      </c>
      <c r="R205" s="83">
        <f t="shared" si="73"/>
        <v>205</v>
      </c>
      <c r="S205" s="83">
        <f t="shared" si="74"/>
        <v>113</v>
      </c>
      <c r="T205" s="88">
        <f t="shared" si="75"/>
        <v>205</v>
      </c>
      <c r="U205" s="88" t="str">
        <f t="shared" si="62"/>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V205" s="67">
        <f t="shared" si="63"/>
        <v>1</v>
      </c>
      <c r="W205" s="67">
        <f t="shared" si="64"/>
        <v>0.99115044247787609</v>
      </c>
      <c r="X205" s="67">
        <f t="shared" si="65"/>
        <v>0.9576271186440678</v>
      </c>
      <c r="Y205" s="67">
        <f t="shared" si="66"/>
        <v>0.98484848484848486</v>
      </c>
      <c r="Z205" s="67">
        <f t="shared" si="67"/>
        <v>0.97457627118644063</v>
      </c>
      <c r="AA205" s="67">
        <f t="shared" si="68"/>
        <v>0.97457627118644063</v>
      </c>
      <c r="AB205" s="67">
        <f t="shared" si="69"/>
        <v>0.98245614035087714</v>
      </c>
      <c r="AC205" s="67">
        <f t="shared" si="70"/>
        <v>1</v>
      </c>
      <c r="AD205" s="67">
        <f t="shared" si="71"/>
        <v>0.98305084745762716</v>
      </c>
      <c r="AE205" s="67">
        <f t="shared" si="72"/>
        <v>0.99152542372881358</v>
      </c>
    </row>
    <row r="206" spans="1:31">
      <c r="A206" s="40">
        <f>'бланки '!D210</f>
        <v>206</v>
      </c>
      <c r="B206" s="86" t="str">
        <f>'бланки '!C210</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6" s="83">
        <v>162</v>
      </c>
      <c r="D206" s="83">
        <v>114</v>
      </c>
      <c r="E206" s="83">
        <v>110</v>
      </c>
      <c r="F206" s="83">
        <v>102</v>
      </c>
      <c r="G206" s="83">
        <v>98</v>
      </c>
      <c r="H206" s="83">
        <v>161</v>
      </c>
      <c r="I206" s="83">
        <v>28</v>
      </c>
      <c r="J206" s="83">
        <v>28</v>
      </c>
      <c r="K206" s="83">
        <v>156</v>
      </c>
      <c r="L206" s="83">
        <v>162</v>
      </c>
      <c r="M206" s="83">
        <v>129</v>
      </c>
      <c r="N206" s="83">
        <v>127</v>
      </c>
      <c r="O206" s="83">
        <v>159</v>
      </c>
      <c r="P206" s="83">
        <v>157</v>
      </c>
      <c r="Q206" s="83">
        <v>162</v>
      </c>
      <c r="R206" s="83">
        <f t="shared" si="73"/>
        <v>206</v>
      </c>
      <c r="S206" s="83">
        <f t="shared" si="74"/>
        <v>161</v>
      </c>
      <c r="T206" s="88">
        <f t="shared" si="75"/>
        <v>206</v>
      </c>
      <c r="U206" s="88" t="str">
        <f t="shared" si="62"/>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V206" s="67">
        <f t="shared" si="63"/>
        <v>0.96078431372549022</v>
      </c>
      <c r="W206" s="67">
        <f t="shared" si="64"/>
        <v>0.96491228070175439</v>
      </c>
      <c r="X206" s="67">
        <f t="shared" si="65"/>
        <v>0.99382716049382713</v>
      </c>
      <c r="Y206" s="67">
        <f t="shared" si="66"/>
        <v>1</v>
      </c>
      <c r="Z206" s="67">
        <f t="shared" si="67"/>
        <v>0.96296296296296291</v>
      </c>
      <c r="AA206" s="67">
        <f t="shared" si="68"/>
        <v>1</v>
      </c>
      <c r="AB206" s="67">
        <f t="shared" si="69"/>
        <v>0.98449612403100772</v>
      </c>
      <c r="AC206" s="67">
        <f t="shared" si="70"/>
        <v>0.98148148148148151</v>
      </c>
      <c r="AD206" s="67">
        <f t="shared" si="71"/>
        <v>0.96913580246913578</v>
      </c>
      <c r="AE206" s="67">
        <f t="shared" si="72"/>
        <v>1</v>
      </c>
    </row>
    <row r="207" spans="1:31">
      <c r="A207" s="40">
        <f>'бланки '!D211</f>
        <v>207</v>
      </c>
      <c r="B207" s="86" t="str">
        <f>'бланки '!C211</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7" s="83">
        <v>29</v>
      </c>
      <c r="D207" s="83">
        <v>27</v>
      </c>
      <c r="E207" s="83">
        <v>27</v>
      </c>
      <c r="F207" s="83">
        <v>26</v>
      </c>
      <c r="G207" s="83">
        <v>26</v>
      </c>
      <c r="H207" s="83">
        <v>29</v>
      </c>
      <c r="I207" s="83">
        <v>1</v>
      </c>
      <c r="J207" s="83">
        <v>1</v>
      </c>
      <c r="K207" s="83">
        <v>29</v>
      </c>
      <c r="L207" s="83">
        <v>29</v>
      </c>
      <c r="M207" s="83">
        <v>24</v>
      </c>
      <c r="N207" s="83">
        <v>24</v>
      </c>
      <c r="O207" s="83">
        <v>29</v>
      </c>
      <c r="P207" s="83">
        <v>29</v>
      </c>
      <c r="Q207" s="83">
        <v>29</v>
      </c>
      <c r="R207" s="83">
        <f t="shared" si="73"/>
        <v>207</v>
      </c>
      <c r="S207" s="83">
        <f t="shared" si="74"/>
        <v>29</v>
      </c>
      <c r="T207" s="88">
        <f t="shared" si="75"/>
        <v>207</v>
      </c>
      <c r="U207" s="88" t="str">
        <f t="shared" si="62"/>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V207" s="67">
        <f t="shared" si="63"/>
        <v>1</v>
      </c>
      <c r="W207" s="67">
        <f t="shared" si="64"/>
        <v>1</v>
      </c>
      <c r="X207" s="67">
        <f t="shared" si="65"/>
        <v>1</v>
      </c>
      <c r="Y207" s="67">
        <f t="shared" si="66"/>
        <v>1</v>
      </c>
      <c r="Z207" s="67">
        <f t="shared" si="67"/>
        <v>1</v>
      </c>
      <c r="AA207" s="67">
        <f t="shared" si="68"/>
        <v>1</v>
      </c>
      <c r="AB207" s="67">
        <f t="shared" si="69"/>
        <v>1</v>
      </c>
      <c r="AC207" s="67">
        <f t="shared" si="70"/>
        <v>1</v>
      </c>
      <c r="AD207" s="67">
        <f t="shared" si="71"/>
        <v>1</v>
      </c>
      <c r="AE207" s="67">
        <f t="shared" si="72"/>
        <v>1</v>
      </c>
    </row>
    <row r="208" spans="1:31">
      <c r="A208" s="40">
        <f>'бланки '!D212</f>
        <v>208</v>
      </c>
      <c r="B208" s="86" t="str">
        <f>'бланки '!C212</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08" s="83">
        <v>197</v>
      </c>
      <c r="D208" s="83">
        <v>195</v>
      </c>
      <c r="E208" s="83">
        <v>193</v>
      </c>
      <c r="F208" s="83">
        <v>190</v>
      </c>
      <c r="G208" s="83">
        <v>187</v>
      </c>
      <c r="H208" s="83">
        <v>189</v>
      </c>
      <c r="I208" s="83">
        <v>190</v>
      </c>
      <c r="J208" s="83">
        <v>175</v>
      </c>
      <c r="K208" s="83">
        <v>194</v>
      </c>
      <c r="L208" s="83">
        <v>194</v>
      </c>
      <c r="M208" s="83">
        <v>186</v>
      </c>
      <c r="N208" s="83">
        <v>185</v>
      </c>
      <c r="O208" s="83">
        <v>196</v>
      </c>
      <c r="P208" s="83">
        <v>195</v>
      </c>
      <c r="Q208" s="83">
        <v>191</v>
      </c>
      <c r="R208" s="83">
        <f t="shared" si="73"/>
        <v>208</v>
      </c>
      <c r="S208" s="83">
        <f t="shared" si="74"/>
        <v>189</v>
      </c>
      <c r="T208" s="88">
        <f t="shared" si="75"/>
        <v>208</v>
      </c>
      <c r="U208" s="88" t="str">
        <f t="shared" si="62"/>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V208" s="67">
        <f t="shared" si="63"/>
        <v>0.98421052631578942</v>
      </c>
      <c r="W208" s="67">
        <f t="shared" si="64"/>
        <v>0.98974358974358978</v>
      </c>
      <c r="X208" s="67">
        <f t="shared" si="65"/>
        <v>0.95939086294416243</v>
      </c>
      <c r="Y208" s="67">
        <f t="shared" si="66"/>
        <v>0.92105263157894735</v>
      </c>
      <c r="Z208" s="67">
        <f t="shared" si="67"/>
        <v>0.98477157360406087</v>
      </c>
      <c r="AA208" s="67">
        <f t="shared" si="68"/>
        <v>0.98477157360406087</v>
      </c>
      <c r="AB208" s="67">
        <f t="shared" si="69"/>
        <v>0.9946236559139785</v>
      </c>
      <c r="AC208" s="67">
        <f t="shared" si="70"/>
        <v>0.99492385786802029</v>
      </c>
      <c r="AD208" s="67">
        <f t="shared" si="71"/>
        <v>0.98984771573604058</v>
      </c>
      <c r="AE208" s="67">
        <f t="shared" si="72"/>
        <v>0.96954314720812185</v>
      </c>
    </row>
    <row r="209" spans="1:31">
      <c r="A209" s="40">
        <f>'бланки '!D213</f>
        <v>209</v>
      </c>
      <c r="B209" s="86" t="str">
        <f>'бланки '!C213</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09" s="83">
        <v>74</v>
      </c>
      <c r="D209" s="83">
        <v>65</v>
      </c>
      <c r="E209" s="83">
        <v>65</v>
      </c>
      <c r="F209" s="83">
        <v>63</v>
      </c>
      <c r="G209" s="83">
        <v>63</v>
      </c>
      <c r="H209" s="83">
        <v>72</v>
      </c>
      <c r="I209" s="83">
        <v>10</v>
      </c>
      <c r="J209" s="83">
        <v>10</v>
      </c>
      <c r="K209" s="83">
        <v>71</v>
      </c>
      <c r="L209" s="83">
        <v>73</v>
      </c>
      <c r="M209" s="83">
        <v>65</v>
      </c>
      <c r="N209" s="83">
        <v>65</v>
      </c>
      <c r="O209" s="83">
        <v>72</v>
      </c>
      <c r="P209" s="83">
        <v>72</v>
      </c>
      <c r="Q209" s="83">
        <v>72</v>
      </c>
      <c r="R209" s="83">
        <f t="shared" si="73"/>
        <v>209</v>
      </c>
      <c r="S209" s="83">
        <f t="shared" si="74"/>
        <v>72</v>
      </c>
      <c r="T209" s="88">
        <f t="shared" si="75"/>
        <v>209</v>
      </c>
      <c r="U209" s="88" t="str">
        <f t="shared" si="62"/>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V209" s="67">
        <f t="shared" si="63"/>
        <v>1</v>
      </c>
      <c r="W209" s="67">
        <f t="shared" si="64"/>
        <v>1</v>
      </c>
      <c r="X209" s="67">
        <f t="shared" si="65"/>
        <v>0.97297297297297303</v>
      </c>
      <c r="Y209" s="67">
        <f t="shared" si="66"/>
        <v>1</v>
      </c>
      <c r="Z209" s="67">
        <f t="shared" si="67"/>
        <v>0.95945945945945943</v>
      </c>
      <c r="AA209" s="67">
        <f t="shared" si="68"/>
        <v>0.98648648648648651</v>
      </c>
      <c r="AB209" s="67">
        <f t="shared" si="69"/>
        <v>1</v>
      </c>
      <c r="AC209" s="67">
        <f t="shared" si="70"/>
        <v>0.97297297297297303</v>
      </c>
      <c r="AD209" s="67">
        <f t="shared" si="71"/>
        <v>0.97297297297297303</v>
      </c>
      <c r="AE209" s="67">
        <f t="shared" si="72"/>
        <v>0.97297297297297303</v>
      </c>
    </row>
    <row r="210" spans="1:31">
      <c r="A210" s="40">
        <f>'бланки '!D214</f>
        <v>210</v>
      </c>
      <c r="B210" s="86" t="str">
        <f>'бланки '!C214</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0" s="83">
        <v>23</v>
      </c>
      <c r="D210" s="83">
        <v>21</v>
      </c>
      <c r="E210" s="83">
        <v>21</v>
      </c>
      <c r="F210" s="83">
        <v>19</v>
      </c>
      <c r="G210" s="83">
        <v>19</v>
      </c>
      <c r="H210" s="83">
        <v>22</v>
      </c>
      <c r="I210" s="83">
        <v>16</v>
      </c>
      <c r="J210" s="83">
        <v>16</v>
      </c>
      <c r="K210" s="83">
        <v>23</v>
      </c>
      <c r="L210" s="83">
        <v>23</v>
      </c>
      <c r="M210" s="83">
        <v>20</v>
      </c>
      <c r="N210" s="83">
        <v>20</v>
      </c>
      <c r="O210" s="83">
        <v>23</v>
      </c>
      <c r="P210" s="83">
        <v>23</v>
      </c>
      <c r="Q210" s="83">
        <v>23</v>
      </c>
      <c r="R210" s="83">
        <f t="shared" si="73"/>
        <v>210</v>
      </c>
      <c r="S210" s="83">
        <f t="shared" si="74"/>
        <v>22</v>
      </c>
      <c r="T210" s="88">
        <f t="shared" si="75"/>
        <v>210</v>
      </c>
      <c r="U210" s="88" t="str">
        <f t="shared" si="62"/>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V210" s="67">
        <f t="shared" si="63"/>
        <v>1</v>
      </c>
      <c r="W210" s="67">
        <f t="shared" si="64"/>
        <v>1</v>
      </c>
      <c r="X210" s="67">
        <f t="shared" si="65"/>
        <v>0.95652173913043481</v>
      </c>
      <c r="Y210" s="67">
        <f t="shared" si="66"/>
        <v>1</v>
      </c>
      <c r="Z210" s="67">
        <f t="shared" si="67"/>
        <v>1</v>
      </c>
      <c r="AA210" s="67">
        <f t="shared" si="68"/>
        <v>1</v>
      </c>
      <c r="AB210" s="67">
        <f t="shared" si="69"/>
        <v>1</v>
      </c>
      <c r="AC210" s="67">
        <f t="shared" si="70"/>
        <v>1</v>
      </c>
      <c r="AD210" s="67">
        <f t="shared" si="71"/>
        <v>1</v>
      </c>
      <c r="AE210" s="67">
        <f t="shared" si="72"/>
        <v>1</v>
      </c>
    </row>
    <row r="211" spans="1:31">
      <c r="A211" s="40">
        <f>'бланки '!D215</f>
        <v>211</v>
      </c>
      <c r="B211" s="86" t="str">
        <f>'бланки '!C215</f>
        <v>Муниципальное бюджетное общеобразовательное учреждение «Змиёвская средняя общеобразовательная школа» Свердловского района Орловской области</v>
      </c>
      <c r="C211" s="83">
        <v>369</v>
      </c>
      <c r="D211" s="83">
        <v>308</v>
      </c>
      <c r="E211" s="83">
        <v>305</v>
      </c>
      <c r="F211" s="83">
        <v>298</v>
      </c>
      <c r="G211" s="83">
        <v>298</v>
      </c>
      <c r="H211" s="83">
        <v>352</v>
      </c>
      <c r="I211" s="83">
        <v>145</v>
      </c>
      <c r="J211" s="83">
        <v>135</v>
      </c>
      <c r="K211" s="83">
        <v>354</v>
      </c>
      <c r="L211" s="83">
        <v>357</v>
      </c>
      <c r="M211" s="83">
        <v>307</v>
      </c>
      <c r="N211" s="83">
        <v>307</v>
      </c>
      <c r="O211" s="83">
        <v>361</v>
      </c>
      <c r="P211" s="83">
        <v>353</v>
      </c>
      <c r="Q211" s="83">
        <v>368</v>
      </c>
      <c r="R211" s="83">
        <f t="shared" si="73"/>
        <v>211</v>
      </c>
      <c r="S211" s="83">
        <f t="shared" si="74"/>
        <v>352</v>
      </c>
      <c r="T211" s="88">
        <f t="shared" si="75"/>
        <v>211</v>
      </c>
      <c r="U211" s="88" t="str">
        <f t="shared" si="62"/>
        <v>Муниципальное бюджетное общеобразовательное учреждение «Змиёвская средняя общеобразовательная школа» Свердловского района Орловской области</v>
      </c>
      <c r="V211" s="67">
        <f t="shared" si="63"/>
        <v>1</v>
      </c>
      <c r="W211" s="67">
        <f t="shared" si="64"/>
        <v>0.99025974025974028</v>
      </c>
      <c r="X211" s="67">
        <f t="shared" si="65"/>
        <v>0.95392953929539293</v>
      </c>
      <c r="Y211" s="67">
        <f t="shared" si="66"/>
        <v>0.93103448275862066</v>
      </c>
      <c r="Z211" s="67">
        <f t="shared" si="67"/>
        <v>0.95934959349593496</v>
      </c>
      <c r="AA211" s="67">
        <f t="shared" si="68"/>
        <v>0.96747967479674801</v>
      </c>
      <c r="AB211" s="67">
        <f t="shared" si="69"/>
        <v>1</v>
      </c>
      <c r="AC211" s="67">
        <f t="shared" si="70"/>
        <v>0.97831978319783197</v>
      </c>
      <c r="AD211" s="67">
        <f t="shared" si="71"/>
        <v>0.95663956639566394</v>
      </c>
      <c r="AE211" s="67">
        <f t="shared" si="72"/>
        <v>0.99728997289972898</v>
      </c>
    </row>
    <row r="212" spans="1:31">
      <c r="A212" s="40">
        <f>'бланки '!D216</f>
        <v>212</v>
      </c>
      <c r="B212" s="86" t="str">
        <f>'бланки '!C216</f>
        <v>Муниципальное бюджетное общеобразовательное учреждение «Змиёвский лицей» Свердловского района Орловской области</v>
      </c>
      <c r="C212" s="83">
        <v>349</v>
      </c>
      <c r="D212" s="83">
        <v>335</v>
      </c>
      <c r="E212" s="83">
        <v>335</v>
      </c>
      <c r="F212" s="83">
        <v>332</v>
      </c>
      <c r="G212" s="83">
        <v>332</v>
      </c>
      <c r="H212" s="83">
        <v>341</v>
      </c>
      <c r="I212" s="83">
        <v>74</v>
      </c>
      <c r="J212" s="83">
        <v>73</v>
      </c>
      <c r="K212" s="83">
        <v>347</v>
      </c>
      <c r="L212" s="83">
        <v>345</v>
      </c>
      <c r="M212" s="83">
        <v>328</v>
      </c>
      <c r="N212" s="83">
        <v>327</v>
      </c>
      <c r="O212" s="83">
        <v>346</v>
      </c>
      <c r="P212" s="83">
        <v>349</v>
      </c>
      <c r="Q212" s="83">
        <v>347</v>
      </c>
      <c r="R212" s="83">
        <f t="shared" si="73"/>
        <v>212</v>
      </c>
      <c r="S212" s="83">
        <f t="shared" si="74"/>
        <v>341</v>
      </c>
      <c r="T212" s="88">
        <f t="shared" si="75"/>
        <v>212</v>
      </c>
      <c r="U212" s="88" t="str">
        <f t="shared" si="62"/>
        <v>Муниципальное бюджетное общеобразовательное учреждение «Змиёвский лицей» Свердловского района Орловской области</v>
      </c>
      <c r="V212" s="67">
        <f t="shared" si="63"/>
        <v>1</v>
      </c>
      <c r="W212" s="67">
        <f t="shared" si="64"/>
        <v>1</v>
      </c>
      <c r="X212" s="67">
        <f t="shared" si="65"/>
        <v>0.97707736389684818</v>
      </c>
      <c r="Y212" s="67">
        <f t="shared" si="66"/>
        <v>0.98648648648648651</v>
      </c>
      <c r="Z212" s="67">
        <f t="shared" si="67"/>
        <v>0.99426934097421205</v>
      </c>
      <c r="AA212" s="67">
        <f t="shared" si="68"/>
        <v>0.98853868194842409</v>
      </c>
      <c r="AB212" s="67">
        <f t="shared" si="69"/>
        <v>0.99695121951219512</v>
      </c>
      <c r="AC212" s="67">
        <f t="shared" si="70"/>
        <v>0.99140401146131807</v>
      </c>
      <c r="AD212" s="67">
        <f t="shared" si="71"/>
        <v>1</v>
      </c>
      <c r="AE212" s="67">
        <f t="shared" si="72"/>
        <v>0.99426934097421205</v>
      </c>
    </row>
    <row r="213" spans="1:31">
      <c r="A213" s="40">
        <f>'бланки '!D217</f>
        <v>213</v>
      </c>
      <c r="B213" s="86" t="str">
        <f>'бланки '!C217</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3" s="83">
        <v>77</v>
      </c>
      <c r="D213" s="83">
        <v>65</v>
      </c>
      <c r="E213" s="83">
        <v>65</v>
      </c>
      <c r="F213" s="83">
        <v>57</v>
      </c>
      <c r="G213" s="83">
        <v>57</v>
      </c>
      <c r="H213" s="83">
        <v>77</v>
      </c>
      <c r="I213" s="83">
        <v>20</v>
      </c>
      <c r="J213" s="83">
        <v>19</v>
      </c>
      <c r="K213" s="83">
        <v>74</v>
      </c>
      <c r="L213" s="83">
        <v>74</v>
      </c>
      <c r="M213" s="83">
        <v>72</v>
      </c>
      <c r="N213" s="83">
        <v>71</v>
      </c>
      <c r="O213" s="83">
        <v>77</v>
      </c>
      <c r="P213" s="83">
        <v>77</v>
      </c>
      <c r="Q213" s="83">
        <v>77</v>
      </c>
      <c r="R213" s="83">
        <f t="shared" si="73"/>
        <v>213</v>
      </c>
      <c r="S213" s="83">
        <f t="shared" si="74"/>
        <v>77</v>
      </c>
      <c r="T213" s="88">
        <f t="shared" si="75"/>
        <v>213</v>
      </c>
      <c r="U213" s="88" t="str">
        <f t="shared" si="62"/>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V213" s="67">
        <f t="shared" si="63"/>
        <v>1</v>
      </c>
      <c r="W213" s="67">
        <f t="shared" si="64"/>
        <v>1</v>
      </c>
      <c r="X213" s="67">
        <f t="shared" si="65"/>
        <v>1</v>
      </c>
      <c r="Y213" s="67">
        <f t="shared" si="66"/>
        <v>0.95</v>
      </c>
      <c r="Z213" s="67">
        <f t="shared" si="67"/>
        <v>0.96103896103896103</v>
      </c>
      <c r="AA213" s="67">
        <f t="shared" si="68"/>
        <v>0.96103896103896103</v>
      </c>
      <c r="AB213" s="67">
        <f t="shared" si="69"/>
        <v>0.98611111111111116</v>
      </c>
      <c r="AC213" s="67">
        <f t="shared" si="70"/>
        <v>1</v>
      </c>
      <c r="AD213" s="67">
        <f t="shared" si="71"/>
        <v>1</v>
      </c>
      <c r="AE213" s="67">
        <f t="shared" si="72"/>
        <v>1</v>
      </c>
    </row>
    <row r="214" spans="1:31">
      <c r="A214" s="40">
        <f>'бланки '!D218</f>
        <v>214</v>
      </c>
      <c r="B214" s="86" t="str">
        <f>'бланки '!C218</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4" s="83">
        <v>69</v>
      </c>
      <c r="D214" s="83">
        <v>64</v>
      </c>
      <c r="E214" s="83">
        <v>64</v>
      </c>
      <c r="F214" s="83">
        <v>66</v>
      </c>
      <c r="G214" s="83">
        <v>66</v>
      </c>
      <c r="H214" s="83">
        <v>69</v>
      </c>
      <c r="I214" s="83">
        <v>15</v>
      </c>
      <c r="J214" s="83">
        <v>15</v>
      </c>
      <c r="K214" s="83">
        <v>69</v>
      </c>
      <c r="L214" s="83">
        <v>69</v>
      </c>
      <c r="M214" s="83">
        <v>66</v>
      </c>
      <c r="N214" s="83">
        <v>66</v>
      </c>
      <c r="O214" s="83">
        <v>69</v>
      </c>
      <c r="P214" s="83">
        <v>69</v>
      </c>
      <c r="Q214" s="83">
        <v>69</v>
      </c>
      <c r="R214" s="83">
        <f t="shared" si="73"/>
        <v>214</v>
      </c>
      <c r="S214" s="83">
        <f t="shared" si="74"/>
        <v>69</v>
      </c>
      <c r="T214" s="88">
        <f t="shared" si="75"/>
        <v>214</v>
      </c>
      <c r="U214" s="88" t="str">
        <f t="shared" si="62"/>
        <v>Муниципальное бюджетное общеобразовательное учреждение «Куракинская средняя общеобразовательная школа» Свердловского района Орловской области</v>
      </c>
      <c r="V214" s="67">
        <f t="shared" si="63"/>
        <v>1</v>
      </c>
      <c r="W214" s="67">
        <f t="shared" si="64"/>
        <v>1</v>
      </c>
      <c r="X214" s="67">
        <f t="shared" si="65"/>
        <v>1</v>
      </c>
      <c r="Y214" s="67">
        <f t="shared" si="66"/>
        <v>1</v>
      </c>
      <c r="Z214" s="67">
        <f t="shared" si="67"/>
        <v>1</v>
      </c>
      <c r="AA214" s="67">
        <f t="shared" si="68"/>
        <v>1</v>
      </c>
      <c r="AB214" s="67">
        <f t="shared" si="69"/>
        <v>1</v>
      </c>
      <c r="AC214" s="67">
        <f t="shared" si="70"/>
        <v>1</v>
      </c>
      <c r="AD214" s="67">
        <f t="shared" si="71"/>
        <v>1</v>
      </c>
      <c r="AE214" s="67">
        <f t="shared" si="72"/>
        <v>1</v>
      </c>
    </row>
    <row r="215" spans="1:31">
      <c r="A215" s="40">
        <f>'бланки '!D219</f>
        <v>215</v>
      </c>
      <c r="B215" s="86" t="str">
        <f>'бланки '!C219</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5" s="83">
        <v>42</v>
      </c>
      <c r="D215" s="83">
        <v>37</v>
      </c>
      <c r="E215" s="83">
        <v>37</v>
      </c>
      <c r="F215" s="83">
        <v>36</v>
      </c>
      <c r="G215" s="83">
        <v>35</v>
      </c>
      <c r="H215" s="83">
        <v>42</v>
      </c>
      <c r="I215" s="83">
        <v>20</v>
      </c>
      <c r="J215" s="83">
        <v>20</v>
      </c>
      <c r="K215" s="83">
        <v>41</v>
      </c>
      <c r="L215" s="83">
        <v>40</v>
      </c>
      <c r="M215" s="83">
        <v>36</v>
      </c>
      <c r="N215" s="83">
        <v>33</v>
      </c>
      <c r="O215" s="83">
        <v>41</v>
      </c>
      <c r="P215" s="83">
        <v>41</v>
      </c>
      <c r="Q215" s="83">
        <v>41</v>
      </c>
      <c r="R215" s="83">
        <f t="shared" si="73"/>
        <v>215</v>
      </c>
      <c r="S215" s="83">
        <f t="shared" si="74"/>
        <v>42</v>
      </c>
      <c r="T215" s="88">
        <f t="shared" si="75"/>
        <v>215</v>
      </c>
      <c r="U215" s="88" t="str">
        <f t="shared" si="62"/>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V215" s="67">
        <f t="shared" si="63"/>
        <v>0.97222222222222221</v>
      </c>
      <c r="W215" s="67">
        <f t="shared" si="64"/>
        <v>1</v>
      </c>
      <c r="X215" s="67">
        <f t="shared" si="65"/>
        <v>1</v>
      </c>
      <c r="Y215" s="67">
        <f t="shared" si="66"/>
        <v>1</v>
      </c>
      <c r="Z215" s="67">
        <f t="shared" si="67"/>
        <v>0.97619047619047616</v>
      </c>
      <c r="AA215" s="67">
        <f t="shared" si="68"/>
        <v>0.95238095238095233</v>
      </c>
      <c r="AB215" s="67">
        <f t="shared" si="69"/>
        <v>0.91666666666666663</v>
      </c>
      <c r="AC215" s="67">
        <f t="shared" si="70"/>
        <v>0.97619047619047616</v>
      </c>
      <c r="AD215" s="67">
        <f t="shared" si="71"/>
        <v>0.97619047619047616</v>
      </c>
      <c r="AE215" s="67">
        <f t="shared" si="72"/>
        <v>0.97619047619047616</v>
      </c>
    </row>
    <row r="216" spans="1:31">
      <c r="A216" s="40">
        <f>'бланки '!D220</f>
        <v>216</v>
      </c>
      <c r="B216" s="86" t="str">
        <f>'бланки '!C220</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6" s="83">
        <v>32</v>
      </c>
      <c r="D216" s="83">
        <v>31</v>
      </c>
      <c r="E216" s="83">
        <v>31</v>
      </c>
      <c r="F216" s="83">
        <v>30</v>
      </c>
      <c r="G216" s="83">
        <v>30</v>
      </c>
      <c r="H216" s="83">
        <v>31</v>
      </c>
      <c r="I216" s="83">
        <v>1</v>
      </c>
      <c r="J216" s="83">
        <v>1</v>
      </c>
      <c r="K216" s="83">
        <v>31</v>
      </c>
      <c r="L216" s="83">
        <v>32</v>
      </c>
      <c r="M216" s="83">
        <v>30</v>
      </c>
      <c r="N216" s="83">
        <v>30</v>
      </c>
      <c r="O216" s="83">
        <v>32</v>
      </c>
      <c r="P216" s="83">
        <v>32</v>
      </c>
      <c r="Q216" s="83">
        <v>32</v>
      </c>
      <c r="R216" s="83">
        <f t="shared" ref="R216:R279" si="76">A216</f>
        <v>216</v>
      </c>
      <c r="S216" s="83">
        <f t="shared" si="74"/>
        <v>31</v>
      </c>
      <c r="T216" s="88">
        <f t="shared" si="75"/>
        <v>216</v>
      </c>
      <c r="U216" s="88" t="str">
        <f t="shared" si="62"/>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V216" s="67">
        <f t="shared" si="63"/>
        <v>1</v>
      </c>
      <c r="W216" s="67">
        <f t="shared" si="64"/>
        <v>1</v>
      </c>
      <c r="X216" s="67">
        <f t="shared" si="65"/>
        <v>0.96875</v>
      </c>
      <c r="Y216" s="67">
        <f t="shared" si="66"/>
        <v>1</v>
      </c>
      <c r="Z216" s="67">
        <f t="shared" si="67"/>
        <v>0.96875</v>
      </c>
      <c r="AA216" s="67">
        <f t="shared" si="68"/>
        <v>1</v>
      </c>
      <c r="AB216" s="67">
        <f t="shared" si="69"/>
        <v>1</v>
      </c>
      <c r="AC216" s="67">
        <f t="shared" si="70"/>
        <v>1</v>
      </c>
      <c r="AD216" s="67">
        <f t="shared" si="71"/>
        <v>1</v>
      </c>
      <c r="AE216" s="67">
        <f t="shared" si="72"/>
        <v>1</v>
      </c>
    </row>
    <row r="217" spans="1:31">
      <c r="A217" s="40">
        <f>'бланки '!D221</f>
        <v>217</v>
      </c>
      <c r="B217" s="86" t="str">
        <f>'бланки '!C221</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7" s="83">
        <v>54</v>
      </c>
      <c r="D217" s="83">
        <v>52</v>
      </c>
      <c r="E217" s="83">
        <v>51</v>
      </c>
      <c r="F217" s="83">
        <v>53</v>
      </c>
      <c r="G217" s="83">
        <v>53</v>
      </c>
      <c r="H217" s="83">
        <v>52</v>
      </c>
      <c r="I217" s="83">
        <v>7</v>
      </c>
      <c r="J217" s="83">
        <v>6</v>
      </c>
      <c r="K217" s="83">
        <v>54</v>
      </c>
      <c r="L217" s="83">
        <v>54</v>
      </c>
      <c r="M217" s="83">
        <v>49</v>
      </c>
      <c r="N217" s="83">
        <v>49</v>
      </c>
      <c r="O217" s="83">
        <v>54</v>
      </c>
      <c r="P217" s="83">
        <v>54</v>
      </c>
      <c r="Q217" s="83">
        <v>54</v>
      </c>
      <c r="R217" s="83">
        <f t="shared" si="76"/>
        <v>217</v>
      </c>
      <c r="S217" s="83">
        <f t="shared" si="74"/>
        <v>52</v>
      </c>
      <c r="T217" s="88">
        <f t="shared" si="75"/>
        <v>217</v>
      </c>
      <c r="U217" s="88" t="str">
        <f t="shared" si="62"/>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V217" s="67">
        <f t="shared" si="63"/>
        <v>1</v>
      </c>
      <c r="W217" s="67">
        <f t="shared" si="64"/>
        <v>0.98076923076923073</v>
      </c>
      <c r="X217" s="67">
        <f t="shared" si="65"/>
        <v>0.96296296296296291</v>
      </c>
      <c r="Y217" s="67">
        <f t="shared" si="66"/>
        <v>0.8571428571428571</v>
      </c>
      <c r="Z217" s="67">
        <f t="shared" si="67"/>
        <v>1</v>
      </c>
      <c r="AA217" s="67">
        <f t="shared" si="68"/>
        <v>1</v>
      </c>
      <c r="AB217" s="67">
        <f t="shared" si="69"/>
        <v>1</v>
      </c>
      <c r="AC217" s="67">
        <f t="shared" si="70"/>
        <v>1</v>
      </c>
      <c r="AD217" s="67">
        <f t="shared" si="71"/>
        <v>1</v>
      </c>
      <c r="AE217" s="67">
        <f t="shared" si="72"/>
        <v>1</v>
      </c>
    </row>
    <row r="218" spans="1:31">
      <c r="A218" s="40">
        <f>'бланки '!D222</f>
        <v>218</v>
      </c>
      <c r="B218" s="86" t="str">
        <f>'бланки '!C222</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18" s="83">
        <v>60</v>
      </c>
      <c r="D218" s="83">
        <v>48</v>
      </c>
      <c r="E218" s="83">
        <v>46</v>
      </c>
      <c r="F218" s="83">
        <v>38</v>
      </c>
      <c r="G218" s="83">
        <v>38</v>
      </c>
      <c r="H218" s="83">
        <v>59</v>
      </c>
      <c r="I218" s="83">
        <v>8</v>
      </c>
      <c r="J218" s="83">
        <v>7</v>
      </c>
      <c r="K218" s="83">
        <v>60</v>
      </c>
      <c r="L218" s="83">
        <v>60</v>
      </c>
      <c r="M218" s="83">
        <v>57</v>
      </c>
      <c r="N218" s="83">
        <v>52</v>
      </c>
      <c r="O218" s="83">
        <v>59</v>
      </c>
      <c r="P218" s="83">
        <v>57</v>
      </c>
      <c r="Q218" s="83">
        <v>58</v>
      </c>
      <c r="R218" s="83">
        <f t="shared" si="76"/>
        <v>218</v>
      </c>
      <c r="S218" s="83">
        <f t="shared" si="74"/>
        <v>59</v>
      </c>
      <c r="T218" s="88">
        <f t="shared" si="75"/>
        <v>218</v>
      </c>
      <c r="U218" s="88" t="str">
        <f t="shared" si="62"/>
        <v>Муниципальное бюджетное общеобразовательное учреждение «Хотетовская основная общеобразовательная школа» Свердловского района Орловской области</v>
      </c>
      <c r="V218" s="67">
        <f t="shared" si="63"/>
        <v>1</v>
      </c>
      <c r="W218" s="67">
        <f t="shared" si="64"/>
        <v>0.95833333333333337</v>
      </c>
      <c r="X218" s="67">
        <f t="shared" si="65"/>
        <v>0.98333333333333328</v>
      </c>
      <c r="Y218" s="67">
        <f t="shared" si="66"/>
        <v>0.875</v>
      </c>
      <c r="Z218" s="67">
        <f t="shared" si="67"/>
        <v>1</v>
      </c>
      <c r="AA218" s="67">
        <f t="shared" si="68"/>
        <v>1</v>
      </c>
      <c r="AB218" s="67">
        <f t="shared" si="69"/>
        <v>0.91228070175438591</v>
      </c>
      <c r="AC218" s="67">
        <f t="shared" si="70"/>
        <v>0.98333333333333328</v>
      </c>
      <c r="AD218" s="67">
        <f t="shared" si="71"/>
        <v>0.95</v>
      </c>
      <c r="AE218" s="67">
        <f t="shared" si="72"/>
        <v>0.96666666666666667</v>
      </c>
    </row>
    <row r="219" spans="1:31">
      <c r="A219" s="40">
        <f>'бланки '!D223</f>
        <v>219</v>
      </c>
      <c r="B219" s="86" t="str">
        <f>'бланки '!C223</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19" s="83">
        <v>26</v>
      </c>
      <c r="D219" s="83">
        <v>23</v>
      </c>
      <c r="E219" s="83">
        <v>23</v>
      </c>
      <c r="F219" s="83">
        <v>24</v>
      </c>
      <c r="G219" s="83">
        <v>24</v>
      </c>
      <c r="H219" s="83">
        <v>26</v>
      </c>
      <c r="I219" s="83">
        <v>13</v>
      </c>
      <c r="J219" s="83">
        <v>12</v>
      </c>
      <c r="K219" s="83">
        <v>25</v>
      </c>
      <c r="L219" s="83">
        <v>26</v>
      </c>
      <c r="M219" s="83">
        <v>21</v>
      </c>
      <c r="N219" s="83">
        <v>20</v>
      </c>
      <c r="O219" s="83">
        <v>26</v>
      </c>
      <c r="P219" s="83">
        <v>25</v>
      </c>
      <c r="Q219" s="83">
        <v>26</v>
      </c>
      <c r="R219" s="83">
        <f t="shared" si="76"/>
        <v>219</v>
      </c>
      <c r="S219" s="83">
        <f t="shared" si="74"/>
        <v>26</v>
      </c>
      <c r="T219" s="88">
        <f t="shared" si="75"/>
        <v>219</v>
      </c>
      <c r="U219" s="88" t="str">
        <f t="shared" si="62"/>
        <v>Муниципальное бюджетное общеобразовательное учреждение «Плосковская основная общеобразовательная школа» Свердловского района Орловской области</v>
      </c>
      <c r="V219" s="67">
        <f t="shared" si="63"/>
        <v>1</v>
      </c>
      <c r="W219" s="67">
        <f t="shared" si="64"/>
        <v>1</v>
      </c>
      <c r="X219" s="67">
        <f t="shared" si="65"/>
        <v>1</v>
      </c>
      <c r="Y219" s="67">
        <f t="shared" si="66"/>
        <v>0.92307692307692313</v>
      </c>
      <c r="Z219" s="67">
        <f t="shared" si="67"/>
        <v>0.96153846153846156</v>
      </c>
      <c r="AA219" s="67">
        <f t="shared" si="68"/>
        <v>1</v>
      </c>
      <c r="AB219" s="67">
        <f t="shared" si="69"/>
        <v>0.95238095238095233</v>
      </c>
      <c r="AC219" s="67">
        <f t="shared" si="70"/>
        <v>1</v>
      </c>
      <c r="AD219" s="67">
        <f t="shared" si="71"/>
        <v>0.96153846153846156</v>
      </c>
      <c r="AE219" s="67">
        <f t="shared" si="72"/>
        <v>1</v>
      </c>
    </row>
    <row r="220" spans="1:31">
      <c r="A220" s="40">
        <f>'бланки '!D224</f>
        <v>220</v>
      </c>
      <c r="B220" s="86" t="str">
        <f>'бланки '!C224</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0" s="83">
        <v>470</v>
      </c>
      <c r="D220" s="83">
        <v>363</v>
      </c>
      <c r="E220" s="83">
        <v>361</v>
      </c>
      <c r="F220" s="83">
        <v>353</v>
      </c>
      <c r="G220" s="83">
        <v>351</v>
      </c>
      <c r="H220" s="83">
        <v>451</v>
      </c>
      <c r="I220" s="83">
        <v>117</v>
      </c>
      <c r="J220" s="83">
        <v>113</v>
      </c>
      <c r="K220" s="83">
        <v>450</v>
      </c>
      <c r="L220" s="83">
        <v>453</v>
      </c>
      <c r="M220" s="83">
        <v>356</v>
      </c>
      <c r="N220" s="83">
        <v>347</v>
      </c>
      <c r="O220" s="83">
        <v>469</v>
      </c>
      <c r="P220" s="83">
        <v>469</v>
      </c>
      <c r="Q220" s="83">
        <v>457</v>
      </c>
      <c r="R220" s="83">
        <f t="shared" si="76"/>
        <v>220</v>
      </c>
      <c r="S220" s="83">
        <f t="shared" si="74"/>
        <v>451</v>
      </c>
      <c r="T220" s="88">
        <f t="shared" si="75"/>
        <v>220</v>
      </c>
      <c r="U220" s="88" t="str">
        <f t="shared" si="62"/>
        <v>Муниципальное бюджетное общеобразовательное учреждение Новосильская средняя общеобразовательная школа Новосильского района Орловской области</v>
      </c>
      <c r="V220" s="67">
        <f t="shared" si="63"/>
        <v>0.99433427762039661</v>
      </c>
      <c r="W220" s="67">
        <f t="shared" si="64"/>
        <v>0.99449035812672182</v>
      </c>
      <c r="X220" s="67">
        <f t="shared" si="65"/>
        <v>0.95957446808510638</v>
      </c>
      <c r="Y220" s="67">
        <f t="shared" si="66"/>
        <v>0.96581196581196582</v>
      </c>
      <c r="Z220" s="67">
        <f t="shared" si="67"/>
        <v>0.95744680851063835</v>
      </c>
      <c r="AA220" s="67">
        <f t="shared" si="68"/>
        <v>0.96382978723404256</v>
      </c>
      <c r="AB220" s="67">
        <f t="shared" si="69"/>
        <v>0.9747191011235955</v>
      </c>
      <c r="AC220" s="67">
        <f t="shared" si="70"/>
        <v>0.99787234042553197</v>
      </c>
      <c r="AD220" s="67">
        <f t="shared" si="71"/>
        <v>0.99787234042553197</v>
      </c>
      <c r="AE220" s="67">
        <f t="shared" si="72"/>
        <v>0.97234042553191491</v>
      </c>
    </row>
    <row r="221" spans="1:31">
      <c r="A221" s="40">
        <f>'бланки '!D225</f>
        <v>221</v>
      </c>
      <c r="B221" s="86" t="str">
        <f>'бланки '!C225</f>
        <v>Муниципальное бюджетное общеобразовательное учреждение Голунская средняя общеобразовательная школа Новосильского района</v>
      </c>
      <c r="C221" s="83">
        <v>36</v>
      </c>
      <c r="D221" s="83">
        <v>36</v>
      </c>
      <c r="E221" s="83">
        <v>35</v>
      </c>
      <c r="F221" s="83">
        <v>35</v>
      </c>
      <c r="G221" s="83">
        <v>34</v>
      </c>
      <c r="H221" s="83">
        <v>35</v>
      </c>
      <c r="I221" s="83">
        <v>21</v>
      </c>
      <c r="J221" s="83">
        <v>18</v>
      </c>
      <c r="K221" s="83">
        <v>35</v>
      </c>
      <c r="L221" s="83">
        <v>36</v>
      </c>
      <c r="M221" s="83">
        <v>33</v>
      </c>
      <c r="N221" s="83">
        <v>32</v>
      </c>
      <c r="O221" s="83">
        <v>36</v>
      </c>
      <c r="P221" s="83">
        <v>36</v>
      </c>
      <c r="Q221" s="83">
        <v>35</v>
      </c>
      <c r="R221" s="83">
        <f t="shared" si="76"/>
        <v>221</v>
      </c>
      <c r="S221" s="83">
        <f t="shared" si="74"/>
        <v>35</v>
      </c>
      <c r="T221" s="88">
        <f t="shared" si="75"/>
        <v>221</v>
      </c>
      <c r="U221" s="88" t="str">
        <f t="shared" si="62"/>
        <v>Муниципальное бюджетное общеобразовательное учреждение Голунская средняя общеобразовательная школа Новосильского района</v>
      </c>
      <c r="V221" s="67">
        <f t="shared" si="63"/>
        <v>0.97142857142857142</v>
      </c>
      <c r="W221" s="67">
        <f t="shared" si="64"/>
        <v>0.97222222222222221</v>
      </c>
      <c r="X221" s="67">
        <f t="shared" si="65"/>
        <v>0.97222222222222221</v>
      </c>
      <c r="Y221" s="67">
        <f t="shared" si="66"/>
        <v>0.8571428571428571</v>
      </c>
      <c r="Z221" s="67">
        <f t="shared" si="67"/>
        <v>0.97222222222222221</v>
      </c>
      <c r="AA221" s="67">
        <f t="shared" si="68"/>
        <v>1</v>
      </c>
      <c r="AB221" s="67">
        <f t="shared" si="69"/>
        <v>0.96969696969696972</v>
      </c>
      <c r="AC221" s="67">
        <f t="shared" si="70"/>
        <v>1</v>
      </c>
      <c r="AD221" s="67">
        <f t="shared" si="71"/>
        <v>1</v>
      </c>
      <c r="AE221" s="67">
        <f t="shared" si="72"/>
        <v>0.97222222222222221</v>
      </c>
    </row>
    <row r="222" spans="1:31">
      <c r="A222" s="40">
        <f>'бланки '!D226</f>
        <v>222</v>
      </c>
      <c r="B222" s="86" t="str">
        <f>'бланки '!C226</f>
        <v>Муниципальное бюджетное общеобразовательное учреждение Зареченская начальная общеобразовательная школа Новосильского района</v>
      </c>
      <c r="C222" s="83">
        <v>7</v>
      </c>
      <c r="D222" s="83">
        <v>6</v>
      </c>
      <c r="E222" s="83">
        <v>6</v>
      </c>
      <c r="F222" s="83">
        <v>7</v>
      </c>
      <c r="G222" s="83">
        <v>7</v>
      </c>
      <c r="H222" s="83">
        <v>7</v>
      </c>
      <c r="I222" s="83">
        <v>1</v>
      </c>
      <c r="J222" s="83">
        <v>1</v>
      </c>
      <c r="K222" s="83">
        <v>7</v>
      </c>
      <c r="L222" s="83">
        <v>7</v>
      </c>
      <c r="M222" s="83">
        <v>7</v>
      </c>
      <c r="N222" s="83">
        <v>7</v>
      </c>
      <c r="O222" s="83">
        <v>7</v>
      </c>
      <c r="P222" s="83">
        <v>7</v>
      </c>
      <c r="Q222" s="83">
        <v>7</v>
      </c>
      <c r="R222" s="83">
        <f t="shared" si="76"/>
        <v>222</v>
      </c>
      <c r="S222" s="83">
        <f t="shared" si="74"/>
        <v>7</v>
      </c>
      <c r="T222" s="88">
        <f t="shared" si="75"/>
        <v>222</v>
      </c>
      <c r="U222" s="88" t="str">
        <f t="shared" si="62"/>
        <v>Муниципальное бюджетное общеобразовательное учреждение Зареченская начальная общеобразовательная школа Новосильского района</v>
      </c>
      <c r="V222" s="67">
        <f t="shared" si="63"/>
        <v>1</v>
      </c>
      <c r="W222" s="67">
        <f t="shared" si="64"/>
        <v>1</v>
      </c>
      <c r="X222" s="67">
        <f t="shared" si="65"/>
        <v>1</v>
      </c>
      <c r="Y222" s="67">
        <f t="shared" si="66"/>
        <v>1</v>
      </c>
      <c r="Z222" s="67">
        <f t="shared" si="67"/>
        <v>1</v>
      </c>
      <c r="AA222" s="67">
        <f t="shared" si="68"/>
        <v>1</v>
      </c>
      <c r="AB222" s="67">
        <f t="shared" si="69"/>
        <v>1</v>
      </c>
      <c r="AC222" s="67">
        <f t="shared" si="70"/>
        <v>1</v>
      </c>
      <c r="AD222" s="67">
        <f t="shared" si="71"/>
        <v>1</v>
      </c>
      <c r="AE222" s="67">
        <f t="shared" si="72"/>
        <v>1</v>
      </c>
    </row>
    <row r="223" spans="1:31">
      <c r="A223" s="40">
        <f>'бланки '!D227</f>
        <v>223</v>
      </c>
      <c r="B223" s="86" t="str">
        <f>'бланки '!C227</f>
        <v>Муниципальное бюджетное общеобразовательное учреждение Вяжевская средняя общеобразовательная школа Новосильского района</v>
      </c>
      <c r="C223" s="83">
        <v>15</v>
      </c>
      <c r="D223" s="83">
        <v>15</v>
      </c>
      <c r="E223" s="83">
        <v>15</v>
      </c>
      <c r="F223" s="83">
        <v>14</v>
      </c>
      <c r="G223" s="83">
        <v>14</v>
      </c>
      <c r="H223" s="83">
        <v>15</v>
      </c>
      <c r="I223" s="83">
        <v>1</v>
      </c>
      <c r="J223" s="83">
        <v>1</v>
      </c>
      <c r="K223" s="83">
        <v>15</v>
      </c>
      <c r="L223" s="83">
        <v>15</v>
      </c>
      <c r="M223" s="83">
        <v>14</v>
      </c>
      <c r="N223" s="83">
        <v>14</v>
      </c>
      <c r="O223" s="83">
        <v>15</v>
      </c>
      <c r="P223" s="83">
        <v>15</v>
      </c>
      <c r="Q223" s="83">
        <v>15</v>
      </c>
      <c r="R223" s="83">
        <f t="shared" si="76"/>
        <v>223</v>
      </c>
      <c r="S223" s="83">
        <f t="shared" si="74"/>
        <v>15</v>
      </c>
      <c r="T223" s="88">
        <f t="shared" si="75"/>
        <v>223</v>
      </c>
      <c r="U223" s="88" t="str">
        <f t="shared" si="62"/>
        <v>Муниципальное бюджетное общеобразовательное учреждение Вяжевская средняя общеобразовательная школа Новосильского района</v>
      </c>
      <c r="V223" s="67">
        <f t="shared" si="63"/>
        <v>1</v>
      </c>
      <c r="W223" s="67">
        <f t="shared" si="64"/>
        <v>1</v>
      </c>
      <c r="X223" s="67">
        <f t="shared" si="65"/>
        <v>1</v>
      </c>
      <c r="Y223" s="67">
        <f t="shared" si="66"/>
        <v>1</v>
      </c>
      <c r="Z223" s="67">
        <f t="shared" si="67"/>
        <v>1</v>
      </c>
      <c r="AA223" s="67">
        <f t="shared" si="68"/>
        <v>1</v>
      </c>
      <c r="AB223" s="67">
        <f t="shared" si="69"/>
        <v>1</v>
      </c>
      <c r="AC223" s="67">
        <f t="shared" si="70"/>
        <v>1</v>
      </c>
      <c r="AD223" s="67">
        <f t="shared" si="71"/>
        <v>1</v>
      </c>
      <c r="AE223" s="67">
        <f t="shared" si="72"/>
        <v>1</v>
      </c>
    </row>
    <row r="224" spans="1:31">
      <c r="A224" s="40">
        <f>'бланки '!D228</f>
        <v>224</v>
      </c>
      <c r="B224" s="86" t="str">
        <f>'бланки '!C228</f>
        <v>Муниципальное бюджетное общеобразовательное учреждение Глубковская средняя общеобразовательная школа Новосильского района</v>
      </c>
      <c r="C224" s="83">
        <v>10</v>
      </c>
      <c r="D224" s="83">
        <v>9</v>
      </c>
      <c r="E224" s="83">
        <v>9</v>
      </c>
      <c r="F224" s="83">
        <v>9</v>
      </c>
      <c r="G224" s="83">
        <v>9</v>
      </c>
      <c r="H224" s="83">
        <v>10</v>
      </c>
      <c r="I224" s="83">
        <v>1</v>
      </c>
      <c r="J224" s="83">
        <v>1</v>
      </c>
      <c r="K224" s="83">
        <v>10</v>
      </c>
      <c r="L224" s="83">
        <v>10</v>
      </c>
      <c r="M224" s="83">
        <v>9</v>
      </c>
      <c r="N224" s="83">
        <v>9</v>
      </c>
      <c r="O224" s="83">
        <v>10</v>
      </c>
      <c r="P224" s="83">
        <v>10</v>
      </c>
      <c r="Q224" s="83">
        <v>10</v>
      </c>
      <c r="R224" s="83">
        <f t="shared" si="76"/>
        <v>224</v>
      </c>
      <c r="S224" s="83">
        <f t="shared" si="74"/>
        <v>10</v>
      </c>
      <c r="T224" s="88">
        <f t="shared" si="75"/>
        <v>224</v>
      </c>
      <c r="U224" s="88" t="str">
        <f t="shared" si="62"/>
        <v>Муниципальное бюджетное общеобразовательное учреждение Глубковская средняя общеобразовательная школа Новосильского района</v>
      </c>
      <c r="V224" s="67">
        <f t="shared" si="63"/>
        <v>1</v>
      </c>
      <c r="W224" s="67">
        <f t="shared" si="64"/>
        <v>1</v>
      </c>
      <c r="X224" s="67">
        <f t="shared" si="65"/>
        <v>1</v>
      </c>
      <c r="Y224" s="67">
        <f t="shared" si="66"/>
        <v>1</v>
      </c>
      <c r="Z224" s="67">
        <f t="shared" si="67"/>
        <v>1</v>
      </c>
      <c r="AA224" s="67">
        <f t="shared" si="68"/>
        <v>1</v>
      </c>
      <c r="AB224" s="67">
        <f t="shared" si="69"/>
        <v>1</v>
      </c>
      <c r="AC224" s="67">
        <f t="shared" si="70"/>
        <v>1</v>
      </c>
      <c r="AD224" s="67">
        <f t="shared" si="71"/>
        <v>1</v>
      </c>
      <c r="AE224" s="67">
        <f t="shared" si="72"/>
        <v>1</v>
      </c>
    </row>
    <row r="225" spans="1:31">
      <c r="A225" s="40">
        <f>'бланки '!D229</f>
        <v>225</v>
      </c>
      <c r="B225" s="86" t="str">
        <f>'бланки '!C229</f>
        <v>Муниципальное бюджетное общеобразовательное учреждение Селезнёвская средняя общеобразовательная школа Новосильского района</v>
      </c>
      <c r="C225" s="83">
        <v>27</v>
      </c>
      <c r="D225" s="83">
        <v>21</v>
      </c>
      <c r="E225" s="83">
        <v>21</v>
      </c>
      <c r="F225" s="83">
        <v>17</v>
      </c>
      <c r="G225" s="83">
        <v>17</v>
      </c>
      <c r="H225" s="83">
        <v>26</v>
      </c>
      <c r="I225" s="83">
        <v>8</v>
      </c>
      <c r="J225" s="83">
        <v>7</v>
      </c>
      <c r="K225" s="83">
        <v>27</v>
      </c>
      <c r="L225" s="83">
        <v>27</v>
      </c>
      <c r="M225" s="83">
        <v>24</v>
      </c>
      <c r="N225" s="83">
        <v>24</v>
      </c>
      <c r="O225" s="83">
        <v>27</v>
      </c>
      <c r="P225" s="83">
        <v>26</v>
      </c>
      <c r="Q225" s="83">
        <v>27</v>
      </c>
      <c r="R225" s="83">
        <f t="shared" si="76"/>
        <v>225</v>
      </c>
      <c r="S225" s="83">
        <f t="shared" si="74"/>
        <v>26</v>
      </c>
      <c r="T225" s="88">
        <f t="shared" si="75"/>
        <v>225</v>
      </c>
      <c r="U225" s="88" t="str">
        <f t="shared" si="62"/>
        <v>Муниципальное бюджетное общеобразовательное учреждение Селезнёвская средняя общеобразовательная школа Новосильского района</v>
      </c>
      <c r="V225" s="67">
        <f t="shared" si="63"/>
        <v>1</v>
      </c>
      <c r="W225" s="67">
        <f t="shared" si="64"/>
        <v>1</v>
      </c>
      <c r="X225" s="67">
        <f t="shared" si="65"/>
        <v>0.96296296296296291</v>
      </c>
      <c r="Y225" s="67">
        <f t="shared" si="66"/>
        <v>0.875</v>
      </c>
      <c r="Z225" s="67">
        <f t="shared" si="67"/>
        <v>1</v>
      </c>
      <c r="AA225" s="67">
        <f t="shared" si="68"/>
        <v>1</v>
      </c>
      <c r="AB225" s="67">
        <f t="shared" si="69"/>
        <v>1</v>
      </c>
      <c r="AC225" s="67">
        <f t="shared" si="70"/>
        <v>1</v>
      </c>
      <c r="AD225" s="67">
        <f t="shared" si="71"/>
        <v>0.96296296296296291</v>
      </c>
      <c r="AE225" s="67">
        <f t="shared" si="72"/>
        <v>1</v>
      </c>
    </row>
    <row r="226" spans="1:31">
      <c r="A226" s="40">
        <f>'бланки '!D230</f>
        <v>226</v>
      </c>
      <c r="B226" s="86" t="str">
        <f>'бланки '!C230</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6" s="83">
        <v>194</v>
      </c>
      <c r="D226" s="83">
        <v>188</v>
      </c>
      <c r="E226" s="83">
        <v>187</v>
      </c>
      <c r="F226" s="83">
        <v>181</v>
      </c>
      <c r="G226" s="83">
        <v>179</v>
      </c>
      <c r="H226" s="83">
        <v>190</v>
      </c>
      <c r="I226" s="83">
        <v>104</v>
      </c>
      <c r="J226" s="83">
        <v>97</v>
      </c>
      <c r="K226" s="83">
        <v>187</v>
      </c>
      <c r="L226" s="83">
        <v>191</v>
      </c>
      <c r="M226" s="83">
        <v>180</v>
      </c>
      <c r="N226" s="83">
        <v>178</v>
      </c>
      <c r="O226" s="83">
        <v>192</v>
      </c>
      <c r="P226" s="83">
        <v>192</v>
      </c>
      <c r="Q226" s="83">
        <v>191</v>
      </c>
      <c r="R226" s="83">
        <f t="shared" si="76"/>
        <v>226</v>
      </c>
      <c r="S226" s="83">
        <f t="shared" si="74"/>
        <v>190</v>
      </c>
      <c r="T226" s="88">
        <f t="shared" si="75"/>
        <v>226</v>
      </c>
      <c r="U226" s="88" t="str">
        <f t="shared" si="62"/>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V226" s="67">
        <f t="shared" si="63"/>
        <v>0.98895027624309395</v>
      </c>
      <c r="W226" s="67">
        <f t="shared" si="64"/>
        <v>0.99468085106382975</v>
      </c>
      <c r="X226" s="67">
        <f t="shared" si="65"/>
        <v>0.97938144329896903</v>
      </c>
      <c r="Y226" s="67">
        <f t="shared" si="66"/>
        <v>0.93269230769230771</v>
      </c>
      <c r="Z226" s="67">
        <f t="shared" si="67"/>
        <v>0.96391752577319589</v>
      </c>
      <c r="AA226" s="67">
        <f t="shared" si="68"/>
        <v>0.98453608247422686</v>
      </c>
      <c r="AB226" s="67">
        <f t="shared" si="69"/>
        <v>0.98888888888888893</v>
      </c>
      <c r="AC226" s="67">
        <f t="shared" si="70"/>
        <v>0.98969072164948457</v>
      </c>
      <c r="AD226" s="67">
        <f t="shared" si="71"/>
        <v>0.98969072164948457</v>
      </c>
      <c r="AE226" s="67">
        <f t="shared" si="72"/>
        <v>0.98453608247422686</v>
      </c>
    </row>
    <row r="227" spans="1:31">
      <c r="A227" s="40">
        <f>'бланки '!D231</f>
        <v>227</v>
      </c>
      <c r="B227" s="86" t="str">
        <f>'бланки '!C231</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7" s="83">
        <v>46</v>
      </c>
      <c r="D227" s="83">
        <v>42</v>
      </c>
      <c r="E227" s="83">
        <v>42</v>
      </c>
      <c r="F227" s="83">
        <v>37</v>
      </c>
      <c r="G227" s="83">
        <v>37</v>
      </c>
      <c r="H227" s="83">
        <v>46</v>
      </c>
      <c r="I227" s="83">
        <v>6</v>
      </c>
      <c r="J227" s="83">
        <v>5</v>
      </c>
      <c r="K227" s="83">
        <v>46</v>
      </c>
      <c r="L227" s="83">
        <v>46</v>
      </c>
      <c r="M227" s="83">
        <v>43</v>
      </c>
      <c r="N227" s="83">
        <v>43</v>
      </c>
      <c r="O227" s="83">
        <v>46</v>
      </c>
      <c r="P227" s="83">
        <v>45</v>
      </c>
      <c r="Q227" s="83">
        <v>46</v>
      </c>
      <c r="R227" s="83">
        <f t="shared" si="76"/>
        <v>227</v>
      </c>
      <c r="S227" s="83">
        <f t="shared" si="74"/>
        <v>46</v>
      </c>
      <c r="T227" s="88">
        <f t="shared" si="75"/>
        <v>227</v>
      </c>
      <c r="U227" s="88" t="str">
        <f t="shared" si="62"/>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V227" s="67">
        <f t="shared" si="63"/>
        <v>1</v>
      </c>
      <c r="W227" s="67">
        <f t="shared" si="64"/>
        <v>1</v>
      </c>
      <c r="X227" s="67">
        <f t="shared" si="65"/>
        <v>1</v>
      </c>
      <c r="Y227" s="67">
        <f t="shared" si="66"/>
        <v>0.83333333333333337</v>
      </c>
      <c r="Z227" s="67">
        <f t="shared" si="67"/>
        <v>1</v>
      </c>
      <c r="AA227" s="67">
        <f t="shared" si="68"/>
        <v>1</v>
      </c>
      <c r="AB227" s="67">
        <f t="shared" si="69"/>
        <v>1</v>
      </c>
      <c r="AC227" s="67">
        <f t="shared" si="70"/>
        <v>1</v>
      </c>
      <c r="AD227" s="67">
        <f t="shared" si="71"/>
        <v>0.97826086956521741</v>
      </c>
      <c r="AE227" s="67">
        <f t="shared" si="72"/>
        <v>1</v>
      </c>
    </row>
    <row r="228" spans="1:31">
      <c r="A228" s="40">
        <f>'бланки '!D232</f>
        <v>228</v>
      </c>
      <c r="B228" s="86" t="str">
        <f>'бланки '!C232</f>
        <v>Муниципальное бюджетное общеобразовательное учреждение «Ждимирская средняя общеобразовательная школа» Знаменского района Орловской области</v>
      </c>
      <c r="C228" s="83">
        <v>18</v>
      </c>
      <c r="D228" s="83">
        <v>17</v>
      </c>
      <c r="E228" s="83">
        <v>17</v>
      </c>
      <c r="F228" s="83">
        <v>13</v>
      </c>
      <c r="G228" s="83">
        <v>13</v>
      </c>
      <c r="H228" s="83">
        <v>18</v>
      </c>
      <c r="I228" s="83">
        <v>5</v>
      </c>
      <c r="J228" s="83">
        <v>4</v>
      </c>
      <c r="K228" s="83">
        <v>18</v>
      </c>
      <c r="L228" s="83">
        <v>18</v>
      </c>
      <c r="M228" s="83">
        <v>17</v>
      </c>
      <c r="N228" s="83">
        <v>15</v>
      </c>
      <c r="O228" s="83">
        <v>18</v>
      </c>
      <c r="P228" s="83">
        <v>18</v>
      </c>
      <c r="Q228" s="83">
        <v>18</v>
      </c>
      <c r="R228" s="83">
        <f t="shared" si="76"/>
        <v>228</v>
      </c>
      <c r="S228" s="83">
        <f t="shared" si="74"/>
        <v>18</v>
      </c>
      <c r="T228" s="88">
        <f t="shared" si="75"/>
        <v>228</v>
      </c>
      <c r="U228" s="88" t="str">
        <f t="shared" si="62"/>
        <v>Муниципальное бюджетное общеобразовательное учреждение «Ждимирская средняя общеобразовательная школа» Знаменского района Орловской области</v>
      </c>
      <c r="V228" s="67">
        <f t="shared" si="63"/>
        <v>1</v>
      </c>
      <c r="W228" s="67">
        <f t="shared" si="64"/>
        <v>1</v>
      </c>
      <c r="X228" s="67">
        <f t="shared" si="65"/>
        <v>1</v>
      </c>
      <c r="Y228" s="67">
        <f t="shared" si="66"/>
        <v>0.8</v>
      </c>
      <c r="Z228" s="67">
        <f t="shared" si="67"/>
        <v>1</v>
      </c>
      <c r="AA228" s="67">
        <f t="shared" si="68"/>
        <v>1</v>
      </c>
      <c r="AB228" s="67">
        <f t="shared" si="69"/>
        <v>0.88235294117647056</v>
      </c>
      <c r="AC228" s="67">
        <f t="shared" si="70"/>
        <v>1</v>
      </c>
      <c r="AD228" s="67">
        <f t="shared" si="71"/>
        <v>1</v>
      </c>
      <c r="AE228" s="67">
        <f t="shared" si="72"/>
        <v>1</v>
      </c>
    </row>
    <row r="229" spans="1:31">
      <c r="A229" s="40">
        <f>'бланки '!D233</f>
        <v>229</v>
      </c>
      <c r="B229" s="86" t="str">
        <f>'бланки '!C233</f>
        <v>Муниципальное бюджетное общеобразовательное учреждение «Локонская основная общеобразовательная школа» Знаменского района Орловской области</v>
      </c>
      <c r="C229" s="83">
        <v>13</v>
      </c>
      <c r="D229" s="83">
        <v>8</v>
      </c>
      <c r="E229" s="83">
        <v>8</v>
      </c>
      <c r="F229" s="83">
        <v>9</v>
      </c>
      <c r="G229" s="83">
        <v>9</v>
      </c>
      <c r="H229" s="83">
        <v>13</v>
      </c>
      <c r="I229" s="83">
        <v>4</v>
      </c>
      <c r="J229" s="83">
        <v>3</v>
      </c>
      <c r="K229" s="83">
        <v>13</v>
      </c>
      <c r="L229" s="83">
        <v>13</v>
      </c>
      <c r="M229" s="83">
        <v>9</v>
      </c>
      <c r="N229" s="83">
        <v>9</v>
      </c>
      <c r="O229" s="83">
        <v>13</v>
      </c>
      <c r="P229" s="83">
        <v>13</v>
      </c>
      <c r="Q229" s="83">
        <v>13</v>
      </c>
      <c r="R229" s="83">
        <f t="shared" si="76"/>
        <v>229</v>
      </c>
      <c r="S229" s="83">
        <f t="shared" si="74"/>
        <v>13</v>
      </c>
      <c r="T229" s="88">
        <f t="shared" si="75"/>
        <v>229</v>
      </c>
      <c r="U229" s="88" t="str">
        <f t="shared" si="62"/>
        <v>Муниципальное бюджетное общеобразовательное учреждение «Локонская основная общеобразовательная школа» Знаменского района Орловской области</v>
      </c>
      <c r="V229" s="67">
        <f t="shared" si="63"/>
        <v>1</v>
      </c>
      <c r="W229" s="67">
        <f t="shared" si="64"/>
        <v>1</v>
      </c>
      <c r="X229" s="67">
        <f t="shared" si="65"/>
        <v>1</v>
      </c>
      <c r="Y229" s="67">
        <f t="shared" si="66"/>
        <v>0.75</v>
      </c>
      <c r="Z229" s="67">
        <f t="shared" si="67"/>
        <v>1</v>
      </c>
      <c r="AA229" s="67">
        <f t="shared" si="68"/>
        <v>1</v>
      </c>
      <c r="AB229" s="67">
        <f t="shared" si="69"/>
        <v>1</v>
      </c>
      <c r="AC229" s="67">
        <f t="shared" si="70"/>
        <v>1</v>
      </c>
      <c r="AD229" s="67">
        <f t="shared" si="71"/>
        <v>1</v>
      </c>
      <c r="AE229" s="67">
        <f t="shared" si="72"/>
        <v>1</v>
      </c>
    </row>
    <row r="230" spans="1:31">
      <c r="A230" s="40">
        <f>'бланки '!D234</f>
        <v>230</v>
      </c>
      <c r="B230" s="86" t="str">
        <f>'бланки '!C234</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0" s="83">
        <v>14</v>
      </c>
      <c r="D230" s="83">
        <v>14</v>
      </c>
      <c r="E230" s="83">
        <v>14</v>
      </c>
      <c r="F230" s="83">
        <v>14</v>
      </c>
      <c r="G230" s="83">
        <v>14</v>
      </c>
      <c r="H230" s="83">
        <v>14</v>
      </c>
      <c r="I230" s="83">
        <v>1</v>
      </c>
      <c r="J230" s="83">
        <v>1</v>
      </c>
      <c r="K230" s="83">
        <v>14</v>
      </c>
      <c r="L230" s="83">
        <v>14</v>
      </c>
      <c r="M230" s="83">
        <v>14</v>
      </c>
      <c r="N230" s="83">
        <v>14</v>
      </c>
      <c r="O230" s="83">
        <v>14</v>
      </c>
      <c r="P230" s="83">
        <v>14</v>
      </c>
      <c r="Q230" s="83">
        <v>14</v>
      </c>
      <c r="R230" s="83">
        <f t="shared" si="76"/>
        <v>230</v>
      </c>
      <c r="S230" s="83">
        <f t="shared" si="74"/>
        <v>14</v>
      </c>
      <c r="T230" s="88">
        <f t="shared" si="75"/>
        <v>230</v>
      </c>
      <c r="U230" s="88" t="str">
        <f t="shared" si="62"/>
        <v>Муниципальное бюджетное общеобразовательное учреждение «Красниковская основная общеобразовательная школа» Знаменского района Орловской области</v>
      </c>
      <c r="V230" s="67">
        <f t="shared" si="63"/>
        <v>1</v>
      </c>
      <c r="W230" s="67">
        <f t="shared" si="64"/>
        <v>1</v>
      </c>
      <c r="X230" s="67">
        <f t="shared" si="65"/>
        <v>1</v>
      </c>
      <c r="Y230" s="67">
        <f t="shared" si="66"/>
        <v>1</v>
      </c>
      <c r="Z230" s="67">
        <f t="shared" si="67"/>
        <v>1</v>
      </c>
      <c r="AA230" s="67">
        <f t="shared" si="68"/>
        <v>1</v>
      </c>
      <c r="AB230" s="67">
        <f t="shared" si="69"/>
        <v>1</v>
      </c>
      <c r="AC230" s="67">
        <f t="shared" si="70"/>
        <v>1</v>
      </c>
      <c r="AD230" s="67">
        <f t="shared" si="71"/>
        <v>1</v>
      </c>
      <c r="AE230" s="67">
        <f t="shared" si="72"/>
        <v>1</v>
      </c>
    </row>
    <row r="231" spans="1:31">
      <c r="A231" s="40">
        <f>'бланки '!D235</f>
        <v>231</v>
      </c>
      <c r="B231" s="86" t="str">
        <f>'бланки '!C235</f>
        <v>Муниципальное бюджетное общеобразовательное учреждение «Глотовская средняя общеобразовательная школа» Знаменского района Орловской области</v>
      </c>
      <c r="C231" s="83">
        <v>17</v>
      </c>
      <c r="D231" s="83">
        <v>16</v>
      </c>
      <c r="E231" s="83">
        <v>16</v>
      </c>
      <c r="F231" s="83">
        <v>16</v>
      </c>
      <c r="G231" s="83">
        <v>16</v>
      </c>
      <c r="H231" s="83">
        <v>17</v>
      </c>
      <c r="I231" s="83">
        <v>6</v>
      </c>
      <c r="J231" s="83">
        <v>6</v>
      </c>
      <c r="K231" s="83">
        <v>17</v>
      </c>
      <c r="L231" s="83">
        <v>17</v>
      </c>
      <c r="M231" s="83">
        <v>16</v>
      </c>
      <c r="N231" s="83">
        <v>16</v>
      </c>
      <c r="O231" s="83">
        <v>17</v>
      </c>
      <c r="P231" s="83">
        <v>17</v>
      </c>
      <c r="Q231" s="83">
        <v>17</v>
      </c>
      <c r="R231" s="83">
        <f t="shared" si="76"/>
        <v>231</v>
      </c>
      <c r="S231" s="83">
        <f t="shared" si="74"/>
        <v>17</v>
      </c>
      <c r="T231" s="88">
        <f t="shared" si="75"/>
        <v>231</v>
      </c>
      <c r="U231" s="88" t="str">
        <f t="shared" si="62"/>
        <v>Муниципальное бюджетное общеобразовательное учреждение «Глотовская средняя общеобразовательная школа» Знаменского района Орловской области</v>
      </c>
      <c r="V231" s="67">
        <f t="shared" si="63"/>
        <v>1</v>
      </c>
      <c r="W231" s="67">
        <f t="shared" si="64"/>
        <v>1</v>
      </c>
      <c r="X231" s="67">
        <f t="shared" si="65"/>
        <v>1</v>
      </c>
      <c r="Y231" s="67">
        <f t="shared" si="66"/>
        <v>1</v>
      </c>
      <c r="Z231" s="67">
        <f t="shared" si="67"/>
        <v>1</v>
      </c>
      <c r="AA231" s="67">
        <f t="shared" si="68"/>
        <v>1</v>
      </c>
      <c r="AB231" s="67">
        <f t="shared" si="69"/>
        <v>1</v>
      </c>
      <c r="AC231" s="67">
        <f t="shared" si="70"/>
        <v>1</v>
      </c>
      <c r="AD231" s="67">
        <f t="shared" si="71"/>
        <v>1</v>
      </c>
      <c r="AE231" s="67">
        <f t="shared" si="72"/>
        <v>1</v>
      </c>
    </row>
    <row r="232" spans="1:31">
      <c r="A232" s="40">
        <f>'бланки '!D236</f>
        <v>232</v>
      </c>
      <c r="B232" s="86" t="str">
        <f>'бланки '!C236</f>
        <v>Муниципальное бюджетное общеобразовательное учреждение Кромского района Орловской области «Шаховская средняя общеобразовательная школа»</v>
      </c>
      <c r="C232" s="83">
        <v>134</v>
      </c>
      <c r="D232" s="83">
        <v>132</v>
      </c>
      <c r="E232" s="83">
        <v>132</v>
      </c>
      <c r="F232" s="83">
        <v>131</v>
      </c>
      <c r="G232" s="83">
        <v>130</v>
      </c>
      <c r="H232" s="83">
        <v>133</v>
      </c>
      <c r="I232" s="83">
        <v>30</v>
      </c>
      <c r="J232" s="83">
        <v>30</v>
      </c>
      <c r="K232" s="83">
        <v>131</v>
      </c>
      <c r="L232" s="83">
        <v>134</v>
      </c>
      <c r="M232" s="83">
        <v>133</v>
      </c>
      <c r="N232" s="83">
        <v>132</v>
      </c>
      <c r="O232" s="83">
        <v>133</v>
      </c>
      <c r="P232" s="83">
        <v>133</v>
      </c>
      <c r="Q232" s="83">
        <v>132</v>
      </c>
      <c r="R232" s="83">
        <f t="shared" si="76"/>
        <v>232</v>
      </c>
      <c r="S232" s="83">
        <f t="shared" si="74"/>
        <v>133</v>
      </c>
      <c r="T232" s="88">
        <f t="shared" si="75"/>
        <v>232</v>
      </c>
      <c r="U232" s="88" t="str">
        <f t="shared" si="62"/>
        <v>Муниципальное бюджетное общеобразовательное учреждение Кромского района Орловской области «Шаховская средняя общеобразовательная школа»</v>
      </c>
      <c r="V232" s="67">
        <f t="shared" si="63"/>
        <v>0.99236641221374045</v>
      </c>
      <c r="W232" s="67">
        <f t="shared" si="64"/>
        <v>1</v>
      </c>
      <c r="X232" s="67">
        <f t="shared" si="65"/>
        <v>0.9925373134328358</v>
      </c>
      <c r="Y232" s="67">
        <f t="shared" si="66"/>
        <v>1</v>
      </c>
      <c r="Z232" s="67">
        <f t="shared" si="67"/>
        <v>0.97761194029850751</v>
      </c>
      <c r="AA232" s="67">
        <f t="shared" si="68"/>
        <v>1</v>
      </c>
      <c r="AB232" s="67">
        <f t="shared" si="69"/>
        <v>0.99248120300751874</v>
      </c>
      <c r="AC232" s="67">
        <f t="shared" si="70"/>
        <v>0.9925373134328358</v>
      </c>
      <c r="AD232" s="67">
        <f t="shared" si="71"/>
        <v>0.9925373134328358</v>
      </c>
      <c r="AE232" s="67">
        <f t="shared" si="72"/>
        <v>0.9850746268656716</v>
      </c>
    </row>
    <row r="233" spans="1:31">
      <c r="A233" s="40">
        <f>'бланки '!D237</f>
        <v>233</v>
      </c>
      <c r="B233" s="86" t="str">
        <f>'бланки '!C237</f>
        <v>Муниципальное бюджетное общеобразовательное учреждение Кромского района Орловской области «Черкасская средняя общеобразовательная школа»</v>
      </c>
      <c r="C233" s="83">
        <v>239</v>
      </c>
      <c r="D233" s="83">
        <v>218</v>
      </c>
      <c r="E233" s="83">
        <v>218</v>
      </c>
      <c r="F233" s="83">
        <v>222</v>
      </c>
      <c r="G233" s="83">
        <v>219</v>
      </c>
      <c r="H233" s="83">
        <v>231</v>
      </c>
      <c r="I233" s="83">
        <v>93</v>
      </c>
      <c r="J233" s="83">
        <v>88</v>
      </c>
      <c r="K233" s="83">
        <v>234</v>
      </c>
      <c r="L233" s="83">
        <v>237</v>
      </c>
      <c r="M233" s="83">
        <v>229</v>
      </c>
      <c r="N233" s="83">
        <v>228</v>
      </c>
      <c r="O233" s="83">
        <v>233</v>
      </c>
      <c r="P233" s="83">
        <v>235</v>
      </c>
      <c r="Q233" s="83">
        <v>235</v>
      </c>
      <c r="R233" s="83">
        <f t="shared" si="76"/>
        <v>233</v>
      </c>
      <c r="S233" s="83">
        <f t="shared" si="74"/>
        <v>231</v>
      </c>
      <c r="T233" s="88">
        <f t="shared" si="75"/>
        <v>233</v>
      </c>
      <c r="U233" s="88" t="str">
        <f t="shared" si="62"/>
        <v>Муниципальное бюджетное общеобразовательное учреждение Кромского района Орловской области «Черкасская средняя общеобразовательная школа»</v>
      </c>
      <c r="V233" s="67">
        <f t="shared" si="63"/>
        <v>0.98648648648648651</v>
      </c>
      <c r="W233" s="67">
        <f t="shared" si="64"/>
        <v>1</v>
      </c>
      <c r="X233" s="67">
        <f t="shared" si="65"/>
        <v>0.96652719665271969</v>
      </c>
      <c r="Y233" s="67">
        <f t="shared" si="66"/>
        <v>0.94623655913978499</v>
      </c>
      <c r="Z233" s="67">
        <f t="shared" si="67"/>
        <v>0.97907949790794979</v>
      </c>
      <c r="AA233" s="67">
        <f t="shared" si="68"/>
        <v>0.99163179916317989</v>
      </c>
      <c r="AB233" s="67">
        <f t="shared" si="69"/>
        <v>0.99563318777292575</v>
      </c>
      <c r="AC233" s="67">
        <f t="shared" si="70"/>
        <v>0.97489539748953979</v>
      </c>
      <c r="AD233" s="67">
        <f t="shared" si="71"/>
        <v>0.98326359832635979</v>
      </c>
      <c r="AE233" s="67">
        <f t="shared" si="72"/>
        <v>0.98326359832635979</v>
      </c>
    </row>
    <row r="234" spans="1:31">
      <c r="A234" s="40">
        <f>'бланки '!D238</f>
        <v>234</v>
      </c>
      <c r="B234" s="86" t="str">
        <f>'бланки '!C238</f>
        <v>Муниципальное бюджетное общеобразовательное учреждение Кромского района Орловской области «Кромская начальная общеобразовательная школа»</v>
      </c>
      <c r="C234" s="83">
        <v>287</v>
      </c>
      <c r="D234" s="83">
        <v>193</v>
      </c>
      <c r="E234" s="83">
        <v>188</v>
      </c>
      <c r="F234" s="83">
        <v>209</v>
      </c>
      <c r="G234" s="83">
        <v>205</v>
      </c>
      <c r="H234" s="83">
        <v>282</v>
      </c>
      <c r="I234" s="83">
        <v>94</v>
      </c>
      <c r="J234" s="83">
        <v>90</v>
      </c>
      <c r="K234" s="83">
        <v>286</v>
      </c>
      <c r="L234" s="83">
        <v>280</v>
      </c>
      <c r="M234" s="83">
        <v>226</v>
      </c>
      <c r="N234" s="83">
        <v>223</v>
      </c>
      <c r="O234" s="83">
        <v>276</v>
      </c>
      <c r="P234" s="83">
        <v>287</v>
      </c>
      <c r="Q234" s="83">
        <v>278</v>
      </c>
      <c r="R234" s="83">
        <f t="shared" si="76"/>
        <v>234</v>
      </c>
      <c r="S234" s="83">
        <f t="shared" si="74"/>
        <v>282</v>
      </c>
      <c r="T234" s="88">
        <f t="shared" si="75"/>
        <v>234</v>
      </c>
      <c r="U234" s="88" t="str">
        <f t="shared" si="62"/>
        <v>Муниципальное бюджетное общеобразовательное учреждение Кромского района Орловской области «Кромская начальная общеобразовательная школа»</v>
      </c>
      <c r="V234" s="67">
        <f t="shared" si="63"/>
        <v>0.98086124401913877</v>
      </c>
      <c r="W234" s="67">
        <f t="shared" si="64"/>
        <v>0.97409326424870468</v>
      </c>
      <c r="X234" s="67">
        <f t="shared" si="65"/>
        <v>0.98257839721254359</v>
      </c>
      <c r="Y234" s="67">
        <f t="shared" si="66"/>
        <v>0.95744680851063835</v>
      </c>
      <c r="Z234" s="67">
        <f t="shared" si="67"/>
        <v>0.99651567944250874</v>
      </c>
      <c r="AA234" s="67">
        <f t="shared" si="68"/>
        <v>0.97560975609756095</v>
      </c>
      <c r="AB234" s="67">
        <f t="shared" si="69"/>
        <v>0.98672566371681414</v>
      </c>
      <c r="AC234" s="67">
        <f t="shared" si="70"/>
        <v>0.9616724738675958</v>
      </c>
      <c r="AD234" s="67">
        <f t="shared" si="71"/>
        <v>1</v>
      </c>
      <c r="AE234" s="67">
        <f t="shared" si="72"/>
        <v>0.96864111498257843</v>
      </c>
    </row>
    <row r="235" spans="1:31">
      <c r="A235" s="40">
        <f>'бланки '!D239</f>
        <v>235</v>
      </c>
      <c r="B235" s="86" t="str">
        <f>'бланки '!C239</f>
        <v>Муниципальное бюджетное общеобразовательное учреждение Кромского района Орловской области «Шаховская начальная общеобразовательная школа»</v>
      </c>
      <c r="C235" s="83">
        <v>12</v>
      </c>
      <c r="D235" s="83">
        <v>12</v>
      </c>
      <c r="E235" s="83">
        <v>12</v>
      </c>
      <c r="F235" s="83">
        <v>8</v>
      </c>
      <c r="G235" s="83">
        <v>8</v>
      </c>
      <c r="H235" s="83">
        <v>12</v>
      </c>
      <c r="I235" s="83">
        <v>1</v>
      </c>
      <c r="J235" s="83">
        <v>1</v>
      </c>
      <c r="K235" s="83">
        <v>12</v>
      </c>
      <c r="L235" s="83">
        <v>12</v>
      </c>
      <c r="M235" s="83">
        <v>12</v>
      </c>
      <c r="N235" s="83">
        <v>12</v>
      </c>
      <c r="O235" s="83">
        <v>12</v>
      </c>
      <c r="P235" s="83">
        <v>12</v>
      </c>
      <c r="Q235" s="83">
        <v>12</v>
      </c>
      <c r="R235" s="83">
        <f t="shared" si="76"/>
        <v>235</v>
      </c>
      <c r="S235" s="83">
        <f t="shared" si="74"/>
        <v>12</v>
      </c>
      <c r="T235" s="88">
        <f t="shared" si="75"/>
        <v>235</v>
      </c>
      <c r="U235" s="88" t="str">
        <f t="shared" si="62"/>
        <v>Муниципальное бюджетное общеобразовательное учреждение Кромского района Орловской области «Шаховская начальная общеобразовательная школа»</v>
      </c>
      <c r="V235" s="67">
        <f t="shared" si="63"/>
        <v>1</v>
      </c>
      <c r="W235" s="67">
        <f t="shared" si="64"/>
        <v>1</v>
      </c>
      <c r="X235" s="67">
        <f t="shared" si="65"/>
        <v>1</v>
      </c>
      <c r="Y235" s="67">
        <f t="shared" si="66"/>
        <v>1</v>
      </c>
      <c r="Z235" s="67">
        <f t="shared" si="67"/>
        <v>1</v>
      </c>
      <c r="AA235" s="67">
        <f t="shared" si="68"/>
        <v>1</v>
      </c>
      <c r="AB235" s="67">
        <f t="shared" si="69"/>
        <v>1</v>
      </c>
      <c r="AC235" s="67">
        <f t="shared" si="70"/>
        <v>1</v>
      </c>
      <c r="AD235" s="67">
        <f t="shared" si="71"/>
        <v>1</v>
      </c>
      <c r="AE235" s="67">
        <f t="shared" si="72"/>
        <v>1</v>
      </c>
    </row>
    <row r="236" spans="1:31">
      <c r="A236" s="40">
        <f>'бланки '!D240</f>
        <v>236</v>
      </c>
      <c r="B236" s="86" t="str">
        <f>'бланки '!C240</f>
        <v>Муниципальное бюджетное общеобразовательное учреждение Кромского района Орловской области «Кривчиковская средняя общеобразовательная школа»</v>
      </c>
      <c r="C236" s="83">
        <v>39</v>
      </c>
      <c r="D236" s="83">
        <v>38</v>
      </c>
      <c r="E236" s="83">
        <v>38</v>
      </c>
      <c r="F236" s="83">
        <v>38</v>
      </c>
      <c r="G236" s="83">
        <v>38</v>
      </c>
      <c r="H236" s="83">
        <v>38</v>
      </c>
      <c r="I236" s="83">
        <v>1</v>
      </c>
      <c r="J236" s="83">
        <v>1</v>
      </c>
      <c r="K236" s="83">
        <v>38</v>
      </c>
      <c r="L236" s="83">
        <v>39</v>
      </c>
      <c r="M236" s="83">
        <v>37</v>
      </c>
      <c r="N236" s="83">
        <v>37</v>
      </c>
      <c r="O236" s="83">
        <v>38</v>
      </c>
      <c r="P236" s="83">
        <v>39</v>
      </c>
      <c r="Q236" s="83">
        <v>39</v>
      </c>
      <c r="R236" s="83">
        <f t="shared" si="76"/>
        <v>236</v>
      </c>
      <c r="S236" s="83">
        <f t="shared" si="74"/>
        <v>38</v>
      </c>
      <c r="T236" s="88">
        <f t="shared" si="75"/>
        <v>236</v>
      </c>
      <c r="U236" s="88" t="str">
        <f t="shared" si="62"/>
        <v>Муниципальное бюджетное общеобразовательное учреждение Кромского района Орловской области «Кривчиковская средняя общеобразовательная школа»</v>
      </c>
      <c r="V236" s="67">
        <f t="shared" si="63"/>
        <v>1</v>
      </c>
      <c r="W236" s="67">
        <f t="shared" si="64"/>
        <v>1</v>
      </c>
      <c r="X236" s="67">
        <f t="shared" si="65"/>
        <v>0.97435897435897434</v>
      </c>
      <c r="Y236" s="67">
        <f t="shared" si="66"/>
        <v>1</v>
      </c>
      <c r="Z236" s="67">
        <f t="shared" si="67"/>
        <v>0.97435897435897434</v>
      </c>
      <c r="AA236" s="67">
        <f t="shared" si="68"/>
        <v>1</v>
      </c>
      <c r="AB236" s="67">
        <f t="shared" si="69"/>
        <v>1</v>
      </c>
      <c r="AC236" s="67">
        <f t="shared" si="70"/>
        <v>0.97435897435897434</v>
      </c>
      <c r="AD236" s="67">
        <f t="shared" si="71"/>
        <v>1</v>
      </c>
      <c r="AE236" s="67">
        <f t="shared" si="72"/>
        <v>1</v>
      </c>
    </row>
    <row r="237" spans="1:31">
      <c r="A237" s="40">
        <f>'бланки '!D241</f>
        <v>237</v>
      </c>
      <c r="B237" s="86" t="str">
        <f>'бланки '!C241</f>
        <v>Муниципальное бюджетное общеобразовательное учреждение Кромского района Орловской области «Кромская средняя общеобразовательная школа»</v>
      </c>
      <c r="C237" s="83">
        <v>437</v>
      </c>
      <c r="D237" s="83">
        <v>352</v>
      </c>
      <c r="E237" s="83">
        <v>343</v>
      </c>
      <c r="F237" s="83">
        <v>347</v>
      </c>
      <c r="G237" s="83">
        <v>335</v>
      </c>
      <c r="H237" s="83">
        <v>426</v>
      </c>
      <c r="I237" s="83">
        <v>250</v>
      </c>
      <c r="J237" s="83">
        <v>238</v>
      </c>
      <c r="K237" s="83">
        <v>436</v>
      </c>
      <c r="L237" s="83">
        <v>425</v>
      </c>
      <c r="M237" s="83">
        <v>367</v>
      </c>
      <c r="N237" s="83">
        <v>360</v>
      </c>
      <c r="O237" s="83">
        <v>430</v>
      </c>
      <c r="P237" s="83">
        <v>435</v>
      </c>
      <c r="Q237" s="83">
        <v>434</v>
      </c>
      <c r="R237" s="83">
        <f t="shared" si="76"/>
        <v>237</v>
      </c>
      <c r="S237" s="83">
        <f t="shared" si="74"/>
        <v>426</v>
      </c>
      <c r="T237" s="88">
        <f t="shared" si="75"/>
        <v>237</v>
      </c>
      <c r="U237" s="88" t="str">
        <f t="shared" si="62"/>
        <v>Муниципальное бюджетное общеобразовательное учреждение Кромского района Орловской области «Кромская средняя общеобразовательная школа»</v>
      </c>
      <c r="V237" s="67">
        <f t="shared" si="63"/>
        <v>0.96541786743515845</v>
      </c>
      <c r="W237" s="67">
        <f t="shared" si="64"/>
        <v>0.97443181818181823</v>
      </c>
      <c r="X237" s="67">
        <f t="shared" si="65"/>
        <v>0.97482837528604116</v>
      </c>
      <c r="Y237" s="67">
        <f t="shared" si="66"/>
        <v>0.95199999999999996</v>
      </c>
      <c r="Z237" s="67">
        <f t="shared" si="67"/>
        <v>0.99771167048054921</v>
      </c>
      <c r="AA237" s="67">
        <f t="shared" si="68"/>
        <v>0.97254004576659037</v>
      </c>
      <c r="AB237" s="67">
        <f t="shared" si="69"/>
        <v>0.98092643051771122</v>
      </c>
      <c r="AC237" s="67">
        <f t="shared" si="70"/>
        <v>0.98398169336384445</v>
      </c>
      <c r="AD237" s="67">
        <f t="shared" si="71"/>
        <v>0.99542334096109841</v>
      </c>
      <c r="AE237" s="67">
        <f t="shared" si="72"/>
        <v>0.99313501144164762</v>
      </c>
    </row>
    <row r="238" spans="1:31">
      <c r="A238" s="40">
        <f>'бланки '!D242</f>
        <v>238</v>
      </c>
      <c r="B238" s="86" t="str">
        <f>'бланки '!C242</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38" s="83">
        <v>26</v>
      </c>
      <c r="D238" s="83">
        <v>24</v>
      </c>
      <c r="E238" s="83">
        <v>24</v>
      </c>
      <c r="F238" s="83">
        <v>23</v>
      </c>
      <c r="G238" s="83">
        <v>23</v>
      </c>
      <c r="H238" s="83">
        <v>26</v>
      </c>
      <c r="I238" s="83">
        <v>1</v>
      </c>
      <c r="J238" s="83">
        <v>1</v>
      </c>
      <c r="K238" s="83">
        <v>25</v>
      </c>
      <c r="L238" s="83">
        <v>26</v>
      </c>
      <c r="M238" s="83">
        <v>26</v>
      </c>
      <c r="N238" s="83">
        <v>26</v>
      </c>
      <c r="O238" s="83">
        <v>25</v>
      </c>
      <c r="P238" s="83">
        <v>25</v>
      </c>
      <c r="Q238" s="83">
        <v>26</v>
      </c>
      <c r="R238" s="83">
        <f t="shared" si="76"/>
        <v>238</v>
      </c>
      <c r="S238" s="83">
        <f t="shared" si="74"/>
        <v>26</v>
      </c>
      <c r="T238" s="88">
        <f t="shared" si="75"/>
        <v>238</v>
      </c>
      <c r="U238" s="88" t="str">
        <f t="shared" si="62"/>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V238" s="67">
        <f t="shared" si="63"/>
        <v>1</v>
      </c>
      <c r="W238" s="67">
        <f t="shared" si="64"/>
        <v>1</v>
      </c>
      <c r="X238" s="67">
        <f t="shared" si="65"/>
        <v>1</v>
      </c>
      <c r="Y238" s="67">
        <f t="shared" si="66"/>
        <v>1</v>
      </c>
      <c r="Z238" s="67">
        <f t="shared" si="67"/>
        <v>0.96153846153846156</v>
      </c>
      <c r="AA238" s="67">
        <f t="shared" si="68"/>
        <v>1</v>
      </c>
      <c r="AB238" s="67">
        <f t="shared" si="69"/>
        <v>1</v>
      </c>
      <c r="AC238" s="67">
        <f t="shared" si="70"/>
        <v>0.96153846153846156</v>
      </c>
      <c r="AD238" s="67">
        <f t="shared" si="71"/>
        <v>0.96153846153846156</v>
      </c>
      <c r="AE238" s="67">
        <f t="shared" si="72"/>
        <v>1</v>
      </c>
    </row>
    <row r="239" spans="1:31">
      <c r="A239" s="40">
        <f>'бланки '!D243</f>
        <v>239</v>
      </c>
      <c r="B239" s="86" t="str">
        <f>'бланки '!C243</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39" s="83">
        <v>30</v>
      </c>
      <c r="D239" s="83">
        <v>30</v>
      </c>
      <c r="E239" s="83">
        <v>30</v>
      </c>
      <c r="F239" s="83">
        <v>28</v>
      </c>
      <c r="G239" s="83">
        <v>28</v>
      </c>
      <c r="H239" s="83">
        <v>30</v>
      </c>
      <c r="I239" s="83">
        <v>11</v>
      </c>
      <c r="J239" s="83">
        <v>10</v>
      </c>
      <c r="K239" s="83">
        <v>30</v>
      </c>
      <c r="L239" s="83">
        <v>30</v>
      </c>
      <c r="M239" s="83">
        <v>29</v>
      </c>
      <c r="N239" s="83">
        <v>29</v>
      </c>
      <c r="O239" s="83">
        <v>30</v>
      </c>
      <c r="P239" s="83">
        <v>30</v>
      </c>
      <c r="Q239" s="83">
        <v>30</v>
      </c>
      <c r="R239" s="83">
        <f t="shared" si="76"/>
        <v>239</v>
      </c>
      <c r="S239" s="83">
        <f t="shared" si="74"/>
        <v>30</v>
      </c>
      <c r="T239" s="88">
        <f t="shared" si="75"/>
        <v>239</v>
      </c>
      <c r="U239" s="88" t="str">
        <f t="shared" si="62"/>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V239" s="67">
        <f t="shared" si="63"/>
        <v>1</v>
      </c>
      <c r="W239" s="67">
        <f t="shared" si="64"/>
        <v>1</v>
      </c>
      <c r="X239" s="67">
        <f t="shared" si="65"/>
        <v>1</v>
      </c>
      <c r="Y239" s="67">
        <f t="shared" si="66"/>
        <v>0.90909090909090906</v>
      </c>
      <c r="Z239" s="67">
        <f t="shared" si="67"/>
        <v>1</v>
      </c>
      <c r="AA239" s="67">
        <f t="shared" si="68"/>
        <v>1</v>
      </c>
      <c r="AB239" s="67">
        <f t="shared" si="69"/>
        <v>1</v>
      </c>
      <c r="AC239" s="67">
        <f t="shared" si="70"/>
        <v>1</v>
      </c>
      <c r="AD239" s="67">
        <f t="shared" si="71"/>
        <v>1</v>
      </c>
      <c r="AE239" s="67">
        <f t="shared" si="72"/>
        <v>1</v>
      </c>
    </row>
    <row r="240" spans="1:31">
      <c r="A240" s="40">
        <f>'бланки '!D244</f>
        <v>240</v>
      </c>
      <c r="B240" s="86" t="str">
        <f>'бланки '!C244</f>
        <v>Муниципальное бюджетное общеобразовательное учреждение Кромского района Орловской области «Короськовская средняя общеобразовательная школа»</v>
      </c>
      <c r="C240" s="83">
        <v>16</v>
      </c>
      <c r="D240" s="83">
        <v>16</v>
      </c>
      <c r="E240" s="83">
        <v>16</v>
      </c>
      <c r="F240" s="83">
        <v>14</v>
      </c>
      <c r="G240" s="83">
        <v>14</v>
      </c>
      <c r="H240" s="83">
        <v>16</v>
      </c>
      <c r="I240" s="83">
        <v>1</v>
      </c>
      <c r="J240" s="83">
        <v>1</v>
      </c>
      <c r="K240" s="83">
        <v>16</v>
      </c>
      <c r="L240" s="83">
        <v>16</v>
      </c>
      <c r="M240" s="83">
        <v>16</v>
      </c>
      <c r="N240" s="83">
        <v>16</v>
      </c>
      <c r="O240" s="83">
        <v>16</v>
      </c>
      <c r="P240" s="83">
        <v>16</v>
      </c>
      <c r="Q240" s="83">
        <v>16</v>
      </c>
      <c r="R240" s="83">
        <f t="shared" si="76"/>
        <v>240</v>
      </c>
      <c r="S240" s="83">
        <f t="shared" si="74"/>
        <v>16</v>
      </c>
      <c r="T240" s="88">
        <f t="shared" si="75"/>
        <v>240</v>
      </c>
      <c r="U240" s="88" t="str">
        <f t="shared" si="62"/>
        <v>Муниципальное бюджетное общеобразовательное учреждение Кромского района Орловской области «Короськовская средняя общеобразовательная школа»</v>
      </c>
      <c r="V240" s="67">
        <f t="shared" si="63"/>
        <v>1</v>
      </c>
      <c r="W240" s="67">
        <f t="shared" si="64"/>
        <v>1</v>
      </c>
      <c r="X240" s="67">
        <f t="shared" si="65"/>
        <v>1</v>
      </c>
      <c r="Y240" s="67">
        <f t="shared" si="66"/>
        <v>1</v>
      </c>
      <c r="Z240" s="67">
        <f t="shared" si="67"/>
        <v>1</v>
      </c>
      <c r="AA240" s="67">
        <f t="shared" si="68"/>
        <v>1</v>
      </c>
      <c r="AB240" s="67">
        <f t="shared" si="69"/>
        <v>1</v>
      </c>
      <c r="AC240" s="67">
        <f t="shared" si="70"/>
        <v>1</v>
      </c>
      <c r="AD240" s="67">
        <f t="shared" si="71"/>
        <v>1</v>
      </c>
      <c r="AE240" s="67">
        <f t="shared" si="72"/>
        <v>1</v>
      </c>
    </row>
    <row r="241" spans="1:31">
      <c r="A241" s="40">
        <f>'бланки '!D245</f>
        <v>241</v>
      </c>
      <c r="B241" s="86" t="str">
        <f>'бланки '!C245</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1" s="83">
        <v>16</v>
      </c>
      <c r="D241" s="83">
        <v>15</v>
      </c>
      <c r="E241" s="83">
        <v>15</v>
      </c>
      <c r="F241" s="83">
        <v>16</v>
      </c>
      <c r="G241" s="83">
        <v>16</v>
      </c>
      <c r="H241" s="83">
        <v>16</v>
      </c>
      <c r="I241" s="83">
        <v>1</v>
      </c>
      <c r="J241" s="83">
        <v>1</v>
      </c>
      <c r="K241" s="83">
        <v>16</v>
      </c>
      <c r="L241" s="83">
        <v>16</v>
      </c>
      <c r="M241" s="83">
        <v>16</v>
      </c>
      <c r="N241" s="83">
        <v>16</v>
      </c>
      <c r="O241" s="83">
        <v>16</v>
      </c>
      <c r="P241" s="83">
        <v>16</v>
      </c>
      <c r="Q241" s="83">
        <v>16</v>
      </c>
      <c r="R241" s="83">
        <f t="shared" si="76"/>
        <v>241</v>
      </c>
      <c r="S241" s="83">
        <f t="shared" si="74"/>
        <v>16</v>
      </c>
      <c r="T241" s="88">
        <f t="shared" si="75"/>
        <v>241</v>
      </c>
      <c r="U241" s="88" t="str">
        <f t="shared" si="62"/>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V241" s="67">
        <f t="shared" si="63"/>
        <v>1</v>
      </c>
      <c r="W241" s="67">
        <f t="shared" si="64"/>
        <v>1</v>
      </c>
      <c r="X241" s="67">
        <f t="shared" si="65"/>
        <v>1</v>
      </c>
      <c r="Y241" s="67">
        <f t="shared" si="66"/>
        <v>1</v>
      </c>
      <c r="Z241" s="67">
        <f t="shared" si="67"/>
        <v>1</v>
      </c>
      <c r="AA241" s="67">
        <f t="shared" si="68"/>
        <v>1</v>
      </c>
      <c r="AB241" s="67">
        <f t="shared" si="69"/>
        <v>1</v>
      </c>
      <c r="AC241" s="67">
        <f t="shared" si="70"/>
        <v>1</v>
      </c>
      <c r="AD241" s="67">
        <f t="shared" si="71"/>
        <v>1</v>
      </c>
      <c r="AE241" s="67">
        <f t="shared" si="72"/>
        <v>1</v>
      </c>
    </row>
    <row r="242" spans="1:31">
      <c r="A242" s="40">
        <f>'бланки '!D246</f>
        <v>242</v>
      </c>
      <c r="B242" s="86" t="str">
        <f>'бланки '!C246</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2" s="83">
        <v>43</v>
      </c>
      <c r="D242" s="83">
        <v>39</v>
      </c>
      <c r="E242" s="83">
        <v>39</v>
      </c>
      <c r="F242" s="83">
        <v>39</v>
      </c>
      <c r="G242" s="83">
        <v>39</v>
      </c>
      <c r="H242" s="83">
        <v>42</v>
      </c>
      <c r="I242" s="83">
        <v>6</v>
      </c>
      <c r="J242" s="83">
        <v>6</v>
      </c>
      <c r="K242" s="83">
        <v>43</v>
      </c>
      <c r="L242" s="83">
        <v>43</v>
      </c>
      <c r="M242" s="83">
        <v>41</v>
      </c>
      <c r="N242" s="83">
        <v>41</v>
      </c>
      <c r="O242" s="83">
        <v>42</v>
      </c>
      <c r="P242" s="83">
        <v>43</v>
      </c>
      <c r="Q242" s="83">
        <v>43</v>
      </c>
      <c r="R242" s="83">
        <f t="shared" si="76"/>
        <v>242</v>
      </c>
      <c r="S242" s="83">
        <f t="shared" si="74"/>
        <v>42</v>
      </c>
      <c r="T242" s="88">
        <f t="shared" si="75"/>
        <v>242</v>
      </c>
      <c r="U242" s="88" t="str">
        <f t="shared" si="62"/>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V242" s="67">
        <f t="shared" si="63"/>
        <v>1</v>
      </c>
      <c r="W242" s="67">
        <f t="shared" si="64"/>
        <v>1</v>
      </c>
      <c r="X242" s="67">
        <f t="shared" si="65"/>
        <v>0.97674418604651159</v>
      </c>
      <c r="Y242" s="67">
        <f t="shared" si="66"/>
        <v>1</v>
      </c>
      <c r="Z242" s="67">
        <f t="shared" si="67"/>
        <v>1</v>
      </c>
      <c r="AA242" s="67">
        <f t="shared" si="68"/>
        <v>1</v>
      </c>
      <c r="AB242" s="67">
        <f t="shared" si="69"/>
        <v>1</v>
      </c>
      <c r="AC242" s="67">
        <f t="shared" si="70"/>
        <v>0.97674418604651159</v>
      </c>
      <c r="AD242" s="67">
        <f t="shared" si="71"/>
        <v>1</v>
      </c>
      <c r="AE242" s="67">
        <f t="shared" si="72"/>
        <v>1</v>
      </c>
    </row>
    <row r="243" spans="1:31">
      <c r="A243" s="40">
        <f>'бланки '!D247</f>
        <v>243</v>
      </c>
      <c r="B243" s="86" t="str">
        <f>'бланки '!C247</f>
        <v>Муниципальное бюджетное общеобразовательное учреждение Кромского района Орловской области «Глинская средняя общеобразовательная школа»</v>
      </c>
      <c r="C243" s="83">
        <v>45</v>
      </c>
      <c r="D243" s="83">
        <v>45</v>
      </c>
      <c r="E243" s="83">
        <v>45</v>
      </c>
      <c r="F243" s="83">
        <v>44</v>
      </c>
      <c r="G243" s="83">
        <v>44</v>
      </c>
      <c r="H243" s="83">
        <v>43</v>
      </c>
      <c r="I243" s="83">
        <v>41</v>
      </c>
      <c r="J243" s="83">
        <v>38</v>
      </c>
      <c r="K243" s="83">
        <v>45</v>
      </c>
      <c r="L243" s="83">
        <v>45</v>
      </c>
      <c r="M243" s="83">
        <v>44</v>
      </c>
      <c r="N243" s="83">
        <v>44</v>
      </c>
      <c r="O243" s="83">
        <v>44</v>
      </c>
      <c r="P243" s="83">
        <v>45</v>
      </c>
      <c r="Q243" s="83">
        <v>44</v>
      </c>
      <c r="R243" s="83">
        <f t="shared" si="76"/>
        <v>243</v>
      </c>
      <c r="S243" s="83">
        <f t="shared" si="74"/>
        <v>43</v>
      </c>
      <c r="T243" s="88">
        <f t="shared" si="75"/>
        <v>243</v>
      </c>
      <c r="U243" s="88" t="str">
        <f t="shared" si="62"/>
        <v>Муниципальное бюджетное общеобразовательное учреждение Кромского района Орловской области «Глинская средняя общеобразовательная школа»</v>
      </c>
      <c r="V243" s="67">
        <f t="shared" si="63"/>
        <v>1</v>
      </c>
      <c r="W243" s="67">
        <f t="shared" si="64"/>
        <v>1</v>
      </c>
      <c r="X243" s="67">
        <f t="shared" si="65"/>
        <v>0.9555555555555556</v>
      </c>
      <c r="Y243" s="67">
        <f t="shared" si="66"/>
        <v>0.92682926829268297</v>
      </c>
      <c r="Z243" s="67">
        <f t="shared" si="67"/>
        <v>1</v>
      </c>
      <c r="AA243" s="67">
        <f t="shared" si="68"/>
        <v>1</v>
      </c>
      <c r="AB243" s="67">
        <f t="shared" si="69"/>
        <v>1</v>
      </c>
      <c r="AC243" s="67">
        <f t="shared" si="70"/>
        <v>0.97777777777777775</v>
      </c>
      <c r="AD243" s="67">
        <f t="shared" si="71"/>
        <v>1</v>
      </c>
      <c r="AE243" s="67">
        <f t="shared" si="72"/>
        <v>0.97777777777777775</v>
      </c>
    </row>
    <row r="244" spans="1:31">
      <c r="A244" s="40">
        <f>'бланки '!D248</f>
        <v>244</v>
      </c>
      <c r="B244" s="86" t="str">
        <f>'бланки '!C248</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4" s="83">
        <v>90</v>
      </c>
      <c r="D244" s="83">
        <v>73</v>
      </c>
      <c r="E244" s="83">
        <v>71</v>
      </c>
      <c r="F244" s="83">
        <v>61</v>
      </c>
      <c r="G244" s="83">
        <v>59</v>
      </c>
      <c r="H244" s="83">
        <v>90</v>
      </c>
      <c r="I244" s="83">
        <v>25</v>
      </c>
      <c r="J244" s="83">
        <v>22</v>
      </c>
      <c r="K244" s="83">
        <v>89</v>
      </c>
      <c r="L244" s="83">
        <v>90</v>
      </c>
      <c r="M244" s="83">
        <v>71</v>
      </c>
      <c r="N244" s="83">
        <v>70</v>
      </c>
      <c r="O244" s="83">
        <v>86</v>
      </c>
      <c r="P244" s="83">
        <v>90</v>
      </c>
      <c r="Q244" s="83">
        <v>87</v>
      </c>
      <c r="R244" s="83">
        <f t="shared" si="76"/>
        <v>244</v>
      </c>
      <c r="S244" s="83">
        <f t="shared" si="74"/>
        <v>90</v>
      </c>
      <c r="T244" s="88">
        <f t="shared" si="75"/>
        <v>244</v>
      </c>
      <c r="U244" s="88" t="str">
        <f t="shared" si="62"/>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V244" s="67">
        <f t="shared" si="63"/>
        <v>0.96721311475409832</v>
      </c>
      <c r="W244" s="67">
        <f t="shared" si="64"/>
        <v>0.9726027397260274</v>
      </c>
      <c r="X244" s="67">
        <f t="shared" si="65"/>
        <v>1</v>
      </c>
      <c r="Y244" s="67">
        <f t="shared" si="66"/>
        <v>0.88</v>
      </c>
      <c r="Z244" s="67">
        <f t="shared" si="67"/>
        <v>0.98888888888888893</v>
      </c>
      <c r="AA244" s="67">
        <f t="shared" si="68"/>
        <v>1</v>
      </c>
      <c r="AB244" s="67">
        <f t="shared" si="69"/>
        <v>0.9859154929577465</v>
      </c>
      <c r="AC244" s="67">
        <f t="shared" si="70"/>
        <v>0.9555555555555556</v>
      </c>
      <c r="AD244" s="67">
        <f t="shared" si="71"/>
        <v>1</v>
      </c>
      <c r="AE244" s="67">
        <f t="shared" si="72"/>
        <v>0.96666666666666667</v>
      </c>
    </row>
    <row r="245" spans="1:31">
      <c r="A245" s="40">
        <f>'бланки '!D249</f>
        <v>245</v>
      </c>
      <c r="B245" s="86" t="str">
        <f>'бланки '!C249</f>
        <v>Муниципальное бюджетное общеобразовательное учреждение Кромского района Орловской области «Семенковская средняя общеобразовательная школа»</v>
      </c>
      <c r="C245" s="83">
        <v>23</v>
      </c>
      <c r="D245" s="83">
        <v>23</v>
      </c>
      <c r="E245" s="83">
        <v>23</v>
      </c>
      <c r="F245" s="83">
        <v>23</v>
      </c>
      <c r="G245" s="83">
        <v>23</v>
      </c>
      <c r="H245" s="83">
        <v>23</v>
      </c>
      <c r="I245" s="83">
        <v>2</v>
      </c>
      <c r="J245" s="83">
        <v>2</v>
      </c>
      <c r="K245" s="83">
        <v>23</v>
      </c>
      <c r="L245" s="83">
        <v>23</v>
      </c>
      <c r="M245" s="83">
        <v>23</v>
      </c>
      <c r="N245" s="83">
        <v>23</v>
      </c>
      <c r="O245" s="83">
        <v>23</v>
      </c>
      <c r="P245" s="83">
        <v>23</v>
      </c>
      <c r="Q245" s="83">
        <v>23</v>
      </c>
      <c r="R245" s="83">
        <f t="shared" si="76"/>
        <v>245</v>
      </c>
      <c r="S245" s="83">
        <f t="shared" si="74"/>
        <v>23</v>
      </c>
      <c r="T245" s="88">
        <f t="shared" si="75"/>
        <v>245</v>
      </c>
      <c r="U245" s="88" t="str">
        <f t="shared" si="62"/>
        <v>Муниципальное бюджетное общеобразовательное учреждение Кромского района Орловской области «Семенковская средняя общеобразовательная школа»</v>
      </c>
      <c r="V245" s="67">
        <f t="shared" si="63"/>
        <v>1</v>
      </c>
      <c r="W245" s="67">
        <f t="shared" si="64"/>
        <v>1</v>
      </c>
      <c r="X245" s="67">
        <f t="shared" si="65"/>
        <v>1</v>
      </c>
      <c r="Y245" s="67">
        <f t="shared" si="66"/>
        <v>1</v>
      </c>
      <c r="Z245" s="67">
        <f t="shared" si="67"/>
        <v>1</v>
      </c>
      <c r="AA245" s="67">
        <f t="shared" si="68"/>
        <v>1</v>
      </c>
      <c r="AB245" s="67">
        <f t="shared" si="69"/>
        <v>1</v>
      </c>
      <c r="AC245" s="67">
        <f t="shared" si="70"/>
        <v>1</v>
      </c>
      <c r="AD245" s="67">
        <f t="shared" si="71"/>
        <v>1</v>
      </c>
      <c r="AE245" s="67">
        <f t="shared" si="72"/>
        <v>1</v>
      </c>
    </row>
    <row r="246" spans="1:31">
      <c r="A246" s="40">
        <f>'бланки '!D250</f>
        <v>246</v>
      </c>
      <c r="B246" s="86" t="str">
        <f>'бланки '!C250</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6" s="83">
        <v>56</v>
      </c>
      <c r="D246" s="83">
        <v>51</v>
      </c>
      <c r="E246" s="83">
        <v>51</v>
      </c>
      <c r="F246" s="83">
        <v>50</v>
      </c>
      <c r="G246" s="83">
        <v>50</v>
      </c>
      <c r="H246" s="83">
        <v>55</v>
      </c>
      <c r="I246" s="83">
        <v>2</v>
      </c>
      <c r="J246" s="83">
        <v>2</v>
      </c>
      <c r="K246" s="83">
        <v>55</v>
      </c>
      <c r="L246" s="83">
        <v>56</v>
      </c>
      <c r="M246" s="83">
        <v>54</v>
      </c>
      <c r="N246" s="83">
        <v>54</v>
      </c>
      <c r="O246" s="83">
        <v>55</v>
      </c>
      <c r="P246" s="83">
        <v>55</v>
      </c>
      <c r="Q246" s="83">
        <v>56</v>
      </c>
      <c r="R246" s="83">
        <f t="shared" si="76"/>
        <v>246</v>
      </c>
      <c r="S246" s="83">
        <f t="shared" si="74"/>
        <v>55</v>
      </c>
      <c r="T246" s="88">
        <f t="shared" si="75"/>
        <v>246</v>
      </c>
      <c r="U246" s="88" t="str">
        <f t="shared" si="62"/>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V246" s="67">
        <f t="shared" si="63"/>
        <v>1</v>
      </c>
      <c r="W246" s="67">
        <f t="shared" si="64"/>
        <v>1</v>
      </c>
      <c r="X246" s="67">
        <f t="shared" si="65"/>
        <v>0.9821428571428571</v>
      </c>
      <c r="Y246" s="67">
        <f t="shared" si="66"/>
        <v>1</v>
      </c>
      <c r="Z246" s="67">
        <f t="shared" si="67"/>
        <v>0.9821428571428571</v>
      </c>
      <c r="AA246" s="67">
        <f t="shared" si="68"/>
        <v>1</v>
      </c>
      <c r="AB246" s="67">
        <f t="shared" si="69"/>
        <v>1</v>
      </c>
      <c r="AC246" s="67">
        <f t="shared" si="70"/>
        <v>0.9821428571428571</v>
      </c>
      <c r="AD246" s="67">
        <f t="shared" si="71"/>
        <v>0.9821428571428571</v>
      </c>
      <c r="AE246" s="67">
        <f t="shared" si="72"/>
        <v>1</v>
      </c>
    </row>
    <row r="247" spans="1:31">
      <c r="A247" s="40">
        <f>'бланки '!D251</f>
        <v>247</v>
      </c>
      <c r="B247" s="86" t="str">
        <f>'бланки '!C251</f>
        <v>Муниципальное бюджетное общеобразовательное учреждение Кромского района Орловской области «Кутафинская средняя общеобразовательная школа»</v>
      </c>
      <c r="C247" s="83">
        <v>22</v>
      </c>
      <c r="D247" s="83">
        <v>18</v>
      </c>
      <c r="E247" s="83">
        <v>18</v>
      </c>
      <c r="F247" s="83">
        <v>15</v>
      </c>
      <c r="G247" s="83">
        <v>15</v>
      </c>
      <c r="H247" s="83">
        <v>22</v>
      </c>
      <c r="I247" s="83">
        <v>2</v>
      </c>
      <c r="J247" s="83">
        <v>2</v>
      </c>
      <c r="K247" s="83">
        <v>22</v>
      </c>
      <c r="L247" s="83">
        <v>22</v>
      </c>
      <c r="M247" s="83">
        <v>20</v>
      </c>
      <c r="N247" s="83">
        <v>19</v>
      </c>
      <c r="O247" s="83">
        <v>22</v>
      </c>
      <c r="P247" s="83">
        <v>22</v>
      </c>
      <c r="Q247" s="83">
        <v>22</v>
      </c>
      <c r="R247" s="83">
        <f t="shared" si="76"/>
        <v>247</v>
      </c>
      <c r="S247" s="83">
        <f t="shared" si="74"/>
        <v>22</v>
      </c>
      <c r="T247" s="88">
        <f t="shared" si="75"/>
        <v>247</v>
      </c>
      <c r="U247" s="88" t="str">
        <f t="shared" si="62"/>
        <v>Муниципальное бюджетное общеобразовательное учреждение Кромского района Орловской области «Кутафинская средняя общеобразовательная школа»</v>
      </c>
      <c r="V247" s="67">
        <f t="shared" si="63"/>
        <v>1</v>
      </c>
      <c r="W247" s="67">
        <f t="shared" si="64"/>
        <v>1</v>
      </c>
      <c r="X247" s="67">
        <f t="shared" si="65"/>
        <v>1</v>
      </c>
      <c r="Y247" s="67">
        <f t="shared" si="66"/>
        <v>1</v>
      </c>
      <c r="Z247" s="67">
        <f t="shared" si="67"/>
        <v>1</v>
      </c>
      <c r="AA247" s="67">
        <f t="shared" si="68"/>
        <v>1</v>
      </c>
      <c r="AB247" s="67">
        <f t="shared" si="69"/>
        <v>0.95</v>
      </c>
      <c r="AC247" s="67">
        <f t="shared" si="70"/>
        <v>1</v>
      </c>
      <c r="AD247" s="67">
        <f t="shared" si="71"/>
        <v>1</v>
      </c>
      <c r="AE247" s="67">
        <f t="shared" si="72"/>
        <v>1</v>
      </c>
    </row>
    <row r="248" spans="1:31">
      <c r="A248" s="40">
        <f>'бланки '!D252</f>
        <v>248</v>
      </c>
      <c r="B248" s="86" t="str">
        <f>'бланки '!C252</f>
        <v>Муниципальное бюджетное общеобразовательное учреждение «Колпнянский лицей» Колпнянского района Орловской области</v>
      </c>
      <c r="C248" s="83">
        <v>447</v>
      </c>
      <c r="D248" s="83">
        <v>340</v>
      </c>
      <c r="E248" s="83">
        <v>339</v>
      </c>
      <c r="F248" s="83">
        <v>376</v>
      </c>
      <c r="G248" s="83">
        <v>363</v>
      </c>
      <c r="H248" s="83">
        <v>438</v>
      </c>
      <c r="I248" s="83">
        <v>39</v>
      </c>
      <c r="J248" s="83">
        <v>39</v>
      </c>
      <c r="K248" s="83">
        <v>428</v>
      </c>
      <c r="L248" s="83">
        <v>433</v>
      </c>
      <c r="M248" s="83">
        <v>345</v>
      </c>
      <c r="N248" s="83">
        <v>335</v>
      </c>
      <c r="O248" s="83">
        <v>430</v>
      </c>
      <c r="P248" s="83">
        <v>439</v>
      </c>
      <c r="Q248" s="83">
        <v>441</v>
      </c>
      <c r="R248" s="83">
        <f t="shared" si="76"/>
        <v>248</v>
      </c>
      <c r="S248" s="83">
        <f t="shared" si="74"/>
        <v>438</v>
      </c>
      <c r="T248" s="88">
        <f>A248</f>
        <v>248</v>
      </c>
      <c r="U248" s="88" t="str">
        <f t="shared" si="62"/>
        <v>Муниципальное бюджетное общеобразовательное учреждение «Колпнянский лицей» Колпнянского района Орловской области</v>
      </c>
      <c r="V248" s="67">
        <f t="shared" si="63"/>
        <v>0.96542553191489366</v>
      </c>
      <c r="W248" s="67">
        <f t="shared" si="64"/>
        <v>0.99705882352941178</v>
      </c>
      <c r="X248" s="67">
        <f t="shared" si="65"/>
        <v>0.97986577181208057</v>
      </c>
      <c r="Y248" s="67">
        <f t="shared" si="66"/>
        <v>1</v>
      </c>
      <c r="Z248" s="67">
        <f t="shared" si="67"/>
        <v>0.95749440715883671</v>
      </c>
      <c r="AA248" s="67">
        <f t="shared" si="68"/>
        <v>0.96868008948545858</v>
      </c>
      <c r="AB248" s="67">
        <f t="shared" si="69"/>
        <v>0.97101449275362317</v>
      </c>
      <c r="AC248" s="67">
        <f t="shared" si="70"/>
        <v>0.96196868008948544</v>
      </c>
      <c r="AD248" s="67">
        <f t="shared" si="71"/>
        <v>0.98210290827740487</v>
      </c>
      <c r="AE248" s="67">
        <f t="shared" si="72"/>
        <v>0.98657718120805371</v>
      </c>
    </row>
    <row r="249" spans="1:31">
      <c r="A249" s="40">
        <f>'бланки '!D253</f>
        <v>249</v>
      </c>
      <c r="B249" s="86" t="str">
        <f>'бланки '!C253</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49" s="83">
        <v>80</v>
      </c>
      <c r="D249" s="83">
        <v>80</v>
      </c>
      <c r="E249" s="83">
        <v>79</v>
      </c>
      <c r="F249" s="83">
        <v>80</v>
      </c>
      <c r="G249" s="83">
        <v>80</v>
      </c>
      <c r="H249" s="83">
        <v>80</v>
      </c>
      <c r="I249" s="83">
        <v>15</v>
      </c>
      <c r="J249" s="83">
        <v>15</v>
      </c>
      <c r="K249" s="83">
        <v>80</v>
      </c>
      <c r="L249" s="83">
        <v>80</v>
      </c>
      <c r="M249" s="83">
        <v>70</v>
      </c>
      <c r="N249" s="83">
        <v>70</v>
      </c>
      <c r="O249" s="83">
        <v>79</v>
      </c>
      <c r="P249" s="83">
        <v>80</v>
      </c>
      <c r="Q249" s="83">
        <v>79</v>
      </c>
      <c r="R249" s="83">
        <f t="shared" si="76"/>
        <v>249</v>
      </c>
      <c r="S249" s="83">
        <f t="shared" si="74"/>
        <v>80</v>
      </c>
      <c r="T249" s="88">
        <f t="shared" si="75"/>
        <v>249</v>
      </c>
      <c r="U249" s="88" t="str">
        <f t="shared" si="62"/>
        <v>Муниципальное бюджетное общеобразовательное учреждение «Тимирязевская средняя общеобразовательная школа» Колпнянского района Орловской области</v>
      </c>
      <c r="V249" s="67">
        <f t="shared" si="63"/>
        <v>1</v>
      </c>
      <c r="W249" s="67">
        <f t="shared" si="64"/>
        <v>0.98750000000000004</v>
      </c>
      <c r="X249" s="67">
        <f t="shared" si="65"/>
        <v>1</v>
      </c>
      <c r="Y249" s="67">
        <f t="shared" si="66"/>
        <v>1</v>
      </c>
      <c r="Z249" s="67">
        <f t="shared" si="67"/>
        <v>1</v>
      </c>
      <c r="AA249" s="67">
        <f t="shared" si="68"/>
        <v>1</v>
      </c>
      <c r="AB249" s="67">
        <f t="shared" si="69"/>
        <v>1</v>
      </c>
      <c r="AC249" s="67">
        <f t="shared" si="70"/>
        <v>0.98750000000000004</v>
      </c>
      <c r="AD249" s="67">
        <f t="shared" si="71"/>
        <v>1</v>
      </c>
      <c r="AE249" s="67">
        <f t="shared" si="72"/>
        <v>0.98750000000000004</v>
      </c>
    </row>
    <row r="250" spans="1:31">
      <c r="A250" s="40">
        <f>'бланки '!D254</f>
        <v>250</v>
      </c>
      <c r="B250" s="86" t="str">
        <f>'бланки '!C254</f>
        <v>Муниципальное бюджетное общеобразовательное учреждение «Знаменская основная общеобразовательная школа» Колпнянского района Орловской области</v>
      </c>
      <c r="C250" s="83">
        <v>30</v>
      </c>
      <c r="D250" s="83">
        <v>23</v>
      </c>
      <c r="E250" s="83">
        <v>23</v>
      </c>
      <c r="F250" s="83">
        <v>20</v>
      </c>
      <c r="G250" s="83">
        <v>20</v>
      </c>
      <c r="H250" s="83">
        <v>30</v>
      </c>
      <c r="I250" s="83">
        <v>3</v>
      </c>
      <c r="J250" s="83">
        <v>3</v>
      </c>
      <c r="K250" s="83">
        <v>29</v>
      </c>
      <c r="L250" s="83">
        <v>30</v>
      </c>
      <c r="M250" s="83">
        <v>24</v>
      </c>
      <c r="N250" s="83">
        <v>24</v>
      </c>
      <c r="O250" s="83">
        <v>29</v>
      </c>
      <c r="P250" s="83">
        <v>29</v>
      </c>
      <c r="Q250" s="83">
        <v>30</v>
      </c>
      <c r="R250" s="83">
        <f t="shared" si="76"/>
        <v>250</v>
      </c>
      <c r="S250" s="83">
        <f t="shared" si="74"/>
        <v>30</v>
      </c>
      <c r="T250" s="88">
        <f t="shared" si="75"/>
        <v>250</v>
      </c>
      <c r="U250" s="88" t="str">
        <f t="shared" si="62"/>
        <v>Муниципальное бюджетное общеобразовательное учреждение «Знаменская основная общеобразовательная школа» Колпнянского района Орловской области</v>
      </c>
      <c r="V250" s="67">
        <f t="shared" si="63"/>
        <v>1</v>
      </c>
      <c r="W250" s="67">
        <f t="shared" si="64"/>
        <v>1</v>
      </c>
      <c r="X250" s="67">
        <f t="shared" si="65"/>
        <v>1</v>
      </c>
      <c r="Y250" s="67">
        <f t="shared" si="66"/>
        <v>1</v>
      </c>
      <c r="Z250" s="67">
        <f t="shared" si="67"/>
        <v>0.96666666666666667</v>
      </c>
      <c r="AA250" s="67">
        <f t="shared" si="68"/>
        <v>1</v>
      </c>
      <c r="AB250" s="67">
        <f t="shared" si="69"/>
        <v>1</v>
      </c>
      <c r="AC250" s="67">
        <f t="shared" si="70"/>
        <v>0.96666666666666667</v>
      </c>
      <c r="AD250" s="67">
        <f t="shared" si="71"/>
        <v>0.96666666666666667</v>
      </c>
      <c r="AE250" s="67">
        <f t="shared" si="72"/>
        <v>1</v>
      </c>
    </row>
    <row r="251" spans="1:31">
      <c r="A251" s="40">
        <f>'бланки '!D255</f>
        <v>251</v>
      </c>
      <c r="B251" s="86" t="str">
        <f>'бланки '!C255</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1" s="83">
        <v>120</v>
      </c>
      <c r="D251" s="83">
        <v>102</v>
      </c>
      <c r="E251" s="83">
        <v>101</v>
      </c>
      <c r="F251" s="83">
        <v>84</v>
      </c>
      <c r="G251" s="83">
        <v>83</v>
      </c>
      <c r="H251" s="83">
        <v>116</v>
      </c>
      <c r="I251" s="83">
        <v>11</v>
      </c>
      <c r="J251" s="83">
        <v>11</v>
      </c>
      <c r="K251" s="83">
        <v>119</v>
      </c>
      <c r="L251" s="83">
        <v>117</v>
      </c>
      <c r="M251" s="83">
        <v>103</v>
      </c>
      <c r="N251" s="83">
        <v>103</v>
      </c>
      <c r="O251" s="83">
        <v>117</v>
      </c>
      <c r="P251" s="83">
        <v>117</v>
      </c>
      <c r="Q251" s="83">
        <v>119</v>
      </c>
      <c r="R251" s="83">
        <f t="shared" si="76"/>
        <v>251</v>
      </c>
      <c r="S251" s="83">
        <f t="shared" si="74"/>
        <v>116</v>
      </c>
      <c r="T251" s="88">
        <f t="shared" si="75"/>
        <v>251</v>
      </c>
      <c r="U251" s="88" t="str">
        <f t="shared" si="62"/>
        <v>Муниципальное бюджетное общеобразовательное учреждение «Колпнянская средняя общеобразовательная школа № 2» Колпнянского района Орловской области</v>
      </c>
      <c r="V251" s="67">
        <f t="shared" si="63"/>
        <v>0.98809523809523814</v>
      </c>
      <c r="W251" s="67">
        <f t="shared" si="64"/>
        <v>0.99019607843137258</v>
      </c>
      <c r="X251" s="67">
        <f t="shared" si="65"/>
        <v>0.96666666666666667</v>
      </c>
      <c r="Y251" s="67">
        <f t="shared" si="66"/>
        <v>1</v>
      </c>
      <c r="Z251" s="67">
        <f t="shared" si="67"/>
        <v>0.9916666666666667</v>
      </c>
      <c r="AA251" s="67">
        <f t="shared" si="68"/>
        <v>0.97499999999999998</v>
      </c>
      <c r="AB251" s="67">
        <f t="shared" si="69"/>
        <v>1</v>
      </c>
      <c r="AC251" s="67">
        <f t="shared" si="70"/>
        <v>0.97499999999999998</v>
      </c>
      <c r="AD251" s="67">
        <f t="shared" si="71"/>
        <v>0.97499999999999998</v>
      </c>
      <c r="AE251" s="67">
        <f t="shared" si="72"/>
        <v>0.9916666666666667</v>
      </c>
    </row>
    <row r="252" spans="1:31">
      <c r="A252" s="40">
        <f>'бланки '!D256</f>
        <v>252</v>
      </c>
      <c r="B252" s="86" t="str">
        <f>'бланки '!C256</f>
        <v>Муниципальное бюджетное общеобразовательное учреждение «Карловская основная общеобразовательная школа» Колпнянского района Орловской области</v>
      </c>
      <c r="C252" s="83">
        <v>28</v>
      </c>
      <c r="D252" s="83">
        <v>24</v>
      </c>
      <c r="E252" s="83">
        <v>23</v>
      </c>
      <c r="F252" s="83">
        <v>23</v>
      </c>
      <c r="G252" s="83">
        <v>22</v>
      </c>
      <c r="H252" s="83">
        <v>28</v>
      </c>
      <c r="I252" s="83">
        <v>16</v>
      </c>
      <c r="J252" s="83">
        <v>14</v>
      </c>
      <c r="K252" s="83">
        <v>28</v>
      </c>
      <c r="L252" s="83">
        <v>27</v>
      </c>
      <c r="M252" s="83">
        <v>27</v>
      </c>
      <c r="N252" s="83">
        <v>27</v>
      </c>
      <c r="O252" s="83">
        <v>28</v>
      </c>
      <c r="P252" s="83">
        <v>28</v>
      </c>
      <c r="Q252" s="83">
        <v>28</v>
      </c>
      <c r="R252" s="83">
        <f t="shared" si="76"/>
        <v>252</v>
      </c>
      <c r="S252" s="83">
        <f t="shared" si="74"/>
        <v>28</v>
      </c>
      <c r="T252" s="88">
        <f t="shared" si="75"/>
        <v>252</v>
      </c>
      <c r="U252" s="88" t="str">
        <f t="shared" si="62"/>
        <v>Муниципальное бюджетное общеобразовательное учреждение «Карловская основная общеобразовательная школа» Колпнянского района Орловской области</v>
      </c>
      <c r="V252" s="67">
        <f t="shared" si="63"/>
        <v>0.95652173913043481</v>
      </c>
      <c r="W252" s="67">
        <f t="shared" si="64"/>
        <v>0.95833333333333337</v>
      </c>
      <c r="X252" s="67">
        <f t="shared" si="65"/>
        <v>1</v>
      </c>
      <c r="Y252" s="67">
        <f t="shared" si="66"/>
        <v>0.875</v>
      </c>
      <c r="Z252" s="67">
        <f t="shared" si="67"/>
        <v>1</v>
      </c>
      <c r="AA252" s="67">
        <f t="shared" si="68"/>
        <v>0.9642857142857143</v>
      </c>
      <c r="AB252" s="67">
        <f t="shared" si="69"/>
        <v>1</v>
      </c>
      <c r="AC252" s="67">
        <f t="shared" si="70"/>
        <v>1</v>
      </c>
      <c r="AD252" s="67">
        <f t="shared" si="71"/>
        <v>1</v>
      </c>
      <c r="AE252" s="67">
        <f t="shared" si="72"/>
        <v>1</v>
      </c>
    </row>
    <row r="253" spans="1:31">
      <c r="A253" s="40">
        <f>'бланки '!D257</f>
        <v>253</v>
      </c>
      <c r="B253" s="86" t="str">
        <f>'бланки '!C257</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3" s="83">
        <v>47</v>
      </c>
      <c r="D253" s="83">
        <v>43</v>
      </c>
      <c r="E253" s="83">
        <v>43</v>
      </c>
      <c r="F253" s="83">
        <v>42</v>
      </c>
      <c r="G253" s="83">
        <v>42</v>
      </c>
      <c r="H253" s="83">
        <v>45</v>
      </c>
      <c r="I253" s="83">
        <v>3</v>
      </c>
      <c r="J253" s="83">
        <v>3</v>
      </c>
      <c r="K253" s="83">
        <v>47</v>
      </c>
      <c r="L253" s="83">
        <v>47</v>
      </c>
      <c r="M253" s="83">
        <v>44</v>
      </c>
      <c r="N253" s="83">
        <v>44</v>
      </c>
      <c r="O253" s="83">
        <v>46</v>
      </c>
      <c r="P253" s="83">
        <v>46</v>
      </c>
      <c r="Q253" s="83">
        <v>47</v>
      </c>
      <c r="R253" s="83">
        <f t="shared" si="76"/>
        <v>253</v>
      </c>
      <c r="S253" s="83">
        <f t="shared" si="74"/>
        <v>45</v>
      </c>
      <c r="T253" s="88">
        <f t="shared" si="75"/>
        <v>253</v>
      </c>
      <c r="U253" s="88" t="str">
        <f t="shared" si="62"/>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V253" s="67">
        <f t="shared" si="63"/>
        <v>1</v>
      </c>
      <c r="W253" s="67">
        <f t="shared" si="64"/>
        <v>1</v>
      </c>
      <c r="X253" s="67">
        <f t="shared" si="65"/>
        <v>0.95744680851063835</v>
      </c>
      <c r="Y253" s="67">
        <f t="shared" si="66"/>
        <v>1</v>
      </c>
      <c r="Z253" s="67">
        <f t="shared" si="67"/>
        <v>1</v>
      </c>
      <c r="AA253" s="67">
        <f t="shared" si="68"/>
        <v>1</v>
      </c>
      <c r="AB253" s="67">
        <f t="shared" si="69"/>
        <v>1</v>
      </c>
      <c r="AC253" s="67">
        <f t="shared" si="70"/>
        <v>0.97872340425531912</v>
      </c>
      <c r="AD253" s="67">
        <f t="shared" si="71"/>
        <v>0.97872340425531912</v>
      </c>
      <c r="AE253" s="67">
        <f t="shared" si="72"/>
        <v>1</v>
      </c>
    </row>
    <row r="254" spans="1:31">
      <c r="A254" s="40">
        <f>'бланки '!D258</f>
        <v>254</v>
      </c>
      <c r="B254" s="86" t="str">
        <f>'бланки '!C258</f>
        <v>Муниципальное бюджетное общеобразовательное учреждение «Дубовская средняя общеобразовательная школа» Колпнянского района Орловской области</v>
      </c>
      <c r="C254" s="83">
        <v>39</v>
      </c>
      <c r="D254" s="83">
        <v>36</v>
      </c>
      <c r="E254" s="83">
        <v>36</v>
      </c>
      <c r="F254" s="83">
        <v>35</v>
      </c>
      <c r="G254" s="83">
        <v>35</v>
      </c>
      <c r="H254" s="83">
        <v>39</v>
      </c>
      <c r="I254" s="83">
        <v>1</v>
      </c>
      <c r="J254" s="83">
        <v>1</v>
      </c>
      <c r="K254" s="83">
        <v>39</v>
      </c>
      <c r="L254" s="83">
        <v>39</v>
      </c>
      <c r="M254" s="83">
        <v>38</v>
      </c>
      <c r="N254" s="83">
        <v>38</v>
      </c>
      <c r="O254" s="83">
        <v>39</v>
      </c>
      <c r="P254" s="83">
        <v>39</v>
      </c>
      <c r="Q254" s="83">
        <v>39</v>
      </c>
      <c r="R254" s="83">
        <f t="shared" si="76"/>
        <v>254</v>
      </c>
      <c r="S254" s="83">
        <f t="shared" si="74"/>
        <v>39</v>
      </c>
      <c r="T254" s="88">
        <f t="shared" si="75"/>
        <v>254</v>
      </c>
      <c r="U254" s="88" t="str">
        <f t="shared" si="62"/>
        <v>Муниципальное бюджетное общеобразовательное учреждение «Дубовская средняя общеобразовательная школа» Колпнянского района Орловской области</v>
      </c>
      <c r="V254" s="67">
        <f t="shared" si="63"/>
        <v>1</v>
      </c>
      <c r="W254" s="67">
        <f t="shared" si="64"/>
        <v>1</v>
      </c>
      <c r="X254" s="67">
        <f t="shared" si="65"/>
        <v>1</v>
      </c>
      <c r="Y254" s="67">
        <f t="shared" si="66"/>
        <v>1</v>
      </c>
      <c r="Z254" s="67">
        <f t="shared" si="67"/>
        <v>1</v>
      </c>
      <c r="AA254" s="67">
        <f t="shared" si="68"/>
        <v>1</v>
      </c>
      <c r="AB254" s="67">
        <f t="shared" si="69"/>
        <v>1</v>
      </c>
      <c r="AC254" s="67">
        <f t="shared" si="70"/>
        <v>1</v>
      </c>
      <c r="AD254" s="67">
        <f t="shared" si="71"/>
        <v>1</v>
      </c>
      <c r="AE254" s="67">
        <f t="shared" si="72"/>
        <v>1</v>
      </c>
    </row>
    <row r="255" spans="1:31">
      <c r="A255" s="40">
        <f>'бланки '!D259</f>
        <v>255</v>
      </c>
      <c r="B255" s="86" t="str">
        <f>'бланки '!C259</f>
        <v>Муниципальное бюджетное общеобразовательное учреждение «Ярищенская средняя общеобразовательная школа» Колпнянского района Орловской области</v>
      </c>
      <c r="C255" s="83">
        <v>36</v>
      </c>
      <c r="D255" s="83">
        <v>35</v>
      </c>
      <c r="E255" s="83">
        <v>35</v>
      </c>
      <c r="F255" s="83">
        <v>30</v>
      </c>
      <c r="G255" s="83">
        <v>30</v>
      </c>
      <c r="H255" s="83">
        <v>36</v>
      </c>
      <c r="I255" s="83">
        <v>1</v>
      </c>
      <c r="J255" s="83">
        <v>1</v>
      </c>
      <c r="K255" s="83">
        <v>35</v>
      </c>
      <c r="L255" s="83">
        <v>36</v>
      </c>
      <c r="M255" s="83">
        <v>33</v>
      </c>
      <c r="N255" s="83">
        <v>33</v>
      </c>
      <c r="O255" s="83">
        <v>35</v>
      </c>
      <c r="P255" s="83">
        <v>36</v>
      </c>
      <c r="Q255" s="83">
        <v>35</v>
      </c>
      <c r="R255" s="83">
        <f t="shared" si="76"/>
        <v>255</v>
      </c>
      <c r="S255" s="83">
        <f t="shared" si="74"/>
        <v>36</v>
      </c>
      <c r="T255" s="88">
        <f t="shared" si="75"/>
        <v>255</v>
      </c>
      <c r="U255" s="88" t="str">
        <f t="shared" si="62"/>
        <v>Муниципальное бюджетное общеобразовательное учреждение «Ярищенская средняя общеобразовательная школа» Колпнянского района Орловской области</v>
      </c>
      <c r="V255" s="67">
        <f t="shared" si="63"/>
        <v>1</v>
      </c>
      <c r="W255" s="67">
        <f t="shared" si="64"/>
        <v>1</v>
      </c>
      <c r="X255" s="67">
        <f t="shared" si="65"/>
        <v>1</v>
      </c>
      <c r="Y255" s="67">
        <f t="shared" si="66"/>
        <v>1</v>
      </c>
      <c r="Z255" s="67">
        <f t="shared" si="67"/>
        <v>0.97222222222222221</v>
      </c>
      <c r="AA255" s="67">
        <f t="shared" si="68"/>
        <v>1</v>
      </c>
      <c r="AB255" s="67">
        <f t="shared" si="69"/>
        <v>1</v>
      </c>
      <c r="AC255" s="67">
        <f t="shared" si="70"/>
        <v>0.97222222222222221</v>
      </c>
      <c r="AD255" s="67">
        <f t="shared" si="71"/>
        <v>1</v>
      </c>
      <c r="AE255" s="67">
        <f t="shared" si="72"/>
        <v>0.97222222222222221</v>
      </c>
    </row>
    <row r="256" spans="1:31">
      <c r="A256" s="40">
        <f>'бланки '!D260</f>
        <v>256</v>
      </c>
      <c r="B256" s="86" t="str">
        <f>'бланки '!C260</f>
        <v>Муниципальное бюджетное общеобразовательное учреждение «Ахтырская основная общеобразовательная школа» Колпнянского района Орловской области</v>
      </c>
      <c r="C256" s="83">
        <v>21</v>
      </c>
      <c r="D256" s="83">
        <v>17</v>
      </c>
      <c r="E256" s="83">
        <v>17</v>
      </c>
      <c r="F256" s="83">
        <v>16</v>
      </c>
      <c r="G256" s="83">
        <v>16</v>
      </c>
      <c r="H256" s="83">
        <v>20</v>
      </c>
      <c r="I256" s="83">
        <v>8</v>
      </c>
      <c r="J256" s="83">
        <v>7</v>
      </c>
      <c r="K256" s="83">
        <v>20</v>
      </c>
      <c r="L256" s="83">
        <v>20</v>
      </c>
      <c r="M256" s="83">
        <v>17</v>
      </c>
      <c r="N256" s="83">
        <v>16</v>
      </c>
      <c r="O256" s="83">
        <v>20</v>
      </c>
      <c r="P256" s="83">
        <v>20</v>
      </c>
      <c r="Q256" s="83">
        <v>21</v>
      </c>
      <c r="R256" s="83">
        <f t="shared" si="76"/>
        <v>256</v>
      </c>
      <c r="S256" s="83">
        <f t="shared" si="74"/>
        <v>20</v>
      </c>
      <c r="T256" s="88">
        <f t="shared" si="75"/>
        <v>256</v>
      </c>
      <c r="U256" s="88" t="str">
        <f t="shared" si="62"/>
        <v>Муниципальное бюджетное общеобразовательное учреждение «Ахтырская основная общеобразовательная школа» Колпнянского района Орловской области</v>
      </c>
      <c r="V256" s="67">
        <f t="shared" si="63"/>
        <v>1</v>
      </c>
      <c r="W256" s="67">
        <f t="shared" si="64"/>
        <v>1</v>
      </c>
      <c r="X256" s="67">
        <f t="shared" si="65"/>
        <v>0.95238095238095233</v>
      </c>
      <c r="Y256" s="67">
        <f t="shared" si="66"/>
        <v>0.875</v>
      </c>
      <c r="Z256" s="67">
        <f t="shared" si="67"/>
        <v>0.95238095238095233</v>
      </c>
      <c r="AA256" s="67">
        <f t="shared" si="68"/>
        <v>0.95238095238095233</v>
      </c>
      <c r="AB256" s="67">
        <f t="shared" si="69"/>
        <v>0.94117647058823528</v>
      </c>
      <c r="AC256" s="67">
        <f t="shared" si="70"/>
        <v>0.95238095238095233</v>
      </c>
      <c r="AD256" s="67">
        <f t="shared" si="71"/>
        <v>0.95238095238095233</v>
      </c>
      <c r="AE256" s="67">
        <f t="shared" si="72"/>
        <v>1</v>
      </c>
    </row>
    <row r="257" spans="1:31">
      <c r="A257" s="40">
        <f>'бланки '!D261</f>
        <v>257</v>
      </c>
      <c r="B257" s="86" t="str">
        <f>'бланки '!C261</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7" s="83">
        <v>13</v>
      </c>
      <c r="D257" s="83">
        <v>12</v>
      </c>
      <c r="E257" s="83">
        <v>12</v>
      </c>
      <c r="F257" s="83">
        <v>9</v>
      </c>
      <c r="G257" s="83">
        <v>9</v>
      </c>
      <c r="H257" s="83">
        <v>13</v>
      </c>
      <c r="I257" s="83">
        <v>1</v>
      </c>
      <c r="J257" s="83">
        <v>1</v>
      </c>
      <c r="K257" s="83">
        <v>13</v>
      </c>
      <c r="L257" s="83">
        <v>13</v>
      </c>
      <c r="M257" s="83">
        <v>13</v>
      </c>
      <c r="N257" s="83">
        <v>13</v>
      </c>
      <c r="O257" s="83">
        <v>13</v>
      </c>
      <c r="P257" s="83">
        <v>13</v>
      </c>
      <c r="Q257" s="83">
        <v>13</v>
      </c>
      <c r="R257" s="83">
        <f t="shared" si="76"/>
        <v>257</v>
      </c>
      <c r="S257" s="83">
        <f t="shared" si="74"/>
        <v>13</v>
      </c>
      <c r="T257" s="88">
        <f t="shared" si="75"/>
        <v>257</v>
      </c>
      <c r="U257" s="88" t="str">
        <f t="shared" ref="U257:U320" si="77">B257</f>
        <v>Муниципальное бюджетное общеобразовательное учреждение «Нетрубежская основная общеобразовательная школа» Колпнянского района Орловской области</v>
      </c>
      <c r="V257" s="67">
        <f t="shared" ref="V257:V320" si="78">G257/F257</f>
        <v>1</v>
      </c>
      <c r="W257" s="67">
        <f t="shared" ref="W257:W320" si="79">E257/D257</f>
        <v>1</v>
      </c>
      <c r="X257" s="67">
        <f t="shared" ref="X257:X320" si="80">H257/$C257</f>
        <v>1</v>
      </c>
      <c r="Y257" s="67">
        <f t="shared" ref="Y257:Y320" si="81">J257/I257</f>
        <v>1</v>
      </c>
      <c r="Z257" s="67">
        <f t="shared" ref="Z257:Z320" si="82">K257/$C257</f>
        <v>1</v>
      </c>
      <c r="AA257" s="67">
        <f t="shared" ref="AA257:AA320" si="83">L257/$C257</f>
        <v>1</v>
      </c>
      <c r="AB257" s="67">
        <f t="shared" ref="AB257:AB320" si="84">N257/M257</f>
        <v>1</v>
      </c>
      <c r="AC257" s="67">
        <f t="shared" ref="AC257:AC320" si="85">O257/$C257</f>
        <v>1</v>
      </c>
      <c r="AD257" s="67">
        <f t="shared" ref="AD257:AD320" si="86">P257/$C257</f>
        <v>1</v>
      </c>
      <c r="AE257" s="67">
        <f t="shared" ref="AE257:AE320" si="87">Q257/$C257</f>
        <v>1</v>
      </c>
    </row>
    <row r="258" spans="1:31">
      <c r="A258" s="40">
        <f>'бланки '!D262</f>
        <v>258</v>
      </c>
      <c r="B258" s="86" t="str">
        <f>'бланки '!C262</f>
        <v>Муниципальное бюджетное общеобразовательное учреждение «Краснянская средняя общеобразовательная школа» Колпнянского района Орловской области</v>
      </c>
      <c r="C258" s="83">
        <v>14</v>
      </c>
      <c r="D258" s="83">
        <v>14</v>
      </c>
      <c r="E258" s="83">
        <v>14</v>
      </c>
      <c r="F258" s="83">
        <v>14</v>
      </c>
      <c r="G258" s="83">
        <v>14</v>
      </c>
      <c r="H258" s="83">
        <v>14</v>
      </c>
      <c r="I258" s="83">
        <v>1</v>
      </c>
      <c r="J258" s="83">
        <v>1</v>
      </c>
      <c r="K258" s="83">
        <v>14</v>
      </c>
      <c r="L258" s="83">
        <v>14</v>
      </c>
      <c r="M258" s="83">
        <v>14</v>
      </c>
      <c r="N258" s="83">
        <v>14</v>
      </c>
      <c r="O258" s="83">
        <v>14</v>
      </c>
      <c r="P258" s="83">
        <v>14</v>
      </c>
      <c r="Q258" s="83">
        <v>14</v>
      </c>
      <c r="R258" s="83">
        <f t="shared" si="76"/>
        <v>258</v>
      </c>
      <c r="S258" s="83">
        <f t="shared" si="74"/>
        <v>14</v>
      </c>
      <c r="T258" s="88">
        <f t="shared" si="75"/>
        <v>258</v>
      </c>
      <c r="U258" s="88" t="str">
        <f t="shared" si="77"/>
        <v>Муниципальное бюджетное общеобразовательное учреждение «Краснянская средняя общеобразовательная школа» Колпнянского района Орловской области</v>
      </c>
      <c r="V258" s="67">
        <f t="shared" si="78"/>
        <v>1</v>
      </c>
      <c r="W258" s="67">
        <f t="shared" si="79"/>
        <v>1</v>
      </c>
      <c r="X258" s="67">
        <f t="shared" si="80"/>
        <v>1</v>
      </c>
      <c r="Y258" s="67">
        <f t="shared" si="81"/>
        <v>1</v>
      </c>
      <c r="Z258" s="67">
        <f t="shared" si="82"/>
        <v>1</v>
      </c>
      <c r="AA258" s="67">
        <f t="shared" si="83"/>
        <v>1</v>
      </c>
      <c r="AB258" s="67">
        <f t="shared" si="84"/>
        <v>1</v>
      </c>
      <c r="AC258" s="67">
        <f t="shared" si="85"/>
        <v>1</v>
      </c>
      <c r="AD258" s="67">
        <f t="shared" si="86"/>
        <v>1</v>
      </c>
      <c r="AE258" s="67">
        <f t="shared" si="87"/>
        <v>1</v>
      </c>
    </row>
    <row r="259" spans="1:31">
      <c r="A259" s="40">
        <f>'бланки '!D263</f>
        <v>259</v>
      </c>
      <c r="B259" s="86" t="str">
        <f>'бланки '!C263</f>
        <v>Муниципальное бюджетное общеобразовательное учреждение «Крутовская основная общеобразовательная школа» Колпнянского района Орловской области</v>
      </c>
      <c r="C259" s="83">
        <v>30</v>
      </c>
      <c r="D259" s="83">
        <v>26</v>
      </c>
      <c r="E259" s="83">
        <v>25</v>
      </c>
      <c r="F259" s="83">
        <v>24</v>
      </c>
      <c r="G259" s="83">
        <v>23</v>
      </c>
      <c r="H259" s="83">
        <v>30</v>
      </c>
      <c r="I259" s="83">
        <v>11</v>
      </c>
      <c r="J259" s="83">
        <v>11</v>
      </c>
      <c r="K259" s="83">
        <v>29</v>
      </c>
      <c r="L259" s="83">
        <v>30</v>
      </c>
      <c r="M259" s="83">
        <v>29</v>
      </c>
      <c r="N259" s="83">
        <v>29</v>
      </c>
      <c r="O259" s="83">
        <v>30</v>
      </c>
      <c r="P259" s="83">
        <v>30</v>
      </c>
      <c r="Q259" s="83">
        <v>30</v>
      </c>
      <c r="R259" s="83">
        <f t="shared" si="76"/>
        <v>259</v>
      </c>
      <c r="S259" s="83">
        <f t="shared" ref="S259:S322" si="88">ROUNDUP(H259,0)</f>
        <v>30</v>
      </c>
      <c r="T259" s="88">
        <f t="shared" ref="T259:T322" si="89">A259</f>
        <v>259</v>
      </c>
      <c r="U259" s="88" t="str">
        <f t="shared" si="77"/>
        <v>Муниципальное бюджетное общеобразовательное учреждение «Крутовская основная общеобразовательная школа» Колпнянского района Орловской области</v>
      </c>
      <c r="V259" s="67">
        <f t="shared" si="78"/>
        <v>0.95833333333333337</v>
      </c>
      <c r="W259" s="67">
        <f t="shared" si="79"/>
        <v>0.96153846153846156</v>
      </c>
      <c r="X259" s="67">
        <f t="shared" si="80"/>
        <v>1</v>
      </c>
      <c r="Y259" s="67">
        <f t="shared" si="81"/>
        <v>1</v>
      </c>
      <c r="Z259" s="67">
        <f t="shared" si="82"/>
        <v>0.96666666666666667</v>
      </c>
      <c r="AA259" s="67">
        <f t="shared" si="83"/>
        <v>1</v>
      </c>
      <c r="AB259" s="67">
        <f t="shared" si="84"/>
        <v>1</v>
      </c>
      <c r="AC259" s="67">
        <f t="shared" si="85"/>
        <v>1</v>
      </c>
      <c r="AD259" s="67">
        <f t="shared" si="86"/>
        <v>1</v>
      </c>
      <c r="AE259" s="67">
        <f t="shared" si="87"/>
        <v>1</v>
      </c>
    </row>
    <row r="260" spans="1:31">
      <c r="A260" s="40">
        <f>'бланки '!D264</f>
        <v>260</v>
      </c>
      <c r="B260" s="86" t="str">
        <f>'бланки '!C264</f>
        <v>Муниципальное бюджетное общеобразовательное учреждение «Яковская средняя общеобразовательная школа» Колпнянского района Орловской области</v>
      </c>
      <c r="C260" s="83">
        <v>28</v>
      </c>
      <c r="D260" s="83">
        <v>22</v>
      </c>
      <c r="E260" s="83">
        <v>22</v>
      </c>
      <c r="F260" s="83">
        <v>21</v>
      </c>
      <c r="G260" s="83">
        <v>21</v>
      </c>
      <c r="H260" s="83">
        <v>27</v>
      </c>
      <c r="I260" s="83">
        <v>3</v>
      </c>
      <c r="J260" s="83">
        <v>3</v>
      </c>
      <c r="K260" s="83">
        <v>28</v>
      </c>
      <c r="L260" s="83">
        <v>28</v>
      </c>
      <c r="M260" s="83">
        <v>25</v>
      </c>
      <c r="N260" s="83">
        <v>25</v>
      </c>
      <c r="O260" s="83">
        <v>27</v>
      </c>
      <c r="P260" s="83">
        <v>27</v>
      </c>
      <c r="Q260" s="83">
        <v>28</v>
      </c>
      <c r="R260" s="83">
        <f t="shared" si="76"/>
        <v>260</v>
      </c>
      <c r="S260" s="83">
        <f t="shared" si="88"/>
        <v>27</v>
      </c>
      <c r="T260" s="88">
        <f t="shared" si="89"/>
        <v>260</v>
      </c>
      <c r="U260" s="88" t="str">
        <f t="shared" si="77"/>
        <v>Муниципальное бюджетное общеобразовательное учреждение «Яковская средняя общеобразовательная школа» Колпнянского района Орловской области</v>
      </c>
      <c r="V260" s="67">
        <f t="shared" si="78"/>
        <v>1</v>
      </c>
      <c r="W260" s="67">
        <f t="shared" si="79"/>
        <v>1</v>
      </c>
      <c r="X260" s="67">
        <f t="shared" si="80"/>
        <v>0.9642857142857143</v>
      </c>
      <c r="Y260" s="67">
        <f t="shared" si="81"/>
        <v>1</v>
      </c>
      <c r="Z260" s="67">
        <f t="shared" si="82"/>
        <v>1</v>
      </c>
      <c r="AA260" s="67">
        <f t="shared" si="83"/>
        <v>1</v>
      </c>
      <c r="AB260" s="67">
        <f t="shared" si="84"/>
        <v>1</v>
      </c>
      <c r="AC260" s="67">
        <f t="shared" si="85"/>
        <v>0.9642857142857143</v>
      </c>
      <c r="AD260" s="67">
        <f t="shared" si="86"/>
        <v>0.9642857142857143</v>
      </c>
      <c r="AE260" s="67">
        <f t="shared" si="87"/>
        <v>1</v>
      </c>
    </row>
    <row r="261" spans="1:31">
      <c r="A261" s="40">
        <f>'бланки '!D265</f>
        <v>261</v>
      </c>
      <c r="B261" s="86" t="str">
        <f>'бланки '!C265</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1" s="83">
        <v>26</v>
      </c>
      <c r="D261" s="83">
        <v>25</v>
      </c>
      <c r="E261" s="83">
        <v>25</v>
      </c>
      <c r="F261" s="83">
        <v>26</v>
      </c>
      <c r="G261" s="83">
        <v>26</v>
      </c>
      <c r="H261" s="83">
        <v>26</v>
      </c>
      <c r="I261" s="83">
        <v>6</v>
      </c>
      <c r="J261" s="83">
        <v>6</v>
      </c>
      <c r="K261" s="83">
        <v>26</v>
      </c>
      <c r="L261" s="83">
        <v>26</v>
      </c>
      <c r="M261" s="83">
        <v>24</v>
      </c>
      <c r="N261" s="83">
        <v>24</v>
      </c>
      <c r="O261" s="83">
        <v>26</v>
      </c>
      <c r="P261" s="83">
        <v>26</v>
      </c>
      <c r="Q261" s="83">
        <v>26</v>
      </c>
      <c r="R261" s="83">
        <f t="shared" si="76"/>
        <v>261</v>
      </c>
      <c r="S261" s="83">
        <f t="shared" si="88"/>
        <v>26</v>
      </c>
      <c r="T261" s="88">
        <f t="shared" si="89"/>
        <v>261</v>
      </c>
      <c r="U261" s="88" t="str">
        <f t="shared" si="77"/>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V261" s="67">
        <f t="shared" si="78"/>
        <v>1</v>
      </c>
      <c r="W261" s="67">
        <f t="shared" si="79"/>
        <v>1</v>
      </c>
      <c r="X261" s="67">
        <f t="shared" si="80"/>
        <v>1</v>
      </c>
      <c r="Y261" s="67">
        <f t="shared" si="81"/>
        <v>1</v>
      </c>
      <c r="Z261" s="67">
        <f t="shared" si="82"/>
        <v>1</v>
      </c>
      <c r="AA261" s="67">
        <f t="shared" si="83"/>
        <v>1</v>
      </c>
      <c r="AB261" s="67">
        <f t="shared" si="84"/>
        <v>1</v>
      </c>
      <c r="AC261" s="67">
        <f t="shared" si="85"/>
        <v>1</v>
      </c>
      <c r="AD261" s="67">
        <f t="shared" si="86"/>
        <v>1</v>
      </c>
      <c r="AE261" s="67">
        <f t="shared" si="87"/>
        <v>1</v>
      </c>
    </row>
    <row r="262" spans="1:31">
      <c r="A262" s="40">
        <f>'бланки '!D266</f>
        <v>262</v>
      </c>
      <c r="B262" s="86" t="str">
        <f>'бланки '!C266</f>
        <v>Муниципальное бюджетное общеобразовательное учреждение «Отрадинская средняя общеобразовательная школа» Мценского района Орловской области</v>
      </c>
      <c r="C262" s="83">
        <v>334</v>
      </c>
      <c r="D262" s="83">
        <v>235</v>
      </c>
      <c r="E262" s="83">
        <v>230</v>
      </c>
      <c r="F262" s="83">
        <v>203</v>
      </c>
      <c r="G262" s="83">
        <v>202</v>
      </c>
      <c r="H262" s="83">
        <v>333</v>
      </c>
      <c r="I262" s="83">
        <v>57</v>
      </c>
      <c r="J262" s="83">
        <v>48</v>
      </c>
      <c r="K262" s="83">
        <v>331</v>
      </c>
      <c r="L262" s="83">
        <v>333</v>
      </c>
      <c r="M262" s="83">
        <v>251</v>
      </c>
      <c r="N262" s="83">
        <v>248</v>
      </c>
      <c r="O262" s="83">
        <v>331</v>
      </c>
      <c r="P262" s="83">
        <v>325</v>
      </c>
      <c r="Q262" s="83">
        <v>323</v>
      </c>
      <c r="R262" s="83">
        <f t="shared" si="76"/>
        <v>262</v>
      </c>
      <c r="S262" s="83">
        <f t="shared" si="88"/>
        <v>333</v>
      </c>
      <c r="T262" s="88">
        <f t="shared" si="89"/>
        <v>262</v>
      </c>
      <c r="U262" s="88" t="str">
        <f t="shared" si="77"/>
        <v>Муниципальное бюджетное общеобразовательное учреждение «Отрадинская средняя общеобразовательная школа» Мценского района Орловской области</v>
      </c>
      <c r="V262" s="67">
        <f t="shared" si="78"/>
        <v>0.99507389162561577</v>
      </c>
      <c r="W262" s="67">
        <f t="shared" si="79"/>
        <v>0.97872340425531912</v>
      </c>
      <c r="X262" s="67">
        <f t="shared" si="80"/>
        <v>0.99700598802395213</v>
      </c>
      <c r="Y262" s="67">
        <f t="shared" si="81"/>
        <v>0.84210526315789469</v>
      </c>
      <c r="Z262" s="67">
        <f t="shared" si="82"/>
        <v>0.99101796407185627</v>
      </c>
      <c r="AA262" s="67">
        <f t="shared" si="83"/>
        <v>0.99700598802395213</v>
      </c>
      <c r="AB262" s="67">
        <f t="shared" si="84"/>
        <v>0.98804780876494025</v>
      </c>
      <c r="AC262" s="67">
        <f t="shared" si="85"/>
        <v>0.99101796407185627</v>
      </c>
      <c r="AD262" s="67">
        <f t="shared" si="86"/>
        <v>0.97305389221556882</v>
      </c>
      <c r="AE262" s="67">
        <f t="shared" si="87"/>
        <v>0.96706586826347307</v>
      </c>
    </row>
    <row r="263" spans="1:31">
      <c r="A263" s="40">
        <f>'бланки '!D267</f>
        <v>263</v>
      </c>
      <c r="B263" s="86" t="str">
        <f>'бланки '!C267</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3" s="83">
        <v>90</v>
      </c>
      <c r="D263" s="83">
        <v>80</v>
      </c>
      <c r="E263" s="83">
        <v>77</v>
      </c>
      <c r="F263" s="83">
        <v>79</v>
      </c>
      <c r="G263" s="83">
        <v>77</v>
      </c>
      <c r="H263" s="83">
        <v>90</v>
      </c>
      <c r="I263" s="83">
        <v>55</v>
      </c>
      <c r="J263" s="83">
        <v>48</v>
      </c>
      <c r="K263" s="83">
        <v>89</v>
      </c>
      <c r="L263" s="83">
        <v>88</v>
      </c>
      <c r="M263" s="83">
        <v>79</v>
      </c>
      <c r="N263" s="83">
        <v>78</v>
      </c>
      <c r="O263" s="83">
        <v>90</v>
      </c>
      <c r="P263" s="83">
        <v>90</v>
      </c>
      <c r="Q263" s="83">
        <v>89</v>
      </c>
      <c r="R263" s="83">
        <f t="shared" si="76"/>
        <v>263</v>
      </c>
      <c r="S263" s="83">
        <f t="shared" si="88"/>
        <v>90</v>
      </c>
      <c r="T263" s="88">
        <f t="shared" si="89"/>
        <v>263</v>
      </c>
      <c r="U263" s="88" t="str">
        <f t="shared" si="77"/>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V263" s="67">
        <f t="shared" si="78"/>
        <v>0.97468354430379744</v>
      </c>
      <c r="W263" s="67">
        <f t="shared" si="79"/>
        <v>0.96250000000000002</v>
      </c>
      <c r="X263" s="67">
        <f t="shared" si="80"/>
        <v>1</v>
      </c>
      <c r="Y263" s="67">
        <f t="shared" si="81"/>
        <v>0.87272727272727268</v>
      </c>
      <c r="Z263" s="67">
        <f t="shared" si="82"/>
        <v>0.98888888888888893</v>
      </c>
      <c r="AA263" s="67">
        <f t="shared" si="83"/>
        <v>0.97777777777777775</v>
      </c>
      <c r="AB263" s="67">
        <f t="shared" si="84"/>
        <v>0.98734177215189878</v>
      </c>
      <c r="AC263" s="67">
        <f t="shared" si="85"/>
        <v>1</v>
      </c>
      <c r="AD263" s="67">
        <f t="shared" si="86"/>
        <v>1</v>
      </c>
      <c r="AE263" s="67">
        <f t="shared" si="87"/>
        <v>0.98888888888888893</v>
      </c>
    </row>
    <row r="264" spans="1:31">
      <c r="A264" s="40">
        <f>'бланки '!D268</f>
        <v>264</v>
      </c>
      <c r="B264" s="86" t="str">
        <f>'бланки '!C268</f>
        <v>Муниципальное бюджетное общеобразовательное учреждение «Алябьевская средняя общеобразовательная школа» Мценского района Орловской области</v>
      </c>
      <c r="C264" s="83">
        <v>38</v>
      </c>
      <c r="D264" s="83">
        <v>35</v>
      </c>
      <c r="E264" s="83">
        <v>35</v>
      </c>
      <c r="F264" s="83">
        <v>31</v>
      </c>
      <c r="G264" s="83">
        <v>31</v>
      </c>
      <c r="H264" s="83">
        <v>38</v>
      </c>
      <c r="I264" s="83">
        <v>1</v>
      </c>
      <c r="J264" s="83">
        <v>1</v>
      </c>
      <c r="K264" s="83">
        <v>38</v>
      </c>
      <c r="L264" s="83">
        <v>38</v>
      </c>
      <c r="M264" s="83">
        <v>35</v>
      </c>
      <c r="N264" s="83">
        <v>35</v>
      </c>
      <c r="O264" s="83">
        <v>38</v>
      </c>
      <c r="P264" s="83">
        <v>38</v>
      </c>
      <c r="Q264" s="83">
        <v>38</v>
      </c>
      <c r="R264" s="83">
        <f t="shared" si="76"/>
        <v>264</v>
      </c>
      <c r="S264" s="83">
        <f t="shared" si="88"/>
        <v>38</v>
      </c>
      <c r="T264" s="88">
        <f t="shared" si="89"/>
        <v>264</v>
      </c>
      <c r="U264" s="88" t="str">
        <f t="shared" si="77"/>
        <v>Муниципальное бюджетное общеобразовательное учреждение «Алябьевская средняя общеобразовательная школа» Мценского района Орловской области</v>
      </c>
      <c r="V264" s="67">
        <f t="shared" si="78"/>
        <v>1</v>
      </c>
      <c r="W264" s="67">
        <f t="shared" si="79"/>
        <v>1</v>
      </c>
      <c r="X264" s="67">
        <f t="shared" si="80"/>
        <v>1</v>
      </c>
      <c r="Y264" s="67">
        <f t="shared" si="81"/>
        <v>1</v>
      </c>
      <c r="Z264" s="67">
        <f t="shared" si="82"/>
        <v>1</v>
      </c>
      <c r="AA264" s="67">
        <f t="shared" si="83"/>
        <v>1</v>
      </c>
      <c r="AB264" s="67">
        <f t="shared" si="84"/>
        <v>1</v>
      </c>
      <c r="AC264" s="67">
        <f t="shared" si="85"/>
        <v>1</v>
      </c>
      <c r="AD264" s="67">
        <f t="shared" si="86"/>
        <v>1</v>
      </c>
      <c r="AE264" s="67">
        <f t="shared" si="87"/>
        <v>1</v>
      </c>
    </row>
    <row r="265" spans="1:31">
      <c r="A265" s="40">
        <f>'бланки '!D269</f>
        <v>265</v>
      </c>
      <c r="B265" s="86" t="str">
        <f>'бланки '!C269</f>
        <v>Муниципальное бюджетное общеобразовательное учреждение «Тельченская средняя общеобразовательная школа» Мценского района Орловской области</v>
      </c>
      <c r="C265" s="83">
        <v>106</v>
      </c>
      <c r="D265" s="83">
        <v>81</v>
      </c>
      <c r="E265" s="83">
        <v>80</v>
      </c>
      <c r="F265" s="83">
        <v>63</v>
      </c>
      <c r="G265" s="83">
        <v>62</v>
      </c>
      <c r="H265" s="83">
        <v>103</v>
      </c>
      <c r="I265" s="83">
        <v>17</v>
      </c>
      <c r="J265" s="83">
        <v>15</v>
      </c>
      <c r="K265" s="83">
        <v>105</v>
      </c>
      <c r="L265" s="83">
        <v>105</v>
      </c>
      <c r="M265" s="83">
        <v>84</v>
      </c>
      <c r="N265" s="83">
        <v>82</v>
      </c>
      <c r="O265" s="83">
        <v>103</v>
      </c>
      <c r="P265" s="83">
        <v>102</v>
      </c>
      <c r="Q265" s="83">
        <v>105</v>
      </c>
      <c r="R265" s="83">
        <f t="shared" si="76"/>
        <v>265</v>
      </c>
      <c r="S265" s="83">
        <f t="shared" si="88"/>
        <v>103</v>
      </c>
      <c r="T265" s="88">
        <f t="shared" si="89"/>
        <v>265</v>
      </c>
      <c r="U265" s="88" t="str">
        <f t="shared" si="77"/>
        <v>Муниципальное бюджетное общеобразовательное учреждение «Тельченская средняя общеобразовательная школа» Мценского района Орловской области</v>
      </c>
      <c r="V265" s="67">
        <f t="shared" si="78"/>
        <v>0.98412698412698407</v>
      </c>
      <c r="W265" s="67">
        <f t="shared" si="79"/>
        <v>0.98765432098765427</v>
      </c>
      <c r="X265" s="67">
        <f t="shared" si="80"/>
        <v>0.97169811320754718</v>
      </c>
      <c r="Y265" s="67">
        <f t="shared" si="81"/>
        <v>0.88235294117647056</v>
      </c>
      <c r="Z265" s="67">
        <f t="shared" si="82"/>
        <v>0.99056603773584906</v>
      </c>
      <c r="AA265" s="67">
        <f t="shared" si="83"/>
        <v>0.99056603773584906</v>
      </c>
      <c r="AB265" s="67">
        <f t="shared" si="84"/>
        <v>0.97619047619047616</v>
      </c>
      <c r="AC265" s="67">
        <f t="shared" si="85"/>
        <v>0.97169811320754718</v>
      </c>
      <c r="AD265" s="67">
        <f t="shared" si="86"/>
        <v>0.96226415094339623</v>
      </c>
      <c r="AE265" s="67">
        <f t="shared" si="87"/>
        <v>0.99056603773584906</v>
      </c>
    </row>
    <row r="266" spans="1:31">
      <c r="A266" s="40">
        <f>'бланки '!D270</f>
        <v>266</v>
      </c>
      <c r="B266" s="86" t="str">
        <f>'бланки '!C270</f>
        <v>Муниципальное бюджетное общеобразовательное учреждение «Жилинская средняя общеобразовательная школа» Мценского района Орловской области</v>
      </c>
      <c r="C266" s="83">
        <v>50</v>
      </c>
      <c r="D266" s="83">
        <v>45</v>
      </c>
      <c r="E266" s="83">
        <v>43</v>
      </c>
      <c r="F266" s="83">
        <v>45</v>
      </c>
      <c r="G266" s="83">
        <v>43</v>
      </c>
      <c r="H266" s="83">
        <v>50</v>
      </c>
      <c r="I266" s="83">
        <v>39</v>
      </c>
      <c r="J266" s="83">
        <v>38</v>
      </c>
      <c r="K266" s="83">
        <v>50</v>
      </c>
      <c r="L266" s="83">
        <v>50</v>
      </c>
      <c r="M266" s="83">
        <v>46</v>
      </c>
      <c r="N266" s="83">
        <v>46</v>
      </c>
      <c r="O266" s="83">
        <v>49</v>
      </c>
      <c r="P266" s="83">
        <v>48</v>
      </c>
      <c r="Q266" s="83">
        <v>49</v>
      </c>
      <c r="R266" s="83">
        <f t="shared" si="76"/>
        <v>266</v>
      </c>
      <c r="S266" s="83">
        <f t="shared" si="88"/>
        <v>50</v>
      </c>
      <c r="T266" s="88">
        <f t="shared" si="89"/>
        <v>266</v>
      </c>
      <c r="U266" s="88" t="str">
        <f t="shared" si="77"/>
        <v>Муниципальное бюджетное общеобразовательное учреждение «Жилинская средняя общеобразовательная школа» Мценского района Орловской области</v>
      </c>
      <c r="V266" s="67">
        <f t="shared" si="78"/>
        <v>0.9555555555555556</v>
      </c>
      <c r="W266" s="67">
        <f t="shared" si="79"/>
        <v>0.9555555555555556</v>
      </c>
      <c r="X266" s="67">
        <f t="shared" si="80"/>
        <v>1</v>
      </c>
      <c r="Y266" s="67">
        <f t="shared" si="81"/>
        <v>0.97435897435897434</v>
      </c>
      <c r="Z266" s="67">
        <f t="shared" si="82"/>
        <v>1</v>
      </c>
      <c r="AA266" s="67">
        <f t="shared" si="83"/>
        <v>1</v>
      </c>
      <c r="AB266" s="67">
        <f t="shared" si="84"/>
        <v>1</v>
      </c>
      <c r="AC266" s="67">
        <f t="shared" si="85"/>
        <v>0.98</v>
      </c>
      <c r="AD266" s="67">
        <f t="shared" si="86"/>
        <v>0.96</v>
      </c>
      <c r="AE266" s="67">
        <f t="shared" si="87"/>
        <v>0.98</v>
      </c>
    </row>
    <row r="267" spans="1:31">
      <c r="A267" s="40">
        <f>'бланки '!D271</f>
        <v>267</v>
      </c>
      <c r="B267" s="86" t="str">
        <f>'бланки '!C271</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7" s="83">
        <v>56</v>
      </c>
      <c r="D267" s="83">
        <v>54</v>
      </c>
      <c r="E267" s="83">
        <v>54</v>
      </c>
      <c r="F267" s="83">
        <v>47</v>
      </c>
      <c r="G267" s="83">
        <v>47</v>
      </c>
      <c r="H267" s="83">
        <v>55</v>
      </c>
      <c r="I267" s="83">
        <v>30</v>
      </c>
      <c r="J267" s="83">
        <v>29</v>
      </c>
      <c r="K267" s="83">
        <v>56</v>
      </c>
      <c r="L267" s="83">
        <v>56</v>
      </c>
      <c r="M267" s="83">
        <v>44</v>
      </c>
      <c r="N267" s="83">
        <v>44</v>
      </c>
      <c r="O267" s="83">
        <v>56</v>
      </c>
      <c r="P267" s="83">
        <v>56</v>
      </c>
      <c r="Q267" s="83">
        <v>56</v>
      </c>
      <c r="R267" s="83">
        <f t="shared" si="76"/>
        <v>267</v>
      </c>
      <c r="S267" s="83">
        <f t="shared" si="88"/>
        <v>55</v>
      </c>
      <c r="T267" s="88">
        <f t="shared" si="89"/>
        <v>267</v>
      </c>
      <c r="U267" s="88" t="str">
        <f t="shared" si="77"/>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V267" s="67">
        <f t="shared" si="78"/>
        <v>1</v>
      </c>
      <c r="W267" s="67">
        <f t="shared" si="79"/>
        <v>1</v>
      </c>
      <c r="X267" s="67">
        <f t="shared" si="80"/>
        <v>0.9821428571428571</v>
      </c>
      <c r="Y267" s="67">
        <f t="shared" si="81"/>
        <v>0.96666666666666667</v>
      </c>
      <c r="Z267" s="67">
        <f t="shared" si="82"/>
        <v>1</v>
      </c>
      <c r="AA267" s="67">
        <f t="shared" si="83"/>
        <v>1</v>
      </c>
      <c r="AB267" s="67">
        <f t="shared" si="84"/>
        <v>1</v>
      </c>
      <c r="AC267" s="67">
        <f t="shared" si="85"/>
        <v>1</v>
      </c>
      <c r="AD267" s="67">
        <f t="shared" si="86"/>
        <v>1</v>
      </c>
      <c r="AE267" s="67">
        <f t="shared" si="87"/>
        <v>1</v>
      </c>
    </row>
    <row r="268" spans="1:31">
      <c r="A268" s="40">
        <f>'бланки '!D272</f>
        <v>268</v>
      </c>
      <c r="B268" s="86" t="str">
        <f>'бланки '!C272</f>
        <v>Муниципальное бюджетное общеобразовательное учреждение «Черемошенская основная общеобразовательная школа» Мценского района Орловской области</v>
      </c>
      <c r="C268" s="83">
        <v>34</v>
      </c>
      <c r="D268" s="83">
        <v>34</v>
      </c>
      <c r="E268" s="83">
        <v>34</v>
      </c>
      <c r="F268" s="83">
        <v>34</v>
      </c>
      <c r="G268" s="83">
        <v>34</v>
      </c>
      <c r="H268" s="83">
        <v>34</v>
      </c>
      <c r="I268" s="83">
        <v>9</v>
      </c>
      <c r="J268" s="83">
        <v>9</v>
      </c>
      <c r="K268" s="83">
        <v>34</v>
      </c>
      <c r="L268" s="83">
        <v>34</v>
      </c>
      <c r="M268" s="83">
        <v>34</v>
      </c>
      <c r="N268" s="83">
        <v>34</v>
      </c>
      <c r="O268" s="83">
        <v>34</v>
      </c>
      <c r="P268" s="83">
        <v>34</v>
      </c>
      <c r="Q268" s="83">
        <v>34</v>
      </c>
      <c r="R268" s="83">
        <f t="shared" si="76"/>
        <v>268</v>
      </c>
      <c r="S268" s="83">
        <f t="shared" si="88"/>
        <v>34</v>
      </c>
      <c r="T268" s="88">
        <f t="shared" si="89"/>
        <v>268</v>
      </c>
      <c r="U268" s="88" t="str">
        <f t="shared" si="77"/>
        <v>Муниципальное бюджетное общеобразовательное учреждение «Черемошенская основная общеобразовательная школа» Мценского района Орловской области</v>
      </c>
      <c r="V268" s="67">
        <f t="shared" si="78"/>
        <v>1</v>
      </c>
      <c r="W268" s="67">
        <f t="shared" si="79"/>
        <v>1</v>
      </c>
      <c r="X268" s="67">
        <f t="shared" si="80"/>
        <v>1</v>
      </c>
      <c r="Y268" s="67">
        <f t="shared" si="81"/>
        <v>1</v>
      </c>
      <c r="Z268" s="67">
        <f t="shared" si="82"/>
        <v>1</v>
      </c>
      <c r="AA268" s="67">
        <f t="shared" si="83"/>
        <v>1</v>
      </c>
      <c r="AB268" s="67">
        <f t="shared" si="84"/>
        <v>1</v>
      </c>
      <c r="AC268" s="67">
        <f t="shared" si="85"/>
        <v>1</v>
      </c>
      <c r="AD268" s="67">
        <f t="shared" si="86"/>
        <v>1</v>
      </c>
      <c r="AE268" s="67">
        <f t="shared" si="87"/>
        <v>1</v>
      </c>
    </row>
    <row r="269" spans="1:31">
      <c r="A269" s="40">
        <f>'бланки '!D273</f>
        <v>269</v>
      </c>
      <c r="B269" s="86" t="str">
        <f>'бланки '!C273</f>
        <v>Муниципальное бюджетное общеобразовательное учреждение «Аникановская основная общеобразовательная школа» Мценского района Орловской области</v>
      </c>
      <c r="C269" s="83">
        <v>19</v>
      </c>
      <c r="D269" s="83">
        <v>18</v>
      </c>
      <c r="E269" s="83">
        <v>18</v>
      </c>
      <c r="F269" s="83">
        <v>18</v>
      </c>
      <c r="G269" s="83">
        <v>18</v>
      </c>
      <c r="H269" s="83">
        <v>19</v>
      </c>
      <c r="I269" s="83">
        <v>3</v>
      </c>
      <c r="J269" s="83">
        <v>3</v>
      </c>
      <c r="K269" s="83">
        <v>19</v>
      </c>
      <c r="L269" s="83">
        <v>19</v>
      </c>
      <c r="M269" s="83">
        <v>17</v>
      </c>
      <c r="N269" s="83">
        <v>17</v>
      </c>
      <c r="O269" s="83">
        <v>19</v>
      </c>
      <c r="P269" s="83">
        <v>19</v>
      </c>
      <c r="Q269" s="83">
        <v>19</v>
      </c>
      <c r="R269" s="83">
        <f t="shared" si="76"/>
        <v>269</v>
      </c>
      <c r="S269" s="83">
        <f t="shared" si="88"/>
        <v>19</v>
      </c>
      <c r="T269" s="88">
        <f t="shared" si="89"/>
        <v>269</v>
      </c>
      <c r="U269" s="88" t="str">
        <f t="shared" si="77"/>
        <v>Муниципальное бюджетное общеобразовательное учреждение «Аникановская основная общеобразовательная школа» Мценского района Орловской области</v>
      </c>
      <c r="V269" s="67">
        <f t="shared" si="78"/>
        <v>1</v>
      </c>
      <c r="W269" s="67">
        <f t="shared" si="79"/>
        <v>1</v>
      </c>
      <c r="X269" s="67">
        <f t="shared" si="80"/>
        <v>1</v>
      </c>
      <c r="Y269" s="67">
        <f t="shared" si="81"/>
        <v>1</v>
      </c>
      <c r="Z269" s="67">
        <f t="shared" si="82"/>
        <v>1</v>
      </c>
      <c r="AA269" s="67">
        <f t="shared" si="83"/>
        <v>1</v>
      </c>
      <c r="AB269" s="67">
        <f t="shared" si="84"/>
        <v>1</v>
      </c>
      <c r="AC269" s="67">
        <f t="shared" si="85"/>
        <v>1</v>
      </c>
      <c r="AD269" s="67">
        <f t="shared" si="86"/>
        <v>1</v>
      </c>
      <c r="AE269" s="67">
        <f t="shared" si="87"/>
        <v>1</v>
      </c>
    </row>
    <row r="270" spans="1:31">
      <c r="A270" s="40">
        <f>'бланки '!D274</f>
        <v>271</v>
      </c>
      <c r="B270" s="86" t="str">
        <f>'бланки '!C274</f>
        <v>Муниципальное бюджетное общеобразовательное учреждение «Подбелевская средняя общеобразовательная школа» Мценского района Орловской области</v>
      </c>
      <c r="C270" s="83">
        <v>34</v>
      </c>
      <c r="D270" s="83">
        <v>33</v>
      </c>
      <c r="E270" s="83">
        <v>32</v>
      </c>
      <c r="F270" s="83">
        <v>31</v>
      </c>
      <c r="G270" s="83">
        <v>30</v>
      </c>
      <c r="H270" s="83">
        <v>34</v>
      </c>
      <c r="I270" s="83">
        <v>26</v>
      </c>
      <c r="J270" s="83">
        <v>26</v>
      </c>
      <c r="K270" s="83">
        <v>34</v>
      </c>
      <c r="L270" s="83">
        <v>33</v>
      </c>
      <c r="M270" s="83">
        <v>33</v>
      </c>
      <c r="N270" s="83">
        <v>32</v>
      </c>
      <c r="O270" s="83">
        <v>34</v>
      </c>
      <c r="P270" s="83">
        <v>34</v>
      </c>
      <c r="Q270" s="83">
        <v>34</v>
      </c>
      <c r="R270" s="83">
        <f t="shared" si="76"/>
        <v>271</v>
      </c>
      <c r="S270" s="83">
        <f t="shared" si="88"/>
        <v>34</v>
      </c>
      <c r="T270" s="88">
        <f t="shared" si="89"/>
        <v>271</v>
      </c>
      <c r="U270" s="88" t="str">
        <f t="shared" si="77"/>
        <v>Муниципальное бюджетное общеобразовательное учреждение «Подбелевская средняя общеобразовательная школа» Мценского района Орловской области</v>
      </c>
      <c r="V270" s="67">
        <f t="shared" si="78"/>
        <v>0.967741935483871</v>
      </c>
      <c r="W270" s="67">
        <f t="shared" si="79"/>
        <v>0.96969696969696972</v>
      </c>
      <c r="X270" s="67">
        <f t="shared" si="80"/>
        <v>1</v>
      </c>
      <c r="Y270" s="67">
        <f t="shared" si="81"/>
        <v>1</v>
      </c>
      <c r="Z270" s="67">
        <f t="shared" si="82"/>
        <v>1</v>
      </c>
      <c r="AA270" s="67">
        <f t="shared" si="83"/>
        <v>0.97058823529411764</v>
      </c>
      <c r="AB270" s="67">
        <f t="shared" si="84"/>
        <v>0.96969696969696972</v>
      </c>
      <c r="AC270" s="67">
        <f t="shared" si="85"/>
        <v>1</v>
      </c>
      <c r="AD270" s="67">
        <f t="shared" si="86"/>
        <v>1</v>
      </c>
      <c r="AE270" s="67">
        <f t="shared" si="87"/>
        <v>1</v>
      </c>
    </row>
    <row r="271" spans="1:31">
      <c r="A271" s="40">
        <f>'бланки '!D275</f>
        <v>272</v>
      </c>
      <c r="B271" s="86" t="str">
        <f>'бланки '!C275</f>
        <v>Муниципальное бюджетное общеобразовательное учреждение «Башкатовская средняя общеобразовательная школа» Мценского района Орловской области</v>
      </c>
      <c r="C271" s="83">
        <v>20</v>
      </c>
      <c r="D271" s="83">
        <v>19</v>
      </c>
      <c r="E271" s="83">
        <v>19</v>
      </c>
      <c r="F271" s="83">
        <v>16</v>
      </c>
      <c r="G271" s="83">
        <v>16</v>
      </c>
      <c r="H271" s="83">
        <v>19</v>
      </c>
      <c r="I271" s="83">
        <v>15</v>
      </c>
      <c r="J271" s="83">
        <v>13</v>
      </c>
      <c r="K271" s="83">
        <v>20</v>
      </c>
      <c r="L271" s="83">
        <v>20</v>
      </c>
      <c r="M271" s="83">
        <v>17</v>
      </c>
      <c r="N271" s="83">
        <v>17</v>
      </c>
      <c r="O271" s="83">
        <v>20</v>
      </c>
      <c r="P271" s="83">
        <v>20</v>
      </c>
      <c r="Q271" s="83">
        <v>19</v>
      </c>
      <c r="R271" s="83">
        <f t="shared" si="76"/>
        <v>272</v>
      </c>
      <c r="S271" s="83">
        <f t="shared" si="88"/>
        <v>19</v>
      </c>
      <c r="T271" s="88">
        <f t="shared" si="89"/>
        <v>272</v>
      </c>
      <c r="U271" s="88" t="str">
        <f t="shared" si="77"/>
        <v>Муниципальное бюджетное общеобразовательное учреждение «Башкатовская средняя общеобразовательная школа» Мценского района Орловской области</v>
      </c>
      <c r="V271" s="67">
        <f t="shared" si="78"/>
        <v>1</v>
      </c>
      <c r="W271" s="67">
        <f t="shared" si="79"/>
        <v>1</v>
      </c>
      <c r="X271" s="67">
        <f t="shared" si="80"/>
        <v>0.95</v>
      </c>
      <c r="Y271" s="67">
        <f t="shared" si="81"/>
        <v>0.8666666666666667</v>
      </c>
      <c r="Z271" s="67">
        <f t="shared" si="82"/>
        <v>1</v>
      </c>
      <c r="AA271" s="67">
        <f t="shared" si="83"/>
        <v>1</v>
      </c>
      <c r="AB271" s="67">
        <f t="shared" si="84"/>
        <v>1</v>
      </c>
      <c r="AC271" s="67">
        <f t="shared" si="85"/>
        <v>1</v>
      </c>
      <c r="AD271" s="67">
        <f t="shared" si="86"/>
        <v>1</v>
      </c>
      <c r="AE271" s="67">
        <f t="shared" si="87"/>
        <v>0.95</v>
      </c>
    </row>
    <row r="272" spans="1:31">
      <c r="A272" s="40">
        <f>'бланки '!D276</f>
        <v>273</v>
      </c>
      <c r="B272" s="86" t="str">
        <f>'бланки '!C276</f>
        <v>Муниципальное бюджетное общеобразовательное учреждение «Глазуновская основная общеобразовательная школа» Мценского района Орловской области</v>
      </c>
      <c r="C272" s="83">
        <v>34</v>
      </c>
      <c r="D272" s="83">
        <v>24</v>
      </c>
      <c r="E272" s="83">
        <v>24</v>
      </c>
      <c r="F272" s="83">
        <v>19</v>
      </c>
      <c r="G272" s="83">
        <v>19</v>
      </c>
      <c r="H272" s="83">
        <v>33</v>
      </c>
      <c r="I272" s="83">
        <v>6</v>
      </c>
      <c r="J272" s="83">
        <v>6</v>
      </c>
      <c r="K272" s="83">
        <v>34</v>
      </c>
      <c r="L272" s="83">
        <v>34</v>
      </c>
      <c r="M272" s="83">
        <v>28</v>
      </c>
      <c r="N272" s="83">
        <v>27</v>
      </c>
      <c r="O272" s="83">
        <v>33</v>
      </c>
      <c r="P272" s="83">
        <v>33</v>
      </c>
      <c r="Q272" s="83">
        <v>34</v>
      </c>
      <c r="R272" s="83">
        <f t="shared" si="76"/>
        <v>273</v>
      </c>
      <c r="S272" s="83">
        <f t="shared" si="88"/>
        <v>33</v>
      </c>
      <c r="T272" s="88">
        <f t="shared" si="89"/>
        <v>273</v>
      </c>
      <c r="U272" s="88" t="str">
        <f t="shared" si="77"/>
        <v>Муниципальное бюджетное общеобразовательное учреждение «Глазуновская основная общеобразовательная школа» Мценского района Орловской области</v>
      </c>
      <c r="V272" s="67">
        <f t="shared" si="78"/>
        <v>1</v>
      </c>
      <c r="W272" s="67">
        <f t="shared" si="79"/>
        <v>1</v>
      </c>
      <c r="X272" s="67">
        <f t="shared" si="80"/>
        <v>0.97058823529411764</v>
      </c>
      <c r="Y272" s="67">
        <f t="shared" si="81"/>
        <v>1</v>
      </c>
      <c r="Z272" s="67">
        <f t="shared" si="82"/>
        <v>1</v>
      </c>
      <c r="AA272" s="67">
        <f t="shared" si="83"/>
        <v>1</v>
      </c>
      <c r="AB272" s="67">
        <f t="shared" si="84"/>
        <v>0.9642857142857143</v>
      </c>
      <c r="AC272" s="67">
        <f t="shared" si="85"/>
        <v>0.97058823529411764</v>
      </c>
      <c r="AD272" s="67">
        <f t="shared" si="86"/>
        <v>0.97058823529411764</v>
      </c>
      <c r="AE272" s="67">
        <f t="shared" si="87"/>
        <v>1</v>
      </c>
    </row>
    <row r="273" spans="1:31">
      <c r="A273" s="40">
        <f>'бланки '!D277</f>
        <v>274</v>
      </c>
      <c r="B273" s="86" t="str">
        <f>'бланки '!C277</f>
        <v>Муниципальное бюджетное общеобразовательное учреждение «Алмазовская средняя общеобразовательная школа» Сосковского района Орловской области</v>
      </c>
      <c r="C273" s="83">
        <v>52</v>
      </c>
      <c r="D273" s="83">
        <v>41</v>
      </c>
      <c r="E273" s="83">
        <v>41</v>
      </c>
      <c r="F273" s="83">
        <v>34</v>
      </c>
      <c r="G273" s="83">
        <v>34</v>
      </c>
      <c r="H273" s="83">
        <v>51</v>
      </c>
      <c r="I273" s="83">
        <v>8</v>
      </c>
      <c r="J273" s="83">
        <v>7</v>
      </c>
      <c r="K273" s="83">
        <v>50</v>
      </c>
      <c r="L273" s="83">
        <v>51</v>
      </c>
      <c r="M273" s="83">
        <v>45</v>
      </c>
      <c r="N273" s="83">
        <v>45</v>
      </c>
      <c r="O273" s="83">
        <v>51</v>
      </c>
      <c r="P273" s="83">
        <v>51</v>
      </c>
      <c r="Q273" s="83">
        <v>52</v>
      </c>
      <c r="R273" s="83">
        <f t="shared" si="76"/>
        <v>274</v>
      </c>
      <c r="S273" s="83">
        <f t="shared" si="88"/>
        <v>51</v>
      </c>
      <c r="T273" s="88">
        <f t="shared" si="89"/>
        <v>274</v>
      </c>
      <c r="U273" s="88" t="str">
        <f t="shared" si="77"/>
        <v>Муниципальное бюджетное общеобразовательное учреждение «Алмазовская средняя общеобразовательная школа» Сосковского района Орловской области</v>
      </c>
      <c r="V273" s="67">
        <f t="shared" si="78"/>
        <v>1</v>
      </c>
      <c r="W273" s="67">
        <f t="shared" si="79"/>
        <v>1</v>
      </c>
      <c r="X273" s="67">
        <f t="shared" si="80"/>
        <v>0.98076923076923073</v>
      </c>
      <c r="Y273" s="67">
        <f t="shared" si="81"/>
        <v>0.875</v>
      </c>
      <c r="Z273" s="67">
        <f t="shared" si="82"/>
        <v>0.96153846153846156</v>
      </c>
      <c r="AA273" s="67">
        <f t="shared" si="83"/>
        <v>0.98076923076923073</v>
      </c>
      <c r="AB273" s="67">
        <f t="shared" si="84"/>
        <v>1</v>
      </c>
      <c r="AC273" s="67">
        <f t="shared" si="85"/>
        <v>0.98076923076923073</v>
      </c>
      <c r="AD273" s="67">
        <f t="shared" si="86"/>
        <v>0.98076923076923073</v>
      </c>
      <c r="AE273" s="67">
        <f t="shared" si="87"/>
        <v>1</v>
      </c>
    </row>
    <row r="274" spans="1:31">
      <c r="A274" s="40">
        <f>'бланки '!D278</f>
        <v>275</v>
      </c>
      <c r="B274" s="86" t="str">
        <f>'бланки '!C278</f>
        <v>Муниципальное бюджетное общеобразовательное учреждение «Сосковская средняя общеобразовательная школа» Сосковского района Орловской области</v>
      </c>
      <c r="C274" s="83">
        <v>150</v>
      </c>
      <c r="D274" s="83">
        <v>120</v>
      </c>
      <c r="E274" s="83">
        <v>119</v>
      </c>
      <c r="F274" s="83">
        <v>113</v>
      </c>
      <c r="G274" s="83">
        <v>113</v>
      </c>
      <c r="H274" s="83">
        <v>145</v>
      </c>
      <c r="I274" s="83">
        <v>43</v>
      </c>
      <c r="J274" s="83">
        <v>42</v>
      </c>
      <c r="K274" s="83">
        <v>146</v>
      </c>
      <c r="L274" s="83">
        <v>147</v>
      </c>
      <c r="M274" s="83">
        <v>134</v>
      </c>
      <c r="N274" s="83">
        <v>133</v>
      </c>
      <c r="O274" s="83">
        <v>148</v>
      </c>
      <c r="P274" s="83">
        <v>149</v>
      </c>
      <c r="Q274" s="83">
        <v>147</v>
      </c>
      <c r="R274" s="83">
        <f t="shared" si="76"/>
        <v>275</v>
      </c>
      <c r="S274" s="83">
        <f t="shared" si="88"/>
        <v>145</v>
      </c>
      <c r="T274" s="88">
        <f t="shared" si="89"/>
        <v>275</v>
      </c>
      <c r="U274" s="88" t="str">
        <f t="shared" si="77"/>
        <v>Муниципальное бюджетное общеобразовательное учреждение «Сосковская средняя общеобразовательная школа» Сосковского района Орловской области</v>
      </c>
      <c r="V274" s="67">
        <f t="shared" si="78"/>
        <v>1</v>
      </c>
      <c r="W274" s="67">
        <f t="shared" si="79"/>
        <v>0.9916666666666667</v>
      </c>
      <c r="X274" s="67">
        <f t="shared" si="80"/>
        <v>0.96666666666666667</v>
      </c>
      <c r="Y274" s="67">
        <f t="shared" si="81"/>
        <v>0.97674418604651159</v>
      </c>
      <c r="Z274" s="67">
        <f t="shared" si="82"/>
        <v>0.97333333333333338</v>
      </c>
      <c r="AA274" s="67">
        <f t="shared" si="83"/>
        <v>0.98</v>
      </c>
      <c r="AB274" s="67">
        <f t="shared" si="84"/>
        <v>0.9925373134328358</v>
      </c>
      <c r="AC274" s="67">
        <f t="shared" si="85"/>
        <v>0.98666666666666669</v>
      </c>
      <c r="AD274" s="67">
        <f t="shared" si="86"/>
        <v>0.99333333333333329</v>
      </c>
      <c r="AE274" s="67">
        <f t="shared" si="87"/>
        <v>0.98</v>
      </c>
    </row>
    <row r="275" spans="1:31">
      <c r="A275" s="40">
        <f>'бланки '!D279</f>
        <v>276</v>
      </c>
      <c r="B275" s="86" t="str">
        <f>'бланки '!C279</f>
        <v>Муниципальное бюджетное общеобразовательное учреждение «Прилепская средняя общеобразовательная школа» Сосковского района Орловской области</v>
      </c>
      <c r="C275" s="83">
        <v>37</v>
      </c>
      <c r="D275" s="83">
        <v>37</v>
      </c>
      <c r="E275" s="83">
        <v>37</v>
      </c>
      <c r="F275" s="83">
        <v>32</v>
      </c>
      <c r="G275" s="83">
        <v>32</v>
      </c>
      <c r="H275" s="83">
        <v>37</v>
      </c>
      <c r="I275" s="83">
        <v>36</v>
      </c>
      <c r="J275" s="83">
        <v>34</v>
      </c>
      <c r="K275" s="83">
        <v>37</v>
      </c>
      <c r="L275" s="83">
        <v>37</v>
      </c>
      <c r="M275" s="83">
        <v>34</v>
      </c>
      <c r="N275" s="83">
        <v>34</v>
      </c>
      <c r="O275" s="83">
        <v>36</v>
      </c>
      <c r="P275" s="83">
        <v>37</v>
      </c>
      <c r="Q275" s="83">
        <v>36</v>
      </c>
      <c r="R275" s="83">
        <f t="shared" si="76"/>
        <v>276</v>
      </c>
      <c r="S275" s="83">
        <f t="shared" si="88"/>
        <v>37</v>
      </c>
      <c r="T275" s="88">
        <f t="shared" si="89"/>
        <v>276</v>
      </c>
      <c r="U275" s="88" t="str">
        <f t="shared" si="77"/>
        <v>Муниципальное бюджетное общеобразовательное учреждение «Прилепская средняя общеобразовательная школа» Сосковского района Орловской области</v>
      </c>
      <c r="V275" s="67">
        <f t="shared" si="78"/>
        <v>1</v>
      </c>
      <c r="W275" s="67">
        <f t="shared" si="79"/>
        <v>1</v>
      </c>
      <c r="X275" s="67">
        <f t="shared" si="80"/>
        <v>1</v>
      </c>
      <c r="Y275" s="67">
        <f t="shared" si="81"/>
        <v>0.94444444444444442</v>
      </c>
      <c r="Z275" s="67">
        <f t="shared" si="82"/>
        <v>1</v>
      </c>
      <c r="AA275" s="67">
        <f t="shared" si="83"/>
        <v>1</v>
      </c>
      <c r="AB275" s="67">
        <f t="shared" si="84"/>
        <v>1</v>
      </c>
      <c r="AC275" s="67">
        <f t="shared" si="85"/>
        <v>0.97297297297297303</v>
      </c>
      <c r="AD275" s="67">
        <f t="shared" si="86"/>
        <v>1</v>
      </c>
      <c r="AE275" s="67">
        <f t="shared" si="87"/>
        <v>0.97297297297297303</v>
      </c>
    </row>
    <row r="276" spans="1:31">
      <c r="A276" s="40">
        <f>'бланки '!D280</f>
        <v>277</v>
      </c>
      <c r="B276" s="86" t="str">
        <f>'бланки '!C280</f>
        <v>Муниципальное бюджетное общеобразовательное учреждение «Рыжковская средняя общеобразовательная школа» Сосковского района Орловской области</v>
      </c>
      <c r="C276" s="83">
        <v>32</v>
      </c>
      <c r="D276" s="83">
        <v>32</v>
      </c>
      <c r="E276" s="83">
        <v>32</v>
      </c>
      <c r="F276" s="83">
        <v>32</v>
      </c>
      <c r="G276" s="83">
        <v>32</v>
      </c>
      <c r="H276" s="83">
        <v>32</v>
      </c>
      <c r="I276" s="83">
        <v>12</v>
      </c>
      <c r="J276" s="83">
        <v>12</v>
      </c>
      <c r="K276" s="83">
        <v>32</v>
      </c>
      <c r="L276" s="83">
        <v>32</v>
      </c>
      <c r="M276" s="83">
        <v>31</v>
      </c>
      <c r="N276" s="83">
        <v>31</v>
      </c>
      <c r="O276" s="83">
        <v>32</v>
      </c>
      <c r="P276" s="83">
        <v>32</v>
      </c>
      <c r="Q276" s="83">
        <v>32</v>
      </c>
      <c r="R276" s="83">
        <f t="shared" si="76"/>
        <v>277</v>
      </c>
      <c r="S276" s="83">
        <f t="shared" si="88"/>
        <v>32</v>
      </c>
      <c r="T276" s="88">
        <f t="shared" si="89"/>
        <v>277</v>
      </c>
      <c r="U276" s="88" t="str">
        <f t="shared" si="77"/>
        <v>Муниципальное бюджетное общеобразовательное учреждение «Рыжковская средняя общеобразовательная школа» Сосковского района Орловской области</v>
      </c>
      <c r="V276" s="67">
        <f t="shared" si="78"/>
        <v>1</v>
      </c>
      <c r="W276" s="67">
        <f t="shared" si="79"/>
        <v>1</v>
      </c>
      <c r="X276" s="67">
        <f t="shared" si="80"/>
        <v>1</v>
      </c>
      <c r="Y276" s="67">
        <f t="shared" si="81"/>
        <v>1</v>
      </c>
      <c r="Z276" s="67">
        <f t="shared" si="82"/>
        <v>1</v>
      </c>
      <c r="AA276" s="67">
        <f t="shared" si="83"/>
        <v>1</v>
      </c>
      <c r="AB276" s="67">
        <f t="shared" si="84"/>
        <v>1</v>
      </c>
      <c r="AC276" s="67">
        <f t="shared" si="85"/>
        <v>1</v>
      </c>
      <c r="AD276" s="67">
        <f t="shared" si="86"/>
        <v>1</v>
      </c>
      <c r="AE276" s="67">
        <f t="shared" si="87"/>
        <v>1</v>
      </c>
    </row>
    <row r="277" spans="1:31">
      <c r="A277" s="40">
        <f>'бланки '!D281</f>
        <v>278</v>
      </c>
      <c r="B277" s="86" t="str">
        <f>'бланки '!C281</f>
        <v>Муниципальное бюджетное общеобразовательное учреждение «Цвеленевская средняя общеобразовательная школа» Сосковского района Орловской области</v>
      </c>
      <c r="C277" s="83">
        <v>21</v>
      </c>
      <c r="D277" s="83">
        <v>20</v>
      </c>
      <c r="E277" s="83">
        <v>20</v>
      </c>
      <c r="F277" s="83">
        <v>17</v>
      </c>
      <c r="G277" s="83">
        <v>17</v>
      </c>
      <c r="H277" s="83">
        <v>21</v>
      </c>
      <c r="I277" s="83">
        <v>7</v>
      </c>
      <c r="J277" s="83">
        <v>6</v>
      </c>
      <c r="K277" s="83">
        <v>21</v>
      </c>
      <c r="L277" s="83">
        <v>21</v>
      </c>
      <c r="M277" s="83">
        <v>20</v>
      </c>
      <c r="N277" s="83">
        <v>20</v>
      </c>
      <c r="O277" s="83">
        <v>21</v>
      </c>
      <c r="P277" s="83">
        <v>21</v>
      </c>
      <c r="Q277" s="83">
        <v>21</v>
      </c>
      <c r="R277" s="83">
        <f t="shared" si="76"/>
        <v>278</v>
      </c>
      <c r="S277" s="83">
        <f t="shared" si="88"/>
        <v>21</v>
      </c>
      <c r="T277" s="88">
        <f t="shared" si="89"/>
        <v>278</v>
      </c>
      <c r="U277" s="88" t="str">
        <f t="shared" si="77"/>
        <v>Муниципальное бюджетное общеобразовательное учреждение «Цвеленевская средняя общеобразовательная школа» Сосковского района Орловской области</v>
      </c>
      <c r="V277" s="67">
        <f t="shared" si="78"/>
        <v>1</v>
      </c>
      <c r="W277" s="67">
        <f t="shared" si="79"/>
        <v>1</v>
      </c>
      <c r="X277" s="67">
        <f t="shared" si="80"/>
        <v>1</v>
      </c>
      <c r="Y277" s="67">
        <f t="shared" si="81"/>
        <v>0.8571428571428571</v>
      </c>
      <c r="Z277" s="67">
        <f t="shared" si="82"/>
        <v>1</v>
      </c>
      <c r="AA277" s="67">
        <f t="shared" si="83"/>
        <v>1</v>
      </c>
      <c r="AB277" s="67">
        <f t="shared" si="84"/>
        <v>1</v>
      </c>
      <c r="AC277" s="67">
        <f t="shared" si="85"/>
        <v>1</v>
      </c>
      <c r="AD277" s="67">
        <f t="shared" si="86"/>
        <v>1</v>
      </c>
      <c r="AE277" s="67">
        <f t="shared" si="87"/>
        <v>1</v>
      </c>
    </row>
    <row r="278" spans="1:31">
      <c r="A278" s="40">
        <f>'бланки '!D282</f>
        <v>279</v>
      </c>
      <c r="B278" s="86" t="str">
        <f>'бланки '!C282</f>
        <v>Муниципальное бюджетное общеобразовательное учреждение «Дросковская средняя общеобразовательная школа» Покровского района Орловской области</v>
      </c>
      <c r="C278" s="83">
        <v>191</v>
      </c>
      <c r="D278" s="83">
        <v>144</v>
      </c>
      <c r="E278" s="83">
        <v>143</v>
      </c>
      <c r="F278" s="83">
        <v>125</v>
      </c>
      <c r="G278" s="83">
        <v>124</v>
      </c>
      <c r="H278" s="83">
        <v>182</v>
      </c>
      <c r="I278" s="83">
        <v>15</v>
      </c>
      <c r="J278" s="83">
        <v>12</v>
      </c>
      <c r="K278" s="83">
        <v>188</v>
      </c>
      <c r="L278" s="83">
        <v>186</v>
      </c>
      <c r="M278" s="83">
        <v>167</v>
      </c>
      <c r="N278" s="83">
        <v>166</v>
      </c>
      <c r="O278" s="83">
        <v>190</v>
      </c>
      <c r="P278" s="83">
        <v>190</v>
      </c>
      <c r="Q278" s="83">
        <v>185</v>
      </c>
      <c r="R278" s="83">
        <f t="shared" si="76"/>
        <v>279</v>
      </c>
      <c r="S278" s="83">
        <f t="shared" si="88"/>
        <v>182</v>
      </c>
      <c r="T278" s="88">
        <f t="shared" si="89"/>
        <v>279</v>
      </c>
      <c r="U278" s="88" t="str">
        <f t="shared" si="77"/>
        <v>Муниципальное бюджетное общеобразовательное учреждение «Дросковская средняя общеобразовательная школа» Покровского района Орловской области</v>
      </c>
      <c r="V278" s="67">
        <f t="shared" si="78"/>
        <v>0.99199999999999999</v>
      </c>
      <c r="W278" s="67">
        <f t="shared" si="79"/>
        <v>0.99305555555555558</v>
      </c>
      <c r="X278" s="67">
        <f t="shared" si="80"/>
        <v>0.95287958115183247</v>
      </c>
      <c r="Y278" s="67">
        <f t="shared" si="81"/>
        <v>0.8</v>
      </c>
      <c r="Z278" s="67">
        <f t="shared" si="82"/>
        <v>0.98429319371727753</v>
      </c>
      <c r="AA278" s="67">
        <f t="shared" si="83"/>
        <v>0.97382198952879584</v>
      </c>
      <c r="AB278" s="67">
        <f t="shared" si="84"/>
        <v>0.99401197604790414</v>
      </c>
      <c r="AC278" s="67">
        <f t="shared" si="85"/>
        <v>0.99476439790575921</v>
      </c>
      <c r="AD278" s="67">
        <f t="shared" si="86"/>
        <v>0.99476439790575921</v>
      </c>
      <c r="AE278" s="67">
        <f t="shared" si="87"/>
        <v>0.96858638743455494</v>
      </c>
    </row>
    <row r="279" spans="1:31">
      <c r="A279" s="40">
        <f>'бланки '!D283</f>
        <v>280</v>
      </c>
      <c r="B279" s="86" t="str">
        <f>'бланки '!C283</f>
        <v>Муниципальное бюджетное общеобразовательное учреждение «Покровская средняя общеобразовательная школа» Покровского района Орловской области</v>
      </c>
      <c r="C279" s="83">
        <v>278</v>
      </c>
      <c r="D279" s="83">
        <v>273</v>
      </c>
      <c r="E279" s="83">
        <v>267</v>
      </c>
      <c r="F279" s="83">
        <v>252</v>
      </c>
      <c r="G279" s="83">
        <v>252</v>
      </c>
      <c r="H279" s="83">
        <v>276</v>
      </c>
      <c r="I279" s="83">
        <v>223</v>
      </c>
      <c r="J279" s="83">
        <v>214</v>
      </c>
      <c r="K279" s="83">
        <v>272</v>
      </c>
      <c r="L279" s="83">
        <v>273</v>
      </c>
      <c r="M279" s="83">
        <v>239</v>
      </c>
      <c r="N279" s="83">
        <v>234</v>
      </c>
      <c r="O279" s="83">
        <v>270</v>
      </c>
      <c r="P279" s="83">
        <v>274</v>
      </c>
      <c r="Q279" s="83">
        <v>271</v>
      </c>
      <c r="R279" s="83">
        <f t="shared" si="76"/>
        <v>280</v>
      </c>
      <c r="S279" s="83">
        <f t="shared" si="88"/>
        <v>276</v>
      </c>
      <c r="T279" s="88">
        <f t="shared" si="89"/>
        <v>280</v>
      </c>
      <c r="U279" s="88" t="str">
        <f t="shared" si="77"/>
        <v>Муниципальное бюджетное общеобразовательное учреждение «Покровская средняя общеобразовательная школа» Покровского района Орловской области</v>
      </c>
      <c r="V279" s="67">
        <f t="shared" si="78"/>
        <v>1</v>
      </c>
      <c r="W279" s="67">
        <f t="shared" si="79"/>
        <v>0.97802197802197799</v>
      </c>
      <c r="X279" s="67">
        <f t="shared" si="80"/>
        <v>0.9928057553956835</v>
      </c>
      <c r="Y279" s="67">
        <f t="shared" si="81"/>
        <v>0.95964125560538116</v>
      </c>
      <c r="Z279" s="67">
        <f t="shared" si="82"/>
        <v>0.97841726618705038</v>
      </c>
      <c r="AA279" s="67">
        <f t="shared" si="83"/>
        <v>0.98201438848920863</v>
      </c>
      <c r="AB279" s="67">
        <f t="shared" si="84"/>
        <v>0.97907949790794979</v>
      </c>
      <c r="AC279" s="67">
        <f t="shared" si="85"/>
        <v>0.97122302158273377</v>
      </c>
      <c r="AD279" s="67">
        <f t="shared" si="86"/>
        <v>0.98561151079136688</v>
      </c>
      <c r="AE279" s="67">
        <f t="shared" si="87"/>
        <v>0.97482014388489213</v>
      </c>
    </row>
    <row r="280" spans="1:31">
      <c r="A280" s="40">
        <f>'бланки '!D284</f>
        <v>281</v>
      </c>
      <c r="B280" s="86" t="str">
        <f>'бланки '!C284</f>
        <v>Муниципальное бюджетное общеобразовательное учреждение «Покровский лицей» Покровского района Орловской области</v>
      </c>
      <c r="C280" s="83">
        <v>207</v>
      </c>
      <c r="D280" s="83">
        <v>206</v>
      </c>
      <c r="E280" s="83">
        <v>205</v>
      </c>
      <c r="F280" s="83">
        <v>199</v>
      </c>
      <c r="G280" s="83">
        <v>198</v>
      </c>
      <c r="H280" s="83">
        <v>200</v>
      </c>
      <c r="I280" s="83">
        <v>197</v>
      </c>
      <c r="J280" s="83">
        <v>191</v>
      </c>
      <c r="K280" s="83">
        <v>205</v>
      </c>
      <c r="L280" s="83">
        <v>205</v>
      </c>
      <c r="M280" s="83">
        <v>201</v>
      </c>
      <c r="N280" s="83">
        <v>200</v>
      </c>
      <c r="O280" s="83">
        <v>205</v>
      </c>
      <c r="P280" s="83">
        <v>206</v>
      </c>
      <c r="Q280" s="83">
        <v>207</v>
      </c>
      <c r="R280" s="83">
        <f t="shared" ref="R280:R331" si="90">A280</f>
        <v>281</v>
      </c>
      <c r="S280" s="83">
        <f t="shared" si="88"/>
        <v>200</v>
      </c>
      <c r="T280" s="88">
        <f t="shared" si="89"/>
        <v>281</v>
      </c>
      <c r="U280" s="88" t="str">
        <f t="shared" si="77"/>
        <v>Муниципальное бюджетное общеобразовательное учреждение «Покровский лицей» Покровского района Орловской области</v>
      </c>
      <c r="V280" s="67">
        <f t="shared" si="78"/>
        <v>0.99497487437185927</v>
      </c>
      <c r="W280" s="67">
        <f t="shared" si="79"/>
        <v>0.99514563106796117</v>
      </c>
      <c r="X280" s="67">
        <f t="shared" si="80"/>
        <v>0.96618357487922701</v>
      </c>
      <c r="Y280" s="67">
        <f t="shared" si="81"/>
        <v>0.96954314720812185</v>
      </c>
      <c r="Z280" s="67">
        <f t="shared" si="82"/>
        <v>0.99033816425120769</v>
      </c>
      <c r="AA280" s="67">
        <f t="shared" si="83"/>
        <v>0.99033816425120769</v>
      </c>
      <c r="AB280" s="67">
        <f t="shared" si="84"/>
        <v>0.99502487562189057</v>
      </c>
      <c r="AC280" s="67">
        <f t="shared" si="85"/>
        <v>0.99033816425120769</v>
      </c>
      <c r="AD280" s="67">
        <f t="shared" si="86"/>
        <v>0.99516908212560384</v>
      </c>
      <c r="AE280" s="67">
        <f t="shared" si="87"/>
        <v>1</v>
      </c>
    </row>
    <row r="281" spans="1:31">
      <c r="A281" s="40">
        <f>'бланки '!D285</f>
        <v>282</v>
      </c>
      <c r="B281" s="86" t="str">
        <f>'бланки '!C285</f>
        <v>Муниципальное бюджетное общеобразовательное учреждение «Фёдоровская средняя общеобразовательная школа» Покровского района Орловской области</v>
      </c>
      <c r="C281" s="83">
        <v>43</v>
      </c>
      <c r="D281" s="83">
        <v>36</v>
      </c>
      <c r="E281" s="83">
        <v>36</v>
      </c>
      <c r="F281" s="83">
        <v>36</v>
      </c>
      <c r="G281" s="83">
        <v>35</v>
      </c>
      <c r="H281" s="83">
        <v>43</v>
      </c>
      <c r="I281" s="83">
        <v>5</v>
      </c>
      <c r="J281" s="83">
        <v>4</v>
      </c>
      <c r="K281" s="83">
        <v>42</v>
      </c>
      <c r="L281" s="83">
        <v>43</v>
      </c>
      <c r="M281" s="83">
        <v>39</v>
      </c>
      <c r="N281" s="83">
        <v>38</v>
      </c>
      <c r="O281" s="83">
        <v>43</v>
      </c>
      <c r="P281" s="83">
        <v>42</v>
      </c>
      <c r="Q281" s="83">
        <v>42</v>
      </c>
      <c r="R281" s="83">
        <f t="shared" si="90"/>
        <v>282</v>
      </c>
      <c r="S281" s="83">
        <f t="shared" si="88"/>
        <v>43</v>
      </c>
      <c r="T281" s="88">
        <f t="shared" si="89"/>
        <v>282</v>
      </c>
      <c r="U281" s="88" t="str">
        <f t="shared" si="77"/>
        <v>Муниципальное бюджетное общеобразовательное учреждение «Фёдоровская средняя общеобразовательная школа» Покровского района Орловской области</v>
      </c>
      <c r="V281" s="67">
        <f t="shared" si="78"/>
        <v>0.97222222222222221</v>
      </c>
      <c r="W281" s="67">
        <f t="shared" si="79"/>
        <v>1</v>
      </c>
      <c r="X281" s="67">
        <f t="shared" si="80"/>
        <v>1</v>
      </c>
      <c r="Y281" s="67">
        <f t="shared" si="81"/>
        <v>0.8</v>
      </c>
      <c r="Z281" s="67">
        <f t="shared" si="82"/>
        <v>0.97674418604651159</v>
      </c>
      <c r="AA281" s="67">
        <f t="shared" si="83"/>
        <v>1</v>
      </c>
      <c r="AB281" s="67">
        <f t="shared" si="84"/>
        <v>0.97435897435897434</v>
      </c>
      <c r="AC281" s="67">
        <f t="shared" si="85"/>
        <v>1</v>
      </c>
      <c r="AD281" s="67">
        <f t="shared" si="86"/>
        <v>0.97674418604651159</v>
      </c>
      <c r="AE281" s="67">
        <f t="shared" si="87"/>
        <v>0.97674418604651159</v>
      </c>
    </row>
    <row r="282" spans="1:31">
      <c r="A282" s="40">
        <f>'бланки '!D286</f>
        <v>283</v>
      </c>
      <c r="B282" s="86" t="str">
        <f>'бланки '!C286</f>
        <v>Муниципальное бюджетное общеобразовательное учреждение «Березовская средняя общеобразовательная школа» Покровского района Орловской области</v>
      </c>
      <c r="C282" s="83">
        <v>27</v>
      </c>
      <c r="D282" s="83">
        <v>27</v>
      </c>
      <c r="E282" s="83">
        <v>27</v>
      </c>
      <c r="F282" s="83">
        <v>26</v>
      </c>
      <c r="G282" s="83">
        <v>26</v>
      </c>
      <c r="H282" s="83">
        <v>27</v>
      </c>
      <c r="I282" s="83">
        <v>2</v>
      </c>
      <c r="J282" s="83">
        <v>2</v>
      </c>
      <c r="K282" s="83">
        <v>27</v>
      </c>
      <c r="L282" s="83">
        <v>27</v>
      </c>
      <c r="M282" s="83">
        <v>27</v>
      </c>
      <c r="N282" s="83">
        <v>27</v>
      </c>
      <c r="O282" s="83">
        <v>27</v>
      </c>
      <c r="P282" s="83">
        <v>27</v>
      </c>
      <c r="Q282" s="83">
        <v>27</v>
      </c>
      <c r="R282" s="83">
        <f t="shared" si="90"/>
        <v>283</v>
      </c>
      <c r="S282" s="83">
        <f t="shared" si="88"/>
        <v>27</v>
      </c>
      <c r="T282" s="88">
        <f t="shared" si="89"/>
        <v>283</v>
      </c>
      <c r="U282" s="88" t="str">
        <f t="shared" si="77"/>
        <v>Муниципальное бюджетное общеобразовательное учреждение «Березовская средняя общеобразовательная школа» Покровского района Орловской области</v>
      </c>
      <c r="V282" s="67">
        <f t="shared" si="78"/>
        <v>1</v>
      </c>
      <c r="W282" s="67">
        <f t="shared" si="79"/>
        <v>1</v>
      </c>
      <c r="X282" s="67">
        <f t="shared" si="80"/>
        <v>1</v>
      </c>
      <c r="Y282" s="67">
        <f t="shared" si="81"/>
        <v>1</v>
      </c>
      <c r="Z282" s="67">
        <f t="shared" si="82"/>
        <v>1</v>
      </c>
      <c r="AA282" s="67">
        <f t="shared" si="83"/>
        <v>1</v>
      </c>
      <c r="AB282" s="67">
        <f t="shared" si="84"/>
        <v>1</v>
      </c>
      <c r="AC282" s="67">
        <f t="shared" si="85"/>
        <v>1</v>
      </c>
      <c r="AD282" s="67">
        <f t="shared" si="86"/>
        <v>1</v>
      </c>
      <c r="AE282" s="67">
        <f t="shared" si="87"/>
        <v>1</v>
      </c>
    </row>
    <row r="283" spans="1:31">
      <c r="A283" s="40">
        <f>'бланки '!D287</f>
        <v>284</v>
      </c>
      <c r="B283" s="86" t="str">
        <f>'бланки '!C287</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3" s="83">
        <v>33</v>
      </c>
      <c r="D283" s="83">
        <v>31</v>
      </c>
      <c r="E283" s="83">
        <v>31</v>
      </c>
      <c r="F283" s="83">
        <v>25</v>
      </c>
      <c r="G283" s="83">
        <v>25</v>
      </c>
      <c r="H283" s="83">
        <v>33</v>
      </c>
      <c r="I283" s="83">
        <v>6</v>
      </c>
      <c r="J283" s="83">
        <v>6</v>
      </c>
      <c r="K283" s="83">
        <v>33</v>
      </c>
      <c r="L283" s="83">
        <v>33</v>
      </c>
      <c r="M283" s="83">
        <v>22</v>
      </c>
      <c r="N283" s="83">
        <v>22</v>
      </c>
      <c r="O283" s="83">
        <v>32</v>
      </c>
      <c r="P283" s="83">
        <v>33</v>
      </c>
      <c r="Q283" s="83">
        <v>33</v>
      </c>
      <c r="R283" s="83">
        <f t="shared" si="90"/>
        <v>284</v>
      </c>
      <c r="S283" s="83">
        <f t="shared" si="88"/>
        <v>33</v>
      </c>
      <c r="T283" s="88">
        <f t="shared" si="89"/>
        <v>284</v>
      </c>
      <c r="U283" s="88" t="str">
        <f t="shared" si="77"/>
        <v>Муниципальное бюджетное общеобразовательное учреждение «Перехоженская основная общеобразовательная школа» Покровского района Орловской области</v>
      </c>
      <c r="V283" s="67">
        <f t="shared" si="78"/>
        <v>1</v>
      </c>
      <c r="W283" s="67">
        <f t="shared" si="79"/>
        <v>1</v>
      </c>
      <c r="X283" s="67">
        <f t="shared" si="80"/>
        <v>1</v>
      </c>
      <c r="Y283" s="67">
        <f t="shared" si="81"/>
        <v>1</v>
      </c>
      <c r="Z283" s="67">
        <f t="shared" si="82"/>
        <v>1</v>
      </c>
      <c r="AA283" s="67">
        <f t="shared" si="83"/>
        <v>1</v>
      </c>
      <c r="AB283" s="67">
        <f t="shared" si="84"/>
        <v>1</v>
      </c>
      <c r="AC283" s="67">
        <f t="shared" si="85"/>
        <v>0.96969696969696972</v>
      </c>
      <c r="AD283" s="67">
        <f t="shared" si="86"/>
        <v>1</v>
      </c>
      <c r="AE283" s="67">
        <f t="shared" si="87"/>
        <v>1</v>
      </c>
    </row>
    <row r="284" spans="1:31">
      <c r="A284" s="40">
        <f>'бланки '!D288</f>
        <v>285</v>
      </c>
      <c r="B284" s="86" t="str">
        <f>'бланки '!C288</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4" s="83">
        <v>29</v>
      </c>
      <c r="D284" s="83">
        <v>20</v>
      </c>
      <c r="E284" s="83">
        <v>20</v>
      </c>
      <c r="F284" s="83">
        <v>22</v>
      </c>
      <c r="G284" s="83">
        <v>22</v>
      </c>
      <c r="H284" s="83">
        <v>28</v>
      </c>
      <c r="I284" s="83">
        <v>2</v>
      </c>
      <c r="J284" s="83">
        <v>2</v>
      </c>
      <c r="K284" s="83">
        <v>28</v>
      </c>
      <c r="L284" s="83">
        <v>29</v>
      </c>
      <c r="M284" s="83">
        <v>26</v>
      </c>
      <c r="N284" s="83">
        <v>26</v>
      </c>
      <c r="O284" s="83">
        <v>29</v>
      </c>
      <c r="P284" s="83">
        <v>29</v>
      </c>
      <c r="Q284" s="83">
        <v>29</v>
      </c>
      <c r="R284" s="83">
        <f t="shared" si="90"/>
        <v>285</v>
      </c>
      <c r="S284" s="83">
        <f t="shared" si="88"/>
        <v>28</v>
      </c>
      <c r="T284" s="88">
        <f t="shared" si="89"/>
        <v>285</v>
      </c>
      <c r="U284" s="88" t="str">
        <f t="shared" si="77"/>
        <v>Муниципальное бюджетное общеобразовательное учреждение «Алексеевская основная общеобразовательная школа» Покровского района Орловской области</v>
      </c>
      <c r="V284" s="67">
        <f t="shared" si="78"/>
        <v>1</v>
      </c>
      <c r="W284" s="67">
        <f t="shared" si="79"/>
        <v>1</v>
      </c>
      <c r="X284" s="67">
        <f t="shared" si="80"/>
        <v>0.96551724137931039</v>
      </c>
      <c r="Y284" s="67">
        <f t="shared" si="81"/>
        <v>1</v>
      </c>
      <c r="Z284" s="67">
        <f t="shared" si="82"/>
        <v>0.96551724137931039</v>
      </c>
      <c r="AA284" s="67">
        <f t="shared" si="83"/>
        <v>1</v>
      </c>
      <c r="AB284" s="67">
        <f t="shared" si="84"/>
        <v>1</v>
      </c>
      <c r="AC284" s="67">
        <f t="shared" si="85"/>
        <v>1</v>
      </c>
      <c r="AD284" s="67">
        <f t="shared" si="86"/>
        <v>1</v>
      </c>
      <c r="AE284" s="67">
        <f t="shared" si="87"/>
        <v>1</v>
      </c>
    </row>
    <row r="285" spans="1:31">
      <c r="A285" s="40">
        <f>'бланки '!D289</f>
        <v>286</v>
      </c>
      <c r="B285" s="86" t="str">
        <f>'бланки '!C289</f>
        <v>Муниципальное бюджетное общеобразовательное учреждение «Успенская основная общеобразовательная школа» Покровского района Орловской области</v>
      </c>
      <c r="C285" s="83">
        <v>11</v>
      </c>
      <c r="D285" s="83">
        <v>11</v>
      </c>
      <c r="E285" s="83">
        <v>11</v>
      </c>
      <c r="F285" s="83">
        <v>10</v>
      </c>
      <c r="G285" s="83">
        <v>10</v>
      </c>
      <c r="H285" s="83">
        <v>11</v>
      </c>
      <c r="I285" s="83">
        <v>1</v>
      </c>
      <c r="J285" s="83">
        <v>1</v>
      </c>
      <c r="K285" s="83">
        <v>11</v>
      </c>
      <c r="L285" s="83">
        <v>11</v>
      </c>
      <c r="M285" s="83">
        <v>10</v>
      </c>
      <c r="N285" s="83">
        <v>10</v>
      </c>
      <c r="O285" s="83">
        <v>11</v>
      </c>
      <c r="P285" s="83">
        <v>11</v>
      </c>
      <c r="Q285" s="83">
        <v>11</v>
      </c>
      <c r="R285" s="83">
        <f t="shared" si="90"/>
        <v>286</v>
      </c>
      <c r="S285" s="83">
        <f t="shared" si="88"/>
        <v>11</v>
      </c>
      <c r="T285" s="88">
        <f t="shared" si="89"/>
        <v>286</v>
      </c>
      <c r="U285" s="88" t="str">
        <f t="shared" si="77"/>
        <v>Муниципальное бюджетное общеобразовательное учреждение «Успенская основная общеобразовательная школа» Покровского района Орловской области</v>
      </c>
      <c r="V285" s="67">
        <f t="shared" si="78"/>
        <v>1</v>
      </c>
      <c r="W285" s="67">
        <f t="shared" si="79"/>
        <v>1</v>
      </c>
      <c r="X285" s="67">
        <f t="shared" si="80"/>
        <v>1</v>
      </c>
      <c r="Y285" s="67">
        <f t="shared" si="81"/>
        <v>1</v>
      </c>
      <c r="Z285" s="67">
        <f t="shared" si="82"/>
        <v>1</v>
      </c>
      <c r="AA285" s="67">
        <f t="shared" si="83"/>
        <v>1</v>
      </c>
      <c r="AB285" s="67">
        <f t="shared" si="84"/>
        <v>1</v>
      </c>
      <c r="AC285" s="67">
        <f t="shared" si="85"/>
        <v>1</v>
      </c>
      <c r="AD285" s="67">
        <f t="shared" si="86"/>
        <v>1</v>
      </c>
      <c r="AE285" s="67">
        <f t="shared" si="87"/>
        <v>1</v>
      </c>
    </row>
    <row r="286" spans="1:31">
      <c r="A286" s="40">
        <f>'бланки '!D290</f>
        <v>287</v>
      </c>
      <c r="B286" s="86" t="str">
        <f>'бланки '!C290</f>
        <v>Муниципальное бюджетное общеобразовательное учреждение «Грачёвская основная общеобразовательная школа» Покровского района Орловской области</v>
      </c>
      <c r="C286" s="83">
        <v>19</v>
      </c>
      <c r="D286" s="83">
        <v>19</v>
      </c>
      <c r="E286" s="83">
        <v>19</v>
      </c>
      <c r="F286" s="83">
        <v>19</v>
      </c>
      <c r="G286" s="83">
        <v>19</v>
      </c>
      <c r="H286" s="83">
        <v>19</v>
      </c>
      <c r="I286" s="83">
        <v>1</v>
      </c>
      <c r="J286" s="83">
        <v>1</v>
      </c>
      <c r="K286" s="83">
        <v>19</v>
      </c>
      <c r="L286" s="83">
        <v>19</v>
      </c>
      <c r="M286" s="83">
        <v>19</v>
      </c>
      <c r="N286" s="83">
        <v>19</v>
      </c>
      <c r="O286" s="83">
        <v>19</v>
      </c>
      <c r="P286" s="83">
        <v>19</v>
      </c>
      <c r="Q286" s="83">
        <v>19</v>
      </c>
      <c r="R286" s="83">
        <f t="shared" si="90"/>
        <v>287</v>
      </c>
      <c r="S286" s="83">
        <f t="shared" si="88"/>
        <v>19</v>
      </c>
      <c r="T286" s="88">
        <f t="shared" si="89"/>
        <v>287</v>
      </c>
      <c r="U286" s="88" t="str">
        <f t="shared" si="77"/>
        <v>Муниципальное бюджетное общеобразовательное учреждение «Грачёвская основная общеобразовательная школа» Покровского района Орловской области</v>
      </c>
      <c r="V286" s="67">
        <f t="shared" si="78"/>
        <v>1</v>
      </c>
      <c r="W286" s="67">
        <f t="shared" si="79"/>
        <v>1</v>
      </c>
      <c r="X286" s="67">
        <f t="shared" si="80"/>
        <v>1</v>
      </c>
      <c r="Y286" s="67">
        <f t="shared" si="81"/>
        <v>1</v>
      </c>
      <c r="Z286" s="67">
        <f t="shared" si="82"/>
        <v>1</v>
      </c>
      <c r="AA286" s="67">
        <f t="shared" si="83"/>
        <v>1</v>
      </c>
      <c r="AB286" s="67">
        <f t="shared" si="84"/>
        <v>1</v>
      </c>
      <c r="AC286" s="67">
        <f t="shared" si="85"/>
        <v>1</v>
      </c>
      <c r="AD286" s="67">
        <f t="shared" si="86"/>
        <v>1</v>
      </c>
      <c r="AE286" s="67">
        <f t="shared" si="87"/>
        <v>1</v>
      </c>
    </row>
    <row r="287" spans="1:31">
      <c r="A287" s="40">
        <f>'бланки '!D291</f>
        <v>288</v>
      </c>
      <c r="B287" s="86" t="str">
        <f>'бланки '!C291</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7" s="83">
        <v>22</v>
      </c>
      <c r="D287" s="83">
        <v>21</v>
      </c>
      <c r="E287" s="83">
        <v>21</v>
      </c>
      <c r="F287" s="83">
        <v>21</v>
      </c>
      <c r="G287" s="83">
        <v>20</v>
      </c>
      <c r="H287" s="83">
        <v>22</v>
      </c>
      <c r="I287" s="83">
        <v>8</v>
      </c>
      <c r="J287" s="83">
        <v>8</v>
      </c>
      <c r="K287" s="83">
        <v>22</v>
      </c>
      <c r="L287" s="83">
        <v>22</v>
      </c>
      <c r="M287" s="83">
        <v>20</v>
      </c>
      <c r="N287" s="83">
        <v>20</v>
      </c>
      <c r="O287" s="83">
        <v>22</v>
      </c>
      <c r="P287" s="83">
        <v>21</v>
      </c>
      <c r="Q287" s="83">
        <v>22</v>
      </c>
      <c r="R287" s="83">
        <f t="shared" si="90"/>
        <v>288</v>
      </c>
      <c r="S287" s="83">
        <f t="shared" si="88"/>
        <v>22</v>
      </c>
      <c r="T287" s="88">
        <f t="shared" si="89"/>
        <v>288</v>
      </c>
      <c r="U287" s="88" t="str">
        <f t="shared" si="77"/>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V287" s="67">
        <f t="shared" si="78"/>
        <v>0.95238095238095233</v>
      </c>
      <c r="W287" s="67">
        <f t="shared" si="79"/>
        <v>1</v>
      </c>
      <c r="X287" s="67">
        <f t="shared" si="80"/>
        <v>1</v>
      </c>
      <c r="Y287" s="67">
        <f t="shared" si="81"/>
        <v>1</v>
      </c>
      <c r="Z287" s="67">
        <f t="shared" si="82"/>
        <v>1</v>
      </c>
      <c r="AA287" s="67">
        <f t="shared" si="83"/>
        <v>1</v>
      </c>
      <c r="AB287" s="67">
        <f t="shared" si="84"/>
        <v>1</v>
      </c>
      <c r="AC287" s="67">
        <f t="shared" si="85"/>
        <v>1</v>
      </c>
      <c r="AD287" s="67">
        <f t="shared" si="86"/>
        <v>0.95454545454545459</v>
      </c>
      <c r="AE287" s="67">
        <f t="shared" si="87"/>
        <v>1</v>
      </c>
    </row>
    <row r="288" spans="1:31">
      <c r="A288" s="40">
        <f>'бланки '!D292</f>
        <v>289</v>
      </c>
      <c r="B288" s="86" t="str">
        <f>'бланки '!C292</f>
        <v>Муниципальное бюджетное общеобразовательное учреждение «Моховская средняя общеобразовательная школа» Покровского района Орловской области</v>
      </c>
      <c r="C288" s="83">
        <v>45</v>
      </c>
      <c r="D288" s="83">
        <v>32</v>
      </c>
      <c r="E288" s="83">
        <v>32</v>
      </c>
      <c r="F288" s="83">
        <v>27</v>
      </c>
      <c r="G288" s="83">
        <v>27</v>
      </c>
      <c r="H288" s="83">
        <v>45</v>
      </c>
      <c r="I288" s="83">
        <v>1</v>
      </c>
      <c r="J288" s="83">
        <v>1</v>
      </c>
      <c r="K288" s="83">
        <v>45</v>
      </c>
      <c r="L288" s="83">
        <v>44</v>
      </c>
      <c r="M288" s="83">
        <v>39</v>
      </c>
      <c r="N288" s="83">
        <v>39</v>
      </c>
      <c r="O288" s="83">
        <v>43</v>
      </c>
      <c r="P288" s="83">
        <v>44</v>
      </c>
      <c r="Q288" s="83">
        <v>43</v>
      </c>
      <c r="R288" s="83">
        <f t="shared" si="90"/>
        <v>289</v>
      </c>
      <c r="S288" s="83">
        <f t="shared" si="88"/>
        <v>45</v>
      </c>
      <c r="T288" s="88">
        <f t="shared" si="89"/>
        <v>289</v>
      </c>
      <c r="U288" s="88" t="str">
        <f t="shared" si="77"/>
        <v>Муниципальное бюджетное общеобразовательное учреждение «Моховская средняя общеобразовательная школа» Покровского района Орловской области</v>
      </c>
      <c r="V288" s="67">
        <f t="shared" si="78"/>
        <v>1</v>
      </c>
      <c r="W288" s="67">
        <f t="shared" si="79"/>
        <v>1</v>
      </c>
      <c r="X288" s="67">
        <f t="shared" si="80"/>
        <v>1</v>
      </c>
      <c r="Y288" s="67">
        <f t="shared" si="81"/>
        <v>1</v>
      </c>
      <c r="Z288" s="67">
        <f t="shared" si="82"/>
        <v>1</v>
      </c>
      <c r="AA288" s="67">
        <f t="shared" si="83"/>
        <v>0.97777777777777775</v>
      </c>
      <c r="AB288" s="67">
        <f t="shared" si="84"/>
        <v>1</v>
      </c>
      <c r="AC288" s="67">
        <f t="shared" si="85"/>
        <v>0.9555555555555556</v>
      </c>
      <c r="AD288" s="67">
        <f t="shared" si="86"/>
        <v>0.97777777777777775</v>
      </c>
      <c r="AE288" s="67">
        <f t="shared" si="87"/>
        <v>0.9555555555555556</v>
      </c>
    </row>
    <row r="289" spans="1:31">
      <c r="A289" s="40">
        <f>'бланки '!D293</f>
        <v>290</v>
      </c>
      <c r="B289" s="86" t="str">
        <f>'бланки '!C293</f>
        <v>Муниципальное бюджетное общеобразовательное учреждение «Протасовская основная общеобразовательная школа» Покровского района Орловской области</v>
      </c>
      <c r="C289" s="83">
        <v>13</v>
      </c>
      <c r="D289" s="83">
        <v>11</v>
      </c>
      <c r="E289" s="83">
        <v>11</v>
      </c>
      <c r="F289" s="83">
        <v>3</v>
      </c>
      <c r="G289" s="83">
        <v>3</v>
      </c>
      <c r="H289" s="83">
        <v>13</v>
      </c>
      <c r="I289" s="83">
        <v>1</v>
      </c>
      <c r="J289" s="83">
        <v>1</v>
      </c>
      <c r="K289" s="83">
        <v>13</v>
      </c>
      <c r="L289" s="83">
        <v>13</v>
      </c>
      <c r="M289" s="83">
        <v>11</v>
      </c>
      <c r="N289" s="83">
        <v>11</v>
      </c>
      <c r="O289" s="83">
        <v>13</v>
      </c>
      <c r="P289" s="83">
        <v>13</v>
      </c>
      <c r="Q289" s="83">
        <v>13</v>
      </c>
      <c r="R289" s="83">
        <f t="shared" si="90"/>
        <v>290</v>
      </c>
      <c r="S289" s="83">
        <f t="shared" si="88"/>
        <v>13</v>
      </c>
      <c r="T289" s="88">
        <f t="shared" si="89"/>
        <v>290</v>
      </c>
      <c r="U289" s="88" t="str">
        <f t="shared" si="77"/>
        <v>Муниципальное бюджетное общеобразовательное учреждение «Протасовская основная общеобразовательная школа» Покровского района Орловской области</v>
      </c>
      <c r="V289" s="67">
        <f t="shared" si="78"/>
        <v>1</v>
      </c>
      <c r="W289" s="67">
        <f t="shared" si="79"/>
        <v>1</v>
      </c>
      <c r="X289" s="67">
        <f t="shared" si="80"/>
        <v>1</v>
      </c>
      <c r="Y289" s="67">
        <f t="shared" si="81"/>
        <v>1</v>
      </c>
      <c r="Z289" s="67">
        <f t="shared" si="82"/>
        <v>1</v>
      </c>
      <c r="AA289" s="67">
        <f t="shared" si="83"/>
        <v>1</v>
      </c>
      <c r="AB289" s="67">
        <f t="shared" si="84"/>
        <v>1</v>
      </c>
      <c r="AC289" s="67">
        <f t="shared" si="85"/>
        <v>1</v>
      </c>
      <c r="AD289" s="67">
        <f t="shared" si="86"/>
        <v>1</v>
      </c>
      <c r="AE289" s="67">
        <f t="shared" si="87"/>
        <v>1</v>
      </c>
    </row>
    <row r="290" spans="1:31">
      <c r="A290" s="40">
        <f>'бланки '!D294</f>
        <v>291</v>
      </c>
      <c r="B290" s="86" t="str">
        <f>'бланки '!C294</f>
        <v>Муниципальное бюджетное общеобразовательное учреждение «Вепринецкая основная общеобразовательная школа» Покровского района Орловской области</v>
      </c>
      <c r="C290" s="83">
        <v>22</v>
      </c>
      <c r="D290" s="83">
        <v>21</v>
      </c>
      <c r="E290" s="83">
        <v>21</v>
      </c>
      <c r="F290" s="83">
        <v>21</v>
      </c>
      <c r="G290" s="83">
        <v>21</v>
      </c>
      <c r="H290" s="83">
        <v>22</v>
      </c>
      <c r="I290" s="83">
        <v>1</v>
      </c>
      <c r="J290" s="83">
        <v>1</v>
      </c>
      <c r="K290" s="83">
        <v>22</v>
      </c>
      <c r="L290" s="83">
        <v>22</v>
      </c>
      <c r="M290" s="83">
        <v>22</v>
      </c>
      <c r="N290" s="83">
        <v>22</v>
      </c>
      <c r="O290" s="83">
        <v>22</v>
      </c>
      <c r="P290" s="83">
        <v>22</v>
      </c>
      <c r="Q290" s="83">
        <v>22</v>
      </c>
      <c r="R290" s="83">
        <f t="shared" si="90"/>
        <v>291</v>
      </c>
      <c r="S290" s="83">
        <f t="shared" si="88"/>
        <v>22</v>
      </c>
      <c r="T290" s="88">
        <f t="shared" si="89"/>
        <v>291</v>
      </c>
      <c r="U290" s="88" t="str">
        <f t="shared" si="77"/>
        <v>Муниципальное бюджетное общеобразовательное учреждение «Вепринецкая основная общеобразовательная школа» Покровского района Орловской области</v>
      </c>
      <c r="V290" s="67">
        <f t="shared" si="78"/>
        <v>1</v>
      </c>
      <c r="W290" s="67">
        <f t="shared" si="79"/>
        <v>1</v>
      </c>
      <c r="X290" s="67">
        <f t="shared" si="80"/>
        <v>1</v>
      </c>
      <c r="Y290" s="67">
        <f t="shared" si="81"/>
        <v>1</v>
      </c>
      <c r="Z290" s="67">
        <f t="shared" si="82"/>
        <v>1</v>
      </c>
      <c r="AA290" s="67">
        <f t="shared" si="83"/>
        <v>1</v>
      </c>
      <c r="AB290" s="67">
        <f t="shared" si="84"/>
        <v>1</v>
      </c>
      <c r="AC290" s="67">
        <f t="shared" si="85"/>
        <v>1</v>
      </c>
      <c r="AD290" s="67">
        <f t="shared" si="86"/>
        <v>1</v>
      </c>
      <c r="AE290" s="67">
        <f t="shared" si="87"/>
        <v>1</v>
      </c>
    </row>
    <row r="291" spans="1:31">
      <c r="A291" s="40">
        <f>'бланки '!D295</f>
        <v>292</v>
      </c>
      <c r="B291" s="86" t="str">
        <f>'бланки '!C295</f>
        <v>Муниципальное бюджетное общеобразовательное учреждение «Никольская основная общеобразовательная школа» Покровского района Орловской области</v>
      </c>
      <c r="C291" s="83">
        <v>18</v>
      </c>
      <c r="D291" s="83">
        <v>17</v>
      </c>
      <c r="E291" s="83">
        <v>17</v>
      </c>
      <c r="F291" s="83">
        <v>18</v>
      </c>
      <c r="G291" s="83">
        <v>18</v>
      </c>
      <c r="H291" s="83">
        <v>18</v>
      </c>
      <c r="I291" s="83">
        <v>9</v>
      </c>
      <c r="J291" s="83">
        <v>9</v>
      </c>
      <c r="K291" s="83">
        <v>18</v>
      </c>
      <c r="L291" s="83">
        <v>18</v>
      </c>
      <c r="M291" s="83">
        <v>18</v>
      </c>
      <c r="N291" s="83">
        <v>18</v>
      </c>
      <c r="O291" s="83">
        <v>18</v>
      </c>
      <c r="P291" s="83">
        <v>18</v>
      </c>
      <c r="Q291" s="83">
        <v>18</v>
      </c>
      <c r="R291" s="83">
        <f t="shared" si="90"/>
        <v>292</v>
      </c>
      <c r="S291" s="83">
        <f t="shared" si="88"/>
        <v>18</v>
      </c>
      <c r="T291" s="88">
        <f t="shared" si="89"/>
        <v>292</v>
      </c>
      <c r="U291" s="88" t="str">
        <f t="shared" si="77"/>
        <v>Муниципальное бюджетное общеобразовательное учреждение «Никольская основная общеобразовательная школа» Покровского района Орловской области</v>
      </c>
      <c r="V291" s="67">
        <f t="shared" si="78"/>
        <v>1</v>
      </c>
      <c r="W291" s="67">
        <f t="shared" si="79"/>
        <v>1</v>
      </c>
      <c r="X291" s="67">
        <f t="shared" si="80"/>
        <v>1</v>
      </c>
      <c r="Y291" s="67">
        <f t="shared" si="81"/>
        <v>1</v>
      </c>
      <c r="Z291" s="67">
        <f t="shared" si="82"/>
        <v>1</v>
      </c>
      <c r="AA291" s="67">
        <f t="shared" si="83"/>
        <v>1</v>
      </c>
      <c r="AB291" s="67">
        <f t="shared" si="84"/>
        <v>1</v>
      </c>
      <c r="AC291" s="67">
        <f t="shared" si="85"/>
        <v>1</v>
      </c>
      <c r="AD291" s="67">
        <f t="shared" si="86"/>
        <v>1</v>
      </c>
      <c r="AE291" s="67">
        <f t="shared" si="87"/>
        <v>1</v>
      </c>
    </row>
    <row r="292" spans="1:31">
      <c r="A292" s="40">
        <f>'бланки '!D296</f>
        <v>293</v>
      </c>
      <c r="B292" s="86" t="str">
        <f>'бланки '!C296</f>
        <v>Муниципальное бюджетное общеобразовательное учреждение «Трудкинская средняя общеобразовательная школа» Покровского района Орловской области</v>
      </c>
      <c r="C292" s="83">
        <v>20</v>
      </c>
      <c r="D292" s="83">
        <v>20</v>
      </c>
      <c r="E292" s="83">
        <v>20</v>
      </c>
      <c r="F292" s="83">
        <v>14</v>
      </c>
      <c r="G292" s="83">
        <v>14</v>
      </c>
      <c r="H292" s="83">
        <v>19</v>
      </c>
      <c r="I292" s="83">
        <v>1</v>
      </c>
      <c r="J292" s="83">
        <v>1</v>
      </c>
      <c r="K292" s="83">
        <v>20</v>
      </c>
      <c r="L292" s="83">
        <v>20</v>
      </c>
      <c r="M292" s="83">
        <v>17</v>
      </c>
      <c r="N292" s="83">
        <v>17</v>
      </c>
      <c r="O292" s="83">
        <v>20</v>
      </c>
      <c r="P292" s="83">
        <v>20</v>
      </c>
      <c r="Q292" s="83">
        <v>19</v>
      </c>
      <c r="R292" s="83">
        <f t="shared" si="90"/>
        <v>293</v>
      </c>
      <c r="S292" s="83">
        <f t="shared" si="88"/>
        <v>19</v>
      </c>
      <c r="T292" s="88">
        <f t="shared" si="89"/>
        <v>293</v>
      </c>
      <c r="U292" s="88" t="str">
        <f t="shared" si="77"/>
        <v>Муниципальное бюджетное общеобразовательное учреждение «Трудкинская средняя общеобразовательная школа» Покровского района Орловской области</v>
      </c>
      <c r="V292" s="67">
        <f t="shared" si="78"/>
        <v>1</v>
      </c>
      <c r="W292" s="67">
        <f t="shared" si="79"/>
        <v>1</v>
      </c>
      <c r="X292" s="67">
        <f t="shared" si="80"/>
        <v>0.95</v>
      </c>
      <c r="Y292" s="67">
        <f t="shared" si="81"/>
        <v>1</v>
      </c>
      <c r="Z292" s="67">
        <f t="shared" si="82"/>
        <v>1</v>
      </c>
      <c r="AA292" s="67">
        <f t="shared" si="83"/>
        <v>1</v>
      </c>
      <c r="AB292" s="67">
        <f t="shared" si="84"/>
        <v>1</v>
      </c>
      <c r="AC292" s="67">
        <f t="shared" si="85"/>
        <v>1</v>
      </c>
      <c r="AD292" s="67">
        <f t="shared" si="86"/>
        <v>1</v>
      </c>
      <c r="AE292" s="67">
        <f t="shared" si="87"/>
        <v>0.95</v>
      </c>
    </row>
    <row r="293" spans="1:31">
      <c r="A293" s="40">
        <f>'бланки '!D297</f>
        <v>294</v>
      </c>
      <c r="B293" s="86" t="str">
        <f>'бланки '!C297</f>
        <v>Муниципальное бюджетное общеобразовательное учреждение «Внуковская основная общеобразовательная школа» Покровского района Орловской области</v>
      </c>
      <c r="C293" s="83">
        <v>14</v>
      </c>
      <c r="D293" s="83">
        <v>14</v>
      </c>
      <c r="E293" s="83">
        <v>14</v>
      </c>
      <c r="F293" s="83">
        <v>11</v>
      </c>
      <c r="G293" s="83">
        <v>11</v>
      </c>
      <c r="H293" s="83">
        <v>14</v>
      </c>
      <c r="I293" s="83">
        <v>1</v>
      </c>
      <c r="J293" s="83">
        <v>1</v>
      </c>
      <c r="K293" s="83">
        <v>14</v>
      </c>
      <c r="L293" s="83">
        <v>14</v>
      </c>
      <c r="M293" s="83">
        <v>14</v>
      </c>
      <c r="N293" s="83">
        <v>14</v>
      </c>
      <c r="O293" s="83">
        <v>14</v>
      </c>
      <c r="P293" s="83">
        <v>14</v>
      </c>
      <c r="Q293" s="83">
        <v>14</v>
      </c>
      <c r="R293" s="83">
        <f t="shared" si="90"/>
        <v>294</v>
      </c>
      <c r="S293" s="83">
        <f t="shared" si="88"/>
        <v>14</v>
      </c>
      <c r="T293" s="88">
        <f t="shared" si="89"/>
        <v>294</v>
      </c>
      <c r="U293" s="88" t="str">
        <f t="shared" si="77"/>
        <v>Муниципальное бюджетное общеобразовательное учреждение «Внуковская основная общеобразовательная школа» Покровского района Орловской области</v>
      </c>
      <c r="V293" s="67">
        <f t="shared" si="78"/>
        <v>1</v>
      </c>
      <c r="W293" s="67">
        <f t="shared" si="79"/>
        <v>1</v>
      </c>
      <c r="X293" s="67">
        <f t="shared" si="80"/>
        <v>1</v>
      </c>
      <c r="Y293" s="67">
        <f t="shared" si="81"/>
        <v>1</v>
      </c>
      <c r="Z293" s="67">
        <f t="shared" si="82"/>
        <v>1</v>
      </c>
      <c r="AA293" s="67">
        <f t="shared" si="83"/>
        <v>1</v>
      </c>
      <c r="AB293" s="67">
        <f t="shared" si="84"/>
        <v>1</v>
      </c>
      <c r="AC293" s="67">
        <f t="shared" si="85"/>
        <v>1</v>
      </c>
      <c r="AD293" s="67">
        <f t="shared" si="86"/>
        <v>1</v>
      </c>
      <c r="AE293" s="67">
        <f t="shared" si="87"/>
        <v>1</v>
      </c>
    </row>
    <row r="294" spans="1:31">
      <c r="A294" s="40">
        <f>'бланки '!D298</f>
        <v>295</v>
      </c>
      <c r="B294" s="86" t="str">
        <f>'бланки '!C298</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4" s="83">
        <v>19</v>
      </c>
      <c r="D294" s="83">
        <v>19</v>
      </c>
      <c r="E294" s="83">
        <v>19</v>
      </c>
      <c r="F294" s="83">
        <v>17</v>
      </c>
      <c r="G294" s="83">
        <v>17</v>
      </c>
      <c r="H294" s="83">
        <v>19</v>
      </c>
      <c r="I294" s="83">
        <v>6</v>
      </c>
      <c r="J294" s="83">
        <v>5</v>
      </c>
      <c r="K294" s="83">
        <v>19</v>
      </c>
      <c r="L294" s="83">
        <v>19</v>
      </c>
      <c r="M294" s="83">
        <v>19</v>
      </c>
      <c r="N294" s="83">
        <v>19</v>
      </c>
      <c r="O294" s="83">
        <v>19</v>
      </c>
      <c r="P294" s="83">
        <v>19</v>
      </c>
      <c r="Q294" s="83">
        <v>19</v>
      </c>
      <c r="R294" s="83">
        <f t="shared" si="90"/>
        <v>295</v>
      </c>
      <c r="S294" s="83">
        <f t="shared" si="88"/>
        <v>19</v>
      </c>
      <c r="T294" s="88">
        <f t="shared" si="89"/>
        <v>295</v>
      </c>
      <c r="U294" s="88" t="str">
        <f t="shared" si="77"/>
        <v>Муниципальное бюджетное общеобразовательное учреждение «Тимирязевская основная общеобразовательная школа» Покровского района Орловской области</v>
      </c>
      <c r="V294" s="67">
        <f t="shared" si="78"/>
        <v>1</v>
      </c>
      <c r="W294" s="67">
        <f t="shared" si="79"/>
        <v>1</v>
      </c>
      <c r="X294" s="67">
        <f t="shared" si="80"/>
        <v>1</v>
      </c>
      <c r="Y294" s="67">
        <f t="shared" si="81"/>
        <v>0.83333333333333337</v>
      </c>
      <c r="Z294" s="67">
        <f t="shared" si="82"/>
        <v>1</v>
      </c>
      <c r="AA294" s="67">
        <f t="shared" si="83"/>
        <v>1</v>
      </c>
      <c r="AB294" s="67">
        <f t="shared" si="84"/>
        <v>1</v>
      </c>
      <c r="AC294" s="67">
        <f t="shared" si="85"/>
        <v>1</v>
      </c>
      <c r="AD294" s="67">
        <f t="shared" si="86"/>
        <v>1</v>
      </c>
      <c r="AE294" s="67">
        <f t="shared" si="87"/>
        <v>1</v>
      </c>
    </row>
    <row r="295" spans="1:31">
      <c r="A295" s="40">
        <f>'бланки '!D299</f>
        <v>296</v>
      </c>
      <c r="B295" s="86" t="str">
        <f>'бланки '!C299</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5" s="83">
        <v>574</v>
      </c>
      <c r="D295" s="83">
        <v>488</v>
      </c>
      <c r="E295" s="83">
        <v>479</v>
      </c>
      <c r="F295" s="83">
        <v>495</v>
      </c>
      <c r="G295" s="83">
        <v>483</v>
      </c>
      <c r="H295" s="83">
        <v>551</v>
      </c>
      <c r="I295" s="83">
        <v>339</v>
      </c>
      <c r="J295" s="83">
        <v>321</v>
      </c>
      <c r="K295" s="83">
        <v>574</v>
      </c>
      <c r="L295" s="83">
        <v>572</v>
      </c>
      <c r="M295" s="83">
        <v>481</v>
      </c>
      <c r="N295" s="83">
        <v>462</v>
      </c>
      <c r="O295" s="83">
        <v>563</v>
      </c>
      <c r="P295" s="83">
        <v>559</v>
      </c>
      <c r="Q295" s="83">
        <v>571</v>
      </c>
      <c r="R295" s="83">
        <f t="shared" si="90"/>
        <v>296</v>
      </c>
      <c r="S295" s="83">
        <f t="shared" si="88"/>
        <v>551</v>
      </c>
      <c r="T295" s="88">
        <f t="shared" si="89"/>
        <v>296</v>
      </c>
      <c r="U295" s="88" t="str">
        <f t="shared" si="77"/>
        <v>Муниципальное бюджетное общеобразовательное учреждение «Глазуновская средняя общеобразовательная школа» Глазуновского района Орловской области</v>
      </c>
      <c r="V295" s="67">
        <f t="shared" si="78"/>
        <v>0.97575757575757571</v>
      </c>
      <c r="W295" s="67">
        <f t="shared" si="79"/>
        <v>0.98155737704918034</v>
      </c>
      <c r="X295" s="67">
        <f t="shared" si="80"/>
        <v>0.95993031358885017</v>
      </c>
      <c r="Y295" s="67">
        <f t="shared" si="81"/>
        <v>0.94690265486725667</v>
      </c>
      <c r="Z295" s="67">
        <f t="shared" si="82"/>
        <v>1</v>
      </c>
      <c r="AA295" s="67">
        <f t="shared" si="83"/>
        <v>0.99651567944250874</v>
      </c>
      <c r="AB295" s="67">
        <f t="shared" si="84"/>
        <v>0.96049896049896055</v>
      </c>
      <c r="AC295" s="67">
        <f t="shared" si="85"/>
        <v>0.98083623693379796</v>
      </c>
      <c r="AD295" s="67">
        <f t="shared" si="86"/>
        <v>0.97386759581881532</v>
      </c>
      <c r="AE295" s="67">
        <f t="shared" si="87"/>
        <v>0.99477351916376311</v>
      </c>
    </row>
    <row r="296" spans="1:31">
      <c r="A296" s="40">
        <f>'бланки '!D300</f>
        <v>297</v>
      </c>
      <c r="B296" s="86" t="str">
        <f>'бланки '!C300</f>
        <v>Муниципальное бюджетное общеобразовательное учреждение «Очкинская основная общеобразовательная школа» Глазуновского района Орловской области</v>
      </c>
      <c r="C296" s="83">
        <v>59</v>
      </c>
      <c r="D296" s="83">
        <v>55</v>
      </c>
      <c r="E296" s="83">
        <v>55</v>
      </c>
      <c r="F296" s="83">
        <v>52</v>
      </c>
      <c r="G296" s="83">
        <v>52</v>
      </c>
      <c r="H296" s="83">
        <v>58</v>
      </c>
      <c r="I296" s="83">
        <v>9</v>
      </c>
      <c r="J296" s="83">
        <v>9</v>
      </c>
      <c r="K296" s="83">
        <v>59</v>
      </c>
      <c r="L296" s="83">
        <v>59</v>
      </c>
      <c r="M296" s="83">
        <v>57</v>
      </c>
      <c r="N296" s="83">
        <v>57</v>
      </c>
      <c r="O296" s="83">
        <v>59</v>
      </c>
      <c r="P296" s="83">
        <v>59</v>
      </c>
      <c r="Q296" s="83">
        <v>59</v>
      </c>
      <c r="R296" s="83">
        <f t="shared" si="90"/>
        <v>297</v>
      </c>
      <c r="S296" s="83">
        <f t="shared" si="88"/>
        <v>58</v>
      </c>
      <c r="T296" s="88">
        <f t="shared" si="89"/>
        <v>297</v>
      </c>
      <c r="U296" s="88" t="str">
        <f t="shared" si="77"/>
        <v>Муниципальное бюджетное общеобразовательное учреждение «Очкинская основная общеобразовательная школа» Глазуновского района Орловской области</v>
      </c>
      <c r="V296" s="67">
        <f t="shared" si="78"/>
        <v>1</v>
      </c>
      <c r="W296" s="67">
        <f t="shared" si="79"/>
        <v>1</v>
      </c>
      <c r="X296" s="67">
        <f t="shared" si="80"/>
        <v>0.98305084745762716</v>
      </c>
      <c r="Y296" s="67">
        <f t="shared" si="81"/>
        <v>1</v>
      </c>
      <c r="Z296" s="67">
        <f t="shared" si="82"/>
        <v>1</v>
      </c>
      <c r="AA296" s="67">
        <f t="shared" si="83"/>
        <v>1</v>
      </c>
      <c r="AB296" s="67">
        <f t="shared" si="84"/>
        <v>1</v>
      </c>
      <c r="AC296" s="67">
        <f t="shared" si="85"/>
        <v>1</v>
      </c>
      <c r="AD296" s="67">
        <f t="shared" si="86"/>
        <v>1</v>
      </c>
      <c r="AE296" s="67">
        <f t="shared" si="87"/>
        <v>1</v>
      </c>
    </row>
    <row r="297" spans="1:31">
      <c r="A297" s="40">
        <f>'бланки '!D301</f>
        <v>298</v>
      </c>
      <c r="B297" s="86" t="str">
        <f>'бланки '!C301</f>
        <v>Муниципальное бюджетное общеобразовательное учреждение «Тагинская средняя общеобразовательная школа» Глазуновского района Орловской области</v>
      </c>
      <c r="C297" s="83">
        <v>63</v>
      </c>
      <c r="D297" s="83">
        <v>59</v>
      </c>
      <c r="E297" s="83">
        <v>59</v>
      </c>
      <c r="F297" s="83">
        <v>61</v>
      </c>
      <c r="G297" s="83">
        <v>61</v>
      </c>
      <c r="H297" s="83">
        <v>63</v>
      </c>
      <c r="I297" s="83">
        <v>11</v>
      </c>
      <c r="J297" s="83">
        <v>11</v>
      </c>
      <c r="K297" s="83">
        <v>63</v>
      </c>
      <c r="L297" s="83">
        <v>63</v>
      </c>
      <c r="M297" s="83">
        <v>61</v>
      </c>
      <c r="N297" s="83">
        <v>61</v>
      </c>
      <c r="O297" s="83">
        <v>63</v>
      </c>
      <c r="P297" s="83">
        <v>63</v>
      </c>
      <c r="Q297" s="83">
        <v>63</v>
      </c>
      <c r="R297" s="83">
        <f t="shared" si="90"/>
        <v>298</v>
      </c>
      <c r="S297" s="83">
        <f t="shared" si="88"/>
        <v>63</v>
      </c>
      <c r="T297" s="88">
        <f t="shared" si="89"/>
        <v>298</v>
      </c>
      <c r="U297" s="88" t="str">
        <f t="shared" si="77"/>
        <v>Муниципальное бюджетное общеобразовательное учреждение «Тагинская средняя общеобразовательная школа» Глазуновского района Орловской области</v>
      </c>
      <c r="V297" s="67">
        <f t="shared" si="78"/>
        <v>1</v>
      </c>
      <c r="W297" s="67">
        <f t="shared" si="79"/>
        <v>1</v>
      </c>
      <c r="X297" s="67">
        <f t="shared" si="80"/>
        <v>1</v>
      </c>
      <c r="Y297" s="67">
        <f t="shared" si="81"/>
        <v>1</v>
      </c>
      <c r="Z297" s="67">
        <f t="shared" si="82"/>
        <v>1</v>
      </c>
      <c r="AA297" s="67">
        <f t="shared" si="83"/>
        <v>1</v>
      </c>
      <c r="AB297" s="67">
        <f t="shared" si="84"/>
        <v>1</v>
      </c>
      <c r="AC297" s="67">
        <f t="shared" si="85"/>
        <v>1</v>
      </c>
      <c r="AD297" s="67">
        <f t="shared" si="86"/>
        <v>1</v>
      </c>
      <c r="AE297" s="67">
        <f t="shared" si="87"/>
        <v>1</v>
      </c>
    </row>
    <row r="298" spans="1:31">
      <c r="A298" s="40">
        <f>'бланки '!D302</f>
        <v>299</v>
      </c>
      <c r="B298" s="86" t="str">
        <f>'бланки '!C302</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298" s="83">
        <v>63</v>
      </c>
      <c r="D298" s="83">
        <v>61</v>
      </c>
      <c r="E298" s="83">
        <v>61</v>
      </c>
      <c r="F298" s="83">
        <v>61</v>
      </c>
      <c r="G298" s="83">
        <v>61</v>
      </c>
      <c r="H298" s="83">
        <v>63</v>
      </c>
      <c r="I298" s="83">
        <v>6</v>
      </c>
      <c r="J298" s="83">
        <v>5</v>
      </c>
      <c r="K298" s="83">
        <v>63</v>
      </c>
      <c r="L298" s="83">
        <v>62</v>
      </c>
      <c r="M298" s="83">
        <v>62</v>
      </c>
      <c r="N298" s="83">
        <v>62</v>
      </c>
      <c r="O298" s="83">
        <v>61</v>
      </c>
      <c r="P298" s="83">
        <v>63</v>
      </c>
      <c r="Q298" s="83">
        <v>63</v>
      </c>
      <c r="R298" s="83">
        <f t="shared" si="90"/>
        <v>299</v>
      </c>
      <c r="S298" s="83">
        <f t="shared" si="88"/>
        <v>63</v>
      </c>
      <c r="T298" s="88">
        <f t="shared" si="89"/>
        <v>299</v>
      </c>
      <c r="U298" s="88" t="str">
        <f t="shared" si="77"/>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V298" s="67">
        <f t="shared" si="78"/>
        <v>1</v>
      </c>
      <c r="W298" s="67">
        <f t="shared" si="79"/>
        <v>1</v>
      </c>
      <c r="X298" s="67">
        <f t="shared" si="80"/>
        <v>1</v>
      </c>
      <c r="Y298" s="67">
        <f t="shared" si="81"/>
        <v>0.83333333333333337</v>
      </c>
      <c r="Z298" s="67">
        <f t="shared" si="82"/>
        <v>1</v>
      </c>
      <c r="AA298" s="67">
        <f t="shared" si="83"/>
        <v>0.98412698412698407</v>
      </c>
      <c r="AB298" s="67">
        <f t="shared" si="84"/>
        <v>1</v>
      </c>
      <c r="AC298" s="67">
        <f t="shared" si="85"/>
        <v>0.96825396825396826</v>
      </c>
      <c r="AD298" s="67">
        <f t="shared" si="86"/>
        <v>1</v>
      </c>
      <c r="AE298" s="67">
        <f t="shared" si="87"/>
        <v>1</v>
      </c>
    </row>
    <row r="299" spans="1:31">
      <c r="A299" s="40">
        <f>'бланки '!D303</f>
        <v>300</v>
      </c>
      <c r="B299" s="86" t="str">
        <f>'бланки '!C303</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299" s="83">
        <v>40</v>
      </c>
      <c r="D299" s="83">
        <v>38</v>
      </c>
      <c r="E299" s="83">
        <v>37</v>
      </c>
      <c r="F299" s="83">
        <v>35</v>
      </c>
      <c r="G299" s="83">
        <v>35</v>
      </c>
      <c r="H299" s="83">
        <v>40</v>
      </c>
      <c r="I299" s="83">
        <v>15</v>
      </c>
      <c r="J299" s="83">
        <v>14</v>
      </c>
      <c r="K299" s="83">
        <v>40</v>
      </c>
      <c r="L299" s="83">
        <v>38</v>
      </c>
      <c r="M299" s="83">
        <v>35</v>
      </c>
      <c r="N299" s="83">
        <v>34</v>
      </c>
      <c r="O299" s="83">
        <v>39</v>
      </c>
      <c r="P299" s="83">
        <v>40</v>
      </c>
      <c r="Q299" s="83">
        <v>38</v>
      </c>
      <c r="R299" s="83">
        <f t="shared" si="90"/>
        <v>300</v>
      </c>
      <c r="S299" s="83">
        <f t="shared" si="88"/>
        <v>40</v>
      </c>
      <c r="T299" s="88">
        <f t="shared" si="89"/>
        <v>300</v>
      </c>
      <c r="U299" s="88" t="str">
        <f t="shared" si="77"/>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V299" s="67">
        <f t="shared" si="78"/>
        <v>1</v>
      </c>
      <c r="W299" s="67">
        <f t="shared" si="79"/>
        <v>0.97368421052631582</v>
      </c>
      <c r="X299" s="67">
        <f t="shared" si="80"/>
        <v>1</v>
      </c>
      <c r="Y299" s="67">
        <f t="shared" si="81"/>
        <v>0.93333333333333335</v>
      </c>
      <c r="Z299" s="67">
        <f t="shared" si="82"/>
        <v>1</v>
      </c>
      <c r="AA299" s="67">
        <f t="shared" si="83"/>
        <v>0.95</v>
      </c>
      <c r="AB299" s="67">
        <f t="shared" si="84"/>
        <v>0.97142857142857142</v>
      </c>
      <c r="AC299" s="67">
        <f t="shared" si="85"/>
        <v>0.97499999999999998</v>
      </c>
      <c r="AD299" s="67">
        <f t="shared" si="86"/>
        <v>1</v>
      </c>
      <c r="AE299" s="67">
        <f t="shared" si="87"/>
        <v>0.95</v>
      </c>
    </row>
    <row r="300" spans="1:31">
      <c r="A300" s="40">
        <f>'бланки '!D304</f>
        <v>301</v>
      </c>
      <c r="B300" s="86" t="str">
        <f>'бланки '!C304</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0" s="83">
        <v>22</v>
      </c>
      <c r="D300" s="83">
        <v>20</v>
      </c>
      <c r="E300" s="83">
        <v>20</v>
      </c>
      <c r="F300" s="83">
        <v>21</v>
      </c>
      <c r="G300" s="83">
        <v>20</v>
      </c>
      <c r="H300" s="83">
        <v>22</v>
      </c>
      <c r="I300" s="83">
        <v>2</v>
      </c>
      <c r="J300" s="83">
        <v>2</v>
      </c>
      <c r="K300" s="83">
        <v>22</v>
      </c>
      <c r="L300" s="83">
        <v>22</v>
      </c>
      <c r="M300" s="83">
        <v>20</v>
      </c>
      <c r="N300" s="83">
        <v>20</v>
      </c>
      <c r="O300" s="83">
        <v>22</v>
      </c>
      <c r="P300" s="83">
        <v>22</v>
      </c>
      <c r="Q300" s="83">
        <v>22</v>
      </c>
      <c r="R300" s="83">
        <f t="shared" si="90"/>
        <v>301</v>
      </c>
      <c r="S300" s="83">
        <f t="shared" si="88"/>
        <v>22</v>
      </c>
      <c r="T300" s="88">
        <f t="shared" si="89"/>
        <v>301</v>
      </c>
      <c r="U300" s="88" t="str">
        <f t="shared" si="77"/>
        <v>Муниципальное бюджетное общеобразовательное учреждение «Гнилушинская средняя общеобразовательная школа» Глазуновского района Орловской области</v>
      </c>
      <c r="V300" s="67">
        <f t="shared" si="78"/>
        <v>0.95238095238095233</v>
      </c>
      <c r="W300" s="67">
        <f t="shared" si="79"/>
        <v>1</v>
      </c>
      <c r="X300" s="67">
        <f t="shared" si="80"/>
        <v>1</v>
      </c>
      <c r="Y300" s="67">
        <f t="shared" si="81"/>
        <v>1</v>
      </c>
      <c r="Z300" s="67">
        <f t="shared" si="82"/>
        <v>1</v>
      </c>
      <c r="AA300" s="67">
        <f t="shared" si="83"/>
        <v>1</v>
      </c>
      <c r="AB300" s="67">
        <f t="shared" si="84"/>
        <v>1</v>
      </c>
      <c r="AC300" s="67">
        <f t="shared" si="85"/>
        <v>1</v>
      </c>
      <c r="AD300" s="67">
        <f t="shared" si="86"/>
        <v>1</v>
      </c>
      <c r="AE300" s="67">
        <f t="shared" si="87"/>
        <v>1</v>
      </c>
    </row>
    <row r="301" spans="1:31">
      <c r="A301" s="40">
        <f>'бланки '!D305</f>
        <v>302</v>
      </c>
      <c r="B301" s="86" t="str">
        <f>'бланки '!C305</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1" s="83">
        <v>44</v>
      </c>
      <c r="D301" s="83">
        <v>43</v>
      </c>
      <c r="E301" s="83">
        <v>43</v>
      </c>
      <c r="F301" s="83">
        <v>34</v>
      </c>
      <c r="G301" s="83">
        <v>33</v>
      </c>
      <c r="H301" s="83">
        <v>42</v>
      </c>
      <c r="I301" s="83">
        <v>16</v>
      </c>
      <c r="J301" s="83">
        <v>15</v>
      </c>
      <c r="K301" s="83">
        <v>44</v>
      </c>
      <c r="L301" s="83">
        <v>43</v>
      </c>
      <c r="M301" s="83">
        <v>35</v>
      </c>
      <c r="N301" s="83">
        <v>35</v>
      </c>
      <c r="O301" s="83">
        <v>44</v>
      </c>
      <c r="P301" s="83">
        <v>43</v>
      </c>
      <c r="Q301" s="83">
        <v>44</v>
      </c>
      <c r="R301" s="83">
        <f t="shared" si="90"/>
        <v>302</v>
      </c>
      <c r="S301" s="83">
        <f t="shared" si="88"/>
        <v>42</v>
      </c>
      <c r="T301" s="88">
        <f t="shared" si="89"/>
        <v>302</v>
      </c>
      <c r="U301" s="88" t="str">
        <f t="shared" si="77"/>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V301" s="67">
        <f t="shared" si="78"/>
        <v>0.97058823529411764</v>
      </c>
      <c r="W301" s="67">
        <f t="shared" si="79"/>
        <v>1</v>
      </c>
      <c r="X301" s="67">
        <f t="shared" si="80"/>
        <v>0.95454545454545459</v>
      </c>
      <c r="Y301" s="67">
        <f t="shared" si="81"/>
        <v>0.9375</v>
      </c>
      <c r="Z301" s="67">
        <f t="shared" si="82"/>
        <v>1</v>
      </c>
      <c r="AA301" s="67">
        <f t="shared" si="83"/>
        <v>0.97727272727272729</v>
      </c>
      <c r="AB301" s="67">
        <f t="shared" si="84"/>
        <v>1</v>
      </c>
      <c r="AC301" s="67">
        <f t="shared" si="85"/>
        <v>1</v>
      </c>
      <c r="AD301" s="67">
        <f t="shared" si="86"/>
        <v>0.97727272727272729</v>
      </c>
      <c r="AE301" s="67">
        <f t="shared" si="87"/>
        <v>1</v>
      </c>
    </row>
    <row r="302" spans="1:31">
      <c r="A302" s="40">
        <f>'бланки '!D306</f>
        <v>303</v>
      </c>
      <c r="B302" s="86" t="str">
        <f>'бланки '!C306</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2" s="83">
        <v>440</v>
      </c>
      <c r="D302" s="83">
        <v>351</v>
      </c>
      <c r="E302" s="83">
        <v>351</v>
      </c>
      <c r="F302" s="83">
        <v>346</v>
      </c>
      <c r="G302" s="83">
        <v>333</v>
      </c>
      <c r="H302" s="83">
        <v>432</v>
      </c>
      <c r="I302" s="83">
        <v>237</v>
      </c>
      <c r="J302" s="83">
        <v>229</v>
      </c>
      <c r="K302" s="83">
        <v>437</v>
      </c>
      <c r="L302" s="83">
        <v>434</v>
      </c>
      <c r="M302" s="83">
        <v>386</v>
      </c>
      <c r="N302" s="83">
        <v>374</v>
      </c>
      <c r="O302" s="83">
        <v>431</v>
      </c>
      <c r="P302" s="83">
        <v>421</v>
      </c>
      <c r="Q302" s="83">
        <v>435</v>
      </c>
      <c r="R302" s="83">
        <f t="shared" si="90"/>
        <v>303</v>
      </c>
      <c r="S302" s="83">
        <f t="shared" si="88"/>
        <v>432</v>
      </c>
      <c r="T302" s="88">
        <f t="shared" si="89"/>
        <v>303</v>
      </c>
      <c r="U302" s="88" t="str">
        <f t="shared" si="77"/>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V302" s="67">
        <f t="shared" si="78"/>
        <v>0.96242774566473988</v>
      </c>
      <c r="W302" s="67">
        <f t="shared" si="79"/>
        <v>1</v>
      </c>
      <c r="X302" s="67">
        <f t="shared" si="80"/>
        <v>0.98181818181818181</v>
      </c>
      <c r="Y302" s="67">
        <f t="shared" si="81"/>
        <v>0.96624472573839659</v>
      </c>
      <c r="Z302" s="67">
        <f t="shared" si="82"/>
        <v>0.99318181818181817</v>
      </c>
      <c r="AA302" s="67">
        <f t="shared" si="83"/>
        <v>0.98636363636363633</v>
      </c>
      <c r="AB302" s="67">
        <f t="shared" si="84"/>
        <v>0.9689119170984456</v>
      </c>
      <c r="AC302" s="67">
        <f t="shared" si="85"/>
        <v>0.9795454545454545</v>
      </c>
      <c r="AD302" s="67">
        <f t="shared" si="86"/>
        <v>0.95681818181818179</v>
      </c>
      <c r="AE302" s="67">
        <f t="shared" si="87"/>
        <v>0.98863636363636365</v>
      </c>
    </row>
    <row r="303" spans="1:31">
      <c r="A303" s="40">
        <f>'бланки '!D307</f>
        <v>304</v>
      </c>
      <c r="B303" s="86" t="str">
        <f>'бланки '!C307</f>
        <v>Муниципальное бюджетное общеобразовательное учреждение - Богородицкая средняя общеобразовательная школа Хотынецкого района Орловской области</v>
      </c>
      <c r="C303" s="83">
        <v>100</v>
      </c>
      <c r="D303" s="83">
        <v>71</v>
      </c>
      <c r="E303" s="83">
        <v>70</v>
      </c>
      <c r="F303" s="83">
        <v>67</v>
      </c>
      <c r="G303" s="83">
        <v>67</v>
      </c>
      <c r="H303" s="83">
        <v>96</v>
      </c>
      <c r="I303" s="83">
        <v>11</v>
      </c>
      <c r="J303" s="83">
        <v>10</v>
      </c>
      <c r="K303" s="83">
        <v>95</v>
      </c>
      <c r="L303" s="83">
        <v>100</v>
      </c>
      <c r="M303" s="83">
        <v>81</v>
      </c>
      <c r="N303" s="83">
        <v>78</v>
      </c>
      <c r="O303" s="83">
        <v>98</v>
      </c>
      <c r="P303" s="83">
        <v>99</v>
      </c>
      <c r="Q303" s="83">
        <v>98</v>
      </c>
      <c r="R303" s="83">
        <f t="shared" si="90"/>
        <v>304</v>
      </c>
      <c r="S303" s="83">
        <f t="shared" si="88"/>
        <v>96</v>
      </c>
      <c r="T303" s="88">
        <f t="shared" si="89"/>
        <v>304</v>
      </c>
      <c r="U303" s="88" t="str">
        <f t="shared" si="77"/>
        <v>Муниципальное бюджетное общеобразовательное учреждение - Богородицкая средняя общеобразовательная школа Хотынецкого района Орловской области</v>
      </c>
      <c r="V303" s="67">
        <f t="shared" si="78"/>
        <v>1</v>
      </c>
      <c r="W303" s="67">
        <f t="shared" si="79"/>
        <v>0.9859154929577465</v>
      </c>
      <c r="X303" s="67">
        <f t="shared" si="80"/>
        <v>0.96</v>
      </c>
      <c r="Y303" s="67">
        <f t="shared" si="81"/>
        <v>0.90909090909090906</v>
      </c>
      <c r="Z303" s="67">
        <f t="shared" si="82"/>
        <v>0.95</v>
      </c>
      <c r="AA303" s="67">
        <f t="shared" si="83"/>
        <v>1</v>
      </c>
      <c r="AB303" s="67">
        <f t="shared" si="84"/>
        <v>0.96296296296296291</v>
      </c>
      <c r="AC303" s="67">
        <f t="shared" si="85"/>
        <v>0.98</v>
      </c>
      <c r="AD303" s="67">
        <f t="shared" si="86"/>
        <v>0.99</v>
      </c>
      <c r="AE303" s="67">
        <f t="shared" si="87"/>
        <v>0.98</v>
      </c>
    </row>
    <row r="304" spans="1:31">
      <c r="A304" s="40">
        <f>'бланки '!D308</f>
        <v>305</v>
      </c>
      <c r="B304" s="86" t="str">
        <f>'бланки '!C308</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4" s="83">
        <v>49</v>
      </c>
      <c r="D304" s="83">
        <v>36</v>
      </c>
      <c r="E304" s="83">
        <v>36</v>
      </c>
      <c r="F304" s="83">
        <v>33</v>
      </c>
      <c r="G304" s="83">
        <v>32</v>
      </c>
      <c r="H304" s="83">
        <v>48</v>
      </c>
      <c r="I304" s="83">
        <v>6</v>
      </c>
      <c r="J304" s="83">
        <v>5</v>
      </c>
      <c r="K304" s="83">
        <v>49</v>
      </c>
      <c r="L304" s="83">
        <v>49</v>
      </c>
      <c r="M304" s="83">
        <v>36</v>
      </c>
      <c r="N304" s="83">
        <v>35</v>
      </c>
      <c r="O304" s="83">
        <v>48</v>
      </c>
      <c r="P304" s="83">
        <v>48</v>
      </c>
      <c r="Q304" s="83">
        <v>49</v>
      </c>
      <c r="R304" s="83">
        <f t="shared" si="90"/>
        <v>305</v>
      </c>
      <c r="S304" s="83">
        <f t="shared" si="88"/>
        <v>48</v>
      </c>
      <c r="T304" s="88">
        <f t="shared" si="89"/>
        <v>305</v>
      </c>
      <c r="U304" s="88" t="str">
        <f t="shared" si="77"/>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V304" s="67">
        <f t="shared" si="78"/>
        <v>0.96969696969696972</v>
      </c>
      <c r="W304" s="67">
        <f t="shared" si="79"/>
        <v>1</v>
      </c>
      <c r="X304" s="67">
        <f t="shared" si="80"/>
        <v>0.97959183673469385</v>
      </c>
      <c r="Y304" s="67">
        <f t="shared" si="81"/>
        <v>0.83333333333333337</v>
      </c>
      <c r="Z304" s="67">
        <f t="shared" si="82"/>
        <v>1</v>
      </c>
      <c r="AA304" s="67">
        <f t="shared" si="83"/>
        <v>1</v>
      </c>
      <c r="AB304" s="67">
        <f t="shared" si="84"/>
        <v>0.97222222222222221</v>
      </c>
      <c r="AC304" s="67">
        <f t="shared" si="85"/>
        <v>0.97959183673469385</v>
      </c>
      <c r="AD304" s="67">
        <f t="shared" si="86"/>
        <v>0.97959183673469385</v>
      </c>
      <c r="AE304" s="67">
        <f t="shared" si="87"/>
        <v>1</v>
      </c>
    </row>
    <row r="305" spans="1:31">
      <c r="A305" s="40">
        <f>'бланки '!D309</f>
        <v>306</v>
      </c>
      <c r="B305" s="86" t="str">
        <f>'бланки '!C309</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5" s="83">
        <v>39</v>
      </c>
      <c r="D305" s="83">
        <v>39</v>
      </c>
      <c r="E305" s="83">
        <v>39</v>
      </c>
      <c r="F305" s="83">
        <v>38</v>
      </c>
      <c r="G305" s="83">
        <v>38</v>
      </c>
      <c r="H305" s="83">
        <v>38</v>
      </c>
      <c r="I305" s="83">
        <v>4</v>
      </c>
      <c r="J305" s="83">
        <v>4</v>
      </c>
      <c r="K305" s="83">
        <v>39</v>
      </c>
      <c r="L305" s="83">
        <v>39</v>
      </c>
      <c r="M305" s="83">
        <v>31</v>
      </c>
      <c r="N305" s="83">
        <v>31</v>
      </c>
      <c r="O305" s="83">
        <v>39</v>
      </c>
      <c r="P305" s="83">
        <v>39</v>
      </c>
      <c r="Q305" s="83">
        <v>39</v>
      </c>
      <c r="R305" s="83">
        <f t="shared" si="90"/>
        <v>306</v>
      </c>
      <c r="S305" s="83">
        <f t="shared" si="88"/>
        <v>38</v>
      </c>
      <c r="T305" s="88">
        <f t="shared" si="89"/>
        <v>306</v>
      </c>
      <c r="U305" s="88" t="str">
        <f t="shared" si="77"/>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V305" s="67">
        <f t="shared" si="78"/>
        <v>1</v>
      </c>
      <c r="W305" s="67">
        <f t="shared" si="79"/>
        <v>1</v>
      </c>
      <c r="X305" s="67">
        <f t="shared" si="80"/>
        <v>0.97435897435897434</v>
      </c>
      <c r="Y305" s="67">
        <f t="shared" si="81"/>
        <v>1</v>
      </c>
      <c r="Z305" s="67">
        <f t="shared" si="82"/>
        <v>1</v>
      </c>
      <c r="AA305" s="67">
        <f t="shared" si="83"/>
        <v>1</v>
      </c>
      <c r="AB305" s="67">
        <f t="shared" si="84"/>
        <v>1</v>
      </c>
      <c r="AC305" s="67">
        <f t="shared" si="85"/>
        <v>1</v>
      </c>
      <c r="AD305" s="67">
        <f t="shared" si="86"/>
        <v>1</v>
      </c>
      <c r="AE305" s="67">
        <f t="shared" si="87"/>
        <v>1</v>
      </c>
    </row>
    <row r="306" spans="1:31">
      <c r="A306" s="40">
        <f>'бланки '!D310</f>
        <v>307</v>
      </c>
      <c r="B306" s="86" t="str">
        <f>'бланки '!C310</f>
        <v>Муниципальное бюджетное общеобразовательное учреждение - Ильинская средняя общеобразовательная школа Хотынецкого района Орловской области</v>
      </c>
      <c r="C306" s="83">
        <v>73</v>
      </c>
      <c r="D306" s="83">
        <v>72</v>
      </c>
      <c r="E306" s="83">
        <v>72</v>
      </c>
      <c r="F306" s="83">
        <v>72</v>
      </c>
      <c r="G306" s="83">
        <v>72</v>
      </c>
      <c r="H306" s="83">
        <v>73</v>
      </c>
      <c r="I306" s="83">
        <v>12</v>
      </c>
      <c r="J306" s="83">
        <v>12</v>
      </c>
      <c r="K306" s="83">
        <v>73</v>
      </c>
      <c r="L306" s="83">
        <v>73</v>
      </c>
      <c r="M306" s="83">
        <v>72</v>
      </c>
      <c r="N306" s="83">
        <v>72</v>
      </c>
      <c r="O306" s="83">
        <v>73</v>
      </c>
      <c r="P306" s="83">
        <v>73</v>
      </c>
      <c r="Q306" s="83">
        <v>73</v>
      </c>
      <c r="R306" s="83">
        <f t="shared" si="90"/>
        <v>307</v>
      </c>
      <c r="S306" s="83">
        <f t="shared" si="88"/>
        <v>73</v>
      </c>
      <c r="T306" s="88">
        <f t="shared" si="89"/>
        <v>307</v>
      </c>
      <c r="U306" s="88" t="str">
        <f t="shared" si="77"/>
        <v>Муниципальное бюджетное общеобразовательное учреждение - Ильинская средняя общеобразовательная школа Хотынецкого района Орловской области</v>
      </c>
      <c r="V306" s="67">
        <f t="shared" si="78"/>
        <v>1</v>
      </c>
      <c r="W306" s="67">
        <f t="shared" si="79"/>
        <v>1</v>
      </c>
      <c r="X306" s="67">
        <f t="shared" si="80"/>
        <v>1</v>
      </c>
      <c r="Y306" s="67">
        <f t="shared" si="81"/>
        <v>1</v>
      </c>
      <c r="Z306" s="67">
        <f t="shared" si="82"/>
        <v>1</v>
      </c>
      <c r="AA306" s="67">
        <f t="shared" si="83"/>
        <v>1</v>
      </c>
      <c r="AB306" s="67">
        <f t="shared" si="84"/>
        <v>1</v>
      </c>
      <c r="AC306" s="67">
        <f t="shared" si="85"/>
        <v>1</v>
      </c>
      <c r="AD306" s="67">
        <f t="shared" si="86"/>
        <v>1</v>
      </c>
      <c r="AE306" s="67">
        <f t="shared" si="87"/>
        <v>1</v>
      </c>
    </row>
    <row r="307" spans="1:31">
      <c r="A307" s="40">
        <f>'бланки '!D311</f>
        <v>308</v>
      </c>
      <c r="B307" s="86" t="str">
        <f>'бланки '!C311</f>
        <v>Муниципальное бюджетное общеобразовательное учреждение - Жудерская средняя общеобразовательная школа Хотынецкого района Орловской области</v>
      </c>
      <c r="C307" s="83">
        <v>41</v>
      </c>
      <c r="D307" s="83">
        <v>29</v>
      </c>
      <c r="E307" s="83">
        <v>29</v>
      </c>
      <c r="F307" s="83">
        <v>30</v>
      </c>
      <c r="G307" s="83">
        <v>30</v>
      </c>
      <c r="H307" s="83">
        <v>39</v>
      </c>
      <c r="I307" s="83">
        <v>4</v>
      </c>
      <c r="J307" s="83">
        <v>4</v>
      </c>
      <c r="K307" s="83">
        <v>39</v>
      </c>
      <c r="L307" s="83">
        <v>39</v>
      </c>
      <c r="M307" s="83">
        <v>36</v>
      </c>
      <c r="N307" s="83">
        <v>34</v>
      </c>
      <c r="O307" s="83">
        <v>41</v>
      </c>
      <c r="P307" s="83">
        <v>41</v>
      </c>
      <c r="Q307" s="83">
        <v>41</v>
      </c>
      <c r="R307" s="83">
        <f t="shared" si="90"/>
        <v>308</v>
      </c>
      <c r="S307" s="83">
        <f t="shared" si="88"/>
        <v>39</v>
      </c>
      <c r="T307" s="88">
        <f t="shared" si="89"/>
        <v>308</v>
      </c>
      <c r="U307" s="88" t="str">
        <f t="shared" si="77"/>
        <v>Муниципальное бюджетное общеобразовательное учреждение - Жудерская средняя общеобразовательная школа Хотынецкого района Орловской области</v>
      </c>
      <c r="V307" s="67">
        <f t="shared" si="78"/>
        <v>1</v>
      </c>
      <c r="W307" s="67">
        <f t="shared" si="79"/>
        <v>1</v>
      </c>
      <c r="X307" s="67">
        <f t="shared" si="80"/>
        <v>0.95121951219512191</v>
      </c>
      <c r="Y307" s="67">
        <f t="shared" si="81"/>
        <v>1</v>
      </c>
      <c r="Z307" s="67">
        <f t="shared" si="82"/>
        <v>0.95121951219512191</v>
      </c>
      <c r="AA307" s="67">
        <f t="shared" si="83"/>
        <v>0.95121951219512191</v>
      </c>
      <c r="AB307" s="67">
        <f t="shared" si="84"/>
        <v>0.94444444444444442</v>
      </c>
      <c r="AC307" s="67">
        <f t="shared" si="85"/>
        <v>1</v>
      </c>
      <c r="AD307" s="67">
        <f t="shared" si="86"/>
        <v>1</v>
      </c>
      <c r="AE307" s="67">
        <f t="shared" si="87"/>
        <v>1</v>
      </c>
    </row>
    <row r="308" spans="1:31">
      <c r="A308" s="40">
        <f>'бланки '!D312</f>
        <v>309</v>
      </c>
      <c r="B308" s="86" t="str">
        <f>'бланки '!C312</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08" s="83">
        <v>7</v>
      </c>
      <c r="D308" s="83">
        <v>7</v>
      </c>
      <c r="E308" s="83">
        <v>7</v>
      </c>
      <c r="F308" s="83">
        <v>6</v>
      </c>
      <c r="G308" s="83">
        <v>6</v>
      </c>
      <c r="H308" s="83">
        <v>7</v>
      </c>
      <c r="I308" s="83">
        <v>1</v>
      </c>
      <c r="J308" s="83">
        <v>1</v>
      </c>
      <c r="K308" s="83">
        <v>7</v>
      </c>
      <c r="L308" s="83">
        <v>7</v>
      </c>
      <c r="M308" s="83">
        <v>7</v>
      </c>
      <c r="N308" s="83">
        <v>7</v>
      </c>
      <c r="O308" s="83">
        <v>7</v>
      </c>
      <c r="P308" s="83">
        <v>7</v>
      </c>
      <c r="Q308" s="83">
        <v>7</v>
      </c>
      <c r="R308" s="83">
        <f t="shared" si="90"/>
        <v>309</v>
      </c>
      <c r="S308" s="83">
        <f t="shared" si="88"/>
        <v>7</v>
      </c>
      <c r="T308" s="88">
        <f t="shared" si="89"/>
        <v>309</v>
      </c>
      <c r="U308" s="88" t="str">
        <f t="shared" si="77"/>
        <v>Муниципальное бюджетное общеобразовательное учреждение - Студеновская основная общеобразовательная школа Хотынецкого района Орловской области</v>
      </c>
      <c r="V308" s="67">
        <f t="shared" si="78"/>
        <v>1</v>
      </c>
      <c r="W308" s="67">
        <f t="shared" si="79"/>
        <v>1</v>
      </c>
      <c r="X308" s="67">
        <f t="shared" si="80"/>
        <v>1</v>
      </c>
      <c r="Y308" s="67">
        <f t="shared" si="81"/>
        <v>1</v>
      </c>
      <c r="Z308" s="67">
        <f t="shared" si="82"/>
        <v>1</v>
      </c>
      <c r="AA308" s="67">
        <f t="shared" si="83"/>
        <v>1</v>
      </c>
      <c r="AB308" s="67">
        <f t="shared" si="84"/>
        <v>1</v>
      </c>
      <c r="AC308" s="67">
        <f t="shared" si="85"/>
        <v>1</v>
      </c>
      <c r="AD308" s="67">
        <f t="shared" si="86"/>
        <v>1</v>
      </c>
      <c r="AE308" s="67">
        <f t="shared" si="87"/>
        <v>1</v>
      </c>
    </row>
    <row r="309" spans="1:31">
      <c r="A309" s="40">
        <f>'бланки '!D313</f>
        <v>310</v>
      </c>
      <c r="B309" s="86" t="str">
        <f>'бланки '!C313</f>
        <v>Муниципальное бюджетное общеобразовательное учреждение - Юрьевская средняя общеобразовательная школа Хотынецкого района Орловской области</v>
      </c>
      <c r="C309" s="83">
        <v>43</v>
      </c>
      <c r="D309" s="83">
        <v>28</v>
      </c>
      <c r="E309" s="83">
        <v>28</v>
      </c>
      <c r="F309" s="83">
        <v>30</v>
      </c>
      <c r="G309" s="83">
        <v>29</v>
      </c>
      <c r="H309" s="83">
        <v>42</v>
      </c>
      <c r="I309" s="83">
        <v>15</v>
      </c>
      <c r="J309" s="83">
        <v>14</v>
      </c>
      <c r="K309" s="83">
        <v>41</v>
      </c>
      <c r="L309" s="83">
        <v>42</v>
      </c>
      <c r="M309" s="83">
        <v>36</v>
      </c>
      <c r="N309" s="83">
        <v>34</v>
      </c>
      <c r="O309" s="83">
        <v>43</v>
      </c>
      <c r="P309" s="83">
        <v>41</v>
      </c>
      <c r="Q309" s="83">
        <v>41</v>
      </c>
      <c r="R309" s="83">
        <f t="shared" si="90"/>
        <v>310</v>
      </c>
      <c r="S309" s="83">
        <f t="shared" si="88"/>
        <v>42</v>
      </c>
      <c r="T309" s="88">
        <f t="shared" si="89"/>
        <v>310</v>
      </c>
      <c r="U309" s="88" t="str">
        <f t="shared" si="77"/>
        <v>Муниципальное бюджетное общеобразовательное учреждение - Юрьевская средняя общеобразовательная школа Хотынецкого района Орловской области</v>
      </c>
      <c r="V309" s="67">
        <f t="shared" si="78"/>
        <v>0.96666666666666667</v>
      </c>
      <c r="W309" s="67">
        <f t="shared" si="79"/>
        <v>1</v>
      </c>
      <c r="X309" s="67">
        <f t="shared" si="80"/>
        <v>0.97674418604651159</v>
      </c>
      <c r="Y309" s="67">
        <f t="shared" si="81"/>
        <v>0.93333333333333335</v>
      </c>
      <c r="Z309" s="67">
        <f t="shared" si="82"/>
        <v>0.95348837209302328</v>
      </c>
      <c r="AA309" s="67">
        <f t="shared" si="83"/>
        <v>0.97674418604651159</v>
      </c>
      <c r="AB309" s="67">
        <f t="shared" si="84"/>
        <v>0.94444444444444442</v>
      </c>
      <c r="AC309" s="67">
        <f t="shared" si="85"/>
        <v>1</v>
      </c>
      <c r="AD309" s="67">
        <f t="shared" si="86"/>
        <v>0.95348837209302328</v>
      </c>
      <c r="AE309" s="67">
        <f t="shared" si="87"/>
        <v>0.95348837209302328</v>
      </c>
    </row>
    <row r="310" spans="1:31">
      <c r="A310" s="40">
        <f>'бланки '!D314</f>
        <v>311</v>
      </c>
      <c r="B310" s="86" t="str">
        <f>'бланки '!C314</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0" s="83">
        <v>65</v>
      </c>
      <c r="D310" s="83">
        <v>47</v>
      </c>
      <c r="E310" s="83">
        <v>45</v>
      </c>
      <c r="F310" s="83">
        <v>36</v>
      </c>
      <c r="G310" s="83">
        <v>35</v>
      </c>
      <c r="H310" s="83">
        <v>64</v>
      </c>
      <c r="I310" s="83">
        <v>7</v>
      </c>
      <c r="J310" s="83">
        <v>6</v>
      </c>
      <c r="K310" s="83">
        <v>64</v>
      </c>
      <c r="L310" s="83">
        <v>64</v>
      </c>
      <c r="M310" s="83">
        <v>47</v>
      </c>
      <c r="N310" s="83">
        <v>46</v>
      </c>
      <c r="O310" s="83">
        <v>62</v>
      </c>
      <c r="P310" s="83">
        <v>65</v>
      </c>
      <c r="Q310" s="83">
        <v>62</v>
      </c>
      <c r="R310" s="83">
        <f t="shared" si="90"/>
        <v>311</v>
      </c>
      <c r="S310" s="83">
        <f t="shared" si="88"/>
        <v>64</v>
      </c>
      <c r="T310" s="88">
        <f t="shared" si="89"/>
        <v>311</v>
      </c>
      <c r="U310" s="88" t="str">
        <f t="shared" si="77"/>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V310" s="67">
        <f t="shared" si="78"/>
        <v>0.97222222222222221</v>
      </c>
      <c r="W310" s="67">
        <f t="shared" si="79"/>
        <v>0.95744680851063835</v>
      </c>
      <c r="X310" s="67">
        <f t="shared" si="80"/>
        <v>0.98461538461538467</v>
      </c>
      <c r="Y310" s="67">
        <f t="shared" si="81"/>
        <v>0.8571428571428571</v>
      </c>
      <c r="Z310" s="67">
        <f t="shared" si="82"/>
        <v>0.98461538461538467</v>
      </c>
      <c r="AA310" s="67">
        <f t="shared" si="83"/>
        <v>0.98461538461538467</v>
      </c>
      <c r="AB310" s="67">
        <f t="shared" si="84"/>
        <v>0.97872340425531912</v>
      </c>
      <c r="AC310" s="67">
        <f t="shared" si="85"/>
        <v>0.9538461538461539</v>
      </c>
      <c r="AD310" s="67">
        <f t="shared" si="86"/>
        <v>1</v>
      </c>
      <c r="AE310" s="67">
        <f t="shared" si="87"/>
        <v>0.9538461538461539</v>
      </c>
    </row>
    <row r="311" spans="1:31">
      <c r="A311" s="40">
        <f>'бланки '!D315</f>
        <v>312</v>
      </c>
      <c r="B311" s="86" t="str">
        <f>'бланки '!C315</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1" s="83">
        <v>299</v>
      </c>
      <c r="D311" s="83">
        <v>272</v>
      </c>
      <c r="E311" s="83">
        <v>266</v>
      </c>
      <c r="F311" s="83">
        <v>256</v>
      </c>
      <c r="G311" s="83">
        <v>251</v>
      </c>
      <c r="H311" s="83">
        <v>287</v>
      </c>
      <c r="I311" s="83">
        <v>133</v>
      </c>
      <c r="J311" s="83">
        <v>127</v>
      </c>
      <c r="K311" s="83">
        <v>286</v>
      </c>
      <c r="L311" s="83">
        <v>290</v>
      </c>
      <c r="M311" s="83">
        <v>256</v>
      </c>
      <c r="N311" s="83">
        <v>249</v>
      </c>
      <c r="O311" s="83">
        <v>289</v>
      </c>
      <c r="P311" s="83">
        <v>289</v>
      </c>
      <c r="Q311" s="83">
        <v>292</v>
      </c>
      <c r="R311" s="83">
        <f t="shared" si="90"/>
        <v>312</v>
      </c>
      <c r="S311" s="83">
        <f t="shared" si="88"/>
        <v>287</v>
      </c>
      <c r="T311" s="88">
        <f t="shared" si="89"/>
        <v>312</v>
      </c>
      <c r="U311" s="88" t="str">
        <f t="shared" si="77"/>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V311" s="67">
        <f t="shared" si="78"/>
        <v>0.98046875</v>
      </c>
      <c r="W311" s="67">
        <f t="shared" si="79"/>
        <v>0.9779411764705882</v>
      </c>
      <c r="X311" s="67">
        <f t="shared" si="80"/>
        <v>0.95986622073578598</v>
      </c>
      <c r="Y311" s="67">
        <f t="shared" si="81"/>
        <v>0.95488721804511278</v>
      </c>
      <c r="Z311" s="67">
        <f t="shared" si="82"/>
        <v>0.95652173913043481</v>
      </c>
      <c r="AA311" s="67">
        <f t="shared" si="83"/>
        <v>0.96989966555183948</v>
      </c>
      <c r="AB311" s="67">
        <f t="shared" si="84"/>
        <v>0.97265625</v>
      </c>
      <c r="AC311" s="67">
        <f t="shared" si="85"/>
        <v>0.96655518394648832</v>
      </c>
      <c r="AD311" s="67">
        <f t="shared" si="86"/>
        <v>0.96655518394648832</v>
      </c>
      <c r="AE311" s="67">
        <f t="shared" si="87"/>
        <v>0.97658862876254182</v>
      </c>
    </row>
    <row r="312" spans="1:31">
      <c r="A312" s="40">
        <f>'бланки '!D316</f>
        <v>313</v>
      </c>
      <c r="B312" s="86" t="str">
        <f>'бланки '!C316</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2" s="83">
        <v>24</v>
      </c>
      <c r="D312" s="83">
        <v>24</v>
      </c>
      <c r="E312" s="83">
        <v>24</v>
      </c>
      <c r="F312" s="83">
        <v>24</v>
      </c>
      <c r="G312" s="83">
        <v>24</v>
      </c>
      <c r="H312" s="83">
        <v>24</v>
      </c>
      <c r="I312" s="83">
        <v>2</v>
      </c>
      <c r="J312" s="83">
        <v>2</v>
      </c>
      <c r="K312" s="83">
        <v>24</v>
      </c>
      <c r="L312" s="83">
        <v>24</v>
      </c>
      <c r="M312" s="83">
        <v>24</v>
      </c>
      <c r="N312" s="83">
        <v>24</v>
      </c>
      <c r="O312" s="83">
        <v>24</v>
      </c>
      <c r="P312" s="83">
        <v>24</v>
      </c>
      <c r="Q312" s="83">
        <v>24</v>
      </c>
      <c r="R312" s="83">
        <f t="shared" si="90"/>
        <v>313</v>
      </c>
      <c r="S312" s="83">
        <f t="shared" si="88"/>
        <v>24</v>
      </c>
      <c r="T312" s="88">
        <f t="shared" si="89"/>
        <v>313</v>
      </c>
      <c r="U312" s="88" t="str">
        <f t="shared" si="77"/>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V312" s="67">
        <f t="shared" si="78"/>
        <v>1</v>
      </c>
      <c r="W312" s="67">
        <f t="shared" si="79"/>
        <v>1</v>
      </c>
      <c r="X312" s="67">
        <f t="shared" si="80"/>
        <v>1</v>
      </c>
      <c r="Y312" s="67">
        <f t="shared" si="81"/>
        <v>1</v>
      </c>
      <c r="Z312" s="67">
        <f t="shared" si="82"/>
        <v>1</v>
      </c>
      <c r="AA312" s="67">
        <f t="shared" si="83"/>
        <v>1</v>
      </c>
      <c r="AB312" s="67">
        <f t="shared" si="84"/>
        <v>1</v>
      </c>
      <c r="AC312" s="67">
        <f t="shared" si="85"/>
        <v>1</v>
      </c>
      <c r="AD312" s="67">
        <f t="shared" si="86"/>
        <v>1</v>
      </c>
      <c r="AE312" s="67">
        <f t="shared" si="87"/>
        <v>1</v>
      </c>
    </row>
    <row r="313" spans="1:31">
      <c r="A313" s="40">
        <f>'бланки '!D317</f>
        <v>314</v>
      </c>
      <c r="B313" s="86" t="str">
        <f>'бланки '!C317</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3" s="83">
        <v>50</v>
      </c>
      <c r="D313" s="83">
        <v>50</v>
      </c>
      <c r="E313" s="83">
        <v>50</v>
      </c>
      <c r="F313" s="83">
        <v>48</v>
      </c>
      <c r="G313" s="83">
        <v>48</v>
      </c>
      <c r="H313" s="83">
        <v>50</v>
      </c>
      <c r="I313" s="83">
        <v>3</v>
      </c>
      <c r="J313" s="83">
        <v>3</v>
      </c>
      <c r="K313" s="83">
        <v>50</v>
      </c>
      <c r="L313" s="83">
        <v>50</v>
      </c>
      <c r="M313" s="83">
        <v>47</v>
      </c>
      <c r="N313" s="83">
        <v>47</v>
      </c>
      <c r="O313" s="83">
        <v>50</v>
      </c>
      <c r="P313" s="83">
        <v>50</v>
      </c>
      <c r="Q313" s="83">
        <v>50</v>
      </c>
      <c r="R313" s="83">
        <f t="shared" si="90"/>
        <v>314</v>
      </c>
      <c r="S313" s="83">
        <f t="shared" si="88"/>
        <v>50</v>
      </c>
      <c r="T313" s="88">
        <f t="shared" si="89"/>
        <v>314</v>
      </c>
      <c r="U313" s="88" t="str">
        <f t="shared" si="77"/>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V313" s="67">
        <f t="shared" si="78"/>
        <v>1</v>
      </c>
      <c r="W313" s="67">
        <f t="shared" si="79"/>
        <v>1</v>
      </c>
      <c r="X313" s="67">
        <f t="shared" si="80"/>
        <v>1</v>
      </c>
      <c r="Y313" s="67">
        <f t="shared" si="81"/>
        <v>1</v>
      </c>
      <c r="Z313" s="67">
        <f t="shared" si="82"/>
        <v>1</v>
      </c>
      <c r="AA313" s="67">
        <f t="shared" si="83"/>
        <v>1</v>
      </c>
      <c r="AB313" s="67">
        <f t="shared" si="84"/>
        <v>1</v>
      </c>
      <c r="AC313" s="67">
        <f t="shared" si="85"/>
        <v>1</v>
      </c>
      <c r="AD313" s="67">
        <f t="shared" si="86"/>
        <v>1</v>
      </c>
      <c r="AE313" s="67">
        <f t="shared" si="87"/>
        <v>1</v>
      </c>
    </row>
    <row r="314" spans="1:31">
      <c r="A314" s="40">
        <f>'бланки '!D318</f>
        <v>315</v>
      </c>
      <c r="B314" s="86" t="str">
        <f>'бланки '!C318</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4" s="83">
        <v>65</v>
      </c>
      <c r="D314" s="83">
        <v>61</v>
      </c>
      <c r="E314" s="83">
        <v>61</v>
      </c>
      <c r="F314" s="83">
        <v>54</v>
      </c>
      <c r="G314" s="83">
        <v>54</v>
      </c>
      <c r="H314" s="83">
        <v>63</v>
      </c>
      <c r="I314" s="83">
        <v>8</v>
      </c>
      <c r="J314" s="83">
        <v>7</v>
      </c>
      <c r="K314" s="83">
        <v>63</v>
      </c>
      <c r="L314" s="83">
        <v>65</v>
      </c>
      <c r="M314" s="83">
        <v>63</v>
      </c>
      <c r="N314" s="83">
        <v>61</v>
      </c>
      <c r="O314" s="83">
        <v>64</v>
      </c>
      <c r="P314" s="83">
        <v>65</v>
      </c>
      <c r="Q314" s="83">
        <v>64</v>
      </c>
      <c r="R314" s="83">
        <f t="shared" si="90"/>
        <v>315</v>
      </c>
      <c r="S314" s="83">
        <f t="shared" si="88"/>
        <v>63</v>
      </c>
      <c r="T314" s="88">
        <f t="shared" si="89"/>
        <v>315</v>
      </c>
      <c r="U314" s="88" t="str">
        <f t="shared" si="77"/>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V314" s="67">
        <f t="shared" si="78"/>
        <v>1</v>
      </c>
      <c r="W314" s="67">
        <f t="shared" si="79"/>
        <v>1</v>
      </c>
      <c r="X314" s="67">
        <f t="shared" si="80"/>
        <v>0.96923076923076923</v>
      </c>
      <c r="Y314" s="67">
        <f t="shared" si="81"/>
        <v>0.875</v>
      </c>
      <c r="Z314" s="67">
        <f t="shared" si="82"/>
        <v>0.96923076923076923</v>
      </c>
      <c r="AA314" s="67">
        <f t="shared" si="83"/>
        <v>1</v>
      </c>
      <c r="AB314" s="67">
        <f t="shared" si="84"/>
        <v>0.96825396825396826</v>
      </c>
      <c r="AC314" s="67">
        <f t="shared" si="85"/>
        <v>0.98461538461538467</v>
      </c>
      <c r="AD314" s="67">
        <f t="shared" si="86"/>
        <v>1</v>
      </c>
      <c r="AE314" s="67">
        <f t="shared" si="87"/>
        <v>0.98461538461538467</v>
      </c>
    </row>
    <row r="315" spans="1:31">
      <c r="A315" s="40">
        <f>'бланки '!D319</f>
        <v>316</v>
      </c>
      <c r="B315" s="86" t="str">
        <f>'бланки '!C319</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5" s="83">
        <v>48</v>
      </c>
      <c r="D315" s="83">
        <v>38</v>
      </c>
      <c r="E315" s="83">
        <v>38</v>
      </c>
      <c r="F315" s="83">
        <v>30</v>
      </c>
      <c r="G315" s="83">
        <v>29</v>
      </c>
      <c r="H315" s="83">
        <v>46</v>
      </c>
      <c r="I315" s="83">
        <v>1</v>
      </c>
      <c r="J315" s="83">
        <v>1</v>
      </c>
      <c r="K315" s="83">
        <v>46</v>
      </c>
      <c r="L315" s="83">
        <v>48</v>
      </c>
      <c r="M315" s="83">
        <v>45</v>
      </c>
      <c r="N315" s="83">
        <v>45</v>
      </c>
      <c r="O315" s="83">
        <v>47</v>
      </c>
      <c r="P315" s="83">
        <v>47</v>
      </c>
      <c r="Q315" s="83">
        <v>47</v>
      </c>
      <c r="R315" s="83">
        <f t="shared" si="90"/>
        <v>316</v>
      </c>
      <c r="S315" s="83">
        <f t="shared" si="88"/>
        <v>46</v>
      </c>
      <c r="T315" s="88">
        <f t="shared" si="89"/>
        <v>316</v>
      </c>
      <c r="U315" s="88" t="str">
        <f t="shared" si="77"/>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V315" s="67">
        <f t="shared" si="78"/>
        <v>0.96666666666666667</v>
      </c>
      <c r="W315" s="67">
        <f t="shared" si="79"/>
        <v>1</v>
      </c>
      <c r="X315" s="67">
        <f t="shared" si="80"/>
        <v>0.95833333333333337</v>
      </c>
      <c r="Y315" s="67">
        <f t="shared" si="81"/>
        <v>1</v>
      </c>
      <c r="Z315" s="67">
        <f t="shared" si="82"/>
        <v>0.95833333333333337</v>
      </c>
      <c r="AA315" s="67">
        <f t="shared" si="83"/>
        <v>1</v>
      </c>
      <c r="AB315" s="67">
        <f t="shared" si="84"/>
        <v>1</v>
      </c>
      <c r="AC315" s="67">
        <f t="shared" si="85"/>
        <v>0.97916666666666663</v>
      </c>
      <c r="AD315" s="67">
        <f t="shared" si="86"/>
        <v>0.97916666666666663</v>
      </c>
      <c r="AE315" s="67">
        <f t="shared" si="87"/>
        <v>0.97916666666666663</v>
      </c>
    </row>
    <row r="316" spans="1:31">
      <c r="A316" s="40">
        <f>'бланки '!D320</f>
        <v>317</v>
      </c>
      <c r="B316" s="86" t="str">
        <f>'бланки '!C320</f>
        <v>Муниципальное бюджетное общеобразовательное учреждение-Шатиловский лицей Новодеревеньковского района Орловской области</v>
      </c>
      <c r="C316" s="83">
        <v>139</v>
      </c>
      <c r="D316" s="83">
        <v>131</v>
      </c>
      <c r="E316" s="83">
        <v>131</v>
      </c>
      <c r="F316" s="83">
        <v>128</v>
      </c>
      <c r="G316" s="83">
        <v>127</v>
      </c>
      <c r="H316" s="83">
        <v>138</v>
      </c>
      <c r="I316" s="83">
        <v>17</v>
      </c>
      <c r="J316" s="83">
        <v>17</v>
      </c>
      <c r="K316" s="83">
        <v>139</v>
      </c>
      <c r="L316" s="83">
        <v>139</v>
      </c>
      <c r="M316" s="83">
        <v>137</v>
      </c>
      <c r="N316" s="83">
        <v>137</v>
      </c>
      <c r="O316" s="83">
        <v>138</v>
      </c>
      <c r="P316" s="83">
        <v>137</v>
      </c>
      <c r="Q316" s="83">
        <v>139</v>
      </c>
      <c r="R316" s="83">
        <f t="shared" si="90"/>
        <v>317</v>
      </c>
      <c r="S316" s="83">
        <f t="shared" si="88"/>
        <v>138</v>
      </c>
      <c r="T316" s="88">
        <f t="shared" si="89"/>
        <v>317</v>
      </c>
      <c r="U316" s="88" t="str">
        <f t="shared" si="77"/>
        <v>Муниципальное бюджетное общеобразовательное учреждение-Шатиловский лицей Новодеревеньковского района Орловской области</v>
      </c>
      <c r="V316" s="67">
        <f t="shared" si="78"/>
        <v>0.9921875</v>
      </c>
      <c r="W316" s="67">
        <f t="shared" si="79"/>
        <v>1</v>
      </c>
      <c r="X316" s="67">
        <f t="shared" si="80"/>
        <v>0.9928057553956835</v>
      </c>
      <c r="Y316" s="67">
        <f t="shared" si="81"/>
        <v>1</v>
      </c>
      <c r="Z316" s="67">
        <f t="shared" si="82"/>
        <v>1</v>
      </c>
      <c r="AA316" s="67">
        <f t="shared" si="83"/>
        <v>1</v>
      </c>
      <c r="AB316" s="67">
        <f t="shared" si="84"/>
        <v>1</v>
      </c>
      <c r="AC316" s="67">
        <f t="shared" si="85"/>
        <v>0.9928057553956835</v>
      </c>
      <c r="AD316" s="67">
        <f t="shared" si="86"/>
        <v>0.98561151079136688</v>
      </c>
      <c r="AE316" s="67">
        <f t="shared" si="87"/>
        <v>1</v>
      </c>
    </row>
    <row r="317" spans="1:31">
      <c r="A317" s="40">
        <f>'бланки '!D321</f>
        <v>318</v>
      </c>
      <c r="B317" s="86" t="str">
        <f>'бланки '!C321</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7" s="83">
        <v>56</v>
      </c>
      <c r="D317" s="83">
        <v>49</v>
      </c>
      <c r="E317" s="83">
        <v>49</v>
      </c>
      <c r="F317" s="83">
        <v>42</v>
      </c>
      <c r="G317" s="83">
        <v>42</v>
      </c>
      <c r="H317" s="83">
        <v>56</v>
      </c>
      <c r="I317" s="83">
        <v>2</v>
      </c>
      <c r="J317" s="83">
        <v>2</v>
      </c>
      <c r="K317" s="83">
        <v>56</v>
      </c>
      <c r="L317" s="83">
        <v>56</v>
      </c>
      <c r="M317" s="83">
        <v>51</v>
      </c>
      <c r="N317" s="83">
        <v>51</v>
      </c>
      <c r="O317" s="83">
        <v>56</v>
      </c>
      <c r="P317" s="83">
        <v>56</v>
      </c>
      <c r="Q317" s="83">
        <v>56</v>
      </c>
      <c r="R317" s="83">
        <f t="shared" si="90"/>
        <v>318</v>
      </c>
      <c r="S317" s="83">
        <f t="shared" si="88"/>
        <v>56</v>
      </c>
      <c r="T317" s="88">
        <f t="shared" si="89"/>
        <v>318</v>
      </c>
      <c r="U317" s="88" t="str">
        <f t="shared" si="77"/>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V317" s="67">
        <f t="shared" si="78"/>
        <v>1</v>
      </c>
      <c r="W317" s="67">
        <f t="shared" si="79"/>
        <v>1</v>
      </c>
      <c r="X317" s="67">
        <f t="shared" si="80"/>
        <v>1</v>
      </c>
      <c r="Y317" s="67">
        <f t="shared" si="81"/>
        <v>1</v>
      </c>
      <c r="Z317" s="67">
        <f t="shared" si="82"/>
        <v>1</v>
      </c>
      <c r="AA317" s="67">
        <f t="shared" si="83"/>
        <v>1</v>
      </c>
      <c r="AB317" s="67">
        <f t="shared" si="84"/>
        <v>1</v>
      </c>
      <c r="AC317" s="67">
        <f t="shared" si="85"/>
        <v>1</v>
      </c>
      <c r="AD317" s="67">
        <f t="shared" si="86"/>
        <v>1</v>
      </c>
      <c r="AE317" s="67">
        <f t="shared" si="87"/>
        <v>1</v>
      </c>
    </row>
    <row r="318" spans="1:31">
      <c r="A318" s="40">
        <f>'бланки '!D322</f>
        <v>319</v>
      </c>
      <c r="B318" s="86" t="str">
        <f>'бланки '!C322</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18" s="83">
        <v>36</v>
      </c>
      <c r="D318" s="83">
        <v>36</v>
      </c>
      <c r="E318" s="83">
        <v>36</v>
      </c>
      <c r="F318" s="83">
        <v>34</v>
      </c>
      <c r="G318" s="83">
        <v>34</v>
      </c>
      <c r="H318" s="83">
        <v>35</v>
      </c>
      <c r="I318" s="83">
        <v>25</v>
      </c>
      <c r="J318" s="83">
        <v>23</v>
      </c>
      <c r="K318" s="83">
        <v>36</v>
      </c>
      <c r="L318" s="83">
        <v>36</v>
      </c>
      <c r="M318" s="83">
        <v>35</v>
      </c>
      <c r="N318" s="83">
        <v>34</v>
      </c>
      <c r="O318" s="83">
        <v>35</v>
      </c>
      <c r="P318" s="83">
        <v>36</v>
      </c>
      <c r="Q318" s="83">
        <v>36</v>
      </c>
      <c r="R318" s="83">
        <f t="shared" si="90"/>
        <v>319</v>
      </c>
      <c r="S318" s="83">
        <f t="shared" si="88"/>
        <v>35</v>
      </c>
      <c r="T318" s="88">
        <f t="shared" si="89"/>
        <v>319</v>
      </c>
      <c r="U318" s="88" t="str">
        <f t="shared" si="77"/>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V318" s="67">
        <f t="shared" si="78"/>
        <v>1</v>
      </c>
      <c r="W318" s="67">
        <f t="shared" si="79"/>
        <v>1</v>
      </c>
      <c r="X318" s="67">
        <f t="shared" si="80"/>
        <v>0.97222222222222221</v>
      </c>
      <c r="Y318" s="67">
        <f t="shared" si="81"/>
        <v>0.92</v>
      </c>
      <c r="Z318" s="67">
        <f t="shared" si="82"/>
        <v>1</v>
      </c>
      <c r="AA318" s="67">
        <f t="shared" si="83"/>
        <v>1</v>
      </c>
      <c r="AB318" s="67">
        <f t="shared" si="84"/>
        <v>0.97142857142857142</v>
      </c>
      <c r="AC318" s="67">
        <f t="shared" si="85"/>
        <v>0.97222222222222221</v>
      </c>
      <c r="AD318" s="67">
        <f t="shared" si="86"/>
        <v>1</v>
      </c>
      <c r="AE318" s="67">
        <f t="shared" si="87"/>
        <v>1</v>
      </c>
    </row>
    <row r="319" spans="1:31">
      <c r="A319" s="40">
        <f>'бланки '!D323</f>
        <v>320</v>
      </c>
      <c r="B319" s="86" t="str">
        <f>'бланки '!C323</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19" s="83">
        <v>318</v>
      </c>
      <c r="D319" s="83">
        <v>241</v>
      </c>
      <c r="E319" s="83">
        <v>239</v>
      </c>
      <c r="F319" s="83">
        <v>233</v>
      </c>
      <c r="G319" s="83">
        <v>227</v>
      </c>
      <c r="H319" s="83">
        <v>313</v>
      </c>
      <c r="I319" s="83">
        <v>23</v>
      </c>
      <c r="J319" s="83">
        <v>22</v>
      </c>
      <c r="K319" s="83">
        <v>318</v>
      </c>
      <c r="L319" s="83">
        <v>310</v>
      </c>
      <c r="M319" s="83">
        <v>230</v>
      </c>
      <c r="N319" s="83">
        <v>228</v>
      </c>
      <c r="O319" s="83">
        <v>305</v>
      </c>
      <c r="P319" s="83">
        <v>312</v>
      </c>
      <c r="Q319" s="83">
        <v>309</v>
      </c>
      <c r="R319" s="83">
        <f t="shared" si="90"/>
        <v>320</v>
      </c>
      <c r="S319" s="83">
        <f t="shared" si="88"/>
        <v>313</v>
      </c>
      <c r="T319" s="88">
        <f t="shared" si="89"/>
        <v>320</v>
      </c>
      <c r="U319" s="88" t="str">
        <f t="shared" si="77"/>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V319" s="67">
        <f t="shared" si="78"/>
        <v>0.97424892703862664</v>
      </c>
      <c r="W319" s="67">
        <f t="shared" si="79"/>
        <v>0.99170124481327804</v>
      </c>
      <c r="X319" s="67">
        <f t="shared" si="80"/>
        <v>0.98427672955974843</v>
      </c>
      <c r="Y319" s="67">
        <f t="shared" si="81"/>
        <v>0.95652173913043481</v>
      </c>
      <c r="Z319" s="67">
        <f t="shared" si="82"/>
        <v>1</v>
      </c>
      <c r="AA319" s="67">
        <f t="shared" si="83"/>
        <v>0.97484276729559749</v>
      </c>
      <c r="AB319" s="67">
        <f t="shared" si="84"/>
        <v>0.99130434782608701</v>
      </c>
      <c r="AC319" s="67">
        <f t="shared" si="85"/>
        <v>0.95911949685534592</v>
      </c>
      <c r="AD319" s="67">
        <f t="shared" si="86"/>
        <v>0.98113207547169812</v>
      </c>
      <c r="AE319" s="67">
        <f t="shared" si="87"/>
        <v>0.97169811320754718</v>
      </c>
    </row>
    <row r="320" spans="1:31">
      <c r="A320" s="40">
        <f>'бланки '!D324</f>
        <v>321</v>
      </c>
      <c r="B320" s="86" t="str">
        <f>'бланки '!C324</f>
        <v>Муниципальное бюджетное общеобразовательное учреждение «Навлинская средняя общеобразовательная школа» Шаблыкинского района Орловской области</v>
      </c>
      <c r="C320" s="83">
        <v>77</v>
      </c>
      <c r="D320" s="83">
        <v>73</v>
      </c>
      <c r="E320" s="83">
        <v>73</v>
      </c>
      <c r="F320" s="83">
        <v>71</v>
      </c>
      <c r="G320" s="83">
        <v>71</v>
      </c>
      <c r="H320" s="83">
        <v>76</v>
      </c>
      <c r="I320" s="83">
        <v>2</v>
      </c>
      <c r="J320" s="83">
        <v>2</v>
      </c>
      <c r="K320" s="83">
        <v>76</v>
      </c>
      <c r="L320" s="83">
        <v>75</v>
      </c>
      <c r="M320" s="83">
        <v>73</v>
      </c>
      <c r="N320" s="83">
        <v>73</v>
      </c>
      <c r="O320" s="83">
        <v>76</v>
      </c>
      <c r="P320" s="83">
        <v>77</v>
      </c>
      <c r="Q320" s="83">
        <v>77</v>
      </c>
      <c r="R320" s="83">
        <f t="shared" si="90"/>
        <v>321</v>
      </c>
      <c r="S320" s="83">
        <f t="shared" si="88"/>
        <v>76</v>
      </c>
      <c r="T320" s="88">
        <f t="shared" si="89"/>
        <v>321</v>
      </c>
      <c r="U320" s="88" t="str">
        <f t="shared" si="77"/>
        <v>Муниципальное бюджетное общеобразовательное учреждение «Навлинская средняя общеобразовательная школа» Шаблыкинского района Орловской области</v>
      </c>
      <c r="V320" s="67">
        <f t="shared" si="78"/>
        <v>1</v>
      </c>
      <c r="W320" s="67">
        <f t="shared" si="79"/>
        <v>1</v>
      </c>
      <c r="X320" s="67">
        <f t="shared" si="80"/>
        <v>0.98701298701298701</v>
      </c>
      <c r="Y320" s="67">
        <f t="shared" si="81"/>
        <v>1</v>
      </c>
      <c r="Z320" s="67">
        <f t="shared" si="82"/>
        <v>0.98701298701298701</v>
      </c>
      <c r="AA320" s="67">
        <f t="shared" si="83"/>
        <v>0.97402597402597402</v>
      </c>
      <c r="AB320" s="67">
        <f t="shared" si="84"/>
        <v>1</v>
      </c>
      <c r="AC320" s="67">
        <f t="shared" si="85"/>
        <v>0.98701298701298701</v>
      </c>
      <c r="AD320" s="67">
        <f t="shared" si="86"/>
        <v>1</v>
      </c>
      <c r="AE320" s="67">
        <f t="shared" si="87"/>
        <v>1</v>
      </c>
    </row>
    <row r="321" spans="1:31">
      <c r="A321" s="40">
        <f>'бланки '!D325</f>
        <v>322</v>
      </c>
      <c r="B321" s="86" t="str">
        <f>'бланки '!C325</f>
        <v>Муниципальное бюджетное общеобразовательное учреждение «Титовская основная общеобразовательная школа» Шаблыкинского района Орловской области</v>
      </c>
      <c r="C321" s="83">
        <v>8</v>
      </c>
      <c r="D321" s="83">
        <v>7</v>
      </c>
      <c r="E321" s="83">
        <v>7</v>
      </c>
      <c r="F321" s="83">
        <v>7</v>
      </c>
      <c r="G321" s="83">
        <v>7</v>
      </c>
      <c r="H321" s="83">
        <v>8</v>
      </c>
      <c r="I321" s="83">
        <v>1</v>
      </c>
      <c r="J321" s="83">
        <v>1</v>
      </c>
      <c r="K321" s="83">
        <v>8</v>
      </c>
      <c r="L321" s="83">
        <v>8</v>
      </c>
      <c r="M321" s="83">
        <v>7</v>
      </c>
      <c r="N321" s="83">
        <v>7</v>
      </c>
      <c r="O321" s="83">
        <v>8</v>
      </c>
      <c r="P321" s="83">
        <v>8</v>
      </c>
      <c r="Q321" s="83">
        <v>8</v>
      </c>
      <c r="R321" s="83">
        <f t="shared" si="90"/>
        <v>322</v>
      </c>
      <c r="S321" s="83">
        <f t="shared" si="88"/>
        <v>8</v>
      </c>
      <c r="T321" s="88">
        <f t="shared" si="89"/>
        <v>322</v>
      </c>
      <c r="U321" s="88" t="str">
        <f t="shared" ref="U321:U331" si="91">B321</f>
        <v>Муниципальное бюджетное общеобразовательное учреждение «Титовская основная общеобразовательная школа» Шаблыкинского района Орловской области</v>
      </c>
      <c r="V321" s="67">
        <f t="shared" ref="V321:V331" si="92">G321/F321</f>
        <v>1</v>
      </c>
      <c r="W321" s="67">
        <f t="shared" ref="W321:W331" si="93">E321/D321</f>
        <v>1</v>
      </c>
      <c r="X321" s="67">
        <f t="shared" ref="X321:X331" si="94">H321/$C321</f>
        <v>1</v>
      </c>
      <c r="Y321" s="67">
        <f t="shared" ref="Y321:Y331" si="95">J321/I321</f>
        <v>1</v>
      </c>
      <c r="Z321" s="67">
        <f t="shared" ref="Z321:Z331" si="96">K321/$C321</f>
        <v>1</v>
      </c>
      <c r="AA321" s="67">
        <f t="shared" ref="AA321:AA331" si="97">L321/$C321</f>
        <v>1</v>
      </c>
      <c r="AB321" s="67">
        <f t="shared" ref="AB321:AB331" si="98">N321/M321</f>
        <v>1</v>
      </c>
      <c r="AC321" s="67">
        <f t="shared" ref="AC321:AC331" si="99">O321/$C321</f>
        <v>1</v>
      </c>
      <c r="AD321" s="67">
        <f t="shared" ref="AD321:AD331" si="100">P321/$C321</f>
        <v>1</v>
      </c>
      <c r="AE321" s="67">
        <f t="shared" ref="AE321:AE331" si="101">Q321/$C321</f>
        <v>1</v>
      </c>
    </row>
    <row r="322" spans="1:31">
      <c r="A322" s="40">
        <f>'бланки '!D326</f>
        <v>323</v>
      </c>
      <c r="B322" s="86" t="str">
        <f>'бланки '!C326</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2" s="83">
        <v>39</v>
      </c>
      <c r="D322" s="83">
        <v>37</v>
      </c>
      <c r="E322" s="83">
        <v>37</v>
      </c>
      <c r="F322" s="83">
        <v>34</v>
      </c>
      <c r="G322" s="83">
        <v>34</v>
      </c>
      <c r="H322" s="83">
        <v>38</v>
      </c>
      <c r="I322" s="83">
        <v>7</v>
      </c>
      <c r="J322" s="83">
        <v>6</v>
      </c>
      <c r="K322" s="83">
        <v>39</v>
      </c>
      <c r="L322" s="83">
        <v>38</v>
      </c>
      <c r="M322" s="83">
        <v>33</v>
      </c>
      <c r="N322" s="83">
        <v>33</v>
      </c>
      <c r="O322" s="83">
        <v>39</v>
      </c>
      <c r="P322" s="83">
        <v>38</v>
      </c>
      <c r="Q322" s="83">
        <v>38</v>
      </c>
      <c r="R322" s="83">
        <f t="shared" si="90"/>
        <v>323</v>
      </c>
      <c r="S322" s="83">
        <f t="shared" si="88"/>
        <v>38</v>
      </c>
      <c r="T322" s="88">
        <f t="shared" si="89"/>
        <v>323</v>
      </c>
      <c r="U322" s="88" t="str">
        <f t="shared" si="91"/>
        <v>Муниципальное бюджетное общеобразовательное учреждение «Молодовская основная общеобразовательная школа» Шаблыкинского района Орловской области</v>
      </c>
      <c r="V322" s="67">
        <f t="shared" si="92"/>
        <v>1</v>
      </c>
      <c r="W322" s="67">
        <f t="shared" si="93"/>
        <v>1</v>
      </c>
      <c r="X322" s="67">
        <f t="shared" si="94"/>
        <v>0.97435897435897434</v>
      </c>
      <c r="Y322" s="67">
        <f t="shared" si="95"/>
        <v>0.8571428571428571</v>
      </c>
      <c r="Z322" s="67">
        <f t="shared" si="96"/>
        <v>1</v>
      </c>
      <c r="AA322" s="67">
        <f t="shared" si="97"/>
        <v>0.97435897435897434</v>
      </c>
      <c r="AB322" s="67">
        <f t="shared" si="98"/>
        <v>1</v>
      </c>
      <c r="AC322" s="67">
        <f t="shared" si="99"/>
        <v>1</v>
      </c>
      <c r="AD322" s="67">
        <f t="shared" si="100"/>
        <v>0.97435897435897434</v>
      </c>
      <c r="AE322" s="67">
        <f t="shared" si="101"/>
        <v>0.97435897435897434</v>
      </c>
    </row>
    <row r="323" spans="1:31">
      <c r="A323" s="40">
        <f>'бланки '!D327</f>
        <v>324</v>
      </c>
      <c r="B323" s="86" t="str">
        <f>'бланки '!C327</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3" s="83">
        <v>9</v>
      </c>
      <c r="D323" s="83">
        <v>8</v>
      </c>
      <c r="E323" s="83">
        <v>8</v>
      </c>
      <c r="F323" s="83">
        <v>8</v>
      </c>
      <c r="G323" s="83">
        <v>8</v>
      </c>
      <c r="H323" s="83">
        <v>9</v>
      </c>
      <c r="I323" s="83">
        <v>2</v>
      </c>
      <c r="J323" s="83">
        <v>2</v>
      </c>
      <c r="K323" s="83">
        <v>9</v>
      </c>
      <c r="L323" s="83">
        <v>9</v>
      </c>
      <c r="M323" s="83">
        <v>8</v>
      </c>
      <c r="N323" s="83">
        <v>8</v>
      </c>
      <c r="O323" s="83">
        <v>9</v>
      </c>
      <c r="P323" s="83">
        <v>9</v>
      </c>
      <c r="Q323" s="83">
        <v>9</v>
      </c>
      <c r="R323" s="83">
        <f t="shared" si="90"/>
        <v>324</v>
      </c>
      <c r="S323" s="83">
        <f t="shared" ref="S323:S331" si="102">ROUNDUP(H323,0)</f>
        <v>9</v>
      </c>
      <c r="T323" s="88">
        <f t="shared" ref="T323:T331" si="103">A323</f>
        <v>324</v>
      </c>
      <c r="U323" s="88" t="str">
        <f t="shared" si="91"/>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V323" s="67">
        <f t="shared" si="92"/>
        <v>1</v>
      </c>
      <c r="W323" s="67">
        <f t="shared" si="93"/>
        <v>1</v>
      </c>
      <c r="X323" s="67">
        <f t="shared" si="94"/>
        <v>1</v>
      </c>
      <c r="Y323" s="67">
        <f t="shared" si="95"/>
        <v>1</v>
      </c>
      <c r="Z323" s="67">
        <f t="shared" si="96"/>
        <v>1</v>
      </c>
      <c r="AA323" s="67">
        <f t="shared" si="97"/>
        <v>1</v>
      </c>
      <c r="AB323" s="67">
        <f t="shared" si="98"/>
        <v>1</v>
      </c>
      <c r="AC323" s="67">
        <f t="shared" si="99"/>
        <v>1</v>
      </c>
      <c r="AD323" s="67">
        <f t="shared" si="100"/>
        <v>1</v>
      </c>
      <c r="AE323" s="67">
        <f t="shared" si="101"/>
        <v>1</v>
      </c>
    </row>
    <row r="324" spans="1:31">
      <c r="A324" s="40">
        <f>'бланки '!D328</f>
        <v>325</v>
      </c>
      <c r="B324" s="86" t="str">
        <f>'бланки '!C328</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4" s="83">
        <v>222</v>
      </c>
      <c r="D324" s="83">
        <v>126</v>
      </c>
      <c r="E324" s="83">
        <v>122</v>
      </c>
      <c r="F324" s="83">
        <v>158</v>
      </c>
      <c r="G324" s="83">
        <v>157</v>
      </c>
      <c r="H324" s="83">
        <v>222</v>
      </c>
      <c r="I324" s="83">
        <v>16</v>
      </c>
      <c r="J324" s="83">
        <v>16</v>
      </c>
      <c r="K324" s="83">
        <v>220</v>
      </c>
      <c r="L324" s="83">
        <v>222</v>
      </c>
      <c r="M324" s="83">
        <v>189</v>
      </c>
      <c r="N324" s="83">
        <v>184</v>
      </c>
      <c r="O324" s="83">
        <v>221</v>
      </c>
      <c r="P324" s="83">
        <v>215</v>
      </c>
      <c r="Q324" s="83">
        <v>221</v>
      </c>
      <c r="R324" s="83">
        <f t="shared" si="90"/>
        <v>325</v>
      </c>
      <c r="S324" s="83">
        <f t="shared" si="102"/>
        <v>222</v>
      </c>
      <c r="T324" s="88">
        <f t="shared" si="103"/>
        <v>325</v>
      </c>
      <c r="U324" s="88" t="str">
        <f t="shared" si="91"/>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V324" s="67">
        <f t="shared" si="92"/>
        <v>0.99367088607594933</v>
      </c>
      <c r="W324" s="67">
        <f t="shared" si="93"/>
        <v>0.96825396825396826</v>
      </c>
      <c r="X324" s="67">
        <f t="shared" si="94"/>
        <v>1</v>
      </c>
      <c r="Y324" s="67">
        <f t="shared" si="95"/>
        <v>1</v>
      </c>
      <c r="Z324" s="67">
        <f t="shared" si="96"/>
        <v>0.99099099099099097</v>
      </c>
      <c r="AA324" s="67">
        <f t="shared" si="97"/>
        <v>1</v>
      </c>
      <c r="AB324" s="67">
        <f t="shared" si="98"/>
        <v>0.97354497354497349</v>
      </c>
      <c r="AC324" s="67">
        <f t="shared" si="99"/>
        <v>0.99549549549549554</v>
      </c>
      <c r="AD324" s="67">
        <f t="shared" si="100"/>
        <v>0.96846846846846846</v>
      </c>
      <c r="AE324" s="67">
        <f t="shared" si="101"/>
        <v>0.99549549549549554</v>
      </c>
    </row>
    <row r="325" spans="1:31">
      <c r="A325" s="40">
        <f>'бланки '!D329</f>
        <v>326</v>
      </c>
      <c r="B325" s="86" t="str">
        <f>'бланки '!C329</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5" s="83">
        <v>41</v>
      </c>
      <c r="D325" s="83">
        <v>36</v>
      </c>
      <c r="E325" s="83">
        <v>36</v>
      </c>
      <c r="F325" s="83">
        <v>36</v>
      </c>
      <c r="G325" s="83">
        <v>35</v>
      </c>
      <c r="H325" s="83">
        <v>41</v>
      </c>
      <c r="I325" s="83">
        <v>3</v>
      </c>
      <c r="J325" s="83">
        <v>3</v>
      </c>
      <c r="K325" s="83">
        <v>41</v>
      </c>
      <c r="L325" s="83">
        <v>41</v>
      </c>
      <c r="M325" s="83">
        <v>39</v>
      </c>
      <c r="N325" s="83">
        <v>39</v>
      </c>
      <c r="O325" s="83">
        <v>40</v>
      </c>
      <c r="P325" s="83">
        <v>41</v>
      </c>
      <c r="Q325" s="83">
        <v>40</v>
      </c>
      <c r="R325" s="83">
        <f t="shared" si="90"/>
        <v>326</v>
      </c>
      <c r="S325" s="83">
        <f t="shared" si="102"/>
        <v>41</v>
      </c>
      <c r="T325" s="88">
        <f t="shared" si="103"/>
        <v>326</v>
      </c>
      <c r="U325" s="88" t="str">
        <f t="shared" si="91"/>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V325" s="67">
        <f t="shared" si="92"/>
        <v>0.97222222222222221</v>
      </c>
      <c r="W325" s="67">
        <f t="shared" si="93"/>
        <v>1</v>
      </c>
      <c r="X325" s="67">
        <f t="shared" si="94"/>
        <v>1</v>
      </c>
      <c r="Y325" s="67">
        <f t="shared" si="95"/>
        <v>1</v>
      </c>
      <c r="Z325" s="67">
        <f t="shared" si="96"/>
        <v>1</v>
      </c>
      <c r="AA325" s="67">
        <f t="shared" si="97"/>
        <v>1</v>
      </c>
      <c r="AB325" s="67">
        <f t="shared" si="98"/>
        <v>1</v>
      </c>
      <c r="AC325" s="67">
        <f t="shared" si="99"/>
        <v>0.97560975609756095</v>
      </c>
      <c r="AD325" s="67">
        <f t="shared" si="100"/>
        <v>1</v>
      </c>
      <c r="AE325" s="67">
        <f t="shared" si="101"/>
        <v>0.97560975609756095</v>
      </c>
    </row>
    <row r="326" spans="1:31">
      <c r="A326" s="40">
        <f>'бланки '!D330</f>
        <v>327</v>
      </c>
      <c r="B326" s="86" t="str">
        <f>'бланки '!C330</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6" s="83">
        <v>46</v>
      </c>
      <c r="D326" s="83">
        <v>45</v>
      </c>
      <c r="E326" s="83">
        <v>45</v>
      </c>
      <c r="F326" s="83">
        <v>41</v>
      </c>
      <c r="G326" s="83">
        <v>41</v>
      </c>
      <c r="H326" s="83">
        <v>44</v>
      </c>
      <c r="I326" s="83">
        <v>24</v>
      </c>
      <c r="J326" s="83">
        <v>23</v>
      </c>
      <c r="K326" s="83">
        <v>45</v>
      </c>
      <c r="L326" s="83">
        <v>46</v>
      </c>
      <c r="M326" s="83">
        <v>43</v>
      </c>
      <c r="N326" s="83">
        <v>43</v>
      </c>
      <c r="O326" s="83">
        <v>45</v>
      </c>
      <c r="P326" s="83">
        <v>46</v>
      </c>
      <c r="Q326" s="83">
        <v>45</v>
      </c>
      <c r="R326" s="83">
        <f t="shared" si="90"/>
        <v>327</v>
      </c>
      <c r="S326" s="83">
        <f t="shared" si="102"/>
        <v>44</v>
      </c>
      <c r="T326" s="88">
        <f t="shared" si="103"/>
        <v>327</v>
      </c>
      <c r="U326" s="88" t="str">
        <f t="shared" si="91"/>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V326" s="67">
        <f t="shared" si="92"/>
        <v>1</v>
      </c>
      <c r="W326" s="67">
        <f t="shared" si="93"/>
        <v>1</v>
      </c>
      <c r="X326" s="67">
        <f t="shared" si="94"/>
        <v>0.95652173913043481</v>
      </c>
      <c r="Y326" s="67">
        <f t="shared" si="95"/>
        <v>0.95833333333333337</v>
      </c>
      <c r="Z326" s="67">
        <f t="shared" si="96"/>
        <v>0.97826086956521741</v>
      </c>
      <c r="AA326" s="67">
        <f t="shared" si="97"/>
        <v>1</v>
      </c>
      <c r="AB326" s="67">
        <f t="shared" si="98"/>
        <v>1</v>
      </c>
      <c r="AC326" s="67">
        <f t="shared" si="99"/>
        <v>0.97826086956521741</v>
      </c>
      <c r="AD326" s="67">
        <f t="shared" si="100"/>
        <v>1</v>
      </c>
      <c r="AE326" s="67">
        <f t="shared" si="101"/>
        <v>0.97826086956521741</v>
      </c>
    </row>
    <row r="327" spans="1:31">
      <c r="A327" s="40">
        <f>'бланки '!D331</f>
        <v>328</v>
      </c>
      <c r="B327" s="86" t="str">
        <f>'бланки '!C331</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7" s="83">
        <v>6</v>
      </c>
      <c r="D327" s="83">
        <v>5</v>
      </c>
      <c r="E327" s="83">
        <v>5</v>
      </c>
      <c r="F327" s="83">
        <v>4</v>
      </c>
      <c r="G327" s="83">
        <v>4</v>
      </c>
      <c r="H327" s="83">
        <v>6</v>
      </c>
      <c r="I327" s="83">
        <v>1</v>
      </c>
      <c r="J327" s="83">
        <v>1</v>
      </c>
      <c r="K327" s="83">
        <v>6</v>
      </c>
      <c r="L327" s="83">
        <v>6</v>
      </c>
      <c r="M327" s="83">
        <v>3</v>
      </c>
      <c r="N327" s="83">
        <v>3</v>
      </c>
      <c r="O327" s="83">
        <v>6</v>
      </c>
      <c r="P327" s="83">
        <v>6</v>
      </c>
      <c r="Q327" s="83">
        <v>6</v>
      </c>
      <c r="R327" s="83">
        <f t="shared" si="90"/>
        <v>328</v>
      </c>
      <c r="S327" s="83">
        <f t="shared" si="102"/>
        <v>6</v>
      </c>
      <c r="T327" s="88">
        <f t="shared" si="103"/>
        <v>328</v>
      </c>
      <c r="U327" s="88" t="str">
        <f t="shared" si="91"/>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V327" s="67">
        <f t="shared" si="92"/>
        <v>1</v>
      </c>
      <c r="W327" s="67">
        <f t="shared" si="93"/>
        <v>1</v>
      </c>
      <c r="X327" s="67">
        <f t="shared" si="94"/>
        <v>1</v>
      </c>
      <c r="Y327" s="67">
        <f t="shared" si="95"/>
        <v>1</v>
      </c>
      <c r="Z327" s="67">
        <f t="shared" si="96"/>
        <v>1</v>
      </c>
      <c r="AA327" s="67">
        <f t="shared" si="97"/>
        <v>1</v>
      </c>
      <c r="AB327" s="67">
        <f t="shared" si="98"/>
        <v>1</v>
      </c>
      <c r="AC327" s="67">
        <f t="shared" si="99"/>
        <v>1</v>
      </c>
      <c r="AD327" s="67">
        <f t="shared" si="100"/>
        <v>1</v>
      </c>
      <c r="AE327" s="67">
        <f t="shared" si="101"/>
        <v>1</v>
      </c>
    </row>
    <row r="328" spans="1:31">
      <c r="A328" s="40">
        <f>'бланки '!D332</f>
        <v>329</v>
      </c>
      <c r="B328" s="86" t="str">
        <f>'бланки '!C332</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28" s="83">
        <v>14</v>
      </c>
      <c r="D328" s="83">
        <v>14</v>
      </c>
      <c r="E328" s="83">
        <v>14</v>
      </c>
      <c r="F328" s="83">
        <v>13</v>
      </c>
      <c r="G328" s="83">
        <v>13</v>
      </c>
      <c r="H328" s="83">
        <v>14</v>
      </c>
      <c r="I328" s="83">
        <v>8</v>
      </c>
      <c r="J328" s="83">
        <v>7</v>
      </c>
      <c r="K328" s="83">
        <v>14</v>
      </c>
      <c r="L328" s="83">
        <v>14</v>
      </c>
      <c r="M328" s="83">
        <v>12</v>
      </c>
      <c r="N328" s="83">
        <v>12</v>
      </c>
      <c r="O328" s="83">
        <v>14</v>
      </c>
      <c r="P328" s="83">
        <v>14</v>
      </c>
      <c r="Q328" s="83">
        <v>14</v>
      </c>
      <c r="R328" s="83">
        <f t="shared" si="90"/>
        <v>329</v>
      </c>
      <c r="S328" s="83">
        <f t="shared" si="102"/>
        <v>14</v>
      </c>
      <c r="T328" s="88">
        <f t="shared" si="103"/>
        <v>329</v>
      </c>
      <c r="U328" s="88" t="str">
        <f t="shared" si="91"/>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V328" s="67">
        <f t="shared" si="92"/>
        <v>1</v>
      </c>
      <c r="W328" s="67">
        <f t="shared" si="93"/>
        <v>1</v>
      </c>
      <c r="X328" s="67">
        <f t="shared" si="94"/>
        <v>1</v>
      </c>
      <c r="Y328" s="67">
        <f t="shared" si="95"/>
        <v>0.875</v>
      </c>
      <c r="Z328" s="67">
        <f t="shared" si="96"/>
        <v>1</v>
      </c>
      <c r="AA328" s="67">
        <f t="shared" si="97"/>
        <v>1</v>
      </c>
      <c r="AB328" s="67">
        <f t="shared" si="98"/>
        <v>1</v>
      </c>
      <c r="AC328" s="67">
        <f t="shared" si="99"/>
        <v>1</v>
      </c>
      <c r="AD328" s="67">
        <f t="shared" si="100"/>
        <v>1</v>
      </c>
      <c r="AE328" s="67">
        <f t="shared" si="101"/>
        <v>1</v>
      </c>
    </row>
    <row r="329" spans="1:31">
      <c r="A329" s="40">
        <f>'бланки '!D333</f>
        <v>330</v>
      </c>
      <c r="B329" s="86" t="str">
        <f>'бланки '!C333</f>
        <v>Муниципальное бюджетное общеобразовательное учреждение «Оревская средняя общеобразовательная школа» Краснозоренского района Орловской области</v>
      </c>
      <c r="C329" s="83">
        <v>36</v>
      </c>
      <c r="D329" s="83">
        <v>31</v>
      </c>
      <c r="E329" s="83">
        <v>31</v>
      </c>
      <c r="F329" s="83">
        <v>31</v>
      </c>
      <c r="G329" s="83">
        <v>31</v>
      </c>
      <c r="H329" s="83">
        <v>36</v>
      </c>
      <c r="I329" s="83">
        <v>5</v>
      </c>
      <c r="J329" s="83">
        <v>5</v>
      </c>
      <c r="K329" s="83">
        <v>36</v>
      </c>
      <c r="L329" s="83">
        <v>35</v>
      </c>
      <c r="M329" s="83">
        <v>35</v>
      </c>
      <c r="N329" s="83">
        <v>34</v>
      </c>
      <c r="O329" s="83">
        <v>36</v>
      </c>
      <c r="P329" s="83">
        <v>35</v>
      </c>
      <c r="Q329" s="83">
        <v>36</v>
      </c>
      <c r="R329" s="83">
        <f t="shared" si="90"/>
        <v>330</v>
      </c>
      <c r="S329" s="83">
        <f t="shared" si="102"/>
        <v>36</v>
      </c>
      <c r="T329" s="88">
        <f t="shared" si="103"/>
        <v>330</v>
      </c>
      <c r="U329" s="88" t="str">
        <f t="shared" si="91"/>
        <v>Муниципальное бюджетное общеобразовательное учреждение «Оревская средняя общеобразовательная школа» Краснозоренского района Орловской области</v>
      </c>
      <c r="V329" s="67">
        <f t="shared" si="92"/>
        <v>1</v>
      </c>
      <c r="W329" s="67">
        <f t="shared" si="93"/>
        <v>1</v>
      </c>
      <c r="X329" s="67">
        <f t="shared" si="94"/>
        <v>1</v>
      </c>
      <c r="Y329" s="67">
        <f t="shared" si="95"/>
        <v>1</v>
      </c>
      <c r="Z329" s="67">
        <f t="shared" si="96"/>
        <v>1</v>
      </c>
      <c r="AA329" s="67">
        <f t="shared" si="97"/>
        <v>0.97222222222222221</v>
      </c>
      <c r="AB329" s="67">
        <f t="shared" si="98"/>
        <v>0.97142857142857142</v>
      </c>
      <c r="AC329" s="67">
        <f t="shared" si="99"/>
        <v>1</v>
      </c>
      <c r="AD329" s="67">
        <f t="shared" si="100"/>
        <v>0.97222222222222221</v>
      </c>
      <c r="AE329" s="67">
        <f t="shared" si="101"/>
        <v>1</v>
      </c>
    </row>
    <row r="330" spans="1:31">
      <c r="A330" s="40">
        <f>'бланки '!D334</f>
        <v>331</v>
      </c>
      <c r="B330" s="86" t="str">
        <f>'бланки '!C334</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0" s="83">
        <v>31</v>
      </c>
      <c r="D330" s="83">
        <v>29</v>
      </c>
      <c r="E330" s="83">
        <v>28</v>
      </c>
      <c r="F330" s="83">
        <v>24</v>
      </c>
      <c r="G330" s="83">
        <v>24</v>
      </c>
      <c r="H330" s="83">
        <v>31</v>
      </c>
      <c r="I330" s="83">
        <v>11</v>
      </c>
      <c r="J330" s="83">
        <v>10</v>
      </c>
      <c r="K330" s="83">
        <v>30</v>
      </c>
      <c r="L330" s="83">
        <v>30</v>
      </c>
      <c r="M330" s="83">
        <v>27</v>
      </c>
      <c r="N330" s="83">
        <v>26</v>
      </c>
      <c r="O330" s="83">
        <v>31</v>
      </c>
      <c r="P330" s="83">
        <v>31</v>
      </c>
      <c r="Q330" s="83">
        <v>31</v>
      </c>
      <c r="R330" s="83">
        <f t="shared" si="90"/>
        <v>331</v>
      </c>
      <c r="S330" s="83">
        <f t="shared" si="102"/>
        <v>31</v>
      </c>
      <c r="T330" s="88">
        <f t="shared" si="103"/>
        <v>331</v>
      </c>
      <c r="U330" s="88" t="str">
        <f t="shared" si="91"/>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V330" s="67">
        <f t="shared" si="92"/>
        <v>1</v>
      </c>
      <c r="W330" s="67">
        <f t="shared" si="93"/>
        <v>0.96551724137931039</v>
      </c>
      <c r="X330" s="67">
        <f t="shared" si="94"/>
        <v>1</v>
      </c>
      <c r="Y330" s="67">
        <f t="shared" si="95"/>
        <v>0.90909090909090906</v>
      </c>
      <c r="Z330" s="67">
        <f t="shared" si="96"/>
        <v>0.967741935483871</v>
      </c>
      <c r="AA330" s="67">
        <f t="shared" si="97"/>
        <v>0.967741935483871</v>
      </c>
      <c r="AB330" s="67">
        <f t="shared" si="98"/>
        <v>0.96296296296296291</v>
      </c>
      <c r="AC330" s="67">
        <f t="shared" si="99"/>
        <v>1</v>
      </c>
      <c r="AD330" s="67">
        <f t="shared" si="100"/>
        <v>1</v>
      </c>
      <c r="AE330" s="67">
        <f t="shared" si="101"/>
        <v>1</v>
      </c>
    </row>
    <row r="331" spans="1:31">
      <c r="A331" s="40">
        <f>'бланки '!D335</f>
        <v>332</v>
      </c>
      <c r="B331" s="86" t="str">
        <f>'бланки '!C335</f>
        <v>Бюджетное общеобразовательное учреждение Орловской области «Мезенский лицей»</v>
      </c>
      <c r="C331" s="83">
        <v>164</v>
      </c>
      <c r="D331" s="83">
        <v>160</v>
      </c>
      <c r="E331" s="83">
        <v>160</v>
      </c>
      <c r="F331" s="83">
        <v>155</v>
      </c>
      <c r="G331" s="83">
        <v>152</v>
      </c>
      <c r="H331" s="83">
        <v>164</v>
      </c>
      <c r="I331" s="83">
        <v>150</v>
      </c>
      <c r="J331" s="83">
        <v>143</v>
      </c>
      <c r="K331" s="83">
        <v>162</v>
      </c>
      <c r="L331" s="83">
        <v>162</v>
      </c>
      <c r="M331" s="83">
        <v>157</v>
      </c>
      <c r="N331" s="83">
        <v>153</v>
      </c>
      <c r="O331" s="83">
        <v>161</v>
      </c>
      <c r="P331" s="83">
        <v>163</v>
      </c>
      <c r="Q331" s="83">
        <v>163</v>
      </c>
      <c r="R331" s="83">
        <f t="shared" si="90"/>
        <v>332</v>
      </c>
      <c r="S331" s="83">
        <f t="shared" si="102"/>
        <v>164</v>
      </c>
      <c r="T331" s="88">
        <f t="shared" si="103"/>
        <v>332</v>
      </c>
      <c r="U331" s="88" t="str">
        <f t="shared" si="91"/>
        <v>Бюджетное общеобразовательное учреждение Орловской области «Мезенский лицей»</v>
      </c>
      <c r="V331" s="67">
        <f t="shared" si="92"/>
        <v>0.98064516129032253</v>
      </c>
      <c r="W331" s="67">
        <f t="shared" si="93"/>
        <v>1</v>
      </c>
      <c r="X331" s="67">
        <f t="shared" si="94"/>
        <v>1</v>
      </c>
      <c r="Y331" s="67">
        <f t="shared" si="95"/>
        <v>0.95333333333333337</v>
      </c>
      <c r="Z331" s="67">
        <f t="shared" si="96"/>
        <v>0.98780487804878048</v>
      </c>
      <c r="AA331" s="67">
        <f t="shared" si="97"/>
        <v>0.98780487804878048</v>
      </c>
      <c r="AB331" s="67">
        <f t="shared" si="98"/>
        <v>0.97452229299363058</v>
      </c>
      <c r="AC331" s="67">
        <f t="shared" si="99"/>
        <v>0.98170731707317072</v>
      </c>
      <c r="AD331" s="67">
        <f t="shared" si="100"/>
        <v>0.99390243902439024</v>
      </c>
      <c r="AE331" s="67">
        <f t="shared" si="101"/>
        <v>0.99390243902439024</v>
      </c>
    </row>
  </sheetData>
  <autoFilter ref="B1:AE331"/>
  <sortState ref="B2:Q10">
    <sortCondition ref="B2:B10"/>
  </sortState>
  <conditionalFormatting sqref="V2:AE139">
    <cfRule type="colorScale" priority="29">
      <colorScale>
        <cfvo type="min" val="0"/>
        <cfvo type="max" val="0"/>
        <color theme="4"/>
        <color theme="0"/>
      </colorScale>
    </cfRule>
    <cfRule type="colorScale" priority="30">
      <colorScale>
        <cfvo type="min" val="0"/>
        <cfvo type="max" val="0"/>
        <color theme="4"/>
        <color theme="0"/>
      </colorScale>
    </cfRule>
  </conditionalFormatting>
  <pageMargins left="0.7" right="0.7" top="0.75" bottom="0.75" header="0.3" footer="0.3"/>
  <pageSetup paperSize="9" orientation="portrait" horizontalDpi="4294967292" verticalDpi="0" r:id="rId1"/>
</worksheet>
</file>

<file path=xl/worksheets/sheet8.xml><?xml version="1.0" encoding="utf-8"?>
<worksheet xmlns="http://schemas.openxmlformats.org/spreadsheetml/2006/main" xmlns:r="http://schemas.openxmlformats.org/officeDocument/2006/relationships">
  <dimension ref="A1:AA333"/>
  <sheetViews>
    <sheetView topLeftCell="A297" workbookViewId="0">
      <selection activeCell="A2" sqref="A2:AA44"/>
    </sheetView>
  </sheetViews>
  <sheetFormatPr defaultColWidth="9.140625" defaultRowHeight="15"/>
  <cols>
    <col min="1" max="1" width="9.140625" style="22"/>
    <col min="2" max="2" width="127.7109375" style="22" customWidth="1"/>
    <col min="3" max="4" width="8.140625" style="22" customWidth="1"/>
    <col min="5" max="5" width="11.7109375" style="22" bestFit="1" customWidth="1"/>
    <col min="6" max="6" width="9.42578125" style="22" bestFit="1" customWidth="1"/>
    <col min="7" max="8" width="9.42578125" style="22" customWidth="1"/>
    <col min="9" max="10" width="9.42578125" style="22" bestFit="1" customWidth="1"/>
    <col min="11" max="16384" width="9.140625" style="22"/>
  </cols>
  <sheetData>
    <row r="1" spans="1:27">
      <c r="A1" s="26"/>
      <c r="B1" s="26"/>
      <c r="C1" s="26"/>
      <c r="D1" s="26"/>
      <c r="E1" s="26" t="s">
        <v>727</v>
      </c>
      <c r="F1" s="26" t="s">
        <v>728</v>
      </c>
      <c r="G1" s="26"/>
      <c r="H1" s="26"/>
      <c r="I1" s="26" t="s">
        <v>724</v>
      </c>
      <c r="J1" s="26" t="s">
        <v>725</v>
      </c>
      <c r="K1" s="26" t="s">
        <v>726</v>
      </c>
      <c r="L1" s="26"/>
      <c r="M1" s="26" t="s">
        <v>729</v>
      </c>
      <c r="N1" s="26" t="s">
        <v>730</v>
      </c>
      <c r="O1" s="26" t="s">
        <v>731</v>
      </c>
      <c r="P1" s="26" t="s">
        <v>732</v>
      </c>
      <c r="Q1" s="26" t="s">
        <v>733</v>
      </c>
      <c r="R1" s="26" t="s">
        <v>734</v>
      </c>
      <c r="S1" s="26" t="s">
        <v>735</v>
      </c>
      <c r="T1" s="26" t="s">
        <v>736</v>
      </c>
      <c r="U1" s="26" t="s">
        <v>737</v>
      </c>
      <c r="V1" s="26" t="s">
        <v>738</v>
      </c>
      <c r="W1" s="26" t="s">
        <v>739</v>
      </c>
      <c r="X1" s="26" t="s">
        <v>740</v>
      </c>
      <c r="Y1" s="26" t="s">
        <v>741</v>
      </c>
      <c r="Z1" s="26" t="s">
        <v>742</v>
      </c>
      <c r="AA1" s="26" t="s">
        <v>42</v>
      </c>
    </row>
    <row r="2" spans="1:27">
      <c r="A2" s="21">
        <f>'бланки '!D6</f>
        <v>1</v>
      </c>
      <c r="B2" s="21" t="str">
        <f>'Рейтинговая таблица организаций'!B4</f>
        <v>Муниципальное бюджетное общеобразовательное учреждение – лицей № 1 имени М.В. Ломоносова города Орла</v>
      </c>
      <c r="C2" s="25">
        <f>'Рейтинговая таблица организаций'!M4</f>
        <v>100</v>
      </c>
      <c r="D2" s="25">
        <f>'Рейтинговая таблица организаций'!N4</f>
        <v>100</v>
      </c>
      <c r="E2" s="23">
        <f>'Рейтинговая таблица организаций'!Q4</f>
        <v>100</v>
      </c>
      <c r="F2" s="23">
        <f>'Рейтинговая таблица организаций'!R4</f>
        <v>100</v>
      </c>
      <c r="G2" s="23">
        <f>'Рейтинговая таблица организаций'!O4</f>
        <v>100</v>
      </c>
      <c r="H2" s="23">
        <f>'Рейтинговая таблица организаций'!P4</f>
        <v>99</v>
      </c>
      <c r="I2" s="23">
        <f>'Рейтинговая таблица организаций'!S4</f>
        <v>99</v>
      </c>
      <c r="J2" s="27">
        <f>'Рейтинговая таблица организаций'!T4</f>
        <v>99.6</v>
      </c>
      <c r="K2" s="23">
        <f>'Рейтинговая таблица организаций'!Z4</f>
        <v>100</v>
      </c>
      <c r="L2" s="23">
        <f>N2</f>
        <v>99</v>
      </c>
      <c r="M2" s="23">
        <f>'Рейтинговая таблица организаций'!AB4</f>
        <v>98</v>
      </c>
      <c r="N2" s="27">
        <f>'Рейтинговая таблица организаций'!AC4</f>
        <v>99</v>
      </c>
      <c r="O2" s="23">
        <f>'Рейтинговая таблица организаций'!AH4</f>
        <v>20</v>
      </c>
      <c r="P2" s="24">
        <f>'Рейтинговая таблица организаций'!AI4</f>
        <v>80</v>
      </c>
      <c r="Q2" s="24">
        <f>'Рейтинговая таблица организаций'!AJ4</f>
        <v>100</v>
      </c>
      <c r="R2" s="27">
        <f>'Рейтинговая таблица организаций'!AK4</f>
        <v>68</v>
      </c>
      <c r="S2" s="23">
        <f>'Рейтинговая таблица организаций'!AR4</f>
        <v>100</v>
      </c>
      <c r="T2" s="23">
        <f>'Рейтинговая таблица организаций'!AS4</f>
        <v>100</v>
      </c>
      <c r="U2" s="23">
        <f>'Рейтинговая таблица организаций'!AT4</f>
        <v>99</v>
      </c>
      <c r="V2" s="27">
        <f>'Рейтинговая таблица организаций'!AU4</f>
        <v>99.8</v>
      </c>
      <c r="W2" s="23">
        <f>'Рейтинговая таблица организаций'!BB4</f>
        <v>99</v>
      </c>
      <c r="X2" s="23">
        <f>'Рейтинговая таблица организаций'!BC4</f>
        <v>100</v>
      </c>
      <c r="Y2" s="23">
        <f>'Рейтинговая таблица организаций'!BD4</f>
        <v>100</v>
      </c>
      <c r="Z2" s="27">
        <f>'Рейтинговая таблица организаций'!BE4</f>
        <v>99.7</v>
      </c>
      <c r="AA2" s="28">
        <f>'Рейтинговая таблица организаций'!BF4</f>
        <v>93.22</v>
      </c>
    </row>
    <row r="3" spans="1:27">
      <c r="A3" s="25">
        <f>'бланки '!D7</f>
        <v>2</v>
      </c>
      <c r="B3" s="21" t="str">
        <f>'Рейтинговая таблица организаций'!B5</f>
        <v>Муниципальное бюджетное общеобразовательное учреждение – средняя общеобразовательная школа № 2 г. Орла</v>
      </c>
      <c r="C3" s="25">
        <f>'Рейтинговая таблица организаций'!M5</f>
        <v>100</v>
      </c>
      <c r="D3" s="25">
        <f>'Рейтинговая таблица организаций'!N5</f>
        <v>100</v>
      </c>
      <c r="E3" s="23">
        <f>'Рейтинговая таблица организаций'!Q5</f>
        <v>100</v>
      </c>
      <c r="F3" s="23">
        <f>'Рейтинговая таблица организаций'!R5</f>
        <v>100</v>
      </c>
      <c r="G3" s="23">
        <f>'Рейтинговая таблица организаций'!O5</f>
        <v>98</v>
      </c>
      <c r="H3" s="23">
        <f>'Рейтинговая таблица организаций'!P5</f>
        <v>100</v>
      </c>
      <c r="I3" s="23">
        <f>'Рейтинговая таблица организаций'!S5</f>
        <v>99</v>
      </c>
      <c r="J3" s="27">
        <f>'Рейтинговая таблица организаций'!T5</f>
        <v>99.6</v>
      </c>
      <c r="K3" s="23">
        <f>'Рейтинговая таблица организаций'!Z5</f>
        <v>100</v>
      </c>
      <c r="L3" s="23">
        <f t="shared" ref="L3:L66" si="0">N3</f>
        <v>98</v>
      </c>
      <c r="M3" s="23">
        <f>'Рейтинговая таблица организаций'!AB5</f>
        <v>96</v>
      </c>
      <c r="N3" s="27">
        <f>'Рейтинговая таблица организаций'!AC5</f>
        <v>98</v>
      </c>
      <c r="O3" s="23">
        <f>'Рейтинговая таблица организаций'!AH5</f>
        <v>20</v>
      </c>
      <c r="P3" s="24">
        <f>'Рейтинговая таблица организаций'!AI5</f>
        <v>80</v>
      </c>
      <c r="Q3" s="24">
        <f>'Рейтинговая таблица организаций'!AJ5</f>
        <v>100</v>
      </c>
      <c r="R3" s="27">
        <f>'Рейтинговая таблица организаций'!AK5</f>
        <v>68</v>
      </c>
      <c r="S3" s="23">
        <f>'Рейтинговая таблица организаций'!AR5</f>
        <v>98</v>
      </c>
      <c r="T3" s="23">
        <f>'Рейтинговая таблица организаций'!AS5</f>
        <v>98</v>
      </c>
      <c r="U3" s="23">
        <f>'Рейтинговая таблица организаций'!AT5</f>
        <v>99</v>
      </c>
      <c r="V3" s="27">
        <f>'Рейтинговая таблица организаций'!AU5</f>
        <v>98.2</v>
      </c>
      <c r="W3" s="23">
        <f>'Рейтинговая таблица организаций'!BB5</f>
        <v>98</v>
      </c>
      <c r="X3" s="23">
        <f>'Рейтинговая таблица организаций'!BC5</f>
        <v>98</v>
      </c>
      <c r="Y3" s="23">
        <f>'Рейтинговая таблица организаций'!BD5</f>
        <v>100</v>
      </c>
      <c r="Z3" s="27">
        <f>'Рейтинговая таблица организаций'!BE5</f>
        <v>99</v>
      </c>
      <c r="AA3" s="28">
        <f>'Рейтинговая таблица организаций'!BF5</f>
        <v>92.56</v>
      </c>
    </row>
    <row r="4" spans="1:27">
      <c r="A4" s="25">
        <f>'бланки '!D8</f>
        <v>3</v>
      </c>
      <c r="B4" s="21" t="str">
        <f>'Рейтинговая таблица организаций'!B6</f>
        <v>Муниципальное бюджетное общеобразовательное учреждение – средняя общеобразовательная школа № 3 им. А.С. Пушкина г. Орла</v>
      </c>
      <c r="C4" s="25">
        <f>'Рейтинговая таблица организаций'!M6</f>
        <v>100</v>
      </c>
      <c r="D4" s="25">
        <f>'Рейтинговая таблица организаций'!N6</f>
        <v>100</v>
      </c>
      <c r="E4" s="23">
        <f>'Рейтинговая таблица организаций'!Q6</f>
        <v>100</v>
      </c>
      <c r="F4" s="23">
        <f>'Рейтинговая таблица организаций'!R6</f>
        <v>100</v>
      </c>
      <c r="G4" s="23">
        <f>'Рейтинговая таблица организаций'!O6</f>
        <v>99</v>
      </c>
      <c r="H4" s="23">
        <f>'Рейтинговая таблица организаций'!P6</f>
        <v>97</v>
      </c>
      <c r="I4" s="23">
        <f>'Рейтинговая таблица организаций'!S6</f>
        <v>98</v>
      </c>
      <c r="J4" s="27">
        <f>'Рейтинговая таблица организаций'!T6</f>
        <v>99.2</v>
      </c>
      <c r="K4" s="23">
        <f>'Рейтинговая таблица организаций'!Z6</f>
        <v>100</v>
      </c>
      <c r="L4" s="23">
        <f t="shared" si="0"/>
        <v>99.5</v>
      </c>
      <c r="M4" s="23">
        <f>'Рейтинговая таблица организаций'!AB6</f>
        <v>99</v>
      </c>
      <c r="N4" s="27">
        <f>'Рейтинговая таблица организаций'!AC6</f>
        <v>99.5</v>
      </c>
      <c r="O4" s="23">
        <f>'Рейтинговая таблица организаций'!AH6</f>
        <v>20</v>
      </c>
      <c r="P4" s="24">
        <f>'Рейтинговая таблица организаций'!AI6</f>
        <v>100</v>
      </c>
      <c r="Q4" s="24">
        <f>'Рейтинговая таблица организаций'!AJ6</f>
        <v>100</v>
      </c>
      <c r="R4" s="27">
        <f>'Рейтинговая таблица организаций'!AK6</f>
        <v>76</v>
      </c>
      <c r="S4" s="23">
        <f>'Рейтинговая таблица организаций'!AR6</f>
        <v>96</v>
      </c>
      <c r="T4" s="23">
        <f>'Рейтинговая таблица организаций'!AS6</f>
        <v>95</v>
      </c>
      <c r="U4" s="23">
        <f>'Рейтинговая таблица организаций'!AT6</f>
        <v>97</v>
      </c>
      <c r="V4" s="27">
        <f>'Рейтинговая таблица организаций'!AU6</f>
        <v>95.8</v>
      </c>
      <c r="W4" s="23">
        <f>'Рейтинговая таблица организаций'!BB6</f>
        <v>99</v>
      </c>
      <c r="X4" s="23">
        <f>'Рейтинговая таблица организаций'!BC6</f>
        <v>98</v>
      </c>
      <c r="Y4" s="23">
        <f>'Рейтинговая таблица организаций'!BD6</f>
        <v>99</v>
      </c>
      <c r="Z4" s="27">
        <f>'Рейтинговая таблица организаций'!BE6</f>
        <v>98.8</v>
      </c>
      <c r="AA4" s="28">
        <f>'Рейтинговая таблица организаций'!BF6</f>
        <v>93.86</v>
      </c>
    </row>
    <row r="5" spans="1:27">
      <c r="A5" s="25">
        <f>'бланки '!D9</f>
        <v>4</v>
      </c>
      <c r="B5" s="21" t="str">
        <f>'Рейтинговая таблица организаций'!B7</f>
        <v>Муниципальное бюджетное общеобразовательное учреждение – лицей № 4 имени Героя Советского Союза Г.Б. Злотина г. Орла</v>
      </c>
      <c r="C5" s="25">
        <f>'Рейтинговая таблица организаций'!M7</f>
        <v>100</v>
      </c>
      <c r="D5" s="25">
        <f>'Рейтинговая таблица организаций'!N7</f>
        <v>100</v>
      </c>
      <c r="E5" s="23">
        <f>'Рейтинговая таблица организаций'!Q7</f>
        <v>100</v>
      </c>
      <c r="F5" s="23">
        <f>'Рейтинговая таблица организаций'!R7</f>
        <v>100</v>
      </c>
      <c r="G5" s="23">
        <f>'Рейтинговая таблица организаций'!O7</f>
        <v>100</v>
      </c>
      <c r="H5" s="23">
        <f>'Рейтинговая таблица организаций'!P7</f>
        <v>100</v>
      </c>
      <c r="I5" s="23">
        <f>'Рейтинговая таблица организаций'!S7</f>
        <v>100</v>
      </c>
      <c r="J5" s="27">
        <f>'Рейтинговая таблица организаций'!T7</f>
        <v>100</v>
      </c>
      <c r="K5" s="23">
        <f>'Рейтинговая таблица организаций'!Z7</f>
        <v>100</v>
      </c>
      <c r="L5" s="23">
        <f t="shared" si="0"/>
        <v>99.5</v>
      </c>
      <c r="M5" s="23">
        <f>'Рейтинговая таблица организаций'!AB7</f>
        <v>99</v>
      </c>
      <c r="N5" s="27">
        <f>'Рейтинговая таблица организаций'!AC7</f>
        <v>99.5</v>
      </c>
      <c r="O5" s="23">
        <f>'Рейтинговая таблица организаций'!AH7</f>
        <v>80</v>
      </c>
      <c r="P5" s="24">
        <f>'Рейтинговая таблица организаций'!AI7</f>
        <v>100</v>
      </c>
      <c r="Q5" s="24">
        <f>'Рейтинговая таблица организаций'!AJ7</f>
        <v>100</v>
      </c>
      <c r="R5" s="27">
        <f>'Рейтинговая таблица организаций'!AK7</f>
        <v>94</v>
      </c>
      <c r="S5" s="23">
        <f>'Рейтинговая таблица организаций'!AR7</f>
        <v>98</v>
      </c>
      <c r="T5" s="23">
        <f>'Рейтинговая таблица организаций'!AS7</f>
        <v>99</v>
      </c>
      <c r="U5" s="23">
        <f>'Рейтинговая таблица организаций'!AT7</f>
        <v>99</v>
      </c>
      <c r="V5" s="27">
        <f>'Рейтинговая таблица организаций'!AU7</f>
        <v>98.6</v>
      </c>
      <c r="W5" s="23">
        <f>'Рейтинговая таблица организаций'!BB7</f>
        <v>97</v>
      </c>
      <c r="X5" s="23">
        <f>'Рейтинговая таблица организаций'!BC7</f>
        <v>99</v>
      </c>
      <c r="Y5" s="23">
        <f>'Рейтинговая таблица организаций'!BD7</f>
        <v>99</v>
      </c>
      <c r="Z5" s="27">
        <f>'Рейтинговая таблица организаций'!BE7</f>
        <v>98.4</v>
      </c>
      <c r="AA5" s="28">
        <f>'Рейтинговая таблица организаций'!BF7</f>
        <v>98.1</v>
      </c>
    </row>
    <row r="6" spans="1:27">
      <c r="A6" s="25">
        <f>'бланки '!D10</f>
        <v>5</v>
      </c>
      <c r="B6" s="21" t="str">
        <f>'Рейтинговая таблица организаций'!B8</f>
        <v>Муниципальное бюджетное общеобразовательное учреждение – средняя общеобразовательная школа № 5 г. Орла</v>
      </c>
      <c r="C6" s="25">
        <f>'Рейтинговая таблица организаций'!M8</f>
        <v>100</v>
      </c>
      <c r="D6" s="25">
        <f>'Рейтинговая таблица организаций'!N8</f>
        <v>100</v>
      </c>
      <c r="E6" s="23">
        <f>'Рейтинговая таблица организаций'!Q8</f>
        <v>100</v>
      </c>
      <c r="F6" s="23">
        <f>'Рейтинговая таблица организаций'!R8</f>
        <v>100</v>
      </c>
      <c r="G6" s="23">
        <f>'Рейтинговая таблица организаций'!O8</f>
        <v>100</v>
      </c>
      <c r="H6" s="23">
        <f>'Рейтинговая таблица организаций'!P8</f>
        <v>100</v>
      </c>
      <c r="I6" s="23">
        <f>'Рейтинговая таблица организаций'!S8</f>
        <v>100</v>
      </c>
      <c r="J6" s="27">
        <f>'Рейтинговая таблица организаций'!T8</f>
        <v>100</v>
      </c>
      <c r="K6" s="23">
        <f>'Рейтинговая таблица организаций'!Z8</f>
        <v>100</v>
      </c>
      <c r="L6" s="23">
        <f t="shared" si="0"/>
        <v>100</v>
      </c>
      <c r="M6" s="23">
        <f>'Рейтинговая таблица организаций'!AB8</f>
        <v>100</v>
      </c>
      <c r="N6" s="27">
        <f>'Рейтинговая таблица организаций'!AC8</f>
        <v>100</v>
      </c>
      <c r="O6" s="23">
        <f>'Рейтинговая таблица организаций'!AH8</f>
        <v>100</v>
      </c>
      <c r="P6" s="24">
        <f>'Рейтинговая таблица организаций'!AI8</f>
        <v>100</v>
      </c>
      <c r="Q6" s="24">
        <f>'Рейтинговая таблица организаций'!AJ8</f>
        <v>100</v>
      </c>
      <c r="R6" s="27">
        <f>'Рейтинговая таблица организаций'!AK8</f>
        <v>100</v>
      </c>
      <c r="S6" s="23">
        <f>'Рейтинговая таблица организаций'!AR8</f>
        <v>100</v>
      </c>
      <c r="T6" s="23">
        <f>'Рейтинговая таблица организаций'!AS8</f>
        <v>100</v>
      </c>
      <c r="U6" s="23">
        <f>'Рейтинговая таблица организаций'!AT8</f>
        <v>100</v>
      </c>
      <c r="V6" s="27">
        <f>'Рейтинговая таблица организаций'!AU8</f>
        <v>100</v>
      </c>
      <c r="W6" s="23">
        <f>'Рейтинговая таблица организаций'!BB8</f>
        <v>100</v>
      </c>
      <c r="X6" s="23">
        <f>'Рейтинговая таблица организаций'!BC8</f>
        <v>100</v>
      </c>
      <c r="Y6" s="23">
        <f>'Рейтинговая таблица организаций'!BD8</f>
        <v>100</v>
      </c>
      <c r="Z6" s="27">
        <f>'Рейтинговая таблица организаций'!BE8</f>
        <v>100</v>
      </c>
      <c r="AA6" s="28">
        <f>'Рейтинговая таблица организаций'!BF8</f>
        <v>100</v>
      </c>
    </row>
    <row r="7" spans="1:27">
      <c r="A7" s="25">
        <f>'бланки '!D11</f>
        <v>6</v>
      </c>
      <c r="B7" s="21" t="str">
        <f>'Рейтинговая таблица организаций'!B9</f>
        <v>Муниципальное бюджетное общеобразовательное учреждение – средняя общеобразовательная школа № 6 г. Орла</v>
      </c>
      <c r="C7" s="25">
        <f>'Рейтинговая таблица организаций'!M9</f>
        <v>100</v>
      </c>
      <c r="D7" s="25">
        <f>'Рейтинговая таблица организаций'!N9</f>
        <v>100</v>
      </c>
      <c r="E7" s="23">
        <f>'Рейтинговая таблица организаций'!Q9</f>
        <v>100</v>
      </c>
      <c r="F7" s="23">
        <f>'Рейтинговая таблица организаций'!R9</f>
        <v>100</v>
      </c>
      <c r="G7" s="23">
        <f>'Рейтинговая таблица организаций'!O9</f>
        <v>98</v>
      </c>
      <c r="H7" s="23">
        <f>'Рейтинговая таблица организаций'!P9</f>
        <v>98</v>
      </c>
      <c r="I7" s="23">
        <f>'Рейтинговая таблица организаций'!S9</f>
        <v>98</v>
      </c>
      <c r="J7" s="27">
        <f>'Рейтинговая таблица организаций'!T9</f>
        <v>99.2</v>
      </c>
      <c r="K7" s="23">
        <f>'Рейтинговая таблица организаций'!Z9</f>
        <v>100</v>
      </c>
      <c r="L7" s="23">
        <f t="shared" si="0"/>
        <v>97.5</v>
      </c>
      <c r="M7" s="23">
        <f>'Рейтинговая таблица организаций'!AB9</f>
        <v>95</v>
      </c>
      <c r="N7" s="27">
        <f>'Рейтинговая таблица организаций'!AC9</f>
        <v>97.5</v>
      </c>
      <c r="O7" s="23">
        <f>'Рейтинговая таблица организаций'!AH9</f>
        <v>40</v>
      </c>
      <c r="P7" s="24">
        <f>'Рейтинговая таблица организаций'!AI9</f>
        <v>100</v>
      </c>
      <c r="Q7" s="24">
        <f>'Рейтинговая таблица организаций'!AJ9</f>
        <v>100</v>
      </c>
      <c r="R7" s="27">
        <f>'Рейтинговая таблица организаций'!AK9</f>
        <v>82</v>
      </c>
      <c r="S7" s="23">
        <f>'Рейтинговая таблица организаций'!AR9</f>
        <v>98</v>
      </c>
      <c r="T7" s="23">
        <f>'Рейтинговая таблица организаций'!AS9</f>
        <v>97</v>
      </c>
      <c r="U7" s="23">
        <f>'Рейтинговая таблица организаций'!AT9</f>
        <v>98</v>
      </c>
      <c r="V7" s="27">
        <f>'Рейтинговая таблица организаций'!AU9</f>
        <v>97.6</v>
      </c>
      <c r="W7" s="23">
        <f>'Рейтинговая таблица организаций'!BB9</f>
        <v>99</v>
      </c>
      <c r="X7" s="23">
        <f>'Рейтинговая таблица организаций'!BC9</f>
        <v>98</v>
      </c>
      <c r="Y7" s="23">
        <f>'Рейтинговая таблица организаций'!BD9</f>
        <v>99</v>
      </c>
      <c r="Z7" s="27">
        <f>'Рейтинговая таблица организаций'!BE9</f>
        <v>98.8</v>
      </c>
      <c r="AA7" s="28">
        <f>'Рейтинговая таблица организаций'!BF9</f>
        <v>95.02</v>
      </c>
    </row>
    <row r="8" spans="1:27">
      <c r="A8" s="25">
        <f>'бланки '!D12</f>
        <v>7</v>
      </c>
      <c r="B8" s="21" t="str">
        <f>'Рейтинговая таблица организаций'!B10</f>
        <v>Муниципальное бюджетное общеобразовательное учреждение – школа № 7 имени Н.В. Сиротинина города Орла</v>
      </c>
      <c r="C8" s="25">
        <f>'Рейтинговая таблица организаций'!M10</f>
        <v>100</v>
      </c>
      <c r="D8" s="25">
        <f>'Рейтинговая таблица организаций'!N10</f>
        <v>100</v>
      </c>
      <c r="E8" s="23">
        <f>'Рейтинговая таблица организаций'!Q10</f>
        <v>100</v>
      </c>
      <c r="F8" s="23">
        <f>'Рейтинговая таблица организаций'!R10</f>
        <v>100</v>
      </c>
      <c r="G8" s="23">
        <f>'Рейтинговая таблица организаций'!O10</f>
        <v>98</v>
      </c>
      <c r="H8" s="23">
        <f>'Рейтинговая таблица организаций'!P10</f>
        <v>96</v>
      </c>
      <c r="I8" s="23">
        <f>'Рейтинговая таблица организаций'!S10</f>
        <v>97</v>
      </c>
      <c r="J8" s="27">
        <f>'Рейтинговая таблица организаций'!T10</f>
        <v>98.8</v>
      </c>
      <c r="K8" s="23">
        <f>'Рейтинговая таблица организаций'!Z10</f>
        <v>100</v>
      </c>
      <c r="L8" s="23">
        <f t="shared" si="0"/>
        <v>100</v>
      </c>
      <c r="M8" s="23">
        <f>'Рейтинговая таблица организаций'!AB10</f>
        <v>100</v>
      </c>
      <c r="N8" s="27">
        <f>'Рейтинговая таблица организаций'!AC10</f>
        <v>100</v>
      </c>
      <c r="O8" s="23">
        <f>'Рейтинговая таблица организаций'!AH10</f>
        <v>60</v>
      </c>
      <c r="P8" s="24">
        <f>'Рейтинговая таблица организаций'!AI10</f>
        <v>100</v>
      </c>
      <c r="Q8" s="24">
        <f>'Рейтинговая таблица организаций'!AJ10</f>
        <v>100</v>
      </c>
      <c r="R8" s="27">
        <f>'Рейтинговая таблица организаций'!AK10</f>
        <v>88</v>
      </c>
      <c r="S8" s="23">
        <f>'Рейтинговая таблица организаций'!AR10</f>
        <v>97</v>
      </c>
      <c r="T8" s="23">
        <f>'Рейтинговая таблица организаций'!AS10</f>
        <v>96</v>
      </c>
      <c r="U8" s="23">
        <f>'Рейтинговая таблица организаций'!AT10</f>
        <v>98</v>
      </c>
      <c r="V8" s="27">
        <f>'Рейтинговая таблица организаций'!AU10</f>
        <v>96.8</v>
      </c>
      <c r="W8" s="23">
        <f>'Рейтинговая таблица организаций'!BB10</f>
        <v>99</v>
      </c>
      <c r="X8" s="23">
        <f>'Рейтинговая таблица организаций'!BC10</f>
        <v>96</v>
      </c>
      <c r="Y8" s="23">
        <f>'Рейтинговая таблица организаций'!BD10</f>
        <v>100</v>
      </c>
      <c r="Z8" s="27">
        <f>'Рейтинговая таблица организаций'!BE10</f>
        <v>98.9</v>
      </c>
      <c r="AA8" s="28">
        <f>'Рейтинговая таблица организаций'!BF10</f>
        <v>96.5</v>
      </c>
    </row>
    <row r="9" spans="1:27">
      <c r="A9" s="25">
        <f>'бланки '!D13</f>
        <v>8</v>
      </c>
      <c r="B9" s="21" t="str">
        <f>'Рейтинговая таблица организаций'!B11</f>
        <v>Муниципальное бюджетное общеобразовательное учреждение – средняя общеобразовательная школа № 10 г. Орла</v>
      </c>
      <c r="C9" s="25">
        <f>'Рейтинговая таблица организаций'!M11</f>
        <v>100</v>
      </c>
      <c r="D9" s="25">
        <f>'Рейтинговая таблица организаций'!N11</f>
        <v>100</v>
      </c>
      <c r="E9" s="23">
        <f>'Рейтинговая таблица организаций'!Q11</f>
        <v>100</v>
      </c>
      <c r="F9" s="23">
        <f>'Рейтинговая таблица организаций'!R11</f>
        <v>100</v>
      </c>
      <c r="G9" s="23">
        <f>'Рейтинговая таблица организаций'!O11</f>
        <v>99</v>
      </c>
      <c r="H9" s="23">
        <f>'Рейтинговая таблица организаций'!P11</f>
        <v>97</v>
      </c>
      <c r="I9" s="23">
        <f>'Рейтинговая таблица организаций'!S11</f>
        <v>98</v>
      </c>
      <c r="J9" s="27">
        <f>'Рейтинговая таблица организаций'!T11</f>
        <v>99.2</v>
      </c>
      <c r="K9" s="23">
        <f>'Рейтинговая таблица организаций'!Z11</f>
        <v>100</v>
      </c>
      <c r="L9" s="23">
        <f t="shared" si="0"/>
        <v>99.5</v>
      </c>
      <c r="M9" s="23">
        <f>'Рейтинговая таблица организаций'!AB11</f>
        <v>99</v>
      </c>
      <c r="N9" s="27">
        <f>'Рейтинговая таблица организаций'!AC11</f>
        <v>99.5</v>
      </c>
      <c r="O9" s="23">
        <f>'Рейтинговая таблица организаций'!AH11</f>
        <v>60</v>
      </c>
      <c r="P9" s="24">
        <f>'Рейтинговая таблица организаций'!AI11</f>
        <v>80</v>
      </c>
      <c r="Q9" s="24">
        <f>'Рейтинговая таблица организаций'!AJ11</f>
        <v>100</v>
      </c>
      <c r="R9" s="27">
        <f>'Рейтинговая таблица организаций'!AK11</f>
        <v>80</v>
      </c>
      <c r="S9" s="23">
        <f>'Рейтинговая таблица организаций'!AR11</f>
        <v>96</v>
      </c>
      <c r="T9" s="23">
        <f>'Рейтинговая таблица организаций'!AS11</f>
        <v>98</v>
      </c>
      <c r="U9" s="23">
        <f>'Рейтинговая таблица организаций'!AT11</f>
        <v>95</v>
      </c>
      <c r="V9" s="27">
        <f>'Рейтинговая таблица организаций'!AU11</f>
        <v>96.6</v>
      </c>
      <c r="W9" s="23">
        <f>'Рейтинговая таблица организаций'!BB11</f>
        <v>96</v>
      </c>
      <c r="X9" s="23">
        <f>'Рейтинговая таблица организаций'!BC11</f>
        <v>97</v>
      </c>
      <c r="Y9" s="23">
        <f>'Рейтинговая таблица организаций'!BD11</f>
        <v>98</v>
      </c>
      <c r="Z9" s="27">
        <f>'Рейтинговая таблица организаций'!BE11</f>
        <v>97.2</v>
      </c>
      <c r="AA9" s="28">
        <f>'Рейтинговая таблица организаций'!BF11</f>
        <v>94.499999999999986</v>
      </c>
    </row>
    <row r="10" spans="1:27">
      <c r="A10" s="25">
        <f>'бланки '!D14</f>
        <v>9</v>
      </c>
      <c r="B10" s="21" t="str">
        <f>'Рейтинговая таблица организаций'!B12</f>
        <v>Муниципальное бюджетное общеобразовательное учреждение – средняя общеобразовательная школа № 11 имени Г.М. Пясецкого г. Орла</v>
      </c>
      <c r="C10" s="25">
        <f>'Рейтинговая таблица организаций'!M12</f>
        <v>100</v>
      </c>
      <c r="D10" s="25">
        <f>'Рейтинговая таблица организаций'!N12</f>
        <v>100</v>
      </c>
      <c r="E10" s="23">
        <f>'Рейтинговая таблица организаций'!Q12</f>
        <v>100</v>
      </c>
      <c r="F10" s="23">
        <f>'Рейтинговая таблица организаций'!R12</f>
        <v>100</v>
      </c>
      <c r="G10" s="23">
        <f>'Рейтинговая таблица организаций'!O12</f>
        <v>98</v>
      </c>
      <c r="H10" s="23">
        <f>'Рейтинговая таблица организаций'!P12</f>
        <v>99</v>
      </c>
      <c r="I10" s="23">
        <f>'Рейтинговая таблица организаций'!S12</f>
        <v>98</v>
      </c>
      <c r="J10" s="27">
        <f>'Рейтинговая таблица организаций'!T12</f>
        <v>99.2</v>
      </c>
      <c r="K10" s="23">
        <f>'Рейтинговая таблица организаций'!Z12</f>
        <v>100</v>
      </c>
      <c r="L10" s="23">
        <f t="shared" si="0"/>
        <v>98</v>
      </c>
      <c r="M10" s="23">
        <f>'Рейтинговая таблица организаций'!AB12</f>
        <v>96</v>
      </c>
      <c r="N10" s="27">
        <f>'Рейтинговая таблица организаций'!AC12</f>
        <v>98</v>
      </c>
      <c r="O10" s="23">
        <f>'Рейтинговая таблица организаций'!AH12</f>
        <v>0</v>
      </c>
      <c r="P10" s="24">
        <f>'Рейтинговая таблица организаций'!AI12</f>
        <v>80</v>
      </c>
      <c r="Q10" s="24">
        <f>'Рейтинговая таблица организаций'!AJ12</f>
        <v>100</v>
      </c>
      <c r="R10" s="27">
        <f>'Рейтинговая таблица организаций'!AK12</f>
        <v>62</v>
      </c>
      <c r="S10" s="23">
        <f>'Рейтинговая таблица организаций'!AR12</f>
        <v>96</v>
      </c>
      <c r="T10" s="23">
        <f>'Рейтинговая таблица организаций'!AS12</f>
        <v>97</v>
      </c>
      <c r="U10" s="23">
        <f>'Рейтинговая таблица организаций'!AT12</f>
        <v>99</v>
      </c>
      <c r="V10" s="27">
        <f>'Рейтинговая таблица организаций'!AU12</f>
        <v>97</v>
      </c>
      <c r="W10" s="23">
        <f>'Рейтинговая таблица организаций'!BB12</f>
        <v>97</v>
      </c>
      <c r="X10" s="23">
        <f>'Рейтинговая таблица организаций'!BC12</f>
        <v>98</v>
      </c>
      <c r="Y10" s="23">
        <f>'Рейтинговая таблица организаций'!BD12</f>
        <v>100</v>
      </c>
      <c r="Z10" s="27">
        <f>'Рейтинговая таблица организаций'!BE12</f>
        <v>98.7</v>
      </c>
      <c r="AA10" s="28">
        <f>'Рейтинговая таблица организаций'!BF12</f>
        <v>90.97999999999999</v>
      </c>
    </row>
    <row r="11" spans="1:27">
      <c r="A11" s="25">
        <f>'бланки '!D15</f>
        <v>10</v>
      </c>
      <c r="B11" s="21" t="str">
        <f>'Рейтинговая таблица организаций'!B13</f>
        <v>Муниципальное бюджетное общеобразовательное учреждение – средняя общеобразовательная школа № 12 имени Героя Советского Союза И.Н. Машкарина г. Орла</v>
      </c>
      <c r="C11" s="25">
        <f>'Рейтинговая таблица организаций'!M13</f>
        <v>100</v>
      </c>
      <c r="D11" s="25">
        <f>'Рейтинговая таблица организаций'!N13</f>
        <v>100</v>
      </c>
      <c r="E11" s="23">
        <f>'Рейтинговая таблица организаций'!Q13</f>
        <v>100</v>
      </c>
      <c r="F11" s="23">
        <f>'Рейтинговая таблица организаций'!R13</f>
        <v>100</v>
      </c>
      <c r="G11" s="23">
        <f>'Рейтинговая таблица организаций'!O13</f>
        <v>98</v>
      </c>
      <c r="H11" s="23">
        <f>'Рейтинговая таблица организаций'!P13</f>
        <v>95</v>
      </c>
      <c r="I11" s="23">
        <f>'Рейтинговая таблица организаций'!S13</f>
        <v>96</v>
      </c>
      <c r="J11" s="27">
        <f>'Рейтинговая таблица организаций'!T13</f>
        <v>98.4</v>
      </c>
      <c r="K11" s="23">
        <f>'Рейтинговая таблица организаций'!Z13</f>
        <v>100</v>
      </c>
      <c r="L11" s="23">
        <f t="shared" si="0"/>
        <v>99.5</v>
      </c>
      <c r="M11" s="23">
        <f>'Рейтинговая таблица организаций'!AB13</f>
        <v>99</v>
      </c>
      <c r="N11" s="27">
        <f>'Рейтинговая таблица организаций'!AC13</f>
        <v>99.5</v>
      </c>
      <c r="O11" s="23">
        <f>'Рейтинговая таблица организаций'!AH13</f>
        <v>80</v>
      </c>
      <c r="P11" s="24">
        <f>'Рейтинговая таблица организаций'!AI13</f>
        <v>60</v>
      </c>
      <c r="Q11" s="24">
        <f>'Рейтинговая таблица организаций'!AJ13</f>
        <v>100</v>
      </c>
      <c r="R11" s="27">
        <f>'Рейтинговая таблица организаций'!AK13</f>
        <v>78</v>
      </c>
      <c r="S11" s="23">
        <f>'Рейтинговая таблица организаций'!AR13</f>
        <v>97</v>
      </c>
      <c r="T11" s="23">
        <f>'Рейтинговая таблица организаций'!AS13</f>
        <v>95</v>
      </c>
      <c r="U11" s="23">
        <f>'Рейтинговая таблица организаций'!AT13</f>
        <v>96</v>
      </c>
      <c r="V11" s="27">
        <f>'Рейтинговая таблица организаций'!AU13</f>
        <v>96</v>
      </c>
      <c r="W11" s="23">
        <f>'Рейтинговая таблица организаций'!BB13</f>
        <v>100</v>
      </c>
      <c r="X11" s="23">
        <f>'Рейтинговая таблица организаций'!BC13</f>
        <v>97</v>
      </c>
      <c r="Y11" s="23">
        <f>'Рейтинговая таблица организаций'!BD13</f>
        <v>98</v>
      </c>
      <c r="Z11" s="27">
        <f>'Рейтинговая таблица организаций'!BE13</f>
        <v>98.4</v>
      </c>
      <c r="AA11" s="28">
        <f>'Рейтинговая таблица организаций'!BF13</f>
        <v>94.059999999999988</v>
      </c>
    </row>
    <row r="12" spans="1:27">
      <c r="A12" s="25">
        <f>'бланки '!D16</f>
        <v>11</v>
      </c>
      <c r="B12" s="21" t="str">
        <f>'Рейтинговая таблица организаций'!B14</f>
        <v>Муниципальное бюджетное общеобразовательное учреждение – средняя общеобразовательная школа № 13 имени Героя Советского Союза А.П. Маресьева г. Орла</v>
      </c>
      <c r="C12" s="25">
        <f>'Рейтинговая таблица организаций'!M14</f>
        <v>100</v>
      </c>
      <c r="D12" s="25">
        <f>'Рейтинговая таблица организаций'!N14</f>
        <v>100</v>
      </c>
      <c r="E12" s="23">
        <f>'Рейтинговая таблица организаций'!Q14</f>
        <v>100</v>
      </c>
      <c r="F12" s="23">
        <f>'Рейтинговая таблица организаций'!R14</f>
        <v>100</v>
      </c>
      <c r="G12" s="23">
        <f>'Рейтинговая таблица организаций'!O14</f>
        <v>98</v>
      </c>
      <c r="H12" s="23">
        <f>'Рейтинговая таблица организаций'!P14</f>
        <v>95</v>
      </c>
      <c r="I12" s="23">
        <f>'Рейтинговая таблица организаций'!S14</f>
        <v>96</v>
      </c>
      <c r="J12" s="27">
        <f>'Рейтинговая таблица организаций'!T14</f>
        <v>98.4</v>
      </c>
      <c r="K12" s="23">
        <f>'Рейтинговая таблица организаций'!Z14</f>
        <v>100</v>
      </c>
      <c r="L12" s="23">
        <f t="shared" si="0"/>
        <v>100</v>
      </c>
      <c r="M12" s="23">
        <f>'Рейтинговая таблица организаций'!AB14</f>
        <v>100</v>
      </c>
      <c r="N12" s="27">
        <f>'Рейтинговая таблица организаций'!AC14</f>
        <v>100</v>
      </c>
      <c r="O12" s="23">
        <f>'Рейтинговая таблица организаций'!AH14</f>
        <v>0</v>
      </c>
      <c r="P12" s="24">
        <f>'Рейтинговая таблица организаций'!AI14</f>
        <v>60</v>
      </c>
      <c r="Q12" s="24">
        <f>'Рейтинговая таблица организаций'!AJ14</f>
        <v>100</v>
      </c>
      <c r="R12" s="27">
        <f>'Рейтинговая таблица организаций'!AK14</f>
        <v>54</v>
      </c>
      <c r="S12" s="23">
        <f>'Рейтинговая таблица организаций'!AR14</f>
        <v>99</v>
      </c>
      <c r="T12" s="23">
        <f>'Рейтинговая таблица организаций'!AS14</f>
        <v>99</v>
      </c>
      <c r="U12" s="23">
        <f>'Рейтинговая таблица организаций'!AT14</f>
        <v>96</v>
      </c>
      <c r="V12" s="27">
        <f>'Рейтинговая таблица организаций'!AU14</f>
        <v>98.4</v>
      </c>
      <c r="W12" s="23">
        <f>'Рейтинговая таблица организаций'!BB14</f>
        <v>96</v>
      </c>
      <c r="X12" s="23">
        <f>'Рейтинговая таблица организаций'!BC14</f>
        <v>99</v>
      </c>
      <c r="Y12" s="23">
        <f>'Рейтинговая таблица организаций'!BD14</f>
        <v>98</v>
      </c>
      <c r="Z12" s="27">
        <f>'Рейтинговая таблица организаций'!BE14</f>
        <v>97.6</v>
      </c>
      <c r="AA12" s="28">
        <f>'Рейтинговая таблица организаций'!BF14</f>
        <v>89.679999999999993</v>
      </c>
    </row>
    <row r="13" spans="1:27">
      <c r="A13" s="25">
        <f>'бланки '!D17</f>
        <v>12</v>
      </c>
      <c r="B13" s="21" t="str">
        <f>'Рейтинговая таблица организаций'!B15</f>
        <v>Муниципальное бюджетное общеобразовательное учреждение – средняя общеобразовательная школа № 15 имени М.В. Гордеева г. Орла</v>
      </c>
      <c r="C13" s="25">
        <f>'Рейтинговая таблица организаций'!M15</f>
        <v>100</v>
      </c>
      <c r="D13" s="25">
        <f>'Рейтинговая таблица организаций'!N15</f>
        <v>100</v>
      </c>
      <c r="E13" s="23">
        <f>'Рейтинговая таблица организаций'!Q15</f>
        <v>100</v>
      </c>
      <c r="F13" s="23">
        <f>'Рейтинговая таблица организаций'!R15</f>
        <v>100</v>
      </c>
      <c r="G13" s="23">
        <f>'Рейтинговая таблица организаций'!O15</f>
        <v>100</v>
      </c>
      <c r="H13" s="23">
        <f>'Рейтинговая таблица организаций'!P15</f>
        <v>99</v>
      </c>
      <c r="I13" s="23">
        <f>'Рейтинговая таблица организаций'!S15</f>
        <v>99</v>
      </c>
      <c r="J13" s="27">
        <f>'Рейтинговая таблица организаций'!T15</f>
        <v>99.6</v>
      </c>
      <c r="K13" s="23">
        <f>'Рейтинговая таблица организаций'!Z15</f>
        <v>100</v>
      </c>
      <c r="L13" s="23">
        <f t="shared" si="0"/>
        <v>98.5</v>
      </c>
      <c r="M13" s="23">
        <f>'Рейтинговая таблица организаций'!AB15</f>
        <v>97</v>
      </c>
      <c r="N13" s="27">
        <f>'Рейтинговая таблица организаций'!AC15</f>
        <v>98.5</v>
      </c>
      <c r="O13" s="23">
        <f>'Рейтинговая таблица организаций'!AH15</f>
        <v>20</v>
      </c>
      <c r="P13" s="24">
        <f>'Рейтинговая таблица организаций'!AI15</f>
        <v>60</v>
      </c>
      <c r="Q13" s="24">
        <f>'Рейтинговая таблица организаций'!AJ15</f>
        <v>100</v>
      </c>
      <c r="R13" s="27">
        <f>'Рейтинговая таблица организаций'!AK15</f>
        <v>60</v>
      </c>
      <c r="S13" s="23">
        <f>'Рейтинговая таблица организаций'!AR15</f>
        <v>100</v>
      </c>
      <c r="T13" s="23">
        <f>'Рейтинговая таблица организаций'!AS15</f>
        <v>100</v>
      </c>
      <c r="U13" s="23">
        <f>'Рейтинговая таблица организаций'!AT15</f>
        <v>100</v>
      </c>
      <c r="V13" s="27">
        <f>'Рейтинговая таблица организаций'!AU15</f>
        <v>100</v>
      </c>
      <c r="W13" s="23">
        <f>'Рейтинговая таблица организаций'!BB15</f>
        <v>99</v>
      </c>
      <c r="X13" s="23">
        <f>'Рейтинговая таблица организаций'!BC15</f>
        <v>99</v>
      </c>
      <c r="Y13" s="23">
        <f>'Рейтинговая таблица организаций'!BD15</f>
        <v>100</v>
      </c>
      <c r="Z13" s="27">
        <f>'Рейтинговая таблица организаций'!BE15</f>
        <v>99.5</v>
      </c>
      <c r="AA13" s="28">
        <f>'Рейтинговая таблица организаций'!BF15</f>
        <v>91.52000000000001</v>
      </c>
    </row>
    <row r="14" spans="1:27">
      <c r="A14" s="25">
        <f>'бланки '!D18</f>
        <v>13</v>
      </c>
      <c r="B14" s="21" t="str">
        <f>'Рейтинговая таблица организаций'!B16</f>
        <v>Муниципальное бюджетное общеобразовательное учреждение – гимназия № 16 г. Орла</v>
      </c>
      <c r="C14" s="25">
        <f>'Рейтинговая таблица организаций'!M16</f>
        <v>100</v>
      </c>
      <c r="D14" s="25">
        <f>'Рейтинговая таблица организаций'!N16</f>
        <v>100</v>
      </c>
      <c r="E14" s="23">
        <f>'Рейтинговая таблица организаций'!Q16</f>
        <v>100</v>
      </c>
      <c r="F14" s="23">
        <f>'Рейтинговая таблица организаций'!R16</f>
        <v>100</v>
      </c>
      <c r="G14" s="23">
        <f>'Рейтинговая таблица организаций'!O16</f>
        <v>99</v>
      </c>
      <c r="H14" s="23">
        <f>'Рейтинговая таблица организаций'!P16</f>
        <v>99</v>
      </c>
      <c r="I14" s="23">
        <f>'Рейтинговая таблица организаций'!S16</f>
        <v>99</v>
      </c>
      <c r="J14" s="27">
        <f>'Рейтинговая таблица организаций'!T16</f>
        <v>99.6</v>
      </c>
      <c r="K14" s="23">
        <f>'Рейтинговая таблица организаций'!Z16</f>
        <v>100</v>
      </c>
      <c r="L14" s="23">
        <f t="shared" si="0"/>
        <v>99</v>
      </c>
      <c r="M14" s="23">
        <f>'Рейтинговая таблица организаций'!AB16</f>
        <v>98</v>
      </c>
      <c r="N14" s="27">
        <f>'Рейтинговая таблица организаций'!AC16</f>
        <v>99</v>
      </c>
      <c r="O14" s="23">
        <f>'Рейтинговая таблица организаций'!AH16</f>
        <v>40</v>
      </c>
      <c r="P14" s="24">
        <f>'Рейтинговая таблица организаций'!AI16</f>
        <v>80</v>
      </c>
      <c r="Q14" s="24">
        <f>'Рейтинговая таблица организаций'!AJ16</f>
        <v>100</v>
      </c>
      <c r="R14" s="27">
        <f>'Рейтинговая таблица организаций'!AK16</f>
        <v>74</v>
      </c>
      <c r="S14" s="23">
        <f>'Рейтинговая таблица организаций'!AR16</f>
        <v>99</v>
      </c>
      <c r="T14" s="23">
        <f>'Рейтинговая таблица организаций'!AS16</f>
        <v>95</v>
      </c>
      <c r="U14" s="23">
        <f>'Рейтинговая таблица организаций'!AT16</f>
        <v>98</v>
      </c>
      <c r="V14" s="27">
        <f>'Рейтинговая таблица организаций'!AU16</f>
        <v>97.2</v>
      </c>
      <c r="W14" s="23">
        <f>'Рейтинговая таблица организаций'!BB16</f>
        <v>95</v>
      </c>
      <c r="X14" s="23">
        <f>'Рейтинговая таблица организаций'!BC16</f>
        <v>99</v>
      </c>
      <c r="Y14" s="23">
        <f>'Рейтинговая таблица организаций'!BD16</f>
        <v>97</v>
      </c>
      <c r="Z14" s="27">
        <f>'Рейтинговая таблица организаций'!BE16</f>
        <v>96.8</v>
      </c>
      <c r="AA14" s="28">
        <f>'Рейтинговая таблица организаций'!BF16</f>
        <v>93.320000000000007</v>
      </c>
    </row>
    <row r="15" spans="1:27">
      <c r="A15" s="25">
        <f>'бланки '!D19</f>
        <v>14</v>
      </c>
      <c r="B15" s="21" t="str">
        <f>'Рейтинговая таблица организаций'!B17</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5" s="25">
        <f>'Рейтинговая таблица организаций'!M17</f>
        <v>100</v>
      </c>
      <c r="D15" s="25">
        <f>'Рейтинговая таблица организаций'!N17</f>
        <v>100</v>
      </c>
      <c r="E15" s="23">
        <f>'Рейтинговая таблица организаций'!Q17</f>
        <v>100</v>
      </c>
      <c r="F15" s="23">
        <f>'Рейтинговая таблица организаций'!R17</f>
        <v>100</v>
      </c>
      <c r="G15" s="23">
        <f>'Рейтинговая таблица организаций'!O17</f>
        <v>99</v>
      </c>
      <c r="H15" s="23">
        <f>'Рейтинговая таблица организаций'!P17</f>
        <v>97</v>
      </c>
      <c r="I15" s="23">
        <f>'Рейтинговая таблица организаций'!S17</f>
        <v>98</v>
      </c>
      <c r="J15" s="27">
        <f>'Рейтинговая таблица организаций'!T17</f>
        <v>99.2</v>
      </c>
      <c r="K15" s="23">
        <f>'Рейтинговая таблица организаций'!Z17</f>
        <v>100</v>
      </c>
      <c r="L15" s="23">
        <f t="shared" si="0"/>
        <v>98.5</v>
      </c>
      <c r="M15" s="23">
        <f>'Рейтинговая таблица организаций'!AB17</f>
        <v>97</v>
      </c>
      <c r="N15" s="27">
        <f>'Рейтинговая таблица организаций'!AC17</f>
        <v>98.5</v>
      </c>
      <c r="O15" s="23">
        <f>'Рейтинговая таблица организаций'!AH17</f>
        <v>0</v>
      </c>
      <c r="P15" s="24">
        <f>'Рейтинговая таблица организаций'!AI17</f>
        <v>60</v>
      </c>
      <c r="Q15" s="24">
        <f>'Рейтинговая таблица организаций'!AJ17</f>
        <v>100</v>
      </c>
      <c r="R15" s="27">
        <f>'Рейтинговая таблица организаций'!AK17</f>
        <v>54</v>
      </c>
      <c r="S15" s="23">
        <f>'Рейтинговая таблица организаций'!AR17</f>
        <v>95</v>
      </c>
      <c r="T15" s="23">
        <f>'Рейтинговая таблица организаций'!AS17</f>
        <v>96</v>
      </c>
      <c r="U15" s="23">
        <f>'Рейтинговая таблица организаций'!AT17</f>
        <v>97</v>
      </c>
      <c r="V15" s="27">
        <f>'Рейтинговая таблица организаций'!AU17</f>
        <v>95.8</v>
      </c>
      <c r="W15" s="23">
        <f>'Рейтинговая таблица организаций'!BB17</f>
        <v>96</v>
      </c>
      <c r="X15" s="23">
        <f>'Рейтинговая таблица организаций'!BC17</f>
        <v>99</v>
      </c>
      <c r="Y15" s="23">
        <f>'Рейтинговая таблица организаций'!BD17</f>
        <v>99</v>
      </c>
      <c r="Z15" s="27">
        <f>'Рейтинговая таблица организаций'!BE17</f>
        <v>98.1</v>
      </c>
      <c r="AA15" s="28">
        <f>'Рейтинговая таблица организаций'!BF17</f>
        <v>89.12</v>
      </c>
    </row>
    <row r="16" spans="1:27">
      <c r="A16" s="25">
        <f>'бланки '!D20</f>
        <v>15</v>
      </c>
      <c r="B16" s="21" t="str">
        <f>'Рейтинговая таблица организаций'!B18</f>
        <v>Муниципальное бюджетное общеобразовательное учреждение – лицей № 18 г. Орла</v>
      </c>
      <c r="C16" s="25">
        <f>'Рейтинговая таблица организаций'!M18</f>
        <v>100</v>
      </c>
      <c r="D16" s="25">
        <f>'Рейтинговая таблица организаций'!N18</f>
        <v>100</v>
      </c>
      <c r="E16" s="23">
        <f>'Рейтинговая таблица организаций'!Q18</f>
        <v>100</v>
      </c>
      <c r="F16" s="23">
        <f>'Рейтинговая таблица организаций'!R18</f>
        <v>100</v>
      </c>
      <c r="G16" s="23">
        <f>'Рейтинговая таблица организаций'!O18</f>
        <v>99</v>
      </c>
      <c r="H16" s="23">
        <f>'Рейтинговая таблица организаций'!P18</f>
        <v>98</v>
      </c>
      <c r="I16" s="23">
        <f>'Рейтинговая таблица организаций'!S18</f>
        <v>98</v>
      </c>
      <c r="J16" s="27">
        <f>'Рейтинговая таблица организаций'!T18</f>
        <v>99.2</v>
      </c>
      <c r="K16" s="23">
        <f>'Рейтинговая таблица организаций'!Z18</f>
        <v>100</v>
      </c>
      <c r="L16" s="23">
        <f t="shared" si="0"/>
        <v>100</v>
      </c>
      <c r="M16" s="23">
        <f>'Рейтинговая таблица организаций'!AB18</f>
        <v>100</v>
      </c>
      <c r="N16" s="27">
        <f>'Рейтинговая таблица организаций'!AC18</f>
        <v>100</v>
      </c>
      <c r="O16" s="23">
        <f>'Рейтинговая таблица организаций'!AH18</f>
        <v>20</v>
      </c>
      <c r="P16" s="24">
        <f>'Рейтинговая таблица организаций'!AI18</f>
        <v>80</v>
      </c>
      <c r="Q16" s="24">
        <f>'Рейтинговая таблица организаций'!AJ18</f>
        <v>100</v>
      </c>
      <c r="R16" s="27">
        <f>'Рейтинговая таблица организаций'!AK18</f>
        <v>68</v>
      </c>
      <c r="S16" s="23">
        <f>'Рейтинговая таблица организаций'!AR18</f>
        <v>100</v>
      </c>
      <c r="T16" s="23">
        <f>'Рейтинговая таблица организаций'!AS18</f>
        <v>100</v>
      </c>
      <c r="U16" s="23">
        <f>'Рейтинговая таблица организаций'!AT18</f>
        <v>99</v>
      </c>
      <c r="V16" s="27">
        <f>'Рейтинговая таблица организаций'!AU18</f>
        <v>99.8</v>
      </c>
      <c r="W16" s="23">
        <f>'Рейтинговая таблица организаций'!BB18</f>
        <v>99</v>
      </c>
      <c r="X16" s="23">
        <f>'Рейтинговая таблица организаций'!BC18</f>
        <v>99</v>
      </c>
      <c r="Y16" s="23">
        <f>'Рейтинговая таблица организаций'!BD18</f>
        <v>99</v>
      </c>
      <c r="Z16" s="27">
        <f>'Рейтинговая таблица организаций'!BE18</f>
        <v>99</v>
      </c>
      <c r="AA16" s="28">
        <f>'Рейтинговая таблица организаций'!BF18</f>
        <v>93.2</v>
      </c>
    </row>
    <row r="17" spans="1:27">
      <c r="A17" s="25">
        <f>'бланки '!D21</f>
        <v>16</v>
      </c>
      <c r="B17" s="21" t="str">
        <f>'Рейтинговая таблица организаций'!B19</f>
        <v>Муниципальное бюджетное общеобразовательное учреждение – гимназия № 19 имени Героя Советского Союза В.И. Меркулова города Орла</v>
      </c>
      <c r="C17" s="25">
        <f>'Рейтинговая таблица организаций'!M19</f>
        <v>100</v>
      </c>
      <c r="D17" s="25">
        <f>'Рейтинговая таблица организаций'!N19</f>
        <v>100</v>
      </c>
      <c r="E17" s="23">
        <f>'Рейтинговая таблица организаций'!Q19</f>
        <v>100</v>
      </c>
      <c r="F17" s="23">
        <f>'Рейтинговая таблица организаций'!R19</f>
        <v>100</v>
      </c>
      <c r="G17" s="23">
        <f>'Рейтинговая таблица организаций'!O19</f>
        <v>99</v>
      </c>
      <c r="H17" s="23">
        <f>'Рейтинговая таблица организаций'!P19</f>
        <v>98</v>
      </c>
      <c r="I17" s="23">
        <f>'Рейтинговая таблица организаций'!S19</f>
        <v>98</v>
      </c>
      <c r="J17" s="27">
        <f>'Рейтинговая таблица организаций'!T19</f>
        <v>99.2</v>
      </c>
      <c r="K17" s="23">
        <f>'Рейтинговая таблица организаций'!Z19</f>
        <v>100</v>
      </c>
      <c r="L17" s="23">
        <f t="shared" si="0"/>
        <v>98.5</v>
      </c>
      <c r="M17" s="23">
        <f>'Рейтинговая таблица организаций'!AB19</f>
        <v>97</v>
      </c>
      <c r="N17" s="27">
        <f>'Рейтинговая таблица организаций'!AC19</f>
        <v>98.5</v>
      </c>
      <c r="O17" s="23">
        <f>'Рейтинговая таблица организаций'!AH19</f>
        <v>40</v>
      </c>
      <c r="P17" s="24">
        <f>'Рейтинговая таблица организаций'!AI19</f>
        <v>80</v>
      </c>
      <c r="Q17" s="24">
        <f>'Рейтинговая таблица организаций'!AJ19</f>
        <v>100</v>
      </c>
      <c r="R17" s="27">
        <f>'Рейтинговая таблица организаций'!AK19</f>
        <v>74</v>
      </c>
      <c r="S17" s="23">
        <f>'Рейтинговая таблица организаций'!AR19</f>
        <v>98</v>
      </c>
      <c r="T17" s="23">
        <f>'Рейтинговая таблица организаций'!AS19</f>
        <v>99</v>
      </c>
      <c r="U17" s="23">
        <f>'Рейтинговая таблица организаций'!AT19</f>
        <v>98</v>
      </c>
      <c r="V17" s="27">
        <f>'Рейтинговая таблица организаций'!AU19</f>
        <v>98.4</v>
      </c>
      <c r="W17" s="23">
        <f>'Рейтинговая таблица организаций'!BB19</f>
        <v>98</v>
      </c>
      <c r="X17" s="23">
        <f>'Рейтинговая таблица организаций'!BC19</f>
        <v>99</v>
      </c>
      <c r="Y17" s="23">
        <f>'Рейтинговая таблица организаций'!BD19</f>
        <v>99</v>
      </c>
      <c r="Z17" s="27">
        <f>'Рейтинговая таблица организаций'!BE19</f>
        <v>98.7</v>
      </c>
      <c r="AA17" s="28">
        <f>'Рейтинговая таблица организаций'!BF19</f>
        <v>93.76</v>
      </c>
    </row>
    <row r="18" spans="1:27">
      <c r="A18" s="25">
        <f>'бланки '!D22</f>
        <v>17</v>
      </c>
      <c r="B18" s="21" t="str">
        <f>'Рейтинговая таблица организаций'!B20</f>
        <v>Муниципальное бюджетное общеобразовательное учреждение – средняя общеобразовательная школа № 20 имени Героя Советского Союза Л.Н. Гуртьева г. Орла</v>
      </c>
      <c r="C18" s="25">
        <f>'Рейтинговая таблица организаций'!M20</f>
        <v>100</v>
      </c>
      <c r="D18" s="25">
        <f>'Рейтинговая таблица организаций'!N20</f>
        <v>100</v>
      </c>
      <c r="E18" s="23">
        <f>'Рейтинговая таблица организаций'!Q20</f>
        <v>100</v>
      </c>
      <c r="F18" s="23">
        <f>'Рейтинговая таблица организаций'!R20</f>
        <v>100</v>
      </c>
      <c r="G18" s="23">
        <f>'Рейтинговая таблица организаций'!O20</f>
        <v>99</v>
      </c>
      <c r="H18" s="23">
        <f>'Рейтинговая таблица организаций'!P20</f>
        <v>97</v>
      </c>
      <c r="I18" s="23">
        <f>'Рейтинговая таблица организаций'!S20</f>
        <v>98</v>
      </c>
      <c r="J18" s="27">
        <f>'Рейтинговая таблица организаций'!T20</f>
        <v>99.2</v>
      </c>
      <c r="K18" s="23">
        <f>'Рейтинговая таблица организаций'!Z20</f>
        <v>100</v>
      </c>
      <c r="L18" s="23">
        <f t="shared" si="0"/>
        <v>99.5</v>
      </c>
      <c r="M18" s="23">
        <f>'Рейтинговая таблица организаций'!AB20</f>
        <v>99</v>
      </c>
      <c r="N18" s="27">
        <f>'Рейтинговая таблица организаций'!AC20</f>
        <v>99.5</v>
      </c>
      <c r="O18" s="23">
        <f>'Рейтинговая таблица организаций'!AH20</f>
        <v>60</v>
      </c>
      <c r="P18" s="24">
        <f>'Рейтинговая таблица организаций'!AI20</f>
        <v>80</v>
      </c>
      <c r="Q18" s="24">
        <f>'Рейтинговая таблица организаций'!AJ20</f>
        <v>100</v>
      </c>
      <c r="R18" s="27">
        <f>'Рейтинговая таблица организаций'!AK20</f>
        <v>80</v>
      </c>
      <c r="S18" s="23">
        <f>'Рейтинговая таблица организаций'!AR20</f>
        <v>97</v>
      </c>
      <c r="T18" s="23">
        <f>'Рейтинговая таблица организаций'!AS20</f>
        <v>98</v>
      </c>
      <c r="U18" s="23">
        <f>'Рейтинговая таблица организаций'!AT20</f>
        <v>99</v>
      </c>
      <c r="V18" s="27">
        <f>'Рейтинговая таблица организаций'!AU20</f>
        <v>97.8</v>
      </c>
      <c r="W18" s="23">
        <f>'Рейтинговая таблица организаций'!BB20</f>
        <v>97</v>
      </c>
      <c r="X18" s="23">
        <f>'Рейтинговая таблица организаций'!BC20</f>
        <v>98</v>
      </c>
      <c r="Y18" s="23">
        <f>'Рейтинговая таблица организаций'!BD20</f>
        <v>99</v>
      </c>
      <c r="Z18" s="27">
        <f>'Рейтинговая таблица организаций'!BE20</f>
        <v>98.2</v>
      </c>
      <c r="AA18" s="28">
        <f>'Рейтинговая таблица организаций'!BF20</f>
        <v>94.94</v>
      </c>
    </row>
    <row r="19" spans="1:27">
      <c r="A19" s="25">
        <f>'бланки '!D23</f>
        <v>18</v>
      </c>
      <c r="B19" s="21" t="str">
        <f>'Рейтинговая таблица организаций'!B21</f>
        <v>Муниципальное бюджетное общеобразовательное учреждение – лицей № 21 имени генерала А.П. Ермолова г. Орла</v>
      </c>
      <c r="C19" s="25">
        <f>'Рейтинговая таблица организаций'!M21</f>
        <v>100</v>
      </c>
      <c r="D19" s="25">
        <f>'Рейтинговая таблица организаций'!N21</f>
        <v>100</v>
      </c>
      <c r="E19" s="23">
        <f>'Рейтинговая таблица организаций'!Q21</f>
        <v>100</v>
      </c>
      <c r="F19" s="23">
        <f>'Рейтинговая таблица организаций'!R21</f>
        <v>100</v>
      </c>
      <c r="G19" s="23">
        <f>'Рейтинговая таблица организаций'!O21</f>
        <v>99</v>
      </c>
      <c r="H19" s="23">
        <f>'Рейтинговая таблица организаций'!P21</f>
        <v>98</v>
      </c>
      <c r="I19" s="23">
        <f>'Рейтинговая таблица организаций'!S21</f>
        <v>98</v>
      </c>
      <c r="J19" s="27">
        <f>'Рейтинговая таблица организаций'!T21</f>
        <v>99.2</v>
      </c>
      <c r="K19" s="23">
        <f>'Рейтинговая таблица организаций'!Z21</f>
        <v>100</v>
      </c>
      <c r="L19" s="23">
        <f t="shared" si="0"/>
        <v>97.5</v>
      </c>
      <c r="M19" s="23">
        <f>'Рейтинговая таблица организаций'!AB21</f>
        <v>95</v>
      </c>
      <c r="N19" s="27">
        <f>'Рейтинговая таблица организаций'!AC21</f>
        <v>97.5</v>
      </c>
      <c r="O19" s="23">
        <f>'Рейтинговая таблица организаций'!AH21</f>
        <v>20</v>
      </c>
      <c r="P19" s="24">
        <f>'Рейтинговая таблица организаций'!AI21</f>
        <v>80</v>
      </c>
      <c r="Q19" s="24">
        <f>'Рейтинговая таблица организаций'!AJ21</f>
        <v>100</v>
      </c>
      <c r="R19" s="27">
        <f>'Рейтинговая таблица организаций'!AK21</f>
        <v>68</v>
      </c>
      <c r="S19" s="23">
        <f>'Рейтинговая таблица организаций'!AR21</f>
        <v>98</v>
      </c>
      <c r="T19" s="23">
        <f>'Рейтинговая таблица организаций'!AS21</f>
        <v>100</v>
      </c>
      <c r="U19" s="23">
        <f>'Рейтинговая таблица организаций'!AT21</f>
        <v>98</v>
      </c>
      <c r="V19" s="27">
        <f>'Рейтинговая таблица организаций'!AU21</f>
        <v>98.8</v>
      </c>
      <c r="W19" s="23">
        <f>'Рейтинговая таблица организаций'!BB21</f>
        <v>96</v>
      </c>
      <c r="X19" s="23">
        <f>'Рейтинговая таблица организаций'!BC21</f>
        <v>97</v>
      </c>
      <c r="Y19" s="23">
        <f>'Рейтинговая таблица организаций'!BD21</f>
        <v>95</v>
      </c>
      <c r="Z19" s="27">
        <f>'Рейтинговая таблица организаций'!BE21</f>
        <v>95.7</v>
      </c>
      <c r="AA19" s="28">
        <f>'Рейтинговая таблица организаций'!BF21</f>
        <v>91.84</v>
      </c>
    </row>
    <row r="20" spans="1:27">
      <c r="A20" s="25">
        <f>'бланки '!D24</f>
        <v>19</v>
      </c>
      <c r="B20" s="21" t="str">
        <f>'Рейтинговая таблица организаций'!B22</f>
        <v>Муниципальное бюджетное общеобразовательное учреждение – лицей № 22 имени А.П. Иванова города Орла</v>
      </c>
      <c r="C20" s="25">
        <f>'Рейтинговая таблица организаций'!M22</f>
        <v>100</v>
      </c>
      <c r="D20" s="25">
        <f>'Рейтинговая таблица организаций'!N22</f>
        <v>100</v>
      </c>
      <c r="E20" s="23">
        <f>'Рейтинговая таблица организаций'!Q22</f>
        <v>100</v>
      </c>
      <c r="F20" s="23">
        <f>'Рейтинговая таблица организаций'!R22</f>
        <v>100</v>
      </c>
      <c r="G20" s="23">
        <f>'Рейтинговая таблица организаций'!O22</f>
        <v>99</v>
      </c>
      <c r="H20" s="23">
        <f>'Рейтинговая таблица организаций'!P22</f>
        <v>98</v>
      </c>
      <c r="I20" s="23">
        <f>'Рейтинговая таблица организаций'!S22</f>
        <v>98</v>
      </c>
      <c r="J20" s="27">
        <f>'Рейтинговая таблица организаций'!T22</f>
        <v>99.2</v>
      </c>
      <c r="K20" s="23">
        <f>'Рейтинговая таблица организаций'!Z22</f>
        <v>100</v>
      </c>
      <c r="L20" s="23">
        <f t="shared" si="0"/>
        <v>99.5</v>
      </c>
      <c r="M20" s="23">
        <f>'Рейтинговая таблица организаций'!AB22</f>
        <v>99</v>
      </c>
      <c r="N20" s="27">
        <f>'Рейтинговая таблица организаций'!AC22</f>
        <v>99.5</v>
      </c>
      <c r="O20" s="23">
        <f>'Рейтинговая таблица организаций'!AH22</f>
        <v>60</v>
      </c>
      <c r="P20" s="24">
        <f>'Рейтинговая таблица организаций'!AI22</f>
        <v>80</v>
      </c>
      <c r="Q20" s="24">
        <f>'Рейтинговая таблица организаций'!AJ22</f>
        <v>100</v>
      </c>
      <c r="R20" s="27">
        <f>'Рейтинговая таблица организаций'!AK22</f>
        <v>80</v>
      </c>
      <c r="S20" s="23">
        <f>'Рейтинговая таблица организаций'!AR22</f>
        <v>100</v>
      </c>
      <c r="T20" s="23">
        <f>'Рейтинговая таблица организаций'!AS22</f>
        <v>97</v>
      </c>
      <c r="U20" s="23">
        <f>'Рейтинговая таблица организаций'!AT22</f>
        <v>96</v>
      </c>
      <c r="V20" s="27">
        <f>'Рейтинговая таблица организаций'!AU22</f>
        <v>98</v>
      </c>
      <c r="W20" s="23">
        <f>'Рейтинговая таблица организаций'!BB22</f>
        <v>99</v>
      </c>
      <c r="X20" s="23">
        <f>'Рейтинговая таблица организаций'!BC22</f>
        <v>100</v>
      </c>
      <c r="Y20" s="23">
        <f>'Рейтинговая таблица организаций'!BD22</f>
        <v>98</v>
      </c>
      <c r="Z20" s="27">
        <f>'Рейтинговая таблица организаций'!BE22</f>
        <v>98.7</v>
      </c>
      <c r="AA20" s="28">
        <f>'Рейтинговая таблица организаций'!BF22</f>
        <v>95.08</v>
      </c>
    </row>
    <row r="21" spans="1:27">
      <c r="A21" s="25">
        <f>'бланки '!D25</f>
        <v>20</v>
      </c>
      <c r="B21" s="21" t="str">
        <f>'Рейтинговая таблица организаций'!B23</f>
        <v>Муниципальное бюджетное общеобразовательное учреждение – средняя общеобразовательная школа № 23 с углубленным изучением английского языка г. Орла</v>
      </c>
      <c r="C21" s="25">
        <f>'Рейтинговая таблица организаций'!M23</f>
        <v>100</v>
      </c>
      <c r="D21" s="25">
        <f>'Рейтинговая таблица организаций'!N23</f>
        <v>100</v>
      </c>
      <c r="E21" s="23">
        <f>'Рейтинговая таблица организаций'!Q23</f>
        <v>100</v>
      </c>
      <c r="F21" s="23">
        <f>'Рейтинговая таблица организаций'!R23</f>
        <v>100</v>
      </c>
      <c r="G21" s="23">
        <f>'Рейтинговая таблица организаций'!O23</f>
        <v>100</v>
      </c>
      <c r="H21" s="23">
        <f>'Рейтинговая таблица организаций'!P23</f>
        <v>97</v>
      </c>
      <c r="I21" s="23">
        <f>'Рейтинговая таблица организаций'!S23</f>
        <v>98</v>
      </c>
      <c r="J21" s="27">
        <f>'Рейтинговая таблица организаций'!T23</f>
        <v>99.2</v>
      </c>
      <c r="K21" s="23">
        <f>'Рейтинговая таблица организаций'!Z23</f>
        <v>100</v>
      </c>
      <c r="L21" s="23">
        <f t="shared" si="0"/>
        <v>99.5</v>
      </c>
      <c r="M21" s="23">
        <f>'Рейтинговая таблица организаций'!AB23</f>
        <v>99</v>
      </c>
      <c r="N21" s="27">
        <f>'Рейтинговая таблица организаций'!AC23</f>
        <v>99.5</v>
      </c>
      <c r="O21" s="23">
        <f>'Рейтинговая таблица организаций'!AH23</f>
        <v>60</v>
      </c>
      <c r="P21" s="24">
        <f>'Рейтинговая таблица организаций'!AI23</f>
        <v>60</v>
      </c>
      <c r="Q21" s="24">
        <f>'Рейтинговая таблица организаций'!AJ23</f>
        <v>100</v>
      </c>
      <c r="R21" s="27">
        <f>'Рейтинговая таблица организаций'!AK23</f>
        <v>72</v>
      </c>
      <c r="S21" s="23">
        <f>'Рейтинговая таблица организаций'!AR23</f>
        <v>97</v>
      </c>
      <c r="T21" s="23">
        <f>'Рейтинговая таблица организаций'!AS23</f>
        <v>95</v>
      </c>
      <c r="U21" s="23">
        <f>'Рейтинговая таблица организаций'!AT23</f>
        <v>98</v>
      </c>
      <c r="V21" s="27">
        <f>'Рейтинговая таблица организаций'!AU23</f>
        <v>96.4</v>
      </c>
      <c r="W21" s="23">
        <f>'Рейтинговая таблица организаций'!BB23</f>
        <v>97</v>
      </c>
      <c r="X21" s="23">
        <f>'Рейтинговая таблица организаций'!BC23</f>
        <v>99</v>
      </c>
      <c r="Y21" s="23">
        <f>'Рейтинговая таблица организаций'!BD23</f>
        <v>99</v>
      </c>
      <c r="Z21" s="27">
        <f>'Рейтинговая таблица организаций'!BE23</f>
        <v>98.4</v>
      </c>
      <c r="AA21" s="28">
        <f>'Рейтинговая таблица организаций'!BF23</f>
        <v>93.1</v>
      </c>
    </row>
    <row r="22" spans="1:27">
      <c r="A22" s="25">
        <f>'бланки '!D26</f>
        <v>21</v>
      </c>
      <c r="B22" s="21" t="str">
        <f>'Рейтинговая таблица организаций'!B24</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2" s="25">
        <f>'Рейтинговая таблица организаций'!M24</f>
        <v>100</v>
      </c>
      <c r="D22" s="25">
        <f>'Рейтинговая таблица организаций'!N24</f>
        <v>100</v>
      </c>
      <c r="E22" s="23">
        <f>'Рейтинговая таблица организаций'!Q24</f>
        <v>100</v>
      </c>
      <c r="F22" s="23">
        <f>'Рейтинговая таблица организаций'!R24</f>
        <v>100</v>
      </c>
      <c r="G22" s="23">
        <f>'Рейтинговая таблица организаций'!O24</f>
        <v>99</v>
      </c>
      <c r="H22" s="23">
        <f>'Рейтинговая таблица организаций'!P24</f>
        <v>98</v>
      </c>
      <c r="I22" s="23">
        <f>'Рейтинговая таблица организаций'!S24</f>
        <v>98</v>
      </c>
      <c r="J22" s="27">
        <f>'Рейтинговая таблица организаций'!T24</f>
        <v>99.2</v>
      </c>
      <c r="K22" s="23">
        <f>'Рейтинговая таблица организаций'!Z24</f>
        <v>100</v>
      </c>
      <c r="L22" s="23">
        <f t="shared" si="0"/>
        <v>99</v>
      </c>
      <c r="M22" s="23">
        <f>'Рейтинговая таблица организаций'!AB24</f>
        <v>98</v>
      </c>
      <c r="N22" s="27">
        <f>'Рейтинговая таблица организаций'!AC24</f>
        <v>99</v>
      </c>
      <c r="O22" s="23">
        <f>'Рейтинговая таблица организаций'!AH24</f>
        <v>0</v>
      </c>
      <c r="P22" s="24">
        <f>'Рейтинговая таблица организаций'!AI24</f>
        <v>80</v>
      </c>
      <c r="Q22" s="24">
        <f>'Рейтинговая таблица организаций'!AJ24</f>
        <v>100</v>
      </c>
      <c r="R22" s="27">
        <f>'Рейтинговая таблица организаций'!AK24</f>
        <v>62</v>
      </c>
      <c r="S22" s="23">
        <f>'Рейтинговая таблица организаций'!AR24</f>
        <v>96</v>
      </c>
      <c r="T22" s="23">
        <f>'Рейтинговая таблица организаций'!AS24</f>
        <v>98</v>
      </c>
      <c r="U22" s="23">
        <f>'Рейтинговая таблица организаций'!AT24</f>
        <v>98</v>
      </c>
      <c r="V22" s="27">
        <f>'Рейтинговая таблица организаций'!AU24</f>
        <v>97.2</v>
      </c>
      <c r="W22" s="23">
        <f>'Рейтинговая таблица организаций'!BB24</f>
        <v>96</v>
      </c>
      <c r="X22" s="23">
        <f>'Рейтинговая таблица организаций'!BC24</f>
        <v>96</v>
      </c>
      <c r="Y22" s="23">
        <f>'Рейтинговая таблица организаций'!BD24</f>
        <v>99</v>
      </c>
      <c r="Z22" s="27">
        <f>'Рейтинговая таблица организаций'!BE24</f>
        <v>97.5</v>
      </c>
      <c r="AA22" s="28">
        <f>'Рейтинговая таблица организаций'!BF24</f>
        <v>90.97999999999999</v>
      </c>
    </row>
    <row r="23" spans="1:27">
      <c r="A23" s="25">
        <f>'бланки '!D27</f>
        <v>22</v>
      </c>
      <c r="B23" s="21" t="str">
        <f>'Рейтинговая таблица организаций'!B25</f>
        <v>Муниципальное бюджетное общеобразовательное учреждение – средняя общеобразовательная школа № 25 г. Орла</v>
      </c>
      <c r="C23" s="25">
        <f>'Рейтинговая таблица организаций'!M25</f>
        <v>100</v>
      </c>
      <c r="D23" s="25">
        <f>'Рейтинговая таблица организаций'!N25</f>
        <v>100</v>
      </c>
      <c r="E23" s="23">
        <f>'Рейтинговая таблица организаций'!Q25</f>
        <v>100</v>
      </c>
      <c r="F23" s="23">
        <f>'Рейтинговая таблица организаций'!R25</f>
        <v>100</v>
      </c>
      <c r="G23" s="23">
        <f>'Рейтинговая таблица организаций'!O25</f>
        <v>98</v>
      </c>
      <c r="H23" s="23">
        <f>'Рейтинговая таблица организаций'!P25</f>
        <v>97</v>
      </c>
      <c r="I23" s="23">
        <f>'Рейтинговая таблица организаций'!S25</f>
        <v>97</v>
      </c>
      <c r="J23" s="27">
        <f>'Рейтинговая таблица организаций'!T25</f>
        <v>98.8</v>
      </c>
      <c r="K23" s="23">
        <f>'Рейтинговая таблица организаций'!Z25</f>
        <v>100</v>
      </c>
      <c r="L23" s="23">
        <f t="shared" si="0"/>
        <v>100</v>
      </c>
      <c r="M23" s="23">
        <f>'Рейтинговая таблица организаций'!AB25</f>
        <v>100</v>
      </c>
      <c r="N23" s="27">
        <f>'Рейтинговая таблица организаций'!AC25</f>
        <v>100</v>
      </c>
      <c r="O23" s="23">
        <f>'Рейтинговая таблица организаций'!AH25</f>
        <v>60</v>
      </c>
      <c r="P23" s="24">
        <f>'Рейтинговая таблица организаций'!AI25</f>
        <v>60</v>
      </c>
      <c r="Q23" s="24">
        <f>'Рейтинговая таблица организаций'!AJ25</f>
        <v>100</v>
      </c>
      <c r="R23" s="27">
        <f>'Рейтинговая таблица организаций'!AK25</f>
        <v>72</v>
      </c>
      <c r="S23" s="23">
        <f>'Рейтинговая таблица организаций'!AR25</f>
        <v>100</v>
      </c>
      <c r="T23" s="23">
        <f>'Рейтинговая таблица организаций'!AS25</f>
        <v>96</v>
      </c>
      <c r="U23" s="23">
        <f>'Рейтинговая таблица организаций'!AT25</f>
        <v>98</v>
      </c>
      <c r="V23" s="27">
        <f>'Рейтинговая таблица организаций'!AU25</f>
        <v>98</v>
      </c>
      <c r="W23" s="23">
        <f>'Рейтинговая таблица организаций'!BB25</f>
        <v>99</v>
      </c>
      <c r="X23" s="23">
        <f>'Рейтинговая таблица организаций'!BC25</f>
        <v>100</v>
      </c>
      <c r="Y23" s="23">
        <f>'Рейтинговая таблица организаций'!BD25</f>
        <v>96</v>
      </c>
      <c r="Z23" s="27">
        <f>'Рейтинговая таблица организаций'!BE25</f>
        <v>97.7</v>
      </c>
      <c r="AA23" s="28">
        <f>'Рейтинговая таблица организаций'!BF25</f>
        <v>93.3</v>
      </c>
    </row>
    <row r="24" spans="1:27">
      <c r="A24" s="25">
        <f>'бланки '!D28</f>
        <v>23</v>
      </c>
      <c r="B24" s="21" t="str">
        <f>'Рейтинговая таблица организаций'!B26</f>
        <v>Муниципальное бюджетное общеобразовательное учреждение – средняя общеобразовательная школа № 26 г. Орла</v>
      </c>
      <c r="C24" s="25">
        <f>'Рейтинговая таблица организаций'!M26</f>
        <v>100</v>
      </c>
      <c r="D24" s="25">
        <f>'Рейтинговая таблица организаций'!N26</f>
        <v>100</v>
      </c>
      <c r="E24" s="23">
        <f>'Рейтинговая таблица организаций'!Q26</f>
        <v>100</v>
      </c>
      <c r="F24" s="23">
        <f>'Рейтинговая таблица организаций'!R26</f>
        <v>100</v>
      </c>
      <c r="G24" s="23">
        <f>'Рейтинговая таблица организаций'!O26</f>
        <v>98</v>
      </c>
      <c r="H24" s="23">
        <f>'Рейтинговая таблица организаций'!P26</f>
        <v>100</v>
      </c>
      <c r="I24" s="23">
        <f>'Рейтинговая таблица организаций'!S26</f>
        <v>99</v>
      </c>
      <c r="J24" s="27">
        <f>'Рейтинговая таблица организаций'!T26</f>
        <v>99.6</v>
      </c>
      <c r="K24" s="23">
        <f>'Рейтинговая таблица организаций'!Z26</f>
        <v>100</v>
      </c>
      <c r="L24" s="23">
        <f t="shared" si="0"/>
        <v>99.5</v>
      </c>
      <c r="M24" s="23">
        <f>'Рейтинговая таблица организаций'!AB26</f>
        <v>99</v>
      </c>
      <c r="N24" s="27">
        <f>'Рейтинговая таблица организаций'!AC26</f>
        <v>99.5</v>
      </c>
      <c r="O24" s="23">
        <f>'Рейтинговая таблица организаций'!AH26</f>
        <v>20</v>
      </c>
      <c r="P24" s="24">
        <f>'Рейтинговая таблица организаций'!AI26</f>
        <v>60</v>
      </c>
      <c r="Q24" s="24">
        <f>'Рейтинговая таблица организаций'!AJ26</f>
        <v>100</v>
      </c>
      <c r="R24" s="27">
        <f>'Рейтинговая таблица организаций'!AK26</f>
        <v>60</v>
      </c>
      <c r="S24" s="23">
        <f>'Рейтинговая таблица организаций'!AR26</f>
        <v>96</v>
      </c>
      <c r="T24" s="23">
        <f>'Рейтинговая таблица организаций'!AS26</f>
        <v>97</v>
      </c>
      <c r="U24" s="23">
        <f>'Рейтинговая таблица организаций'!AT26</f>
        <v>98</v>
      </c>
      <c r="V24" s="27">
        <f>'Рейтинговая таблица организаций'!AU26</f>
        <v>96.8</v>
      </c>
      <c r="W24" s="23">
        <f>'Рейтинговая таблица организаций'!BB26</f>
        <v>99</v>
      </c>
      <c r="X24" s="23">
        <f>'Рейтинговая таблица организаций'!BC26</f>
        <v>99</v>
      </c>
      <c r="Y24" s="23">
        <f>'Рейтинговая таблица организаций'!BD26</f>
        <v>99</v>
      </c>
      <c r="Z24" s="27">
        <f>'Рейтинговая таблица организаций'!BE26</f>
        <v>99</v>
      </c>
      <c r="AA24" s="28">
        <f>'Рейтинговая таблица организаций'!BF26</f>
        <v>90.98</v>
      </c>
    </row>
    <row r="25" spans="1:27">
      <c r="A25" s="25">
        <f>'бланки '!D29</f>
        <v>24</v>
      </c>
      <c r="B25" s="21" t="str">
        <f>'Рейтинговая таблица организаций'!B27</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5" s="25">
        <f>'Рейтинговая таблица организаций'!M27</f>
        <v>100</v>
      </c>
      <c r="D25" s="25">
        <f>'Рейтинговая таблица организаций'!N27</f>
        <v>100</v>
      </c>
      <c r="E25" s="23">
        <f>'Рейтинговая таблица организаций'!Q27</f>
        <v>100</v>
      </c>
      <c r="F25" s="23">
        <f>'Рейтинговая таблица организаций'!R27</f>
        <v>100</v>
      </c>
      <c r="G25" s="23">
        <f>'Рейтинговая таблица организаций'!O27</f>
        <v>100</v>
      </c>
      <c r="H25" s="23">
        <f>'Рейтинговая таблица организаций'!P27</f>
        <v>98</v>
      </c>
      <c r="I25" s="23">
        <f>'Рейтинговая таблица организаций'!S27</f>
        <v>99</v>
      </c>
      <c r="J25" s="27">
        <f>'Рейтинговая таблица организаций'!T27</f>
        <v>99.6</v>
      </c>
      <c r="K25" s="23">
        <f>'Рейтинговая таблица организаций'!Z27</f>
        <v>100</v>
      </c>
      <c r="L25" s="23">
        <f t="shared" si="0"/>
        <v>99</v>
      </c>
      <c r="M25" s="23">
        <f>'Рейтинговая таблица организаций'!AB27</f>
        <v>98</v>
      </c>
      <c r="N25" s="27">
        <f>'Рейтинговая таблица организаций'!AC27</f>
        <v>99</v>
      </c>
      <c r="O25" s="23">
        <f>'Рейтинговая таблица организаций'!AH27</f>
        <v>40</v>
      </c>
      <c r="P25" s="24">
        <f>'Рейтинговая таблица организаций'!AI27</f>
        <v>60</v>
      </c>
      <c r="Q25" s="24">
        <f>'Рейтинговая таблица организаций'!AJ27</f>
        <v>100</v>
      </c>
      <c r="R25" s="27">
        <f>'Рейтинговая таблица организаций'!AK27</f>
        <v>66</v>
      </c>
      <c r="S25" s="23">
        <f>'Рейтинговая таблица организаций'!AR27</f>
        <v>97</v>
      </c>
      <c r="T25" s="23">
        <f>'Рейтинговая таблица организаций'!AS27</f>
        <v>96</v>
      </c>
      <c r="U25" s="23">
        <f>'Рейтинговая таблица организаций'!AT27</f>
        <v>99</v>
      </c>
      <c r="V25" s="27">
        <f>'Рейтинговая таблица организаций'!AU27</f>
        <v>97</v>
      </c>
      <c r="W25" s="23">
        <f>'Рейтинговая таблица организаций'!BB27</f>
        <v>97</v>
      </c>
      <c r="X25" s="23">
        <f>'Рейтинговая таблица организаций'!BC27</f>
        <v>95</v>
      </c>
      <c r="Y25" s="23">
        <f>'Рейтинговая таблица организаций'!BD27</f>
        <v>96</v>
      </c>
      <c r="Z25" s="27">
        <f>'Рейтинговая таблица организаций'!BE27</f>
        <v>96.1</v>
      </c>
      <c r="AA25" s="28">
        <f>'Рейтинговая таблица организаций'!BF27</f>
        <v>91.54</v>
      </c>
    </row>
    <row r="26" spans="1:27">
      <c r="A26" s="25">
        <f>'бланки '!D30</f>
        <v>25</v>
      </c>
      <c r="B26" s="21" t="str">
        <f>'Рейтинговая таблица организаций'!B28</f>
        <v>Муниципальное бюджетное общеобразовательное учреждение – лицей № 28 города Орла имени дважды Героя Советского Союза Г.М. Паршина</v>
      </c>
      <c r="C26" s="25">
        <f>'Рейтинговая таблица организаций'!M28</f>
        <v>100</v>
      </c>
      <c r="D26" s="25">
        <f>'Рейтинговая таблица организаций'!N28</f>
        <v>100</v>
      </c>
      <c r="E26" s="23">
        <f>'Рейтинговая таблица организаций'!Q28</f>
        <v>100</v>
      </c>
      <c r="F26" s="23">
        <f>'Рейтинговая таблица организаций'!R28</f>
        <v>100</v>
      </c>
      <c r="G26" s="23">
        <f>'Рейтинговая таблица организаций'!O28</f>
        <v>100</v>
      </c>
      <c r="H26" s="23">
        <f>'Рейтинговая таблица организаций'!P28</f>
        <v>99</v>
      </c>
      <c r="I26" s="23">
        <f>'Рейтинговая таблица организаций'!S28</f>
        <v>99</v>
      </c>
      <c r="J26" s="27">
        <f>'Рейтинговая таблица организаций'!T28</f>
        <v>99.6</v>
      </c>
      <c r="K26" s="23">
        <f>'Рейтинговая таблица организаций'!Z28</f>
        <v>100</v>
      </c>
      <c r="L26" s="23">
        <f t="shared" si="0"/>
        <v>98</v>
      </c>
      <c r="M26" s="23">
        <f>'Рейтинговая таблица организаций'!AB28</f>
        <v>96</v>
      </c>
      <c r="N26" s="27">
        <f>'Рейтинговая таблица организаций'!AC28</f>
        <v>98</v>
      </c>
      <c r="O26" s="23">
        <f>'Рейтинговая таблица организаций'!AH28</f>
        <v>40</v>
      </c>
      <c r="P26" s="24">
        <f>'Рейтинговая таблица организаций'!AI28</f>
        <v>60</v>
      </c>
      <c r="Q26" s="24">
        <f>'Рейтинговая таблица организаций'!AJ28</f>
        <v>100</v>
      </c>
      <c r="R26" s="27">
        <f>'Рейтинговая таблица организаций'!AK28</f>
        <v>66</v>
      </c>
      <c r="S26" s="23">
        <f>'Рейтинговая таблица организаций'!AR28</f>
        <v>99</v>
      </c>
      <c r="T26" s="23">
        <f>'Рейтинговая таблица организаций'!AS28</f>
        <v>97</v>
      </c>
      <c r="U26" s="23">
        <f>'Рейтинговая таблица организаций'!AT28</f>
        <v>94</v>
      </c>
      <c r="V26" s="27">
        <f>'Рейтинговая таблица организаций'!AU28</f>
        <v>97.2</v>
      </c>
      <c r="W26" s="23">
        <f>'Рейтинговая таблица организаций'!BB28</f>
        <v>97</v>
      </c>
      <c r="X26" s="23">
        <f>'Рейтинговая таблица организаций'!BC28</f>
        <v>95</v>
      </c>
      <c r="Y26" s="23">
        <f>'Рейтинговая таблица организаций'!BD28</f>
        <v>97</v>
      </c>
      <c r="Z26" s="27">
        <f>'Рейтинговая таблица организаций'!BE28</f>
        <v>96.6</v>
      </c>
      <c r="AA26" s="28">
        <f>'Рейтинговая таблица организаций'!BF28</f>
        <v>91.47999999999999</v>
      </c>
    </row>
    <row r="27" spans="1:27">
      <c r="A27" s="25">
        <f>'бланки '!D31</f>
        <v>26</v>
      </c>
      <c r="B27" s="21" t="str">
        <f>'Рейтинговая таблица организаций'!B29</f>
        <v>Муниципальное бюджетное общеобразовательное учреждение – средняя общеобразовательная школа № 29 имени Д.Н. Мельникова г. Орла</v>
      </c>
      <c r="C27" s="25">
        <f>'Рейтинговая таблица организаций'!M29</f>
        <v>100</v>
      </c>
      <c r="D27" s="25">
        <f>'Рейтинговая таблица организаций'!N29</f>
        <v>100</v>
      </c>
      <c r="E27" s="23">
        <f>'Рейтинговая таблица организаций'!Q29</f>
        <v>100</v>
      </c>
      <c r="F27" s="23">
        <f>'Рейтинговая таблица организаций'!R29</f>
        <v>100</v>
      </c>
      <c r="G27" s="23">
        <f>'Рейтинговая таблица организаций'!O29</f>
        <v>99</v>
      </c>
      <c r="H27" s="23">
        <f>'Рейтинговая таблица организаций'!P29</f>
        <v>98</v>
      </c>
      <c r="I27" s="23">
        <f>'Рейтинговая таблица организаций'!S29</f>
        <v>98</v>
      </c>
      <c r="J27" s="27">
        <f>'Рейтинговая таблица организаций'!T29</f>
        <v>99.2</v>
      </c>
      <c r="K27" s="23">
        <f>'Рейтинговая таблица организаций'!Z29</f>
        <v>100</v>
      </c>
      <c r="L27" s="23">
        <f t="shared" si="0"/>
        <v>99</v>
      </c>
      <c r="M27" s="23">
        <f>'Рейтинговая таблица организаций'!AB29</f>
        <v>98</v>
      </c>
      <c r="N27" s="27">
        <f>'Рейтинговая таблица организаций'!AC29</f>
        <v>99</v>
      </c>
      <c r="O27" s="23">
        <f>'Рейтинговая таблица организаций'!AH29</f>
        <v>40</v>
      </c>
      <c r="P27" s="24">
        <f>'Рейтинговая таблица организаций'!AI29</f>
        <v>80</v>
      </c>
      <c r="Q27" s="24">
        <f>'Рейтинговая таблица организаций'!AJ29</f>
        <v>100</v>
      </c>
      <c r="R27" s="27">
        <f>'Рейтинговая таблица организаций'!AK29</f>
        <v>74</v>
      </c>
      <c r="S27" s="23">
        <f>'Рейтинговая таблица организаций'!AR29</f>
        <v>99</v>
      </c>
      <c r="T27" s="23">
        <f>'Рейтинговая таблица организаций'!AS29</f>
        <v>98</v>
      </c>
      <c r="U27" s="23">
        <f>'Рейтинговая таблица организаций'!AT29</f>
        <v>99</v>
      </c>
      <c r="V27" s="27">
        <f>'Рейтинговая таблица организаций'!AU29</f>
        <v>98.6</v>
      </c>
      <c r="W27" s="23">
        <f>'Рейтинговая таблица организаций'!BB29</f>
        <v>97</v>
      </c>
      <c r="X27" s="23">
        <f>'Рейтинговая таблица организаций'!BC29</f>
        <v>99</v>
      </c>
      <c r="Y27" s="23">
        <f>'Рейтинговая таблица организаций'!BD29</f>
        <v>99</v>
      </c>
      <c r="Z27" s="27">
        <f>'Рейтинговая таблица организаций'!BE29</f>
        <v>98.4</v>
      </c>
      <c r="AA27" s="28">
        <f>'Рейтинговая таблица организаций'!BF29</f>
        <v>93.839999999999989</v>
      </c>
    </row>
    <row r="28" spans="1:27">
      <c r="A28" s="25">
        <f>'бланки '!D32</f>
        <v>27</v>
      </c>
      <c r="B28" s="21" t="str">
        <f>'Рейтинговая таблица организаций'!B30</f>
        <v>Муниципальное бюджетное общеобразовательное учреждение – средняя общеобразовательная школа № 30 г. Орла</v>
      </c>
      <c r="C28" s="25">
        <f>'Рейтинговая таблица организаций'!M30</f>
        <v>100</v>
      </c>
      <c r="D28" s="25">
        <f>'Рейтинговая таблица организаций'!N30</f>
        <v>100</v>
      </c>
      <c r="E28" s="23">
        <f>'Рейтинговая таблица организаций'!Q30</f>
        <v>100</v>
      </c>
      <c r="F28" s="23">
        <f>'Рейтинговая таблица организаций'!R30</f>
        <v>100</v>
      </c>
      <c r="G28" s="23">
        <f>'Рейтинговая таблица организаций'!O30</f>
        <v>100</v>
      </c>
      <c r="H28" s="23">
        <f>'Рейтинговая таблица организаций'!P30</f>
        <v>99</v>
      </c>
      <c r="I28" s="23">
        <f>'Рейтинговая таблица организаций'!S30</f>
        <v>99</v>
      </c>
      <c r="J28" s="27">
        <f>'Рейтинговая таблица организаций'!T30</f>
        <v>99.6</v>
      </c>
      <c r="K28" s="23">
        <f>'Рейтинговая таблица организаций'!Z30</f>
        <v>100</v>
      </c>
      <c r="L28" s="23">
        <f t="shared" si="0"/>
        <v>99.5</v>
      </c>
      <c r="M28" s="23">
        <f>'Рейтинговая таблица организаций'!AB30</f>
        <v>99</v>
      </c>
      <c r="N28" s="27">
        <f>'Рейтинговая таблица организаций'!AC30</f>
        <v>99.5</v>
      </c>
      <c r="O28" s="23">
        <f>'Рейтинговая таблица организаций'!AH30</f>
        <v>0</v>
      </c>
      <c r="P28" s="24">
        <f>'Рейтинговая таблица организаций'!AI30</f>
        <v>60</v>
      </c>
      <c r="Q28" s="24">
        <f>'Рейтинговая таблица организаций'!AJ30</f>
        <v>100</v>
      </c>
      <c r="R28" s="27">
        <f>'Рейтинговая таблица организаций'!AK30</f>
        <v>54</v>
      </c>
      <c r="S28" s="23">
        <f>'Рейтинговая таблица организаций'!AR30</f>
        <v>99</v>
      </c>
      <c r="T28" s="23">
        <f>'Рейтинговая таблица организаций'!AS30</f>
        <v>96</v>
      </c>
      <c r="U28" s="23">
        <f>'Рейтинговая таблица организаций'!AT30</f>
        <v>99</v>
      </c>
      <c r="V28" s="27">
        <f>'Рейтинговая таблица организаций'!AU30</f>
        <v>97.8</v>
      </c>
      <c r="W28" s="23">
        <f>'Рейтинговая таблица организаций'!BB30</f>
        <v>99</v>
      </c>
      <c r="X28" s="23">
        <f>'Рейтинговая таблица организаций'!BC30</f>
        <v>100</v>
      </c>
      <c r="Y28" s="23">
        <f>'Рейтинговая таблица организаций'!BD30</f>
        <v>99</v>
      </c>
      <c r="Z28" s="27">
        <f>'Рейтинговая таблица организаций'!BE30</f>
        <v>99.2</v>
      </c>
      <c r="AA28" s="28">
        <f>'Рейтинговая таблица организаций'!BF30</f>
        <v>90.02</v>
      </c>
    </row>
    <row r="29" spans="1:27">
      <c r="A29" s="25">
        <f>'бланки '!D33</f>
        <v>28</v>
      </c>
      <c r="B29" s="21" t="str">
        <f>'Рейтинговая таблица организаций'!B31</f>
        <v>Муниципальное бюджетное общеобразовательное учреждение – средняя общеобразовательная школа № 31 г. Орла</v>
      </c>
      <c r="C29" s="25">
        <f>'Рейтинговая таблица организаций'!M31</f>
        <v>100</v>
      </c>
      <c r="D29" s="25">
        <f>'Рейтинговая таблица организаций'!N31</f>
        <v>100</v>
      </c>
      <c r="E29" s="23">
        <f>'Рейтинговая таблица организаций'!Q31</f>
        <v>100</v>
      </c>
      <c r="F29" s="23">
        <f>'Рейтинговая таблица организаций'!R31</f>
        <v>100</v>
      </c>
      <c r="G29" s="23">
        <f>'Рейтинговая таблица организаций'!O31</f>
        <v>100</v>
      </c>
      <c r="H29" s="23">
        <f>'Рейтинговая таблица организаций'!P31</f>
        <v>99</v>
      </c>
      <c r="I29" s="23">
        <f>'Рейтинговая таблица организаций'!S31</f>
        <v>99</v>
      </c>
      <c r="J29" s="27">
        <f>'Рейтинговая таблица организаций'!T31</f>
        <v>99.6</v>
      </c>
      <c r="K29" s="23">
        <f>'Рейтинговая таблица организаций'!Z31</f>
        <v>100</v>
      </c>
      <c r="L29" s="23">
        <f t="shared" si="0"/>
        <v>98</v>
      </c>
      <c r="M29" s="23">
        <f>'Рейтинговая таблица организаций'!AB31</f>
        <v>96</v>
      </c>
      <c r="N29" s="27">
        <f>'Рейтинговая таблица организаций'!AC31</f>
        <v>98</v>
      </c>
      <c r="O29" s="23">
        <f>'Рейтинговая таблица организаций'!AH31</f>
        <v>0</v>
      </c>
      <c r="P29" s="24">
        <f>'Рейтинговая таблица организаций'!AI31</f>
        <v>60</v>
      </c>
      <c r="Q29" s="24">
        <f>'Рейтинговая таблица организаций'!AJ31</f>
        <v>100</v>
      </c>
      <c r="R29" s="27">
        <f>'Рейтинговая таблица организаций'!AK31</f>
        <v>54</v>
      </c>
      <c r="S29" s="23">
        <f>'Рейтинговая таблица организаций'!AR31</f>
        <v>97</v>
      </c>
      <c r="T29" s="23">
        <f>'Рейтинговая таблица организаций'!AS31</f>
        <v>97</v>
      </c>
      <c r="U29" s="23">
        <f>'Рейтинговая таблица организаций'!AT31</f>
        <v>98</v>
      </c>
      <c r="V29" s="27">
        <f>'Рейтинговая таблица организаций'!AU31</f>
        <v>97.2</v>
      </c>
      <c r="W29" s="23">
        <f>'Рейтинговая таблица организаций'!BB31</f>
        <v>99</v>
      </c>
      <c r="X29" s="23">
        <f>'Рейтинговая таблица организаций'!BC31</f>
        <v>98</v>
      </c>
      <c r="Y29" s="23">
        <f>'Рейтинговая таблица организаций'!BD31</f>
        <v>99</v>
      </c>
      <c r="Z29" s="27">
        <f>'Рейтинговая таблица организаций'!BE31</f>
        <v>98.8</v>
      </c>
      <c r="AA29" s="28">
        <f>'Рейтинговая таблица организаций'!BF31</f>
        <v>89.52000000000001</v>
      </c>
    </row>
    <row r="30" spans="1:27">
      <c r="A30" s="25">
        <f>'бланки '!D34</f>
        <v>29</v>
      </c>
      <c r="B30" s="21" t="str">
        <f>'Рейтинговая таблица организаций'!B32</f>
        <v>Муниципальное бюджетное общеобразовательное учреждение – лицей № 32 имени И.М.Воробьева г. Орла</v>
      </c>
      <c r="C30" s="25">
        <f>'Рейтинговая таблица организаций'!M32</f>
        <v>100</v>
      </c>
      <c r="D30" s="25">
        <f>'Рейтинговая таблица организаций'!N32</f>
        <v>100</v>
      </c>
      <c r="E30" s="23">
        <f>'Рейтинговая таблица организаций'!Q32</f>
        <v>100</v>
      </c>
      <c r="F30" s="23">
        <f>'Рейтинговая таблица организаций'!R32</f>
        <v>100</v>
      </c>
      <c r="G30" s="23">
        <f>'Рейтинговая таблица организаций'!O32</f>
        <v>100</v>
      </c>
      <c r="H30" s="23">
        <f>'Рейтинговая таблица организаций'!P32</f>
        <v>99</v>
      </c>
      <c r="I30" s="23">
        <f>'Рейтинговая таблица организаций'!S32</f>
        <v>99</v>
      </c>
      <c r="J30" s="27">
        <f>'Рейтинговая таблица организаций'!T32</f>
        <v>99.6</v>
      </c>
      <c r="K30" s="23">
        <f>'Рейтинговая таблица организаций'!Z32</f>
        <v>100</v>
      </c>
      <c r="L30" s="23">
        <f t="shared" si="0"/>
        <v>99.5</v>
      </c>
      <c r="M30" s="23">
        <f>'Рейтинговая таблица организаций'!AB32</f>
        <v>99</v>
      </c>
      <c r="N30" s="27">
        <f>'Рейтинговая таблица организаций'!AC32</f>
        <v>99.5</v>
      </c>
      <c r="O30" s="23">
        <f>'Рейтинговая таблица организаций'!AH32</f>
        <v>20</v>
      </c>
      <c r="P30" s="24">
        <f>'Рейтинговая таблица организаций'!AI32</f>
        <v>60</v>
      </c>
      <c r="Q30" s="24">
        <f>'Рейтинговая таблица организаций'!AJ32</f>
        <v>100</v>
      </c>
      <c r="R30" s="27">
        <f>'Рейтинговая таблица организаций'!AK32</f>
        <v>60</v>
      </c>
      <c r="S30" s="23">
        <f>'Рейтинговая таблица организаций'!AR32</f>
        <v>96</v>
      </c>
      <c r="T30" s="23">
        <f>'Рейтинговая таблица организаций'!AS32</f>
        <v>97</v>
      </c>
      <c r="U30" s="23">
        <f>'Рейтинговая таблица организаций'!AT32</f>
        <v>99</v>
      </c>
      <c r="V30" s="27">
        <f>'Рейтинговая таблица организаций'!AU32</f>
        <v>97</v>
      </c>
      <c r="W30" s="23">
        <f>'Рейтинговая таблица организаций'!BB32</f>
        <v>99</v>
      </c>
      <c r="X30" s="23">
        <f>'Рейтинговая таблица организаций'!BC32</f>
        <v>100</v>
      </c>
      <c r="Y30" s="23">
        <f>'Рейтинговая таблица организаций'!BD32</f>
        <v>98</v>
      </c>
      <c r="Z30" s="27">
        <f>'Рейтинговая таблица организаций'!BE32</f>
        <v>98.7</v>
      </c>
      <c r="AA30" s="28">
        <f>'Рейтинговая таблица организаций'!BF32</f>
        <v>90.960000000000008</v>
      </c>
    </row>
    <row r="31" spans="1:27">
      <c r="A31" s="25">
        <f>'бланки '!D35</f>
        <v>30</v>
      </c>
      <c r="B31" s="21" t="str">
        <f>'Рейтинговая таблица организаций'!B33</f>
        <v>Муниципальное бюджетное общеобразовательное учреждение – средняя общеобразовательная школа № 33 г. Орла</v>
      </c>
      <c r="C31" s="25">
        <f>'Рейтинговая таблица организаций'!M33</f>
        <v>100</v>
      </c>
      <c r="D31" s="25">
        <f>'Рейтинговая таблица организаций'!N33</f>
        <v>100</v>
      </c>
      <c r="E31" s="23">
        <f>'Рейтинговая таблица организаций'!Q33</f>
        <v>100</v>
      </c>
      <c r="F31" s="23">
        <f>'Рейтинговая таблица организаций'!R33</f>
        <v>100</v>
      </c>
      <c r="G31" s="23">
        <f>'Рейтинговая таблица организаций'!O33</f>
        <v>100</v>
      </c>
      <c r="H31" s="23">
        <f>'Рейтинговая таблица организаций'!P33</f>
        <v>98</v>
      </c>
      <c r="I31" s="23">
        <f>'Рейтинговая таблица организаций'!S33</f>
        <v>99</v>
      </c>
      <c r="J31" s="27">
        <f>'Рейтинговая таблица организаций'!T33</f>
        <v>99.6</v>
      </c>
      <c r="K31" s="23">
        <f>'Рейтинговая таблица организаций'!Z33</f>
        <v>100</v>
      </c>
      <c r="L31" s="23">
        <f t="shared" si="0"/>
        <v>99.5</v>
      </c>
      <c r="M31" s="23">
        <f>'Рейтинговая таблица организаций'!AB33</f>
        <v>99</v>
      </c>
      <c r="N31" s="27">
        <f>'Рейтинговая таблица организаций'!AC33</f>
        <v>99.5</v>
      </c>
      <c r="O31" s="23">
        <f>'Рейтинговая таблица организаций'!AH33</f>
        <v>0</v>
      </c>
      <c r="P31" s="24">
        <f>'Рейтинговая таблица организаций'!AI33</f>
        <v>60</v>
      </c>
      <c r="Q31" s="24">
        <f>'Рейтинговая таблица организаций'!AJ33</f>
        <v>100</v>
      </c>
      <c r="R31" s="27">
        <f>'Рейтинговая таблица организаций'!AK33</f>
        <v>54</v>
      </c>
      <c r="S31" s="23">
        <f>'Рейтинговая таблица организаций'!AR33</f>
        <v>97</v>
      </c>
      <c r="T31" s="23">
        <f>'Рейтинговая таблица организаций'!AS33</f>
        <v>98</v>
      </c>
      <c r="U31" s="23">
        <f>'Рейтинговая таблица организаций'!AT33</f>
        <v>97</v>
      </c>
      <c r="V31" s="27">
        <f>'Рейтинговая таблица организаций'!AU33</f>
        <v>97.4</v>
      </c>
      <c r="W31" s="23">
        <f>'Рейтинговая таблица организаций'!BB33</f>
        <v>100</v>
      </c>
      <c r="X31" s="23">
        <f>'Рейтинговая таблица организаций'!BC33</f>
        <v>99</v>
      </c>
      <c r="Y31" s="23">
        <f>'Рейтинговая таблица организаций'!BD33</f>
        <v>99</v>
      </c>
      <c r="Z31" s="27">
        <f>'Рейтинговая таблица организаций'!BE33</f>
        <v>99.3</v>
      </c>
      <c r="AA31" s="28">
        <f>'Рейтинговая таблица организаций'!BF33</f>
        <v>89.960000000000008</v>
      </c>
    </row>
    <row r="32" spans="1:27">
      <c r="A32" s="25">
        <f>'бланки '!D36</f>
        <v>31</v>
      </c>
      <c r="B32" s="21" t="str">
        <f>'Рейтинговая таблица организаций'!B34</f>
        <v>Муниципальное бюджетное общеобразовательное учреждение – гимназия № 34 г. Орла</v>
      </c>
      <c r="C32" s="25">
        <f>'Рейтинговая таблица организаций'!M34</f>
        <v>100</v>
      </c>
      <c r="D32" s="25">
        <f>'Рейтинговая таблица организаций'!N34</f>
        <v>100</v>
      </c>
      <c r="E32" s="23">
        <f>'Рейтинговая таблица организаций'!Q34</f>
        <v>100</v>
      </c>
      <c r="F32" s="23">
        <f>'Рейтинговая таблица организаций'!R34</f>
        <v>100</v>
      </c>
      <c r="G32" s="23">
        <f>'Рейтинговая таблица организаций'!O34</f>
        <v>99</v>
      </c>
      <c r="H32" s="23">
        <f>'Рейтинговая таблица организаций'!P34</f>
        <v>99</v>
      </c>
      <c r="I32" s="23">
        <f>'Рейтинговая таблица организаций'!S34</f>
        <v>99</v>
      </c>
      <c r="J32" s="27">
        <f>'Рейтинговая таблица организаций'!T34</f>
        <v>99.6</v>
      </c>
      <c r="K32" s="23">
        <f>'Рейтинговая таблица организаций'!Z34</f>
        <v>100</v>
      </c>
      <c r="L32" s="23">
        <f t="shared" si="0"/>
        <v>99</v>
      </c>
      <c r="M32" s="23">
        <f>'Рейтинговая таблица организаций'!AB34</f>
        <v>98</v>
      </c>
      <c r="N32" s="27">
        <f>'Рейтинговая таблица организаций'!AC34</f>
        <v>99</v>
      </c>
      <c r="O32" s="23">
        <f>'Рейтинговая таблица организаций'!AH34</f>
        <v>0</v>
      </c>
      <c r="P32" s="24">
        <f>'Рейтинговая таблица организаций'!AI34</f>
        <v>60</v>
      </c>
      <c r="Q32" s="24">
        <f>'Рейтинговая таблица организаций'!AJ34</f>
        <v>100</v>
      </c>
      <c r="R32" s="27">
        <f>'Рейтинговая таблица организаций'!AK34</f>
        <v>54</v>
      </c>
      <c r="S32" s="23">
        <f>'Рейтинговая таблица организаций'!AR34</f>
        <v>97</v>
      </c>
      <c r="T32" s="23">
        <f>'Рейтинговая таблица организаций'!AS34</f>
        <v>95</v>
      </c>
      <c r="U32" s="23">
        <f>'Рейтинговая таблица организаций'!AT34</f>
        <v>96</v>
      </c>
      <c r="V32" s="27">
        <f>'Рейтинговая таблица организаций'!AU34</f>
        <v>96</v>
      </c>
      <c r="W32" s="23">
        <f>'Рейтинговая таблица организаций'!BB34</f>
        <v>99</v>
      </c>
      <c r="X32" s="23">
        <f>'Рейтинговая таблица организаций'!BC34</f>
        <v>100</v>
      </c>
      <c r="Y32" s="23">
        <f>'Рейтинговая таблица организаций'!BD34</f>
        <v>99</v>
      </c>
      <c r="Z32" s="27">
        <f>'Рейтинговая таблица организаций'!BE34</f>
        <v>99.2</v>
      </c>
      <c r="AA32" s="28">
        <f>'Рейтинговая таблица организаций'!BF34</f>
        <v>89.56</v>
      </c>
    </row>
    <row r="33" spans="1:27">
      <c r="A33" s="25">
        <f>'бланки '!D37</f>
        <v>32</v>
      </c>
      <c r="B33" s="21" t="str">
        <f>'Рейтинговая таблица организаций'!B35</f>
        <v>Муниципальное бюджетное общеобразовательное учреждение –школа № 35 имени А.Г. Перелыгина города Орла</v>
      </c>
      <c r="C33" s="25">
        <f>'Рейтинговая таблица организаций'!M35</f>
        <v>100</v>
      </c>
      <c r="D33" s="25">
        <f>'Рейтинговая таблица организаций'!N35</f>
        <v>100</v>
      </c>
      <c r="E33" s="23">
        <f>'Рейтинговая таблица организаций'!Q35</f>
        <v>100</v>
      </c>
      <c r="F33" s="23">
        <f>'Рейтинговая таблица организаций'!R35</f>
        <v>100</v>
      </c>
      <c r="G33" s="23">
        <f>'Рейтинговая таблица организаций'!O35</f>
        <v>99</v>
      </c>
      <c r="H33" s="23">
        <f>'Рейтинговая таблица организаций'!P35</f>
        <v>97</v>
      </c>
      <c r="I33" s="23">
        <f>'Рейтинговая таблица организаций'!S35</f>
        <v>98</v>
      </c>
      <c r="J33" s="27">
        <f>'Рейтинговая таблица организаций'!T35</f>
        <v>99.2</v>
      </c>
      <c r="K33" s="23">
        <f>'Рейтинговая таблица организаций'!Z35</f>
        <v>100</v>
      </c>
      <c r="L33" s="23">
        <f t="shared" si="0"/>
        <v>99</v>
      </c>
      <c r="M33" s="23">
        <f>'Рейтинговая таблица организаций'!AB35</f>
        <v>98</v>
      </c>
      <c r="N33" s="27">
        <f>'Рейтинговая таблица организаций'!AC35</f>
        <v>99</v>
      </c>
      <c r="O33" s="23">
        <f>'Рейтинговая таблица организаций'!AH35</f>
        <v>0</v>
      </c>
      <c r="P33" s="24">
        <f>'Рейтинговая таблица организаций'!AI35</f>
        <v>60</v>
      </c>
      <c r="Q33" s="24">
        <f>'Рейтинговая таблица организаций'!AJ35</f>
        <v>100</v>
      </c>
      <c r="R33" s="27">
        <f>'Рейтинговая таблица организаций'!AK35</f>
        <v>54</v>
      </c>
      <c r="S33" s="23">
        <f>'Рейтинговая таблица организаций'!AR35</f>
        <v>98</v>
      </c>
      <c r="T33" s="23">
        <f>'Рейтинговая таблица организаций'!AS35</f>
        <v>96</v>
      </c>
      <c r="U33" s="23">
        <f>'Рейтинговая таблица организаций'!AT35</f>
        <v>98</v>
      </c>
      <c r="V33" s="27">
        <f>'Рейтинговая таблица организаций'!AU35</f>
        <v>97.2</v>
      </c>
      <c r="W33" s="23">
        <f>'Рейтинговая таблица организаций'!BB35</f>
        <v>99</v>
      </c>
      <c r="X33" s="23">
        <f>'Рейтинговая таблица организаций'!BC35</f>
        <v>100</v>
      </c>
      <c r="Y33" s="23">
        <f>'Рейтинговая таблица организаций'!BD35</f>
        <v>98</v>
      </c>
      <c r="Z33" s="27">
        <f>'Рейтинговая таблица организаций'!BE35</f>
        <v>98.7</v>
      </c>
      <c r="AA33" s="28">
        <f>'Рейтинговая таблица организаций'!BF35</f>
        <v>89.61999999999999</v>
      </c>
    </row>
    <row r="34" spans="1:27">
      <c r="A34" s="25">
        <f>'бланки '!D38</f>
        <v>33</v>
      </c>
      <c r="B34" s="21" t="str">
        <f>'Рейтинговая таблица организаций'!B36</f>
        <v>Муниципальное бюджетное общеобразовательное учреждение – школа № 36 имени А.С. Бакина города Орла</v>
      </c>
      <c r="C34" s="25">
        <f>'Рейтинговая таблица организаций'!M36</f>
        <v>100</v>
      </c>
      <c r="D34" s="25">
        <f>'Рейтинговая таблица организаций'!N36</f>
        <v>100</v>
      </c>
      <c r="E34" s="23">
        <f>'Рейтинговая таблица организаций'!Q36</f>
        <v>100</v>
      </c>
      <c r="F34" s="23">
        <f>'Рейтинговая таблица организаций'!R36</f>
        <v>100</v>
      </c>
      <c r="G34" s="23">
        <f>'Рейтинговая таблица организаций'!O36</f>
        <v>98</v>
      </c>
      <c r="H34" s="23">
        <f>'Рейтинговая таблица организаций'!P36</f>
        <v>98</v>
      </c>
      <c r="I34" s="23">
        <f>'Рейтинговая таблица организаций'!S36</f>
        <v>98</v>
      </c>
      <c r="J34" s="27">
        <f>'Рейтинговая таблица организаций'!T36</f>
        <v>99.2</v>
      </c>
      <c r="K34" s="23">
        <f>'Рейтинговая таблица организаций'!Z36</f>
        <v>100</v>
      </c>
      <c r="L34" s="23">
        <f t="shared" si="0"/>
        <v>99</v>
      </c>
      <c r="M34" s="23">
        <f>'Рейтинговая таблица организаций'!AB36</f>
        <v>98</v>
      </c>
      <c r="N34" s="27">
        <f>'Рейтинговая таблица организаций'!AC36</f>
        <v>99</v>
      </c>
      <c r="O34" s="23">
        <f>'Рейтинговая таблица организаций'!AH36</f>
        <v>60</v>
      </c>
      <c r="P34" s="24">
        <f>'Рейтинговая таблица организаций'!AI36</f>
        <v>100</v>
      </c>
      <c r="Q34" s="24">
        <f>'Рейтинговая таблица организаций'!AJ36</f>
        <v>100</v>
      </c>
      <c r="R34" s="27">
        <f>'Рейтинговая таблица организаций'!AK36</f>
        <v>88</v>
      </c>
      <c r="S34" s="23">
        <f>'Рейтинговая таблица организаций'!AR36</f>
        <v>97</v>
      </c>
      <c r="T34" s="23">
        <f>'Рейтинговая таблица организаций'!AS36</f>
        <v>97</v>
      </c>
      <c r="U34" s="23">
        <f>'Рейтинговая таблица организаций'!AT36</f>
        <v>98</v>
      </c>
      <c r="V34" s="27">
        <f>'Рейтинговая таблица организаций'!AU36</f>
        <v>97.2</v>
      </c>
      <c r="W34" s="23">
        <f>'Рейтинговая таблица организаций'!BB36</f>
        <v>100</v>
      </c>
      <c r="X34" s="23">
        <f>'Рейтинговая таблица организаций'!BC36</f>
        <v>96</v>
      </c>
      <c r="Y34" s="23">
        <f>'Рейтинговая таблица организаций'!BD36</f>
        <v>97</v>
      </c>
      <c r="Z34" s="27">
        <f>'Рейтинговая таблица организаций'!BE36</f>
        <v>97.7</v>
      </c>
      <c r="AA34" s="28">
        <f>'Рейтинговая таблица организаций'!BF36</f>
        <v>96.22</v>
      </c>
    </row>
    <row r="35" spans="1:27">
      <c r="A35" s="25">
        <f>'бланки '!D39</f>
        <v>34</v>
      </c>
      <c r="B35" s="21" t="str">
        <f>'Рейтинговая таблица организаций'!B37</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5" s="25">
        <f>'Рейтинговая таблица организаций'!M37</f>
        <v>100</v>
      </c>
      <c r="D35" s="25">
        <f>'Рейтинговая таблица организаций'!N37</f>
        <v>100</v>
      </c>
      <c r="E35" s="23">
        <f>'Рейтинговая таблица организаций'!Q37</f>
        <v>100</v>
      </c>
      <c r="F35" s="23">
        <f>'Рейтинговая таблица организаций'!R37</f>
        <v>100</v>
      </c>
      <c r="G35" s="23">
        <f>'Рейтинговая таблица организаций'!O37</f>
        <v>98</v>
      </c>
      <c r="H35" s="23">
        <f>'Рейтинговая таблица организаций'!P37</f>
        <v>97</v>
      </c>
      <c r="I35" s="23">
        <f>'Рейтинговая таблица организаций'!S37</f>
        <v>97</v>
      </c>
      <c r="J35" s="27">
        <f>'Рейтинговая таблица организаций'!T37</f>
        <v>98.8</v>
      </c>
      <c r="K35" s="23">
        <f>'Рейтинговая таблица организаций'!Z37</f>
        <v>100</v>
      </c>
      <c r="L35" s="23">
        <f t="shared" si="0"/>
        <v>99.5</v>
      </c>
      <c r="M35" s="23">
        <f>'Рейтинговая таблица организаций'!AB37</f>
        <v>99</v>
      </c>
      <c r="N35" s="27">
        <f>'Рейтинговая таблица организаций'!AC37</f>
        <v>99.5</v>
      </c>
      <c r="O35" s="23">
        <f>'Рейтинговая таблица организаций'!AH37</f>
        <v>0</v>
      </c>
      <c r="P35" s="24">
        <f>'Рейтинговая таблица организаций'!AI37</f>
        <v>100</v>
      </c>
      <c r="Q35" s="24">
        <f>'Рейтинговая таблица организаций'!AJ37</f>
        <v>100</v>
      </c>
      <c r="R35" s="27">
        <f>'Рейтинговая таблица организаций'!AK37</f>
        <v>70</v>
      </c>
      <c r="S35" s="23">
        <f>'Рейтинговая таблица организаций'!AR37</f>
        <v>98</v>
      </c>
      <c r="T35" s="23">
        <f>'Рейтинговая таблица организаций'!AS37</f>
        <v>99</v>
      </c>
      <c r="U35" s="23">
        <f>'Рейтинговая таблица организаций'!AT37</f>
        <v>98</v>
      </c>
      <c r="V35" s="27">
        <f>'Рейтинговая таблица организаций'!AU37</f>
        <v>98.4</v>
      </c>
      <c r="W35" s="23">
        <f>'Рейтинговая таблица организаций'!BB37</f>
        <v>99</v>
      </c>
      <c r="X35" s="23">
        <f>'Рейтинговая таблица организаций'!BC37</f>
        <v>99</v>
      </c>
      <c r="Y35" s="23">
        <f>'Рейтинговая таблица организаций'!BD37</f>
        <v>99</v>
      </c>
      <c r="Z35" s="27">
        <f>'Рейтинговая таблица организаций'!BE37</f>
        <v>99</v>
      </c>
      <c r="AA35" s="28">
        <f>'Рейтинговая таблица организаций'!BF37</f>
        <v>93.140000000000015</v>
      </c>
    </row>
    <row r="36" spans="1:27">
      <c r="A36" s="25">
        <f>'бланки '!D40</f>
        <v>35</v>
      </c>
      <c r="B36" s="21" t="str">
        <f>'Рейтинговая таблица организаций'!B38</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6" s="25">
        <f>'Рейтинговая таблица организаций'!M38</f>
        <v>100</v>
      </c>
      <c r="D36" s="25">
        <f>'Рейтинговая таблица организаций'!N38</f>
        <v>100</v>
      </c>
      <c r="E36" s="23">
        <f>'Рейтинговая таблица организаций'!Q38</f>
        <v>100</v>
      </c>
      <c r="F36" s="23">
        <f>'Рейтинговая таблица организаций'!R38</f>
        <v>100</v>
      </c>
      <c r="G36" s="23">
        <f>'Рейтинговая таблица организаций'!O38</f>
        <v>96</v>
      </c>
      <c r="H36" s="23">
        <f>'Рейтинговая таблица организаций'!P38</f>
        <v>98</v>
      </c>
      <c r="I36" s="23">
        <f>'Рейтинговая таблица организаций'!S38</f>
        <v>97</v>
      </c>
      <c r="J36" s="27">
        <f>'Рейтинговая таблица организаций'!T38</f>
        <v>98.8</v>
      </c>
      <c r="K36" s="23">
        <f>'Рейтинговая таблица организаций'!Z38</f>
        <v>100</v>
      </c>
      <c r="L36" s="23">
        <f t="shared" si="0"/>
        <v>99.5</v>
      </c>
      <c r="M36" s="23">
        <f>'Рейтинговая таблица организаций'!AB38</f>
        <v>99</v>
      </c>
      <c r="N36" s="27">
        <f>'Рейтинговая таблица организаций'!AC38</f>
        <v>99.5</v>
      </c>
      <c r="O36" s="23">
        <f>'Рейтинговая таблица организаций'!AH38</f>
        <v>40</v>
      </c>
      <c r="P36" s="24">
        <f>'Рейтинговая таблица организаций'!AI38</f>
        <v>60</v>
      </c>
      <c r="Q36" s="24">
        <f>'Рейтинговая таблица организаций'!AJ38</f>
        <v>100</v>
      </c>
      <c r="R36" s="27">
        <f>'Рейтинговая таблица организаций'!AK38</f>
        <v>66</v>
      </c>
      <c r="S36" s="23">
        <f>'Рейтинговая таблица организаций'!AR38</f>
        <v>97</v>
      </c>
      <c r="T36" s="23">
        <f>'Рейтинговая таблица организаций'!AS38</f>
        <v>99</v>
      </c>
      <c r="U36" s="23">
        <f>'Рейтинговая таблица организаций'!AT38</f>
        <v>96</v>
      </c>
      <c r="V36" s="27">
        <f>'Рейтинговая таблица организаций'!AU38</f>
        <v>97.6</v>
      </c>
      <c r="W36" s="23">
        <f>'Рейтинговая таблица организаций'!BB38</f>
        <v>97</v>
      </c>
      <c r="X36" s="23">
        <f>'Рейтинговая таблица организаций'!BC38</f>
        <v>96</v>
      </c>
      <c r="Y36" s="23">
        <f>'Рейтинговая таблица организаций'!BD38</f>
        <v>99</v>
      </c>
      <c r="Z36" s="27">
        <f>'Рейтинговая таблица организаций'!BE38</f>
        <v>97.8</v>
      </c>
      <c r="AA36" s="28">
        <f>'Рейтинговая таблица организаций'!BF38</f>
        <v>91.94</v>
      </c>
    </row>
    <row r="37" spans="1:27">
      <c r="A37" s="25">
        <f>'бланки '!D41</f>
        <v>36</v>
      </c>
      <c r="B37" s="21" t="str">
        <f>'Рейтинговая таблица организаций'!B39</f>
        <v>Муниципальное бюджетное общеобразовательное учреждение – гимназия № 39 имени Фридриха Шиллера г. Орла</v>
      </c>
      <c r="C37" s="25">
        <f>'Рейтинговая таблица организаций'!M39</f>
        <v>100</v>
      </c>
      <c r="D37" s="25">
        <f>'Рейтинговая таблица организаций'!N39</f>
        <v>100</v>
      </c>
      <c r="E37" s="23">
        <f>'Рейтинговая таблица организаций'!Q39</f>
        <v>100</v>
      </c>
      <c r="F37" s="23">
        <f>'Рейтинговая таблица организаций'!R39</f>
        <v>100</v>
      </c>
      <c r="G37" s="23">
        <f>'Рейтинговая таблица организаций'!O39</f>
        <v>99</v>
      </c>
      <c r="H37" s="23">
        <f>'Рейтинговая таблица организаций'!P39</f>
        <v>99</v>
      </c>
      <c r="I37" s="23">
        <f>'Рейтинговая таблица организаций'!S39</f>
        <v>99</v>
      </c>
      <c r="J37" s="27">
        <f>'Рейтинговая таблица организаций'!T39</f>
        <v>99.6</v>
      </c>
      <c r="K37" s="23">
        <f>'Рейтинговая таблица организаций'!Z39</f>
        <v>100</v>
      </c>
      <c r="L37" s="23">
        <f t="shared" si="0"/>
        <v>99.5</v>
      </c>
      <c r="M37" s="23">
        <f>'Рейтинговая таблица организаций'!AB39</f>
        <v>99</v>
      </c>
      <c r="N37" s="27">
        <f>'Рейтинговая таблица организаций'!AC39</f>
        <v>99.5</v>
      </c>
      <c r="O37" s="23">
        <f>'Рейтинговая таблица организаций'!AH39</f>
        <v>0</v>
      </c>
      <c r="P37" s="24">
        <f>'Рейтинговая таблица организаций'!AI39</f>
        <v>80</v>
      </c>
      <c r="Q37" s="24">
        <f>'Рейтинговая таблица организаций'!AJ39</f>
        <v>100</v>
      </c>
      <c r="R37" s="27">
        <f>'Рейтинговая таблица организаций'!AK39</f>
        <v>62</v>
      </c>
      <c r="S37" s="23">
        <f>'Рейтинговая таблица организаций'!AR39</f>
        <v>96</v>
      </c>
      <c r="T37" s="23">
        <f>'Рейтинговая таблица организаций'!AS39</f>
        <v>99</v>
      </c>
      <c r="U37" s="23">
        <f>'Рейтинговая таблица организаций'!AT39</f>
        <v>98</v>
      </c>
      <c r="V37" s="27">
        <f>'Рейтинговая таблица организаций'!AU39</f>
        <v>97.6</v>
      </c>
      <c r="W37" s="23">
        <f>'Рейтинговая таблица организаций'!BB39</f>
        <v>98</v>
      </c>
      <c r="X37" s="23">
        <f>'Рейтинговая таблица организаций'!BC39</f>
        <v>99</v>
      </c>
      <c r="Y37" s="23">
        <f>'Рейтинговая таблица организаций'!BD39</f>
        <v>98</v>
      </c>
      <c r="Z37" s="27">
        <f>'Рейтинговая таблица организаций'!BE39</f>
        <v>98.2</v>
      </c>
      <c r="AA37" s="28">
        <f>'Рейтинговая таблица организаций'!BF39</f>
        <v>91.38000000000001</v>
      </c>
    </row>
    <row r="38" spans="1:27">
      <c r="A38" s="25">
        <f>'бланки '!D42</f>
        <v>37</v>
      </c>
      <c r="B38" s="21" t="str">
        <f>'Рейтинговая таблица организаций'!B40</f>
        <v>Муниципальное бюджетное общеобразовательное учреждение лицей № 40 г. Орла</v>
      </c>
      <c r="C38" s="25">
        <f>'Рейтинговая таблица организаций'!M40</f>
        <v>100</v>
      </c>
      <c r="D38" s="25">
        <f>'Рейтинговая таблица организаций'!N40</f>
        <v>100</v>
      </c>
      <c r="E38" s="23">
        <f>'Рейтинговая таблица организаций'!Q40</f>
        <v>100</v>
      </c>
      <c r="F38" s="23">
        <f>'Рейтинговая таблица организаций'!R40</f>
        <v>100</v>
      </c>
      <c r="G38" s="23">
        <f>'Рейтинговая таблица организаций'!O40</f>
        <v>98</v>
      </c>
      <c r="H38" s="23">
        <f>'Рейтинговая таблица организаций'!P40</f>
        <v>99</v>
      </c>
      <c r="I38" s="23">
        <f>'Рейтинговая таблица организаций'!S40</f>
        <v>98</v>
      </c>
      <c r="J38" s="27">
        <f>'Рейтинговая таблица организаций'!T40</f>
        <v>99.2</v>
      </c>
      <c r="K38" s="23">
        <f>'Рейтинговая таблица организаций'!Z40</f>
        <v>100</v>
      </c>
      <c r="L38" s="23">
        <f t="shared" si="0"/>
        <v>99.5</v>
      </c>
      <c r="M38" s="23">
        <f>'Рейтинговая таблица организаций'!AB40</f>
        <v>99</v>
      </c>
      <c r="N38" s="27">
        <f>'Рейтинговая таблица организаций'!AC40</f>
        <v>99.5</v>
      </c>
      <c r="O38" s="23">
        <f>'Рейтинговая таблица организаций'!AH40</f>
        <v>20</v>
      </c>
      <c r="P38" s="24">
        <f>'Рейтинговая таблица организаций'!AI40</f>
        <v>60</v>
      </c>
      <c r="Q38" s="24">
        <f>'Рейтинговая таблица организаций'!AJ40</f>
        <v>100</v>
      </c>
      <c r="R38" s="27">
        <f>'Рейтинговая таблица организаций'!AK40</f>
        <v>60</v>
      </c>
      <c r="S38" s="23">
        <f>'Рейтинговая таблица организаций'!AR40</f>
        <v>96</v>
      </c>
      <c r="T38" s="23">
        <f>'Рейтинговая таблица организаций'!AS40</f>
        <v>99</v>
      </c>
      <c r="U38" s="23">
        <f>'Рейтинговая таблица организаций'!AT40</f>
        <v>96</v>
      </c>
      <c r="V38" s="27">
        <f>'Рейтинговая таблица организаций'!AU40</f>
        <v>97.2</v>
      </c>
      <c r="W38" s="23">
        <f>'Рейтинговая таблица организаций'!BB40</f>
        <v>100</v>
      </c>
      <c r="X38" s="23">
        <f>'Рейтинговая таблица организаций'!BC40</f>
        <v>99</v>
      </c>
      <c r="Y38" s="23">
        <f>'Рейтинговая таблица организаций'!BD40</f>
        <v>100</v>
      </c>
      <c r="Z38" s="27">
        <f>'Рейтинговая таблица организаций'!BE40</f>
        <v>99.8</v>
      </c>
      <c r="AA38" s="28">
        <f>'Рейтинговая таблица организаций'!BF40</f>
        <v>91.14</v>
      </c>
    </row>
    <row r="39" spans="1:27">
      <c r="A39" s="25">
        <f>'бланки '!D43</f>
        <v>38</v>
      </c>
      <c r="B39" s="21" t="str">
        <f>'Рейтинговая таблица организаций'!B41</f>
        <v>Муниципальное бюджетное общеобразовательное учреждение – средняя общеобразовательная школа № 45 имени Д.И. Блынского г. Орла</v>
      </c>
      <c r="C39" s="25">
        <f>'Рейтинговая таблица организаций'!M41</f>
        <v>100</v>
      </c>
      <c r="D39" s="25">
        <f>'Рейтинговая таблица организаций'!N41</f>
        <v>100</v>
      </c>
      <c r="E39" s="23">
        <f>'Рейтинговая таблица организаций'!Q41</f>
        <v>100</v>
      </c>
      <c r="F39" s="23">
        <f>'Рейтинговая таблица организаций'!R41</f>
        <v>100</v>
      </c>
      <c r="G39" s="23">
        <f>'Рейтинговая таблица организаций'!O41</f>
        <v>100</v>
      </c>
      <c r="H39" s="23">
        <f>'Рейтинговая таблица организаций'!P41</f>
        <v>100</v>
      </c>
      <c r="I39" s="23">
        <f>'Рейтинговая таблица организаций'!S41</f>
        <v>100</v>
      </c>
      <c r="J39" s="27">
        <f>'Рейтинговая таблица организаций'!T41</f>
        <v>100</v>
      </c>
      <c r="K39" s="23">
        <f>'Рейтинговая таблица организаций'!Z41</f>
        <v>100</v>
      </c>
      <c r="L39" s="23">
        <f t="shared" si="0"/>
        <v>99.5</v>
      </c>
      <c r="M39" s="23">
        <f>'Рейтинговая таблица организаций'!AB41</f>
        <v>99</v>
      </c>
      <c r="N39" s="27">
        <f>'Рейтинговая таблица организаций'!AC41</f>
        <v>99.5</v>
      </c>
      <c r="O39" s="23">
        <f>'Рейтинговая таблица организаций'!AH41</f>
        <v>60</v>
      </c>
      <c r="P39" s="24">
        <f>'Рейтинговая таблица организаций'!AI41</f>
        <v>60</v>
      </c>
      <c r="Q39" s="24">
        <f>'Рейтинговая таблица организаций'!AJ41</f>
        <v>100</v>
      </c>
      <c r="R39" s="27">
        <f>'Рейтинговая таблица организаций'!AK41</f>
        <v>72</v>
      </c>
      <c r="S39" s="23">
        <f>'Рейтинговая таблица организаций'!AR41</f>
        <v>99</v>
      </c>
      <c r="T39" s="23">
        <f>'Рейтинговая таблица организаций'!AS41</f>
        <v>100</v>
      </c>
      <c r="U39" s="23">
        <f>'Рейтинговая таблица организаций'!AT41</f>
        <v>99</v>
      </c>
      <c r="V39" s="27">
        <f>'Рейтинговая таблица организаций'!AU41</f>
        <v>99.4</v>
      </c>
      <c r="W39" s="23">
        <f>'Рейтинговая таблица организаций'!BB41</f>
        <v>99</v>
      </c>
      <c r="X39" s="23">
        <f>'Рейтинговая таблица организаций'!BC41</f>
        <v>99</v>
      </c>
      <c r="Y39" s="23">
        <f>'Рейтинговая таблица организаций'!BD41</f>
        <v>99</v>
      </c>
      <c r="Z39" s="27">
        <f>'Рейтинговая таблица организаций'!BE41</f>
        <v>99</v>
      </c>
      <c r="AA39" s="28">
        <f>'Рейтинговая таблица организаций'!BF41</f>
        <v>93.97999999999999</v>
      </c>
    </row>
    <row r="40" spans="1:27">
      <c r="A40" s="25">
        <f>'бланки '!D44</f>
        <v>39</v>
      </c>
      <c r="B40" s="21" t="str">
        <f>'Рейтинговая таблица организаций'!B42</f>
        <v>Муниципальное бюджетное вечернее (сменное) общеобразовательное учреждение «Открытая (сменная) общеобразовательная школа № 48» г. Орла</v>
      </c>
      <c r="C40" s="25">
        <f>'Рейтинговая таблица организаций'!M42</f>
        <v>100</v>
      </c>
      <c r="D40" s="25">
        <f>'Рейтинговая таблица организаций'!N42</f>
        <v>100</v>
      </c>
      <c r="E40" s="23">
        <f>'Рейтинговая таблица организаций'!Q42</f>
        <v>100</v>
      </c>
      <c r="F40" s="23">
        <f>'Рейтинговая таблица организаций'!R42</f>
        <v>100</v>
      </c>
      <c r="G40" s="23">
        <f>'Рейтинговая таблица организаций'!O42</f>
        <v>97</v>
      </c>
      <c r="H40" s="23">
        <f>'Рейтинговая таблица организаций'!P42</f>
        <v>100</v>
      </c>
      <c r="I40" s="23">
        <f>'Рейтинговая таблица организаций'!S42</f>
        <v>98</v>
      </c>
      <c r="J40" s="27">
        <f>'Рейтинговая таблица организаций'!T42</f>
        <v>99.2</v>
      </c>
      <c r="K40" s="23">
        <f>'Рейтинговая таблица организаций'!Z42</f>
        <v>100</v>
      </c>
      <c r="L40" s="23">
        <f t="shared" si="0"/>
        <v>100</v>
      </c>
      <c r="M40" s="23">
        <f>'Рейтинговая таблица организаций'!AB42</f>
        <v>100</v>
      </c>
      <c r="N40" s="27">
        <f>'Рейтинговая таблица организаций'!AC42</f>
        <v>100</v>
      </c>
      <c r="O40" s="23">
        <f>'Рейтинговая таблица организаций'!AH42</f>
        <v>0</v>
      </c>
      <c r="P40" s="24">
        <f>'Рейтинговая таблица организаций'!AI42</f>
        <v>60</v>
      </c>
      <c r="Q40" s="24">
        <f>'Рейтинговая таблица организаций'!AJ42</f>
        <v>100</v>
      </c>
      <c r="R40" s="27">
        <f>'Рейтинговая таблица организаций'!AK42</f>
        <v>54</v>
      </c>
      <c r="S40" s="23">
        <f>'Рейтинговая таблица организаций'!AR42</f>
        <v>97</v>
      </c>
      <c r="T40" s="23">
        <f>'Рейтинговая таблица организаций'!AS42</f>
        <v>96</v>
      </c>
      <c r="U40" s="23">
        <f>'Рейтинговая таблица организаций'!AT42</f>
        <v>98</v>
      </c>
      <c r="V40" s="27">
        <f>'Рейтинговая таблица организаций'!AU42</f>
        <v>96.8</v>
      </c>
      <c r="W40" s="23">
        <f>'Рейтинговая таблица организаций'!BB42</f>
        <v>96</v>
      </c>
      <c r="X40" s="23">
        <f>'Рейтинговая таблица организаций'!BC42</f>
        <v>100</v>
      </c>
      <c r="Y40" s="23">
        <f>'Рейтинговая таблица организаций'!BD42</f>
        <v>98</v>
      </c>
      <c r="Z40" s="27">
        <f>'Рейтинговая таблица организаций'!BE42</f>
        <v>97.8</v>
      </c>
      <c r="AA40" s="28">
        <f>'Рейтинговая таблица организаций'!BF42</f>
        <v>89.56</v>
      </c>
    </row>
    <row r="41" spans="1:27">
      <c r="A41" s="25">
        <f>'бланки '!D45</f>
        <v>40</v>
      </c>
      <c r="B41" s="21" t="str">
        <f>'Рейтинговая таблица организаций'!B43</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1" s="25">
        <f>'Рейтинговая таблица организаций'!M43</f>
        <v>100</v>
      </c>
      <c r="D41" s="25">
        <f>'Рейтинговая таблица организаций'!N43</f>
        <v>100</v>
      </c>
      <c r="E41" s="23">
        <f>'Рейтинговая таблица организаций'!Q43</f>
        <v>100</v>
      </c>
      <c r="F41" s="23">
        <f>'Рейтинговая таблица организаций'!R43</f>
        <v>100</v>
      </c>
      <c r="G41" s="23">
        <f>'Рейтинговая таблица организаций'!O43</f>
        <v>99</v>
      </c>
      <c r="H41" s="23">
        <f>'Рейтинговая таблица организаций'!P43</f>
        <v>98</v>
      </c>
      <c r="I41" s="23">
        <f>'Рейтинговая таблица организаций'!S43</f>
        <v>98</v>
      </c>
      <c r="J41" s="27">
        <f>'Рейтинговая таблица организаций'!T43</f>
        <v>99.2</v>
      </c>
      <c r="K41" s="23">
        <f>'Рейтинговая таблица организаций'!Z43</f>
        <v>100</v>
      </c>
      <c r="L41" s="23">
        <f t="shared" si="0"/>
        <v>99</v>
      </c>
      <c r="M41" s="23">
        <f>'Рейтинговая таблица организаций'!AB43</f>
        <v>98</v>
      </c>
      <c r="N41" s="27">
        <f>'Рейтинговая таблица организаций'!AC43</f>
        <v>99</v>
      </c>
      <c r="O41" s="23">
        <f>'Рейтинговая таблица организаций'!AH43</f>
        <v>0</v>
      </c>
      <c r="P41" s="24">
        <f>'Рейтинговая таблица организаций'!AI43</f>
        <v>80</v>
      </c>
      <c r="Q41" s="24">
        <f>'Рейтинговая таблица организаций'!AJ43</f>
        <v>100</v>
      </c>
      <c r="R41" s="27">
        <f>'Рейтинговая таблица организаций'!AK43</f>
        <v>62</v>
      </c>
      <c r="S41" s="23">
        <f>'Рейтинговая таблица организаций'!AR43</f>
        <v>100</v>
      </c>
      <c r="T41" s="23">
        <f>'Рейтинговая таблица организаций'!AS43</f>
        <v>100</v>
      </c>
      <c r="U41" s="23">
        <f>'Рейтинговая таблица организаций'!AT43</f>
        <v>99</v>
      </c>
      <c r="V41" s="27">
        <f>'Рейтинговая таблица организаций'!AU43</f>
        <v>99.8</v>
      </c>
      <c r="W41" s="23">
        <f>'Рейтинговая таблица организаций'!BB43</f>
        <v>100</v>
      </c>
      <c r="X41" s="23">
        <f>'Рейтинговая таблица организаций'!BC43</f>
        <v>99</v>
      </c>
      <c r="Y41" s="23">
        <f>'Рейтинговая таблица организаций'!BD43</f>
        <v>100</v>
      </c>
      <c r="Z41" s="27">
        <f>'Рейтинговая таблица организаций'!BE43</f>
        <v>99.8</v>
      </c>
      <c r="AA41" s="28">
        <f>'Рейтинговая таблица организаций'!BF43</f>
        <v>91.960000000000008</v>
      </c>
    </row>
    <row r="42" spans="1:27">
      <c r="A42" s="25">
        <f>'бланки '!D46</f>
        <v>41</v>
      </c>
      <c r="B42" s="21" t="str">
        <f>'Рейтинговая таблица организаций'!B44</f>
        <v>Муниципальное бюджетное общеобразовательное учреждение – средняя общеобразовательная школа № 50 г. Орла</v>
      </c>
      <c r="C42" s="25">
        <f>'Рейтинговая таблица организаций'!M44</f>
        <v>100</v>
      </c>
      <c r="D42" s="25">
        <f>'Рейтинговая таблица организаций'!N44</f>
        <v>100</v>
      </c>
      <c r="E42" s="23">
        <f>'Рейтинговая таблица организаций'!Q44</f>
        <v>100</v>
      </c>
      <c r="F42" s="23">
        <f>'Рейтинговая таблица организаций'!R44</f>
        <v>100</v>
      </c>
      <c r="G42" s="23">
        <f>'Рейтинговая таблица организаций'!O44</f>
        <v>99</v>
      </c>
      <c r="H42" s="23">
        <f>'Рейтинговая таблица организаций'!P44</f>
        <v>99</v>
      </c>
      <c r="I42" s="23">
        <f>'Рейтинговая таблица организаций'!S44</f>
        <v>99</v>
      </c>
      <c r="J42" s="27">
        <f>'Рейтинговая таблица организаций'!T44</f>
        <v>99.6</v>
      </c>
      <c r="K42" s="23">
        <f>'Рейтинговая таблица организаций'!Z44</f>
        <v>100</v>
      </c>
      <c r="L42" s="23">
        <f t="shared" si="0"/>
        <v>99.5</v>
      </c>
      <c r="M42" s="23">
        <f>'Рейтинговая таблица организаций'!AB44</f>
        <v>99</v>
      </c>
      <c r="N42" s="27">
        <f>'Рейтинговая таблица организаций'!AC44</f>
        <v>99.5</v>
      </c>
      <c r="O42" s="23">
        <f>'Рейтинговая таблица организаций'!AH44</f>
        <v>40</v>
      </c>
      <c r="P42" s="24">
        <f>'Рейтинговая таблица организаций'!AI44</f>
        <v>60</v>
      </c>
      <c r="Q42" s="24">
        <f>'Рейтинговая таблица организаций'!AJ44</f>
        <v>100</v>
      </c>
      <c r="R42" s="27">
        <f>'Рейтинговая таблица организаций'!AK44</f>
        <v>66</v>
      </c>
      <c r="S42" s="23">
        <f>'Рейтинговая таблица организаций'!AR44</f>
        <v>100</v>
      </c>
      <c r="T42" s="23">
        <f>'Рейтинговая таблица организаций'!AS44</f>
        <v>99</v>
      </c>
      <c r="U42" s="23">
        <f>'Рейтинговая таблица организаций'!AT44</f>
        <v>99</v>
      </c>
      <c r="V42" s="27">
        <f>'Рейтинговая таблица организаций'!AU44</f>
        <v>99.4</v>
      </c>
      <c r="W42" s="23">
        <f>'Рейтинговая таблица организаций'!BB44</f>
        <v>99</v>
      </c>
      <c r="X42" s="23">
        <f>'Рейтинговая таблица организаций'!BC44</f>
        <v>99</v>
      </c>
      <c r="Y42" s="23">
        <f>'Рейтинговая таблица организаций'!BD44</f>
        <v>99</v>
      </c>
      <c r="Z42" s="27">
        <f>'Рейтинговая таблица организаций'!BE44</f>
        <v>99</v>
      </c>
      <c r="AA42" s="28">
        <f>'Рейтинговая таблица организаций'!BF44</f>
        <v>92.7</v>
      </c>
    </row>
    <row r="43" spans="1:27">
      <c r="A43" s="25">
        <f>'бланки '!D47</f>
        <v>42</v>
      </c>
      <c r="B43" s="21" t="str">
        <f>'Рейтинговая таблица организаций'!B45</f>
        <v>Муниципальное бюджетное общеобразовательное учреждение - школа № 51 города Орла</v>
      </c>
      <c r="C43" s="25">
        <f>'Рейтинговая таблица организаций'!M45</f>
        <v>100</v>
      </c>
      <c r="D43" s="25">
        <f>'Рейтинговая таблица организаций'!N45</f>
        <v>100</v>
      </c>
      <c r="E43" s="23">
        <f>'Рейтинговая таблица организаций'!Q45</f>
        <v>100</v>
      </c>
      <c r="F43" s="23">
        <f>'Рейтинговая таблица организаций'!R45</f>
        <v>100</v>
      </c>
      <c r="G43" s="23">
        <f>'Рейтинговая таблица организаций'!O45</f>
        <v>98</v>
      </c>
      <c r="H43" s="23">
        <f>'Рейтинговая таблица организаций'!P45</f>
        <v>98</v>
      </c>
      <c r="I43" s="23">
        <f>'Рейтинговая таблица организаций'!S45</f>
        <v>98</v>
      </c>
      <c r="J43" s="27">
        <f>'Рейтинговая таблица организаций'!T45</f>
        <v>99.2</v>
      </c>
      <c r="K43" s="23">
        <f>'Рейтинговая таблица организаций'!Z45</f>
        <v>100</v>
      </c>
      <c r="L43" s="23">
        <f t="shared" si="0"/>
        <v>98</v>
      </c>
      <c r="M43" s="23">
        <f>'Рейтинговая таблица организаций'!AB45</f>
        <v>96</v>
      </c>
      <c r="N43" s="27">
        <f>'Рейтинговая таблица организаций'!AC45</f>
        <v>98</v>
      </c>
      <c r="O43" s="23">
        <f>'Рейтинговая таблица организаций'!AH45</f>
        <v>60</v>
      </c>
      <c r="P43" s="24">
        <f>'Рейтинговая таблица организаций'!AI45</f>
        <v>60</v>
      </c>
      <c r="Q43" s="24">
        <f>'Рейтинговая таблица организаций'!AJ45</f>
        <v>100</v>
      </c>
      <c r="R43" s="27">
        <f>'Рейтинговая таблица организаций'!AK45</f>
        <v>72</v>
      </c>
      <c r="S43" s="23">
        <f>'Рейтинговая таблица организаций'!AR45</f>
        <v>97</v>
      </c>
      <c r="T43" s="23">
        <f>'Рейтинговая таблица организаций'!AS45</f>
        <v>95</v>
      </c>
      <c r="U43" s="23">
        <f>'Рейтинговая таблица организаций'!AT45</f>
        <v>94</v>
      </c>
      <c r="V43" s="27">
        <f>'Рейтинговая таблица организаций'!AU45</f>
        <v>95.6</v>
      </c>
      <c r="W43" s="23">
        <f>'Рейтинговая таблица организаций'!BB45</f>
        <v>98</v>
      </c>
      <c r="X43" s="23">
        <f>'Рейтинговая таблица организаций'!BC45</f>
        <v>99</v>
      </c>
      <c r="Y43" s="23">
        <f>'Рейтинговая таблица организаций'!BD45</f>
        <v>98</v>
      </c>
      <c r="Z43" s="27">
        <f>'Рейтинговая таблица организаций'!BE45</f>
        <v>98.2</v>
      </c>
      <c r="AA43" s="28">
        <f>'Рейтинговая таблица организаций'!BF45</f>
        <v>92.6</v>
      </c>
    </row>
    <row r="44" spans="1:27">
      <c r="A44" s="25">
        <f>'бланки '!D48</f>
        <v>43</v>
      </c>
      <c r="B44" s="21" t="str">
        <f>'Рейтинговая таблица организаций'!B46</f>
        <v>Муниципальное бюджетное общеобразовательное учреждение - школа № 52 города Орла</v>
      </c>
      <c r="C44" s="25">
        <f>'Рейтинговая таблица организаций'!M46</f>
        <v>100</v>
      </c>
      <c r="D44" s="25">
        <f>'Рейтинговая таблица организаций'!N46</f>
        <v>100</v>
      </c>
      <c r="E44" s="23">
        <f>'Рейтинговая таблица организаций'!Q46</f>
        <v>100</v>
      </c>
      <c r="F44" s="23">
        <f>'Рейтинговая таблица организаций'!R46</f>
        <v>100</v>
      </c>
      <c r="G44" s="23">
        <f>'Рейтинговая таблица организаций'!O46</f>
        <v>99</v>
      </c>
      <c r="H44" s="23">
        <f>'Рейтинговая таблица организаций'!P46</f>
        <v>99</v>
      </c>
      <c r="I44" s="23">
        <f>'Рейтинговая таблица организаций'!S46</f>
        <v>99</v>
      </c>
      <c r="J44" s="27">
        <f>'Рейтинговая таблица организаций'!T46</f>
        <v>99.6</v>
      </c>
      <c r="K44" s="23">
        <f>'Рейтинговая таблица организаций'!Z46</f>
        <v>100</v>
      </c>
      <c r="L44" s="23">
        <f t="shared" si="0"/>
        <v>99</v>
      </c>
      <c r="M44" s="23">
        <f>'Рейтинговая таблица организаций'!AB46</f>
        <v>98</v>
      </c>
      <c r="N44" s="27">
        <f>'Рейтинговая таблица организаций'!AC46</f>
        <v>99</v>
      </c>
      <c r="O44" s="23">
        <f>'Рейтинговая таблица организаций'!AH46</f>
        <v>20</v>
      </c>
      <c r="P44" s="24">
        <f>'Рейтинговая таблица организаций'!AI46</f>
        <v>100</v>
      </c>
      <c r="Q44" s="24">
        <f>'Рейтинговая таблица организаций'!AJ46</f>
        <v>100</v>
      </c>
      <c r="R44" s="27">
        <f>'Рейтинговая таблица организаций'!AK46</f>
        <v>76</v>
      </c>
      <c r="S44" s="23">
        <f>'Рейтинговая таблица организаций'!AR46</f>
        <v>98</v>
      </c>
      <c r="T44" s="23">
        <f>'Рейтинговая таблица организаций'!AS46</f>
        <v>100</v>
      </c>
      <c r="U44" s="23">
        <f>'Рейтинговая таблица организаций'!AT46</f>
        <v>99</v>
      </c>
      <c r="V44" s="27">
        <f>'Рейтинговая таблица организаций'!AU46</f>
        <v>99</v>
      </c>
      <c r="W44" s="23">
        <f>'Рейтинговая таблица организаций'!BB46</f>
        <v>99</v>
      </c>
      <c r="X44" s="23">
        <f>'Рейтинговая таблица организаций'!BC46</f>
        <v>100</v>
      </c>
      <c r="Y44" s="23">
        <f>'Рейтинговая таблица организаций'!BD46</f>
        <v>99</v>
      </c>
      <c r="Z44" s="27">
        <f>'Рейтинговая таблица организаций'!BE46</f>
        <v>99.2</v>
      </c>
      <c r="AA44" s="28">
        <f>'Рейтинговая таблица организаций'!BF46</f>
        <v>94.56</v>
      </c>
    </row>
    <row r="45" spans="1:27">
      <c r="A45" s="25">
        <f>'бланки '!D49</f>
        <v>44</v>
      </c>
      <c r="B45" s="21" t="str">
        <f>'Рейтинговая таблица организаций'!B47</f>
        <v>Муниципальное бюджетное общеобразовательное учреждение «Сахзаводская средняя общеобразовательная школа» Ливенского района Орловской области</v>
      </c>
      <c r="C45" s="25">
        <f>'Рейтинговая таблица организаций'!M47</f>
        <v>100</v>
      </c>
      <c r="D45" s="25">
        <f>'Рейтинговая таблица организаций'!N47</f>
        <v>100</v>
      </c>
      <c r="E45" s="23">
        <f>'Рейтинговая таблица организаций'!Q47</f>
        <v>100</v>
      </c>
      <c r="F45" s="23">
        <f>'Рейтинговая таблица организаций'!R47</f>
        <v>100</v>
      </c>
      <c r="G45" s="23">
        <f>'Рейтинговая таблица организаций'!O47</f>
        <v>98</v>
      </c>
      <c r="H45" s="23">
        <f>'Рейтинговая таблица организаций'!P47</f>
        <v>100</v>
      </c>
      <c r="I45" s="23">
        <f>'Рейтинговая таблица организаций'!S47</f>
        <v>99</v>
      </c>
      <c r="J45" s="27">
        <f>'Рейтинговая таблица организаций'!T47</f>
        <v>99.6</v>
      </c>
      <c r="K45" s="23">
        <f>'Рейтинговая таблица организаций'!Z47</f>
        <v>100</v>
      </c>
      <c r="L45" s="23">
        <f t="shared" si="0"/>
        <v>98.5</v>
      </c>
      <c r="M45" s="23">
        <f>'Рейтинговая таблица организаций'!AB47</f>
        <v>97</v>
      </c>
      <c r="N45" s="27">
        <f>'Рейтинговая таблица организаций'!AC47</f>
        <v>98.5</v>
      </c>
      <c r="O45" s="23">
        <f>'Рейтинговая таблица организаций'!AH47</f>
        <v>60</v>
      </c>
      <c r="P45" s="24">
        <f>'Рейтинговая таблица организаций'!AI47</f>
        <v>60</v>
      </c>
      <c r="Q45" s="24">
        <f>'Рейтинговая таблица организаций'!AJ47</f>
        <v>93</v>
      </c>
      <c r="R45" s="27">
        <f>'Рейтинговая таблица организаций'!AK47</f>
        <v>69.900000000000006</v>
      </c>
      <c r="S45" s="23">
        <f>'Рейтинговая таблица организаций'!AR47</f>
        <v>97</v>
      </c>
      <c r="T45" s="23">
        <f>'Рейтинговая таблица организаций'!AS47</f>
        <v>99</v>
      </c>
      <c r="U45" s="23">
        <f>'Рейтинговая таблица организаций'!AT47</f>
        <v>99</v>
      </c>
      <c r="V45" s="27">
        <f>'Рейтинговая таблица организаций'!AU47</f>
        <v>98.2</v>
      </c>
      <c r="W45" s="23">
        <f>'Рейтинговая таблица организаций'!BB47</f>
        <v>98</v>
      </c>
      <c r="X45" s="23">
        <f>'Рейтинговая таблица организаций'!BC47</f>
        <v>97</v>
      </c>
      <c r="Y45" s="23">
        <f>'Рейтинговая таблица организаций'!BD47</f>
        <v>99</v>
      </c>
      <c r="Z45" s="27">
        <f>'Рейтинговая таблица организаций'!BE47</f>
        <v>98.3</v>
      </c>
      <c r="AA45" s="28">
        <f>'Рейтинговая таблица организаций'!BF47</f>
        <v>92.9</v>
      </c>
    </row>
    <row r="46" spans="1:27">
      <c r="A46" s="25">
        <f>'бланки '!D50</f>
        <v>45</v>
      </c>
      <c r="B46" s="21" t="str">
        <f>'Рейтинговая таблица организаций'!B48</f>
        <v>Муниципальное бюджетное общеобразовательное учреждение «Дутовская средняя общеобразовательная школа» Ливенского района Орловской области</v>
      </c>
      <c r="C46" s="25">
        <f>'Рейтинговая таблица организаций'!M48</f>
        <v>100</v>
      </c>
      <c r="D46" s="25">
        <f>'Рейтинговая таблица организаций'!N48</f>
        <v>81</v>
      </c>
      <c r="E46" s="23">
        <f>'Рейтинговая таблица организаций'!Q48</f>
        <v>90</v>
      </c>
      <c r="F46" s="23">
        <f>'Рейтинговая таблица организаций'!R48</f>
        <v>90</v>
      </c>
      <c r="G46" s="23">
        <f>'Рейтинговая таблица организаций'!O48</f>
        <v>100</v>
      </c>
      <c r="H46" s="23">
        <f>'Рейтинговая таблица организаций'!P48</f>
        <v>100</v>
      </c>
      <c r="I46" s="23">
        <f>'Рейтинговая таблица организаций'!S48</f>
        <v>100</v>
      </c>
      <c r="J46" s="27">
        <f>'Рейтинговая таблица организаций'!T48</f>
        <v>94</v>
      </c>
      <c r="K46" s="23">
        <f>'Рейтинговая таблица организаций'!Z48</f>
        <v>100</v>
      </c>
      <c r="L46" s="23">
        <f t="shared" si="0"/>
        <v>100</v>
      </c>
      <c r="M46" s="23">
        <f>'Рейтинговая таблица организаций'!AB48</f>
        <v>100</v>
      </c>
      <c r="N46" s="27">
        <f>'Рейтинговая таблица организаций'!AC48</f>
        <v>100</v>
      </c>
      <c r="O46" s="23">
        <f>'Рейтинговая таблица организаций'!AH48</f>
        <v>0</v>
      </c>
      <c r="P46" s="24">
        <f>'Рейтинговая таблица организаций'!AI48</f>
        <v>60</v>
      </c>
      <c r="Q46" s="24">
        <f>'Рейтинговая таблица организаций'!AJ48</f>
        <v>97</v>
      </c>
      <c r="R46" s="27">
        <f>'Рейтинговая таблица организаций'!AK48</f>
        <v>53.1</v>
      </c>
      <c r="S46" s="23">
        <f>'Рейтинговая таблица организаций'!AR48</f>
        <v>95</v>
      </c>
      <c r="T46" s="23">
        <f>'Рейтинговая таблица организаций'!AS48</f>
        <v>95</v>
      </c>
      <c r="U46" s="23">
        <f>'Рейтинговая таблица организаций'!AT48</f>
        <v>95</v>
      </c>
      <c r="V46" s="27">
        <f>'Рейтинговая таблица организаций'!AU48</f>
        <v>95</v>
      </c>
      <c r="W46" s="23">
        <f>'Рейтинговая таблица организаций'!BB48</f>
        <v>98</v>
      </c>
      <c r="X46" s="23">
        <f>'Рейтинговая таблица организаций'!BC48</f>
        <v>98</v>
      </c>
      <c r="Y46" s="23">
        <f>'Рейтинговая таблица организаций'!BD48</f>
        <v>100</v>
      </c>
      <c r="Z46" s="27">
        <f>'Рейтинговая таблица организаций'!BE48</f>
        <v>99</v>
      </c>
      <c r="AA46" s="28">
        <f>'Рейтинговая таблица организаций'!BF48</f>
        <v>88.22</v>
      </c>
    </row>
    <row r="47" spans="1:27">
      <c r="A47" s="25">
        <f>'бланки '!D51</f>
        <v>46</v>
      </c>
      <c r="B47" s="21" t="str">
        <f>'Рейтинговая таблица организаций'!B49</f>
        <v>Муниципальное бюджетное общеобразовательное учреждение «Ливенская средняя общеобразовательная школа» Ливенского района Орловской области</v>
      </c>
      <c r="C47" s="25">
        <f>'Рейтинговая таблица организаций'!M49</f>
        <v>100</v>
      </c>
      <c r="D47" s="25">
        <f>'Рейтинговая таблица организаций'!N49</f>
        <v>86</v>
      </c>
      <c r="E47" s="23">
        <f>'Рейтинговая таблица организаций'!Q49</f>
        <v>93</v>
      </c>
      <c r="F47" s="23">
        <f>'Рейтинговая таблица организаций'!R49</f>
        <v>100</v>
      </c>
      <c r="G47" s="23">
        <f>'Рейтинговая таблица организаций'!O49</f>
        <v>97</v>
      </c>
      <c r="H47" s="23">
        <f>'Рейтинговая таблица организаций'!P49</f>
        <v>98</v>
      </c>
      <c r="I47" s="23">
        <f>'Рейтинговая таблица организаций'!S49</f>
        <v>97</v>
      </c>
      <c r="J47" s="27">
        <f>'Рейтинговая таблица организаций'!T49</f>
        <v>96.7</v>
      </c>
      <c r="K47" s="23">
        <f>'Рейтинговая таблица организаций'!Z49</f>
        <v>100</v>
      </c>
      <c r="L47" s="23">
        <f t="shared" si="0"/>
        <v>98</v>
      </c>
      <c r="M47" s="23">
        <f>'Рейтинговая таблица организаций'!AB49</f>
        <v>96</v>
      </c>
      <c r="N47" s="27">
        <f>'Рейтинговая таблица организаций'!AC49</f>
        <v>98</v>
      </c>
      <c r="O47" s="23">
        <f>'Рейтинговая таблица организаций'!AH49</f>
        <v>60</v>
      </c>
      <c r="P47" s="24">
        <f>'Рейтинговая таблица организаций'!AI49</f>
        <v>60</v>
      </c>
      <c r="Q47" s="24">
        <f>'Рейтинговая таблица организаций'!AJ49</f>
        <v>95</v>
      </c>
      <c r="R47" s="27">
        <f>'Рейтинговая таблица организаций'!AK49</f>
        <v>70.5</v>
      </c>
      <c r="S47" s="23">
        <f>'Рейтинговая таблица организаций'!AR49</f>
        <v>100</v>
      </c>
      <c r="T47" s="23">
        <f>'Рейтинговая таблица организаций'!AS49</f>
        <v>99</v>
      </c>
      <c r="U47" s="23">
        <f>'Рейтинговая таблица организаций'!AT49</f>
        <v>97</v>
      </c>
      <c r="V47" s="27">
        <f>'Рейтинговая таблица организаций'!AU49</f>
        <v>99</v>
      </c>
      <c r="W47" s="23">
        <f>'Рейтинговая таблица организаций'!BB49</f>
        <v>99</v>
      </c>
      <c r="X47" s="23">
        <f>'Рейтинговая таблица организаций'!BC49</f>
        <v>97</v>
      </c>
      <c r="Y47" s="23">
        <f>'Рейтинговая таблица организаций'!BD49</f>
        <v>96</v>
      </c>
      <c r="Z47" s="27">
        <f>'Рейтинговая таблица организаций'!BE49</f>
        <v>97.1</v>
      </c>
      <c r="AA47" s="28">
        <f>'Рейтинговая таблица организаций'!BF49</f>
        <v>92.259999999999991</v>
      </c>
    </row>
    <row r="48" spans="1:27">
      <c r="A48" s="25">
        <f>'бланки '!D52</f>
        <v>47</v>
      </c>
      <c r="B48" s="21" t="str">
        <f>'Рейтинговая таблица организаций'!B50</f>
        <v>Муниципальное бюджетное общеобразовательное учреждение «Воротынская основная общеобразовательная школа» Ливенского района Орловской области</v>
      </c>
      <c r="C48" s="25">
        <f>'Рейтинговая таблица организаций'!M50</f>
        <v>100</v>
      </c>
      <c r="D48" s="25">
        <f>'Рейтинговая таблица организаций'!N50</f>
        <v>94</v>
      </c>
      <c r="E48" s="23">
        <f>'Рейтинговая таблица организаций'!Q50</f>
        <v>97</v>
      </c>
      <c r="F48" s="23">
        <f>'Рейтинговая таблица организаций'!R50</f>
        <v>100</v>
      </c>
      <c r="G48" s="23">
        <f>'Рейтинговая таблица организаций'!O50</f>
        <v>100</v>
      </c>
      <c r="H48" s="23">
        <f>'Рейтинговая таблица организаций'!P50</f>
        <v>100</v>
      </c>
      <c r="I48" s="23">
        <f>'Рейтинговая таблица организаций'!S50</f>
        <v>100</v>
      </c>
      <c r="J48" s="27">
        <f>'Рейтинговая таблица организаций'!T50</f>
        <v>99.1</v>
      </c>
      <c r="K48" s="23">
        <f>'Рейтинговая таблица организаций'!Z50</f>
        <v>100</v>
      </c>
      <c r="L48" s="23">
        <f t="shared" si="0"/>
        <v>100</v>
      </c>
      <c r="M48" s="23">
        <f>'Рейтинговая таблица организаций'!AB50</f>
        <v>100</v>
      </c>
      <c r="N48" s="27">
        <f>'Рейтинговая таблица организаций'!AC50</f>
        <v>100</v>
      </c>
      <c r="O48" s="23">
        <f>'Рейтинговая таблица организаций'!AH50</f>
        <v>0</v>
      </c>
      <c r="P48" s="24">
        <f>'Рейтинговая таблица организаций'!AI50</f>
        <v>60</v>
      </c>
      <c r="Q48" s="24">
        <f>'Рейтинговая таблица организаций'!AJ50</f>
        <v>100</v>
      </c>
      <c r="R48" s="27">
        <f>'Рейтинговая таблица организаций'!AK50</f>
        <v>54</v>
      </c>
      <c r="S48" s="23">
        <f>'Рейтинговая таблица организаций'!AR50</f>
        <v>100</v>
      </c>
      <c r="T48" s="23">
        <f>'Рейтинговая таблица организаций'!AS50</f>
        <v>100</v>
      </c>
      <c r="U48" s="23">
        <f>'Рейтинговая таблица организаций'!AT50</f>
        <v>100</v>
      </c>
      <c r="V48" s="27">
        <f>'Рейтинговая таблица организаций'!AU50</f>
        <v>100</v>
      </c>
      <c r="W48" s="23">
        <f>'Рейтинговая таблица организаций'!BB50</f>
        <v>100</v>
      </c>
      <c r="X48" s="23">
        <f>'Рейтинговая таблица организаций'!BC50</f>
        <v>100</v>
      </c>
      <c r="Y48" s="23">
        <f>'Рейтинговая таблица организаций'!BD50</f>
        <v>100</v>
      </c>
      <c r="Z48" s="27">
        <f>'Рейтинговая таблица организаций'!BE50</f>
        <v>100</v>
      </c>
      <c r="AA48" s="28">
        <f>'Рейтинговая таблица организаций'!BF50</f>
        <v>90.62</v>
      </c>
    </row>
    <row r="49" spans="1:27">
      <c r="A49" s="25">
        <f>'бланки '!D53</f>
        <v>48</v>
      </c>
      <c r="B49" s="21" t="str">
        <f>'Рейтинговая таблица организаций'!B51</f>
        <v>Муниципальное бюджетное общеобразовательное учреждение «Липовецкая основная общеобразовательная школа» Ливенского района Орловской области</v>
      </c>
      <c r="C49" s="25">
        <f>'Рейтинговая таблица организаций'!M51</f>
        <v>100</v>
      </c>
      <c r="D49" s="25">
        <f>'Рейтинговая таблица организаций'!N51</f>
        <v>84</v>
      </c>
      <c r="E49" s="23">
        <f>'Рейтинговая таблица организаций'!Q51</f>
        <v>92</v>
      </c>
      <c r="F49" s="23">
        <f>'Рейтинговая таблица организаций'!R51</f>
        <v>100</v>
      </c>
      <c r="G49" s="23">
        <f>'Рейтинговая таблица организаций'!O51</f>
        <v>96</v>
      </c>
      <c r="H49" s="23">
        <f>'Рейтинговая таблица организаций'!P51</f>
        <v>100</v>
      </c>
      <c r="I49" s="23">
        <f>'Рейтинговая таблица организаций'!S51</f>
        <v>98</v>
      </c>
      <c r="J49" s="27">
        <f>'Рейтинговая таблица организаций'!T51</f>
        <v>96.8</v>
      </c>
      <c r="K49" s="23">
        <f>'Рейтинговая таблица организаций'!Z51</f>
        <v>100</v>
      </c>
      <c r="L49" s="23">
        <f t="shared" si="0"/>
        <v>100</v>
      </c>
      <c r="M49" s="23">
        <f>'Рейтинговая таблица организаций'!AB51</f>
        <v>100</v>
      </c>
      <c r="N49" s="27">
        <f>'Рейтинговая таблица организаций'!AC51</f>
        <v>100</v>
      </c>
      <c r="O49" s="23">
        <f>'Рейтинговая таблица организаций'!AH51</f>
        <v>0</v>
      </c>
      <c r="P49" s="24">
        <f>'Рейтинговая таблица организаций'!AI51</f>
        <v>60</v>
      </c>
      <c r="Q49" s="24">
        <f>'Рейтинговая таблица организаций'!AJ51</f>
        <v>87</v>
      </c>
      <c r="R49" s="27">
        <f>'Рейтинговая таблица организаций'!AK51</f>
        <v>50.1</v>
      </c>
      <c r="S49" s="23">
        <f>'Рейтинговая таблица организаций'!AR51</f>
        <v>96</v>
      </c>
      <c r="T49" s="23">
        <f>'Рейтинговая таблица организаций'!AS51</f>
        <v>96</v>
      </c>
      <c r="U49" s="23">
        <f>'Рейтинговая таблица организаций'!AT51</f>
        <v>100</v>
      </c>
      <c r="V49" s="27">
        <f>'Рейтинговая таблица организаций'!AU51</f>
        <v>96.8</v>
      </c>
      <c r="W49" s="23">
        <f>'Рейтинговая таблица организаций'!BB51</f>
        <v>100</v>
      </c>
      <c r="X49" s="23">
        <f>'Рейтинговая таблица организаций'!BC51</f>
        <v>100</v>
      </c>
      <c r="Y49" s="23">
        <f>'Рейтинговая таблица организаций'!BD51</f>
        <v>100</v>
      </c>
      <c r="Z49" s="27">
        <f>'Рейтинговая таблица организаций'!BE51</f>
        <v>100</v>
      </c>
      <c r="AA49" s="28">
        <f>'Рейтинговая таблица организаций'!BF51</f>
        <v>88.74</v>
      </c>
    </row>
    <row r="50" spans="1:27">
      <c r="A50" s="25">
        <f>'бланки '!D54</f>
        <v>49</v>
      </c>
      <c r="B50" s="21" t="str">
        <f>'Рейтинговая таблица организаций'!B52</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0" s="25">
        <f>'Рейтинговая таблица организаций'!M52</f>
        <v>100</v>
      </c>
      <c r="D50" s="25">
        <f>'Рейтинговая таблица организаций'!N52</f>
        <v>100</v>
      </c>
      <c r="E50" s="23">
        <f>'Рейтинговая таблица организаций'!Q52</f>
        <v>100</v>
      </c>
      <c r="F50" s="23">
        <f>'Рейтинговая таблица организаций'!R52</f>
        <v>100</v>
      </c>
      <c r="G50" s="23">
        <f>'Рейтинговая таблица организаций'!O52</f>
        <v>100</v>
      </c>
      <c r="H50" s="23">
        <f>'Рейтинговая таблица организаций'!P52</f>
        <v>97</v>
      </c>
      <c r="I50" s="23">
        <f>'Рейтинговая таблица организаций'!S52</f>
        <v>98</v>
      </c>
      <c r="J50" s="27">
        <f>'Рейтинговая таблица организаций'!T52</f>
        <v>99.2</v>
      </c>
      <c r="K50" s="23">
        <f>'Рейтинговая таблица организаций'!Z52</f>
        <v>100</v>
      </c>
      <c r="L50" s="23">
        <f t="shared" si="0"/>
        <v>99</v>
      </c>
      <c r="M50" s="23">
        <f>'Рейтинговая таблица организаций'!AB52</f>
        <v>98</v>
      </c>
      <c r="N50" s="27">
        <f>'Рейтинговая таблица организаций'!AC52</f>
        <v>99</v>
      </c>
      <c r="O50" s="23">
        <f>'Рейтинговая таблица организаций'!AH52</f>
        <v>60</v>
      </c>
      <c r="P50" s="24">
        <f>'Рейтинговая таблица организаций'!AI52</f>
        <v>60</v>
      </c>
      <c r="Q50" s="24">
        <f>'Рейтинговая таблица организаций'!AJ52</f>
        <v>100</v>
      </c>
      <c r="R50" s="27">
        <f>'Рейтинговая таблица организаций'!AK52</f>
        <v>72</v>
      </c>
      <c r="S50" s="23">
        <f>'Рейтинговая таблица организаций'!AR52</f>
        <v>100</v>
      </c>
      <c r="T50" s="23">
        <f>'Рейтинговая таблица организаций'!AS52</f>
        <v>98</v>
      </c>
      <c r="U50" s="23">
        <f>'Рейтинговая таблица организаций'!AT52</f>
        <v>99</v>
      </c>
      <c r="V50" s="27">
        <f>'Рейтинговая таблица организаций'!AU52</f>
        <v>99</v>
      </c>
      <c r="W50" s="23">
        <f>'Рейтинговая таблица организаций'!BB52</f>
        <v>100</v>
      </c>
      <c r="X50" s="23">
        <f>'Рейтинговая таблица организаций'!BC52</f>
        <v>98</v>
      </c>
      <c r="Y50" s="23">
        <f>'Рейтинговая таблица организаций'!BD52</f>
        <v>97</v>
      </c>
      <c r="Z50" s="27">
        <f>'Рейтинговая таблица организаций'!BE52</f>
        <v>98.1</v>
      </c>
      <c r="AA50" s="28">
        <f>'Рейтинговая таблица организаций'!BF52</f>
        <v>93.46</v>
      </c>
    </row>
    <row r="51" spans="1:27">
      <c r="A51" s="25">
        <f>'бланки '!D55</f>
        <v>50</v>
      </c>
      <c r="B51" s="21" t="str">
        <f>'Рейтинговая таблица организаций'!B53</f>
        <v>Муниципальное бюджетное общеобразовательное учреждение «Коротышская средняя общеобразовательная школа» Ливенского района Орловской области</v>
      </c>
      <c r="C51" s="25">
        <f>'Рейтинговая таблица организаций'!M53</f>
        <v>100</v>
      </c>
      <c r="D51" s="25">
        <f>'Рейтинговая таблица организаций'!N53</f>
        <v>91</v>
      </c>
      <c r="E51" s="23">
        <f>'Рейтинговая таблица организаций'!Q53</f>
        <v>95</v>
      </c>
      <c r="F51" s="23">
        <f>'Рейтинговая таблица организаций'!R53</f>
        <v>90</v>
      </c>
      <c r="G51" s="23">
        <f>'Рейтинговая таблица организаций'!O53</f>
        <v>100</v>
      </c>
      <c r="H51" s="23">
        <f>'Рейтинговая таблица организаций'!P53</f>
        <v>98</v>
      </c>
      <c r="I51" s="23">
        <f>'Рейтинговая таблица организаций'!S53</f>
        <v>99</v>
      </c>
      <c r="J51" s="27">
        <f>'Рейтинговая таблица организаций'!T53</f>
        <v>95.1</v>
      </c>
      <c r="K51" s="23">
        <f>'Рейтинговая таблица организаций'!Z53</f>
        <v>100</v>
      </c>
      <c r="L51" s="23">
        <f t="shared" si="0"/>
        <v>98</v>
      </c>
      <c r="M51" s="23">
        <f>'Рейтинговая таблица организаций'!AB53</f>
        <v>96</v>
      </c>
      <c r="N51" s="27">
        <f>'Рейтинговая таблица организаций'!AC53</f>
        <v>98</v>
      </c>
      <c r="O51" s="23">
        <f>'Рейтинговая таблица организаций'!AH53</f>
        <v>60</v>
      </c>
      <c r="P51" s="24">
        <f>'Рейтинговая таблица организаций'!AI53</f>
        <v>60</v>
      </c>
      <c r="Q51" s="24">
        <f>'Рейтинговая таблица организаций'!AJ53</f>
        <v>87</v>
      </c>
      <c r="R51" s="27">
        <f>'Рейтинговая таблица организаций'!AK53</f>
        <v>68.099999999999994</v>
      </c>
      <c r="S51" s="23">
        <f>'Рейтинговая таблица организаций'!AR53</f>
        <v>100</v>
      </c>
      <c r="T51" s="23">
        <f>'Рейтинговая таблица организаций'!AS53</f>
        <v>100</v>
      </c>
      <c r="U51" s="23">
        <f>'Рейтинговая таблица организаций'!AT53</f>
        <v>99</v>
      </c>
      <c r="V51" s="27">
        <f>'Рейтинговая таблица организаций'!AU53</f>
        <v>99.8</v>
      </c>
      <c r="W51" s="23">
        <f>'Рейтинговая таблица организаций'!BB53</f>
        <v>98</v>
      </c>
      <c r="X51" s="23">
        <f>'Рейтинговая таблица организаций'!BC53</f>
        <v>100</v>
      </c>
      <c r="Y51" s="23">
        <f>'Рейтинговая таблица организаций'!BD53</f>
        <v>96</v>
      </c>
      <c r="Z51" s="27">
        <f>'Рейтинговая таблица организаций'!BE53</f>
        <v>97.4</v>
      </c>
      <c r="AA51" s="28">
        <f>'Рейтинговая таблица организаций'!BF53</f>
        <v>91.679999999999993</v>
      </c>
    </row>
    <row r="52" spans="1:27">
      <c r="A52" s="25">
        <f>'бланки '!D56</f>
        <v>51</v>
      </c>
      <c r="B52" s="21" t="str">
        <f>'Рейтинговая таблица организаций'!B54</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2" s="25">
        <f>'Рейтинговая таблица организаций'!M54</f>
        <v>100</v>
      </c>
      <c r="D52" s="25">
        <f>'Рейтинговая таблица организаций'!N54</f>
        <v>100</v>
      </c>
      <c r="E52" s="23">
        <f>'Рейтинговая таблица организаций'!Q54</f>
        <v>100</v>
      </c>
      <c r="F52" s="23">
        <f>'Рейтинговая таблица организаций'!R54</f>
        <v>100</v>
      </c>
      <c r="G52" s="23">
        <f>'Рейтинговая таблица организаций'!O54</f>
        <v>96</v>
      </c>
      <c r="H52" s="23">
        <f>'Рейтинговая таблица организаций'!P54</f>
        <v>96</v>
      </c>
      <c r="I52" s="23">
        <f>'Рейтинговая таблица организаций'!S54</f>
        <v>96</v>
      </c>
      <c r="J52" s="27">
        <f>'Рейтинговая таблица организаций'!T54</f>
        <v>98.4</v>
      </c>
      <c r="K52" s="23">
        <f>'Рейтинговая таблица организаций'!Z54</f>
        <v>100</v>
      </c>
      <c r="L52" s="23">
        <f t="shared" si="0"/>
        <v>100</v>
      </c>
      <c r="M52" s="23">
        <f>'Рейтинговая таблица организаций'!AB54</f>
        <v>100</v>
      </c>
      <c r="N52" s="27">
        <f>'Рейтинговая таблица организаций'!AC54</f>
        <v>100</v>
      </c>
      <c r="O52" s="23">
        <f>'Рейтинговая таблица организаций'!AH54</f>
        <v>0</v>
      </c>
      <c r="P52" s="24">
        <f>'Рейтинговая таблица организаций'!AI54</f>
        <v>40</v>
      </c>
      <c r="Q52" s="24">
        <f>'Рейтинговая таблица организаций'!AJ54</f>
        <v>87</v>
      </c>
      <c r="R52" s="27">
        <f>'Рейтинговая таблица организаций'!AK54</f>
        <v>42.1</v>
      </c>
      <c r="S52" s="23">
        <f>'Рейтинговая таблица организаций'!AR54</f>
        <v>96</v>
      </c>
      <c r="T52" s="23">
        <f>'Рейтинговая таблица организаций'!AS54</f>
        <v>96</v>
      </c>
      <c r="U52" s="23">
        <f>'Рейтинговая таблица организаций'!AT54</f>
        <v>100</v>
      </c>
      <c r="V52" s="27">
        <f>'Рейтинговая таблица организаций'!AU54</f>
        <v>96.8</v>
      </c>
      <c r="W52" s="23">
        <f>'Рейтинговая таблица организаций'!BB54</f>
        <v>100</v>
      </c>
      <c r="X52" s="23">
        <f>'Рейтинговая таблица организаций'!BC54</f>
        <v>96</v>
      </c>
      <c r="Y52" s="23">
        <f>'Рейтинговая таблица организаций'!BD54</f>
        <v>100</v>
      </c>
      <c r="Z52" s="27">
        <f>'Рейтинговая таблица организаций'!BE54</f>
        <v>99.2</v>
      </c>
      <c r="AA52" s="28">
        <f>'Рейтинговая таблица организаций'!BF54</f>
        <v>87.3</v>
      </c>
    </row>
    <row r="53" spans="1:27">
      <c r="A53" s="25">
        <f>'бланки '!D57</f>
        <v>52</v>
      </c>
      <c r="B53" s="21" t="str">
        <f>'Рейтинговая таблица организаций'!B55</f>
        <v>Муниципальное бюджетное общеобразовательное учреждение «Речицкая средняя общеобразовательная школа» Ливенского района Орловской области</v>
      </c>
      <c r="C53" s="25">
        <f>'Рейтинговая таблица организаций'!M55</f>
        <v>100</v>
      </c>
      <c r="D53" s="25">
        <f>'Рейтинговая таблица организаций'!N55</f>
        <v>100</v>
      </c>
      <c r="E53" s="23">
        <f>'Рейтинговая таблица организаций'!Q55</f>
        <v>100</v>
      </c>
      <c r="F53" s="23">
        <f>'Рейтинговая таблица организаций'!R55</f>
        <v>100</v>
      </c>
      <c r="G53" s="23">
        <f>'Рейтинговая таблица организаций'!O55</f>
        <v>100</v>
      </c>
      <c r="H53" s="23">
        <f>'Рейтинговая таблица организаций'!P55</f>
        <v>100</v>
      </c>
      <c r="I53" s="23">
        <f>'Рейтинговая таблица организаций'!S55</f>
        <v>100</v>
      </c>
      <c r="J53" s="27">
        <f>'Рейтинговая таблица организаций'!T55</f>
        <v>100</v>
      </c>
      <c r="K53" s="23">
        <f>'Рейтинговая таблица организаций'!Z55</f>
        <v>100</v>
      </c>
      <c r="L53" s="23">
        <f t="shared" si="0"/>
        <v>98</v>
      </c>
      <c r="M53" s="23">
        <f>'Рейтинговая таблица организаций'!AB55</f>
        <v>96</v>
      </c>
      <c r="N53" s="27">
        <f>'Рейтинговая таблица организаций'!AC55</f>
        <v>98</v>
      </c>
      <c r="O53" s="23">
        <f>'Рейтинговая таблица организаций'!AH55</f>
        <v>60</v>
      </c>
      <c r="P53" s="24">
        <f>'Рейтинговая таблица организаций'!AI55</f>
        <v>60</v>
      </c>
      <c r="Q53" s="24">
        <f>'Рейтинговая таблица организаций'!AJ55</f>
        <v>90</v>
      </c>
      <c r="R53" s="27">
        <f>'Рейтинговая таблица организаций'!AK55</f>
        <v>69</v>
      </c>
      <c r="S53" s="23">
        <f>'Рейтинговая таблица организаций'!AR55</f>
        <v>96</v>
      </c>
      <c r="T53" s="23">
        <f>'Рейтинговая таблица организаций'!AS55</f>
        <v>100</v>
      </c>
      <c r="U53" s="23">
        <f>'Рейтинговая таблица организаций'!AT55</f>
        <v>98</v>
      </c>
      <c r="V53" s="27">
        <f>'Рейтинговая таблица организаций'!AU55</f>
        <v>98</v>
      </c>
      <c r="W53" s="23">
        <f>'Рейтинговая таблица организаций'!BB55</f>
        <v>100</v>
      </c>
      <c r="X53" s="23">
        <f>'Рейтинговая таблица организаций'!BC55</f>
        <v>100</v>
      </c>
      <c r="Y53" s="23">
        <f>'Рейтинговая таблица организаций'!BD55</f>
        <v>98</v>
      </c>
      <c r="Z53" s="27">
        <f>'Рейтинговая таблица организаций'!BE55</f>
        <v>99</v>
      </c>
      <c r="AA53" s="28">
        <f>'Рейтинговая таблица организаций'!BF55</f>
        <v>92.8</v>
      </c>
    </row>
    <row r="54" spans="1:27">
      <c r="A54" s="25">
        <f>'бланки '!D58</f>
        <v>53</v>
      </c>
      <c r="B54" s="21" t="str">
        <f>'Рейтинговая таблица организаций'!B56</f>
        <v>Муниципальное бюджетное общеобразовательное учреждение «Куначенская основная общеобразовательная школа» Ливенского района Орловской области</v>
      </c>
      <c r="C54" s="25">
        <f>'Рейтинговая таблица организаций'!M56</f>
        <v>100</v>
      </c>
      <c r="D54" s="25">
        <f>'Рейтинговая таблица организаций'!N56</f>
        <v>95</v>
      </c>
      <c r="E54" s="23">
        <f>'Рейтинговая таблица организаций'!Q56</f>
        <v>97</v>
      </c>
      <c r="F54" s="23">
        <f>'Рейтинговая таблица организаций'!R56</f>
        <v>100</v>
      </c>
      <c r="G54" s="23">
        <f>'Рейтинговая таблица организаций'!O56</f>
        <v>100</v>
      </c>
      <c r="H54" s="23">
        <f>'Рейтинговая таблица организаций'!P56</f>
        <v>100</v>
      </c>
      <c r="I54" s="23">
        <f>'Рейтинговая таблица организаций'!S56</f>
        <v>100</v>
      </c>
      <c r="J54" s="27">
        <f>'Рейтинговая таблица организаций'!T56</f>
        <v>99.1</v>
      </c>
      <c r="K54" s="23">
        <f>'Рейтинговая таблица организаций'!Z56</f>
        <v>100</v>
      </c>
      <c r="L54" s="23">
        <f t="shared" si="0"/>
        <v>98.5</v>
      </c>
      <c r="M54" s="23">
        <f>'Рейтинговая таблица организаций'!AB56</f>
        <v>97</v>
      </c>
      <c r="N54" s="27">
        <f>'Рейтинговая таблица организаций'!AC56</f>
        <v>98.5</v>
      </c>
      <c r="O54" s="23">
        <f>'Рейтинговая таблица организаций'!AH56</f>
        <v>20</v>
      </c>
      <c r="P54" s="24">
        <f>'Рейтинговая таблица организаций'!AI56</f>
        <v>60</v>
      </c>
      <c r="Q54" s="24">
        <f>'Рейтинговая таблица организаций'!AJ56</f>
        <v>100</v>
      </c>
      <c r="R54" s="27">
        <f>'Рейтинговая таблица организаций'!AK56</f>
        <v>60</v>
      </c>
      <c r="S54" s="23">
        <f>'Рейтинговая таблица организаций'!AR56</f>
        <v>100</v>
      </c>
      <c r="T54" s="23">
        <f>'Рейтинговая таблица организаций'!AS56</f>
        <v>100</v>
      </c>
      <c r="U54" s="23">
        <f>'Рейтинговая таблица организаций'!AT56</f>
        <v>100</v>
      </c>
      <c r="V54" s="27">
        <f>'Рейтинговая таблица организаций'!AU56</f>
        <v>100</v>
      </c>
      <c r="W54" s="23">
        <f>'Рейтинговая таблица организаций'!BB56</f>
        <v>100</v>
      </c>
      <c r="X54" s="23">
        <f>'Рейтинговая таблица организаций'!BC56</f>
        <v>100</v>
      </c>
      <c r="Y54" s="23">
        <f>'Рейтинговая таблица организаций'!BD56</f>
        <v>100</v>
      </c>
      <c r="Z54" s="27">
        <f>'Рейтинговая таблица организаций'!BE56</f>
        <v>100</v>
      </c>
      <c r="AA54" s="28">
        <f>'Рейтинговая таблица организаций'!BF56</f>
        <v>91.52000000000001</v>
      </c>
    </row>
    <row r="55" spans="1:27">
      <c r="A55" s="25">
        <f>'бланки '!D59</f>
        <v>54</v>
      </c>
      <c r="B55" s="21" t="str">
        <f>'Рейтинговая таблица организаций'!B57</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5" s="25">
        <f>'Рейтинговая таблица организаций'!M57</f>
        <v>100</v>
      </c>
      <c r="D55" s="25">
        <f>'Рейтинговая таблица организаций'!N57</f>
        <v>82</v>
      </c>
      <c r="E55" s="23">
        <f>'Рейтинговая таблица организаций'!Q57</f>
        <v>91</v>
      </c>
      <c r="F55" s="23">
        <f>'Рейтинговая таблица организаций'!R57</f>
        <v>100</v>
      </c>
      <c r="G55" s="23">
        <f>'Рейтинговая таблица организаций'!O57</f>
        <v>100</v>
      </c>
      <c r="H55" s="23">
        <f>'Рейтинговая таблица организаций'!P57</f>
        <v>100</v>
      </c>
      <c r="I55" s="23">
        <f>'Рейтинговая таблица организаций'!S57</f>
        <v>100</v>
      </c>
      <c r="J55" s="27">
        <f>'Рейтинговая таблица организаций'!T57</f>
        <v>97.3</v>
      </c>
      <c r="K55" s="23">
        <f>'Рейтинговая таблица организаций'!Z57</f>
        <v>100</v>
      </c>
      <c r="L55" s="23">
        <f t="shared" si="0"/>
        <v>100</v>
      </c>
      <c r="M55" s="23">
        <f>'Рейтинговая таблица организаций'!AB57</f>
        <v>100</v>
      </c>
      <c r="N55" s="27">
        <f>'Рейтинговая таблица организаций'!AC57</f>
        <v>100</v>
      </c>
      <c r="O55" s="23">
        <f>'Рейтинговая таблица организаций'!AH57</f>
        <v>60</v>
      </c>
      <c r="P55" s="24">
        <f>'Рейтинговая таблица организаций'!AI57</f>
        <v>80</v>
      </c>
      <c r="Q55" s="24">
        <f>'Рейтинговая таблица организаций'!AJ57</f>
        <v>100</v>
      </c>
      <c r="R55" s="27">
        <f>'Рейтинговая таблица организаций'!AK57</f>
        <v>80</v>
      </c>
      <c r="S55" s="23">
        <f>'Рейтинговая таблица организаций'!AR57</f>
        <v>100</v>
      </c>
      <c r="T55" s="23">
        <f>'Рейтинговая таблица организаций'!AS57</f>
        <v>100</v>
      </c>
      <c r="U55" s="23">
        <f>'Рейтинговая таблица организаций'!AT57</f>
        <v>100</v>
      </c>
      <c r="V55" s="27">
        <f>'Рейтинговая таблица организаций'!AU57</f>
        <v>100</v>
      </c>
      <c r="W55" s="23">
        <f>'Рейтинговая таблица организаций'!BB57</f>
        <v>100</v>
      </c>
      <c r="X55" s="23">
        <f>'Рейтинговая таблица организаций'!BC57</f>
        <v>100</v>
      </c>
      <c r="Y55" s="23">
        <f>'Рейтинговая таблица организаций'!BD57</f>
        <v>100</v>
      </c>
      <c r="Z55" s="27">
        <f>'Рейтинговая таблица организаций'!BE57</f>
        <v>100</v>
      </c>
      <c r="AA55" s="28">
        <f>'Рейтинговая таблица организаций'!BF57</f>
        <v>95.460000000000008</v>
      </c>
    </row>
    <row r="56" spans="1:27">
      <c r="A56" s="25">
        <f>'бланки '!D60</f>
        <v>55</v>
      </c>
      <c r="B56" s="21" t="str">
        <f>'Рейтинговая таблица организаций'!B58</f>
        <v>Муниципальное бюджетное общеобразовательное учреждение «Навесненская средняя общеобразовательная школа» Ливенского района Орловской области</v>
      </c>
      <c r="C56" s="25">
        <f>'Рейтинговая таблица организаций'!M58</f>
        <v>100</v>
      </c>
      <c r="D56" s="25">
        <f>'Рейтинговая таблица организаций'!N58</f>
        <v>91</v>
      </c>
      <c r="E56" s="23">
        <f>'Рейтинговая таблица организаций'!Q58</f>
        <v>95</v>
      </c>
      <c r="F56" s="23">
        <f>'Рейтинговая таблица организаций'!R58</f>
        <v>100</v>
      </c>
      <c r="G56" s="23">
        <f>'Рейтинговая таблица организаций'!O58</f>
        <v>100</v>
      </c>
      <c r="H56" s="23">
        <f>'Рейтинговая таблица организаций'!P58</f>
        <v>100</v>
      </c>
      <c r="I56" s="23">
        <f>'Рейтинговая таблица организаций'!S58</f>
        <v>100</v>
      </c>
      <c r="J56" s="27">
        <f>'Рейтинговая таблица организаций'!T58</f>
        <v>98.5</v>
      </c>
      <c r="K56" s="23">
        <f>'Рейтинговая таблица организаций'!Z58</f>
        <v>100</v>
      </c>
      <c r="L56" s="23">
        <f t="shared" si="0"/>
        <v>98</v>
      </c>
      <c r="M56" s="23">
        <f>'Рейтинговая таблица организаций'!AB58</f>
        <v>96</v>
      </c>
      <c r="N56" s="27">
        <f>'Рейтинговая таблица организаций'!AC58</f>
        <v>98</v>
      </c>
      <c r="O56" s="23">
        <f>'Рейтинговая таблица организаций'!AH58</f>
        <v>0</v>
      </c>
      <c r="P56" s="24">
        <f>'Рейтинговая таблица организаций'!AI58</f>
        <v>60</v>
      </c>
      <c r="Q56" s="24">
        <f>'Рейтинговая таблица организаций'!AJ58</f>
        <v>100</v>
      </c>
      <c r="R56" s="27">
        <f>'Рейтинговая таблица организаций'!AK58</f>
        <v>54</v>
      </c>
      <c r="S56" s="23">
        <f>'Рейтинговая таблица организаций'!AR58</f>
        <v>100</v>
      </c>
      <c r="T56" s="23">
        <f>'Рейтинговая таблица организаций'!AS58</f>
        <v>100</v>
      </c>
      <c r="U56" s="23">
        <f>'Рейтинговая таблица организаций'!AT58</f>
        <v>100</v>
      </c>
      <c r="V56" s="27">
        <f>'Рейтинговая таблица организаций'!AU58</f>
        <v>100</v>
      </c>
      <c r="W56" s="23">
        <f>'Рейтинговая таблица организаций'!BB58</f>
        <v>100</v>
      </c>
      <c r="X56" s="23">
        <f>'Рейтинговая таблица организаций'!BC58</f>
        <v>100</v>
      </c>
      <c r="Y56" s="23">
        <f>'Рейтинговая таблица организаций'!BD58</f>
        <v>100</v>
      </c>
      <c r="Z56" s="27">
        <f>'Рейтинговая таблица организаций'!BE58</f>
        <v>100</v>
      </c>
      <c r="AA56" s="28">
        <f>'Рейтинговая таблица организаций'!BF58</f>
        <v>90.1</v>
      </c>
    </row>
    <row r="57" spans="1:27">
      <c r="A57" s="25">
        <f>'бланки '!D61</f>
        <v>56</v>
      </c>
      <c r="B57" s="21" t="str">
        <f>'Рейтинговая таблица организаций'!B59</f>
        <v>Муниципальное бюджетное общеобразовательное учреждение «Никольская средняя общеобразовательная школа» Ливенского района Орловской области</v>
      </c>
      <c r="C57" s="25">
        <f>'Рейтинговая таблица организаций'!M59</f>
        <v>100</v>
      </c>
      <c r="D57" s="25">
        <f>'Рейтинговая таблица организаций'!N59</f>
        <v>99</v>
      </c>
      <c r="E57" s="23">
        <f>'Рейтинговая таблица организаций'!Q59</f>
        <v>99</v>
      </c>
      <c r="F57" s="23">
        <f>'Рейтинговая таблица организаций'!R59</f>
        <v>100</v>
      </c>
      <c r="G57" s="23">
        <f>'Рейтинговая таблица организаций'!O59</f>
        <v>100</v>
      </c>
      <c r="H57" s="23">
        <f>'Рейтинговая таблица организаций'!P59</f>
        <v>100</v>
      </c>
      <c r="I57" s="23">
        <f>'Рейтинговая таблица организаций'!S59</f>
        <v>100</v>
      </c>
      <c r="J57" s="27">
        <f>'Рейтинговая таблица организаций'!T59</f>
        <v>99.7</v>
      </c>
      <c r="K57" s="23">
        <f>'Рейтинговая таблица организаций'!Z59</f>
        <v>100</v>
      </c>
      <c r="L57" s="23">
        <f t="shared" si="0"/>
        <v>100</v>
      </c>
      <c r="M57" s="23">
        <f>'Рейтинговая таблица организаций'!AB59</f>
        <v>100</v>
      </c>
      <c r="N57" s="27">
        <f>'Рейтинговая таблица организаций'!AC59</f>
        <v>100</v>
      </c>
      <c r="O57" s="23">
        <f>'Рейтинговая таблица организаций'!AH59</f>
        <v>40</v>
      </c>
      <c r="P57" s="24">
        <f>'Рейтинговая таблица организаций'!AI59</f>
        <v>60</v>
      </c>
      <c r="Q57" s="24">
        <f>'Рейтинговая таблица организаций'!AJ59</f>
        <v>94</v>
      </c>
      <c r="R57" s="27">
        <f>'Рейтинговая таблица организаций'!AK59</f>
        <v>64.2</v>
      </c>
      <c r="S57" s="23">
        <f>'Рейтинговая таблица организаций'!AR59</f>
        <v>100</v>
      </c>
      <c r="T57" s="23">
        <f>'Рейтинговая таблица организаций'!AS59</f>
        <v>100</v>
      </c>
      <c r="U57" s="23">
        <f>'Рейтинговая таблица организаций'!AT59</f>
        <v>100</v>
      </c>
      <c r="V57" s="27">
        <f>'Рейтинговая таблица организаций'!AU59</f>
        <v>100</v>
      </c>
      <c r="W57" s="23">
        <f>'Рейтинговая таблица организаций'!BB59</f>
        <v>100</v>
      </c>
      <c r="X57" s="23">
        <f>'Рейтинговая таблица организаций'!BC59</f>
        <v>100</v>
      </c>
      <c r="Y57" s="23">
        <f>'Рейтинговая таблица организаций'!BD59</f>
        <v>100</v>
      </c>
      <c r="Z57" s="27">
        <f>'Рейтинговая таблица организаций'!BE59</f>
        <v>100</v>
      </c>
      <c r="AA57" s="28">
        <f>'Рейтинговая таблица организаций'!BF59</f>
        <v>92.78</v>
      </c>
    </row>
    <row r="58" spans="1:27">
      <c r="A58" s="25">
        <f>'бланки '!D62</f>
        <v>57</v>
      </c>
      <c r="B58" s="21" t="str">
        <f>'Рейтинговая таблица организаций'!B60</f>
        <v>Муниципальное бюджетное общеобразовательное учреждение «Сосновская основная общеобразовательная школа» Ливенского района Орловской области</v>
      </c>
      <c r="C58" s="25">
        <f>'Рейтинговая таблица организаций'!M60</f>
        <v>100</v>
      </c>
      <c r="D58" s="25">
        <f>'Рейтинговая таблица организаций'!N60</f>
        <v>89</v>
      </c>
      <c r="E58" s="23">
        <f>'Рейтинговая таблица организаций'!Q60</f>
        <v>94</v>
      </c>
      <c r="F58" s="23">
        <f>'Рейтинговая таблица организаций'!R60</f>
        <v>90</v>
      </c>
      <c r="G58" s="23">
        <f>'Рейтинговая таблица организаций'!O60</f>
        <v>100</v>
      </c>
      <c r="H58" s="23">
        <f>'Рейтинговая таблица организаций'!P60</f>
        <v>100</v>
      </c>
      <c r="I58" s="23">
        <f>'Рейтинговая таблица организаций'!S60</f>
        <v>100</v>
      </c>
      <c r="J58" s="27">
        <f>'Рейтинговая таблица организаций'!T60</f>
        <v>95.2</v>
      </c>
      <c r="K58" s="23">
        <f>'Рейтинговая таблица организаций'!Z60</f>
        <v>100</v>
      </c>
      <c r="L58" s="23">
        <f t="shared" si="0"/>
        <v>100</v>
      </c>
      <c r="M58" s="23">
        <f>'Рейтинговая таблица организаций'!AB60</f>
        <v>100</v>
      </c>
      <c r="N58" s="27">
        <f>'Рейтинговая таблица организаций'!AC60</f>
        <v>100</v>
      </c>
      <c r="O58" s="23">
        <f>'Рейтинговая таблица организаций'!AH60</f>
        <v>0</v>
      </c>
      <c r="P58" s="24">
        <f>'Рейтинговая таблица организаций'!AI60</f>
        <v>40</v>
      </c>
      <c r="Q58" s="24">
        <f>'Рейтинговая таблица организаций'!AJ60</f>
        <v>100</v>
      </c>
      <c r="R58" s="27">
        <f>'Рейтинговая таблица организаций'!AK60</f>
        <v>46</v>
      </c>
      <c r="S58" s="23">
        <f>'Рейтинговая таблица организаций'!AR60</f>
        <v>100</v>
      </c>
      <c r="T58" s="23">
        <f>'Рейтинговая таблица организаций'!AS60</f>
        <v>100</v>
      </c>
      <c r="U58" s="23">
        <f>'Рейтинговая таблица организаций'!AT60</f>
        <v>100</v>
      </c>
      <c r="V58" s="27">
        <f>'Рейтинговая таблица организаций'!AU60</f>
        <v>100</v>
      </c>
      <c r="W58" s="23">
        <f>'Рейтинговая таблица организаций'!BB60</f>
        <v>100</v>
      </c>
      <c r="X58" s="23">
        <f>'Рейтинговая таблица организаций'!BC60</f>
        <v>96</v>
      </c>
      <c r="Y58" s="23">
        <f>'Рейтинговая таблица организаций'!BD60</f>
        <v>100</v>
      </c>
      <c r="Z58" s="27">
        <f>'Рейтинговая таблица организаций'!BE60</f>
        <v>99.2</v>
      </c>
      <c r="AA58" s="28">
        <f>'Рейтинговая таблица организаций'!BF60</f>
        <v>88.08</v>
      </c>
    </row>
    <row r="59" spans="1:27">
      <c r="A59" s="25">
        <f>'бланки '!D63</f>
        <v>58</v>
      </c>
      <c r="B59" s="21" t="str">
        <f>'Рейтинговая таблица организаций'!B61</f>
        <v>Муниципальное бюджетное общеобразовательное учреждение «Екатериновская средняя общеобразовательная школа» Ливенского района Орловской области</v>
      </c>
      <c r="C59" s="25">
        <f>'Рейтинговая таблица организаций'!M61</f>
        <v>100</v>
      </c>
      <c r="D59" s="25">
        <f>'Рейтинговая таблица организаций'!N61</f>
        <v>85</v>
      </c>
      <c r="E59" s="23">
        <f>'Рейтинговая таблица организаций'!Q61</f>
        <v>92</v>
      </c>
      <c r="F59" s="23">
        <f>'Рейтинговая таблица организаций'!R61</f>
        <v>100</v>
      </c>
      <c r="G59" s="23">
        <f>'Рейтинговая таблица организаций'!O61</f>
        <v>100</v>
      </c>
      <c r="H59" s="23">
        <f>'Рейтинговая таблица организаций'!P61</f>
        <v>98</v>
      </c>
      <c r="I59" s="23">
        <f>'Рейтинговая таблица организаций'!S61</f>
        <v>99</v>
      </c>
      <c r="J59" s="27">
        <f>'Рейтинговая таблица организаций'!T61</f>
        <v>97.2</v>
      </c>
      <c r="K59" s="23">
        <f>'Рейтинговая таблица организаций'!Z61</f>
        <v>100</v>
      </c>
      <c r="L59" s="23">
        <f t="shared" si="0"/>
        <v>98</v>
      </c>
      <c r="M59" s="23">
        <f>'Рейтинговая таблица организаций'!AB61</f>
        <v>96</v>
      </c>
      <c r="N59" s="27">
        <f>'Рейтинговая таблица организаций'!AC61</f>
        <v>98</v>
      </c>
      <c r="O59" s="23">
        <f>'Рейтинговая таблица организаций'!AH61</f>
        <v>20</v>
      </c>
      <c r="P59" s="24">
        <f>'Рейтинговая таблица организаций'!AI61</f>
        <v>60</v>
      </c>
      <c r="Q59" s="24">
        <f>'Рейтинговая таблица организаций'!AJ61</f>
        <v>100</v>
      </c>
      <c r="R59" s="27">
        <f>'Рейтинговая таблица организаций'!AK61</f>
        <v>60</v>
      </c>
      <c r="S59" s="23">
        <f>'Рейтинговая таблица организаций'!AR61</f>
        <v>100</v>
      </c>
      <c r="T59" s="23">
        <f>'Рейтинговая таблица организаций'!AS61</f>
        <v>98</v>
      </c>
      <c r="U59" s="23">
        <f>'Рейтинговая таблица организаций'!AT61</f>
        <v>94</v>
      </c>
      <c r="V59" s="27">
        <f>'Рейтинговая таблица организаций'!AU61</f>
        <v>98</v>
      </c>
      <c r="W59" s="23">
        <f>'Рейтинговая таблица организаций'!BB61</f>
        <v>96</v>
      </c>
      <c r="X59" s="23">
        <f>'Рейтинговая таблица организаций'!BC61</f>
        <v>98</v>
      </c>
      <c r="Y59" s="23">
        <f>'Рейтинговая таблица организаций'!BD61</f>
        <v>100</v>
      </c>
      <c r="Z59" s="27">
        <f>'Рейтинговая таблица организаций'!BE61</f>
        <v>98.4</v>
      </c>
      <c r="AA59" s="28">
        <f>'Рейтинговая таблица организаций'!BF61</f>
        <v>90.320000000000007</v>
      </c>
    </row>
    <row r="60" spans="1:27">
      <c r="A60" s="25">
        <f>'бланки '!D64</f>
        <v>59</v>
      </c>
      <c r="B60" s="21" t="str">
        <f>'Рейтинговая таблица организаций'!B62</f>
        <v>Муниципальное бюджетное общеобразовательное учреждение «Здоровецкая средняя общеобразовательная школа» Ливенского района Орловской области</v>
      </c>
      <c r="C60" s="25">
        <f>'Рейтинговая таблица организаций'!M62</f>
        <v>100</v>
      </c>
      <c r="D60" s="25">
        <f>'Рейтинговая таблица организаций'!N62</f>
        <v>85</v>
      </c>
      <c r="E60" s="23">
        <f>'Рейтинговая таблица организаций'!Q62</f>
        <v>92</v>
      </c>
      <c r="F60" s="23">
        <f>'Рейтинговая таблица организаций'!R62</f>
        <v>100</v>
      </c>
      <c r="G60" s="23">
        <f>'Рейтинговая таблица организаций'!O62</f>
        <v>100</v>
      </c>
      <c r="H60" s="23">
        <f>'Рейтинговая таблица организаций'!P62</f>
        <v>100</v>
      </c>
      <c r="I60" s="23">
        <f>'Рейтинговая таблица организаций'!S62</f>
        <v>100</v>
      </c>
      <c r="J60" s="27">
        <f>'Рейтинговая таблица организаций'!T62</f>
        <v>97.6</v>
      </c>
      <c r="K60" s="23">
        <f>'Рейтинговая таблица организаций'!Z62</f>
        <v>100</v>
      </c>
      <c r="L60" s="23">
        <f t="shared" si="0"/>
        <v>99.5</v>
      </c>
      <c r="M60" s="23">
        <f>'Рейтинговая таблица организаций'!AB62</f>
        <v>99</v>
      </c>
      <c r="N60" s="27">
        <f>'Рейтинговая таблица организаций'!AC62</f>
        <v>99.5</v>
      </c>
      <c r="O60" s="23">
        <f>'Рейтинговая таблица организаций'!AH62</f>
        <v>0</v>
      </c>
      <c r="P60" s="24">
        <f>'Рейтинговая таблица организаций'!AI62</f>
        <v>60</v>
      </c>
      <c r="Q60" s="24">
        <f>'Рейтинговая таблица организаций'!AJ62</f>
        <v>81</v>
      </c>
      <c r="R60" s="27">
        <f>'Рейтинговая таблица организаций'!AK62</f>
        <v>48.3</v>
      </c>
      <c r="S60" s="23">
        <f>'Рейтинговая таблица организаций'!AR62</f>
        <v>97</v>
      </c>
      <c r="T60" s="23">
        <f>'Рейтинговая таблица организаций'!AS62</f>
        <v>97</v>
      </c>
      <c r="U60" s="23">
        <f>'Рейтинговая таблица организаций'!AT62</f>
        <v>98</v>
      </c>
      <c r="V60" s="27">
        <f>'Рейтинговая таблица организаций'!AU62</f>
        <v>97.2</v>
      </c>
      <c r="W60" s="23">
        <f>'Рейтинговая таблица организаций'!BB62</f>
        <v>100</v>
      </c>
      <c r="X60" s="23">
        <f>'Рейтинговая таблица организаций'!BC62</f>
        <v>97</v>
      </c>
      <c r="Y60" s="23">
        <f>'Рейтинговая таблица организаций'!BD62</f>
        <v>99</v>
      </c>
      <c r="Z60" s="27">
        <f>'Рейтинговая таблица организаций'!BE62</f>
        <v>98.9</v>
      </c>
      <c r="AA60" s="28">
        <f>'Рейтинговая таблица организаций'!BF62</f>
        <v>88.3</v>
      </c>
    </row>
    <row r="61" spans="1:27">
      <c r="A61" s="25">
        <f>'бланки '!D65</f>
        <v>60</v>
      </c>
      <c r="B61" s="21" t="str">
        <f>'Рейтинговая таблица организаций'!B63</f>
        <v>Муниципальное бюджетное общеобразовательное учреждение «Орловская средняя общеобразовательная школа» Ливенского района Орловской области</v>
      </c>
      <c r="C61" s="25">
        <f>'Рейтинговая таблица организаций'!M63</f>
        <v>100</v>
      </c>
      <c r="D61" s="25">
        <f>'Рейтинговая таблица организаций'!N63</f>
        <v>98</v>
      </c>
      <c r="E61" s="23">
        <f>'Рейтинговая таблица организаций'!Q63</f>
        <v>99</v>
      </c>
      <c r="F61" s="23">
        <f>'Рейтинговая таблица организаций'!R63</f>
        <v>100</v>
      </c>
      <c r="G61" s="23">
        <f>'Рейтинговая таблица организаций'!O63</f>
        <v>100</v>
      </c>
      <c r="H61" s="23">
        <f>'Рейтинговая таблица организаций'!P63</f>
        <v>98</v>
      </c>
      <c r="I61" s="23">
        <f>'Рейтинговая таблица организаций'!S63</f>
        <v>99</v>
      </c>
      <c r="J61" s="27">
        <f>'Рейтинговая таблица организаций'!T63</f>
        <v>99.3</v>
      </c>
      <c r="K61" s="23">
        <f>'Рейтинговая таблица организаций'!Z63</f>
        <v>100</v>
      </c>
      <c r="L61" s="23">
        <f t="shared" si="0"/>
        <v>99</v>
      </c>
      <c r="M61" s="23">
        <f>'Рейтинговая таблица организаций'!AB63</f>
        <v>98</v>
      </c>
      <c r="N61" s="27">
        <f>'Рейтинговая таблица организаций'!AC63</f>
        <v>99</v>
      </c>
      <c r="O61" s="23">
        <f>'Рейтинговая таблица организаций'!AH63</f>
        <v>0</v>
      </c>
      <c r="P61" s="24">
        <f>'Рейтинговая таблица организаций'!AI63</f>
        <v>60</v>
      </c>
      <c r="Q61" s="24">
        <f>'Рейтинговая таблица организаций'!AJ63</f>
        <v>83</v>
      </c>
      <c r="R61" s="27">
        <f>'Рейтинговая таблица организаций'!AK63</f>
        <v>48.9</v>
      </c>
      <c r="S61" s="23">
        <f>'Рейтинговая таблица организаций'!AR63</f>
        <v>96</v>
      </c>
      <c r="T61" s="23">
        <f>'Рейтинговая таблица организаций'!AS63</f>
        <v>96</v>
      </c>
      <c r="U61" s="23">
        <f>'Рейтинговая таблица организаций'!AT63</f>
        <v>98</v>
      </c>
      <c r="V61" s="27">
        <f>'Рейтинговая таблица организаций'!AU63</f>
        <v>96.4</v>
      </c>
      <c r="W61" s="23">
        <f>'Рейтинговая таблица организаций'!BB63</f>
        <v>100</v>
      </c>
      <c r="X61" s="23">
        <f>'Рейтинговая таблица организаций'!BC63</f>
        <v>96</v>
      </c>
      <c r="Y61" s="23">
        <f>'Рейтинговая таблица организаций'!BD63</f>
        <v>98</v>
      </c>
      <c r="Z61" s="27">
        <f>'Рейтинговая таблица организаций'!BE63</f>
        <v>98.2</v>
      </c>
      <c r="AA61" s="28">
        <f>'Рейтинговая таблица организаций'!BF63</f>
        <v>88.36</v>
      </c>
    </row>
    <row r="62" spans="1:27">
      <c r="A62" s="25">
        <f>'бланки '!D66</f>
        <v>61</v>
      </c>
      <c r="B62" s="21" t="str">
        <f>'Рейтинговая таблица организаций'!B64</f>
        <v>Муниципальное бюджетное общеобразовательное учреждение «Казанская средняя общеобразовательная школа» Ливенского района Орловской области</v>
      </c>
      <c r="C62" s="25">
        <f>'Рейтинговая таблица организаций'!M64</f>
        <v>100</v>
      </c>
      <c r="D62" s="25">
        <f>'Рейтинговая таблица организаций'!N64</f>
        <v>100</v>
      </c>
      <c r="E62" s="23">
        <f>'Рейтинговая таблица организаций'!Q64</f>
        <v>100</v>
      </c>
      <c r="F62" s="23">
        <f>'Рейтинговая таблица организаций'!R64</f>
        <v>100</v>
      </c>
      <c r="G62" s="23">
        <f>'Рейтинговая таблица организаций'!O64</f>
        <v>100</v>
      </c>
      <c r="H62" s="23">
        <f>'Рейтинговая таблица организаций'!P64</f>
        <v>100</v>
      </c>
      <c r="I62" s="23">
        <f>'Рейтинговая таблица организаций'!S64</f>
        <v>100</v>
      </c>
      <c r="J62" s="27">
        <f>'Рейтинговая таблица организаций'!T64</f>
        <v>100</v>
      </c>
      <c r="K62" s="23">
        <f>'Рейтинговая таблица организаций'!Z64</f>
        <v>100</v>
      </c>
      <c r="L62" s="23">
        <f t="shared" si="0"/>
        <v>98.5</v>
      </c>
      <c r="M62" s="23">
        <f>'Рейтинговая таблица организаций'!AB64</f>
        <v>97</v>
      </c>
      <c r="N62" s="27">
        <f>'Рейтинговая таблица организаций'!AC64</f>
        <v>98.5</v>
      </c>
      <c r="O62" s="23">
        <f>'Рейтинговая таблица организаций'!AH64</f>
        <v>0</v>
      </c>
      <c r="P62" s="24">
        <f>'Рейтинговая таблица организаций'!AI64</f>
        <v>60</v>
      </c>
      <c r="Q62" s="24">
        <f>'Рейтинговая таблица организаций'!AJ64</f>
        <v>100</v>
      </c>
      <c r="R62" s="27">
        <f>'Рейтинговая таблица организаций'!AK64</f>
        <v>54</v>
      </c>
      <c r="S62" s="23">
        <f>'Рейтинговая таблица организаций'!AR64</f>
        <v>100</v>
      </c>
      <c r="T62" s="23">
        <f>'Рейтинговая таблица организаций'!AS64</f>
        <v>100</v>
      </c>
      <c r="U62" s="23">
        <f>'Рейтинговая таблица организаций'!AT64</f>
        <v>97</v>
      </c>
      <c r="V62" s="27">
        <f>'Рейтинговая таблица организаций'!AU64</f>
        <v>99.4</v>
      </c>
      <c r="W62" s="23">
        <f>'Рейтинговая таблица организаций'!BB64</f>
        <v>100</v>
      </c>
      <c r="X62" s="23">
        <f>'Рейтинговая таблица организаций'!BC64</f>
        <v>100</v>
      </c>
      <c r="Y62" s="23">
        <f>'Рейтинговая таблица организаций'!BD64</f>
        <v>100</v>
      </c>
      <c r="Z62" s="27">
        <f>'Рейтинговая таблица организаций'!BE64</f>
        <v>100</v>
      </c>
      <c r="AA62" s="28">
        <f>'Рейтинговая таблица организаций'!BF64</f>
        <v>90.38</v>
      </c>
    </row>
    <row r="63" spans="1:27">
      <c r="A63" s="25">
        <f>'бланки '!D67</f>
        <v>62</v>
      </c>
      <c r="B63" s="21" t="str">
        <f>'Рейтинговая таблица организаций'!B65</f>
        <v>Муниципальное бюджетное общеобразовательное учреждение «Барановская средняя общеобразовательная школа» Ливенского района Орловской области</v>
      </c>
      <c r="C63" s="25">
        <f>'Рейтинговая таблица организаций'!M65</f>
        <v>100</v>
      </c>
      <c r="D63" s="25">
        <f>'Рейтинговая таблица организаций'!N65</f>
        <v>95</v>
      </c>
      <c r="E63" s="23">
        <f>'Рейтинговая таблица организаций'!Q65</f>
        <v>97</v>
      </c>
      <c r="F63" s="23">
        <f>'Рейтинговая таблица организаций'!R65</f>
        <v>100</v>
      </c>
      <c r="G63" s="23">
        <f>'Рейтинговая таблица организаций'!O65</f>
        <v>96</v>
      </c>
      <c r="H63" s="23">
        <f>'Рейтинговая таблица организаций'!P65</f>
        <v>100</v>
      </c>
      <c r="I63" s="23">
        <f>'Рейтинговая таблица организаций'!S65</f>
        <v>98</v>
      </c>
      <c r="J63" s="27">
        <f>'Рейтинговая таблица организаций'!T65</f>
        <v>98.3</v>
      </c>
      <c r="K63" s="23">
        <f>'Рейтинговая таблица организаций'!Z65</f>
        <v>100</v>
      </c>
      <c r="L63" s="23">
        <f t="shared" si="0"/>
        <v>100</v>
      </c>
      <c r="M63" s="23">
        <f>'Рейтинговая таблица организаций'!AB65</f>
        <v>100</v>
      </c>
      <c r="N63" s="27">
        <f>'Рейтинговая таблица организаций'!AC65</f>
        <v>100</v>
      </c>
      <c r="O63" s="23">
        <f>'Рейтинговая таблица организаций'!AH65</f>
        <v>20</v>
      </c>
      <c r="P63" s="24">
        <f>'Рейтинговая таблица организаций'!AI65</f>
        <v>60</v>
      </c>
      <c r="Q63" s="24">
        <f>'Рейтинговая таблица организаций'!AJ65</f>
        <v>100</v>
      </c>
      <c r="R63" s="27">
        <f>'Рейтинговая таблица организаций'!AK65</f>
        <v>60</v>
      </c>
      <c r="S63" s="23">
        <f>'Рейтинговая таблица организаций'!AR65</f>
        <v>100</v>
      </c>
      <c r="T63" s="23">
        <f>'Рейтинговая таблица организаций'!AS65</f>
        <v>100</v>
      </c>
      <c r="U63" s="23">
        <f>'Рейтинговая таблица организаций'!AT65</f>
        <v>95</v>
      </c>
      <c r="V63" s="27">
        <f>'Рейтинговая таблица организаций'!AU65</f>
        <v>99</v>
      </c>
      <c r="W63" s="23">
        <f>'Рейтинговая таблица организаций'!BB65</f>
        <v>100</v>
      </c>
      <c r="X63" s="23">
        <f>'Рейтинговая таблица организаций'!BC65</f>
        <v>100</v>
      </c>
      <c r="Y63" s="23">
        <f>'Рейтинговая таблица организаций'!BD65</f>
        <v>96</v>
      </c>
      <c r="Z63" s="27">
        <f>'Рейтинговая таблица организаций'!BE65</f>
        <v>98</v>
      </c>
      <c r="AA63" s="28">
        <f>'Рейтинговая таблица организаций'!BF65</f>
        <v>91.06</v>
      </c>
    </row>
    <row r="64" spans="1:27">
      <c r="A64" s="25">
        <f>'бланки '!D68</f>
        <v>63</v>
      </c>
      <c r="B64" s="21" t="str">
        <f>'Рейтинговая таблица организаций'!B66</f>
        <v>Муниципальное бюджетное общеобразовательное учреждение «Введенская средняя общеобразовательная школа» Ливенского района Орловской области</v>
      </c>
      <c r="C64" s="25">
        <f>'Рейтинговая таблица организаций'!M66</f>
        <v>100</v>
      </c>
      <c r="D64" s="25">
        <f>'Рейтинговая таблица организаций'!N66</f>
        <v>92</v>
      </c>
      <c r="E64" s="23">
        <f>'Рейтинговая таблица организаций'!Q66</f>
        <v>96</v>
      </c>
      <c r="F64" s="23">
        <f>'Рейтинговая таблица организаций'!R66</f>
        <v>100</v>
      </c>
      <c r="G64" s="23">
        <f>'Рейтинговая таблица организаций'!O66</f>
        <v>100</v>
      </c>
      <c r="H64" s="23">
        <f>'Рейтинговая таблица организаций'!P66</f>
        <v>100</v>
      </c>
      <c r="I64" s="23">
        <f>'Рейтинговая таблица организаций'!S66</f>
        <v>100</v>
      </c>
      <c r="J64" s="27">
        <f>'Рейтинговая таблица организаций'!T66</f>
        <v>98.8</v>
      </c>
      <c r="K64" s="23">
        <f>'Рейтинговая таблица организаций'!Z66</f>
        <v>100</v>
      </c>
      <c r="L64" s="23">
        <f t="shared" si="0"/>
        <v>100</v>
      </c>
      <c r="M64" s="23">
        <f>'Рейтинговая таблица организаций'!AB66</f>
        <v>100</v>
      </c>
      <c r="N64" s="27">
        <f>'Рейтинговая таблица организаций'!AC66</f>
        <v>100</v>
      </c>
      <c r="O64" s="23">
        <f>'Рейтинговая таблица организаций'!AH66</f>
        <v>0</v>
      </c>
      <c r="P64" s="24">
        <f>'Рейтинговая таблица организаций'!AI66</f>
        <v>60</v>
      </c>
      <c r="Q64" s="24">
        <f>'Рейтинговая таблица организаций'!AJ66</f>
        <v>100</v>
      </c>
      <c r="R64" s="27">
        <f>'Рейтинговая таблица организаций'!AK66</f>
        <v>54</v>
      </c>
      <c r="S64" s="23">
        <f>'Рейтинговая таблица организаций'!AR66</f>
        <v>100</v>
      </c>
      <c r="T64" s="23">
        <f>'Рейтинговая таблица организаций'!AS66</f>
        <v>100</v>
      </c>
      <c r="U64" s="23">
        <f>'Рейтинговая таблица организаций'!AT66</f>
        <v>100</v>
      </c>
      <c r="V64" s="27">
        <f>'Рейтинговая таблица организаций'!AU66</f>
        <v>100</v>
      </c>
      <c r="W64" s="23">
        <f>'Рейтинговая таблица организаций'!BB66</f>
        <v>100</v>
      </c>
      <c r="X64" s="23">
        <f>'Рейтинговая таблица организаций'!BC66</f>
        <v>100</v>
      </c>
      <c r="Y64" s="23">
        <f>'Рейтинговая таблица организаций'!BD66</f>
        <v>100</v>
      </c>
      <c r="Z64" s="27">
        <f>'Рейтинговая таблица организаций'!BE66</f>
        <v>100</v>
      </c>
      <c r="AA64" s="28">
        <f>'Рейтинговая таблица организаций'!BF66</f>
        <v>90.56</v>
      </c>
    </row>
    <row r="65" spans="1:27">
      <c r="A65" s="25">
        <f>'бланки '!D69</f>
        <v>64</v>
      </c>
      <c r="B65" s="21" t="str">
        <f>'Рейтинговая таблица организаций'!B67</f>
        <v>Муниципальное бюджетное общеобразовательное учреждение «Козьминская средняя общеобразовательная школа» Ливенского района Орловской области</v>
      </c>
      <c r="C65" s="25">
        <f>'Рейтинговая таблица организаций'!M67</f>
        <v>100</v>
      </c>
      <c r="D65" s="25">
        <f>'Рейтинговая таблица организаций'!N67</f>
        <v>100</v>
      </c>
      <c r="E65" s="23">
        <f>'Рейтинговая таблица организаций'!Q67</f>
        <v>100</v>
      </c>
      <c r="F65" s="23">
        <f>'Рейтинговая таблица организаций'!R67</f>
        <v>90</v>
      </c>
      <c r="G65" s="23">
        <f>'Рейтинговая таблица организаций'!O67</f>
        <v>100</v>
      </c>
      <c r="H65" s="23">
        <f>'Рейтинговая таблица организаций'!P67</f>
        <v>100</v>
      </c>
      <c r="I65" s="23">
        <f>'Рейтинговая таблица организаций'!S67</f>
        <v>100</v>
      </c>
      <c r="J65" s="27">
        <f>'Рейтинговая таблица организаций'!T67</f>
        <v>97</v>
      </c>
      <c r="K65" s="23">
        <f>'Рейтинговая таблица организаций'!Z67</f>
        <v>100</v>
      </c>
      <c r="L65" s="23">
        <f t="shared" si="0"/>
        <v>100</v>
      </c>
      <c r="M65" s="23">
        <f>'Рейтинговая таблица организаций'!AB67</f>
        <v>100</v>
      </c>
      <c r="N65" s="27">
        <f>'Рейтинговая таблица организаций'!AC67</f>
        <v>100</v>
      </c>
      <c r="O65" s="23">
        <f>'Рейтинговая таблица организаций'!AH67</f>
        <v>20</v>
      </c>
      <c r="P65" s="24">
        <f>'Рейтинговая таблица организаций'!AI67</f>
        <v>60</v>
      </c>
      <c r="Q65" s="24">
        <f>'Рейтинговая таблица организаций'!AJ67</f>
        <v>80</v>
      </c>
      <c r="R65" s="27">
        <f>'Рейтинговая таблица организаций'!AK67</f>
        <v>54</v>
      </c>
      <c r="S65" s="23">
        <f>'Рейтинговая таблица организаций'!AR67</f>
        <v>98</v>
      </c>
      <c r="T65" s="23">
        <f>'Рейтинговая таблица организаций'!AS67</f>
        <v>100</v>
      </c>
      <c r="U65" s="23">
        <f>'Рейтинговая таблица организаций'!AT67</f>
        <v>100</v>
      </c>
      <c r="V65" s="27">
        <f>'Рейтинговая таблица организаций'!AU67</f>
        <v>99.2</v>
      </c>
      <c r="W65" s="23">
        <f>'Рейтинговая таблица организаций'!BB67</f>
        <v>98</v>
      </c>
      <c r="X65" s="23">
        <f>'Рейтинговая таблица организаций'!BC67</f>
        <v>98</v>
      </c>
      <c r="Y65" s="23">
        <f>'Рейтинговая таблица организаций'!BD67</f>
        <v>98</v>
      </c>
      <c r="Z65" s="27">
        <f>'Рейтинговая таблица организаций'!BE67</f>
        <v>98</v>
      </c>
      <c r="AA65" s="28">
        <f>'Рейтинговая таблица организаций'!BF67</f>
        <v>89.64</v>
      </c>
    </row>
    <row r="66" spans="1:27">
      <c r="A66" s="25">
        <f>'бланки '!D70</f>
        <v>65</v>
      </c>
      <c r="B66" s="21" t="str">
        <f>'Рейтинговая таблица организаций'!B68</f>
        <v>Муниципальное бюджетное общеобразовательное учреждение «Островская средняя общеобразовательная школа» Ливенского района Орловской области</v>
      </c>
      <c r="C66" s="25">
        <f>'Рейтинговая таблица организаций'!M68</f>
        <v>100</v>
      </c>
      <c r="D66" s="25">
        <f>'Рейтинговая таблица организаций'!N68</f>
        <v>93</v>
      </c>
      <c r="E66" s="23">
        <f>'Рейтинговая таблица организаций'!Q68</f>
        <v>96</v>
      </c>
      <c r="F66" s="23">
        <f>'Рейтинговая таблица организаций'!R68</f>
        <v>90</v>
      </c>
      <c r="G66" s="23">
        <f>'Рейтинговая таблица организаций'!O68</f>
        <v>96</v>
      </c>
      <c r="H66" s="23">
        <f>'Рейтинговая таблица организаций'!P68</f>
        <v>96</v>
      </c>
      <c r="I66" s="23">
        <f>'Рейтинговая таблица организаций'!S68</f>
        <v>96</v>
      </c>
      <c r="J66" s="27">
        <f>'Рейтинговая таблица организаций'!T68</f>
        <v>94.2</v>
      </c>
      <c r="K66" s="23">
        <f>'Рейтинговая таблица организаций'!Z68</f>
        <v>100</v>
      </c>
      <c r="L66" s="23">
        <f t="shared" si="0"/>
        <v>98.5</v>
      </c>
      <c r="M66" s="23">
        <f>'Рейтинговая таблица организаций'!AB68</f>
        <v>97</v>
      </c>
      <c r="N66" s="27">
        <f>'Рейтинговая таблица организаций'!AC68</f>
        <v>98.5</v>
      </c>
      <c r="O66" s="23">
        <f>'Рейтинговая таблица организаций'!AH68</f>
        <v>0</v>
      </c>
      <c r="P66" s="24">
        <f>'Рейтинговая таблица организаций'!AI68</f>
        <v>60</v>
      </c>
      <c r="Q66" s="24">
        <f>'Рейтинговая таблица организаций'!AJ68</f>
        <v>100</v>
      </c>
      <c r="R66" s="27">
        <f>'Рейтинговая таблица организаций'!AK68</f>
        <v>54</v>
      </c>
      <c r="S66" s="23">
        <f>'Рейтинговая таблица организаций'!AR68</f>
        <v>97</v>
      </c>
      <c r="T66" s="23">
        <f>'Рейтинговая таблица организаций'!AS68</f>
        <v>97</v>
      </c>
      <c r="U66" s="23">
        <f>'Рейтинговая таблица организаций'!AT68</f>
        <v>96</v>
      </c>
      <c r="V66" s="27">
        <f>'Рейтинговая таблица организаций'!AU68</f>
        <v>96.8</v>
      </c>
      <c r="W66" s="23">
        <f>'Рейтинговая таблица организаций'!BB68</f>
        <v>97</v>
      </c>
      <c r="X66" s="23">
        <f>'Рейтинговая таблица организаций'!BC68</f>
        <v>100</v>
      </c>
      <c r="Y66" s="23">
        <f>'Рейтинговая таблица организаций'!BD68</f>
        <v>97</v>
      </c>
      <c r="Z66" s="27">
        <f>'Рейтинговая таблица организаций'!BE68</f>
        <v>97.6</v>
      </c>
      <c r="AA66" s="28">
        <f>'Рейтинговая таблица организаций'!BF68</f>
        <v>88.22</v>
      </c>
    </row>
    <row r="67" spans="1:27">
      <c r="A67" s="25">
        <f>'бланки '!D71</f>
        <v>66</v>
      </c>
      <c r="B67" s="21" t="str">
        <f>'Рейтинговая таблица организаций'!B69</f>
        <v>Муниципальное бюджетное общеобразовательное учреждение «Покровская средняя общеобразовательная школа» Ливенского района Орловской области</v>
      </c>
      <c r="C67" s="25">
        <f>'Рейтинговая таблица организаций'!M69</f>
        <v>100</v>
      </c>
      <c r="D67" s="25">
        <f>'Рейтинговая таблица организаций'!N69</f>
        <v>74</v>
      </c>
      <c r="E67" s="23">
        <f>'Рейтинговая таблица организаций'!Q69</f>
        <v>87</v>
      </c>
      <c r="F67" s="23">
        <f>'Рейтинговая таблица организаций'!R69</f>
        <v>100</v>
      </c>
      <c r="G67" s="23">
        <f>'Рейтинговая таблица организаций'!O69</f>
        <v>100</v>
      </c>
      <c r="H67" s="23">
        <f>'Рейтинговая таблица организаций'!P69</f>
        <v>100</v>
      </c>
      <c r="I67" s="23">
        <f>'Рейтинговая таблица организаций'!S69</f>
        <v>100</v>
      </c>
      <c r="J67" s="27">
        <f>'Рейтинговая таблица организаций'!T69</f>
        <v>96.1</v>
      </c>
      <c r="K67" s="23">
        <f>'Рейтинговая таблица организаций'!Z69</f>
        <v>100</v>
      </c>
      <c r="L67" s="23">
        <f t="shared" ref="L67:L130" si="1">N67</f>
        <v>98.5</v>
      </c>
      <c r="M67" s="23">
        <f>'Рейтинговая таблица организаций'!AB69</f>
        <v>97</v>
      </c>
      <c r="N67" s="27">
        <f>'Рейтинговая таблица организаций'!AC69</f>
        <v>98.5</v>
      </c>
      <c r="O67" s="23">
        <f>'Рейтинговая таблица организаций'!AH69</f>
        <v>0</v>
      </c>
      <c r="P67" s="24">
        <f>'Рейтинговая таблица организаций'!AI69</f>
        <v>60</v>
      </c>
      <c r="Q67" s="24">
        <f>'Рейтинговая таблица организаций'!AJ69</f>
        <v>92</v>
      </c>
      <c r="R67" s="27">
        <f>'Рейтинговая таблица организаций'!AK69</f>
        <v>51.6</v>
      </c>
      <c r="S67" s="23">
        <f>'Рейтинговая таблица организаций'!AR69</f>
        <v>97</v>
      </c>
      <c r="T67" s="23">
        <f>'Рейтинговая таблица организаций'!AS69</f>
        <v>100</v>
      </c>
      <c r="U67" s="23">
        <f>'Рейтинговая таблица организаций'!AT69</f>
        <v>94</v>
      </c>
      <c r="V67" s="27">
        <f>'Рейтинговая таблица организаций'!AU69</f>
        <v>97.6</v>
      </c>
      <c r="W67" s="23">
        <f>'Рейтинговая таблица организаций'!BB69</f>
        <v>97</v>
      </c>
      <c r="X67" s="23">
        <f>'Рейтинговая таблица организаций'!BC69</f>
        <v>97</v>
      </c>
      <c r="Y67" s="23">
        <f>'Рейтинговая таблица организаций'!BD69</f>
        <v>100</v>
      </c>
      <c r="Z67" s="27">
        <f>'Рейтинговая таблица организаций'!BE69</f>
        <v>98.5</v>
      </c>
      <c r="AA67" s="28">
        <f>'Рейтинговая таблица организаций'!BF69</f>
        <v>88.46</v>
      </c>
    </row>
    <row r="68" spans="1:27">
      <c r="A68" s="25">
        <f>'бланки '!D72</f>
        <v>67</v>
      </c>
      <c r="B68" s="21" t="str">
        <f>'Рейтинговая таблица организаций'!B70</f>
        <v>Муниципальное бюджетное общеобразовательное учреждение «Росстанская средняя общеобразовательная школа» Ливенского района Орловской области</v>
      </c>
      <c r="C68" s="25">
        <f>'Рейтинговая таблица организаций'!M70</f>
        <v>100</v>
      </c>
      <c r="D68" s="25">
        <f>'Рейтинговая таблица организаций'!N70</f>
        <v>74</v>
      </c>
      <c r="E68" s="23">
        <f>'Рейтинговая таблица организаций'!Q70</f>
        <v>87</v>
      </c>
      <c r="F68" s="23">
        <f>'Рейтинговая таблица организаций'!R70</f>
        <v>100</v>
      </c>
      <c r="G68" s="23">
        <f>'Рейтинговая таблица организаций'!O70</f>
        <v>100</v>
      </c>
      <c r="H68" s="23">
        <f>'Рейтинговая таблица организаций'!P70</f>
        <v>98</v>
      </c>
      <c r="I68" s="23">
        <f>'Рейтинговая таблица организаций'!S70</f>
        <v>99</v>
      </c>
      <c r="J68" s="27">
        <f>'Рейтинговая таблица организаций'!T70</f>
        <v>95.7</v>
      </c>
      <c r="K68" s="23">
        <f>'Рейтинговая таблица организаций'!Z70</f>
        <v>100</v>
      </c>
      <c r="L68" s="23">
        <f t="shared" si="1"/>
        <v>98</v>
      </c>
      <c r="M68" s="23">
        <f>'Рейтинговая таблица организаций'!AB70</f>
        <v>96</v>
      </c>
      <c r="N68" s="27">
        <f>'Рейтинговая таблица организаций'!AC70</f>
        <v>98</v>
      </c>
      <c r="O68" s="23">
        <f>'Рейтинговая таблица организаций'!AH70</f>
        <v>0</v>
      </c>
      <c r="P68" s="24">
        <f>'Рейтинговая таблица организаций'!AI70</f>
        <v>60</v>
      </c>
      <c r="Q68" s="24">
        <f>'Рейтинговая таблица организаций'!AJ70</f>
        <v>97</v>
      </c>
      <c r="R68" s="27">
        <f>'Рейтинговая таблица организаций'!AK70</f>
        <v>53.1</v>
      </c>
      <c r="S68" s="23">
        <f>'Рейтинговая таблица организаций'!AR70</f>
        <v>98</v>
      </c>
      <c r="T68" s="23">
        <f>'Рейтинговая таблица организаций'!AS70</f>
        <v>95</v>
      </c>
      <c r="U68" s="23">
        <f>'Рейтинговая таблица организаций'!AT70</f>
        <v>99</v>
      </c>
      <c r="V68" s="27">
        <f>'Рейтинговая таблица организаций'!AU70</f>
        <v>97</v>
      </c>
      <c r="W68" s="23">
        <f>'Рейтинговая таблица организаций'!BB70</f>
        <v>96</v>
      </c>
      <c r="X68" s="23">
        <f>'Рейтинговая таблица организаций'!BC70</f>
        <v>95</v>
      </c>
      <c r="Y68" s="23">
        <f>'Рейтинговая таблица организаций'!BD70</f>
        <v>96</v>
      </c>
      <c r="Z68" s="27">
        <f>'Рейтинговая таблица организаций'!BE70</f>
        <v>95.8</v>
      </c>
      <c r="AA68" s="28">
        <f>'Рейтинговая таблица организаций'!BF70</f>
        <v>87.919999999999987</v>
      </c>
    </row>
    <row r="69" spans="1:27">
      <c r="A69" s="25">
        <f>'бланки '!D73</f>
        <v>68</v>
      </c>
      <c r="B69" s="21" t="str">
        <f>'Рейтинговая таблица организаций'!B71</f>
        <v>Муниципальное бюджетное общеобразовательное учреждение «Сергиевскаясредняя общеобразовательная школа» Ливенского района Орловской области</v>
      </c>
      <c r="C69" s="25">
        <f>'Рейтинговая таблица организаций'!M71</f>
        <v>100</v>
      </c>
      <c r="D69" s="25">
        <f>'Рейтинговая таблица организаций'!N71</f>
        <v>100</v>
      </c>
      <c r="E69" s="23">
        <f>'Рейтинговая таблица организаций'!Q71</f>
        <v>100</v>
      </c>
      <c r="F69" s="23">
        <f>'Рейтинговая таблица организаций'!R71</f>
        <v>100</v>
      </c>
      <c r="G69" s="23">
        <f>'Рейтинговая таблица организаций'!O71</f>
        <v>98</v>
      </c>
      <c r="H69" s="23">
        <f>'Рейтинговая таблица организаций'!P71</f>
        <v>99</v>
      </c>
      <c r="I69" s="23">
        <f>'Рейтинговая таблица организаций'!S71</f>
        <v>98</v>
      </c>
      <c r="J69" s="27">
        <f>'Рейтинговая таблица организаций'!T71</f>
        <v>99.2</v>
      </c>
      <c r="K69" s="23">
        <f>'Рейтинговая таблица организаций'!Z71</f>
        <v>100</v>
      </c>
      <c r="L69" s="23">
        <f t="shared" si="1"/>
        <v>98</v>
      </c>
      <c r="M69" s="23">
        <f>'Рейтинговая таблица организаций'!AB71</f>
        <v>96</v>
      </c>
      <c r="N69" s="27">
        <f>'Рейтинговая таблица организаций'!AC71</f>
        <v>98</v>
      </c>
      <c r="O69" s="23">
        <f>'Рейтинговая таблица организаций'!AH71</f>
        <v>60</v>
      </c>
      <c r="P69" s="24">
        <f>'Рейтинговая таблица организаций'!AI71</f>
        <v>60</v>
      </c>
      <c r="Q69" s="24">
        <f>'Рейтинговая таблица организаций'!AJ71</f>
        <v>94</v>
      </c>
      <c r="R69" s="27">
        <f>'Рейтинговая таблица организаций'!AK71</f>
        <v>70.2</v>
      </c>
      <c r="S69" s="23">
        <f>'Рейтинговая таблица организаций'!AR71</f>
        <v>97</v>
      </c>
      <c r="T69" s="23">
        <f>'Рейтинговая таблица организаций'!AS71</f>
        <v>98</v>
      </c>
      <c r="U69" s="23">
        <f>'Рейтинговая таблица организаций'!AT71</f>
        <v>99</v>
      </c>
      <c r="V69" s="27">
        <f>'Рейтинговая таблица организаций'!AU71</f>
        <v>97.8</v>
      </c>
      <c r="W69" s="23">
        <f>'Рейтинговая таблица организаций'!BB71</f>
        <v>98</v>
      </c>
      <c r="X69" s="23">
        <f>'Рейтинговая таблица организаций'!BC71</f>
        <v>98</v>
      </c>
      <c r="Y69" s="23">
        <f>'Рейтинговая таблица организаций'!BD71</f>
        <v>97</v>
      </c>
      <c r="Z69" s="27">
        <f>'Рейтинговая таблица организаций'!BE71</f>
        <v>97.5</v>
      </c>
      <c r="AA69" s="28">
        <f>'Рейтинговая таблица организаций'!BF71</f>
        <v>92.539999999999992</v>
      </c>
    </row>
    <row r="70" spans="1:27">
      <c r="A70" s="25">
        <f>'бланки '!D74</f>
        <v>69</v>
      </c>
      <c r="B70" s="21" t="str">
        <f>'Рейтинговая таблица организаций'!B72</f>
        <v>Муниципальное бюджетное общеобразовательное учреждение «Троицкая средняя общеобразовательная школа» Ливенского района Орловской области</v>
      </c>
      <c r="C70" s="25">
        <f>'Рейтинговая таблица организаций'!M72</f>
        <v>100</v>
      </c>
      <c r="D70" s="25">
        <f>'Рейтинговая таблица организаций'!N72</f>
        <v>90</v>
      </c>
      <c r="E70" s="23">
        <f>'Рейтинговая таблица организаций'!Q72</f>
        <v>95</v>
      </c>
      <c r="F70" s="23">
        <f>'Рейтинговая таблица организаций'!R72</f>
        <v>100</v>
      </c>
      <c r="G70" s="23">
        <f>'Рейтинговая таблица организаций'!O72</f>
        <v>100</v>
      </c>
      <c r="H70" s="23">
        <f>'Рейтинговая таблица организаций'!P72</f>
        <v>100</v>
      </c>
      <c r="I70" s="23">
        <f>'Рейтинговая таблица организаций'!S72</f>
        <v>100</v>
      </c>
      <c r="J70" s="27">
        <f>'Рейтинговая таблица организаций'!T72</f>
        <v>98.5</v>
      </c>
      <c r="K70" s="23">
        <f>'Рейтинговая таблица организаций'!Z72</f>
        <v>100</v>
      </c>
      <c r="L70" s="23">
        <f t="shared" si="1"/>
        <v>100</v>
      </c>
      <c r="M70" s="23">
        <f>'Рейтинговая таблица организаций'!AB72</f>
        <v>100</v>
      </c>
      <c r="N70" s="27">
        <f>'Рейтинговая таблица организаций'!AC72</f>
        <v>100</v>
      </c>
      <c r="O70" s="23">
        <f>'Рейтинговая таблица организаций'!AH72</f>
        <v>20</v>
      </c>
      <c r="P70" s="24">
        <f>'Рейтинговая таблица организаций'!AI72</f>
        <v>40</v>
      </c>
      <c r="Q70" s="24">
        <f>'Рейтинговая таблица организаций'!AJ72</f>
        <v>100</v>
      </c>
      <c r="R70" s="27">
        <f>'Рейтинговая таблица организаций'!AK72</f>
        <v>52</v>
      </c>
      <c r="S70" s="23">
        <f>'Рейтинговая таблица организаций'!AR72</f>
        <v>100</v>
      </c>
      <c r="T70" s="23">
        <f>'Рейтинговая таблица организаций'!AS72</f>
        <v>100</v>
      </c>
      <c r="U70" s="23">
        <f>'Рейтинговая таблица организаций'!AT72</f>
        <v>100</v>
      </c>
      <c r="V70" s="27">
        <f>'Рейтинговая таблица организаций'!AU72</f>
        <v>100</v>
      </c>
      <c r="W70" s="23">
        <f>'Рейтинговая таблица организаций'!BB72</f>
        <v>100</v>
      </c>
      <c r="X70" s="23">
        <f>'Рейтинговая таблица организаций'!BC72</f>
        <v>100</v>
      </c>
      <c r="Y70" s="23">
        <f>'Рейтинговая таблица организаций'!BD72</f>
        <v>100</v>
      </c>
      <c r="Z70" s="27">
        <f>'Рейтинговая таблица организаций'!BE72</f>
        <v>100</v>
      </c>
      <c r="AA70" s="28">
        <f>'Рейтинговая таблица организаций'!BF72</f>
        <v>90.1</v>
      </c>
    </row>
    <row r="71" spans="1:27">
      <c r="A71" s="25">
        <f>'бланки '!D75</f>
        <v>70</v>
      </c>
      <c r="B71" s="21" t="str">
        <f>'Рейтинговая таблица организаций'!B73</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1" s="25">
        <f>'Рейтинговая таблица организаций'!M73</f>
        <v>100</v>
      </c>
      <c r="D71" s="25">
        <f>'Рейтинговая таблица организаций'!N73</f>
        <v>98</v>
      </c>
      <c r="E71" s="23">
        <f>'Рейтинговая таблица организаций'!Q73</f>
        <v>99</v>
      </c>
      <c r="F71" s="23">
        <f>'Рейтинговая таблица организаций'!R73</f>
        <v>100</v>
      </c>
      <c r="G71" s="23">
        <f>'Рейтинговая таблица организаций'!O73</f>
        <v>99</v>
      </c>
      <c r="H71" s="23">
        <f>'Рейтинговая таблица организаций'!P73</f>
        <v>99</v>
      </c>
      <c r="I71" s="23">
        <f>'Рейтинговая таблица организаций'!S73</f>
        <v>99</v>
      </c>
      <c r="J71" s="27">
        <f>'Рейтинговая таблица организаций'!T73</f>
        <v>99.3</v>
      </c>
      <c r="K71" s="23">
        <f>'Рейтинговая таблица организаций'!Z73</f>
        <v>100</v>
      </c>
      <c r="L71" s="23">
        <f t="shared" si="1"/>
        <v>97.5</v>
      </c>
      <c r="M71" s="23">
        <f>'Рейтинговая таблица организаций'!AB73</f>
        <v>95</v>
      </c>
      <c r="N71" s="27">
        <f>'Рейтинговая таблица организаций'!AC73</f>
        <v>97.5</v>
      </c>
      <c r="O71" s="23">
        <f>'Рейтинговая таблица организаций'!AH73</f>
        <v>60</v>
      </c>
      <c r="P71" s="24">
        <f>'Рейтинговая таблица организаций'!AI73</f>
        <v>60</v>
      </c>
      <c r="Q71" s="24">
        <f>'Рейтинговая таблица организаций'!AJ73</f>
        <v>94</v>
      </c>
      <c r="R71" s="27">
        <f>'Рейтинговая таблица организаций'!AK73</f>
        <v>70.2</v>
      </c>
      <c r="S71" s="23">
        <f>'Рейтинговая таблица организаций'!AR73</f>
        <v>98</v>
      </c>
      <c r="T71" s="23">
        <f>'Рейтинговая таблица организаций'!AS73</f>
        <v>99</v>
      </c>
      <c r="U71" s="23">
        <f>'Рейтинговая таблица организаций'!AT73</f>
        <v>98</v>
      </c>
      <c r="V71" s="27">
        <f>'Рейтинговая таблица организаций'!AU73</f>
        <v>98.4</v>
      </c>
      <c r="W71" s="23">
        <f>'Рейтинговая таблица организаций'!BB73</f>
        <v>100</v>
      </c>
      <c r="X71" s="23">
        <f>'Рейтинговая таблица организаций'!BC73</f>
        <v>100</v>
      </c>
      <c r="Y71" s="23">
        <f>'Рейтинговая таблица организаций'!BD73</f>
        <v>98</v>
      </c>
      <c r="Z71" s="27">
        <f>'Рейтинговая таблица организаций'!BE73</f>
        <v>99</v>
      </c>
      <c r="AA71" s="28">
        <f>'Рейтинговая таблица организаций'!BF73</f>
        <v>92.88</v>
      </c>
    </row>
    <row r="72" spans="1:27">
      <c r="A72" s="25">
        <f>'бланки '!D76</f>
        <v>71</v>
      </c>
      <c r="B72" s="21" t="str">
        <f>'Рейтинговая таблица организаций'!B74</f>
        <v>Муниципальное бюджетное общеобразовательное учреждение «Хвощевская средняя общеобразовательная школа» Ливенского района Орловской области</v>
      </c>
      <c r="C72" s="25">
        <f>'Рейтинговая таблица организаций'!M74</f>
        <v>100</v>
      </c>
      <c r="D72" s="25">
        <f>'Рейтинговая таблица организаций'!N74</f>
        <v>100</v>
      </c>
      <c r="E72" s="23">
        <f>'Рейтинговая таблица организаций'!Q74</f>
        <v>100</v>
      </c>
      <c r="F72" s="23">
        <f>'Рейтинговая таблица организаций'!R74</f>
        <v>100</v>
      </c>
      <c r="G72" s="23">
        <f>'Рейтинговая таблица организаций'!O74</f>
        <v>100</v>
      </c>
      <c r="H72" s="23">
        <f>'Рейтинговая таблица организаций'!P74</f>
        <v>100</v>
      </c>
      <c r="I72" s="23">
        <f>'Рейтинговая таблица организаций'!S74</f>
        <v>100</v>
      </c>
      <c r="J72" s="27">
        <f>'Рейтинговая таблица организаций'!T74</f>
        <v>100</v>
      </c>
      <c r="K72" s="23">
        <f>'Рейтинговая таблица организаций'!Z74</f>
        <v>100</v>
      </c>
      <c r="L72" s="23">
        <f t="shared" si="1"/>
        <v>100</v>
      </c>
      <c r="M72" s="23">
        <f>'Рейтинговая таблица организаций'!AB74</f>
        <v>100</v>
      </c>
      <c r="N72" s="27">
        <f>'Рейтинговая таблица организаций'!AC74</f>
        <v>100</v>
      </c>
      <c r="O72" s="23">
        <f>'Рейтинговая таблица организаций'!AH74</f>
        <v>0</v>
      </c>
      <c r="P72" s="24">
        <f>'Рейтинговая таблица организаций'!AI74</f>
        <v>60</v>
      </c>
      <c r="Q72" s="24">
        <f>'Рейтинговая таблица организаций'!AJ74</f>
        <v>100</v>
      </c>
      <c r="R72" s="27">
        <f>'Рейтинговая таблица организаций'!AK74</f>
        <v>54</v>
      </c>
      <c r="S72" s="23">
        <f>'Рейтинговая таблица организаций'!AR74</f>
        <v>98</v>
      </c>
      <c r="T72" s="23">
        <f>'Рейтинговая таблица организаций'!AS74</f>
        <v>100</v>
      </c>
      <c r="U72" s="23">
        <f>'Рейтинговая таблица организаций'!AT74</f>
        <v>100</v>
      </c>
      <c r="V72" s="27">
        <f>'Рейтинговая таблица организаций'!AU74</f>
        <v>99.2</v>
      </c>
      <c r="W72" s="23">
        <f>'Рейтинговая таблица организаций'!BB74</f>
        <v>98</v>
      </c>
      <c r="X72" s="23">
        <f>'Рейтинговая таблица организаций'!BC74</f>
        <v>98</v>
      </c>
      <c r="Y72" s="23">
        <f>'Рейтинговая таблица организаций'!BD74</f>
        <v>98</v>
      </c>
      <c r="Z72" s="27">
        <f>'Рейтинговая таблица организаций'!BE74</f>
        <v>98</v>
      </c>
      <c r="AA72" s="28">
        <f>'Рейтинговая таблица организаций'!BF74</f>
        <v>90.24</v>
      </c>
    </row>
    <row r="73" spans="1:27">
      <c r="A73" s="25">
        <f>'бланки '!D77</f>
        <v>72</v>
      </c>
      <c r="B73" s="21" t="str">
        <f>'Рейтинговая таблица организаций'!B75</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3" s="25">
        <f>'Рейтинговая таблица организаций'!M75</f>
        <v>100</v>
      </c>
      <c r="D73" s="25">
        <f>'Рейтинговая таблица организаций'!N75</f>
        <v>83</v>
      </c>
      <c r="E73" s="23">
        <f>'Рейтинговая таблица организаций'!Q75</f>
        <v>91</v>
      </c>
      <c r="F73" s="23">
        <f>'Рейтинговая таблица организаций'!R75</f>
        <v>100</v>
      </c>
      <c r="G73" s="23">
        <f>'Рейтинговая таблица организаций'!O75</f>
        <v>100</v>
      </c>
      <c r="H73" s="23">
        <f>'Рейтинговая таблица организаций'!P75</f>
        <v>100</v>
      </c>
      <c r="I73" s="23">
        <f>'Рейтинговая таблица организаций'!S75</f>
        <v>100</v>
      </c>
      <c r="J73" s="27">
        <f>'Рейтинговая таблица организаций'!T75</f>
        <v>97.3</v>
      </c>
      <c r="K73" s="23">
        <f>'Рейтинговая таблица организаций'!Z75</f>
        <v>100</v>
      </c>
      <c r="L73" s="23">
        <f t="shared" si="1"/>
        <v>100</v>
      </c>
      <c r="M73" s="23">
        <f>'Рейтинговая таблица организаций'!AB75</f>
        <v>100</v>
      </c>
      <c r="N73" s="27">
        <f>'Рейтинговая таблица организаций'!AC75</f>
        <v>100</v>
      </c>
      <c r="O73" s="23">
        <f>'Рейтинговая таблица организаций'!AH75</f>
        <v>0</v>
      </c>
      <c r="P73" s="24">
        <f>'Рейтинговая таблица организаций'!AI75</f>
        <v>60</v>
      </c>
      <c r="Q73" s="24">
        <f>'Рейтинговая таблица организаций'!AJ75</f>
        <v>100</v>
      </c>
      <c r="R73" s="27">
        <f>'Рейтинговая таблица организаций'!AK75</f>
        <v>54</v>
      </c>
      <c r="S73" s="23">
        <f>'Рейтинговая таблица организаций'!AR75</f>
        <v>100</v>
      </c>
      <c r="T73" s="23">
        <f>'Рейтинговая таблица организаций'!AS75</f>
        <v>100</v>
      </c>
      <c r="U73" s="23">
        <f>'Рейтинговая таблица организаций'!AT75</f>
        <v>94</v>
      </c>
      <c r="V73" s="27">
        <f>'Рейтинговая таблица организаций'!AU75</f>
        <v>98.8</v>
      </c>
      <c r="W73" s="23">
        <f>'Рейтинговая таблица организаций'!BB75</f>
        <v>100</v>
      </c>
      <c r="X73" s="23">
        <f>'Рейтинговая таблица организаций'!BC75</f>
        <v>100</v>
      </c>
      <c r="Y73" s="23">
        <f>'Рейтинговая таблица организаций'!BD75</f>
        <v>100</v>
      </c>
      <c r="Z73" s="27">
        <f>'Рейтинговая таблица организаций'!BE75</f>
        <v>100</v>
      </c>
      <c r="AA73" s="28">
        <f>'Рейтинговая таблица организаций'!BF75</f>
        <v>90.02000000000001</v>
      </c>
    </row>
    <row r="74" spans="1:27">
      <c r="A74" s="25">
        <f>'бланки '!D78</f>
        <v>73</v>
      </c>
      <c r="B74" s="21" t="str">
        <f>'Рейтинговая таблица организаций'!B76</f>
        <v>Муниципальное бюджетное общеобразовательное учреждение «Калининская основная общеобразовательная школа» Ливенского района Орловской области</v>
      </c>
      <c r="C74" s="25">
        <f>'Рейтинговая таблица организаций'!M76</f>
        <v>100</v>
      </c>
      <c r="D74" s="25">
        <f>'Рейтинговая таблица организаций'!N76</f>
        <v>75</v>
      </c>
      <c r="E74" s="23">
        <f>'Рейтинговая таблица организаций'!Q76</f>
        <v>87</v>
      </c>
      <c r="F74" s="23">
        <f>'Рейтинговая таблица организаций'!R76</f>
        <v>100</v>
      </c>
      <c r="G74" s="23">
        <f>'Рейтинговая таблица организаций'!O76</f>
        <v>100</v>
      </c>
      <c r="H74" s="23">
        <f>'Рейтинговая таблица организаций'!P76</f>
        <v>100</v>
      </c>
      <c r="I74" s="23">
        <f>'Рейтинговая таблица организаций'!S76</f>
        <v>100</v>
      </c>
      <c r="J74" s="27">
        <f>'Рейтинговая таблица организаций'!T76</f>
        <v>96.1</v>
      </c>
      <c r="K74" s="23">
        <f>'Рейтинговая таблица организаций'!Z76</f>
        <v>100</v>
      </c>
      <c r="L74" s="23">
        <f t="shared" si="1"/>
        <v>100</v>
      </c>
      <c r="M74" s="23">
        <f>'Рейтинговая таблица организаций'!AB76</f>
        <v>100</v>
      </c>
      <c r="N74" s="27">
        <f>'Рейтинговая таблица организаций'!AC76</f>
        <v>100</v>
      </c>
      <c r="O74" s="23">
        <f>'Рейтинговая таблица организаций'!AH76</f>
        <v>0</v>
      </c>
      <c r="P74" s="24">
        <f>'Рейтинговая таблица организаций'!AI76</f>
        <v>60</v>
      </c>
      <c r="Q74" s="24">
        <f>'Рейтинговая таблица организаций'!AJ76</f>
        <v>100</v>
      </c>
      <c r="R74" s="27">
        <f>'Рейтинговая таблица организаций'!AK76</f>
        <v>54</v>
      </c>
      <c r="S74" s="23">
        <f>'Рейтинговая таблица организаций'!AR76</f>
        <v>100</v>
      </c>
      <c r="T74" s="23">
        <f>'Рейтинговая таблица организаций'!AS76</f>
        <v>100</v>
      </c>
      <c r="U74" s="23">
        <f>'Рейтинговая таблица организаций'!AT76</f>
        <v>100</v>
      </c>
      <c r="V74" s="27">
        <f>'Рейтинговая таблица организаций'!AU76</f>
        <v>100</v>
      </c>
      <c r="W74" s="23">
        <f>'Рейтинговая таблица организаций'!BB76</f>
        <v>100</v>
      </c>
      <c r="X74" s="23">
        <f>'Рейтинговая таблица организаций'!BC76</f>
        <v>97</v>
      </c>
      <c r="Y74" s="23">
        <f>'Рейтинговая таблица организаций'!BD76</f>
        <v>97</v>
      </c>
      <c r="Z74" s="27">
        <f>'Рейтинговая таблица организаций'!BE76</f>
        <v>97.9</v>
      </c>
      <c r="AA74" s="28">
        <f>'Рейтинговая таблица организаций'!BF76</f>
        <v>89.6</v>
      </c>
    </row>
    <row r="75" spans="1:27">
      <c r="A75" s="25">
        <f>'бланки '!D79</f>
        <v>74</v>
      </c>
      <c r="B75" s="21" t="str">
        <f>'Рейтинговая таблица организаций'!B77</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5" s="25">
        <f>'Рейтинговая таблица организаций'!M77</f>
        <v>100</v>
      </c>
      <c r="D75" s="25">
        <f>'Рейтинговая таблица организаций'!N77</f>
        <v>96</v>
      </c>
      <c r="E75" s="23">
        <f>'Рейтинговая таблица организаций'!Q77</f>
        <v>98</v>
      </c>
      <c r="F75" s="23">
        <f>'Рейтинговая таблица организаций'!R77</f>
        <v>100</v>
      </c>
      <c r="G75" s="23">
        <f>'Рейтинговая таблица организаций'!O77</f>
        <v>99</v>
      </c>
      <c r="H75" s="23">
        <f>'Рейтинговая таблица организаций'!P77</f>
        <v>100</v>
      </c>
      <c r="I75" s="23">
        <f>'Рейтинговая таблица организаций'!S77</f>
        <v>99</v>
      </c>
      <c r="J75" s="27">
        <f>'Рейтинговая таблица организаций'!T77</f>
        <v>99</v>
      </c>
      <c r="K75" s="23">
        <f>'Рейтинговая таблица организаций'!Z77</f>
        <v>100</v>
      </c>
      <c r="L75" s="23">
        <f t="shared" si="1"/>
        <v>98.5</v>
      </c>
      <c r="M75" s="23">
        <f>'Рейтинговая таблица организаций'!AB77</f>
        <v>97</v>
      </c>
      <c r="N75" s="27">
        <f>'Рейтинговая таблица организаций'!AC77</f>
        <v>98.5</v>
      </c>
      <c r="O75" s="23">
        <f>'Рейтинговая таблица организаций'!AH77</f>
        <v>20</v>
      </c>
      <c r="P75" s="24">
        <f>'Рейтинговая таблица организаций'!AI77</f>
        <v>60</v>
      </c>
      <c r="Q75" s="24">
        <f>'Рейтинговая таблица организаций'!AJ77</f>
        <v>100</v>
      </c>
      <c r="R75" s="27">
        <f>'Рейтинговая таблица организаций'!AK77</f>
        <v>60</v>
      </c>
      <c r="S75" s="23">
        <f>'Рейтинговая таблица организаций'!AR77</f>
        <v>97</v>
      </c>
      <c r="T75" s="23">
        <f>'Рейтинговая таблица организаций'!AS77</f>
        <v>98</v>
      </c>
      <c r="U75" s="23">
        <f>'Рейтинговая таблица организаций'!AT77</f>
        <v>97</v>
      </c>
      <c r="V75" s="27">
        <f>'Рейтинговая таблица организаций'!AU77</f>
        <v>97.4</v>
      </c>
      <c r="W75" s="23">
        <f>'Рейтинговая таблица организаций'!BB77</f>
        <v>95</v>
      </c>
      <c r="X75" s="23">
        <f>'Рейтинговая таблица организаций'!BC77</f>
        <v>100</v>
      </c>
      <c r="Y75" s="23">
        <f>'Рейтинговая таблица организаций'!BD77</f>
        <v>96</v>
      </c>
      <c r="Z75" s="27">
        <f>'Рейтинговая таблица организаций'!BE77</f>
        <v>96.5</v>
      </c>
      <c r="AA75" s="28">
        <f>'Рейтинговая таблица организаций'!BF77</f>
        <v>90.28</v>
      </c>
    </row>
    <row r="76" spans="1:27">
      <c r="A76" s="25">
        <f>'бланки '!D80</f>
        <v>75</v>
      </c>
      <c r="B76" s="21" t="str">
        <f>'Рейтинговая таблица организаций'!B78</f>
        <v>Муниципальное бюджетное общеобразовательное учреждение «Ломовская средняя общеобразовательная школа» Залегощенского района Орловской области</v>
      </c>
      <c r="C76" s="25">
        <f>'Рейтинговая таблица организаций'!M78</f>
        <v>100</v>
      </c>
      <c r="D76" s="25">
        <f>'Рейтинговая таблица организаций'!N78</f>
        <v>100</v>
      </c>
      <c r="E76" s="23">
        <f>'Рейтинговая таблица организаций'!Q78</f>
        <v>100</v>
      </c>
      <c r="F76" s="23">
        <f>'Рейтинговая таблица организаций'!R78</f>
        <v>100</v>
      </c>
      <c r="G76" s="23">
        <f>'Рейтинговая таблица организаций'!O78</f>
        <v>100</v>
      </c>
      <c r="H76" s="23">
        <f>'Рейтинговая таблица организаций'!P78</f>
        <v>99</v>
      </c>
      <c r="I76" s="23">
        <f>'Рейтинговая таблица организаций'!S78</f>
        <v>99</v>
      </c>
      <c r="J76" s="27">
        <f>'Рейтинговая таблица организаций'!T78</f>
        <v>99.6</v>
      </c>
      <c r="K76" s="23">
        <f>'Рейтинговая таблица организаций'!Z78</f>
        <v>100</v>
      </c>
      <c r="L76" s="23">
        <f t="shared" si="1"/>
        <v>100</v>
      </c>
      <c r="M76" s="23">
        <f>'Рейтинговая таблица организаций'!AB78</f>
        <v>100</v>
      </c>
      <c r="N76" s="27">
        <f>'Рейтинговая таблица организаций'!AC78</f>
        <v>100</v>
      </c>
      <c r="O76" s="23">
        <f>'Рейтинговая таблица организаций'!AH78</f>
        <v>0</v>
      </c>
      <c r="P76" s="24">
        <f>'Рейтинговая таблица организаций'!AI78</f>
        <v>60</v>
      </c>
      <c r="Q76" s="24">
        <f>'Рейтинговая таблица организаций'!AJ78</f>
        <v>100</v>
      </c>
      <c r="R76" s="27">
        <f>'Рейтинговая таблица организаций'!AK78</f>
        <v>54</v>
      </c>
      <c r="S76" s="23">
        <f>'Рейтинговая таблица организаций'!AR78</f>
        <v>100</v>
      </c>
      <c r="T76" s="23">
        <f>'Рейтинговая таблица организаций'!AS78</f>
        <v>99</v>
      </c>
      <c r="U76" s="23">
        <f>'Рейтинговая таблица организаций'!AT78</f>
        <v>99</v>
      </c>
      <c r="V76" s="27">
        <f>'Рейтинговая таблица организаций'!AU78</f>
        <v>99.4</v>
      </c>
      <c r="W76" s="23">
        <f>'Рейтинговая таблица организаций'!BB78</f>
        <v>98</v>
      </c>
      <c r="X76" s="23">
        <f>'Рейтинговая таблица организаций'!BC78</f>
        <v>99</v>
      </c>
      <c r="Y76" s="23">
        <f>'Рейтинговая таблица организаций'!BD78</f>
        <v>99</v>
      </c>
      <c r="Z76" s="27">
        <f>'Рейтинговая таблица организаций'!BE78</f>
        <v>98.7</v>
      </c>
      <c r="AA76" s="28">
        <f>'Рейтинговая таблица организаций'!BF78</f>
        <v>90.34</v>
      </c>
    </row>
    <row r="77" spans="1:27">
      <c r="A77" s="25">
        <f>'бланки '!D81</f>
        <v>76</v>
      </c>
      <c r="B77" s="21" t="str">
        <f>'Рейтинговая таблица организаций'!B79</f>
        <v>Муниципальное бюджетное общеобразовательное учреждение «Павловская средняя общеобразовательная школа» Залегощенского района Орловской области</v>
      </c>
      <c r="C77" s="25">
        <f>'Рейтинговая таблица организаций'!M79</f>
        <v>100</v>
      </c>
      <c r="D77" s="25">
        <f>'Рейтинговая таблица организаций'!N79</f>
        <v>82</v>
      </c>
      <c r="E77" s="23">
        <f>'Рейтинговая таблица организаций'!Q79</f>
        <v>91</v>
      </c>
      <c r="F77" s="23">
        <f>'Рейтинговая таблица организаций'!R79</f>
        <v>100</v>
      </c>
      <c r="G77" s="23">
        <f>'Рейтинговая таблица организаций'!O79</f>
        <v>100</v>
      </c>
      <c r="H77" s="23">
        <f>'Рейтинговая таблица организаций'!P79</f>
        <v>96</v>
      </c>
      <c r="I77" s="23">
        <f>'Рейтинговая таблица организаций'!S79</f>
        <v>98</v>
      </c>
      <c r="J77" s="27">
        <f>'Рейтинговая таблица организаций'!T79</f>
        <v>96.5</v>
      </c>
      <c r="K77" s="23">
        <f>'Рейтинговая таблица организаций'!Z79</f>
        <v>100</v>
      </c>
      <c r="L77" s="23">
        <f t="shared" si="1"/>
        <v>98</v>
      </c>
      <c r="M77" s="23">
        <f>'Рейтинговая таблица организаций'!AB79</f>
        <v>96</v>
      </c>
      <c r="N77" s="27">
        <f>'Рейтинговая таблица организаций'!AC79</f>
        <v>98</v>
      </c>
      <c r="O77" s="23">
        <f>'Рейтинговая таблица организаций'!AH79</f>
        <v>0</v>
      </c>
      <c r="P77" s="24">
        <f>'Рейтинговая таблица организаций'!AI79</f>
        <v>60</v>
      </c>
      <c r="Q77" s="24">
        <f>'Рейтинговая таблица организаций'!AJ79</f>
        <v>95</v>
      </c>
      <c r="R77" s="27">
        <f>'Рейтинговая таблица организаций'!AK79</f>
        <v>52.5</v>
      </c>
      <c r="S77" s="23">
        <f>'Рейтинговая таблица организаций'!AR79</f>
        <v>100</v>
      </c>
      <c r="T77" s="23">
        <f>'Рейтинговая таблица организаций'!AS79</f>
        <v>96</v>
      </c>
      <c r="U77" s="23">
        <f>'Рейтинговая таблица организаций'!AT79</f>
        <v>100</v>
      </c>
      <c r="V77" s="27">
        <f>'Рейтинговая таблица организаций'!AU79</f>
        <v>98.4</v>
      </c>
      <c r="W77" s="23">
        <f>'Рейтинговая таблица организаций'!BB79</f>
        <v>96</v>
      </c>
      <c r="X77" s="23">
        <f>'Рейтинговая таблица организаций'!BC79</f>
        <v>100</v>
      </c>
      <c r="Y77" s="23">
        <f>'Рейтинговая таблица организаций'!BD79</f>
        <v>100</v>
      </c>
      <c r="Z77" s="27">
        <f>'Рейтинговая таблица организаций'!BE79</f>
        <v>98.8</v>
      </c>
      <c r="AA77" s="28">
        <f>'Рейтинговая таблица организаций'!BF79</f>
        <v>88.84</v>
      </c>
    </row>
    <row r="78" spans="1:27">
      <c r="A78" s="25">
        <f>'бланки '!D82</f>
        <v>77</v>
      </c>
      <c r="B78" s="21" t="str">
        <f>'Рейтинговая таблица организаций'!B80</f>
        <v>Муниципальное бюджетное общеобразовательное учреждение «Моховская средняя общеобразовательная школа» Залегощенского района Орловской области</v>
      </c>
      <c r="C78" s="25">
        <f>'Рейтинговая таблица организаций'!M80</f>
        <v>100</v>
      </c>
      <c r="D78" s="25">
        <f>'Рейтинговая таблица организаций'!N80</f>
        <v>98</v>
      </c>
      <c r="E78" s="23">
        <f>'Рейтинговая таблица организаций'!Q80</f>
        <v>99</v>
      </c>
      <c r="F78" s="23">
        <f>'Рейтинговая таблица организаций'!R80</f>
        <v>100</v>
      </c>
      <c r="G78" s="23">
        <f>'Рейтинговая таблица организаций'!O80</f>
        <v>100</v>
      </c>
      <c r="H78" s="23">
        <f>'Рейтинговая таблица организаций'!P80</f>
        <v>98</v>
      </c>
      <c r="I78" s="23">
        <f>'Рейтинговая таблица организаций'!S80</f>
        <v>99</v>
      </c>
      <c r="J78" s="27">
        <f>'Рейтинговая таблица организаций'!T80</f>
        <v>99.3</v>
      </c>
      <c r="K78" s="23">
        <f>'Рейтинговая таблица организаций'!Z80</f>
        <v>100</v>
      </c>
      <c r="L78" s="23">
        <f t="shared" si="1"/>
        <v>100</v>
      </c>
      <c r="M78" s="23">
        <f>'Рейтинговая таблица организаций'!AB80</f>
        <v>100</v>
      </c>
      <c r="N78" s="27">
        <f>'Рейтинговая таблица организаций'!AC80</f>
        <v>100</v>
      </c>
      <c r="O78" s="23">
        <f>'Рейтинговая таблица организаций'!AH80</f>
        <v>40</v>
      </c>
      <c r="P78" s="24">
        <f>'Рейтинговая таблица организаций'!AI80</f>
        <v>100</v>
      </c>
      <c r="Q78" s="24">
        <f>'Рейтинговая таблица организаций'!AJ80</f>
        <v>75</v>
      </c>
      <c r="R78" s="27">
        <f>'Рейтинговая таблица организаций'!AK80</f>
        <v>74.5</v>
      </c>
      <c r="S78" s="23">
        <f>'Рейтинговая таблица организаций'!AR80</f>
        <v>97</v>
      </c>
      <c r="T78" s="23">
        <f>'Рейтинговая таблица организаций'!AS80</f>
        <v>97</v>
      </c>
      <c r="U78" s="23">
        <f>'Рейтинговая таблица организаций'!AT80</f>
        <v>100</v>
      </c>
      <c r="V78" s="27">
        <f>'Рейтинговая таблица организаций'!AU80</f>
        <v>97.6</v>
      </c>
      <c r="W78" s="23">
        <f>'Рейтинговая таблица организаций'!BB80</f>
        <v>96</v>
      </c>
      <c r="X78" s="23">
        <f>'Рейтинговая таблица организаций'!BC80</f>
        <v>100</v>
      </c>
      <c r="Y78" s="23">
        <f>'Рейтинговая таблица организаций'!BD80</f>
        <v>99</v>
      </c>
      <c r="Z78" s="27">
        <f>'Рейтинговая таблица организаций'!BE80</f>
        <v>98.3</v>
      </c>
      <c r="AA78" s="28">
        <f>'Рейтинговая таблица организаций'!BF80</f>
        <v>93.94</v>
      </c>
    </row>
    <row r="79" spans="1:27">
      <c r="A79" s="25">
        <f>'бланки '!D83</f>
        <v>78</v>
      </c>
      <c r="B79" s="21" t="str">
        <f>'Рейтинговая таблица организаций'!B81</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79" s="25">
        <f>'Рейтинговая таблица организаций'!M81</f>
        <v>100</v>
      </c>
      <c r="D79" s="25">
        <f>'Рейтинговая таблица организаций'!N81</f>
        <v>85</v>
      </c>
      <c r="E79" s="23">
        <f>'Рейтинговая таблица организаций'!Q81</f>
        <v>92</v>
      </c>
      <c r="F79" s="23">
        <f>'Рейтинговая таблица организаций'!R81</f>
        <v>100</v>
      </c>
      <c r="G79" s="23">
        <f>'Рейтинговая таблица организаций'!O81</f>
        <v>100</v>
      </c>
      <c r="H79" s="23">
        <f>'Рейтинговая таблица организаций'!P81</f>
        <v>100</v>
      </c>
      <c r="I79" s="23">
        <f>'Рейтинговая таблица организаций'!S81</f>
        <v>100</v>
      </c>
      <c r="J79" s="27">
        <f>'Рейтинговая таблица организаций'!T81</f>
        <v>97.6</v>
      </c>
      <c r="K79" s="23">
        <f>'Рейтинговая таблица организаций'!Z81</f>
        <v>100</v>
      </c>
      <c r="L79" s="23">
        <f t="shared" si="1"/>
        <v>98.5</v>
      </c>
      <c r="M79" s="23">
        <f>'Рейтинговая таблица организаций'!AB81</f>
        <v>97</v>
      </c>
      <c r="N79" s="27">
        <f>'Рейтинговая таблица организаций'!AC81</f>
        <v>98.5</v>
      </c>
      <c r="O79" s="23">
        <f>'Рейтинговая таблица организаций'!AH81</f>
        <v>0</v>
      </c>
      <c r="P79" s="24">
        <f>'Рейтинговая таблица организаций'!AI81</f>
        <v>60</v>
      </c>
      <c r="Q79" s="24">
        <f>'Рейтинговая таблица организаций'!AJ81</f>
        <v>93</v>
      </c>
      <c r="R79" s="27">
        <f>'Рейтинговая таблица организаций'!AK81</f>
        <v>51.9</v>
      </c>
      <c r="S79" s="23">
        <f>'Рейтинговая таблица организаций'!AR81</f>
        <v>97</v>
      </c>
      <c r="T79" s="23">
        <f>'Рейтинговая таблица организаций'!AS81</f>
        <v>97</v>
      </c>
      <c r="U79" s="23">
        <f>'Рейтинговая таблица организаций'!AT81</f>
        <v>98</v>
      </c>
      <c r="V79" s="27">
        <f>'Рейтинговая таблица организаций'!AU81</f>
        <v>97.2</v>
      </c>
      <c r="W79" s="23">
        <f>'Рейтинговая таблица организаций'!BB81</f>
        <v>99</v>
      </c>
      <c r="X79" s="23">
        <f>'Рейтинговая таблица организаций'!BC81</f>
        <v>99</v>
      </c>
      <c r="Y79" s="23">
        <f>'Рейтинговая таблица организаций'!BD81</f>
        <v>100</v>
      </c>
      <c r="Z79" s="27">
        <f>'Рейтинговая таблица организаций'!BE81</f>
        <v>99.5</v>
      </c>
      <c r="AA79" s="28">
        <f>'Рейтинговая таблица организаций'!BF81</f>
        <v>88.94</v>
      </c>
    </row>
    <row r="80" spans="1:27">
      <c r="A80" s="25">
        <f>'бланки '!D84</f>
        <v>79</v>
      </c>
      <c r="B80" s="21" t="str">
        <f>'Рейтинговая таблица организаций'!B82</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0" s="25">
        <f>'Рейтинговая таблица организаций'!M82</f>
        <v>100</v>
      </c>
      <c r="D80" s="25">
        <f>'Рейтинговая таблица организаций'!N82</f>
        <v>99</v>
      </c>
      <c r="E80" s="23">
        <f>'Рейтинговая таблица организаций'!Q82</f>
        <v>99</v>
      </c>
      <c r="F80" s="23">
        <f>'Рейтинговая таблица организаций'!R82</f>
        <v>100</v>
      </c>
      <c r="G80" s="23">
        <f>'Рейтинговая таблица организаций'!O82</f>
        <v>100</v>
      </c>
      <c r="H80" s="23">
        <f>'Рейтинговая таблица организаций'!P82</f>
        <v>100</v>
      </c>
      <c r="I80" s="23">
        <f>'Рейтинговая таблица организаций'!S82</f>
        <v>100</v>
      </c>
      <c r="J80" s="27">
        <f>'Рейтинговая таблица организаций'!T82</f>
        <v>99.7</v>
      </c>
      <c r="K80" s="23">
        <f>'Рейтинговая таблица организаций'!Z82</f>
        <v>100</v>
      </c>
      <c r="L80" s="23">
        <f t="shared" si="1"/>
        <v>100</v>
      </c>
      <c r="M80" s="23">
        <f>'Рейтинговая таблица организаций'!AB82</f>
        <v>100</v>
      </c>
      <c r="N80" s="27">
        <f>'Рейтинговая таблица организаций'!AC82</f>
        <v>100</v>
      </c>
      <c r="O80" s="23">
        <f>'Рейтинговая таблица организаций'!AH82</f>
        <v>100</v>
      </c>
      <c r="P80" s="24">
        <f>'Рейтинговая таблица организаций'!AI82</f>
        <v>60</v>
      </c>
      <c r="Q80" s="24">
        <f>'Рейтинговая таблица организаций'!AJ82</f>
        <v>100</v>
      </c>
      <c r="R80" s="27">
        <f>'Рейтинговая таблица организаций'!AK82</f>
        <v>84</v>
      </c>
      <c r="S80" s="23">
        <f>'Рейтинговая таблица организаций'!AR82</f>
        <v>96</v>
      </c>
      <c r="T80" s="23">
        <f>'Рейтинговая таблица организаций'!AS82</f>
        <v>100</v>
      </c>
      <c r="U80" s="23">
        <f>'Рейтинговая таблица организаций'!AT82</f>
        <v>96</v>
      </c>
      <c r="V80" s="27">
        <f>'Рейтинговая таблица организаций'!AU82</f>
        <v>97.6</v>
      </c>
      <c r="W80" s="23">
        <f>'Рейтинговая таблица организаций'!BB82</f>
        <v>100</v>
      </c>
      <c r="X80" s="23">
        <f>'Рейтинговая таблица организаций'!BC82</f>
        <v>100</v>
      </c>
      <c r="Y80" s="23">
        <f>'Рейтинговая таблица организаций'!BD82</f>
        <v>100</v>
      </c>
      <c r="Z80" s="27">
        <f>'Рейтинговая таблица организаций'!BE82</f>
        <v>100</v>
      </c>
      <c r="AA80" s="28">
        <f>'Рейтинговая таблица организаций'!BF82</f>
        <v>96.259999999999991</v>
      </c>
    </row>
    <row r="81" spans="1:27">
      <c r="A81" s="25">
        <f>'бланки '!D85</f>
        <v>80</v>
      </c>
      <c r="B81" s="21" t="str">
        <f>'Рейтинговая таблица организаций'!B83</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1" s="25">
        <f>'Рейтинговая таблица организаций'!M83</f>
        <v>100</v>
      </c>
      <c r="D81" s="25">
        <f>'Рейтинговая таблица организаций'!N83</f>
        <v>93</v>
      </c>
      <c r="E81" s="23">
        <f>'Рейтинговая таблица организаций'!Q83</f>
        <v>96</v>
      </c>
      <c r="F81" s="23">
        <f>'Рейтинговая таблица организаций'!R83</f>
        <v>100</v>
      </c>
      <c r="G81" s="23">
        <f>'Рейтинговая таблица организаций'!O83</f>
        <v>100</v>
      </c>
      <c r="H81" s="23">
        <f>'Рейтинговая таблица организаций'!P83</f>
        <v>100</v>
      </c>
      <c r="I81" s="23">
        <f>'Рейтинговая таблица организаций'!S83</f>
        <v>100</v>
      </c>
      <c r="J81" s="27">
        <f>'Рейтинговая таблица организаций'!T83</f>
        <v>98.8</v>
      </c>
      <c r="K81" s="23">
        <f>'Рейтинговая таблица организаций'!Z83</f>
        <v>100</v>
      </c>
      <c r="L81" s="23">
        <f t="shared" si="1"/>
        <v>98.5</v>
      </c>
      <c r="M81" s="23">
        <f>'Рейтинговая таблица организаций'!AB83</f>
        <v>97</v>
      </c>
      <c r="N81" s="27">
        <f>'Рейтинговая таблица организаций'!AC83</f>
        <v>98.5</v>
      </c>
      <c r="O81" s="23">
        <f>'Рейтинговая таблица организаций'!AH83</f>
        <v>60</v>
      </c>
      <c r="P81" s="24">
        <f>'Рейтинговая таблица организаций'!AI83</f>
        <v>60</v>
      </c>
      <c r="Q81" s="24">
        <f>'Рейтинговая таблица организаций'!AJ83</f>
        <v>96</v>
      </c>
      <c r="R81" s="27">
        <f>'Рейтинговая таблица организаций'!AK83</f>
        <v>70.8</v>
      </c>
      <c r="S81" s="23">
        <f>'Рейтинговая таблица организаций'!AR83</f>
        <v>98</v>
      </c>
      <c r="T81" s="23">
        <f>'Рейтинговая таблица организаций'!AS83</f>
        <v>96</v>
      </c>
      <c r="U81" s="23">
        <f>'Рейтинговая таблица организаций'!AT83</f>
        <v>100</v>
      </c>
      <c r="V81" s="27">
        <f>'Рейтинговая таблица организаций'!AU83</f>
        <v>97.6</v>
      </c>
      <c r="W81" s="23">
        <f>'Рейтинговая таблица организаций'!BB83</f>
        <v>100</v>
      </c>
      <c r="X81" s="23">
        <f>'Рейтинговая таблица организаций'!BC83</f>
        <v>100</v>
      </c>
      <c r="Y81" s="23">
        <f>'Рейтинговая таблица организаций'!BD83</f>
        <v>98</v>
      </c>
      <c r="Z81" s="27">
        <f>'Рейтинговая таблица организаций'!BE83</f>
        <v>99</v>
      </c>
      <c r="AA81" s="28">
        <f>'Рейтинговая таблица организаций'!BF83</f>
        <v>92.940000000000012</v>
      </c>
    </row>
    <row r="82" spans="1:27">
      <c r="A82" s="25">
        <f>'бланки '!D86</f>
        <v>81</v>
      </c>
      <c r="B82" s="21" t="str">
        <f>'Рейтинговая таблица организаций'!B84</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2" s="25">
        <f>'Рейтинговая таблица организаций'!M84</f>
        <v>100</v>
      </c>
      <c r="D82" s="25">
        <f>'Рейтинговая таблица организаций'!N84</f>
        <v>87</v>
      </c>
      <c r="E82" s="23">
        <f>'Рейтинговая таблица организаций'!Q84</f>
        <v>93</v>
      </c>
      <c r="F82" s="23">
        <f>'Рейтинговая таблица организаций'!R84</f>
        <v>100</v>
      </c>
      <c r="G82" s="23">
        <f>'Рейтинговая таблица организаций'!O84</f>
        <v>100</v>
      </c>
      <c r="H82" s="23">
        <f>'Рейтинговая таблица организаций'!P84</f>
        <v>100</v>
      </c>
      <c r="I82" s="23">
        <f>'Рейтинговая таблица организаций'!S84</f>
        <v>100</v>
      </c>
      <c r="J82" s="27">
        <f>'Рейтинговая таблица организаций'!T84</f>
        <v>97.9</v>
      </c>
      <c r="K82" s="23">
        <f>'Рейтинговая таблица организаций'!Z84</f>
        <v>100</v>
      </c>
      <c r="L82" s="23">
        <f t="shared" si="1"/>
        <v>100</v>
      </c>
      <c r="M82" s="23">
        <f>'Рейтинговая таблица организаций'!AB84</f>
        <v>100</v>
      </c>
      <c r="N82" s="27">
        <f>'Рейтинговая таблица организаций'!AC84</f>
        <v>100</v>
      </c>
      <c r="O82" s="23">
        <f>'Рейтинговая таблица организаций'!AH84</f>
        <v>0</v>
      </c>
      <c r="P82" s="24">
        <f>'Рейтинговая таблица организаций'!AI84</f>
        <v>60</v>
      </c>
      <c r="Q82" s="24">
        <f>'Рейтинговая таблица организаций'!AJ84</f>
        <v>100</v>
      </c>
      <c r="R82" s="27">
        <f>'Рейтинговая таблица организаций'!AK84</f>
        <v>54</v>
      </c>
      <c r="S82" s="23">
        <f>'Рейтинговая таблица организаций'!AR84</f>
        <v>100</v>
      </c>
      <c r="T82" s="23">
        <f>'Рейтинговая таблица организаций'!AS84</f>
        <v>100</v>
      </c>
      <c r="U82" s="23">
        <f>'Рейтинговая таблица организаций'!AT84</f>
        <v>100</v>
      </c>
      <c r="V82" s="27">
        <f>'Рейтинговая таблица организаций'!AU84</f>
        <v>100</v>
      </c>
      <c r="W82" s="23">
        <f>'Рейтинговая таблица организаций'!BB84</f>
        <v>100</v>
      </c>
      <c r="X82" s="23">
        <f>'Рейтинговая таблица организаций'!BC84</f>
        <v>100</v>
      </c>
      <c r="Y82" s="23">
        <f>'Рейтинговая таблица организаций'!BD84</f>
        <v>100</v>
      </c>
      <c r="Z82" s="27">
        <f>'Рейтинговая таблица организаций'!BE84</f>
        <v>100</v>
      </c>
      <c r="AA82" s="28">
        <f>'Рейтинговая таблица организаций'!BF84</f>
        <v>90.38</v>
      </c>
    </row>
    <row r="83" spans="1:27">
      <c r="A83" s="25">
        <f>'бланки '!D87</f>
        <v>82</v>
      </c>
      <c r="B83" s="21" t="str">
        <f>'Рейтинговая таблица организаций'!B85</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3" s="25">
        <f>'Рейтинговая таблица организаций'!M85</f>
        <v>100</v>
      </c>
      <c r="D83" s="25">
        <f>'Рейтинговая таблица организаций'!N85</f>
        <v>65</v>
      </c>
      <c r="E83" s="23">
        <f>'Рейтинговая таблица организаций'!Q85</f>
        <v>82</v>
      </c>
      <c r="F83" s="23">
        <f>'Рейтинговая таблица организаций'!R85</f>
        <v>90</v>
      </c>
      <c r="G83" s="23">
        <f>'Рейтинговая таблица организаций'!O85</f>
        <v>100</v>
      </c>
      <c r="H83" s="23">
        <f>'Рейтинговая таблица организаций'!P85</f>
        <v>100</v>
      </c>
      <c r="I83" s="23">
        <f>'Рейтинговая таблица организаций'!S85</f>
        <v>100</v>
      </c>
      <c r="J83" s="27">
        <f>'Рейтинговая таблица организаций'!T85</f>
        <v>91.6</v>
      </c>
      <c r="K83" s="23">
        <f>'Рейтинговая таблица организаций'!Z85</f>
        <v>100</v>
      </c>
      <c r="L83" s="23">
        <f t="shared" si="1"/>
        <v>100</v>
      </c>
      <c r="M83" s="23">
        <f>'Рейтинговая таблица организаций'!AB85</f>
        <v>100</v>
      </c>
      <c r="N83" s="27">
        <f>'Рейтинговая таблица организаций'!AC85</f>
        <v>100</v>
      </c>
      <c r="O83" s="23">
        <f>'Рейтинговая таблица организаций'!AH85</f>
        <v>0</v>
      </c>
      <c r="P83" s="24">
        <f>'Рейтинговая таблица организаций'!AI85</f>
        <v>40</v>
      </c>
      <c r="Q83" s="24">
        <f>'Рейтинговая таблица организаций'!AJ85</f>
        <v>100</v>
      </c>
      <c r="R83" s="27">
        <f>'Рейтинговая таблица организаций'!AK85</f>
        <v>46</v>
      </c>
      <c r="S83" s="23">
        <f>'Рейтинговая таблица организаций'!AR85</f>
        <v>100</v>
      </c>
      <c r="T83" s="23">
        <f>'Рейтинговая таблица организаций'!AS85</f>
        <v>100</v>
      </c>
      <c r="U83" s="23">
        <f>'Рейтинговая таблица организаций'!AT85</f>
        <v>100</v>
      </c>
      <c r="V83" s="27">
        <f>'Рейтинговая таблица организаций'!AU85</f>
        <v>100</v>
      </c>
      <c r="W83" s="23">
        <f>'Рейтинговая таблица организаций'!BB85</f>
        <v>100</v>
      </c>
      <c r="X83" s="23">
        <f>'Рейтинговая таблица организаций'!BC85</f>
        <v>100</v>
      </c>
      <c r="Y83" s="23">
        <f>'Рейтинговая таблица организаций'!BD85</f>
        <v>100</v>
      </c>
      <c r="Z83" s="27">
        <f>'Рейтинговая таблица организаций'!BE85</f>
        <v>100</v>
      </c>
      <c r="AA83" s="28">
        <f>'Рейтинговая таблица организаций'!BF85</f>
        <v>87.52000000000001</v>
      </c>
    </row>
    <row r="84" spans="1:27">
      <c r="A84" s="25">
        <f>'бланки '!D88</f>
        <v>83</v>
      </c>
      <c r="B84" s="21" t="str">
        <f>'Рейтинговая таблица организаций'!B86</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4" s="25">
        <f>'Рейтинговая таблица организаций'!M86</f>
        <v>100</v>
      </c>
      <c r="D84" s="25">
        <f>'Рейтинговая таблица организаций'!N86</f>
        <v>67</v>
      </c>
      <c r="E84" s="23">
        <f>'Рейтинговая таблица организаций'!Q86</f>
        <v>83</v>
      </c>
      <c r="F84" s="23">
        <f>'Рейтинговая таблица организаций'!R86</f>
        <v>90</v>
      </c>
      <c r="G84" s="23">
        <f>'Рейтинговая таблица организаций'!O86</f>
        <v>100</v>
      </c>
      <c r="H84" s="23">
        <f>'Рейтинговая таблица организаций'!P86</f>
        <v>100</v>
      </c>
      <c r="I84" s="23">
        <f>'Рейтинговая таблица организаций'!S86</f>
        <v>100</v>
      </c>
      <c r="J84" s="27">
        <f>'Рейтинговая таблица организаций'!T86</f>
        <v>91.9</v>
      </c>
      <c r="K84" s="23">
        <f>'Рейтинговая таблица организаций'!Z86</f>
        <v>100</v>
      </c>
      <c r="L84" s="23">
        <f t="shared" si="1"/>
        <v>100</v>
      </c>
      <c r="M84" s="23">
        <f>'Рейтинговая таблица организаций'!AB86</f>
        <v>100</v>
      </c>
      <c r="N84" s="27">
        <f>'Рейтинговая таблица организаций'!AC86</f>
        <v>100</v>
      </c>
      <c r="O84" s="23">
        <f>'Рейтинговая таблица организаций'!AH86</f>
        <v>0</v>
      </c>
      <c r="P84" s="24">
        <f>'Рейтинговая таблица организаций'!AI86</f>
        <v>60</v>
      </c>
      <c r="Q84" s="24">
        <f>'Рейтинговая таблица организаций'!AJ86</f>
        <v>100</v>
      </c>
      <c r="R84" s="27">
        <f>'Рейтинговая таблица организаций'!AK86</f>
        <v>54</v>
      </c>
      <c r="S84" s="23">
        <f>'Рейтинговая таблица организаций'!AR86</f>
        <v>100</v>
      </c>
      <c r="T84" s="23">
        <f>'Рейтинговая таблица организаций'!AS86</f>
        <v>100</v>
      </c>
      <c r="U84" s="23">
        <f>'Рейтинговая таблица организаций'!AT86</f>
        <v>93</v>
      </c>
      <c r="V84" s="27">
        <f>'Рейтинговая таблица организаций'!AU86</f>
        <v>98.6</v>
      </c>
      <c r="W84" s="23">
        <f>'Рейтинговая таблица организаций'!BB86</f>
        <v>100</v>
      </c>
      <c r="X84" s="23">
        <f>'Рейтинговая таблица организаций'!BC86</f>
        <v>100</v>
      </c>
      <c r="Y84" s="23">
        <f>'Рейтинговая таблица организаций'!BD86</f>
        <v>100</v>
      </c>
      <c r="Z84" s="27">
        <f>'Рейтинговая таблица организаций'!BE86</f>
        <v>100</v>
      </c>
      <c r="AA84" s="28">
        <f>'Рейтинговая таблица организаций'!BF86</f>
        <v>88.9</v>
      </c>
    </row>
    <row r="85" spans="1:27">
      <c r="A85" s="25">
        <f>'бланки '!D89</f>
        <v>84</v>
      </c>
      <c r="B85" s="21" t="str">
        <f>'Рейтинговая таблица организаций'!B87</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5" s="25">
        <f>'Рейтинговая таблица организаций'!M87</f>
        <v>100</v>
      </c>
      <c r="D85" s="25">
        <f>'Рейтинговая таблица организаций'!N87</f>
        <v>80</v>
      </c>
      <c r="E85" s="23">
        <f>'Рейтинговая таблица организаций'!Q87</f>
        <v>90</v>
      </c>
      <c r="F85" s="23">
        <f>'Рейтинговая таблица организаций'!R87</f>
        <v>100</v>
      </c>
      <c r="G85" s="23">
        <f>'Рейтинговая таблица организаций'!O87</f>
        <v>100</v>
      </c>
      <c r="H85" s="23">
        <f>'Рейтинговая таблица организаций'!P87</f>
        <v>100</v>
      </c>
      <c r="I85" s="23">
        <f>'Рейтинговая таблица организаций'!S87</f>
        <v>100</v>
      </c>
      <c r="J85" s="27">
        <f>'Рейтинговая таблица организаций'!T87</f>
        <v>97</v>
      </c>
      <c r="K85" s="23">
        <f>'Рейтинговая таблица организаций'!Z87</f>
        <v>100</v>
      </c>
      <c r="L85" s="23">
        <f t="shared" si="1"/>
        <v>100</v>
      </c>
      <c r="M85" s="23">
        <f>'Рейтинговая таблица организаций'!AB87</f>
        <v>100</v>
      </c>
      <c r="N85" s="27">
        <f>'Рейтинговая таблица организаций'!AC87</f>
        <v>100</v>
      </c>
      <c r="O85" s="23">
        <f>'Рейтинговая таблица организаций'!AH87</f>
        <v>0</v>
      </c>
      <c r="P85" s="24">
        <f>'Рейтинговая таблица организаций'!AI87</f>
        <v>60</v>
      </c>
      <c r="Q85" s="24">
        <f>'Рейтинговая таблица организаций'!AJ87</f>
        <v>100</v>
      </c>
      <c r="R85" s="27">
        <f>'Рейтинговая таблица организаций'!AK87</f>
        <v>54</v>
      </c>
      <c r="S85" s="23">
        <f>'Рейтинговая таблица организаций'!AR87</f>
        <v>96</v>
      </c>
      <c r="T85" s="23">
        <f>'Рейтинговая таблица организаций'!AS87</f>
        <v>100</v>
      </c>
      <c r="U85" s="23">
        <f>'Рейтинговая таблица организаций'!AT87</f>
        <v>100</v>
      </c>
      <c r="V85" s="27">
        <f>'Рейтинговая таблица организаций'!AU87</f>
        <v>98.4</v>
      </c>
      <c r="W85" s="23">
        <f>'Рейтинговая таблица организаций'!BB87</f>
        <v>100</v>
      </c>
      <c r="X85" s="23">
        <f>'Рейтинговая таблица организаций'!BC87</f>
        <v>100</v>
      </c>
      <c r="Y85" s="23">
        <f>'Рейтинговая таблица организаций'!BD87</f>
        <v>100</v>
      </c>
      <c r="Z85" s="27">
        <f>'Рейтинговая таблица организаций'!BE87</f>
        <v>100</v>
      </c>
      <c r="AA85" s="28">
        <f>'Рейтинговая таблица организаций'!BF87</f>
        <v>89.88</v>
      </c>
    </row>
    <row r="86" spans="1:27">
      <c r="A86" s="25">
        <f>'бланки '!D90</f>
        <v>85</v>
      </c>
      <c r="B86" s="21" t="str">
        <f>'Рейтинговая таблица организаций'!B88</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6" s="25">
        <f>'Рейтинговая таблица организаций'!M88</f>
        <v>100</v>
      </c>
      <c r="D86" s="25">
        <f>'Рейтинговая таблица организаций'!N88</f>
        <v>66</v>
      </c>
      <c r="E86" s="23">
        <f>'Рейтинговая таблица организаций'!Q88</f>
        <v>83</v>
      </c>
      <c r="F86" s="23">
        <f>'Рейтинговая таблица организаций'!R88</f>
        <v>100</v>
      </c>
      <c r="G86" s="23">
        <f>'Рейтинговая таблица организаций'!O88</f>
        <v>100</v>
      </c>
      <c r="H86" s="23">
        <f>'Рейтинговая таблица организаций'!P88</f>
        <v>100</v>
      </c>
      <c r="I86" s="23">
        <f>'Рейтинговая таблица организаций'!S88</f>
        <v>100</v>
      </c>
      <c r="J86" s="27">
        <f>'Рейтинговая таблица организаций'!T88</f>
        <v>94.9</v>
      </c>
      <c r="K86" s="23">
        <f>'Рейтинговая таблица организаций'!Z88</f>
        <v>100</v>
      </c>
      <c r="L86" s="23">
        <f t="shared" si="1"/>
        <v>100</v>
      </c>
      <c r="M86" s="23">
        <f>'Рейтинговая таблица организаций'!AB88</f>
        <v>100</v>
      </c>
      <c r="N86" s="27">
        <f>'Рейтинговая таблица организаций'!AC88</f>
        <v>100</v>
      </c>
      <c r="O86" s="23">
        <f>'Рейтинговая таблица организаций'!AH88</f>
        <v>0</v>
      </c>
      <c r="P86" s="24">
        <f>'Рейтинговая таблица организаций'!AI88</f>
        <v>40</v>
      </c>
      <c r="Q86" s="24">
        <f>'Рейтинговая таблица организаций'!AJ88</f>
        <v>100</v>
      </c>
      <c r="R86" s="27">
        <f>'Рейтинговая таблица организаций'!AK88</f>
        <v>46</v>
      </c>
      <c r="S86" s="23">
        <f>'Рейтинговая таблица организаций'!AR88</f>
        <v>100</v>
      </c>
      <c r="T86" s="23">
        <f>'Рейтинговая таблица организаций'!AS88</f>
        <v>100</v>
      </c>
      <c r="U86" s="23">
        <f>'Рейтинговая таблица организаций'!AT88</f>
        <v>100</v>
      </c>
      <c r="V86" s="27">
        <f>'Рейтинговая таблица организаций'!AU88</f>
        <v>100</v>
      </c>
      <c r="W86" s="23">
        <f>'Рейтинговая таблица организаций'!BB88</f>
        <v>100</v>
      </c>
      <c r="X86" s="23">
        <f>'Рейтинговая таблица организаций'!BC88</f>
        <v>100</v>
      </c>
      <c r="Y86" s="23">
        <f>'Рейтинговая таблица организаций'!BD88</f>
        <v>100</v>
      </c>
      <c r="Z86" s="27">
        <f>'Рейтинговая таблица организаций'!BE88</f>
        <v>100</v>
      </c>
      <c r="AA86" s="28">
        <f>'Рейтинговая таблица организаций'!BF88</f>
        <v>88.179999999999993</v>
      </c>
    </row>
    <row r="87" spans="1:27">
      <c r="A87" s="25">
        <f>'бланки '!D91</f>
        <v>86</v>
      </c>
      <c r="B87" s="21" t="str">
        <f>'Рейтинговая таблица организаций'!B89</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7" s="25">
        <f>'Рейтинговая таблица организаций'!M89</f>
        <v>100</v>
      </c>
      <c r="D87" s="25">
        <f>'Рейтинговая таблица организаций'!N89</f>
        <v>100</v>
      </c>
      <c r="E87" s="23">
        <f>'Рейтинговая таблица организаций'!Q89</f>
        <v>100</v>
      </c>
      <c r="F87" s="23">
        <f>'Рейтинговая таблица организаций'!R89</f>
        <v>100</v>
      </c>
      <c r="G87" s="23">
        <f>'Рейтинговая таблица организаций'!O89</f>
        <v>100</v>
      </c>
      <c r="H87" s="23">
        <f>'Рейтинговая таблица организаций'!P89</f>
        <v>96</v>
      </c>
      <c r="I87" s="23">
        <f>'Рейтинговая таблица организаций'!S89</f>
        <v>98</v>
      </c>
      <c r="J87" s="27">
        <f>'Рейтинговая таблица организаций'!T89</f>
        <v>99.2</v>
      </c>
      <c r="K87" s="23">
        <f>'Рейтинговая таблица организаций'!Z89</f>
        <v>100</v>
      </c>
      <c r="L87" s="23">
        <f t="shared" si="1"/>
        <v>98</v>
      </c>
      <c r="M87" s="23">
        <f>'Рейтинговая таблица организаций'!AB89</f>
        <v>96</v>
      </c>
      <c r="N87" s="27">
        <f>'Рейтинговая таблица организаций'!AC89</f>
        <v>98</v>
      </c>
      <c r="O87" s="23">
        <f>'Рейтинговая таблица организаций'!AH89</f>
        <v>80</v>
      </c>
      <c r="P87" s="24">
        <f>'Рейтинговая таблица организаций'!AI89</f>
        <v>100</v>
      </c>
      <c r="Q87" s="24">
        <f>'Рейтинговая таблица организаций'!AJ89</f>
        <v>100</v>
      </c>
      <c r="R87" s="27">
        <f>'Рейтинговая таблица организаций'!AK89</f>
        <v>94</v>
      </c>
      <c r="S87" s="23">
        <f>'Рейтинговая таблица организаций'!AR89</f>
        <v>96</v>
      </c>
      <c r="T87" s="23">
        <f>'Рейтинговая таблица организаций'!AS89</f>
        <v>96</v>
      </c>
      <c r="U87" s="23">
        <f>'Рейтинговая таблица организаций'!AT89</f>
        <v>97</v>
      </c>
      <c r="V87" s="27">
        <f>'Рейтинговая таблица организаций'!AU89</f>
        <v>96.2</v>
      </c>
      <c r="W87" s="23">
        <f>'Рейтинговая таблица организаций'!BB89</f>
        <v>96</v>
      </c>
      <c r="X87" s="23">
        <f>'Рейтинговая таблица организаций'!BC89</f>
        <v>95</v>
      </c>
      <c r="Y87" s="23">
        <f>'Рейтинговая таблица организаций'!BD89</f>
        <v>97</v>
      </c>
      <c r="Z87" s="27">
        <f>'Рейтинговая таблица организаций'!BE89</f>
        <v>96.3</v>
      </c>
      <c r="AA87" s="28">
        <f>'Рейтинговая таблица организаций'!BF89</f>
        <v>96.74</v>
      </c>
    </row>
    <row r="88" spans="1:27">
      <c r="A88" s="25">
        <f>'бланки '!D92</f>
        <v>87</v>
      </c>
      <c r="B88" s="21" t="str">
        <f>'Рейтинговая таблица организаций'!B90</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88" s="25">
        <f>'Рейтинговая таблица организаций'!M90</f>
        <v>100</v>
      </c>
      <c r="D88" s="25">
        <f>'Рейтинговая таблица организаций'!N90</f>
        <v>72</v>
      </c>
      <c r="E88" s="23">
        <f>'Рейтинговая таблица организаций'!Q90</f>
        <v>86</v>
      </c>
      <c r="F88" s="23">
        <f>'Рейтинговая таблица организаций'!R90</f>
        <v>100</v>
      </c>
      <c r="G88" s="23">
        <f>'Рейтинговая таблица организаций'!O90</f>
        <v>100</v>
      </c>
      <c r="H88" s="23">
        <f>'Рейтинговая таблица организаций'!P90</f>
        <v>100</v>
      </c>
      <c r="I88" s="23">
        <f>'Рейтинговая таблица организаций'!S90</f>
        <v>100</v>
      </c>
      <c r="J88" s="27">
        <f>'Рейтинговая таблица организаций'!T90</f>
        <v>95.8</v>
      </c>
      <c r="K88" s="23">
        <f>'Рейтинговая таблица организаций'!Z90</f>
        <v>100</v>
      </c>
      <c r="L88" s="23">
        <f t="shared" si="1"/>
        <v>100</v>
      </c>
      <c r="M88" s="23">
        <f>'Рейтинговая таблица организаций'!AB90</f>
        <v>100</v>
      </c>
      <c r="N88" s="27">
        <f>'Рейтинговая таблица организаций'!AC90</f>
        <v>100</v>
      </c>
      <c r="O88" s="23">
        <f>'Рейтинговая таблица организаций'!AH90</f>
        <v>0</v>
      </c>
      <c r="P88" s="24">
        <f>'Рейтинговая таблица организаций'!AI90</f>
        <v>60</v>
      </c>
      <c r="Q88" s="24">
        <f>'Рейтинговая таблица организаций'!AJ90</f>
        <v>100</v>
      </c>
      <c r="R88" s="27">
        <f>'Рейтинговая таблица организаций'!AK90</f>
        <v>54</v>
      </c>
      <c r="S88" s="23">
        <f>'Рейтинговая таблица организаций'!AR90</f>
        <v>100</v>
      </c>
      <c r="T88" s="23">
        <f>'Рейтинговая таблица организаций'!AS90</f>
        <v>100</v>
      </c>
      <c r="U88" s="23">
        <f>'Рейтинговая таблица организаций'!AT90</f>
        <v>100</v>
      </c>
      <c r="V88" s="27">
        <f>'Рейтинговая таблица организаций'!AU90</f>
        <v>100</v>
      </c>
      <c r="W88" s="23">
        <f>'Рейтинговая таблица организаций'!BB90</f>
        <v>100</v>
      </c>
      <c r="X88" s="23">
        <f>'Рейтинговая таблица организаций'!BC90</f>
        <v>100</v>
      </c>
      <c r="Y88" s="23">
        <f>'Рейтинговая таблица организаций'!BD90</f>
        <v>100</v>
      </c>
      <c r="Z88" s="27">
        <f>'Рейтинговая таблица организаций'!BE90</f>
        <v>100</v>
      </c>
      <c r="AA88" s="28">
        <f>'Рейтинговая таблица организаций'!BF90</f>
        <v>89.960000000000008</v>
      </c>
    </row>
    <row r="89" spans="1:27">
      <c r="A89" s="25">
        <f>'бланки '!D93</f>
        <v>88</v>
      </c>
      <c r="B89" s="21" t="str">
        <f>'Рейтинговая таблица организаций'!B91</f>
        <v>Муниципальное бюджетное общеобразовательное учреждение «Ломецкая средняя общеобразовательная школа» Залегощенского района Орловской области</v>
      </c>
      <c r="C89" s="25">
        <f>'Рейтинговая таблица организаций'!M91</f>
        <v>100</v>
      </c>
      <c r="D89" s="25">
        <f>'Рейтинговая таблица организаций'!N91</f>
        <v>91</v>
      </c>
      <c r="E89" s="23">
        <f>'Рейтинговая таблица организаций'!Q91</f>
        <v>95</v>
      </c>
      <c r="F89" s="23">
        <f>'Рейтинговая таблица организаций'!R91</f>
        <v>100</v>
      </c>
      <c r="G89" s="23">
        <f>'Рейтинговая таблица организаций'!O91</f>
        <v>100</v>
      </c>
      <c r="H89" s="23">
        <f>'Рейтинговая таблица организаций'!P91</f>
        <v>100</v>
      </c>
      <c r="I89" s="23">
        <f>'Рейтинговая таблица организаций'!S91</f>
        <v>100</v>
      </c>
      <c r="J89" s="27">
        <f>'Рейтинговая таблица организаций'!T91</f>
        <v>98.5</v>
      </c>
      <c r="K89" s="23">
        <f>'Рейтинговая таблица организаций'!Z91</f>
        <v>100</v>
      </c>
      <c r="L89" s="23">
        <f t="shared" si="1"/>
        <v>100</v>
      </c>
      <c r="M89" s="23">
        <f>'Рейтинговая таблица организаций'!AB91</f>
        <v>100</v>
      </c>
      <c r="N89" s="27">
        <f>'Рейтинговая таблица организаций'!AC91</f>
        <v>100</v>
      </c>
      <c r="O89" s="23">
        <f>'Рейтинговая таблица организаций'!AH91</f>
        <v>20</v>
      </c>
      <c r="P89" s="24">
        <f>'Рейтинговая таблица организаций'!AI91</f>
        <v>60</v>
      </c>
      <c r="Q89" s="24">
        <f>'Рейтинговая таблица организаций'!AJ91</f>
        <v>94</v>
      </c>
      <c r="R89" s="27">
        <f>'Рейтинговая таблица организаций'!AK91</f>
        <v>58.2</v>
      </c>
      <c r="S89" s="23">
        <f>'Рейтинговая таблица организаций'!AR91</f>
        <v>100</v>
      </c>
      <c r="T89" s="23">
        <f>'Рейтинговая таблица организаций'!AS91</f>
        <v>100</v>
      </c>
      <c r="U89" s="23">
        <f>'Рейтинговая таблица организаций'!AT91</f>
        <v>100</v>
      </c>
      <c r="V89" s="27">
        <f>'Рейтинговая таблица организаций'!AU91</f>
        <v>100</v>
      </c>
      <c r="W89" s="23">
        <f>'Рейтинговая таблица организаций'!BB91</f>
        <v>100</v>
      </c>
      <c r="X89" s="23">
        <f>'Рейтинговая таблица организаций'!BC91</f>
        <v>96</v>
      </c>
      <c r="Y89" s="23">
        <f>'Рейтинговая таблица организаций'!BD91</f>
        <v>100</v>
      </c>
      <c r="Z89" s="27">
        <f>'Рейтинговая таблица организаций'!BE91</f>
        <v>99.2</v>
      </c>
      <c r="AA89" s="28">
        <f>'Рейтинговая таблица организаций'!BF91</f>
        <v>91.179999999999993</v>
      </c>
    </row>
    <row r="90" spans="1:27">
      <c r="A90" s="25">
        <f>'бланки '!D94</f>
        <v>89</v>
      </c>
      <c r="B90" s="21" t="str">
        <f>'Рейтинговая таблица организаций'!B92</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0" s="25">
        <f>'Рейтинговая таблица организаций'!M92</f>
        <v>100</v>
      </c>
      <c r="D90" s="25">
        <f>'Рейтинговая таблица организаций'!N92</f>
        <v>89</v>
      </c>
      <c r="E90" s="23">
        <f>'Рейтинговая таблица организаций'!Q92</f>
        <v>94</v>
      </c>
      <c r="F90" s="23">
        <f>'Рейтинговая таблица организаций'!R92</f>
        <v>100</v>
      </c>
      <c r="G90" s="23">
        <f>'Рейтинговая таблица организаций'!O92</f>
        <v>100</v>
      </c>
      <c r="H90" s="23">
        <f>'Рейтинговая таблица организаций'!P92</f>
        <v>100</v>
      </c>
      <c r="I90" s="23">
        <f>'Рейтинговая таблица организаций'!S92</f>
        <v>100</v>
      </c>
      <c r="J90" s="27">
        <f>'Рейтинговая таблица организаций'!T92</f>
        <v>98.2</v>
      </c>
      <c r="K90" s="23">
        <f>'Рейтинговая таблица организаций'!Z92</f>
        <v>100</v>
      </c>
      <c r="L90" s="23">
        <f t="shared" si="1"/>
        <v>100</v>
      </c>
      <c r="M90" s="23">
        <f>'Рейтинговая таблица организаций'!AB92</f>
        <v>100</v>
      </c>
      <c r="N90" s="27">
        <f>'Рейтинговая таблица организаций'!AC92</f>
        <v>100</v>
      </c>
      <c r="O90" s="23">
        <f>'Рейтинговая таблица организаций'!AH92</f>
        <v>0</v>
      </c>
      <c r="P90" s="24">
        <f>'Рейтинговая таблица организаций'!AI92</f>
        <v>60</v>
      </c>
      <c r="Q90" s="24">
        <f>'Рейтинговая таблица организаций'!AJ92</f>
        <v>92</v>
      </c>
      <c r="R90" s="27">
        <f>'Рейтинговая таблица организаций'!AK92</f>
        <v>51.6</v>
      </c>
      <c r="S90" s="23">
        <f>'Рейтинговая таблица организаций'!AR92</f>
        <v>100</v>
      </c>
      <c r="T90" s="23">
        <f>'Рейтинговая таблица организаций'!AS92</f>
        <v>100</v>
      </c>
      <c r="U90" s="23">
        <f>'Рейтинговая таблица организаций'!AT92</f>
        <v>100</v>
      </c>
      <c r="V90" s="27">
        <f>'Рейтинговая таблица организаций'!AU92</f>
        <v>100</v>
      </c>
      <c r="W90" s="23">
        <f>'Рейтинговая таблица организаций'!BB92</f>
        <v>100</v>
      </c>
      <c r="X90" s="23">
        <f>'Рейтинговая таблица организаций'!BC92</f>
        <v>100</v>
      </c>
      <c r="Y90" s="23">
        <f>'Рейтинговая таблица организаций'!BD92</f>
        <v>100</v>
      </c>
      <c r="Z90" s="27">
        <f>'Рейтинговая таблица организаций'!BE92</f>
        <v>100</v>
      </c>
      <c r="AA90" s="28">
        <f>'Рейтинговая таблица организаций'!BF92</f>
        <v>89.96</v>
      </c>
    </row>
    <row r="91" spans="1:27">
      <c r="A91" s="25">
        <f>'бланки '!D95</f>
        <v>90</v>
      </c>
      <c r="B91" s="21" t="str">
        <f>'Рейтинговая таблица организаций'!B93</f>
        <v>Муниципальное бюджетное общеобразовательное учреждение города Мценска «Средняя общеобразовательная школа № 2»</v>
      </c>
      <c r="C91" s="25">
        <f>'Рейтинговая таблица организаций'!M93</f>
        <v>100</v>
      </c>
      <c r="D91" s="25">
        <f>'Рейтинговая таблица организаций'!N93</f>
        <v>97</v>
      </c>
      <c r="E91" s="23">
        <f>'Рейтинговая таблица организаций'!Q93</f>
        <v>98</v>
      </c>
      <c r="F91" s="23">
        <f>'Рейтинговая таблица организаций'!R93</f>
        <v>100</v>
      </c>
      <c r="G91" s="23">
        <f>'Рейтинговая таблица организаций'!O93</f>
        <v>100</v>
      </c>
      <c r="H91" s="23">
        <f>'Рейтинговая таблица организаций'!P93</f>
        <v>99</v>
      </c>
      <c r="I91" s="23">
        <f>'Рейтинговая таблица организаций'!S93</f>
        <v>99</v>
      </c>
      <c r="J91" s="27">
        <f>'Рейтинговая таблица организаций'!T93</f>
        <v>99</v>
      </c>
      <c r="K91" s="23">
        <f>'Рейтинговая таблица организаций'!Z93</f>
        <v>100</v>
      </c>
      <c r="L91" s="23">
        <f t="shared" si="1"/>
        <v>98</v>
      </c>
      <c r="M91" s="23">
        <f>'Рейтинговая таблица организаций'!AB93</f>
        <v>96</v>
      </c>
      <c r="N91" s="27">
        <f>'Рейтинговая таблица организаций'!AC93</f>
        <v>98</v>
      </c>
      <c r="O91" s="23">
        <f>'Рейтинговая таблица организаций'!AH93</f>
        <v>20</v>
      </c>
      <c r="P91" s="24">
        <f>'Рейтинговая таблица организаций'!AI93</f>
        <v>60</v>
      </c>
      <c r="Q91" s="24">
        <f>'Рейтинговая таблица организаций'!AJ93</f>
        <v>92</v>
      </c>
      <c r="R91" s="27">
        <f>'Рейтинговая таблица организаций'!AK93</f>
        <v>57.6</v>
      </c>
      <c r="S91" s="23">
        <f>'Рейтинговая таблица организаций'!AR93</f>
        <v>100</v>
      </c>
      <c r="T91" s="23">
        <f>'Рейтинговая таблица организаций'!AS93</f>
        <v>98</v>
      </c>
      <c r="U91" s="23">
        <f>'Рейтинговая таблица организаций'!AT93</f>
        <v>99</v>
      </c>
      <c r="V91" s="27">
        <f>'Рейтинговая таблица организаций'!AU93</f>
        <v>99</v>
      </c>
      <c r="W91" s="23">
        <f>'Рейтинговая таблица организаций'!BB93</f>
        <v>98</v>
      </c>
      <c r="X91" s="23">
        <f>'Рейтинговая таблица организаций'!BC93</f>
        <v>98</v>
      </c>
      <c r="Y91" s="23">
        <f>'Рейтинговая таблица организаций'!BD93</f>
        <v>98</v>
      </c>
      <c r="Z91" s="27">
        <f>'Рейтинговая таблица организаций'!BE93</f>
        <v>98</v>
      </c>
      <c r="AA91" s="28">
        <f>'Рейтинговая таблица организаций'!BF93</f>
        <v>90.320000000000007</v>
      </c>
    </row>
    <row r="92" spans="1:27">
      <c r="A92" s="25">
        <f>'бланки '!D96</f>
        <v>91</v>
      </c>
      <c r="B92" s="21" t="str">
        <f>'Рейтинговая таблица организаций'!B94</f>
        <v>Муниципальное бюджетное общеобразовательное учреждение города Мценска «Средняя общеобразовательная школа № 9»</v>
      </c>
      <c r="C92" s="25">
        <f>'Рейтинговая таблица организаций'!M94</f>
        <v>100</v>
      </c>
      <c r="D92" s="25">
        <f>'Рейтинговая таблица организаций'!N94</f>
        <v>96</v>
      </c>
      <c r="E92" s="23">
        <f>'Рейтинговая таблица организаций'!Q94</f>
        <v>98</v>
      </c>
      <c r="F92" s="23">
        <f>'Рейтинговая таблица организаций'!R94</f>
        <v>100</v>
      </c>
      <c r="G92" s="23">
        <f>'Рейтинговая таблица организаций'!O94</f>
        <v>97</v>
      </c>
      <c r="H92" s="23">
        <f>'Рейтинговая таблица организаций'!P94</f>
        <v>96</v>
      </c>
      <c r="I92" s="23">
        <f>'Рейтинговая таблица организаций'!S94</f>
        <v>96</v>
      </c>
      <c r="J92" s="27">
        <f>'Рейтинговая таблица организаций'!T94</f>
        <v>97.8</v>
      </c>
      <c r="K92" s="23">
        <f>'Рейтинговая таблица организаций'!Z94</f>
        <v>100</v>
      </c>
      <c r="L92" s="23">
        <f t="shared" si="1"/>
        <v>98.5</v>
      </c>
      <c r="M92" s="23">
        <f>'Рейтинговая таблица организаций'!AB94</f>
        <v>97</v>
      </c>
      <c r="N92" s="27">
        <f>'Рейтинговая таблица организаций'!AC94</f>
        <v>98.5</v>
      </c>
      <c r="O92" s="23">
        <f>'Рейтинговая таблица организаций'!AH94</f>
        <v>80</v>
      </c>
      <c r="P92" s="24">
        <f>'Рейтинговая таблица организаций'!AI94</f>
        <v>100</v>
      </c>
      <c r="Q92" s="24">
        <f>'Рейтинговая таблица организаций'!AJ94</f>
        <v>94</v>
      </c>
      <c r="R92" s="27">
        <f>'Рейтинговая таблица организаций'!AK94</f>
        <v>92.2</v>
      </c>
      <c r="S92" s="23">
        <f>'Рейтинговая таблица организаций'!AR94</f>
        <v>97</v>
      </c>
      <c r="T92" s="23">
        <f>'Рейтинговая таблица организаций'!AS94</f>
        <v>97</v>
      </c>
      <c r="U92" s="23">
        <f>'Рейтинговая таблица организаций'!AT94</f>
        <v>98</v>
      </c>
      <c r="V92" s="27">
        <f>'Рейтинговая таблица организаций'!AU94</f>
        <v>97.2</v>
      </c>
      <c r="W92" s="23">
        <f>'Рейтинговая таблица организаций'!BB94</f>
        <v>95</v>
      </c>
      <c r="X92" s="23">
        <f>'Рейтинговая таблица организаций'!BC94</f>
        <v>97</v>
      </c>
      <c r="Y92" s="23">
        <f>'Рейтинговая таблица организаций'!BD94</f>
        <v>95</v>
      </c>
      <c r="Z92" s="27">
        <f>'Рейтинговая таблица организаций'!BE94</f>
        <v>95.4</v>
      </c>
      <c r="AA92" s="28">
        <f>'Рейтинговая таблица организаций'!BF94</f>
        <v>96.22</v>
      </c>
    </row>
    <row r="93" spans="1:27">
      <c r="A93" s="25">
        <f>'бланки '!D97</f>
        <v>92</v>
      </c>
      <c r="B93" s="21" t="str">
        <f>'Рейтинговая таблица организаций'!B95</f>
        <v>Муниципальное бюджетное общеобразовательное учреждение города Мценска «Средняя общеобразовательная школа № 1»</v>
      </c>
      <c r="C93" s="25">
        <f>'Рейтинговая таблица организаций'!M95</f>
        <v>100</v>
      </c>
      <c r="D93" s="25">
        <f>'Рейтинговая таблица организаций'!N95</f>
        <v>100</v>
      </c>
      <c r="E93" s="23">
        <f>'Рейтинговая таблица организаций'!Q95</f>
        <v>100</v>
      </c>
      <c r="F93" s="23">
        <f>'Рейтинговая таблица организаций'!R95</f>
        <v>100</v>
      </c>
      <c r="G93" s="23">
        <f>'Рейтинговая таблица организаций'!O95</f>
        <v>97</v>
      </c>
      <c r="H93" s="23">
        <f>'Рейтинговая таблица организаций'!P95</f>
        <v>97</v>
      </c>
      <c r="I93" s="23">
        <f>'Рейтинговая таблица организаций'!S95</f>
        <v>97</v>
      </c>
      <c r="J93" s="27">
        <f>'Рейтинговая таблица организаций'!T95</f>
        <v>98.8</v>
      </c>
      <c r="K93" s="23">
        <f>'Рейтинговая таблица организаций'!Z95</f>
        <v>100</v>
      </c>
      <c r="L93" s="23">
        <f t="shared" si="1"/>
        <v>99</v>
      </c>
      <c r="M93" s="23">
        <f>'Рейтинговая таблица организаций'!AB95</f>
        <v>98</v>
      </c>
      <c r="N93" s="27">
        <f>'Рейтинговая таблица организаций'!AC95</f>
        <v>99</v>
      </c>
      <c r="O93" s="23">
        <f>'Рейтинговая таблица организаций'!AH95</f>
        <v>0</v>
      </c>
      <c r="P93" s="24">
        <f>'Рейтинговая таблица организаций'!AI95</f>
        <v>60</v>
      </c>
      <c r="Q93" s="24">
        <f>'Рейтинговая таблица организаций'!AJ95</f>
        <v>97</v>
      </c>
      <c r="R93" s="27">
        <f>'Рейтинговая таблица организаций'!AK95</f>
        <v>53.1</v>
      </c>
      <c r="S93" s="23">
        <f>'Рейтинговая таблица организаций'!AR95</f>
        <v>100</v>
      </c>
      <c r="T93" s="23">
        <f>'Рейтинговая таблица организаций'!AS95</f>
        <v>98</v>
      </c>
      <c r="U93" s="23">
        <f>'Рейтинговая таблица организаций'!AT95</f>
        <v>97</v>
      </c>
      <c r="V93" s="27">
        <f>'Рейтинговая таблица организаций'!AU95</f>
        <v>98.6</v>
      </c>
      <c r="W93" s="23">
        <f>'Рейтинговая таблица организаций'!BB95</f>
        <v>97</v>
      </c>
      <c r="X93" s="23">
        <f>'Рейтинговая таблица организаций'!BC95</f>
        <v>96</v>
      </c>
      <c r="Y93" s="23">
        <f>'Рейтинговая таблица организаций'!BD95</f>
        <v>96</v>
      </c>
      <c r="Z93" s="27">
        <f>'Рейтинговая таблица организаций'!BE95</f>
        <v>96.3</v>
      </c>
      <c r="AA93" s="28">
        <f>'Рейтинговая таблица организаций'!BF95</f>
        <v>89.16</v>
      </c>
    </row>
    <row r="94" spans="1:27">
      <c r="A94" s="25">
        <f>'бланки '!D98</f>
        <v>93</v>
      </c>
      <c r="B94" s="21" t="str">
        <f>'Рейтинговая таблица организаций'!B96</f>
        <v>Муниципальное бюджетное общеобразовательное учреждение города Мценска «Средняя общеобразовательная школа № 7»</v>
      </c>
      <c r="C94" s="25">
        <f>'Рейтинговая таблица организаций'!M96</f>
        <v>100</v>
      </c>
      <c r="D94" s="25">
        <f>'Рейтинговая таблица организаций'!N96</f>
        <v>95</v>
      </c>
      <c r="E94" s="23">
        <f>'Рейтинговая таблица организаций'!Q96</f>
        <v>97</v>
      </c>
      <c r="F94" s="23">
        <f>'Рейтинговая таблица организаций'!R96</f>
        <v>100</v>
      </c>
      <c r="G94" s="23">
        <f>'Рейтинговая таблица организаций'!O96</f>
        <v>95</v>
      </c>
      <c r="H94" s="23">
        <f>'Рейтинговая таблица организаций'!P96</f>
        <v>97</v>
      </c>
      <c r="I94" s="23">
        <f>'Рейтинговая таблица организаций'!S96</f>
        <v>96</v>
      </c>
      <c r="J94" s="27">
        <f>'Рейтинговая таблица организаций'!T96</f>
        <v>97.5</v>
      </c>
      <c r="K94" s="23">
        <f>'Рейтинговая таблица организаций'!Z96</f>
        <v>100</v>
      </c>
      <c r="L94" s="23">
        <f t="shared" si="1"/>
        <v>98</v>
      </c>
      <c r="M94" s="23">
        <f>'Рейтинговая таблица организаций'!AB96</f>
        <v>96</v>
      </c>
      <c r="N94" s="27">
        <f>'Рейтинговая таблица организаций'!AC96</f>
        <v>98</v>
      </c>
      <c r="O94" s="23">
        <f>'Рейтинговая таблица организаций'!AH96</f>
        <v>40</v>
      </c>
      <c r="P94" s="24">
        <f>'Рейтинговая таблица организаций'!AI96</f>
        <v>60</v>
      </c>
      <c r="Q94" s="24">
        <f>'Рейтинговая таблица организаций'!AJ96</f>
        <v>85</v>
      </c>
      <c r="R94" s="27">
        <f>'Рейтинговая таблица организаций'!AK96</f>
        <v>61.5</v>
      </c>
      <c r="S94" s="23">
        <f>'Рейтинговая таблица организаций'!AR96</f>
        <v>97</v>
      </c>
      <c r="T94" s="23">
        <f>'Рейтинговая таблица организаций'!AS96</f>
        <v>96</v>
      </c>
      <c r="U94" s="23">
        <f>'Рейтинговая таблица организаций'!AT96</f>
        <v>95</v>
      </c>
      <c r="V94" s="27">
        <f>'Рейтинговая таблица организаций'!AU96</f>
        <v>96.2</v>
      </c>
      <c r="W94" s="23">
        <f>'Рейтинговая таблица организаций'!BB96</f>
        <v>98</v>
      </c>
      <c r="X94" s="23">
        <f>'Рейтинговая таблица организаций'!BC96</f>
        <v>95</v>
      </c>
      <c r="Y94" s="23">
        <f>'Рейтинговая таблица организаций'!BD96</f>
        <v>100</v>
      </c>
      <c r="Z94" s="27">
        <f>'Рейтинговая таблица организаций'!BE96</f>
        <v>98.4</v>
      </c>
      <c r="AA94" s="28">
        <f>'Рейтинговая таблица организаций'!BF96</f>
        <v>90.320000000000007</v>
      </c>
    </row>
    <row r="95" spans="1:27">
      <c r="A95" s="25">
        <f>'бланки '!D99</f>
        <v>94</v>
      </c>
      <c r="B95" s="21" t="str">
        <f>'Рейтинговая таблица организаций'!B97</f>
        <v>Муниципальное бюджетное общеобразовательное учреждение города Мценска «Средняя общеобразовательная школа № 4»</v>
      </c>
      <c r="C95" s="25">
        <f>'Рейтинговая таблица организаций'!M97</f>
        <v>100</v>
      </c>
      <c r="D95" s="25">
        <f>'Рейтинговая таблица организаций'!N97</f>
        <v>98</v>
      </c>
      <c r="E95" s="23">
        <f>'Рейтинговая таблица организаций'!Q97</f>
        <v>99</v>
      </c>
      <c r="F95" s="23">
        <f>'Рейтинговая таблица организаций'!R97</f>
        <v>100</v>
      </c>
      <c r="G95" s="23">
        <f>'Рейтинговая таблица организаций'!O97</f>
        <v>99</v>
      </c>
      <c r="H95" s="23">
        <f>'Рейтинговая таблица организаций'!P97</f>
        <v>96</v>
      </c>
      <c r="I95" s="23">
        <f>'Рейтинговая таблица организаций'!S97</f>
        <v>97</v>
      </c>
      <c r="J95" s="27">
        <f>'Рейтинговая таблица организаций'!T97</f>
        <v>98.5</v>
      </c>
      <c r="K95" s="23">
        <f>'Рейтинговая таблица организаций'!Z97</f>
        <v>100</v>
      </c>
      <c r="L95" s="23">
        <f t="shared" si="1"/>
        <v>99</v>
      </c>
      <c r="M95" s="23">
        <f>'Рейтинговая таблица организаций'!AB97</f>
        <v>98</v>
      </c>
      <c r="N95" s="27">
        <f>'Рейтинговая таблица организаций'!AC97</f>
        <v>99</v>
      </c>
      <c r="O95" s="23">
        <f>'Рейтинговая таблица организаций'!AH97</f>
        <v>0</v>
      </c>
      <c r="P95" s="24">
        <f>'Рейтинговая таблица организаций'!AI97</f>
        <v>60</v>
      </c>
      <c r="Q95" s="24">
        <f>'Рейтинговая таблица организаций'!AJ97</f>
        <v>87</v>
      </c>
      <c r="R95" s="27">
        <f>'Рейтинговая таблица организаций'!AK97</f>
        <v>50.1</v>
      </c>
      <c r="S95" s="23">
        <f>'Рейтинговая таблица организаций'!AR97</f>
        <v>98</v>
      </c>
      <c r="T95" s="23">
        <f>'Рейтинговая таблица организаций'!AS97</f>
        <v>95</v>
      </c>
      <c r="U95" s="23">
        <f>'Рейтинговая таблица организаций'!AT97</f>
        <v>98</v>
      </c>
      <c r="V95" s="27">
        <f>'Рейтинговая таблица организаций'!AU97</f>
        <v>96.8</v>
      </c>
      <c r="W95" s="23">
        <f>'Рейтинговая таблица организаций'!BB97</f>
        <v>100</v>
      </c>
      <c r="X95" s="23">
        <f>'Рейтинговая таблица организаций'!BC97</f>
        <v>98</v>
      </c>
      <c r="Y95" s="23">
        <f>'Рейтинговая таблица организаций'!BD97</f>
        <v>100</v>
      </c>
      <c r="Z95" s="27">
        <f>'Рейтинговая таблица организаций'!BE97</f>
        <v>99.6</v>
      </c>
      <c r="AA95" s="28">
        <f>'Рейтинговая таблица организаций'!BF97</f>
        <v>88.8</v>
      </c>
    </row>
    <row r="96" spans="1:27">
      <c r="A96" s="25">
        <f>'бланки '!D100</f>
        <v>95</v>
      </c>
      <c r="B96" s="21" t="str">
        <f>'Рейтинговая таблица организаций'!B98</f>
        <v>Муниципальное бюджетное общеобразовательное учреждение города Мценска «Средняя общеобразовательная школа № 3»</v>
      </c>
      <c r="C96" s="25">
        <f>'Рейтинговая таблица организаций'!M98</f>
        <v>100</v>
      </c>
      <c r="D96" s="25">
        <f>'Рейтинговая таблица организаций'!N98</f>
        <v>98</v>
      </c>
      <c r="E96" s="23">
        <f>'Рейтинговая таблица организаций'!Q98</f>
        <v>99</v>
      </c>
      <c r="F96" s="23">
        <f>'Рейтинговая таблица организаций'!R98</f>
        <v>100</v>
      </c>
      <c r="G96" s="23">
        <f>'Рейтинговая таблица организаций'!O98</f>
        <v>99</v>
      </c>
      <c r="H96" s="23">
        <f>'Рейтинговая таблица организаций'!P98</f>
        <v>100</v>
      </c>
      <c r="I96" s="23">
        <f>'Рейтинговая таблица организаций'!S98</f>
        <v>99</v>
      </c>
      <c r="J96" s="27">
        <f>'Рейтинговая таблица организаций'!T98</f>
        <v>99.3</v>
      </c>
      <c r="K96" s="23">
        <f>'Рейтинговая таблица организаций'!Z98</f>
        <v>100</v>
      </c>
      <c r="L96" s="23">
        <f t="shared" si="1"/>
        <v>98</v>
      </c>
      <c r="M96" s="23">
        <f>'Рейтинговая таблица организаций'!AB98</f>
        <v>96</v>
      </c>
      <c r="N96" s="27">
        <f>'Рейтинговая таблица организаций'!AC98</f>
        <v>98</v>
      </c>
      <c r="O96" s="23">
        <f>'Рейтинговая таблица организаций'!AH98</f>
        <v>0</v>
      </c>
      <c r="P96" s="24">
        <f>'Рейтинговая таблица организаций'!AI98</f>
        <v>60</v>
      </c>
      <c r="Q96" s="24">
        <f>'Рейтинговая таблица организаций'!AJ98</f>
        <v>93</v>
      </c>
      <c r="R96" s="27">
        <f>'Рейтинговая таблица организаций'!AK98</f>
        <v>51.9</v>
      </c>
      <c r="S96" s="23">
        <f>'Рейтинговая таблица организаций'!AR98</f>
        <v>98</v>
      </c>
      <c r="T96" s="23">
        <f>'Рейтинговая таблица организаций'!AS98</f>
        <v>98</v>
      </c>
      <c r="U96" s="23">
        <f>'Рейтинговая таблица организаций'!AT98</f>
        <v>99</v>
      </c>
      <c r="V96" s="27">
        <f>'Рейтинговая таблица организаций'!AU98</f>
        <v>98.2</v>
      </c>
      <c r="W96" s="23">
        <f>'Рейтинговая таблица организаций'!BB98</f>
        <v>99</v>
      </c>
      <c r="X96" s="23">
        <f>'Рейтинговая таблица организаций'!BC98</f>
        <v>100</v>
      </c>
      <c r="Y96" s="23">
        <f>'Рейтинговая таблица организаций'!BD98</f>
        <v>99</v>
      </c>
      <c r="Z96" s="27">
        <f>'Рейтинговая таблица организаций'!BE98</f>
        <v>99.2</v>
      </c>
      <c r="AA96" s="28">
        <f>'Рейтинговая таблица организаций'!BF98</f>
        <v>89.320000000000007</v>
      </c>
    </row>
    <row r="97" spans="1:27">
      <c r="A97" s="25">
        <f>'бланки '!D101</f>
        <v>96</v>
      </c>
      <c r="B97" s="21" t="str">
        <f>'Рейтинговая таблица организаций'!B99</f>
        <v>Муниципальное бюджетное общеобразовательное учреждение города Мценска «Средняя общеобразовательная школа № 8»</v>
      </c>
      <c r="C97" s="25">
        <f>'Рейтинговая таблица организаций'!M99</f>
        <v>100</v>
      </c>
      <c r="D97" s="25">
        <f>'Рейтинговая таблица организаций'!N99</f>
        <v>80</v>
      </c>
      <c r="E97" s="23">
        <f>'Рейтинговая таблица организаций'!Q99</f>
        <v>90</v>
      </c>
      <c r="F97" s="23">
        <f>'Рейтинговая таблица организаций'!R99</f>
        <v>100</v>
      </c>
      <c r="G97" s="23">
        <f>'Рейтинговая таблица организаций'!O99</f>
        <v>100</v>
      </c>
      <c r="H97" s="23">
        <f>'Рейтинговая таблица организаций'!P99</f>
        <v>100</v>
      </c>
      <c r="I97" s="23">
        <f>'Рейтинговая таблица организаций'!S99</f>
        <v>100</v>
      </c>
      <c r="J97" s="27">
        <f>'Рейтинговая таблица организаций'!T99</f>
        <v>97</v>
      </c>
      <c r="K97" s="23">
        <f>'Рейтинговая таблица организаций'!Z99</f>
        <v>100</v>
      </c>
      <c r="L97" s="23">
        <f t="shared" si="1"/>
        <v>98.5</v>
      </c>
      <c r="M97" s="23">
        <f>'Рейтинговая таблица организаций'!AB99</f>
        <v>97</v>
      </c>
      <c r="N97" s="27">
        <f>'Рейтинговая таблица организаций'!AC99</f>
        <v>98.5</v>
      </c>
      <c r="O97" s="23">
        <f>'Рейтинговая таблица организаций'!AH99</f>
        <v>0</v>
      </c>
      <c r="P97" s="24">
        <f>'Рейтинговая таблица организаций'!AI99</f>
        <v>80</v>
      </c>
      <c r="Q97" s="24">
        <f>'Рейтинговая таблица организаций'!AJ99</f>
        <v>94</v>
      </c>
      <c r="R97" s="27">
        <f>'Рейтинговая таблица организаций'!AK99</f>
        <v>60.2</v>
      </c>
      <c r="S97" s="23">
        <f>'Рейтинговая таблица организаций'!AR99</f>
        <v>96</v>
      </c>
      <c r="T97" s="23">
        <f>'Рейтинговая таблица организаций'!AS99</f>
        <v>99</v>
      </c>
      <c r="U97" s="23">
        <f>'Рейтинговая таблица организаций'!AT99</f>
        <v>100</v>
      </c>
      <c r="V97" s="27">
        <f>'Рейтинговая таблица организаций'!AU99</f>
        <v>98</v>
      </c>
      <c r="W97" s="23">
        <f>'Рейтинговая таблица организаций'!BB99</f>
        <v>97</v>
      </c>
      <c r="X97" s="23">
        <f>'Рейтинговая таблица организаций'!BC99</f>
        <v>97</v>
      </c>
      <c r="Y97" s="23">
        <f>'Рейтинговая таблица организаций'!BD99</f>
        <v>97</v>
      </c>
      <c r="Z97" s="27">
        <f>'Рейтинговая таблица организаций'!BE99</f>
        <v>97</v>
      </c>
      <c r="AA97" s="28">
        <f>'Рейтинговая таблица организаций'!BF99</f>
        <v>90.14</v>
      </c>
    </row>
    <row r="98" spans="1:27">
      <c r="A98" s="25">
        <f>'бланки '!D102</f>
        <v>97</v>
      </c>
      <c r="B98" s="21" t="str">
        <f>'Рейтинговая таблица организаций'!B100</f>
        <v>Муниципальное бюджетное общеобразовательное учреждение города Мценска «Лицей № 5»</v>
      </c>
      <c r="C98" s="25">
        <f>'Рейтинговая таблица организаций'!M100</f>
        <v>100</v>
      </c>
      <c r="D98" s="25">
        <f>'Рейтинговая таблица организаций'!N100</f>
        <v>97</v>
      </c>
      <c r="E98" s="23">
        <f>'Рейтинговая таблица организаций'!Q100</f>
        <v>98</v>
      </c>
      <c r="F98" s="23">
        <f>'Рейтинговая таблица организаций'!R100</f>
        <v>100</v>
      </c>
      <c r="G98" s="23">
        <f>'Рейтинговая таблица организаций'!O100</f>
        <v>99</v>
      </c>
      <c r="H98" s="23">
        <f>'Рейтинговая таблица организаций'!P100</f>
        <v>96</v>
      </c>
      <c r="I98" s="23">
        <f>'Рейтинговая таблица организаций'!S100</f>
        <v>97</v>
      </c>
      <c r="J98" s="27">
        <f>'Рейтинговая таблица организаций'!T100</f>
        <v>98.2</v>
      </c>
      <c r="K98" s="23">
        <f>'Рейтинговая таблица организаций'!Z100</f>
        <v>100</v>
      </c>
      <c r="L98" s="23">
        <f t="shared" si="1"/>
        <v>99.5</v>
      </c>
      <c r="M98" s="23">
        <f>'Рейтинговая таблица организаций'!AB100</f>
        <v>99</v>
      </c>
      <c r="N98" s="27">
        <f>'Рейтинговая таблица организаций'!AC100</f>
        <v>99.5</v>
      </c>
      <c r="O98" s="23">
        <f>'Рейтинговая таблица организаций'!AH100</f>
        <v>80</v>
      </c>
      <c r="P98" s="24">
        <f>'Рейтинговая таблица организаций'!AI100</f>
        <v>80</v>
      </c>
      <c r="Q98" s="24">
        <f>'Рейтинговая таблица организаций'!AJ100</f>
        <v>92</v>
      </c>
      <c r="R98" s="27">
        <f>'Рейтинговая таблица организаций'!AK100</f>
        <v>83.6</v>
      </c>
      <c r="S98" s="23">
        <f>'Рейтинговая таблица организаций'!AR100</f>
        <v>98</v>
      </c>
      <c r="T98" s="23">
        <f>'Рейтинговая таблица организаций'!AS100</f>
        <v>98</v>
      </c>
      <c r="U98" s="23">
        <f>'Рейтинговая таблица организаций'!AT100</f>
        <v>98</v>
      </c>
      <c r="V98" s="27">
        <f>'Рейтинговая таблица организаций'!AU100</f>
        <v>98</v>
      </c>
      <c r="W98" s="23">
        <f>'Рейтинговая таблица организаций'!BB100</f>
        <v>96</v>
      </c>
      <c r="X98" s="23">
        <f>'Рейтинговая таблица организаций'!BC100</f>
        <v>97</v>
      </c>
      <c r="Y98" s="23">
        <f>'Рейтинговая таблица организаций'!BD100</f>
        <v>96</v>
      </c>
      <c r="Z98" s="27">
        <f>'Рейтинговая таблица организаций'!BE100</f>
        <v>96.2</v>
      </c>
      <c r="AA98" s="28">
        <f>'Рейтинговая таблица организаций'!BF100</f>
        <v>95.1</v>
      </c>
    </row>
    <row r="99" spans="1:27">
      <c r="A99" s="25">
        <f>'бланки '!D103</f>
        <v>98</v>
      </c>
      <c r="B99" s="21" t="str">
        <f>'Рейтинговая таблица организаций'!B101</f>
        <v>Бюджетное общеобразовательное учреждение Должанского района Орловской области «Должанская средняя общеобразовательная школа»</v>
      </c>
      <c r="C99" s="25">
        <f>'Рейтинговая таблица организаций'!M101</f>
        <v>100</v>
      </c>
      <c r="D99" s="25">
        <f>'Рейтинговая таблица организаций'!N101</f>
        <v>100</v>
      </c>
      <c r="E99" s="23">
        <f>'Рейтинговая таблица организаций'!Q101</f>
        <v>100</v>
      </c>
      <c r="F99" s="23">
        <f>'Рейтинговая таблица организаций'!R101</f>
        <v>100</v>
      </c>
      <c r="G99" s="23">
        <f>'Рейтинговая таблица организаций'!O101</f>
        <v>99</v>
      </c>
      <c r="H99" s="23">
        <f>'Рейтинговая таблица организаций'!P101</f>
        <v>97</v>
      </c>
      <c r="I99" s="23">
        <f>'Рейтинговая таблица организаций'!S101</f>
        <v>98</v>
      </c>
      <c r="J99" s="27">
        <f>'Рейтинговая таблица организаций'!T101</f>
        <v>99.2</v>
      </c>
      <c r="K99" s="23">
        <f>'Рейтинговая таблица организаций'!Z101</f>
        <v>100</v>
      </c>
      <c r="L99" s="23">
        <f t="shared" si="1"/>
        <v>99.5</v>
      </c>
      <c r="M99" s="23">
        <f>'Рейтинговая таблица организаций'!AB101</f>
        <v>99</v>
      </c>
      <c r="N99" s="27">
        <f>'Рейтинговая таблица организаций'!AC101</f>
        <v>99.5</v>
      </c>
      <c r="O99" s="23">
        <f>'Рейтинговая таблица организаций'!AH101</f>
        <v>60</v>
      </c>
      <c r="P99" s="24">
        <f>'Рейтинговая таблица организаций'!AI101</f>
        <v>100</v>
      </c>
      <c r="Q99" s="24">
        <f>'Рейтинговая таблица организаций'!AJ101</f>
        <v>94</v>
      </c>
      <c r="R99" s="27">
        <f>'Рейтинговая таблица организаций'!AK101</f>
        <v>86.2</v>
      </c>
      <c r="S99" s="23">
        <f>'Рейтинговая таблица организаций'!AR101</f>
        <v>97</v>
      </c>
      <c r="T99" s="23">
        <f>'Рейтинговая таблица организаций'!AS101</f>
        <v>97</v>
      </c>
      <c r="U99" s="23">
        <f>'Рейтинговая таблица организаций'!AT101</f>
        <v>95</v>
      </c>
      <c r="V99" s="27">
        <f>'Рейтинговая таблица организаций'!AU101</f>
        <v>96.6</v>
      </c>
      <c r="W99" s="23">
        <f>'Рейтинговая таблица организаций'!BB101</f>
        <v>99</v>
      </c>
      <c r="X99" s="23">
        <f>'Рейтинговая таблица организаций'!BC101</f>
        <v>99</v>
      </c>
      <c r="Y99" s="23">
        <f>'Рейтинговая таблица организаций'!BD101</f>
        <v>96</v>
      </c>
      <c r="Z99" s="27">
        <f>'Рейтинговая таблица организаций'!BE101</f>
        <v>97.5</v>
      </c>
      <c r="AA99" s="28">
        <f>'Рейтинговая таблица организаций'!BF101</f>
        <v>95.8</v>
      </c>
    </row>
    <row r="100" spans="1:27">
      <c r="A100" s="25">
        <f>'бланки '!D104</f>
        <v>99</v>
      </c>
      <c r="B100" s="21" t="str">
        <f>'Рейтинговая таблица организаций'!B102</f>
        <v>Бюджетное общеобразовательное учреждение Должанского района Орловской области «Урыновская средняя общеобразовательная школа»</v>
      </c>
      <c r="C100" s="25">
        <f>'Рейтинговая таблица организаций'!M102</f>
        <v>100</v>
      </c>
      <c r="D100" s="25">
        <f>'Рейтинговая таблица организаций'!N102</f>
        <v>100</v>
      </c>
      <c r="E100" s="23">
        <f>'Рейтинговая таблица организаций'!Q102</f>
        <v>100</v>
      </c>
      <c r="F100" s="23">
        <f>'Рейтинговая таблица организаций'!R102</f>
        <v>90</v>
      </c>
      <c r="G100" s="23">
        <f>'Рейтинговая таблица организаций'!O102</f>
        <v>100</v>
      </c>
      <c r="H100" s="23">
        <f>'Рейтинговая таблица организаций'!P102</f>
        <v>100</v>
      </c>
      <c r="I100" s="23">
        <f>'Рейтинговая таблица организаций'!S102</f>
        <v>100</v>
      </c>
      <c r="J100" s="27">
        <f>'Рейтинговая таблица организаций'!T102</f>
        <v>97</v>
      </c>
      <c r="K100" s="23">
        <f>'Рейтинговая таблица организаций'!Z102</f>
        <v>100</v>
      </c>
      <c r="L100" s="23">
        <f t="shared" si="1"/>
        <v>100</v>
      </c>
      <c r="M100" s="23">
        <f>'Рейтинговая таблица организаций'!AB102</f>
        <v>100</v>
      </c>
      <c r="N100" s="27">
        <f>'Рейтинговая таблица организаций'!AC102</f>
        <v>100</v>
      </c>
      <c r="O100" s="23">
        <f>'Рейтинговая таблица организаций'!AH102</f>
        <v>40</v>
      </c>
      <c r="P100" s="24">
        <f>'Рейтинговая таблица организаций'!AI102</f>
        <v>80</v>
      </c>
      <c r="Q100" s="24">
        <f>'Рейтинговая таблица организаций'!AJ102</f>
        <v>94</v>
      </c>
      <c r="R100" s="27">
        <f>'Рейтинговая таблица организаций'!AK102</f>
        <v>72.2</v>
      </c>
      <c r="S100" s="23">
        <f>'Рейтинговая таблица организаций'!AR102</f>
        <v>100</v>
      </c>
      <c r="T100" s="23">
        <f>'Рейтинговая таблица организаций'!AS102</f>
        <v>100</v>
      </c>
      <c r="U100" s="23">
        <f>'Рейтинговая таблица организаций'!AT102</f>
        <v>100</v>
      </c>
      <c r="V100" s="27">
        <f>'Рейтинговая таблица организаций'!AU102</f>
        <v>100</v>
      </c>
      <c r="W100" s="23">
        <f>'Рейтинговая таблица организаций'!BB102</f>
        <v>100</v>
      </c>
      <c r="X100" s="23">
        <f>'Рейтинговая таблица организаций'!BC102</f>
        <v>100</v>
      </c>
      <c r="Y100" s="23">
        <f>'Рейтинговая таблица организаций'!BD102</f>
        <v>100</v>
      </c>
      <c r="Z100" s="27">
        <f>'Рейтинговая таблица организаций'!BE102</f>
        <v>100</v>
      </c>
      <c r="AA100" s="28">
        <f>'Рейтинговая таблица организаций'!BF102</f>
        <v>93.84</v>
      </c>
    </row>
    <row r="101" spans="1:27">
      <c r="A101" s="25">
        <f>'бланки '!D105</f>
        <v>100</v>
      </c>
      <c r="B101" s="21" t="str">
        <f>'Рейтинговая таблица организаций'!B103</f>
        <v>Бюджетное общеобразовательное учреждение Должанского района Орловской области «Евлановская основная общеобразовательная школа»</v>
      </c>
      <c r="C101" s="25">
        <f>'Рейтинговая таблица организаций'!M103</f>
        <v>100</v>
      </c>
      <c r="D101" s="25">
        <f>'Рейтинговая таблица организаций'!N103</f>
        <v>100</v>
      </c>
      <c r="E101" s="23">
        <f>'Рейтинговая таблица организаций'!Q103</f>
        <v>100</v>
      </c>
      <c r="F101" s="23">
        <f>'Рейтинговая таблица организаций'!R103</f>
        <v>100</v>
      </c>
      <c r="G101" s="23">
        <f>'Рейтинговая таблица организаций'!O103</f>
        <v>100</v>
      </c>
      <c r="H101" s="23">
        <f>'Рейтинговая таблица организаций'!P103</f>
        <v>100</v>
      </c>
      <c r="I101" s="23">
        <f>'Рейтинговая таблица организаций'!S103</f>
        <v>100</v>
      </c>
      <c r="J101" s="27">
        <f>'Рейтинговая таблица организаций'!T103</f>
        <v>100</v>
      </c>
      <c r="K101" s="23">
        <f>'Рейтинговая таблица организаций'!Z103</f>
        <v>100</v>
      </c>
      <c r="L101" s="23">
        <f t="shared" si="1"/>
        <v>100</v>
      </c>
      <c r="M101" s="23">
        <f>'Рейтинговая таблица организаций'!AB103</f>
        <v>100</v>
      </c>
      <c r="N101" s="27">
        <f>'Рейтинговая таблица организаций'!AC103</f>
        <v>100</v>
      </c>
      <c r="O101" s="23">
        <f>'Рейтинговая таблица организаций'!AH103</f>
        <v>0</v>
      </c>
      <c r="P101" s="24">
        <f>'Рейтинговая таблица организаций'!AI103</f>
        <v>80</v>
      </c>
      <c r="Q101" s="24">
        <f>'Рейтинговая таблица организаций'!AJ103</f>
        <v>100</v>
      </c>
      <c r="R101" s="27">
        <f>'Рейтинговая таблица организаций'!AK103</f>
        <v>62</v>
      </c>
      <c r="S101" s="23">
        <f>'Рейтинговая таблица организаций'!AR103</f>
        <v>100</v>
      </c>
      <c r="T101" s="23">
        <f>'Рейтинговая таблица организаций'!AS103</f>
        <v>100</v>
      </c>
      <c r="U101" s="23">
        <f>'Рейтинговая таблица организаций'!AT103</f>
        <v>100</v>
      </c>
      <c r="V101" s="27">
        <f>'Рейтинговая таблица организаций'!AU103</f>
        <v>100</v>
      </c>
      <c r="W101" s="23">
        <f>'Рейтинговая таблица организаций'!BB103</f>
        <v>100</v>
      </c>
      <c r="X101" s="23">
        <f>'Рейтинговая таблица организаций'!BC103</f>
        <v>100</v>
      </c>
      <c r="Y101" s="23">
        <f>'Рейтинговая таблица организаций'!BD103</f>
        <v>100</v>
      </c>
      <c r="Z101" s="27">
        <f>'Рейтинговая таблица организаций'!BE103</f>
        <v>100</v>
      </c>
      <c r="AA101" s="28">
        <f>'Рейтинговая таблица организаций'!BF103</f>
        <v>92.4</v>
      </c>
    </row>
    <row r="102" spans="1:27">
      <c r="A102" s="25">
        <f>'бланки '!D106</f>
        <v>101</v>
      </c>
      <c r="B102" s="21" t="str">
        <f>'Рейтинговая таблица организаций'!B104</f>
        <v>Бюджетное общеобразовательное учреждение Должанского района Орловской области «Козьма-Демьяновская средняя общеобразовательная школа»</v>
      </c>
      <c r="C102" s="25">
        <f>'Рейтинговая таблица организаций'!M104</f>
        <v>100</v>
      </c>
      <c r="D102" s="25">
        <f>'Рейтинговая таблица организаций'!N104</f>
        <v>82</v>
      </c>
      <c r="E102" s="23">
        <f>'Рейтинговая таблица организаций'!Q104</f>
        <v>91</v>
      </c>
      <c r="F102" s="23">
        <f>'Рейтинговая таблица организаций'!R104</f>
        <v>100</v>
      </c>
      <c r="G102" s="23">
        <f>'Рейтинговая таблица организаций'!O104</f>
        <v>98</v>
      </c>
      <c r="H102" s="23">
        <f>'Рейтинговая таблица организаций'!P104</f>
        <v>98</v>
      </c>
      <c r="I102" s="23">
        <f>'Рейтинговая таблица организаций'!S104</f>
        <v>98</v>
      </c>
      <c r="J102" s="27">
        <f>'Рейтинговая таблица организаций'!T104</f>
        <v>96.5</v>
      </c>
      <c r="K102" s="23">
        <f>'Рейтинговая таблица организаций'!Z104</f>
        <v>100</v>
      </c>
      <c r="L102" s="23">
        <f t="shared" si="1"/>
        <v>100</v>
      </c>
      <c r="M102" s="23">
        <f>'Рейтинговая таблица организаций'!AB104</f>
        <v>100</v>
      </c>
      <c r="N102" s="27">
        <f>'Рейтинговая таблица организаций'!AC104</f>
        <v>100</v>
      </c>
      <c r="O102" s="23">
        <f>'Рейтинговая таблица организаций'!AH104</f>
        <v>20</v>
      </c>
      <c r="P102" s="24">
        <f>'Рейтинговая таблица организаций'!AI104</f>
        <v>80</v>
      </c>
      <c r="Q102" s="24">
        <f>'Рейтинговая таблица организаций'!AJ104</f>
        <v>83</v>
      </c>
      <c r="R102" s="27">
        <f>'Рейтинговая таблица организаций'!AK104</f>
        <v>62.9</v>
      </c>
      <c r="S102" s="23">
        <f>'Рейтинговая таблица организаций'!AR104</f>
        <v>99</v>
      </c>
      <c r="T102" s="23">
        <f>'Рейтинговая таблица организаций'!AS104</f>
        <v>99</v>
      </c>
      <c r="U102" s="23">
        <f>'Рейтинговая таблица организаций'!AT104</f>
        <v>100</v>
      </c>
      <c r="V102" s="27">
        <f>'Рейтинговая таблица организаций'!AU104</f>
        <v>99.2</v>
      </c>
      <c r="W102" s="23">
        <f>'Рейтинговая таблица организаций'!BB104</f>
        <v>97</v>
      </c>
      <c r="X102" s="23">
        <f>'Рейтинговая таблица организаций'!BC104</f>
        <v>97</v>
      </c>
      <c r="Y102" s="23">
        <f>'Рейтинговая таблица организаций'!BD104</f>
        <v>99</v>
      </c>
      <c r="Z102" s="27">
        <f>'Рейтинговая таблица организаций'!BE104</f>
        <v>98</v>
      </c>
      <c r="AA102" s="28">
        <f>'Рейтинговая таблица организаций'!BF104</f>
        <v>91.32</v>
      </c>
    </row>
    <row r="103" spans="1:27">
      <c r="A103" s="25">
        <f>'бланки '!D107</f>
        <v>102</v>
      </c>
      <c r="B103" s="21" t="str">
        <f>'Рейтинговая таблица организаций'!B105</f>
        <v>Бюджетное общеобразовательное учреждение Должанского района Орловской области «Вышнее-Ольшанская средняя общеобразовательная школа»</v>
      </c>
      <c r="C103" s="25">
        <f>'Рейтинговая таблица организаций'!M105</f>
        <v>100</v>
      </c>
      <c r="D103" s="25">
        <f>'Рейтинговая таблица организаций'!N105</f>
        <v>96</v>
      </c>
      <c r="E103" s="23">
        <f>'Рейтинговая таблица организаций'!Q105</f>
        <v>98</v>
      </c>
      <c r="F103" s="23">
        <f>'Рейтинговая таблица организаций'!R105</f>
        <v>100</v>
      </c>
      <c r="G103" s="23">
        <f>'Рейтинговая таблица организаций'!O105</f>
        <v>100</v>
      </c>
      <c r="H103" s="23">
        <f>'Рейтинговая таблица организаций'!P105</f>
        <v>100</v>
      </c>
      <c r="I103" s="23">
        <f>'Рейтинговая таблица организаций'!S105</f>
        <v>100</v>
      </c>
      <c r="J103" s="27">
        <f>'Рейтинговая таблица организаций'!T105</f>
        <v>99.4</v>
      </c>
      <c r="K103" s="23">
        <f>'Рейтинговая таблица организаций'!Z105</f>
        <v>100</v>
      </c>
      <c r="L103" s="23">
        <f t="shared" si="1"/>
        <v>100</v>
      </c>
      <c r="M103" s="23">
        <f>'Рейтинговая таблица организаций'!AB105</f>
        <v>100</v>
      </c>
      <c r="N103" s="27">
        <f>'Рейтинговая таблица организаций'!AC105</f>
        <v>100</v>
      </c>
      <c r="O103" s="23">
        <f>'Рейтинговая таблица организаций'!AH105</f>
        <v>60</v>
      </c>
      <c r="P103" s="24">
        <f>'Рейтинговая таблица организаций'!AI105</f>
        <v>80</v>
      </c>
      <c r="Q103" s="24">
        <f>'Рейтинговая таблица организаций'!AJ105</f>
        <v>87</v>
      </c>
      <c r="R103" s="27">
        <f>'Рейтинговая таблица организаций'!AK105</f>
        <v>76.099999999999994</v>
      </c>
      <c r="S103" s="23">
        <f>'Рейтинговая таблица организаций'!AR105</f>
        <v>97</v>
      </c>
      <c r="T103" s="23">
        <f>'Рейтинговая таблица организаций'!AS105</f>
        <v>100</v>
      </c>
      <c r="U103" s="23">
        <f>'Рейтинговая таблица организаций'!AT105</f>
        <v>100</v>
      </c>
      <c r="V103" s="27">
        <f>'Рейтинговая таблица организаций'!AU105</f>
        <v>98.8</v>
      </c>
      <c r="W103" s="23">
        <f>'Рейтинговая таблица организаций'!BB105</f>
        <v>97</v>
      </c>
      <c r="X103" s="23">
        <f>'Рейтинговая таблица организаций'!BC105</f>
        <v>100</v>
      </c>
      <c r="Y103" s="23">
        <f>'Рейтинговая таблица организаций'!BD105</f>
        <v>97</v>
      </c>
      <c r="Z103" s="27">
        <f>'Рейтинговая таблица организаций'!BE105</f>
        <v>97.6</v>
      </c>
      <c r="AA103" s="28">
        <f>'Рейтинговая таблица организаций'!BF105</f>
        <v>94.38</v>
      </c>
    </row>
    <row r="104" spans="1:27">
      <c r="A104" s="25">
        <f>'бланки '!D108</f>
        <v>103</v>
      </c>
      <c r="B104" s="21" t="str">
        <f>'Рейтинговая таблица организаций'!B106</f>
        <v>Бюджетное общеобразовательное учреждение Должанского района Орловской области «Дубровская основная общеобразовательная школа»</v>
      </c>
      <c r="C104" s="25">
        <f>'Рейтинговая таблица организаций'!M106</f>
        <v>100</v>
      </c>
      <c r="D104" s="25">
        <f>'Рейтинговая таблица организаций'!N106</f>
        <v>100</v>
      </c>
      <c r="E104" s="23">
        <f>'Рейтинговая таблица организаций'!Q106</f>
        <v>100</v>
      </c>
      <c r="F104" s="23">
        <f>'Рейтинговая таблица организаций'!R106</f>
        <v>100</v>
      </c>
      <c r="G104" s="23">
        <f>'Рейтинговая таблица организаций'!O106</f>
        <v>100</v>
      </c>
      <c r="H104" s="23">
        <f>'Рейтинговая таблица организаций'!P106</f>
        <v>100</v>
      </c>
      <c r="I104" s="23">
        <f>'Рейтинговая таблица организаций'!S106</f>
        <v>100</v>
      </c>
      <c r="J104" s="27">
        <f>'Рейтинговая таблица организаций'!T106</f>
        <v>100</v>
      </c>
      <c r="K104" s="23">
        <f>'Рейтинговая таблица организаций'!Z106</f>
        <v>100</v>
      </c>
      <c r="L104" s="23">
        <f t="shared" si="1"/>
        <v>100</v>
      </c>
      <c r="M104" s="23">
        <f>'Рейтинговая таблица организаций'!AB106</f>
        <v>100</v>
      </c>
      <c r="N104" s="27">
        <f>'Рейтинговая таблица организаций'!AC106</f>
        <v>100</v>
      </c>
      <c r="O104" s="23">
        <f>'Рейтинговая таблица организаций'!AH106</f>
        <v>100</v>
      </c>
      <c r="P104" s="24">
        <f>'Рейтинговая таблица организаций'!AI106</f>
        <v>100</v>
      </c>
      <c r="Q104" s="24">
        <f>'Рейтинговая таблица организаций'!AJ106</f>
        <v>100</v>
      </c>
      <c r="R104" s="27">
        <f>'Рейтинговая таблица организаций'!AK106</f>
        <v>100</v>
      </c>
      <c r="S104" s="23">
        <f>'Рейтинговая таблица организаций'!AR106</f>
        <v>100</v>
      </c>
      <c r="T104" s="23">
        <f>'Рейтинговая таблица организаций'!AS106</f>
        <v>100</v>
      </c>
      <c r="U104" s="23">
        <f>'Рейтинговая таблица организаций'!AT106</f>
        <v>100</v>
      </c>
      <c r="V104" s="27">
        <f>'Рейтинговая таблица организаций'!AU106</f>
        <v>100</v>
      </c>
      <c r="W104" s="23">
        <f>'Рейтинговая таблица организаций'!BB106</f>
        <v>100</v>
      </c>
      <c r="X104" s="23">
        <f>'Рейтинговая таблица организаций'!BC106</f>
        <v>100</v>
      </c>
      <c r="Y104" s="23">
        <f>'Рейтинговая таблица организаций'!BD106</f>
        <v>100</v>
      </c>
      <c r="Z104" s="27">
        <f>'Рейтинговая таблица организаций'!BE106</f>
        <v>100</v>
      </c>
      <c r="AA104" s="28">
        <f>'Рейтинговая таблица организаций'!BF106</f>
        <v>100</v>
      </c>
    </row>
    <row r="105" spans="1:27">
      <c r="A105" s="25">
        <f>'бланки '!D109</f>
        <v>104</v>
      </c>
      <c r="B105" s="21" t="str">
        <f>'Рейтинговая таблица организаций'!B107</f>
        <v>Бюджетное общеобразовательное учреждение Должанского района Орловской области «Никольская средняя общеобразовательная школа»</v>
      </c>
      <c r="C105" s="25">
        <f>'Рейтинговая таблица организаций'!M107</f>
        <v>100</v>
      </c>
      <c r="D105" s="25">
        <f>'Рейтинговая таблица организаций'!N107</f>
        <v>96</v>
      </c>
      <c r="E105" s="23">
        <f>'Рейтинговая таблица организаций'!Q107</f>
        <v>98</v>
      </c>
      <c r="F105" s="23">
        <f>'Рейтинговая таблица организаций'!R107</f>
        <v>100</v>
      </c>
      <c r="G105" s="23">
        <f>'Рейтинговая таблица организаций'!O107</f>
        <v>99</v>
      </c>
      <c r="H105" s="23">
        <f>'Рейтинговая таблица организаций'!P107</f>
        <v>99</v>
      </c>
      <c r="I105" s="23">
        <f>'Рейтинговая таблица организаций'!S107</f>
        <v>99</v>
      </c>
      <c r="J105" s="27">
        <f>'Рейтинговая таблица организаций'!T107</f>
        <v>99</v>
      </c>
      <c r="K105" s="23">
        <f>'Рейтинговая таблица организаций'!Z107</f>
        <v>100</v>
      </c>
      <c r="L105" s="23">
        <f t="shared" si="1"/>
        <v>99</v>
      </c>
      <c r="M105" s="23">
        <f>'Рейтинговая таблица организаций'!AB107</f>
        <v>98</v>
      </c>
      <c r="N105" s="27">
        <f>'Рейтинговая таблица организаций'!AC107</f>
        <v>99</v>
      </c>
      <c r="O105" s="23">
        <f>'Рейтинговая таблица организаций'!AH107</f>
        <v>40</v>
      </c>
      <c r="P105" s="24">
        <f>'Рейтинговая таблица организаций'!AI107</f>
        <v>80</v>
      </c>
      <c r="Q105" s="24">
        <f>'Рейтинговая таблица организаций'!AJ107</f>
        <v>96</v>
      </c>
      <c r="R105" s="27">
        <f>'Рейтинговая таблица организаций'!AK107</f>
        <v>72.8</v>
      </c>
      <c r="S105" s="23">
        <f>'Рейтинговая таблица организаций'!AR107</f>
        <v>100</v>
      </c>
      <c r="T105" s="23">
        <f>'Рейтинговая таблица организаций'!AS107</f>
        <v>100</v>
      </c>
      <c r="U105" s="23">
        <f>'Рейтинговая таблица организаций'!AT107</f>
        <v>100</v>
      </c>
      <c r="V105" s="27">
        <f>'Рейтинговая таблица организаций'!AU107</f>
        <v>100</v>
      </c>
      <c r="W105" s="23">
        <f>'Рейтинговая таблица организаций'!BB107</f>
        <v>99</v>
      </c>
      <c r="X105" s="23">
        <f>'Рейтинговая таблица организаций'!BC107</f>
        <v>100</v>
      </c>
      <c r="Y105" s="23">
        <f>'Рейтинговая таблица организаций'!BD107</f>
        <v>100</v>
      </c>
      <c r="Z105" s="27">
        <f>'Рейтинговая таблица организаций'!BE107</f>
        <v>99.7</v>
      </c>
      <c r="AA105" s="28">
        <f>'Рейтинговая таблица организаций'!BF107</f>
        <v>94.1</v>
      </c>
    </row>
    <row r="106" spans="1:27">
      <c r="A106" s="25">
        <f>'бланки '!D110</f>
        <v>105</v>
      </c>
      <c r="B106" s="21" t="str">
        <f>'Рейтинговая таблица организаций'!B108</f>
        <v>Бюджетное общеобразовательное учреждение Должанского района Орловской области «Алексеевская основная общеобразовательная школа»</v>
      </c>
      <c r="C106" s="25">
        <f>'Рейтинговая таблица организаций'!M108</f>
        <v>100</v>
      </c>
      <c r="D106" s="25">
        <f>'Рейтинговая таблица организаций'!N108</f>
        <v>96</v>
      </c>
      <c r="E106" s="23">
        <f>'Рейтинговая таблица организаций'!Q108</f>
        <v>98</v>
      </c>
      <c r="F106" s="23">
        <f>'Рейтинговая таблица организаций'!R108</f>
        <v>100</v>
      </c>
      <c r="G106" s="23">
        <f>'Рейтинговая таблица организаций'!O108</f>
        <v>100</v>
      </c>
      <c r="H106" s="23">
        <f>'Рейтинговая таблица организаций'!P108</f>
        <v>96</v>
      </c>
      <c r="I106" s="23">
        <f>'Рейтинговая таблица организаций'!S108</f>
        <v>98</v>
      </c>
      <c r="J106" s="27">
        <f>'Рейтинговая таблица организаций'!T108</f>
        <v>98.6</v>
      </c>
      <c r="K106" s="23">
        <f>'Рейтинговая таблица организаций'!Z108</f>
        <v>100</v>
      </c>
      <c r="L106" s="23">
        <f t="shared" si="1"/>
        <v>100</v>
      </c>
      <c r="M106" s="23">
        <f>'Рейтинговая таблица организаций'!AB108</f>
        <v>100</v>
      </c>
      <c r="N106" s="27">
        <f>'Рейтинговая таблица организаций'!AC108</f>
        <v>100</v>
      </c>
      <c r="O106" s="23">
        <f>'Рейтинговая таблица организаций'!AH108</f>
        <v>60</v>
      </c>
      <c r="P106" s="24">
        <f>'Рейтинговая таблица организаций'!AI108</f>
        <v>100</v>
      </c>
      <c r="Q106" s="24">
        <f>'Рейтинговая таблица организаций'!AJ108</f>
        <v>100</v>
      </c>
      <c r="R106" s="27">
        <f>'Рейтинговая таблица организаций'!AK108</f>
        <v>88</v>
      </c>
      <c r="S106" s="23">
        <f>'Рейтинговая таблица организаций'!AR108</f>
        <v>100</v>
      </c>
      <c r="T106" s="23">
        <f>'Рейтинговая таблица организаций'!AS108</f>
        <v>100</v>
      </c>
      <c r="U106" s="23">
        <f>'Рейтинговая таблица организаций'!AT108</f>
        <v>96</v>
      </c>
      <c r="V106" s="27">
        <f>'Рейтинговая таблица организаций'!AU108</f>
        <v>99.2</v>
      </c>
      <c r="W106" s="23">
        <f>'Рейтинговая таблица организаций'!BB108</f>
        <v>100</v>
      </c>
      <c r="X106" s="23">
        <f>'Рейтинговая таблица организаций'!BC108</f>
        <v>100</v>
      </c>
      <c r="Y106" s="23">
        <f>'Рейтинговая таблица организаций'!BD108</f>
        <v>100</v>
      </c>
      <c r="Z106" s="27">
        <f>'Рейтинговая таблица организаций'!BE108</f>
        <v>100</v>
      </c>
      <c r="AA106" s="28">
        <f>'Рейтинговая таблица организаций'!BF108</f>
        <v>97.16</v>
      </c>
    </row>
    <row r="107" spans="1:27">
      <c r="A107" s="25">
        <f>'бланки '!D111</f>
        <v>106</v>
      </c>
      <c r="B107" s="21" t="str">
        <f>'Рейтинговая таблица организаций'!B109</f>
        <v>Бюджетное общеобразовательное учреждение Должанского района Орловской области «Быстринская основная общеобразовательная школа»</v>
      </c>
      <c r="C107" s="25">
        <f>'Рейтинговая таблица организаций'!M109</f>
        <v>100</v>
      </c>
      <c r="D107" s="25">
        <f>'Рейтинговая таблица организаций'!N109</f>
        <v>81</v>
      </c>
      <c r="E107" s="23">
        <f>'Рейтинговая таблица организаций'!Q109</f>
        <v>90</v>
      </c>
      <c r="F107" s="23">
        <f>'Рейтинговая таблица организаций'!R109</f>
        <v>90</v>
      </c>
      <c r="G107" s="23">
        <f>'Рейтинговая таблица организаций'!O109</f>
        <v>100</v>
      </c>
      <c r="H107" s="23">
        <f>'Рейтинговая таблица организаций'!P109</f>
        <v>100</v>
      </c>
      <c r="I107" s="23">
        <f>'Рейтинговая таблица организаций'!S109</f>
        <v>100</v>
      </c>
      <c r="J107" s="27">
        <f>'Рейтинговая таблица организаций'!T109</f>
        <v>94</v>
      </c>
      <c r="K107" s="23">
        <f>'Рейтинговая таблица организаций'!Z109</f>
        <v>100</v>
      </c>
      <c r="L107" s="23">
        <f t="shared" si="1"/>
        <v>99</v>
      </c>
      <c r="M107" s="23">
        <f>'Рейтинговая таблица организаций'!AB109</f>
        <v>98</v>
      </c>
      <c r="N107" s="27">
        <f>'Рейтинговая таблица организаций'!AC109</f>
        <v>99</v>
      </c>
      <c r="O107" s="23">
        <f>'Рейтинговая таблица организаций'!AH109</f>
        <v>60</v>
      </c>
      <c r="P107" s="24">
        <f>'Рейтинговая таблица организаций'!AI109</f>
        <v>80</v>
      </c>
      <c r="Q107" s="24">
        <f>'Рейтинговая таблица организаций'!AJ109</f>
        <v>87</v>
      </c>
      <c r="R107" s="27">
        <f>'Рейтинговая таблица организаций'!AK109</f>
        <v>76.099999999999994</v>
      </c>
      <c r="S107" s="23">
        <f>'Рейтинговая таблица организаций'!AR109</f>
        <v>100</v>
      </c>
      <c r="T107" s="23">
        <f>'Рейтинговая таблица организаций'!AS109</f>
        <v>100</v>
      </c>
      <c r="U107" s="23">
        <f>'Рейтинговая таблица организаций'!AT109</f>
        <v>100</v>
      </c>
      <c r="V107" s="27">
        <f>'Рейтинговая таблица организаций'!AU109</f>
        <v>100</v>
      </c>
      <c r="W107" s="23">
        <f>'Рейтинговая таблица организаций'!BB109</f>
        <v>100</v>
      </c>
      <c r="X107" s="23">
        <f>'Рейтинговая таблица организаций'!BC109</f>
        <v>100</v>
      </c>
      <c r="Y107" s="23">
        <f>'Рейтинговая таблица организаций'!BD109</f>
        <v>100</v>
      </c>
      <c r="Z107" s="27">
        <f>'Рейтинговая таблица организаций'!BE109</f>
        <v>100</v>
      </c>
      <c r="AA107" s="28">
        <f>'Рейтинговая таблица организаций'!BF109</f>
        <v>93.820000000000007</v>
      </c>
    </row>
    <row r="108" spans="1:27">
      <c r="A108" s="25">
        <f>'бланки '!D112</f>
        <v>107</v>
      </c>
      <c r="B108" s="21" t="str">
        <f>'Рейтинговая таблица организаций'!B110</f>
        <v>Бюджетное общеобразовательное учреждение Должанского района Орловской области «Егорьевская основная общеобразовательная школа»</v>
      </c>
      <c r="C108" s="25">
        <f>'Рейтинговая таблица организаций'!M110</f>
        <v>100</v>
      </c>
      <c r="D108" s="25">
        <f>'Рейтинговая таблица организаций'!N110</f>
        <v>94</v>
      </c>
      <c r="E108" s="23">
        <f>'Рейтинговая таблица организаций'!Q110</f>
        <v>97</v>
      </c>
      <c r="F108" s="23">
        <f>'Рейтинговая таблица организаций'!R110</f>
        <v>100</v>
      </c>
      <c r="G108" s="23">
        <f>'Рейтинговая таблица организаций'!O110</f>
        <v>100</v>
      </c>
      <c r="H108" s="23">
        <f>'Рейтинговая таблица организаций'!P110</f>
        <v>100</v>
      </c>
      <c r="I108" s="23">
        <f>'Рейтинговая таблица организаций'!S110</f>
        <v>100</v>
      </c>
      <c r="J108" s="27">
        <f>'Рейтинговая таблица организаций'!T110</f>
        <v>99.1</v>
      </c>
      <c r="K108" s="23">
        <f>'Рейтинговая таблица организаций'!Z110</f>
        <v>100</v>
      </c>
      <c r="L108" s="23">
        <f t="shared" si="1"/>
        <v>100</v>
      </c>
      <c r="M108" s="23">
        <f>'Рейтинговая таблица организаций'!AB110</f>
        <v>100</v>
      </c>
      <c r="N108" s="27">
        <f>'Рейтинговая таблица организаций'!AC110</f>
        <v>100</v>
      </c>
      <c r="O108" s="23">
        <f>'Рейтинговая таблица организаций'!AH110</f>
        <v>60</v>
      </c>
      <c r="P108" s="24">
        <f>'Рейтинговая таблица организаций'!AI110</f>
        <v>80</v>
      </c>
      <c r="Q108" s="24">
        <f>'Рейтинговая таблица организаций'!AJ110</f>
        <v>100</v>
      </c>
      <c r="R108" s="27">
        <f>'Рейтинговая таблица организаций'!AK110</f>
        <v>80</v>
      </c>
      <c r="S108" s="23">
        <f>'Рейтинговая таблица организаций'!AR110</f>
        <v>100</v>
      </c>
      <c r="T108" s="23">
        <f>'Рейтинговая таблица организаций'!AS110</f>
        <v>100</v>
      </c>
      <c r="U108" s="23">
        <f>'Рейтинговая таблица организаций'!AT110</f>
        <v>100</v>
      </c>
      <c r="V108" s="27">
        <f>'Рейтинговая таблица организаций'!AU110</f>
        <v>100</v>
      </c>
      <c r="W108" s="23">
        <f>'Рейтинговая таблица организаций'!BB110</f>
        <v>100</v>
      </c>
      <c r="X108" s="23">
        <f>'Рейтинговая таблица организаций'!BC110</f>
        <v>100</v>
      </c>
      <c r="Y108" s="23">
        <f>'Рейтинговая таблица организаций'!BD110</f>
        <v>100</v>
      </c>
      <c r="Z108" s="27">
        <f>'Рейтинговая таблица организаций'!BE110</f>
        <v>100</v>
      </c>
      <c r="AA108" s="28">
        <f>'Рейтинговая таблица организаций'!BF110</f>
        <v>95.820000000000007</v>
      </c>
    </row>
    <row r="109" spans="1:27">
      <c r="A109" s="25">
        <f>'бланки '!D113</f>
        <v>108</v>
      </c>
      <c r="B109" s="21" t="str">
        <f>'Рейтинговая таблица организаций'!B111</f>
        <v>Бюджетное общеобразовательное учреждение Троснянского района Орловской области «Троснянская средняя общеобразовательная школа»</v>
      </c>
      <c r="C109" s="25">
        <f>'Рейтинговая таблица организаций'!M111</f>
        <v>100</v>
      </c>
      <c r="D109" s="25">
        <f>'Рейтинговая таблица организаций'!N111</f>
        <v>98</v>
      </c>
      <c r="E109" s="23">
        <f>'Рейтинговая таблица организаций'!Q111</f>
        <v>99</v>
      </c>
      <c r="F109" s="23">
        <f>'Рейтинговая таблица организаций'!R111</f>
        <v>100</v>
      </c>
      <c r="G109" s="23">
        <f>'Рейтинговая таблица организаций'!O111</f>
        <v>98</v>
      </c>
      <c r="H109" s="23">
        <f>'Рейтинговая таблица организаций'!P111</f>
        <v>98</v>
      </c>
      <c r="I109" s="23">
        <f>'Рейтинговая таблица организаций'!S111</f>
        <v>98</v>
      </c>
      <c r="J109" s="27">
        <f>'Рейтинговая таблица организаций'!T111</f>
        <v>98.9</v>
      </c>
      <c r="K109" s="23">
        <f>'Рейтинговая таблица организаций'!Z111</f>
        <v>100</v>
      </c>
      <c r="L109" s="23">
        <f t="shared" si="1"/>
        <v>99.5</v>
      </c>
      <c r="M109" s="23">
        <f>'Рейтинговая таблица организаций'!AB111</f>
        <v>99</v>
      </c>
      <c r="N109" s="27">
        <f>'Рейтинговая таблица организаций'!AC111</f>
        <v>99.5</v>
      </c>
      <c r="O109" s="23">
        <f>'Рейтинговая таблица организаций'!AH111</f>
        <v>60</v>
      </c>
      <c r="P109" s="24">
        <f>'Рейтинговая таблица организаций'!AI111</f>
        <v>100</v>
      </c>
      <c r="Q109" s="24">
        <f>'Рейтинговая таблица организаций'!AJ111</f>
        <v>98</v>
      </c>
      <c r="R109" s="27">
        <f>'Рейтинговая таблица организаций'!AK111</f>
        <v>87.4</v>
      </c>
      <c r="S109" s="23">
        <f>'Рейтинговая таблица организаций'!AR111</f>
        <v>96</v>
      </c>
      <c r="T109" s="23">
        <f>'Рейтинговая таблица организаций'!AS111</f>
        <v>99</v>
      </c>
      <c r="U109" s="23">
        <f>'Рейтинговая таблица организаций'!AT111</f>
        <v>100</v>
      </c>
      <c r="V109" s="27">
        <f>'Рейтинговая таблица организаций'!AU111</f>
        <v>98</v>
      </c>
      <c r="W109" s="23">
        <f>'Рейтинговая таблица организаций'!BB111</f>
        <v>96</v>
      </c>
      <c r="X109" s="23">
        <f>'Рейтинговая таблица организаций'!BC111</f>
        <v>98</v>
      </c>
      <c r="Y109" s="23">
        <f>'Рейтинговая таблица организаций'!BD111</f>
        <v>99</v>
      </c>
      <c r="Z109" s="27">
        <f>'Рейтинговая таблица организаций'!BE111</f>
        <v>97.9</v>
      </c>
      <c r="AA109" s="28">
        <f>'Рейтинговая таблица организаций'!BF111</f>
        <v>96.34</v>
      </c>
    </row>
    <row r="110" spans="1:27">
      <c r="A110" s="25">
        <f>'бланки '!D114</f>
        <v>109</v>
      </c>
      <c r="B110" s="21" t="str">
        <f>'Рейтинговая таблица организаций'!B112</f>
        <v>Бюджетное общеобразовательное учреждение Троснянского района Орловской области «Октябрьская средняя общеобразовательная школа»</v>
      </c>
      <c r="C110" s="25">
        <f>'Рейтинговая таблица организаций'!M112</f>
        <v>100</v>
      </c>
      <c r="D110" s="25">
        <f>'Рейтинговая таблица организаций'!N112</f>
        <v>59</v>
      </c>
      <c r="E110" s="23">
        <f>'Рейтинговая таблица организаций'!Q112</f>
        <v>79</v>
      </c>
      <c r="F110" s="23">
        <f>'Рейтинговая таблица организаций'!R112</f>
        <v>100</v>
      </c>
      <c r="G110" s="23">
        <f>'Рейтинговая таблица организаций'!O112</f>
        <v>100</v>
      </c>
      <c r="H110" s="23">
        <f>'Рейтинговая таблица организаций'!P112</f>
        <v>100</v>
      </c>
      <c r="I110" s="23">
        <f>'Рейтинговая таблица организаций'!S112</f>
        <v>100</v>
      </c>
      <c r="J110" s="27">
        <f>'Рейтинговая таблица организаций'!T112</f>
        <v>93.7</v>
      </c>
      <c r="K110" s="23">
        <f>'Рейтинговая таблица организаций'!Z112</f>
        <v>100</v>
      </c>
      <c r="L110" s="23">
        <f t="shared" si="1"/>
        <v>100</v>
      </c>
      <c r="M110" s="23">
        <f>'Рейтинговая таблица организаций'!AB112</f>
        <v>100</v>
      </c>
      <c r="N110" s="27">
        <f>'Рейтинговая таблица организаций'!AC112</f>
        <v>100</v>
      </c>
      <c r="O110" s="23">
        <f>'Рейтинговая таблица организаций'!AH112</f>
        <v>0</v>
      </c>
      <c r="P110" s="24">
        <f>'Рейтинговая таблица организаций'!AI112</f>
        <v>80</v>
      </c>
      <c r="Q110" s="24">
        <f>'Рейтинговая таблица организаций'!AJ112</f>
        <v>100</v>
      </c>
      <c r="R110" s="27">
        <f>'Рейтинговая таблица организаций'!AK112</f>
        <v>62</v>
      </c>
      <c r="S110" s="23">
        <f>'Рейтинговая таблица организаций'!AR112</f>
        <v>100</v>
      </c>
      <c r="T110" s="23">
        <f>'Рейтинговая таблица организаций'!AS112</f>
        <v>100</v>
      </c>
      <c r="U110" s="23">
        <f>'Рейтинговая таблица организаций'!AT112</f>
        <v>100</v>
      </c>
      <c r="V110" s="27">
        <f>'Рейтинговая таблица организаций'!AU112</f>
        <v>100</v>
      </c>
      <c r="W110" s="23">
        <f>'Рейтинговая таблица организаций'!BB112</f>
        <v>100</v>
      </c>
      <c r="X110" s="23">
        <f>'Рейтинговая таблица организаций'!BC112</f>
        <v>100</v>
      </c>
      <c r="Y110" s="23">
        <f>'Рейтинговая таблица организаций'!BD112</f>
        <v>100</v>
      </c>
      <c r="Z110" s="27">
        <f>'Рейтинговая таблица организаций'!BE112</f>
        <v>100</v>
      </c>
      <c r="AA110" s="28">
        <f>'Рейтинговая таблица организаций'!BF112</f>
        <v>91.14</v>
      </c>
    </row>
    <row r="111" spans="1:27">
      <c r="A111" s="25">
        <f>'бланки '!D115</f>
        <v>110</v>
      </c>
      <c r="B111" s="21" t="str">
        <f>'Рейтинговая таблица организаций'!B113</f>
        <v>Бюджетное общеобразовательное учреждение Троснянского района Орловской области «Жерновецкая средняя общеобразовательная школа»</v>
      </c>
      <c r="C111" s="25">
        <f>'Рейтинговая таблица организаций'!M113</f>
        <v>100</v>
      </c>
      <c r="D111" s="25">
        <f>'Рейтинговая таблица организаций'!N113</f>
        <v>94</v>
      </c>
      <c r="E111" s="23">
        <f>'Рейтинговая таблица организаций'!Q113</f>
        <v>97</v>
      </c>
      <c r="F111" s="23">
        <f>'Рейтинговая таблица организаций'!R113</f>
        <v>100</v>
      </c>
      <c r="G111" s="23">
        <f>'Рейтинговая таблица организаций'!O113</f>
        <v>100</v>
      </c>
      <c r="H111" s="23">
        <f>'Рейтинговая таблица организаций'!P113</f>
        <v>100</v>
      </c>
      <c r="I111" s="23">
        <f>'Рейтинговая таблица организаций'!S113</f>
        <v>100</v>
      </c>
      <c r="J111" s="27">
        <f>'Рейтинговая таблица организаций'!T113</f>
        <v>99.1</v>
      </c>
      <c r="K111" s="23">
        <f>'Рейтинговая таблица организаций'!Z113</f>
        <v>100</v>
      </c>
      <c r="L111" s="23">
        <f t="shared" si="1"/>
        <v>100</v>
      </c>
      <c r="M111" s="23">
        <f>'Рейтинговая таблица организаций'!AB113</f>
        <v>100</v>
      </c>
      <c r="N111" s="27">
        <f>'Рейтинговая таблица организаций'!AC113</f>
        <v>100</v>
      </c>
      <c r="O111" s="23">
        <f>'Рейтинговая таблица организаций'!AH113</f>
        <v>80</v>
      </c>
      <c r="P111" s="24">
        <f>'Рейтинговая таблица организаций'!AI113</f>
        <v>80</v>
      </c>
      <c r="Q111" s="24">
        <f>'Рейтинговая таблица организаций'!AJ113</f>
        <v>87</v>
      </c>
      <c r="R111" s="27">
        <f>'Рейтинговая таблица организаций'!AK113</f>
        <v>82.1</v>
      </c>
      <c r="S111" s="23">
        <f>'Рейтинговая таблица организаций'!AR113</f>
        <v>100</v>
      </c>
      <c r="T111" s="23">
        <f>'Рейтинговая таблица организаций'!AS113</f>
        <v>95</v>
      </c>
      <c r="U111" s="23">
        <f>'Рейтинговая таблица организаций'!AT113</f>
        <v>95</v>
      </c>
      <c r="V111" s="27">
        <f>'Рейтинговая таблица организаций'!AU113</f>
        <v>97</v>
      </c>
      <c r="W111" s="23">
        <f>'Рейтинговая таблица организаций'!BB113</f>
        <v>100</v>
      </c>
      <c r="X111" s="23">
        <f>'Рейтинговая таблица организаций'!BC113</f>
        <v>98</v>
      </c>
      <c r="Y111" s="23">
        <f>'Рейтинговая таблица организаций'!BD113</f>
        <v>95</v>
      </c>
      <c r="Z111" s="27">
        <f>'Рейтинговая таблица организаций'!BE113</f>
        <v>97.1</v>
      </c>
      <c r="AA111" s="28">
        <f>'Рейтинговая таблица организаций'!BF113</f>
        <v>95.059999999999988</v>
      </c>
    </row>
    <row r="112" spans="1:27">
      <c r="A112" s="25">
        <f>'бланки '!D116</f>
        <v>111</v>
      </c>
      <c r="B112" s="21" t="str">
        <f>'Рейтинговая таблица организаций'!B114</f>
        <v>Бюджетное общеобразовательное учреждение Троснянского района Орловской области «Старо-Турьянская средняя общеобразовательная школа»</v>
      </c>
      <c r="C112" s="25">
        <f>'Рейтинговая таблица организаций'!M114</f>
        <v>100</v>
      </c>
      <c r="D112" s="25">
        <f>'Рейтинговая таблица организаций'!N114</f>
        <v>100</v>
      </c>
      <c r="E112" s="23">
        <f>'Рейтинговая таблица организаций'!Q114</f>
        <v>100</v>
      </c>
      <c r="F112" s="23">
        <f>'Рейтинговая таблица организаций'!R114</f>
        <v>100</v>
      </c>
      <c r="G112" s="23">
        <f>'Рейтинговая таблица организаций'!O114</f>
        <v>100</v>
      </c>
      <c r="H112" s="23">
        <f>'Рейтинговая таблица организаций'!P114</f>
        <v>100</v>
      </c>
      <c r="I112" s="23">
        <f>'Рейтинговая таблица организаций'!S114</f>
        <v>100</v>
      </c>
      <c r="J112" s="27">
        <f>'Рейтинговая таблица организаций'!T114</f>
        <v>100</v>
      </c>
      <c r="K112" s="23">
        <f>'Рейтинговая таблица организаций'!Z114</f>
        <v>100</v>
      </c>
      <c r="L112" s="23">
        <f t="shared" si="1"/>
        <v>98</v>
      </c>
      <c r="M112" s="23">
        <f>'Рейтинговая таблица организаций'!AB114</f>
        <v>96</v>
      </c>
      <c r="N112" s="27">
        <f>'Рейтинговая таблица организаций'!AC114</f>
        <v>98</v>
      </c>
      <c r="O112" s="23">
        <f>'Рейтинговая таблица организаций'!AH114</f>
        <v>0</v>
      </c>
      <c r="P112" s="24">
        <f>'Рейтинговая таблица организаций'!AI114</f>
        <v>80</v>
      </c>
      <c r="Q112" s="24">
        <f>'Рейтинговая таблица организаций'!AJ114</f>
        <v>100</v>
      </c>
      <c r="R112" s="27">
        <f>'Рейтинговая таблица организаций'!AK114</f>
        <v>62</v>
      </c>
      <c r="S112" s="23">
        <f>'Рейтинговая таблица организаций'!AR114</f>
        <v>100</v>
      </c>
      <c r="T112" s="23">
        <f>'Рейтинговая таблица организаций'!AS114</f>
        <v>100</v>
      </c>
      <c r="U112" s="23">
        <f>'Рейтинговая таблица организаций'!AT114</f>
        <v>100</v>
      </c>
      <c r="V112" s="27">
        <f>'Рейтинговая таблица организаций'!AU114</f>
        <v>100</v>
      </c>
      <c r="W112" s="23">
        <f>'Рейтинговая таблица организаций'!BB114</f>
        <v>100</v>
      </c>
      <c r="X112" s="23">
        <f>'Рейтинговая таблица организаций'!BC114</f>
        <v>96</v>
      </c>
      <c r="Y112" s="23">
        <f>'Рейтинговая таблица организаций'!BD114</f>
        <v>100</v>
      </c>
      <c r="Z112" s="27">
        <f>'Рейтинговая таблица организаций'!BE114</f>
        <v>99.2</v>
      </c>
      <c r="AA112" s="28">
        <f>'Рейтинговая таблица организаций'!BF114</f>
        <v>91.84</v>
      </c>
    </row>
    <row r="113" spans="1:27">
      <c r="A113" s="25">
        <f>'бланки '!D117</f>
        <v>112</v>
      </c>
      <c r="B113" s="21" t="str">
        <f>'Рейтинговая таблица организаций'!B115</f>
        <v>Бюджетное общеобразовательное учреждение Троснянского района Орловской области «Муравльская средняя общеобразовательная школа»</v>
      </c>
      <c r="C113" s="25">
        <f>'Рейтинговая таблица организаций'!M115</f>
        <v>100</v>
      </c>
      <c r="D113" s="25">
        <f>'Рейтинговая таблица организаций'!N115</f>
        <v>75</v>
      </c>
      <c r="E113" s="23">
        <f>'Рейтинговая таблица организаций'!Q115</f>
        <v>87</v>
      </c>
      <c r="F113" s="23">
        <f>'Рейтинговая таблица организаций'!R115</f>
        <v>100</v>
      </c>
      <c r="G113" s="23">
        <f>'Рейтинговая таблица организаций'!O115</f>
        <v>100</v>
      </c>
      <c r="H113" s="23">
        <f>'Рейтинговая таблица организаций'!P115</f>
        <v>98</v>
      </c>
      <c r="I113" s="23">
        <f>'Рейтинговая таблица организаций'!S115</f>
        <v>99</v>
      </c>
      <c r="J113" s="27">
        <f>'Рейтинговая таблица организаций'!T115</f>
        <v>95.7</v>
      </c>
      <c r="K113" s="23">
        <f>'Рейтинговая таблица организаций'!Z115</f>
        <v>100</v>
      </c>
      <c r="L113" s="23">
        <f t="shared" si="1"/>
        <v>99</v>
      </c>
      <c r="M113" s="23">
        <f>'Рейтинговая таблица организаций'!AB115</f>
        <v>98</v>
      </c>
      <c r="N113" s="27">
        <f>'Рейтинговая таблица организаций'!AC115</f>
        <v>99</v>
      </c>
      <c r="O113" s="23">
        <f>'Рейтинговая таблица организаций'!AH115</f>
        <v>20</v>
      </c>
      <c r="P113" s="24">
        <f>'Рейтинговая таблица организаций'!AI115</f>
        <v>80</v>
      </c>
      <c r="Q113" s="24">
        <f>'Рейтинговая таблица организаций'!AJ115</f>
        <v>100</v>
      </c>
      <c r="R113" s="27">
        <f>'Рейтинговая таблица организаций'!AK115</f>
        <v>68</v>
      </c>
      <c r="S113" s="23">
        <f>'Рейтинговая таблица организаций'!AR115</f>
        <v>100</v>
      </c>
      <c r="T113" s="23">
        <f>'Рейтинговая таблица организаций'!AS115</f>
        <v>98</v>
      </c>
      <c r="U113" s="23">
        <f>'Рейтинговая таблица организаций'!AT115</f>
        <v>98</v>
      </c>
      <c r="V113" s="27">
        <f>'Рейтинговая таблица организаций'!AU115</f>
        <v>98.8</v>
      </c>
      <c r="W113" s="23">
        <f>'Рейтинговая таблица организаций'!BB115</f>
        <v>100</v>
      </c>
      <c r="X113" s="23">
        <f>'Рейтинговая таблица организаций'!BC115</f>
        <v>100</v>
      </c>
      <c r="Y113" s="23">
        <f>'Рейтинговая таблица организаций'!BD115</f>
        <v>100</v>
      </c>
      <c r="Z113" s="27">
        <f>'Рейтинговая таблица организаций'!BE115</f>
        <v>100</v>
      </c>
      <c r="AA113" s="28">
        <f>'Рейтинговая таблица организаций'!BF115</f>
        <v>92.3</v>
      </c>
    </row>
    <row r="114" spans="1:27">
      <c r="A114" s="25">
        <f>'бланки '!D118</f>
        <v>113</v>
      </c>
      <c r="B114" s="21" t="str">
        <f>'Рейтинговая таблица организаций'!B116</f>
        <v>Бюджетное общеобразовательное учреждение Троснянского района Орловской области «Сомовская основная общеобразовательная школа»</v>
      </c>
      <c r="C114" s="25">
        <f>'Рейтинговая таблица организаций'!M116</f>
        <v>100</v>
      </c>
      <c r="D114" s="25">
        <f>'Рейтинговая таблица организаций'!N116</f>
        <v>86</v>
      </c>
      <c r="E114" s="23">
        <f>'Рейтинговая таблица организаций'!Q116</f>
        <v>93</v>
      </c>
      <c r="F114" s="23">
        <f>'Рейтинговая таблица организаций'!R116</f>
        <v>100</v>
      </c>
      <c r="G114" s="23">
        <f>'Рейтинговая таблица организаций'!O116</f>
        <v>100</v>
      </c>
      <c r="H114" s="23">
        <f>'Рейтинговая таблица организаций'!P116</f>
        <v>100</v>
      </c>
      <c r="I114" s="23">
        <f>'Рейтинговая таблица организаций'!S116</f>
        <v>100</v>
      </c>
      <c r="J114" s="27">
        <f>'Рейтинговая таблица организаций'!T116</f>
        <v>97.9</v>
      </c>
      <c r="K114" s="23">
        <f>'Рейтинговая таблица организаций'!Z116</f>
        <v>100</v>
      </c>
      <c r="L114" s="23">
        <f t="shared" si="1"/>
        <v>100</v>
      </c>
      <c r="M114" s="23">
        <f>'Рейтинговая таблица организаций'!AB116</f>
        <v>100</v>
      </c>
      <c r="N114" s="27">
        <f>'Рейтинговая таблица организаций'!AC116</f>
        <v>100</v>
      </c>
      <c r="O114" s="23">
        <f>'Рейтинговая таблица организаций'!AH116</f>
        <v>0</v>
      </c>
      <c r="P114" s="24">
        <f>'Рейтинговая таблица организаций'!AI116</f>
        <v>80</v>
      </c>
      <c r="Q114" s="24">
        <f>'Рейтинговая таблица организаций'!AJ116</f>
        <v>100</v>
      </c>
      <c r="R114" s="27">
        <f>'Рейтинговая таблица организаций'!AK116</f>
        <v>62</v>
      </c>
      <c r="S114" s="23">
        <f>'Рейтинговая таблица организаций'!AR116</f>
        <v>100</v>
      </c>
      <c r="T114" s="23">
        <f>'Рейтинговая таблица организаций'!AS116</f>
        <v>100</v>
      </c>
      <c r="U114" s="23">
        <f>'Рейтинговая таблица организаций'!AT116</f>
        <v>100</v>
      </c>
      <c r="V114" s="27">
        <f>'Рейтинговая таблица организаций'!AU116</f>
        <v>100</v>
      </c>
      <c r="W114" s="23">
        <f>'Рейтинговая таблица организаций'!BB116</f>
        <v>100</v>
      </c>
      <c r="X114" s="23">
        <f>'Рейтинговая таблица организаций'!BC116</f>
        <v>100</v>
      </c>
      <c r="Y114" s="23">
        <f>'Рейтинговая таблица организаций'!BD116</f>
        <v>100</v>
      </c>
      <c r="Z114" s="27">
        <f>'Рейтинговая таблица организаций'!BE116</f>
        <v>100</v>
      </c>
      <c r="AA114" s="28">
        <f>'Рейтинговая таблица организаций'!BF116</f>
        <v>91.97999999999999</v>
      </c>
    </row>
    <row r="115" spans="1:27">
      <c r="A115" s="25">
        <f>'бланки '!D119</f>
        <v>114</v>
      </c>
      <c r="B115" s="21" t="str">
        <f>'Рейтинговая таблица организаций'!B117</f>
        <v>Бюджетное общеобразовательное учреждение Троснянского района Орловской области «Ломовецкая средняя общеобразовательная школа»</v>
      </c>
      <c r="C115" s="25">
        <f>'Рейтинговая таблица организаций'!M117</f>
        <v>100</v>
      </c>
      <c r="D115" s="25">
        <f>'Рейтинговая таблица организаций'!N117</f>
        <v>77</v>
      </c>
      <c r="E115" s="23">
        <f>'Рейтинговая таблица организаций'!Q117</f>
        <v>88</v>
      </c>
      <c r="F115" s="23">
        <f>'Рейтинговая таблица организаций'!R117</f>
        <v>100</v>
      </c>
      <c r="G115" s="23">
        <f>'Рейтинговая таблица организаций'!O117</f>
        <v>100</v>
      </c>
      <c r="H115" s="23">
        <f>'Рейтинговая таблица организаций'!P117</f>
        <v>100</v>
      </c>
      <c r="I115" s="23">
        <f>'Рейтинговая таблица организаций'!S117</f>
        <v>100</v>
      </c>
      <c r="J115" s="27">
        <f>'Рейтинговая таблица организаций'!T117</f>
        <v>96.4</v>
      </c>
      <c r="K115" s="23">
        <f>'Рейтинговая таблица организаций'!Z117</f>
        <v>100</v>
      </c>
      <c r="L115" s="23">
        <f t="shared" si="1"/>
        <v>100</v>
      </c>
      <c r="M115" s="23">
        <f>'Рейтинговая таблица организаций'!AB117</f>
        <v>100</v>
      </c>
      <c r="N115" s="27">
        <f>'Рейтинговая таблица организаций'!AC117</f>
        <v>100</v>
      </c>
      <c r="O115" s="23">
        <f>'Рейтинговая таблица организаций'!AH117</f>
        <v>60</v>
      </c>
      <c r="P115" s="24">
        <f>'Рейтинговая таблица организаций'!AI117</f>
        <v>80</v>
      </c>
      <c r="Q115" s="24">
        <f>'Рейтинговая таблица организаций'!AJ117</f>
        <v>100</v>
      </c>
      <c r="R115" s="27">
        <f>'Рейтинговая таблица организаций'!AK117</f>
        <v>80</v>
      </c>
      <c r="S115" s="23">
        <f>'Рейтинговая таблица организаций'!AR117</f>
        <v>100</v>
      </c>
      <c r="T115" s="23">
        <f>'Рейтинговая таблица организаций'!AS117</f>
        <v>100</v>
      </c>
      <c r="U115" s="23">
        <f>'Рейтинговая таблица организаций'!AT117</f>
        <v>100</v>
      </c>
      <c r="V115" s="27">
        <f>'Рейтинговая таблица организаций'!AU117</f>
        <v>100</v>
      </c>
      <c r="W115" s="23">
        <f>'Рейтинговая таблица организаций'!BB117</f>
        <v>100</v>
      </c>
      <c r="X115" s="23">
        <f>'Рейтинговая таблица организаций'!BC117</f>
        <v>100</v>
      </c>
      <c r="Y115" s="23">
        <f>'Рейтинговая таблица организаций'!BD117</f>
        <v>100</v>
      </c>
      <c r="Z115" s="27">
        <f>'Рейтинговая таблица организаций'!BE117</f>
        <v>100</v>
      </c>
      <c r="AA115" s="28">
        <f>'Рейтинговая таблица организаций'!BF117</f>
        <v>95.28</v>
      </c>
    </row>
    <row r="116" spans="1:27">
      <c r="A116" s="25">
        <f>'бланки '!D120</f>
        <v>115</v>
      </c>
      <c r="B116" s="21" t="str">
        <f>'Рейтинговая таблица организаций'!B118</f>
        <v>Бюджетное общеобразовательное учреждение Троснянского района Орловской области «Воронецкая средняя общеобразовательная школа»</v>
      </c>
      <c r="C116" s="25">
        <f>'Рейтинговая таблица организаций'!M118</f>
        <v>100</v>
      </c>
      <c r="D116" s="25">
        <f>'Рейтинговая таблица организаций'!N118</f>
        <v>98</v>
      </c>
      <c r="E116" s="23">
        <f>'Рейтинговая таблица организаций'!Q118</f>
        <v>99</v>
      </c>
      <c r="F116" s="23">
        <f>'Рейтинговая таблица организаций'!R118</f>
        <v>100</v>
      </c>
      <c r="G116" s="23">
        <f>'Рейтинговая таблица организаций'!O118</f>
        <v>100</v>
      </c>
      <c r="H116" s="23">
        <f>'Рейтинговая таблица организаций'!P118</f>
        <v>100</v>
      </c>
      <c r="I116" s="23">
        <f>'Рейтинговая таблица организаций'!S118</f>
        <v>100</v>
      </c>
      <c r="J116" s="27">
        <f>'Рейтинговая таблица организаций'!T118</f>
        <v>99.7</v>
      </c>
      <c r="K116" s="23">
        <f>'Рейтинговая таблица организаций'!Z118</f>
        <v>100</v>
      </c>
      <c r="L116" s="23">
        <f t="shared" si="1"/>
        <v>100</v>
      </c>
      <c r="M116" s="23">
        <f>'Рейтинговая таблица организаций'!AB118</f>
        <v>100</v>
      </c>
      <c r="N116" s="27">
        <f>'Рейтинговая таблица организаций'!AC118</f>
        <v>100</v>
      </c>
      <c r="O116" s="23">
        <f>'Рейтинговая таблица организаций'!AH118</f>
        <v>60</v>
      </c>
      <c r="P116" s="24">
        <f>'Рейтинговая таблица организаций'!AI118</f>
        <v>100</v>
      </c>
      <c r="Q116" s="24">
        <f>'Рейтинговая таблица организаций'!AJ118</f>
        <v>100</v>
      </c>
      <c r="R116" s="27">
        <f>'Рейтинговая таблица организаций'!AK118</f>
        <v>88</v>
      </c>
      <c r="S116" s="23">
        <f>'Рейтинговая таблица организаций'!AR118</f>
        <v>100</v>
      </c>
      <c r="T116" s="23">
        <f>'Рейтинговая таблица организаций'!AS118</f>
        <v>100</v>
      </c>
      <c r="U116" s="23">
        <f>'Рейтинговая таблица организаций'!AT118</f>
        <v>100</v>
      </c>
      <c r="V116" s="27">
        <f>'Рейтинговая таблица организаций'!AU118</f>
        <v>100</v>
      </c>
      <c r="W116" s="23">
        <f>'Рейтинговая таблица организаций'!BB118</f>
        <v>100</v>
      </c>
      <c r="X116" s="23">
        <f>'Рейтинговая таблица организаций'!BC118</f>
        <v>100</v>
      </c>
      <c r="Y116" s="23">
        <f>'Рейтинговая таблица организаций'!BD118</f>
        <v>100</v>
      </c>
      <c r="Z116" s="27">
        <f>'Рейтинговая таблица организаций'!BE118</f>
        <v>100</v>
      </c>
      <c r="AA116" s="28">
        <f>'Рейтинговая таблица организаций'!BF118</f>
        <v>97.539999999999992</v>
      </c>
    </row>
    <row r="117" spans="1:27">
      <c r="A117" s="25">
        <f>'бланки '!D121</f>
        <v>116</v>
      </c>
      <c r="B117" s="21" t="str">
        <f>'Рейтинговая таблица организаций'!B119</f>
        <v>Бюджетное общеобразовательное учреждение Троснянского района Орловской области «Никольская средняя общеобразовательная школа»</v>
      </c>
      <c r="C117" s="25">
        <f>'Рейтинговая таблица организаций'!M119</f>
        <v>100</v>
      </c>
      <c r="D117" s="25">
        <f>'Рейтинговая таблица организаций'!N119</f>
        <v>93</v>
      </c>
      <c r="E117" s="23">
        <f>'Рейтинговая таблица организаций'!Q119</f>
        <v>96</v>
      </c>
      <c r="F117" s="23">
        <f>'Рейтинговая таблица организаций'!R119</f>
        <v>90</v>
      </c>
      <c r="G117" s="23">
        <f>'Рейтинговая таблица организаций'!O119</f>
        <v>100</v>
      </c>
      <c r="H117" s="23">
        <f>'Рейтинговая таблица организаций'!P119</f>
        <v>98</v>
      </c>
      <c r="I117" s="23">
        <f>'Рейтинговая таблица организаций'!S119</f>
        <v>99</v>
      </c>
      <c r="J117" s="27">
        <f>'Рейтинговая таблица организаций'!T119</f>
        <v>95.4</v>
      </c>
      <c r="K117" s="23">
        <f>'Рейтинговая таблица организаций'!Z119</f>
        <v>100</v>
      </c>
      <c r="L117" s="23">
        <f t="shared" si="1"/>
        <v>99</v>
      </c>
      <c r="M117" s="23">
        <f>'Рейтинговая таблица организаций'!AB119</f>
        <v>98</v>
      </c>
      <c r="N117" s="27">
        <f>'Рейтинговая таблица организаций'!AC119</f>
        <v>99</v>
      </c>
      <c r="O117" s="23">
        <f>'Рейтинговая таблица организаций'!AH119</f>
        <v>20</v>
      </c>
      <c r="P117" s="24">
        <f>'Рейтинговая таблица организаций'!AI119</f>
        <v>100</v>
      </c>
      <c r="Q117" s="24">
        <f>'Рейтинговая таблица организаций'!AJ119</f>
        <v>100</v>
      </c>
      <c r="R117" s="27">
        <f>'Рейтинговая таблица организаций'!AK119</f>
        <v>76</v>
      </c>
      <c r="S117" s="23">
        <f>'Рейтинговая таблица организаций'!AR119</f>
        <v>100</v>
      </c>
      <c r="T117" s="23">
        <f>'Рейтинговая таблица организаций'!AS119</f>
        <v>100</v>
      </c>
      <c r="U117" s="23">
        <f>'Рейтинговая таблица организаций'!AT119</f>
        <v>100</v>
      </c>
      <c r="V117" s="27">
        <f>'Рейтинговая таблица организаций'!AU119</f>
        <v>100</v>
      </c>
      <c r="W117" s="23">
        <f>'Рейтинговая таблица организаций'!BB119</f>
        <v>100</v>
      </c>
      <c r="X117" s="23">
        <f>'Рейтинговая таблица организаций'!BC119</f>
        <v>100</v>
      </c>
      <c r="Y117" s="23">
        <f>'Рейтинговая таблица организаций'!BD119</f>
        <v>100</v>
      </c>
      <c r="Z117" s="27">
        <f>'Рейтинговая таблица организаций'!BE119</f>
        <v>100</v>
      </c>
      <c r="AA117" s="28">
        <f>'Рейтинговая таблица организаций'!BF119</f>
        <v>94.08</v>
      </c>
    </row>
    <row r="118" spans="1:27">
      <c r="A118" s="25">
        <f>'бланки '!D122</f>
        <v>117</v>
      </c>
      <c r="B118" s="21" t="str">
        <f>'Рейтинговая таблица организаций'!B120</f>
        <v>Муниципальное бюджетное общеобразовательное учреждение «Малоархангельская средняя общеобразовательная школа № 2»</v>
      </c>
      <c r="C118" s="25">
        <f>'Рейтинговая таблица организаций'!M120</f>
        <v>100</v>
      </c>
      <c r="D118" s="25">
        <f>'Рейтинговая таблица организаций'!N120</f>
        <v>94</v>
      </c>
      <c r="E118" s="23">
        <f>'Рейтинговая таблица организаций'!Q120</f>
        <v>97</v>
      </c>
      <c r="F118" s="23">
        <f>'Рейтинговая таблица организаций'!R120</f>
        <v>100</v>
      </c>
      <c r="G118" s="23">
        <f>'Рейтинговая таблица организаций'!O120</f>
        <v>100</v>
      </c>
      <c r="H118" s="23">
        <f>'Рейтинговая таблица организаций'!P120</f>
        <v>100</v>
      </c>
      <c r="I118" s="23">
        <f>'Рейтинговая таблица организаций'!S120</f>
        <v>100</v>
      </c>
      <c r="J118" s="27">
        <f>'Рейтинговая таблица организаций'!T120</f>
        <v>99.1</v>
      </c>
      <c r="K118" s="23">
        <f>'Рейтинговая таблица организаций'!Z120</f>
        <v>100</v>
      </c>
      <c r="L118" s="23">
        <f t="shared" si="1"/>
        <v>99</v>
      </c>
      <c r="M118" s="23">
        <f>'Рейтинговая таблица организаций'!AB120</f>
        <v>98</v>
      </c>
      <c r="N118" s="27">
        <f>'Рейтинговая таблица организаций'!AC120</f>
        <v>99</v>
      </c>
      <c r="O118" s="23">
        <f>'Рейтинговая таблица организаций'!AH120</f>
        <v>0</v>
      </c>
      <c r="P118" s="24">
        <f>'Рейтинговая таблица организаций'!AI120</f>
        <v>60</v>
      </c>
      <c r="Q118" s="24">
        <f>'Рейтинговая таблица организаций'!AJ120</f>
        <v>100</v>
      </c>
      <c r="R118" s="27">
        <f>'Рейтинговая таблица организаций'!AK120</f>
        <v>54</v>
      </c>
      <c r="S118" s="23">
        <f>'Рейтинговая таблица организаций'!AR120</f>
        <v>100</v>
      </c>
      <c r="T118" s="23">
        <f>'Рейтинговая таблица организаций'!AS120</f>
        <v>100</v>
      </c>
      <c r="U118" s="23">
        <f>'Рейтинговая таблица организаций'!AT120</f>
        <v>100</v>
      </c>
      <c r="V118" s="27">
        <f>'Рейтинговая таблица организаций'!AU120</f>
        <v>100</v>
      </c>
      <c r="W118" s="23">
        <f>'Рейтинговая таблица организаций'!BB120</f>
        <v>100</v>
      </c>
      <c r="X118" s="23">
        <f>'Рейтинговая таблица организаций'!BC120</f>
        <v>100</v>
      </c>
      <c r="Y118" s="23">
        <f>'Рейтинговая таблица организаций'!BD120</f>
        <v>100</v>
      </c>
      <c r="Z118" s="27">
        <f>'Рейтинговая таблица организаций'!BE120</f>
        <v>100</v>
      </c>
      <c r="AA118" s="28">
        <f>'Рейтинговая таблица организаций'!BF120</f>
        <v>90.42</v>
      </c>
    </row>
    <row r="119" spans="1:27">
      <c r="A119" s="25">
        <f>'бланки '!D123</f>
        <v>118</v>
      </c>
      <c r="B119" s="21" t="str">
        <f>'Рейтинговая таблица организаций'!B121</f>
        <v>Муниципальное бюджетное общеобразовательное учреждение «Малоархангельская средняя общеобразовательная школа № 1»</v>
      </c>
      <c r="C119" s="25">
        <f>'Рейтинговая таблица организаций'!M121</f>
        <v>100</v>
      </c>
      <c r="D119" s="25">
        <f>'Рейтинговая таблица организаций'!N121</f>
        <v>93</v>
      </c>
      <c r="E119" s="23">
        <f>'Рейтинговая таблица организаций'!Q121</f>
        <v>96</v>
      </c>
      <c r="F119" s="23">
        <f>'Рейтинговая таблица организаций'!R121</f>
        <v>100</v>
      </c>
      <c r="G119" s="23">
        <f>'Рейтинговая таблица организаций'!O121</f>
        <v>98</v>
      </c>
      <c r="H119" s="23">
        <f>'Рейтинговая таблица организаций'!P121</f>
        <v>100</v>
      </c>
      <c r="I119" s="23">
        <f>'Рейтинговая таблица организаций'!S121</f>
        <v>99</v>
      </c>
      <c r="J119" s="27">
        <f>'Рейтинговая таблица организаций'!T121</f>
        <v>98.4</v>
      </c>
      <c r="K119" s="23">
        <f>'Рейтинговая таблица организаций'!Z121</f>
        <v>100</v>
      </c>
      <c r="L119" s="23">
        <f t="shared" si="1"/>
        <v>99.5</v>
      </c>
      <c r="M119" s="23">
        <f>'Рейтинговая таблица организаций'!AB121</f>
        <v>99</v>
      </c>
      <c r="N119" s="27">
        <f>'Рейтинговая таблица организаций'!AC121</f>
        <v>99.5</v>
      </c>
      <c r="O119" s="23">
        <f>'Рейтинговая таблица организаций'!AH121</f>
        <v>80</v>
      </c>
      <c r="P119" s="24">
        <f>'Рейтинговая таблица организаций'!AI121</f>
        <v>100</v>
      </c>
      <c r="Q119" s="24">
        <f>'Рейтинговая таблица организаций'!AJ121</f>
        <v>87</v>
      </c>
      <c r="R119" s="27">
        <f>'Рейтинговая таблица организаций'!AK121</f>
        <v>90.1</v>
      </c>
      <c r="S119" s="23">
        <f>'Рейтинговая таблица организаций'!AR121</f>
        <v>99</v>
      </c>
      <c r="T119" s="23">
        <f>'Рейтинговая таблица организаций'!AS121</f>
        <v>98</v>
      </c>
      <c r="U119" s="23">
        <f>'Рейтинговая таблица организаций'!AT121</f>
        <v>98</v>
      </c>
      <c r="V119" s="27">
        <f>'Рейтинговая таблица организаций'!AU121</f>
        <v>98.4</v>
      </c>
      <c r="W119" s="23">
        <f>'Рейтинговая таблица организаций'!BB121</f>
        <v>96</v>
      </c>
      <c r="X119" s="23">
        <f>'Рейтинговая таблица организаций'!BC121</f>
        <v>96</v>
      </c>
      <c r="Y119" s="23">
        <f>'Рейтинговая таблица организаций'!BD121</f>
        <v>96</v>
      </c>
      <c r="Z119" s="27">
        <f>'Рейтинговая таблица организаций'!BE121</f>
        <v>96</v>
      </c>
      <c r="AA119" s="28">
        <f>'Рейтинговая таблица организаций'!BF121</f>
        <v>96.47999999999999</v>
      </c>
    </row>
    <row r="120" spans="1:27">
      <c r="A120" s="25">
        <f>'бланки '!D124</f>
        <v>119</v>
      </c>
      <c r="B120" s="21" t="str">
        <f>'Рейтинговая таблица организаций'!B122</f>
        <v>Муниципальное бюджетное общеобразовательное учреждение Малоархангельского района «Совхозская средняя общеобразовательная школа»</v>
      </c>
      <c r="C120" s="25">
        <f>'Рейтинговая таблица организаций'!M122</f>
        <v>100</v>
      </c>
      <c r="D120" s="25">
        <f>'Рейтинговая таблица организаций'!N122</f>
        <v>92</v>
      </c>
      <c r="E120" s="23">
        <f>'Рейтинговая таблица организаций'!Q122</f>
        <v>96</v>
      </c>
      <c r="F120" s="23">
        <f>'Рейтинговая таблица организаций'!R122</f>
        <v>100</v>
      </c>
      <c r="G120" s="23">
        <f>'Рейтинговая таблица организаций'!O122</f>
        <v>99</v>
      </c>
      <c r="H120" s="23">
        <f>'Рейтинговая таблица организаций'!P122</f>
        <v>100</v>
      </c>
      <c r="I120" s="23">
        <f>'Рейтинговая таблица организаций'!S122</f>
        <v>99</v>
      </c>
      <c r="J120" s="27">
        <f>'Рейтинговая таблица организаций'!T122</f>
        <v>98.4</v>
      </c>
      <c r="K120" s="23">
        <f>'Рейтинговая таблица организаций'!Z122</f>
        <v>100</v>
      </c>
      <c r="L120" s="23">
        <f t="shared" si="1"/>
        <v>99</v>
      </c>
      <c r="M120" s="23">
        <f>'Рейтинговая таблица организаций'!AB122</f>
        <v>98</v>
      </c>
      <c r="N120" s="27">
        <f>'Рейтинговая таблица организаций'!AC122</f>
        <v>99</v>
      </c>
      <c r="O120" s="23">
        <f>'Рейтинговая таблица организаций'!AH122</f>
        <v>0</v>
      </c>
      <c r="P120" s="24">
        <f>'Рейтинговая таблица организаций'!AI122</f>
        <v>60</v>
      </c>
      <c r="Q120" s="24">
        <f>'Рейтинговая таблица организаций'!AJ122</f>
        <v>86</v>
      </c>
      <c r="R120" s="27">
        <f>'Рейтинговая таблица организаций'!AK122</f>
        <v>49.8</v>
      </c>
      <c r="S120" s="23">
        <f>'Рейтинговая таблица организаций'!AR122</f>
        <v>96</v>
      </c>
      <c r="T120" s="23">
        <f>'Рейтинговая таблица организаций'!AS122</f>
        <v>100</v>
      </c>
      <c r="U120" s="23">
        <f>'Рейтинговая таблица организаций'!AT122</f>
        <v>98</v>
      </c>
      <c r="V120" s="27">
        <f>'Рейтинговая таблица организаций'!AU122</f>
        <v>98</v>
      </c>
      <c r="W120" s="23">
        <f>'Рейтинговая таблица организаций'!BB122</f>
        <v>98</v>
      </c>
      <c r="X120" s="23">
        <f>'Рейтинговая таблица организаций'!BC122</f>
        <v>97</v>
      </c>
      <c r="Y120" s="23">
        <f>'Рейтинговая таблица организаций'!BD122</f>
        <v>98</v>
      </c>
      <c r="Z120" s="27">
        <f>'Рейтинговая таблица организаций'!BE122</f>
        <v>97.8</v>
      </c>
      <c r="AA120" s="28">
        <f>'Рейтинговая таблица организаций'!BF122</f>
        <v>88.6</v>
      </c>
    </row>
    <row r="121" spans="1:27">
      <c r="A121" s="25">
        <f>'бланки '!D125</f>
        <v>120</v>
      </c>
      <c r="B121" s="21" t="str">
        <f>'Рейтинговая таблица организаций'!B123</f>
        <v>Муниципальное бюджетное общеобразовательное учреждение Малоархангельского района «Луковская средняя общеобразовательная школа»</v>
      </c>
      <c r="C121" s="25">
        <f>'Рейтинговая таблица организаций'!M123</f>
        <v>100</v>
      </c>
      <c r="D121" s="25">
        <f>'Рейтинговая таблица организаций'!N123</f>
        <v>95</v>
      </c>
      <c r="E121" s="23">
        <f>'Рейтинговая таблица организаций'!Q123</f>
        <v>97</v>
      </c>
      <c r="F121" s="23">
        <f>'Рейтинговая таблица организаций'!R123</f>
        <v>100</v>
      </c>
      <c r="G121" s="23">
        <f>'Рейтинговая таблица организаций'!O123</f>
        <v>100</v>
      </c>
      <c r="H121" s="23">
        <f>'Рейтинговая таблица организаций'!P123</f>
        <v>95</v>
      </c>
      <c r="I121" s="23">
        <f>'Рейтинговая таблица организаций'!S123</f>
        <v>97</v>
      </c>
      <c r="J121" s="27">
        <f>'Рейтинговая таблица организаций'!T123</f>
        <v>97.9</v>
      </c>
      <c r="K121" s="23">
        <f>'Рейтинговая таблица организаций'!Z123</f>
        <v>100</v>
      </c>
      <c r="L121" s="23">
        <f t="shared" si="1"/>
        <v>99</v>
      </c>
      <c r="M121" s="23">
        <f>'Рейтинговая таблица организаций'!AB123</f>
        <v>98</v>
      </c>
      <c r="N121" s="27">
        <f>'Рейтинговая таблица организаций'!AC123</f>
        <v>99</v>
      </c>
      <c r="O121" s="23">
        <f>'Рейтинговая таблица организаций'!AH123</f>
        <v>60</v>
      </c>
      <c r="P121" s="24">
        <f>'Рейтинговая таблица организаций'!AI123</f>
        <v>100</v>
      </c>
      <c r="Q121" s="24">
        <f>'Рейтинговая таблица организаций'!AJ123</f>
        <v>100</v>
      </c>
      <c r="R121" s="27">
        <f>'Рейтинговая таблица организаций'!AK123</f>
        <v>88</v>
      </c>
      <c r="S121" s="23">
        <f>'Рейтинговая таблица организаций'!AR123</f>
        <v>100</v>
      </c>
      <c r="T121" s="23">
        <f>'Рейтинговая таблица организаций'!AS123</f>
        <v>98</v>
      </c>
      <c r="U121" s="23">
        <f>'Рейтинговая таблица организаций'!AT123</f>
        <v>100</v>
      </c>
      <c r="V121" s="27">
        <f>'Рейтинговая таблица организаций'!AU123</f>
        <v>99.2</v>
      </c>
      <c r="W121" s="23">
        <f>'Рейтинговая таблица организаций'!BB123</f>
        <v>100</v>
      </c>
      <c r="X121" s="23">
        <f>'Рейтинговая таблица организаций'!BC123</f>
        <v>98</v>
      </c>
      <c r="Y121" s="23">
        <f>'Рейтинговая таблица организаций'!BD123</f>
        <v>100</v>
      </c>
      <c r="Z121" s="27">
        <f>'Рейтинговая таблица организаций'!BE123</f>
        <v>99.6</v>
      </c>
      <c r="AA121" s="28">
        <f>'Рейтинговая таблица организаций'!BF123</f>
        <v>96.739999999999981</v>
      </c>
    </row>
    <row r="122" spans="1:27">
      <c r="A122" s="25">
        <f>'бланки '!D126</f>
        <v>121</v>
      </c>
      <c r="B122" s="21" t="str">
        <f>'Рейтинговая таблица организаций'!B124</f>
        <v>Муниципальное бюджетное общеобразовательное учреждение Малоархангельского района «Каменская средняя общеобразовательная школа»</v>
      </c>
      <c r="C122" s="25">
        <f>'Рейтинговая таблица организаций'!M124</f>
        <v>100</v>
      </c>
      <c r="D122" s="25">
        <f>'Рейтинговая таблица организаций'!N124</f>
        <v>77</v>
      </c>
      <c r="E122" s="23">
        <f>'Рейтинговая таблица организаций'!Q124</f>
        <v>88</v>
      </c>
      <c r="F122" s="23">
        <f>'Рейтинговая таблица организаций'!R124</f>
        <v>100</v>
      </c>
      <c r="G122" s="23">
        <f>'Рейтинговая таблица организаций'!O124</f>
        <v>100</v>
      </c>
      <c r="H122" s="23">
        <f>'Рейтинговая таблица организаций'!P124</f>
        <v>100</v>
      </c>
      <c r="I122" s="23">
        <f>'Рейтинговая таблица организаций'!S124</f>
        <v>100</v>
      </c>
      <c r="J122" s="27">
        <f>'Рейтинговая таблица организаций'!T124</f>
        <v>96.4</v>
      </c>
      <c r="K122" s="23">
        <f>'Рейтинговая таблица организаций'!Z124</f>
        <v>100</v>
      </c>
      <c r="L122" s="23">
        <f t="shared" si="1"/>
        <v>100</v>
      </c>
      <c r="M122" s="23">
        <f>'Рейтинговая таблица организаций'!AB124</f>
        <v>100</v>
      </c>
      <c r="N122" s="27">
        <f>'Рейтинговая таблица организаций'!AC124</f>
        <v>100</v>
      </c>
      <c r="O122" s="23">
        <f>'Рейтинговая таблица организаций'!AH124</f>
        <v>0</v>
      </c>
      <c r="P122" s="24">
        <f>'Рейтинговая таблица организаций'!AI124</f>
        <v>60</v>
      </c>
      <c r="Q122" s="24">
        <f>'Рейтинговая таблица организаций'!AJ124</f>
        <v>86</v>
      </c>
      <c r="R122" s="27">
        <f>'Рейтинговая таблица организаций'!AK124</f>
        <v>49.8</v>
      </c>
      <c r="S122" s="23">
        <f>'Рейтинговая таблица организаций'!AR124</f>
        <v>96</v>
      </c>
      <c r="T122" s="23">
        <f>'Рейтинговая таблица организаций'!AS124</f>
        <v>96</v>
      </c>
      <c r="U122" s="23">
        <f>'Рейтинговая таблица организаций'!AT124</f>
        <v>100</v>
      </c>
      <c r="V122" s="27">
        <f>'Рейтинговая таблица организаций'!AU124</f>
        <v>96.8</v>
      </c>
      <c r="W122" s="23">
        <f>'Рейтинговая таблица организаций'!BB124</f>
        <v>100</v>
      </c>
      <c r="X122" s="23">
        <f>'Рейтинговая таблица организаций'!BC124</f>
        <v>96</v>
      </c>
      <c r="Y122" s="23">
        <f>'Рейтинговая таблица организаций'!BD124</f>
        <v>96</v>
      </c>
      <c r="Z122" s="27">
        <f>'Рейтинговая таблица организаций'!BE124</f>
        <v>97.2</v>
      </c>
      <c r="AA122" s="28">
        <f>'Рейтинговая таблица организаций'!BF124</f>
        <v>88.039999999999992</v>
      </c>
    </row>
    <row r="123" spans="1:27">
      <c r="A123" s="25">
        <f>'бланки '!D127</f>
        <v>122</v>
      </c>
      <c r="B123" s="21" t="str">
        <f>'Рейтинговая таблица организаций'!B125</f>
        <v>Муниципальное бюджетное общеобразовательное учреждение Малоархангельского района «Костинская основная общеобразовательная школа»</v>
      </c>
      <c r="C123" s="25">
        <f>'Рейтинговая таблица организаций'!M125</f>
        <v>100</v>
      </c>
      <c r="D123" s="25">
        <f>'Рейтинговая таблица организаций'!N125</f>
        <v>89</v>
      </c>
      <c r="E123" s="23">
        <f>'Рейтинговая таблица организаций'!Q125</f>
        <v>94</v>
      </c>
      <c r="F123" s="23">
        <f>'Рейтинговая таблица организаций'!R125</f>
        <v>100</v>
      </c>
      <c r="G123" s="23">
        <f>'Рейтинговая таблица организаций'!O125</f>
        <v>100</v>
      </c>
      <c r="H123" s="23">
        <f>'Рейтинговая таблица организаций'!P125</f>
        <v>100</v>
      </c>
      <c r="I123" s="23">
        <f>'Рейтинговая таблица организаций'!S125</f>
        <v>100</v>
      </c>
      <c r="J123" s="27">
        <f>'Рейтинговая таблица организаций'!T125</f>
        <v>98.2</v>
      </c>
      <c r="K123" s="23">
        <f>'Рейтинговая таблица организаций'!Z125</f>
        <v>100</v>
      </c>
      <c r="L123" s="23">
        <f t="shared" si="1"/>
        <v>100</v>
      </c>
      <c r="M123" s="23">
        <f>'Рейтинговая таблица организаций'!AB125</f>
        <v>100</v>
      </c>
      <c r="N123" s="27">
        <f>'Рейтинговая таблица организаций'!AC125</f>
        <v>100</v>
      </c>
      <c r="O123" s="23">
        <f>'Рейтинговая таблица организаций'!AH125</f>
        <v>0</v>
      </c>
      <c r="P123" s="24">
        <f>'Рейтинговая таблица организаций'!AI125</f>
        <v>40</v>
      </c>
      <c r="Q123" s="24">
        <f>'Рейтинговая таблица организаций'!AJ125</f>
        <v>100</v>
      </c>
      <c r="R123" s="27">
        <f>'Рейтинговая таблица организаций'!AK125</f>
        <v>46</v>
      </c>
      <c r="S123" s="23">
        <f>'Рейтинговая таблица организаций'!AR125</f>
        <v>100</v>
      </c>
      <c r="T123" s="23">
        <f>'Рейтинговая таблица организаций'!AS125</f>
        <v>100</v>
      </c>
      <c r="U123" s="23">
        <f>'Рейтинговая таблица организаций'!AT125</f>
        <v>100</v>
      </c>
      <c r="V123" s="27">
        <f>'Рейтинговая таблица организаций'!AU125</f>
        <v>100</v>
      </c>
      <c r="W123" s="23">
        <f>'Рейтинговая таблица организаций'!BB125</f>
        <v>100</v>
      </c>
      <c r="X123" s="23">
        <f>'Рейтинговая таблица организаций'!BC125</f>
        <v>100</v>
      </c>
      <c r="Y123" s="23">
        <f>'Рейтинговая таблица организаций'!BD125</f>
        <v>100</v>
      </c>
      <c r="Z123" s="27">
        <f>'Рейтинговая таблица организаций'!BE125</f>
        <v>100</v>
      </c>
      <c r="AA123" s="28">
        <f>'Рейтинговая таблица организаций'!BF125</f>
        <v>88.84</v>
      </c>
    </row>
    <row r="124" spans="1:27">
      <c r="A124" s="25">
        <f>'бланки '!D128</f>
        <v>123</v>
      </c>
      <c r="B124" s="21" t="str">
        <f>'Рейтинговая таблица организаций'!B126</f>
        <v>Муниципальное бюджетное общеобразовательное учреждение Малоархангельского района «Губкинская средняя общеобразовательная школа»</v>
      </c>
      <c r="C124" s="25">
        <f>'Рейтинговая таблица организаций'!M126</f>
        <v>100</v>
      </c>
      <c r="D124" s="25">
        <f>'Рейтинговая таблица организаций'!N126</f>
        <v>78</v>
      </c>
      <c r="E124" s="23">
        <f>'Рейтинговая таблица организаций'!Q126</f>
        <v>89</v>
      </c>
      <c r="F124" s="23">
        <f>'Рейтинговая таблица организаций'!R126</f>
        <v>100</v>
      </c>
      <c r="G124" s="23">
        <f>'Рейтинговая таблица организаций'!O126</f>
        <v>100</v>
      </c>
      <c r="H124" s="23">
        <f>'Рейтинговая таблица организаций'!P126</f>
        <v>100</v>
      </c>
      <c r="I124" s="23">
        <f>'Рейтинговая таблица организаций'!S126</f>
        <v>100</v>
      </c>
      <c r="J124" s="27">
        <f>'Рейтинговая таблица организаций'!T126</f>
        <v>96.7</v>
      </c>
      <c r="K124" s="23">
        <f>'Рейтинговая таблица организаций'!Z126</f>
        <v>100</v>
      </c>
      <c r="L124" s="23">
        <f t="shared" si="1"/>
        <v>100</v>
      </c>
      <c r="M124" s="23">
        <f>'Рейтинговая таблица организаций'!AB126</f>
        <v>100</v>
      </c>
      <c r="N124" s="27">
        <f>'Рейтинговая таблица организаций'!AC126</f>
        <v>100</v>
      </c>
      <c r="O124" s="23">
        <f>'Рейтинговая таблица организаций'!AH126</f>
        <v>20</v>
      </c>
      <c r="P124" s="24">
        <f>'Рейтинговая таблица организаций'!AI126</f>
        <v>60</v>
      </c>
      <c r="Q124" s="24">
        <f>'Рейтинговая таблица организаций'!AJ126</f>
        <v>100</v>
      </c>
      <c r="R124" s="27">
        <f>'Рейтинговая таблица организаций'!AK126</f>
        <v>60</v>
      </c>
      <c r="S124" s="23">
        <f>'Рейтинговая таблица организаций'!AR126</f>
        <v>100</v>
      </c>
      <c r="T124" s="23">
        <f>'Рейтинговая таблица организаций'!AS126</f>
        <v>100</v>
      </c>
      <c r="U124" s="23">
        <f>'Рейтинговая таблица организаций'!AT126</f>
        <v>100</v>
      </c>
      <c r="V124" s="27">
        <f>'Рейтинговая таблица организаций'!AU126</f>
        <v>100</v>
      </c>
      <c r="W124" s="23">
        <f>'Рейтинговая таблица организаций'!BB126</f>
        <v>100</v>
      </c>
      <c r="X124" s="23">
        <f>'Рейтинговая таблица организаций'!BC126</f>
        <v>100</v>
      </c>
      <c r="Y124" s="23">
        <f>'Рейтинговая таблица организаций'!BD126</f>
        <v>100</v>
      </c>
      <c r="Z124" s="27">
        <f>'Рейтинговая таблица организаций'!BE126</f>
        <v>100</v>
      </c>
      <c r="AA124" s="28">
        <f>'Рейтинговая таблица организаций'!BF126</f>
        <v>91.34</v>
      </c>
    </row>
    <row r="125" spans="1:27">
      <c r="A125" s="25">
        <f>'бланки '!D129</f>
        <v>124</v>
      </c>
      <c r="B125" s="21" t="str">
        <f>'Рейтинговая таблица организаций'!B127</f>
        <v>Муниципальное бюджетное общеобразовательное учреждение Малоархангельского района «Ивановская средняя общеобразовательная школа»</v>
      </c>
      <c r="C125" s="25">
        <f>'Рейтинговая таблица организаций'!M127</f>
        <v>100</v>
      </c>
      <c r="D125" s="25">
        <f>'Рейтинговая таблица организаций'!N127</f>
        <v>88</v>
      </c>
      <c r="E125" s="23">
        <f>'Рейтинговая таблица организаций'!Q127</f>
        <v>94</v>
      </c>
      <c r="F125" s="23">
        <f>'Рейтинговая таблица организаций'!R127</f>
        <v>100</v>
      </c>
      <c r="G125" s="23">
        <f>'Рейтинговая таблица организаций'!O127</f>
        <v>100</v>
      </c>
      <c r="H125" s="23">
        <f>'Рейтинговая таблица организаций'!P127</f>
        <v>100</v>
      </c>
      <c r="I125" s="23">
        <f>'Рейтинговая таблица организаций'!S127</f>
        <v>100</v>
      </c>
      <c r="J125" s="27">
        <f>'Рейтинговая таблица организаций'!T127</f>
        <v>98.2</v>
      </c>
      <c r="K125" s="23">
        <f>'Рейтинговая таблица организаций'!Z127</f>
        <v>100</v>
      </c>
      <c r="L125" s="23">
        <f t="shared" si="1"/>
        <v>98</v>
      </c>
      <c r="M125" s="23">
        <f>'Рейтинговая таблица организаций'!AB127</f>
        <v>96</v>
      </c>
      <c r="N125" s="27">
        <f>'Рейтинговая таблица организаций'!AC127</f>
        <v>98</v>
      </c>
      <c r="O125" s="23">
        <f>'Рейтинговая таблица организаций'!AH127</f>
        <v>20</v>
      </c>
      <c r="P125" s="24">
        <f>'Рейтинговая таблица организаций'!AI127</f>
        <v>60</v>
      </c>
      <c r="Q125" s="24">
        <f>'Рейтинговая таблица организаций'!AJ127</f>
        <v>100</v>
      </c>
      <c r="R125" s="27">
        <f>'Рейтинговая таблица организаций'!AK127</f>
        <v>60</v>
      </c>
      <c r="S125" s="23">
        <f>'Рейтинговая таблица организаций'!AR127</f>
        <v>96</v>
      </c>
      <c r="T125" s="23">
        <f>'Рейтинговая таблица организаций'!AS127</f>
        <v>100</v>
      </c>
      <c r="U125" s="23">
        <f>'Рейтинговая таблица организаций'!AT127</f>
        <v>100</v>
      </c>
      <c r="V125" s="27">
        <f>'Рейтинговая таблица организаций'!AU127</f>
        <v>98.4</v>
      </c>
      <c r="W125" s="23">
        <f>'Рейтинговая таблица организаций'!BB127</f>
        <v>100</v>
      </c>
      <c r="X125" s="23">
        <f>'Рейтинговая таблица организаций'!BC127</f>
        <v>100</v>
      </c>
      <c r="Y125" s="23">
        <f>'Рейтинговая таблица организаций'!BD127</f>
        <v>100</v>
      </c>
      <c r="Z125" s="27">
        <f>'Рейтинговая таблица организаций'!BE127</f>
        <v>100</v>
      </c>
      <c r="AA125" s="28">
        <f>'Рейтинговая таблица организаций'!BF127</f>
        <v>90.92</v>
      </c>
    </row>
    <row r="126" spans="1:27">
      <c r="A126" s="25">
        <f>'бланки '!D130</f>
        <v>125</v>
      </c>
      <c r="B126" s="21" t="str">
        <f>'Рейтинговая таблица организаций'!B128</f>
        <v>Муниципальное бюджетное общеобразовательное учреждение Малоархангельского района «Архаровская основная общеобразовательная школа»</v>
      </c>
      <c r="C126" s="25">
        <f>'Рейтинговая таблица организаций'!M128</f>
        <v>100</v>
      </c>
      <c r="D126" s="25">
        <f>'Рейтинговая таблица организаций'!N128</f>
        <v>78</v>
      </c>
      <c r="E126" s="23">
        <f>'Рейтинговая таблица организаций'!Q128</f>
        <v>89</v>
      </c>
      <c r="F126" s="23">
        <f>'Рейтинговая таблица организаций'!R128</f>
        <v>90</v>
      </c>
      <c r="G126" s="23">
        <f>'Рейтинговая таблица организаций'!O128</f>
        <v>100</v>
      </c>
      <c r="H126" s="23">
        <f>'Рейтинговая таблица организаций'!P128</f>
        <v>100</v>
      </c>
      <c r="I126" s="23">
        <f>'Рейтинговая таблица организаций'!S128</f>
        <v>100</v>
      </c>
      <c r="J126" s="27">
        <f>'Рейтинговая таблица организаций'!T128</f>
        <v>93.7</v>
      </c>
      <c r="K126" s="23">
        <f>'Рейтинговая таблица организаций'!Z128</f>
        <v>100</v>
      </c>
      <c r="L126" s="23">
        <f t="shared" si="1"/>
        <v>98</v>
      </c>
      <c r="M126" s="23">
        <f>'Рейтинговая таблица организаций'!AB128</f>
        <v>96</v>
      </c>
      <c r="N126" s="27">
        <f>'Рейтинговая таблица организаций'!AC128</f>
        <v>98</v>
      </c>
      <c r="O126" s="23">
        <f>'Рейтинговая таблица организаций'!AH128</f>
        <v>0</v>
      </c>
      <c r="P126" s="24">
        <f>'Рейтинговая таблица организаций'!AI128</f>
        <v>80</v>
      </c>
      <c r="Q126" s="24">
        <f>'Рейтинговая таблица организаций'!AJ128</f>
        <v>100</v>
      </c>
      <c r="R126" s="27">
        <f>'Рейтинговая таблица организаций'!AK128</f>
        <v>62</v>
      </c>
      <c r="S126" s="23">
        <f>'Рейтинговая таблица организаций'!AR128</f>
        <v>100</v>
      </c>
      <c r="T126" s="23">
        <f>'Рейтинговая таблица организаций'!AS128</f>
        <v>100</v>
      </c>
      <c r="U126" s="23">
        <f>'Рейтинговая таблица организаций'!AT128</f>
        <v>100</v>
      </c>
      <c r="V126" s="27">
        <f>'Рейтинговая таблица организаций'!AU128</f>
        <v>100</v>
      </c>
      <c r="W126" s="23">
        <f>'Рейтинговая таблица организаций'!BB128</f>
        <v>100</v>
      </c>
      <c r="X126" s="23">
        <f>'Рейтинговая таблица организаций'!BC128</f>
        <v>100</v>
      </c>
      <c r="Y126" s="23">
        <f>'Рейтинговая таблица организаций'!BD128</f>
        <v>100</v>
      </c>
      <c r="Z126" s="27">
        <f>'Рейтинговая таблица организаций'!BE128</f>
        <v>100</v>
      </c>
      <c r="AA126" s="28">
        <f>'Рейтинговая таблица организаций'!BF128</f>
        <v>90.74</v>
      </c>
    </row>
    <row r="127" spans="1:27">
      <c r="A127" s="25">
        <f>'бланки '!D131</f>
        <v>126</v>
      </c>
      <c r="B127" s="21" t="str">
        <f>'Рейтинговая таблица организаций'!B129</f>
        <v>Муниципальное бюджетное общеобразовательное учреждение – средняя общеобразовательная школа № 2 п. Нарышкино Урицкого района Орловской области</v>
      </c>
      <c r="C127" s="25">
        <f>'Рейтинговая таблица организаций'!M129</f>
        <v>100</v>
      </c>
      <c r="D127" s="25">
        <f>'Рейтинговая таблица организаций'!N129</f>
        <v>94</v>
      </c>
      <c r="E127" s="23">
        <f>'Рейтинговая таблица организаций'!Q129</f>
        <v>97</v>
      </c>
      <c r="F127" s="23">
        <f>'Рейтинговая таблица организаций'!R129</f>
        <v>90</v>
      </c>
      <c r="G127" s="23">
        <f>'Рейтинговая таблица организаций'!O129</f>
        <v>98</v>
      </c>
      <c r="H127" s="23">
        <f>'Рейтинговая таблица организаций'!P129</f>
        <v>99</v>
      </c>
      <c r="I127" s="23">
        <f>'Рейтинговая таблица организаций'!S129</f>
        <v>98</v>
      </c>
      <c r="J127" s="27">
        <f>'Рейтинговая таблица организаций'!T129</f>
        <v>95.3</v>
      </c>
      <c r="K127" s="23">
        <f>'Рейтинговая таблица организаций'!Z129</f>
        <v>100</v>
      </c>
      <c r="L127" s="23">
        <f t="shared" si="1"/>
        <v>99.5</v>
      </c>
      <c r="M127" s="23">
        <f>'Рейтинговая таблица организаций'!AB129</f>
        <v>99</v>
      </c>
      <c r="N127" s="27">
        <f>'Рейтинговая таблица организаций'!AC129</f>
        <v>99.5</v>
      </c>
      <c r="O127" s="23">
        <f>'Рейтинговая таблица организаций'!AH129</f>
        <v>60</v>
      </c>
      <c r="P127" s="24">
        <f>'Рейтинговая таблица организаций'!AI129</f>
        <v>60</v>
      </c>
      <c r="Q127" s="24">
        <f>'Рейтинговая таблица организаций'!AJ129</f>
        <v>93</v>
      </c>
      <c r="R127" s="27">
        <f>'Рейтинговая таблица организаций'!AK129</f>
        <v>69.900000000000006</v>
      </c>
      <c r="S127" s="23">
        <f>'Рейтинговая таблица организаций'!AR129</f>
        <v>100</v>
      </c>
      <c r="T127" s="23">
        <f>'Рейтинговая таблица организаций'!AS129</f>
        <v>95</v>
      </c>
      <c r="U127" s="23">
        <f>'Рейтинговая таблица организаций'!AT129</f>
        <v>99</v>
      </c>
      <c r="V127" s="27">
        <f>'Рейтинговая таблица организаций'!AU129</f>
        <v>97.8</v>
      </c>
      <c r="W127" s="23">
        <f>'Рейтинговая таблица организаций'!BB129</f>
        <v>98</v>
      </c>
      <c r="X127" s="23">
        <f>'Рейтинговая таблица организаций'!BC129</f>
        <v>98</v>
      </c>
      <c r="Y127" s="23">
        <f>'Рейтинговая таблица организаций'!BD129</f>
        <v>100</v>
      </c>
      <c r="Z127" s="27">
        <f>'Рейтинговая таблица организаций'!BE129</f>
        <v>99</v>
      </c>
      <c r="AA127" s="28">
        <f>'Рейтинговая таблица организаций'!BF129</f>
        <v>92.300000000000011</v>
      </c>
    </row>
    <row r="128" spans="1:27">
      <c r="A128" s="25">
        <f>'бланки '!D132</f>
        <v>127</v>
      </c>
      <c r="B128" s="21" t="str">
        <f>'Рейтинговая таблица организаций'!B130</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28" s="25">
        <f>'Рейтинговая таблица организаций'!M130</f>
        <v>100</v>
      </c>
      <c r="D128" s="25">
        <f>'Рейтинговая таблица организаций'!N130</f>
        <v>93</v>
      </c>
      <c r="E128" s="23">
        <f>'Рейтинговая таблица организаций'!Q130</f>
        <v>96</v>
      </c>
      <c r="F128" s="23">
        <f>'Рейтинговая таблица организаций'!R130</f>
        <v>100</v>
      </c>
      <c r="G128" s="23">
        <f>'Рейтинговая таблица организаций'!O130</f>
        <v>98</v>
      </c>
      <c r="H128" s="23">
        <f>'Рейтинговая таблица организаций'!P130</f>
        <v>98</v>
      </c>
      <c r="I128" s="23">
        <f>'Рейтинговая таблица организаций'!S130</f>
        <v>98</v>
      </c>
      <c r="J128" s="27">
        <f>'Рейтинговая таблица организаций'!T130</f>
        <v>98</v>
      </c>
      <c r="K128" s="23">
        <f>'Рейтинговая таблица организаций'!Z130</f>
        <v>100</v>
      </c>
      <c r="L128" s="23">
        <f t="shared" si="1"/>
        <v>99.5</v>
      </c>
      <c r="M128" s="23">
        <f>'Рейтинговая таблица организаций'!AB130</f>
        <v>99</v>
      </c>
      <c r="N128" s="27">
        <f>'Рейтинговая таблица организаций'!AC130</f>
        <v>99.5</v>
      </c>
      <c r="O128" s="23">
        <f>'Рейтинговая таблица организаций'!AH130</f>
        <v>60</v>
      </c>
      <c r="P128" s="24">
        <f>'Рейтинговая таблица организаций'!AI130</f>
        <v>100</v>
      </c>
      <c r="Q128" s="24">
        <f>'Рейтинговая таблица организаций'!AJ130</f>
        <v>78</v>
      </c>
      <c r="R128" s="27">
        <f>'Рейтинговая таблица организаций'!AK130</f>
        <v>81.400000000000006</v>
      </c>
      <c r="S128" s="23">
        <f>'Рейтинговая таблица организаций'!AR130</f>
        <v>100</v>
      </c>
      <c r="T128" s="23">
        <f>'Рейтинговая таблица организаций'!AS130</f>
        <v>98</v>
      </c>
      <c r="U128" s="23">
        <f>'Рейтинговая таблица организаций'!AT130</f>
        <v>96</v>
      </c>
      <c r="V128" s="27">
        <f>'Рейтинговая таблица организаций'!AU130</f>
        <v>98.4</v>
      </c>
      <c r="W128" s="23">
        <f>'Рейтинговая таблица организаций'!BB130</f>
        <v>99</v>
      </c>
      <c r="X128" s="23">
        <f>'Рейтинговая таблица организаций'!BC130</f>
        <v>97</v>
      </c>
      <c r="Y128" s="23">
        <f>'Рейтинговая таблица организаций'!BD130</f>
        <v>96</v>
      </c>
      <c r="Z128" s="27">
        <f>'Рейтинговая таблица организаций'!BE130</f>
        <v>97.1</v>
      </c>
      <c r="AA128" s="28">
        <f>'Рейтинговая таблица организаций'!BF130</f>
        <v>94.88</v>
      </c>
    </row>
    <row r="129" spans="1:27">
      <c r="A129" s="25">
        <f>'бланки '!D133</f>
        <v>128</v>
      </c>
      <c r="B129" s="21" t="str">
        <f>'Рейтинговая таблица организаций'!B131</f>
        <v>Муниципальное бюджетное общеобразовательное учреждение Бунинская средняя общеобразовательная школа Урицкого района Орловской области</v>
      </c>
      <c r="C129" s="25">
        <f>'Рейтинговая таблица организаций'!M131</f>
        <v>100</v>
      </c>
      <c r="D129" s="25">
        <f>'Рейтинговая таблица организаций'!N131</f>
        <v>94</v>
      </c>
      <c r="E129" s="23">
        <f>'Рейтинговая таблица организаций'!Q131</f>
        <v>97</v>
      </c>
      <c r="F129" s="23">
        <f>'Рейтинговая таблица организаций'!R131</f>
        <v>100</v>
      </c>
      <c r="G129" s="23">
        <f>'Рейтинговая таблица организаций'!O131</f>
        <v>100</v>
      </c>
      <c r="H129" s="23">
        <f>'Рейтинговая таблица организаций'!P131</f>
        <v>100</v>
      </c>
      <c r="I129" s="23">
        <f>'Рейтинговая таблица организаций'!S131</f>
        <v>100</v>
      </c>
      <c r="J129" s="27">
        <f>'Рейтинговая таблица организаций'!T131</f>
        <v>99.1</v>
      </c>
      <c r="K129" s="23">
        <f>'Рейтинговая таблица организаций'!Z131</f>
        <v>100</v>
      </c>
      <c r="L129" s="23">
        <f t="shared" si="1"/>
        <v>100</v>
      </c>
      <c r="M129" s="23">
        <f>'Рейтинговая таблица организаций'!AB131</f>
        <v>100</v>
      </c>
      <c r="N129" s="27">
        <f>'Рейтинговая таблица организаций'!AC131</f>
        <v>100</v>
      </c>
      <c r="O129" s="23">
        <f>'Рейтинговая таблица организаций'!AH131</f>
        <v>40</v>
      </c>
      <c r="P129" s="24">
        <f>'Рейтинговая таблица организаций'!AI131</f>
        <v>60</v>
      </c>
      <c r="Q129" s="24">
        <f>'Рейтинговая таблица организаций'!AJ131</f>
        <v>100</v>
      </c>
      <c r="R129" s="27">
        <f>'Рейтинговая таблица организаций'!AK131</f>
        <v>66</v>
      </c>
      <c r="S129" s="23">
        <f>'Рейтинговая таблица организаций'!AR131</f>
        <v>97</v>
      </c>
      <c r="T129" s="23">
        <f>'Рейтинговая таблица организаций'!AS131</f>
        <v>97</v>
      </c>
      <c r="U129" s="23">
        <f>'Рейтинговая таблица организаций'!AT131</f>
        <v>97</v>
      </c>
      <c r="V129" s="27">
        <f>'Рейтинговая таблица организаций'!AU131</f>
        <v>97</v>
      </c>
      <c r="W129" s="23">
        <f>'Рейтинговая таблица организаций'!BB131</f>
        <v>97</v>
      </c>
      <c r="X129" s="23">
        <f>'Рейтинговая таблица организаций'!BC131</f>
        <v>97</v>
      </c>
      <c r="Y129" s="23">
        <f>'Рейтинговая таблица организаций'!BD131</f>
        <v>97</v>
      </c>
      <c r="Z129" s="27">
        <f>'Рейтинговая таблица организаций'!BE131</f>
        <v>97</v>
      </c>
      <c r="AA129" s="28">
        <f>'Рейтинговая таблица организаций'!BF131</f>
        <v>91.820000000000007</v>
      </c>
    </row>
    <row r="130" spans="1:27">
      <c r="A130" s="25">
        <f>'бланки '!D134</f>
        <v>129</v>
      </c>
      <c r="B130" s="21" t="str">
        <f>'Рейтинговая таблица организаций'!B132</f>
        <v>Муниципальное бюджетное общеобразовательное учреждение – Подзаваловская средняя общеобразовательная школа Урицкого района Орловской области</v>
      </c>
      <c r="C130" s="25">
        <f>'Рейтинговая таблица организаций'!M132</f>
        <v>100</v>
      </c>
      <c r="D130" s="25">
        <f>'Рейтинговая таблица организаций'!N132</f>
        <v>63</v>
      </c>
      <c r="E130" s="23">
        <f>'Рейтинговая таблица организаций'!Q132</f>
        <v>81</v>
      </c>
      <c r="F130" s="23">
        <f>'Рейтинговая таблица организаций'!R132</f>
        <v>100</v>
      </c>
      <c r="G130" s="23">
        <f>'Рейтинговая таблица организаций'!O132</f>
        <v>100</v>
      </c>
      <c r="H130" s="23">
        <f>'Рейтинговая таблица организаций'!P132</f>
        <v>100</v>
      </c>
      <c r="I130" s="23">
        <f>'Рейтинговая таблица организаций'!S132</f>
        <v>100</v>
      </c>
      <c r="J130" s="27">
        <f>'Рейтинговая таблица организаций'!T132</f>
        <v>94.3</v>
      </c>
      <c r="K130" s="23">
        <f>'Рейтинговая таблица организаций'!Z132</f>
        <v>100</v>
      </c>
      <c r="L130" s="23">
        <f t="shared" si="1"/>
        <v>98.5</v>
      </c>
      <c r="M130" s="23">
        <f>'Рейтинговая таблица организаций'!AB132</f>
        <v>97</v>
      </c>
      <c r="N130" s="27">
        <f>'Рейтинговая таблица организаций'!AC132</f>
        <v>98.5</v>
      </c>
      <c r="O130" s="23">
        <f>'Рейтинговая таблица организаций'!AH132</f>
        <v>0</v>
      </c>
      <c r="P130" s="24">
        <f>'Рейтинговая таблица организаций'!AI132</f>
        <v>40</v>
      </c>
      <c r="Q130" s="24">
        <f>'Рейтинговая таблица организаций'!AJ132</f>
        <v>100</v>
      </c>
      <c r="R130" s="27">
        <f>'Рейтинговая таблица организаций'!AK132</f>
        <v>46</v>
      </c>
      <c r="S130" s="23">
        <f>'Рейтинговая таблица организаций'!AR132</f>
        <v>99</v>
      </c>
      <c r="T130" s="23">
        <f>'Рейтинговая таблица организаций'!AS132</f>
        <v>100</v>
      </c>
      <c r="U130" s="23">
        <f>'Рейтинговая таблица организаций'!AT132</f>
        <v>98</v>
      </c>
      <c r="V130" s="27">
        <f>'Рейтинговая таблица организаций'!AU132</f>
        <v>99.2</v>
      </c>
      <c r="W130" s="23">
        <f>'Рейтинговая таблица организаций'!BB132</f>
        <v>99</v>
      </c>
      <c r="X130" s="23">
        <f>'Рейтинговая таблица организаций'!BC132</f>
        <v>100</v>
      </c>
      <c r="Y130" s="23">
        <f>'Рейтинговая таблица организаций'!BD132</f>
        <v>99</v>
      </c>
      <c r="Z130" s="27">
        <f>'Рейтинговая таблица организаций'!BE132</f>
        <v>99.2</v>
      </c>
      <c r="AA130" s="28">
        <f>'Рейтинговая таблица организаций'!BF132</f>
        <v>87.44</v>
      </c>
    </row>
    <row r="131" spans="1:27">
      <c r="A131" s="25">
        <f>'бланки '!D135</f>
        <v>130</v>
      </c>
      <c r="B131" s="21" t="str">
        <f>'Рейтинговая таблица организаций'!B133</f>
        <v>Муниципальное бюджетное общеобразовательное учреждение Максимовская основная общеобразовательная школа Урицкого района Орловской области</v>
      </c>
      <c r="C131" s="25">
        <f>'Рейтинговая таблица организаций'!M133</f>
        <v>100</v>
      </c>
      <c r="D131" s="25">
        <f>'Рейтинговая таблица организаций'!N133</f>
        <v>88</v>
      </c>
      <c r="E131" s="23">
        <f>'Рейтинговая таблица организаций'!Q133</f>
        <v>94</v>
      </c>
      <c r="F131" s="23">
        <f>'Рейтинговая таблица организаций'!R133</f>
        <v>100</v>
      </c>
      <c r="G131" s="23">
        <f>'Рейтинговая таблица организаций'!O133</f>
        <v>100</v>
      </c>
      <c r="H131" s="23">
        <f>'Рейтинговая таблица организаций'!P133</f>
        <v>100</v>
      </c>
      <c r="I131" s="23">
        <f>'Рейтинговая таблица организаций'!S133</f>
        <v>100</v>
      </c>
      <c r="J131" s="27">
        <f>'Рейтинговая таблица организаций'!T133</f>
        <v>98.2</v>
      </c>
      <c r="K131" s="23">
        <f>'Рейтинговая таблица организаций'!Z133</f>
        <v>100</v>
      </c>
      <c r="L131" s="23">
        <f t="shared" ref="L131:L194" si="2">N131</f>
        <v>100</v>
      </c>
      <c r="M131" s="23">
        <f>'Рейтинговая таблица организаций'!AB133</f>
        <v>100</v>
      </c>
      <c r="N131" s="27">
        <f>'Рейтинговая таблица организаций'!AC133</f>
        <v>100</v>
      </c>
      <c r="O131" s="23">
        <f>'Рейтинговая таблица организаций'!AH133</f>
        <v>40</v>
      </c>
      <c r="P131" s="24">
        <f>'Рейтинговая таблица организаций'!AI133</f>
        <v>60</v>
      </c>
      <c r="Q131" s="24">
        <f>'Рейтинговая таблица организаций'!AJ133</f>
        <v>80</v>
      </c>
      <c r="R131" s="27">
        <f>'Рейтинговая таблица организаций'!AK133</f>
        <v>60</v>
      </c>
      <c r="S131" s="23">
        <f>'Рейтинговая таблица организаций'!AR133</f>
        <v>100</v>
      </c>
      <c r="T131" s="23">
        <f>'Рейтинговая таблица организаций'!AS133</f>
        <v>100</v>
      </c>
      <c r="U131" s="23">
        <f>'Рейтинговая таблица организаций'!AT133</f>
        <v>100</v>
      </c>
      <c r="V131" s="27">
        <f>'Рейтинговая таблица организаций'!AU133</f>
        <v>100</v>
      </c>
      <c r="W131" s="23">
        <f>'Рейтинговая таблица организаций'!BB133</f>
        <v>100</v>
      </c>
      <c r="X131" s="23">
        <f>'Рейтинговая таблица организаций'!BC133</f>
        <v>100</v>
      </c>
      <c r="Y131" s="23">
        <f>'Рейтинговая таблица организаций'!BD133</f>
        <v>100</v>
      </c>
      <c r="Z131" s="27">
        <f>'Рейтинговая таблица организаций'!BE133</f>
        <v>100</v>
      </c>
      <c r="AA131" s="28">
        <f>'Рейтинговая таблица организаций'!BF133</f>
        <v>91.64</v>
      </c>
    </row>
    <row r="132" spans="1:27">
      <c r="A132" s="25">
        <f>'бланки '!D136</f>
        <v>131</v>
      </c>
      <c r="B132" s="21" t="str">
        <f>'Рейтинговая таблица организаций'!B134</f>
        <v>Муниципальное бюджетное общеобразовательное учреждение Муравлевская средняя общеобразовательная школа Урицкого района Орловской области</v>
      </c>
      <c r="C132" s="25">
        <f>'Рейтинговая таблица организаций'!M134</f>
        <v>100</v>
      </c>
      <c r="D132" s="25">
        <f>'Рейтинговая таблица организаций'!N134</f>
        <v>92</v>
      </c>
      <c r="E132" s="23">
        <f>'Рейтинговая таблица организаций'!Q134</f>
        <v>96</v>
      </c>
      <c r="F132" s="23">
        <f>'Рейтинговая таблица организаций'!R134</f>
        <v>100</v>
      </c>
      <c r="G132" s="23">
        <f>'Рейтинговая таблица организаций'!O134</f>
        <v>100</v>
      </c>
      <c r="H132" s="23">
        <f>'Рейтинговая таблица организаций'!P134</f>
        <v>100</v>
      </c>
      <c r="I132" s="23">
        <f>'Рейтинговая таблица организаций'!S134</f>
        <v>100</v>
      </c>
      <c r="J132" s="27">
        <f>'Рейтинговая таблица организаций'!T134</f>
        <v>98.8</v>
      </c>
      <c r="K132" s="23">
        <f>'Рейтинговая таблица организаций'!Z134</f>
        <v>100</v>
      </c>
      <c r="L132" s="23">
        <f t="shared" si="2"/>
        <v>100</v>
      </c>
      <c r="M132" s="23">
        <f>'Рейтинговая таблица организаций'!AB134</f>
        <v>100</v>
      </c>
      <c r="N132" s="27">
        <f>'Рейтинговая таблица организаций'!AC134</f>
        <v>100</v>
      </c>
      <c r="O132" s="23">
        <f>'Рейтинговая таблица организаций'!AH134</f>
        <v>0</v>
      </c>
      <c r="P132" s="24">
        <f>'Рейтинговая таблица организаций'!AI134</f>
        <v>60</v>
      </c>
      <c r="Q132" s="24">
        <f>'Рейтинговая таблица организаций'!AJ134</f>
        <v>100</v>
      </c>
      <c r="R132" s="27">
        <f>'Рейтинговая таблица организаций'!AK134</f>
        <v>54</v>
      </c>
      <c r="S132" s="23">
        <f>'Рейтинговая таблица организаций'!AR134</f>
        <v>100</v>
      </c>
      <c r="T132" s="23">
        <f>'Рейтинговая таблица организаций'!AS134</f>
        <v>100</v>
      </c>
      <c r="U132" s="23">
        <f>'Рейтинговая таблица организаций'!AT134</f>
        <v>100</v>
      </c>
      <c r="V132" s="27">
        <f>'Рейтинговая таблица организаций'!AU134</f>
        <v>100</v>
      </c>
      <c r="W132" s="23">
        <f>'Рейтинговая таблица организаций'!BB134</f>
        <v>100</v>
      </c>
      <c r="X132" s="23">
        <f>'Рейтинговая таблица организаций'!BC134</f>
        <v>100</v>
      </c>
      <c r="Y132" s="23">
        <f>'Рейтинговая таблица организаций'!BD134</f>
        <v>100</v>
      </c>
      <c r="Z132" s="27">
        <f>'Рейтинговая таблица организаций'!BE134</f>
        <v>100</v>
      </c>
      <c r="AA132" s="28">
        <f>'Рейтинговая таблица организаций'!BF134</f>
        <v>90.56</v>
      </c>
    </row>
    <row r="133" spans="1:27">
      <c r="A133" s="25">
        <f>'бланки '!D137</f>
        <v>132</v>
      </c>
      <c r="B133" s="21" t="str">
        <f>'Рейтинговая таблица организаций'!B135</f>
        <v>Муниципальное бюджетное общеобразовательное учреждение «Первомайская основная общеобразовательная школа» Урицкого района Орловской области</v>
      </c>
      <c r="C133" s="25">
        <f>'Рейтинговая таблица организаций'!M135</f>
        <v>100</v>
      </c>
      <c r="D133" s="25">
        <f>'Рейтинговая таблица организаций'!N135</f>
        <v>96</v>
      </c>
      <c r="E133" s="23">
        <f>'Рейтинговая таблица организаций'!Q135</f>
        <v>98</v>
      </c>
      <c r="F133" s="23">
        <f>'Рейтинговая таблица организаций'!R135</f>
        <v>100</v>
      </c>
      <c r="G133" s="23">
        <f>'Рейтинговая таблица организаций'!O135</f>
        <v>100</v>
      </c>
      <c r="H133" s="23">
        <f>'Рейтинговая таблица организаций'!P135</f>
        <v>100</v>
      </c>
      <c r="I133" s="23">
        <f>'Рейтинговая таблица организаций'!S135</f>
        <v>100</v>
      </c>
      <c r="J133" s="27">
        <f>'Рейтинговая таблица организаций'!T135</f>
        <v>99.4</v>
      </c>
      <c r="K133" s="23">
        <f>'Рейтинговая таблица организаций'!Z135</f>
        <v>100</v>
      </c>
      <c r="L133" s="23">
        <f t="shared" si="2"/>
        <v>98.5</v>
      </c>
      <c r="M133" s="23">
        <f>'Рейтинговая таблица организаций'!AB135</f>
        <v>97</v>
      </c>
      <c r="N133" s="27">
        <f>'Рейтинговая таблица организаций'!AC135</f>
        <v>98.5</v>
      </c>
      <c r="O133" s="23">
        <f>'Рейтинговая таблица организаций'!AH135</f>
        <v>20</v>
      </c>
      <c r="P133" s="24">
        <f>'Рейтинговая таблица организаций'!AI135</f>
        <v>60</v>
      </c>
      <c r="Q133" s="24">
        <f>'Рейтинговая таблица организаций'!AJ135</f>
        <v>100</v>
      </c>
      <c r="R133" s="27">
        <f>'Рейтинговая таблица организаций'!AK135</f>
        <v>60</v>
      </c>
      <c r="S133" s="23">
        <f>'Рейтинговая таблица организаций'!AR135</f>
        <v>100</v>
      </c>
      <c r="T133" s="23">
        <f>'Рейтинговая таблица организаций'!AS135</f>
        <v>100</v>
      </c>
      <c r="U133" s="23">
        <f>'Рейтинговая таблица организаций'!AT135</f>
        <v>100</v>
      </c>
      <c r="V133" s="27">
        <f>'Рейтинговая таблица организаций'!AU135</f>
        <v>100</v>
      </c>
      <c r="W133" s="23">
        <f>'Рейтинговая таблица организаций'!BB135</f>
        <v>100</v>
      </c>
      <c r="X133" s="23">
        <f>'Рейтинговая таблица организаций'!BC135</f>
        <v>98</v>
      </c>
      <c r="Y133" s="23">
        <f>'Рейтинговая таблица организаций'!BD135</f>
        <v>100</v>
      </c>
      <c r="Z133" s="27">
        <f>'Рейтинговая таблица организаций'!BE135</f>
        <v>99.6</v>
      </c>
      <c r="AA133" s="28">
        <f>'Рейтинговая таблица организаций'!BF135</f>
        <v>91.5</v>
      </c>
    </row>
    <row r="134" spans="1:27">
      <c r="A134" s="25">
        <f>'бланки '!D138</f>
        <v>133</v>
      </c>
      <c r="B134" s="21" t="str">
        <f>'Рейтинговая таблица организаций'!B136</f>
        <v>Муниципальное бюджетное общеобразовательное учреждение – Богдановская средняя общеобразовательная школа Урицкого района Орловской области</v>
      </c>
      <c r="C134" s="25">
        <f>'Рейтинговая таблица организаций'!M136</f>
        <v>100</v>
      </c>
      <c r="D134" s="25">
        <f>'Рейтинговая таблица организаций'!N136</f>
        <v>93</v>
      </c>
      <c r="E134" s="23">
        <f>'Рейтинговая таблица организаций'!Q136</f>
        <v>96</v>
      </c>
      <c r="F134" s="23">
        <f>'Рейтинговая таблица организаций'!R136</f>
        <v>90</v>
      </c>
      <c r="G134" s="23">
        <f>'Рейтинговая таблица организаций'!O136</f>
        <v>100</v>
      </c>
      <c r="H134" s="23">
        <f>'Рейтинговая таблица организаций'!P136</f>
        <v>100</v>
      </c>
      <c r="I134" s="23">
        <f>'Рейтинговая таблица организаций'!S136</f>
        <v>100</v>
      </c>
      <c r="J134" s="27">
        <f>'Рейтинговая таблица организаций'!T136</f>
        <v>95.8</v>
      </c>
      <c r="K134" s="23">
        <f>'Рейтинговая таблица организаций'!Z136</f>
        <v>100</v>
      </c>
      <c r="L134" s="23">
        <f t="shared" si="2"/>
        <v>100</v>
      </c>
      <c r="M134" s="23">
        <f>'Рейтинговая таблица организаций'!AB136</f>
        <v>100</v>
      </c>
      <c r="N134" s="27">
        <f>'Рейтинговая таблица организаций'!AC136</f>
        <v>100</v>
      </c>
      <c r="O134" s="23">
        <f>'Рейтинговая таблица организаций'!AH136</f>
        <v>0</v>
      </c>
      <c r="P134" s="24">
        <f>'Рейтинговая таблица организаций'!AI136</f>
        <v>60</v>
      </c>
      <c r="Q134" s="24">
        <f>'Рейтинговая таблица организаций'!AJ136</f>
        <v>100</v>
      </c>
      <c r="R134" s="27">
        <f>'Рейтинговая таблица организаций'!AK136</f>
        <v>54</v>
      </c>
      <c r="S134" s="23">
        <f>'Рейтинговая таблица организаций'!AR136</f>
        <v>100</v>
      </c>
      <c r="T134" s="23">
        <f>'Рейтинговая таблица организаций'!AS136</f>
        <v>100</v>
      </c>
      <c r="U134" s="23">
        <f>'Рейтинговая таблица организаций'!AT136</f>
        <v>100</v>
      </c>
      <c r="V134" s="27">
        <f>'Рейтинговая таблица организаций'!AU136</f>
        <v>100</v>
      </c>
      <c r="W134" s="23">
        <f>'Рейтинговая таблица организаций'!BB136</f>
        <v>100</v>
      </c>
      <c r="X134" s="23">
        <f>'Рейтинговая таблица организаций'!BC136</f>
        <v>100</v>
      </c>
      <c r="Y134" s="23">
        <f>'Рейтинговая таблица организаций'!BD136</f>
        <v>100</v>
      </c>
      <c r="Z134" s="27">
        <f>'Рейтинговая таблица организаций'!BE136</f>
        <v>100</v>
      </c>
      <c r="AA134" s="28">
        <f>'Рейтинговая таблица организаций'!BF136</f>
        <v>89.960000000000008</v>
      </c>
    </row>
    <row r="135" spans="1:27">
      <c r="A135" s="25">
        <f>'бланки '!D139</f>
        <v>134</v>
      </c>
      <c r="B135" s="21" t="str">
        <f>'Рейтинговая таблица организаций'!B137</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5" s="25">
        <f>'Рейтинговая таблица организаций'!M137</f>
        <v>100</v>
      </c>
      <c r="D135" s="25">
        <f>'Рейтинговая таблица организаций'!N137</f>
        <v>98</v>
      </c>
      <c r="E135" s="23">
        <f>'Рейтинговая таблица организаций'!Q137</f>
        <v>99</v>
      </c>
      <c r="F135" s="23">
        <f>'Рейтинговая таблица организаций'!R137</f>
        <v>100</v>
      </c>
      <c r="G135" s="23">
        <f>'Рейтинговая таблица организаций'!O137</f>
        <v>100</v>
      </c>
      <c r="H135" s="23">
        <f>'Рейтинговая таблица организаций'!P137</f>
        <v>100</v>
      </c>
      <c r="I135" s="23">
        <f>'Рейтинговая таблица организаций'!S137</f>
        <v>100</v>
      </c>
      <c r="J135" s="27">
        <f>'Рейтинговая таблица организаций'!T137</f>
        <v>99.7</v>
      </c>
      <c r="K135" s="23">
        <f>'Рейтинговая таблица организаций'!Z137</f>
        <v>100</v>
      </c>
      <c r="L135" s="23">
        <f t="shared" si="2"/>
        <v>100</v>
      </c>
      <c r="M135" s="23">
        <f>'Рейтинговая таблица организаций'!AB137</f>
        <v>100</v>
      </c>
      <c r="N135" s="27">
        <f>'Рейтинговая таблица организаций'!AC137</f>
        <v>100</v>
      </c>
      <c r="O135" s="23">
        <f>'Рейтинговая таблица организаций'!AH137</f>
        <v>0</v>
      </c>
      <c r="P135" s="24">
        <f>'Рейтинговая таблица организаций'!AI137</f>
        <v>60</v>
      </c>
      <c r="Q135" s="24">
        <f>'Рейтинговая таблица организаций'!AJ137</f>
        <v>100</v>
      </c>
      <c r="R135" s="27">
        <f>'Рейтинговая таблица организаций'!AK137</f>
        <v>54</v>
      </c>
      <c r="S135" s="23">
        <f>'Рейтинговая таблица организаций'!AR137</f>
        <v>100</v>
      </c>
      <c r="T135" s="23">
        <f>'Рейтинговая таблица организаций'!AS137</f>
        <v>98</v>
      </c>
      <c r="U135" s="23">
        <f>'Рейтинговая таблица организаций'!AT137</f>
        <v>100</v>
      </c>
      <c r="V135" s="27">
        <f>'Рейтинговая таблица организаций'!AU137</f>
        <v>99.2</v>
      </c>
      <c r="W135" s="23">
        <f>'Рейтинговая таблица организаций'!BB137</f>
        <v>96</v>
      </c>
      <c r="X135" s="23">
        <f>'Рейтинговая таблица организаций'!BC137</f>
        <v>100</v>
      </c>
      <c r="Y135" s="23">
        <f>'Рейтинговая таблица организаций'!BD137</f>
        <v>96</v>
      </c>
      <c r="Z135" s="27">
        <f>'Рейтинговая таблица организаций'!BE137</f>
        <v>96.8</v>
      </c>
      <c r="AA135" s="28">
        <f>'Рейтинговая таблица организаций'!BF137</f>
        <v>89.94</v>
      </c>
    </row>
    <row r="136" spans="1:27">
      <c r="A136" s="25">
        <f>'бланки '!D140</f>
        <v>135</v>
      </c>
      <c r="B136" s="21" t="str">
        <f>'Рейтинговая таблица организаций'!B138</f>
        <v>Муниципальное бюджетное общеобразовательное учреждение – Теляковская основная общеобразовательная школа Урицкого района Орловской области</v>
      </c>
      <c r="C136" s="25">
        <f>'Рейтинговая таблица организаций'!M138</f>
        <v>100</v>
      </c>
      <c r="D136" s="25">
        <f>'Рейтинговая таблица организаций'!N138</f>
        <v>86</v>
      </c>
      <c r="E136" s="23">
        <f>'Рейтинговая таблица организаций'!Q138</f>
        <v>93</v>
      </c>
      <c r="F136" s="23">
        <f>'Рейтинговая таблица организаций'!R138</f>
        <v>100</v>
      </c>
      <c r="G136" s="23">
        <f>'Рейтинговая таблица организаций'!O138</f>
        <v>100</v>
      </c>
      <c r="H136" s="23">
        <f>'Рейтинговая таблица организаций'!P138</f>
        <v>100</v>
      </c>
      <c r="I136" s="23">
        <f>'Рейтинговая таблица организаций'!S138</f>
        <v>100</v>
      </c>
      <c r="J136" s="27">
        <f>'Рейтинговая таблица организаций'!T138</f>
        <v>97.9</v>
      </c>
      <c r="K136" s="23">
        <f>'Рейтинговая таблица организаций'!Z138</f>
        <v>100</v>
      </c>
      <c r="L136" s="23">
        <f t="shared" si="2"/>
        <v>100</v>
      </c>
      <c r="M136" s="23">
        <f>'Рейтинговая таблица организаций'!AB138</f>
        <v>100</v>
      </c>
      <c r="N136" s="27">
        <f>'Рейтинговая таблица организаций'!AC138</f>
        <v>100</v>
      </c>
      <c r="O136" s="23">
        <f>'Рейтинговая таблица организаций'!AH138</f>
        <v>20</v>
      </c>
      <c r="P136" s="24">
        <f>'Рейтинговая таблица организаций'!AI138</f>
        <v>60</v>
      </c>
      <c r="Q136" s="24">
        <f>'Рейтинговая таблица организаций'!AJ138</f>
        <v>83</v>
      </c>
      <c r="R136" s="27">
        <f>'Рейтинговая таблица организаций'!AK138</f>
        <v>54.9</v>
      </c>
      <c r="S136" s="23">
        <f>'Рейтинговая таблица организаций'!AR138</f>
        <v>100</v>
      </c>
      <c r="T136" s="23">
        <f>'Рейтинговая таблица организаций'!AS138</f>
        <v>100</v>
      </c>
      <c r="U136" s="23">
        <f>'Рейтинговая таблица организаций'!AT138</f>
        <v>100</v>
      </c>
      <c r="V136" s="27">
        <f>'Рейтинговая таблица организаций'!AU138</f>
        <v>100</v>
      </c>
      <c r="W136" s="23">
        <f>'Рейтинговая таблица организаций'!BB138</f>
        <v>100</v>
      </c>
      <c r="X136" s="23">
        <f>'Рейтинговая таблица организаций'!BC138</f>
        <v>96</v>
      </c>
      <c r="Y136" s="23">
        <f>'Рейтинговая таблица организаций'!BD138</f>
        <v>100</v>
      </c>
      <c r="Z136" s="27">
        <f>'Рейтинговая таблица организаций'!BE138</f>
        <v>99.2</v>
      </c>
      <c r="AA136" s="28">
        <f>'Рейтинговая таблица организаций'!BF138</f>
        <v>90.4</v>
      </c>
    </row>
    <row r="137" spans="1:27">
      <c r="A137" s="25">
        <f>'бланки '!D141</f>
        <v>136</v>
      </c>
      <c r="B137" s="21" t="str">
        <f>'Рейтинговая таблица организаций'!B139</f>
        <v>Муниципальное бюджетное общеобразовательное учреждение – Себякинская основная общеобразовательная школа Урицкого района Орловской области</v>
      </c>
      <c r="C137" s="25">
        <f>'Рейтинговая таблица организаций'!M139</f>
        <v>100</v>
      </c>
      <c r="D137" s="25">
        <f>'Рейтинговая таблица организаций'!N139</f>
        <v>85</v>
      </c>
      <c r="E137" s="23">
        <f>'Рейтинговая таблица организаций'!Q139</f>
        <v>92</v>
      </c>
      <c r="F137" s="23">
        <f>'Рейтинговая таблица организаций'!R139</f>
        <v>100</v>
      </c>
      <c r="G137" s="23">
        <f>'Рейтинговая таблица организаций'!O139</f>
        <v>100</v>
      </c>
      <c r="H137" s="23">
        <f>'Рейтинговая таблица организаций'!P139</f>
        <v>100</v>
      </c>
      <c r="I137" s="23">
        <f>'Рейтинговая таблица организаций'!S139</f>
        <v>100</v>
      </c>
      <c r="J137" s="27">
        <f>'Рейтинговая таблица организаций'!T139</f>
        <v>97.6</v>
      </c>
      <c r="K137" s="23">
        <f>'Рейтинговая таблица организаций'!Z139</f>
        <v>100</v>
      </c>
      <c r="L137" s="23">
        <f t="shared" si="2"/>
        <v>100</v>
      </c>
      <c r="M137" s="23">
        <f>'Рейтинговая таблица организаций'!AB139</f>
        <v>100</v>
      </c>
      <c r="N137" s="27">
        <f>'Рейтинговая таблица организаций'!AC139</f>
        <v>100</v>
      </c>
      <c r="O137" s="23">
        <f>'Рейтинговая таблица организаций'!AH139</f>
        <v>0</v>
      </c>
      <c r="P137" s="24">
        <f>'Рейтинговая таблица организаций'!AI139</f>
        <v>40</v>
      </c>
      <c r="Q137" s="24">
        <f>'Рейтинговая таблица организаций'!AJ139</f>
        <v>100</v>
      </c>
      <c r="R137" s="27">
        <f>'Рейтинговая таблица организаций'!AK139</f>
        <v>46</v>
      </c>
      <c r="S137" s="23">
        <f>'Рейтинговая таблица организаций'!AR139</f>
        <v>100</v>
      </c>
      <c r="T137" s="23">
        <f>'Рейтинговая таблица организаций'!AS139</f>
        <v>100</v>
      </c>
      <c r="U137" s="23">
        <f>'Рейтинговая таблица организаций'!AT139</f>
        <v>100</v>
      </c>
      <c r="V137" s="27">
        <f>'Рейтинговая таблица организаций'!AU139</f>
        <v>100</v>
      </c>
      <c r="W137" s="23">
        <f>'Рейтинговая таблица организаций'!BB139</f>
        <v>100</v>
      </c>
      <c r="X137" s="23">
        <f>'Рейтинговая таблица организаций'!BC139</f>
        <v>100</v>
      </c>
      <c r="Y137" s="23">
        <f>'Рейтинговая таблица организаций'!BD139</f>
        <v>100</v>
      </c>
      <c r="Z137" s="27">
        <f>'Рейтинговая таблица организаций'!BE139</f>
        <v>100</v>
      </c>
      <c r="AA137" s="28">
        <f>'Рейтинговая таблица организаций'!BF139</f>
        <v>88.72</v>
      </c>
    </row>
    <row r="138" spans="1:27">
      <c r="A138" s="25">
        <f>'бланки '!D142</f>
        <v>137</v>
      </c>
      <c r="B138" s="21" t="str">
        <f>'Рейтинговая таблица организаций'!B140</f>
        <v>Муниципальное бюджетное общеобразовательное учреждение – Луначарская основная общеобразовательная школа Урицкого района Орловской области</v>
      </c>
      <c r="C138" s="25">
        <f>'Рейтинговая таблица организаций'!M140</f>
        <v>100</v>
      </c>
      <c r="D138" s="25">
        <f>'Рейтинговая таблица организаций'!N140</f>
        <v>98</v>
      </c>
      <c r="E138" s="23">
        <f>'Рейтинговая таблица организаций'!Q140</f>
        <v>99</v>
      </c>
      <c r="F138" s="23">
        <f>'Рейтинговая таблица организаций'!R140</f>
        <v>90</v>
      </c>
      <c r="G138" s="23">
        <f>'Рейтинговая таблица организаций'!O140</f>
        <v>96</v>
      </c>
      <c r="H138" s="23">
        <f>'Рейтинговая таблица организаций'!P140</f>
        <v>96</v>
      </c>
      <c r="I138" s="23">
        <f>'Рейтинговая таблица организаций'!S140</f>
        <v>96</v>
      </c>
      <c r="J138" s="27">
        <f>'Рейтинговая таблица организаций'!T140</f>
        <v>95.1</v>
      </c>
      <c r="K138" s="23">
        <f>'Рейтинговая таблица организаций'!Z140</f>
        <v>100</v>
      </c>
      <c r="L138" s="23">
        <f t="shared" si="2"/>
        <v>100</v>
      </c>
      <c r="M138" s="23">
        <f>'Рейтинговая таблица организаций'!AB140</f>
        <v>100</v>
      </c>
      <c r="N138" s="27">
        <f>'Рейтинговая таблица организаций'!AC140</f>
        <v>100</v>
      </c>
      <c r="O138" s="23">
        <f>'Рейтинговая таблица организаций'!AH140</f>
        <v>0</v>
      </c>
      <c r="P138" s="24">
        <f>'Рейтинговая таблица организаций'!AI140</f>
        <v>60</v>
      </c>
      <c r="Q138" s="24">
        <f>'Рейтинговая таблица организаций'!AJ140</f>
        <v>100</v>
      </c>
      <c r="R138" s="27">
        <f>'Рейтинговая таблица организаций'!AK140</f>
        <v>54</v>
      </c>
      <c r="S138" s="23">
        <f>'Рейтинговая таблица организаций'!AR140</f>
        <v>97</v>
      </c>
      <c r="T138" s="23">
        <f>'Рейтинговая таблица организаций'!AS140</f>
        <v>100</v>
      </c>
      <c r="U138" s="23">
        <f>'Рейтинговая таблица организаций'!AT140</f>
        <v>97</v>
      </c>
      <c r="V138" s="27">
        <f>'Рейтинговая таблица организаций'!AU140</f>
        <v>98.2</v>
      </c>
      <c r="W138" s="23">
        <f>'Рейтинговая таблица организаций'!BB140</f>
        <v>95</v>
      </c>
      <c r="X138" s="23">
        <f>'Рейтинговая таблица организаций'!BC140</f>
        <v>95</v>
      </c>
      <c r="Y138" s="23">
        <f>'Рейтинговая таблица организаций'!BD140</f>
        <v>95</v>
      </c>
      <c r="Z138" s="27">
        <f>'Рейтинговая таблица организаций'!BE140</f>
        <v>95</v>
      </c>
      <c r="AA138" s="28">
        <f>'Рейтинговая таблица организаций'!BF140</f>
        <v>88.460000000000008</v>
      </c>
    </row>
    <row r="139" spans="1:27">
      <c r="A139" s="25">
        <f>'бланки '!D143</f>
        <v>138</v>
      </c>
      <c r="B139" s="21" t="str">
        <f>'Рейтинговая таблица организаций'!B141</f>
        <v>Муниципальное бюджетное общеобразовательное учреждение Городищенская средняя общеобразовательная школа Урицкого района Орловской области</v>
      </c>
      <c r="C139" s="25">
        <f>'Рейтинговая таблица организаций'!M141</f>
        <v>100</v>
      </c>
      <c r="D139" s="25">
        <f>'Рейтинговая таблица организаций'!N141</f>
        <v>61</v>
      </c>
      <c r="E139" s="23">
        <f>'Рейтинговая таблица организаций'!Q141</f>
        <v>80</v>
      </c>
      <c r="F139" s="23">
        <f>'Рейтинговая таблица организаций'!R141</f>
        <v>90</v>
      </c>
      <c r="G139" s="23">
        <f>'Рейтинговая таблица организаций'!O141</f>
        <v>100</v>
      </c>
      <c r="H139" s="23">
        <f>'Рейтинговая таблица организаций'!P141</f>
        <v>100</v>
      </c>
      <c r="I139" s="23">
        <f>'Рейтинговая таблица организаций'!S141</f>
        <v>100</v>
      </c>
      <c r="J139" s="27">
        <f>'Рейтинговая таблица организаций'!T141</f>
        <v>91</v>
      </c>
      <c r="K139" s="23">
        <f>'Рейтинговая таблица организаций'!Z141</f>
        <v>100</v>
      </c>
      <c r="L139" s="23">
        <f t="shared" si="2"/>
        <v>100</v>
      </c>
      <c r="M139" s="23">
        <f>'Рейтинговая таблица организаций'!AB141</f>
        <v>100</v>
      </c>
      <c r="N139" s="27">
        <f>'Рейтинговая таблица организаций'!AC141</f>
        <v>100</v>
      </c>
      <c r="O139" s="23">
        <f>'Рейтинговая таблица организаций'!AH141</f>
        <v>0</v>
      </c>
      <c r="P139" s="24">
        <f>'Рейтинговая таблица организаций'!AI141</f>
        <v>60</v>
      </c>
      <c r="Q139" s="24">
        <f>'Рейтинговая таблица организаций'!AJ141</f>
        <v>100</v>
      </c>
      <c r="R139" s="27">
        <f>'Рейтинговая таблица организаций'!AK141</f>
        <v>54</v>
      </c>
      <c r="S139" s="23">
        <f>'Рейтинговая таблица организаций'!AR141</f>
        <v>96</v>
      </c>
      <c r="T139" s="23">
        <f>'Рейтинговая таблица организаций'!AS141</f>
        <v>96</v>
      </c>
      <c r="U139" s="23">
        <f>'Рейтинговая таблица организаций'!AT141</f>
        <v>100</v>
      </c>
      <c r="V139" s="27">
        <f>'Рейтинговая таблица организаций'!AU141</f>
        <v>96.8</v>
      </c>
      <c r="W139" s="23">
        <f>'Рейтинговая таблица организаций'!BB141</f>
        <v>100</v>
      </c>
      <c r="X139" s="23">
        <f>'Рейтинговая таблица организаций'!BC141</f>
        <v>96</v>
      </c>
      <c r="Y139" s="23">
        <f>'Рейтинговая таблица организаций'!BD141</f>
        <v>100</v>
      </c>
      <c r="Z139" s="27">
        <f>'Рейтинговая таблица организаций'!BE141</f>
        <v>99.2</v>
      </c>
      <c r="AA139" s="28">
        <f>'Рейтинговая таблица организаций'!BF141</f>
        <v>88.2</v>
      </c>
    </row>
    <row r="140" spans="1:27">
      <c r="A140" s="25">
        <f>'бланки '!D144</f>
        <v>139</v>
      </c>
      <c r="B140" s="21" t="str">
        <f>'Рейтинговая таблица организаций'!B142</f>
        <v>Муниципальное бюджетное общеобразовательное учреждение «Лубянская средняя общеобразовательная школа» Дмитровского района Орловской области</v>
      </c>
      <c r="C140" s="25">
        <f>'Рейтинговая таблица организаций'!M142</f>
        <v>100</v>
      </c>
      <c r="D140" s="25">
        <f>'Рейтинговая таблица организаций'!N142</f>
        <v>100</v>
      </c>
      <c r="E140" s="23">
        <f>'Рейтинговая таблица организаций'!Q142</f>
        <v>100</v>
      </c>
      <c r="F140" s="23">
        <f>'Рейтинговая таблица организаций'!R142</f>
        <v>100</v>
      </c>
      <c r="G140" s="23">
        <f>'Рейтинговая таблица организаций'!O142</f>
        <v>100</v>
      </c>
      <c r="H140" s="23">
        <f>'Рейтинговая таблица организаций'!P142</f>
        <v>100</v>
      </c>
      <c r="I140" s="23">
        <f>'Рейтинговая таблица организаций'!S142</f>
        <v>100</v>
      </c>
      <c r="J140" s="27">
        <f>'Рейтинговая таблица организаций'!T142</f>
        <v>100</v>
      </c>
      <c r="K140" s="23">
        <f>'Рейтинговая таблица организаций'!Z142</f>
        <v>100</v>
      </c>
      <c r="L140" s="23">
        <f t="shared" si="2"/>
        <v>100</v>
      </c>
      <c r="M140" s="23">
        <f>'Рейтинговая таблица организаций'!AB142</f>
        <v>100</v>
      </c>
      <c r="N140" s="27">
        <f>'Рейтинговая таблица организаций'!AC142</f>
        <v>100</v>
      </c>
      <c r="O140" s="23">
        <f>'Рейтинговая таблица организаций'!AH142</f>
        <v>20</v>
      </c>
      <c r="P140" s="24">
        <f>'Рейтинговая таблица организаций'!AI142</f>
        <v>60</v>
      </c>
      <c r="Q140" s="24">
        <f>'Рейтинговая таблица организаций'!AJ142</f>
        <v>96</v>
      </c>
      <c r="R140" s="27">
        <f>'Рейтинговая таблица организаций'!AK142</f>
        <v>58.8</v>
      </c>
      <c r="S140" s="23">
        <f>'Рейтинговая таблица организаций'!AR142</f>
        <v>98</v>
      </c>
      <c r="T140" s="23">
        <f>'Рейтинговая таблица организаций'!AS142</f>
        <v>96</v>
      </c>
      <c r="U140" s="23">
        <f>'Рейтинговая таблица организаций'!AT142</f>
        <v>98</v>
      </c>
      <c r="V140" s="27">
        <f>'Рейтинговая таблица организаций'!AU142</f>
        <v>97.2</v>
      </c>
      <c r="W140" s="23">
        <f>'Рейтинговая таблица организаций'!BB142</f>
        <v>96</v>
      </c>
      <c r="X140" s="23">
        <f>'Рейтинговая таблица организаций'!BC142</f>
        <v>100</v>
      </c>
      <c r="Y140" s="23">
        <f>'Рейтинговая таблица организаций'!BD142</f>
        <v>100</v>
      </c>
      <c r="Z140" s="27">
        <f>'Рейтинговая таблица организаций'!BE142</f>
        <v>98.8</v>
      </c>
      <c r="AA140" s="28">
        <f>'Рейтинговая таблица организаций'!BF142</f>
        <v>90.960000000000008</v>
      </c>
    </row>
    <row r="141" spans="1:27">
      <c r="A141" s="25">
        <f>'бланки '!D145</f>
        <v>140</v>
      </c>
      <c r="B141" s="21" t="str">
        <f>'Рейтинговая таблица организаций'!B143</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1" s="25">
        <f>'Рейтинговая таблица организаций'!M143</f>
        <v>100</v>
      </c>
      <c r="D141" s="25">
        <f>'Рейтинговая таблица организаций'!N143</f>
        <v>74</v>
      </c>
      <c r="E141" s="23">
        <f>'Рейтинговая таблица организаций'!Q143</f>
        <v>87</v>
      </c>
      <c r="F141" s="23">
        <f>'Рейтинговая таблица организаций'!R143</f>
        <v>100</v>
      </c>
      <c r="G141" s="23">
        <f>'Рейтинговая таблица организаций'!O143</f>
        <v>97</v>
      </c>
      <c r="H141" s="23">
        <f>'Рейтинговая таблица организаций'!P143</f>
        <v>97</v>
      </c>
      <c r="I141" s="23">
        <f>'Рейтинговая таблица организаций'!S143</f>
        <v>97</v>
      </c>
      <c r="J141" s="27">
        <f>'Рейтинговая таблица организаций'!T143</f>
        <v>94.9</v>
      </c>
      <c r="K141" s="23">
        <f>'Рейтинговая таблица организаций'!Z143</f>
        <v>100</v>
      </c>
      <c r="L141" s="23">
        <f t="shared" si="2"/>
        <v>99</v>
      </c>
      <c r="M141" s="23">
        <f>'Рейтинговая таблица организаций'!AB143</f>
        <v>98</v>
      </c>
      <c r="N141" s="27">
        <f>'Рейтинговая таблица организаций'!AC143</f>
        <v>99</v>
      </c>
      <c r="O141" s="23">
        <f>'Рейтинговая таблица организаций'!AH143</f>
        <v>60</v>
      </c>
      <c r="P141" s="24">
        <f>'Рейтинговая таблица организаций'!AI143</f>
        <v>60</v>
      </c>
      <c r="Q141" s="24">
        <f>'Рейтинговая таблица организаций'!AJ143</f>
        <v>97</v>
      </c>
      <c r="R141" s="27">
        <f>'Рейтинговая таблица организаций'!AK143</f>
        <v>71.099999999999994</v>
      </c>
      <c r="S141" s="23">
        <f>'Рейтинговая таблица организаций'!AR143</f>
        <v>96</v>
      </c>
      <c r="T141" s="23">
        <f>'Рейтинговая таблица организаций'!AS143</f>
        <v>99</v>
      </c>
      <c r="U141" s="23">
        <f>'Рейтинговая таблица организаций'!AT143</f>
        <v>98</v>
      </c>
      <c r="V141" s="27">
        <f>'Рейтинговая таблица организаций'!AU143</f>
        <v>97.6</v>
      </c>
      <c r="W141" s="23">
        <f>'Рейтинговая таблица организаций'!BB143</f>
        <v>97</v>
      </c>
      <c r="X141" s="23">
        <f>'Рейтинговая таблица организаций'!BC143</f>
        <v>99</v>
      </c>
      <c r="Y141" s="23">
        <f>'Рейтинговая таблица организаций'!BD143</f>
        <v>97</v>
      </c>
      <c r="Z141" s="27">
        <f>'Рейтинговая таблица организаций'!BE143</f>
        <v>97.4</v>
      </c>
      <c r="AA141" s="28">
        <f>'Рейтинговая таблица организаций'!BF143</f>
        <v>92</v>
      </c>
    </row>
    <row r="142" spans="1:27">
      <c r="A142" s="25">
        <f>'бланки '!D146</f>
        <v>141</v>
      </c>
      <c r="B142" s="21" t="str">
        <f>'Рейтинговая таблица организаций'!B144</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2" s="25">
        <f>'Рейтинговая таблица организаций'!M144</f>
        <v>100</v>
      </c>
      <c r="D142" s="25">
        <f>'Рейтинговая таблица организаций'!N144</f>
        <v>87</v>
      </c>
      <c r="E142" s="23">
        <f>'Рейтинговая таблица организаций'!Q144</f>
        <v>93</v>
      </c>
      <c r="F142" s="23">
        <f>'Рейтинговая таблица организаций'!R144</f>
        <v>100</v>
      </c>
      <c r="G142" s="23">
        <f>'Рейтинговая таблица организаций'!O144</f>
        <v>100</v>
      </c>
      <c r="H142" s="23">
        <f>'Рейтинговая таблица организаций'!P144</f>
        <v>100</v>
      </c>
      <c r="I142" s="23">
        <f>'Рейтинговая таблица организаций'!S144</f>
        <v>100</v>
      </c>
      <c r="J142" s="27">
        <f>'Рейтинговая таблица организаций'!T144</f>
        <v>97.9</v>
      </c>
      <c r="K142" s="23">
        <f>'Рейтинговая таблица организаций'!Z144</f>
        <v>100</v>
      </c>
      <c r="L142" s="23">
        <f t="shared" si="2"/>
        <v>100</v>
      </c>
      <c r="M142" s="23">
        <f>'Рейтинговая таблица организаций'!AB144</f>
        <v>100</v>
      </c>
      <c r="N142" s="27">
        <f>'Рейтинговая таблица организаций'!AC144</f>
        <v>100</v>
      </c>
      <c r="O142" s="23">
        <f>'Рейтинговая таблица организаций'!AH144</f>
        <v>0</v>
      </c>
      <c r="P142" s="24">
        <f>'Рейтинговая таблица организаций'!AI144</f>
        <v>60</v>
      </c>
      <c r="Q142" s="24">
        <f>'Рейтинговая таблица организаций'!AJ144</f>
        <v>100</v>
      </c>
      <c r="R142" s="27">
        <f>'Рейтинговая таблица организаций'!AK144</f>
        <v>54</v>
      </c>
      <c r="S142" s="23">
        <f>'Рейтинговая таблица организаций'!AR144</f>
        <v>100</v>
      </c>
      <c r="T142" s="23">
        <f>'Рейтинговая таблица организаций'!AS144</f>
        <v>100</v>
      </c>
      <c r="U142" s="23">
        <f>'Рейтинговая таблица организаций'!AT144</f>
        <v>100</v>
      </c>
      <c r="V142" s="27">
        <f>'Рейтинговая таблица организаций'!AU144</f>
        <v>100</v>
      </c>
      <c r="W142" s="23">
        <f>'Рейтинговая таблица организаций'!BB144</f>
        <v>100</v>
      </c>
      <c r="X142" s="23">
        <f>'Рейтинговая таблица организаций'!BC144</f>
        <v>100</v>
      </c>
      <c r="Y142" s="23">
        <f>'Рейтинговая таблица организаций'!BD144</f>
        <v>100</v>
      </c>
      <c r="Z142" s="27">
        <f>'Рейтинговая таблица организаций'!BE144</f>
        <v>100</v>
      </c>
      <c r="AA142" s="28">
        <f>'Рейтинговая таблица организаций'!BF144</f>
        <v>90.38</v>
      </c>
    </row>
    <row r="143" spans="1:27">
      <c r="A143" s="25">
        <f>'бланки '!D147</f>
        <v>142</v>
      </c>
      <c r="B143" s="21" t="str">
        <f>'Рейтинговая таблица организаций'!B145</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3" s="25">
        <f>'Рейтинговая таблица организаций'!M145</f>
        <v>100</v>
      </c>
      <c r="D143" s="25">
        <f>'Рейтинговая таблица организаций'!N145</f>
        <v>96</v>
      </c>
      <c r="E143" s="23">
        <f>'Рейтинговая таблица организаций'!Q145</f>
        <v>98</v>
      </c>
      <c r="F143" s="23">
        <f>'Рейтинговая таблица организаций'!R145</f>
        <v>100</v>
      </c>
      <c r="G143" s="23">
        <f>'Рейтинговая таблица организаций'!O145</f>
        <v>99</v>
      </c>
      <c r="H143" s="23">
        <f>'Рейтинговая таблица организаций'!P145</f>
        <v>97</v>
      </c>
      <c r="I143" s="23">
        <f>'Рейтинговая таблица организаций'!S145</f>
        <v>98</v>
      </c>
      <c r="J143" s="27">
        <f>'Рейтинговая таблица организаций'!T145</f>
        <v>98.6</v>
      </c>
      <c r="K143" s="23">
        <f>'Рейтинговая таблица организаций'!Z145</f>
        <v>100</v>
      </c>
      <c r="L143" s="23">
        <f t="shared" si="2"/>
        <v>99</v>
      </c>
      <c r="M143" s="23">
        <f>'Рейтинговая таблица организаций'!AB145</f>
        <v>98</v>
      </c>
      <c r="N143" s="27">
        <f>'Рейтинговая таблица организаций'!AC145</f>
        <v>99</v>
      </c>
      <c r="O143" s="23">
        <f>'Рейтинговая таблица организаций'!AH145</f>
        <v>60</v>
      </c>
      <c r="P143" s="24">
        <f>'Рейтинговая таблица организаций'!AI145</f>
        <v>60</v>
      </c>
      <c r="Q143" s="24">
        <f>'Рейтинговая таблица организаций'!AJ145</f>
        <v>88</v>
      </c>
      <c r="R143" s="27">
        <f>'Рейтинговая таблица организаций'!AK145</f>
        <v>68.400000000000006</v>
      </c>
      <c r="S143" s="23">
        <f>'Рейтинговая таблица организаций'!AR145</f>
        <v>96</v>
      </c>
      <c r="T143" s="23">
        <f>'Рейтинговая таблица организаций'!AS145</f>
        <v>98</v>
      </c>
      <c r="U143" s="23">
        <f>'Рейтинговая таблица организаций'!AT145</f>
        <v>97</v>
      </c>
      <c r="V143" s="27">
        <f>'Рейтинговая таблица организаций'!AU145</f>
        <v>97</v>
      </c>
      <c r="W143" s="23">
        <f>'Рейтинговая таблица организаций'!BB145</f>
        <v>98</v>
      </c>
      <c r="X143" s="23">
        <f>'Рейтинговая таблица организаций'!BC145</f>
        <v>98</v>
      </c>
      <c r="Y143" s="23">
        <f>'Рейтинговая таблица организаций'!BD145</f>
        <v>96</v>
      </c>
      <c r="Z143" s="27">
        <f>'Рейтинговая таблица организаций'!BE145</f>
        <v>97</v>
      </c>
      <c r="AA143" s="28">
        <f>'Рейтинговая таблица организаций'!BF145</f>
        <v>92</v>
      </c>
    </row>
    <row r="144" spans="1:27">
      <c r="A144" s="25">
        <f>'бланки '!D148</f>
        <v>144</v>
      </c>
      <c r="B144" s="21" t="str">
        <f>'Рейтинговая таблица организаций'!B146</f>
        <v>Муниципальное бюджетное общеобразовательное учреждение «Домаховская средняя общеобразовательная школа» Дмитровского района Орловской области</v>
      </c>
      <c r="C144" s="25">
        <f>'Рейтинговая таблица организаций'!M146</f>
        <v>100</v>
      </c>
      <c r="D144" s="25">
        <f>'Рейтинговая таблица организаций'!N146</f>
        <v>95</v>
      </c>
      <c r="E144" s="23">
        <f>'Рейтинговая таблица организаций'!Q146</f>
        <v>97</v>
      </c>
      <c r="F144" s="23">
        <f>'Рейтинговая таблица организаций'!R146</f>
        <v>100</v>
      </c>
      <c r="G144" s="23">
        <f>'Рейтинговая таблица организаций'!O146</f>
        <v>100</v>
      </c>
      <c r="H144" s="23">
        <f>'Рейтинговая таблица организаций'!P146</f>
        <v>100</v>
      </c>
      <c r="I144" s="23">
        <f>'Рейтинговая таблица организаций'!S146</f>
        <v>100</v>
      </c>
      <c r="J144" s="27">
        <f>'Рейтинговая таблица организаций'!T146</f>
        <v>99.1</v>
      </c>
      <c r="K144" s="23">
        <f>'Рейтинговая таблица организаций'!Z146</f>
        <v>100</v>
      </c>
      <c r="L144" s="23">
        <f t="shared" si="2"/>
        <v>100</v>
      </c>
      <c r="M144" s="23">
        <f>'Рейтинговая таблица организаций'!AB146</f>
        <v>100</v>
      </c>
      <c r="N144" s="27">
        <f>'Рейтинговая таблица организаций'!AC146</f>
        <v>100</v>
      </c>
      <c r="O144" s="23">
        <f>'Рейтинговая таблица организаций'!AH146</f>
        <v>60</v>
      </c>
      <c r="P144" s="24">
        <f>'Рейтинговая таблица организаций'!AI146</f>
        <v>60</v>
      </c>
      <c r="Q144" s="24">
        <f>'Рейтинговая таблица организаций'!AJ146</f>
        <v>100</v>
      </c>
      <c r="R144" s="27">
        <f>'Рейтинговая таблица организаций'!AK146</f>
        <v>72</v>
      </c>
      <c r="S144" s="23">
        <f>'Рейтинговая таблица организаций'!AR146</f>
        <v>100</v>
      </c>
      <c r="T144" s="23">
        <f>'Рейтинговая таблица организаций'!AS146</f>
        <v>100</v>
      </c>
      <c r="U144" s="23">
        <f>'Рейтинговая таблица организаций'!AT146</f>
        <v>100</v>
      </c>
      <c r="V144" s="27">
        <f>'Рейтинговая таблица организаций'!AU146</f>
        <v>100</v>
      </c>
      <c r="W144" s="23">
        <f>'Рейтинговая таблица организаций'!BB146</f>
        <v>98</v>
      </c>
      <c r="X144" s="23">
        <f>'Рейтинговая таблица организаций'!BC146</f>
        <v>100</v>
      </c>
      <c r="Y144" s="23">
        <f>'Рейтинговая таблица организаций'!BD146</f>
        <v>100</v>
      </c>
      <c r="Z144" s="27">
        <f>'Рейтинговая таблица организаций'!BE146</f>
        <v>99.4</v>
      </c>
      <c r="AA144" s="28">
        <f>'Рейтинговая таблица организаций'!BF146</f>
        <v>94.1</v>
      </c>
    </row>
    <row r="145" spans="1:27">
      <c r="A145" s="25">
        <f>'бланки '!D149</f>
        <v>145</v>
      </c>
      <c r="B145" s="21" t="str">
        <f>'Рейтинговая таблица организаций'!B147</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5" s="25">
        <f>'Рейтинговая таблица организаций'!M147</f>
        <v>100</v>
      </c>
      <c r="D145" s="25">
        <f>'Рейтинговая таблица организаций'!N147</f>
        <v>54</v>
      </c>
      <c r="E145" s="23">
        <f>'Рейтинговая таблица организаций'!Q147</f>
        <v>77</v>
      </c>
      <c r="F145" s="23">
        <f>'Рейтинговая таблица организаций'!R147</f>
        <v>90</v>
      </c>
      <c r="G145" s="23">
        <f>'Рейтинговая таблица организаций'!O147</f>
        <v>100</v>
      </c>
      <c r="H145" s="23">
        <f>'Рейтинговая таблица организаций'!P147</f>
        <v>100</v>
      </c>
      <c r="I145" s="23">
        <f>'Рейтинговая таблица организаций'!S147</f>
        <v>100</v>
      </c>
      <c r="J145" s="27">
        <f>'Рейтинговая таблица организаций'!T147</f>
        <v>90.1</v>
      </c>
      <c r="K145" s="23">
        <f>'Рейтинговая таблица организаций'!Z147</f>
        <v>100</v>
      </c>
      <c r="L145" s="23">
        <f t="shared" si="2"/>
        <v>100</v>
      </c>
      <c r="M145" s="23">
        <f>'Рейтинговая таблица организаций'!AB147</f>
        <v>100</v>
      </c>
      <c r="N145" s="27">
        <f>'Рейтинговая таблица организаций'!AC147</f>
        <v>100</v>
      </c>
      <c r="O145" s="23">
        <f>'Рейтинговая таблица организаций'!AH147</f>
        <v>0</v>
      </c>
      <c r="P145" s="24">
        <f>'Рейтинговая таблица организаций'!AI147</f>
        <v>60</v>
      </c>
      <c r="Q145" s="24">
        <f>'Рейтинговая таблица организаций'!AJ147</f>
        <v>86</v>
      </c>
      <c r="R145" s="27">
        <f>'Рейтинговая таблица организаций'!AK147</f>
        <v>49.8</v>
      </c>
      <c r="S145" s="23">
        <f>'Рейтинговая таблица организаций'!AR147</f>
        <v>100</v>
      </c>
      <c r="T145" s="23">
        <f>'Рейтинговая таблица организаций'!AS147</f>
        <v>100</v>
      </c>
      <c r="U145" s="23">
        <f>'Рейтинговая таблица организаций'!AT147</f>
        <v>100</v>
      </c>
      <c r="V145" s="27">
        <f>'Рейтинговая таблица организаций'!AU147</f>
        <v>100</v>
      </c>
      <c r="W145" s="23">
        <f>'Рейтинговая таблица организаций'!BB147</f>
        <v>100</v>
      </c>
      <c r="X145" s="23">
        <f>'Рейтинговая таблица организаций'!BC147</f>
        <v>100</v>
      </c>
      <c r="Y145" s="23">
        <f>'Рейтинговая таблица организаций'!BD147</f>
        <v>100</v>
      </c>
      <c r="Z145" s="27">
        <f>'Рейтинговая таблица организаций'!BE147</f>
        <v>100</v>
      </c>
      <c r="AA145" s="28">
        <f>'Рейтинговая таблица организаций'!BF147</f>
        <v>87.97999999999999</v>
      </c>
    </row>
    <row r="146" spans="1:27">
      <c r="A146" s="25">
        <f>'бланки '!D150</f>
        <v>146</v>
      </c>
      <c r="B146" s="21" t="str">
        <f>'Рейтинговая таблица организаций'!B148</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6" s="25">
        <f>'Рейтинговая таблица организаций'!M148</f>
        <v>100</v>
      </c>
      <c r="D146" s="25">
        <f>'Рейтинговая таблица организаций'!N148</f>
        <v>81</v>
      </c>
      <c r="E146" s="23">
        <f>'Рейтинговая таблица организаций'!Q148</f>
        <v>90</v>
      </c>
      <c r="F146" s="23">
        <f>'Рейтинговая таблица организаций'!R148</f>
        <v>90</v>
      </c>
      <c r="G146" s="23">
        <f>'Рейтинговая таблица организаций'!O148</f>
        <v>100</v>
      </c>
      <c r="H146" s="23">
        <f>'Рейтинговая таблица организаций'!P148</f>
        <v>100</v>
      </c>
      <c r="I146" s="23">
        <f>'Рейтинговая таблица организаций'!S148</f>
        <v>100</v>
      </c>
      <c r="J146" s="27">
        <f>'Рейтинговая таблица организаций'!T148</f>
        <v>94</v>
      </c>
      <c r="K146" s="23">
        <f>'Рейтинговая таблица организаций'!Z148</f>
        <v>100</v>
      </c>
      <c r="L146" s="23">
        <f t="shared" si="2"/>
        <v>100</v>
      </c>
      <c r="M146" s="23">
        <f>'Рейтинговая таблица организаций'!AB148</f>
        <v>100</v>
      </c>
      <c r="N146" s="27">
        <f>'Рейтинговая таблица организаций'!AC148</f>
        <v>100</v>
      </c>
      <c r="O146" s="23">
        <f>'Рейтинговая таблица организаций'!AH148</f>
        <v>0</v>
      </c>
      <c r="P146" s="24">
        <f>'Рейтинговая таблица организаций'!AI148</f>
        <v>60</v>
      </c>
      <c r="Q146" s="24">
        <f>'Рейтинговая таблица организаций'!AJ148</f>
        <v>100</v>
      </c>
      <c r="R146" s="27">
        <f>'Рейтинговая таблица организаций'!AK148</f>
        <v>54</v>
      </c>
      <c r="S146" s="23">
        <f>'Рейтинговая таблица организаций'!AR148</f>
        <v>100</v>
      </c>
      <c r="T146" s="23">
        <f>'Рейтинговая таблица организаций'!AS148</f>
        <v>100</v>
      </c>
      <c r="U146" s="23">
        <f>'Рейтинговая таблица организаций'!AT148</f>
        <v>100</v>
      </c>
      <c r="V146" s="27">
        <f>'Рейтинговая таблица организаций'!AU148</f>
        <v>100</v>
      </c>
      <c r="W146" s="23">
        <f>'Рейтинговая таблица организаций'!BB148</f>
        <v>100</v>
      </c>
      <c r="X146" s="23">
        <f>'Рейтинговая таблица организаций'!BC148</f>
        <v>100</v>
      </c>
      <c r="Y146" s="23">
        <f>'Рейтинговая таблица организаций'!BD148</f>
        <v>100</v>
      </c>
      <c r="Z146" s="27">
        <f>'Рейтинговая таблица организаций'!BE148</f>
        <v>100</v>
      </c>
      <c r="AA146" s="28">
        <f>'Рейтинговая таблица организаций'!BF148</f>
        <v>89.6</v>
      </c>
    </row>
    <row r="147" spans="1:27">
      <c r="A147" s="25">
        <f>'бланки '!D151</f>
        <v>147</v>
      </c>
      <c r="B147" s="21" t="str">
        <f>'Рейтинговая таблица организаций'!B149</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7" s="25">
        <f>'Рейтинговая таблица организаций'!M149</f>
        <v>100</v>
      </c>
      <c r="D147" s="25">
        <f>'Рейтинговая таблица организаций'!N149</f>
        <v>95</v>
      </c>
      <c r="E147" s="23">
        <f>'Рейтинговая таблица организаций'!Q149</f>
        <v>97</v>
      </c>
      <c r="F147" s="23">
        <f>'Рейтинговая таблица организаций'!R149</f>
        <v>100</v>
      </c>
      <c r="G147" s="23">
        <f>'Рейтинговая таблица организаций'!O149</f>
        <v>100</v>
      </c>
      <c r="H147" s="23">
        <f>'Рейтинговая таблица организаций'!P149</f>
        <v>100</v>
      </c>
      <c r="I147" s="23">
        <f>'Рейтинговая таблица организаций'!S149</f>
        <v>100</v>
      </c>
      <c r="J147" s="27">
        <f>'Рейтинговая таблица организаций'!T149</f>
        <v>99.1</v>
      </c>
      <c r="K147" s="23">
        <f>'Рейтинговая таблица организаций'!Z149</f>
        <v>100</v>
      </c>
      <c r="L147" s="23">
        <f t="shared" si="2"/>
        <v>100</v>
      </c>
      <c r="M147" s="23">
        <f>'Рейтинговая таблица организаций'!AB149</f>
        <v>100</v>
      </c>
      <c r="N147" s="27">
        <f>'Рейтинговая таблица организаций'!AC149</f>
        <v>100</v>
      </c>
      <c r="O147" s="23">
        <f>'Рейтинговая таблица организаций'!AH149</f>
        <v>20</v>
      </c>
      <c r="P147" s="24">
        <f>'Рейтинговая таблица организаций'!AI149</f>
        <v>60</v>
      </c>
      <c r="Q147" s="24">
        <f>'Рейтинговая таблица организаций'!AJ149</f>
        <v>89</v>
      </c>
      <c r="R147" s="27">
        <f>'Рейтинговая таблица организаций'!AK149</f>
        <v>56.7</v>
      </c>
      <c r="S147" s="23">
        <f>'Рейтинговая таблица организаций'!AR149</f>
        <v>100</v>
      </c>
      <c r="T147" s="23">
        <f>'Рейтинговая таблица организаций'!AS149</f>
        <v>100</v>
      </c>
      <c r="U147" s="23">
        <f>'Рейтинговая таблица организаций'!AT149</f>
        <v>93</v>
      </c>
      <c r="V147" s="27">
        <f>'Рейтинговая таблица организаций'!AU149</f>
        <v>98.6</v>
      </c>
      <c r="W147" s="23">
        <f>'Рейтинговая таблица организаций'!BB149</f>
        <v>100</v>
      </c>
      <c r="X147" s="23">
        <f>'Рейтинговая таблица организаций'!BC149</f>
        <v>100</v>
      </c>
      <c r="Y147" s="23">
        <f>'Рейтинговая таблица организаций'!BD149</f>
        <v>100</v>
      </c>
      <c r="Z147" s="27">
        <f>'Рейтинговая таблица организаций'!BE149</f>
        <v>100</v>
      </c>
      <c r="AA147" s="28">
        <f>'Рейтинговая таблица организаций'!BF149</f>
        <v>90.88</v>
      </c>
    </row>
    <row r="148" spans="1:27">
      <c r="A148" s="25">
        <f>'бланки '!D152</f>
        <v>148</v>
      </c>
      <c r="B148" s="21" t="str">
        <f>'Рейтинговая таблица организаций'!B150</f>
        <v>Муниципальное бюджетное общеобразовательное учреждение «Лицей имени С. Н. Булгакова» г. Ливны Орловской области</v>
      </c>
      <c r="C148" s="25">
        <f>'Рейтинговая таблица организаций'!M150</f>
        <v>100</v>
      </c>
      <c r="D148" s="25">
        <f>'Рейтинговая таблица организаций'!N150</f>
        <v>100</v>
      </c>
      <c r="E148" s="23">
        <f>'Рейтинговая таблица организаций'!Q150</f>
        <v>100</v>
      </c>
      <c r="F148" s="23">
        <f>'Рейтинговая таблица организаций'!R150</f>
        <v>100</v>
      </c>
      <c r="G148" s="23">
        <f>'Рейтинговая таблица организаций'!O150</f>
        <v>98</v>
      </c>
      <c r="H148" s="23">
        <f>'Рейтинговая таблица организаций'!P150</f>
        <v>96</v>
      </c>
      <c r="I148" s="23">
        <f>'Рейтинговая таблица организаций'!S150</f>
        <v>97</v>
      </c>
      <c r="J148" s="27">
        <f>'Рейтинговая таблица организаций'!T150</f>
        <v>98.8</v>
      </c>
      <c r="K148" s="23">
        <f>'Рейтинговая таблица организаций'!Z150</f>
        <v>100</v>
      </c>
      <c r="L148" s="23">
        <f t="shared" si="2"/>
        <v>98.5</v>
      </c>
      <c r="M148" s="23">
        <f>'Рейтинговая таблица организаций'!AB150</f>
        <v>97</v>
      </c>
      <c r="N148" s="27">
        <f>'Рейтинговая таблица организаций'!AC150</f>
        <v>98.5</v>
      </c>
      <c r="O148" s="23">
        <f>'Рейтинговая таблица организаций'!AH150</f>
        <v>40</v>
      </c>
      <c r="P148" s="24">
        <f>'Рейтинговая таблица организаций'!AI150</f>
        <v>80</v>
      </c>
      <c r="Q148" s="24">
        <f>'Рейтинговая таблица организаций'!AJ150</f>
        <v>93</v>
      </c>
      <c r="R148" s="27">
        <f>'Рейтинговая таблица организаций'!AK150</f>
        <v>71.900000000000006</v>
      </c>
      <c r="S148" s="23">
        <f>'Рейтинговая таблица организаций'!AR150</f>
        <v>97</v>
      </c>
      <c r="T148" s="23">
        <f>'Рейтинговая таблица организаций'!AS150</f>
        <v>97</v>
      </c>
      <c r="U148" s="23">
        <f>'Рейтинговая таблица организаций'!AT150</f>
        <v>99</v>
      </c>
      <c r="V148" s="27">
        <f>'Рейтинговая таблица организаций'!AU150</f>
        <v>97.4</v>
      </c>
      <c r="W148" s="23">
        <f>'Рейтинговая таблица организаций'!BB150</f>
        <v>97</v>
      </c>
      <c r="X148" s="23">
        <f>'Рейтинговая таблица организаций'!BC150</f>
        <v>97</v>
      </c>
      <c r="Y148" s="23">
        <f>'Рейтинговая таблица организаций'!BD150</f>
        <v>99</v>
      </c>
      <c r="Z148" s="27">
        <f>'Рейтинговая таблица организаций'!BE150</f>
        <v>98</v>
      </c>
      <c r="AA148" s="28">
        <f>'Рейтинговая таблица организаций'!BF150</f>
        <v>92.92</v>
      </c>
    </row>
    <row r="149" spans="1:27">
      <c r="A149" s="25">
        <f>'бланки '!D153</f>
        <v>149</v>
      </c>
      <c r="B149" s="21" t="str">
        <f>'Рейтинговая таблица организаций'!B151</f>
        <v>Муниципальное бюджетное общеобразовательное учреждение «Средняя общеобразовательная школа № 4» г. Ливны</v>
      </c>
      <c r="C149" s="25">
        <f>'Рейтинговая таблица организаций'!M151</f>
        <v>100</v>
      </c>
      <c r="D149" s="25">
        <f>'Рейтинговая таблица организаций'!N151</f>
        <v>100</v>
      </c>
      <c r="E149" s="23">
        <f>'Рейтинговая таблица организаций'!Q151</f>
        <v>100</v>
      </c>
      <c r="F149" s="23">
        <f>'Рейтинговая таблица организаций'!R151</f>
        <v>100</v>
      </c>
      <c r="G149" s="23">
        <f>'Рейтинговая таблица организаций'!O151</f>
        <v>99</v>
      </c>
      <c r="H149" s="23">
        <f>'Рейтинговая таблица организаций'!P151</f>
        <v>100</v>
      </c>
      <c r="I149" s="23">
        <f>'Рейтинговая таблица организаций'!S151</f>
        <v>99</v>
      </c>
      <c r="J149" s="27">
        <f>'Рейтинговая таблица организаций'!T151</f>
        <v>99.6</v>
      </c>
      <c r="K149" s="23">
        <f>'Рейтинговая таблица организаций'!Z151</f>
        <v>100</v>
      </c>
      <c r="L149" s="23">
        <f t="shared" si="2"/>
        <v>99.5</v>
      </c>
      <c r="M149" s="23">
        <f>'Рейтинговая таблица организаций'!AB151</f>
        <v>99</v>
      </c>
      <c r="N149" s="27">
        <f>'Рейтинговая таблица организаций'!AC151</f>
        <v>99.5</v>
      </c>
      <c r="O149" s="23">
        <f>'Рейтинговая таблица организаций'!AH151</f>
        <v>80</v>
      </c>
      <c r="P149" s="24">
        <f>'Рейтинговая таблица организаций'!AI151</f>
        <v>100</v>
      </c>
      <c r="Q149" s="24">
        <f>'Рейтинговая таблица организаций'!AJ151</f>
        <v>95</v>
      </c>
      <c r="R149" s="27">
        <f>'Рейтинговая таблица организаций'!AK151</f>
        <v>92.5</v>
      </c>
      <c r="S149" s="23">
        <f>'Рейтинговая таблица организаций'!AR151</f>
        <v>99</v>
      </c>
      <c r="T149" s="23">
        <f>'Рейтинговая таблица организаций'!AS151</f>
        <v>99</v>
      </c>
      <c r="U149" s="23">
        <f>'Рейтинговая таблица организаций'!AT151</f>
        <v>99</v>
      </c>
      <c r="V149" s="27">
        <f>'Рейтинговая таблица организаций'!AU151</f>
        <v>99</v>
      </c>
      <c r="W149" s="23">
        <f>'Рейтинговая таблица организаций'!BB151</f>
        <v>97</v>
      </c>
      <c r="X149" s="23">
        <f>'Рейтинговая таблица организаций'!BC151</f>
        <v>99</v>
      </c>
      <c r="Y149" s="23">
        <f>'Рейтинговая таблица организаций'!BD151</f>
        <v>98</v>
      </c>
      <c r="Z149" s="27">
        <f>'Рейтинговая таблица организаций'!BE151</f>
        <v>97.9</v>
      </c>
      <c r="AA149" s="28">
        <f>'Рейтинговая таблица организаций'!BF151</f>
        <v>97.7</v>
      </c>
    </row>
    <row r="150" spans="1:27">
      <c r="A150" s="25">
        <f>'бланки '!D154</f>
        <v>150</v>
      </c>
      <c r="B150" s="21" t="str">
        <f>'Рейтинговая таблица организаций'!B152</f>
        <v>Муниципальное бюджетное общеобразовательное учреждение Гимназия города Ливны</v>
      </c>
      <c r="C150" s="25">
        <f>'Рейтинговая таблица организаций'!M152</f>
        <v>100</v>
      </c>
      <c r="D150" s="25">
        <f>'Рейтинговая таблица организаций'!N152</f>
        <v>100</v>
      </c>
      <c r="E150" s="23">
        <f>'Рейтинговая таблица организаций'!Q152</f>
        <v>100</v>
      </c>
      <c r="F150" s="23">
        <f>'Рейтинговая таблица организаций'!R152</f>
        <v>100</v>
      </c>
      <c r="G150" s="23">
        <f>'Рейтинговая таблица организаций'!O152</f>
        <v>98</v>
      </c>
      <c r="H150" s="23">
        <f>'Рейтинговая таблица организаций'!P152</f>
        <v>98</v>
      </c>
      <c r="I150" s="23">
        <f>'Рейтинговая таблица организаций'!S152</f>
        <v>98</v>
      </c>
      <c r="J150" s="27">
        <f>'Рейтинговая таблица организаций'!T152</f>
        <v>99.2</v>
      </c>
      <c r="K150" s="23">
        <f>'Рейтинговая таблица организаций'!Z152</f>
        <v>100</v>
      </c>
      <c r="L150" s="23">
        <f t="shared" si="2"/>
        <v>99</v>
      </c>
      <c r="M150" s="23">
        <f>'Рейтинговая таблица организаций'!AB152</f>
        <v>98</v>
      </c>
      <c r="N150" s="27">
        <f>'Рейтинговая таблица организаций'!AC152</f>
        <v>99</v>
      </c>
      <c r="O150" s="23">
        <f>'Рейтинговая таблица организаций'!AH152</f>
        <v>60</v>
      </c>
      <c r="P150" s="24">
        <f>'Рейтинговая таблица организаций'!AI152</f>
        <v>60</v>
      </c>
      <c r="Q150" s="24">
        <f>'Рейтинговая таблица организаций'!AJ152</f>
        <v>93</v>
      </c>
      <c r="R150" s="27">
        <f>'Рейтинговая таблица организаций'!AK152</f>
        <v>69.900000000000006</v>
      </c>
      <c r="S150" s="23">
        <f>'Рейтинговая таблица организаций'!AR152</f>
        <v>99</v>
      </c>
      <c r="T150" s="23">
        <f>'Рейтинговая таблица организаций'!AS152</f>
        <v>99</v>
      </c>
      <c r="U150" s="23">
        <f>'Рейтинговая таблица организаций'!AT152</f>
        <v>98</v>
      </c>
      <c r="V150" s="27">
        <f>'Рейтинговая таблица организаций'!AU152</f>
        <v>98.8</v>
      </c>
      <c r="W150" s="23">
        <f>'Рейтинговая таблица организаций'!BB152</f>
        <v>98</v>
      </c>
      <c r="X150" s="23">
        <f>'Рейтинговая таблица организаций'!BC152</f>
        <v>98</v>
      </c>
      <c r="Y150" s="23">
        <f>'Рейтинговая таблица организаций'!BD152</f>
        <v>99</v>
      </c>
      <c r="Z150" s="27">
        <f>'Рейтинговая таблица организаций'!BE152</f>
        <v>98.5</v>
      </c>
      <c r="AA150" s="28">
        <f>'Рейтинговая таблица организаций'!BF152</f>
        <v>93.080000000000013</v>
      </c>
    </row>
    <row r="151" spans="1:27">
      <c r="A151" s="25">
        <f>'бланки '!D155</f>
        <v>151</v>
      </c>
      <c r="B151" s="21" t="str">
        <f>'Рейтинговая таблица организаций'!B153</f>
        <v>Муниципальное бюджетное общеобразовательное учреждение «Средняя общеобразовательная школа № 5» г. Ливны</v>
      </c>
      <c r="C151" s="25">
        <f>'Рейтинговая таблица организаций'!M153</f>
        <v>100</v>
      </c>
      <c r="D151" s="25">
        <f>'Рейтинговая таблица организаций'!N153</f>
        <v>100</v>
      </c>
      <c r="E151" s="23">
        <f>'Рейтинговая таблица организаций'!Q153</f>
        <v>100</v>
      </c>
      <c r="F151" s="23">
        <f>'Рейтинговая таблица организаций'!R153</f>
        <v>100</v>
      </c>
      <c r="G151" s="23">
        <f>'Рейтинговая таблица организаций'!O153</f>
        <v>98</v>
      </c>
      <c r="H151" s="23">
        <f>'Рейтинговая таблица организаций'!P153</f>
        <v>100</v>
      </c>
      <c r="I151" s="23">
        <f>'Рейтинговая таблица организаций'!S153</f>
        <v>99</v>
      </c>
      <c r="J151" s="27">
        <f>'Рейтинговая таблица организаций'!T153</f>
        <v>99.6</v>
      </c>
      <c r="K151" s="23">
        <f>'Рейтинговая таблица организаций'!Z153</f>
        <v>100</v>
      </c>
      <c r="L151" s="23">
        <f t="shared" si="2"/>
        <v>99.5</v>
      </c>
      <c r="M151" s="23">
        <f>'Рейтинговая таблица организаций'!AB153</f>
        <v>99</v>
      </c>
      <c r="N151" s="27">
        <f>'Рейтинговая таблица организаций'!AC153</f>
        <v>99.5</v>
      </c>
      <c r="O151" s="23">
        <f>'Рейтинговая таблица организаций'!AH153</f>
        <v>20</v>
      </c>
      <c r="P151" s="24">
        <f>'Рейтинговая таблица организаций'!AI153</f>
        <v>60</v>
      </c>
      <c r="Q151" s="24">
        <f>'Рейтинговая таблица организаций'!AJ153</f>
        <v>91</v>
      </c>
      <c r="R151" s="27">
        <f>'Рейтинговая таблица организаций'!AK153</f>
        <v>57.3</v>
      </c>
      <c r="S151" s="23">
        <f>'Рейтинговая таблица организаций'!AR153</f>
        <v>96</v>
      </c>
      <c r="T151" s="23">
        <f>'Рейтинговая таблица организаций'!AS153</f>
        <v>97</v>
      </c>
      <c r="U151" s="23">
        <f>'Рейтинговая таблица организаций'!AT153</f>
        <v>98</v>
      </c>
      <c r="V151" s="27">
        <f>'Рейтинговая таблица организаций'!AU153</f>
        <v>96.8</v>
      </c>
      <c r="W151" s="23">
        <f>'Рейтинговая таблица организаций'!BB153</f>
        <v>97</v>
      </c>
      <c r="X151" s="23">
        <f>'Рейтинговая таблица организаций'!BC153</f>
        <v>99</v>
      </c>
      <c r="Y151" s="23">
        <f>'Рейтинговая таблица организаций'!BD153</f>
        <v>97</v>
      </c>
      <c r="Z151" s="27">
        <f>'Рейтинговая таблица организаций'!BE153</f>
        <v>97.4</v>
      </c>
      <c r="AA151" s="28">
        <f>'Рейтинговая таблица организаций'!BF153</f>
        <v>90.12</v>
      </c>
    </row>
    <row r="152" spans="1:27">
      <c r="A152" s="25">
        <f>'бланки '!D156</f>
        <v>152</v>
      </c>
      <c r="B152" s="21" t="str">
        <f>'Рейтинговая таблица организаций'!B154</f>
        <v>Муниципальное бюджетное общеобразовательное учреждение «Основная общеобразовательная школа № 11» г. Ливны</v>
      </c>
      <c r="C152" s="25">
        <f>'Рейтинговая таблица организаций'!M154</f>
        <v>100</v>
      </c>
      <c r="D152" s="25">
        <f>'Рейтинговая таблица организаций'!N154</f>
        <v>100</v>
      </c>
      <c r="E152" s="23">
        <f>'Рейтинговая таблица организаций'!Q154</f>
        <v>100</v>
      </c>
      <c r="F152" s="23">
        <f>'Рейтинговая таблица организаций'!R154</f>
        <v>90</v>
      </c>
      <c r="G152" s="23">
        <f>'Рейтинговая таблица организаций'!O154</f>
        <v>99</v>
      </c>
      <c r="H152" s="23">
        <f>'Рейтинговая таблица организаций'!P154</f>
        <v>100</v>
      </c>
      <c r="I152" s="23">
        <f>'Рейтинговая таблица организаций'!S154</f>
        <v>99</v>
      </c>
      <c r="J152" s="27">
        <f>'Рейтинговая таблица организаций'!T154</f>
        <v>96.6</v>
      </c>
      <c r="K152" s="23">
        <f>'Рейтинговая таблица организаций'!Z154</f>
        <v>100</v>
      </c>
      <c r="L152" s="23">
        <f t="shared" si="2"/>
        <v>98</v>
      </c>
      <c r="M152" s="23">
        <f>'Рейтинговая таблица организаций'!AB154</f>
        <v>96</v>
      </c>
      <c r="N152" s="27">
        <f>'Рейтинговая таблица организаций'!AC154</f>
        <v>98</v>
      </c>
      <c r="O152" s="23">
        <f>'Рейтинговая таблица организаций'!AH154</f>
        <v>60</v>
      </c>
      <c r="P152" s="24">
        <f>'Рейтинговая таблица организаций'!AI154</f>
        <v>60</v>
      </c>
      <c r="Q152" s="24">
        <f>'Рейтинговая таблица организаций'!AJ154</f>
        <v>90</v>
      </c>
      <c r="R152" s="27">
        <f>'Рейтинговая таблица организаций'!AK154</f>
        <v>69</v>
      </c>
      <c r="S152" s="23">
        <f>'Рейтинговая таблица организаций'!AR154</f>
        <v>99</v>
      </c>
      <c r="T152" s="23">
        <f>'Рейтинговая таблица организаций'!AS154</f>
        <v>100</v>
      </c>
      <c r="U152" s="23">
        <f>'Рейтинговая таблица организаций'!AT154</f>
        <v>99</v>
      </c>
      <c r="V152" s="27">
        <f>'Рейтинговая таблица организаций'!AU154</f>
        <v>99.4</v>
      </c>
      <c r="W152" s="23">
        <f>'Рейтинговая таблица организаций'!BB154</f>
        <v>97</v>
      </c>
      <c r="X152" s="23">
        <f>'Рейтинговая таблица организаций'!BC154</f>
        <v>98</v>
      </c>
      <c r="Y152" s="23">
        <f>'Рейтинговая таблица организаций'!BD154</f>
        <v>97</v>
      </c>
      <c r="Z152" s="27">
        <f>'Рейтинговая таблица организаций'!BE154</f>
        <v>97.2</v>
      </c>
      <c r="AA152" s="28">
        <f>'Рейтинговая таблица организаций'!BF154</f>
        <v>92.039999999999992</v>
      </c>
    </row>
    <row r="153" spans="1:27">
      <c r="A153" s="25">
        <f>'бланки '!D157</f>
        <v>153</v>
      </c>
      <c r="B153" s="21" t="str">
        <f>'Рейтинговая таблица организаций'!B155</f>
        <v>Муниципальное бюджетное общеобразовательное учреждение «Средняя общеобразовательная школа № 6» г. Ливны</v>
      </c>
      <c r="C153" s="25">
        <f>'Рейтинговая таблица организаций'!M155</f>
        <v>100</v>
      </c>
      <c r="D153" s="25">
        <f>'Рейтинговая таблица организаций'!N155</f>
        <v>84</v>
      </c>
      <c r="E153" s="23">
        <f>'Рейтинговая таблица организаций'!Q155</f>
        <v>92</v>
      </c>
      <c r="F153" s="23">
        <f>'Рейтинговая таблица организаций'!R155</f>
        <v>90</v>
      </c>
      <c r="G153" s="23">
        <f>'Рейтинговая таблица организаций'!O155</f>
        <v>97</v>
      </c>
      <c r="H153" s="23">
        <f>'Рейтинговая таблица организаций'!P155</f>
        <v>99</v>
      </c>
      <c r="I153" s="23">
        <f>'Рейтинговая таблица организаций'!S155</f>
        <v>98</v>
      </c>
      <c r="J153" s="27">
        <f>'Рейтинговая таблица организаций'!T155</f>
        <v>93.8</v>
      </c>
      <c r="K153" s="23">
        <f>'Рейтинговая таблица организаций'!Z155</f>
        <v>100</v>
      </c>
      <c r="L153" s="23">
        <f t="shared" si="2"/>
        <v>99</v>
      </c>
      <c r="M153" s="23">
        <f>'Рейтинговая таблица организаций'!AB155</f>
        <v>98</v>
      </c>
      <c r="N153" s="27">
        <f>'Рейтинговая таблица организаций'!AC155</f>
        <v>99</v>
      </c>
      <c r="O153" s="23">
        <f>'Рейтинговая таблица организаций'!AH155</f>
        <v>20</v>
      </c>
      <c r="P153" s="24">
        <f>'Рейтинговая таблица организаций'!AI155</f>
        <v>60</v>
      </c>
      <c r="Q153" s="24">
        <f>'Рейтинговая таблица организаций'!AJ155</f>
        <v>98</v>
      </c>
      <c r="R153" s="27">
        <f>'Рейтинговая таблица организаций'!AK155</f>
        <v>59.4</v>
      </c>
      <c r="S153" s="23">
        <f>'Рейтинговая таблица организаций'!AR155</f>
        <v>97</v>
      </c>
      <c r="T153" s="23">
        <f>'Рейтинговая таблица организаций'!AS155</f>
        <v>96</v>
      </c>
      <c r="U153" s="23">
        <f>'Рейтинговая таблица организаций'!AT155</f>
        <v>98</v>
      </c>
      <c r="V153" s="27">
        <f>'Рейтинговая таблица организаций'!AU155</f>
        <v>96.8</v>
      </c>
      <c r="W153" s="23">
        <f>'Рейтинговая таблица организаций'!BB155</f>
        <v>96</v>
      </c>
      <c r="X153" s="23">
        <f>'Рейтинговая таблица организаций'!BC155</f>
        <v>98</v>
      </c>
      <c r="Y153" s="23">
        <f>'Рейтинговая таблица организаций'!BD155</f>
        <v>99</v>
      </c>
      <c r="Z153" s="27">
        <f>'Рейтинговая таблица организаций'!BE155</f>
        <v>97.9</v>
      </c>
      <c r="AA153" s="28">
        <f>'Рейтинговая таблица организаций'!BF155</f>
        <v>89.38</v>
      </c>
    </row>
    <row r="154" spans="1:27">
      <c r="A154" s="25">
        <f>'бланки '!D158</f>
        <v>154</v>
      </c>
      <c r="B154" s="21" t="str">
        <f>'Рейтинговая таблица организаций'!B156</f>
        <v>Муниципальное бюджетное общеобразовательное учреждение «Средняя общеобразовательная школа № 2 г. Ливны»</v>
      </c>
      <c r="C154" s="25">
        <f>'Рейтинговая таблица организаций'!M156</f>
        <v>100</v>
      </c>
      <c r="D154" s="25">
        <f>'Рейтинговая таблица организаций'!N156</f>
        <v>96</v>
      </c>
      <c r="E154" s="23">
        <f>'Рейтинговая таблица организаций'!Q156</f>
        <v>98</v>
      </c>
      <c r="F154" s="23">
        <f>'Рейтинговая таблица организаций'!R156</f>
        <v>100</v>
      </c>
      <c r="G154" s="23">
        <f>'Рейтинговая таблица организаций'!O156</f>
        <v>98</v>
      </c>
      <c r="H154" s="23">
        <f>'Рейтинговая таблица организаций'!P156</f>
        <v>100</v>
      </c>
      <c r="I154" s="23">
        <f>'Рейтинговая таблица организаций'!S156</f>
        <v>99</v>
      </c>
      <c r="J154" s="27">
        <f>'Рейтинговая таблица организаций'!T156</f>
        <v>99</v>
      </c>
      <c r="K154" s="23">
        <f>'Рейтинговая таблица организаций'!Z156</f>
        <v>100</v>
      </c>
      <c r="L154" s="23">
        <f t="shared" si="2"/>
        <v>98</v>
      </c>
      <c r="M154" s="23">
        <f>'Рейтинговая таблица организаций'!AB156</f>
        <v>96</v>
      </c>
      <c r="N154" s="27">
        <f>'Рейтинговая таблица организаций'!AC156</f>
        <v>98</v>
      </c>
      <c r="O154" s="23">
        <f>'Рейтинговая таблица организаций'!AH156</f>
        <v>80</v>
      </c>
      <c r="P154" s="24">
        <f>'Рейтинговая таблица организаций'!AI156</f>
        <v>80</v>
      </c>
      <c r="Q154" s="24">
        <f>'Рейтинговая таблица организаций'!AJ156</f>
        <v>94</v>
      </c>
      <c r="R154" s="27">
        <f>'Рейтинговая таблица организаций'!AK156</f>
        <v>84.2</v>
      </c>
      <c r="S154" s="23">
        <f>'Рейтинговая таблица организаций'!AR156</f>
        <v>97</v>
      </c>
      <c r="T154" s="23">
        <f>'Рейтинговая таблица организаций'!AS156</f>
        <v>99</v>
      </c>
      <c r="U154" s="23">
        <f>'Рейтинговая таблица организаций'!AT156</f>
        <v>99</v>
      </c>
      <c r="V154" s="27">
        <f>'Рейтинговая таблица организаций'!AU156</f>
        <v>98.2</v>
      </c>
      <c r="W154" s="23">
        <f>'Рейтинговая таблица организаций'!BB156</f>
        <v>97</v>
      </c>
      <c r="X154" s="23">
        <f>'Рейтинговая таблица организаций'!BC156</f>
        <v>98</v>
      </c>
      <c r="Y154" s="23">
        <f>'Рейтинговая таблица организаций'!BD156</f>
        <v>96</v>
      </c>
      <c r="Z154" s="27">
        <f>'Рейтинговая таблица организаций'!BE156</f>
        <v>96.7</v>
      </c>
      <c r="AA154" s="28">
        <f>'Рейтинговая таблица организаций'!BF156</f>
        <v>95.22</v>
      </c>
    </row>
    <row r="155" spans="1:27">
      <c r="A155" s="25">
        <f>'бланки '!D159</f>
        <v>155</v>
      </c>
      <c r="B155" s="21" t="str">
        <f>'Рейтинговая таблица организаций'!B157</f>
        <v>Муниципальное бюджетное общеобразовательное учреждение «Основная общеобразовательная школа № 9» г. Ливны</v>
      </c>
      <c r="C155" s="25">
        <f>'Рейтинговая таблица организаций'!M157</f>
        <v>100</v>
      </c>
      <c r="D155" s="25">
        <f>'Рейтинговая таблица организаций'!N157</f>
        <v>73</v>
      </c>
      <c r="E155" s="23">
        <f>'Рейтинговая таблица организаций'!Q157</f>
        <v>86</v>
      </c>
      <c r="F155" s="23">
        <f>'Рейтинговая таблица организаций'!R157</f>
        <v>100</v>
      </c>
      <c r="G155" s="23">
        <f>'Рейтинговая таблица организаций'!O157</f>
        <v>96</v>
      </c>
      <c r="H155" s="23">
        <f>'Рейтинговая таблица организаций'!P157</f>
        <v>99</v>
      </c>
      <c r="I155" s="23">
        <f>'Рейтинговая таблица организаций'!S157</f>
        <v>97</v>
      </c>
      <c r="J155" s="27">
        <f>'Рейтинговая таблица организаций'!T157</f>
        <v>94.6</v>
      </c>
      <c r="K155" s="23">
        <f>'Рейтинговая таблица организаций'!Z157</f>
        <v>100</v>
      </c>
      <c r="L155" s="23">
        <f t="shared" si="2"/>
        <v>97.5</v>
      </c>
      <c r="M155" s="23">
        <f>'Рейтинговая таблица организаций'!AB157</f>
        <v>95</v>
      </c>
      <c r="N155" s="27">
        <f>'Рейтинговая таблица организаций'!AC157</f>
        <v>97.5</v>
      </c>
      <c r="O155" s="23">
        <f>'Рейтинговая таблица организаций'!AH157</f>
        <v>0</v>
      </c>
      <c r="P155" s="24">
        <f>'Рейтинговая таблица организаций'!AI157</f>
        <v>40</v>
      </c>
      <c r="Q155" s="24">
        <f>'Рейтинговая таблица организаций'!AJ157</f>
        <v>93</v>
      </c>
      <c r="R155" s="27">
        <f>'Рейтинговая таблица организаций'!AK157</f>
        <v>43.9</v>
      </c>
      <c r="S155" s="23">
        <f>'Рейтинговая таблица организаций'!AR157</f>
        <v>97</v>
      </c>
      <c r="T155" s="23">
        <f>'Рейтинговая таблица организаций'!AS157</f>
        <v>99</v>
      </c>
      <c r="U155" s="23">
        <f>'Рейтинговая таблица организаций'!AT157</f>
        <v>98</v>
      </c>
      <c r="V155" s="27">
        <f>'Рейтинговая таблица организаций'!AU157</f>
        <v>98</v>
      </c>
      <c r="W155" s="23">
        <f>'Рейтинговая таблица организаций'!BB157</f>
        <v>96</v>
      </c>
      <c r="X155" s="23">
        <f>'Рейтинговая таблица организаций'!BC157</f>
        <v>96</v>
      </c>
      <c r="Y155" s="23">
        <f>'Рейтинговая таблица организаций'!BD157</f>
        <v>96</v>
      </c>
      <c r="Z155" s="27">
        <f>'Рейтинговая таблица организаций'!BE157</f>
        <v>96</v>
      </c>
      <c r="AA155" s="28">
        <f>'Рейтинговая таблица организаций'!BF157</f>
        <v>86</v>
      </c>
    </row>
    <row r="156" spans="1:27">
      <c r="A156" s="25">
        <f>'бланки '!D160</f>
        <v>156</v>
      </c>
      <c r="B156" s="21" t="str">
        <f>'Рейтинговая таблица организаций'!B158</f>
        <v>Муниципальное бюджетное общеобразовательное учреждение «Средняя общеобразовательная школа № 1» г. Ливны</v>
      </c>
      <c r="C156" s="25">
        <f>'Рейтинговая таблица организаций'!M158</f>
        <v>100</v>
      </c>
      <c r="D156" s="25">
        <f>'Рейтинговая таблица организаций'!N158</f>
        <v>97</v>
      </c>
      <c r="E156" s="23">
        <f>'Рейтинговая таблица организаций'!Q158</f>
        <v>98</v>
      </c>
      <c r="F156" s="23">
        <f>'Рейтинговая таблица организаций'!R158</f>
        <v>100</v>
      </c>
      <c r="G156" s="23">
        <f>'Рейтинговая таблица организаций'!O158</f>
        <v>98</v>
      </c>
      <c r="H156" s="23">
        <f>'Рейтинговая таблица организаций'!P158</f>
        <v>96</v>
      </c>
      <c r="I156" s="23">
        <f>'Рейтинговая таблица организаций'!S158</f>
        <v>97</v>
      </c>
      <c r="J156" s="27">
        <f>'Рейтинговая таблица организаций'!T158</f>
        <v>98.2</v>
      </c>
      <c r="K156" s="23">
        <f>'Рейтинговая таблица организаций'!Z158</f>
        <v>100</v>
      </c>
      <c r="L156" s="23">
        <f t="shared" si="2"/>
        <v>97.5</v>
      </c>
      <c r="M156" s="23">
        <f>'Рейтинговая таблица организаций'!AB158</f>
        <v>95</v>
      </c>
      <c r="N156" s="27">
        <f>'Рейтинговая таблица организаций'!AC158</f>
        <v>97.5</v>
      </c>
      <c r="O156" s="23">
        <f>'Рейтинговая таблица организаций'!AH158</f>
        <v>60</v>
      </c>
      <c r="P156" s="24">
        <f>'Рейтинговая таблица организаций'!AI158</f>
        <v>80</v>
      </c>
      <c r="Q156" s="24">
        <f>'Рейтинговая таблица организаций'!AJ158</f>
        <v>93</v>
      </c>
      <c r="R156" s="27">
        <f>'Рейтинговая таблица организаций'!AK158</f>
        <v>77.900000000000006</v>
      </c>
      <c r="S156" s="23">
        <f>'Рейтинговая таблица организаций'!AR158</f>
        <v>98</v>
      </c>
      <c r="T156" s="23">
        <f>'Рейтинговая таблица организаций'!AS158</f>
        <v>100</v>
      </c>
      <c r="U156" s="23">
        <f>'Рейтинговая таблица организаций'!AT158</f>
        <v>98</v>
      </c>
      <c r="V156" s="27">
        <f>'Рейтинговая таблица организаций'!AU158</f>
        <v>98.8</v>
      </c>
      <c r="W156" s="23">
        <f>'Рейтинговая таблица организаций'!BB158</f>
        <v>98</v>
      </c>
      <c r="X156" s="23">
        <f>'Рейтинговая таблица организаций'!BC158</f>
        <v>98</v>
      </c>
      <c r="Y156" s="23">
        <f>'Рейтинговая таблица организаций'!BD158</f>
        <v>99</v>
      </c>
      <c r="Z156" s="27">
        <f>'Рейтинговая таблица организаций'!BE158</f>
        <v>98.5</v>
      </c>
      <c r="AA156" s="28">
        <f>'Рейтинговая таблица организаций'!BF158</f>
        <v>94.18</v>
      </c>
    </row>
    <row r="157" spans="1:27">
      <c r="A157" s="25">
        <f>'бланки '!D161</f>
        <v>157</v>
      </c>
      <c r="B157" s="21" t="str">
        <f>'Рейтинговая таблица организаций'!B159</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7" s="25">
        <f>'Рейтинговая таблица организаций'!M159</f>
        <v>100</v>
      </c>
      <c r="D157" s="25">
        <f>'Рейтинговая таблица организаций'!N159</f>
        <v>100</v>
      </c>
      <c r="E157" s="23">
        <f>'Рейтинговая таблица организаций'!Q159</f>
        <v>100</v>
      </c>
      <c r="F157" s="23">
        <f>'Рейтинговая таблица организаций'!R159</f>
        <v>100</v>
      </c>
      <c r="G157" s="23">
        <f>'Рейтинговая таблица организаций'!O159</f>
        <v>100</v>
      </c>
      <c r="H157" s="23">
        <f>'Рейтинговая таблица организаций'!P159</f>
        <v>100</v>
      </c>
      <c r="I157" s="23">
        <f>'Рейтинговая таблица организаций'!S159</f>
        <v>100</v>
      </c>
      <c r="J157" s="27">
        <f>'Рейтинговая таблица организаций'!T159</f>
        <v>100</v>
      </c>
      <c r="K157" s="23">
        <f>'Рейтинговая таблица организаций'!Z159</f>
        <v>100</v>
      </c>
      <c r="L157" s="23">
        <f t="shared" si="2"/>
        <v>100</v>
      </c>
      <c r="M157" s="23">
        <f>'Рейтинговая таблица организаций'!AB159</f>
        <v>100</v>
      </c>
      <c r="N157" s="27">
        <f>'Рейтинговая таблица организаций'!AC159</f>
        <v>100</v>
      </c>
      <c r="O157" s="23">
        <f>'Рейтинговая таблица организаций'!AH159</f>
        <v>40</v>
      </c>
      <c r="P157" s="24">
        <f>'Рейтинговая таблица организаций'!AI159</f>
        <v>60</v>
      </c>
      <c r="Q157" s="24">
        <f>'Рейтинговая таблица организаций'!AJ159</f>
        <v>100</v>
      </c>
      <c r="R157" s="27">
        <f>'Рейтинговая таблица организаций'!AK159</f>
        <v>66</v>
      </c>
      <c r="S157" s="23">
        <f>'Рейтинговая таблица организаций'!AR159</f>
        <v>99</v>
      </c>
      <c r="T157" s="23">
        <f>'Рейтинговая таблица организаций'!AS159</f>
        <v>99</v>
      </c>
      <c r="U157" s="23">
        <f>'Рейтинговая таблица организаций'!AT159</f>
        <v>99</v>
      </c>
      <c r="V157" s="27">
        <f>'Рейтинговая таблица организаций'!AU159</f>
        <v>99</v>
      </c>
      <c r="W157" s="23">
        <f>'Рейтинговая таблица организаций'!BB159</f>
        <v>100</v>
      </c>
      <c r="X157" s="23">
        <f>'Рейтинговая таблица организаций'!BC159</f>
        <v>100</v>
      </c>
      <c r="Y157" s="23">
        <f>'Рейтинговая таблица организаций'!BD159</f>
        <v>100</v>
      </c>
      <c r="Z157" s="27">
        <f>'Рейтинговая таблица организаций'!BE159</f>
        <v>100</v>
      </c>
      <c r="AA157" s="28">
        <f>'Рейтинговая таблица организаций'!BF159</f>
        <v>93</v>
      </c>
    </row>
    <row r="158" spans="1:27">
      <c r="A158" s="25">
        <f>'бланки '!D162</f>
        <v>158</v>
      </c>
      <c r="B158" s="21" t="str">
        <f>'Рейтинговая таблица организаций'!B160</f>
        <v>Муниципальное бюджетное общеобразовательное учреждение - Совхозная средняя общеобразовательная школа Корсаковского района Орловской области</v>
      </c>
      <c r="C158" s="25">
        <f>'Рейтинговая таблица организаций'!M160</f>
        <v>100</v>
      </c>
      <c r="D158" s="25">
        <f>'Рейтинговая таблица организаций'!N160</f>
        <v>100</v>
      </c>
      <c r="E158" s="23">
        <f>'Рейтинговая таблица организаций'!Q160</f>
        <v>100</v>
      </c>
      <c r="F158" s="23">
        <f>'Рейтинговая таблица организаций'!R160</f>
        <v>90</v>
      </c>
      <c r="G158" s="23">
        <f>'Рейтинговая таблица организаций'!O160</f>
        <v>98</v>
      </c>
      <c r="H158" s="23">
        <f>'Рейтинговая таблица организаций'!P160</f>
        <v>100</v>
      </c>
      <c r="I158" s="23">
        <f>'Рейтинговая таблица организаций'!S160</f>
        <v>99</v>
      </c>
      <c r="J158" s="27">
        <f>'Рейтинговая таблица организаций'!T160</f>
        <v>96.6</v>
      </c>
      <c r="K158" s="23">
        <f>'Рейтинговая таблица организаций'!Z160</f>
        <v>100</v>
      </c>
      <c r="L158" s="23">
        <f t="shared" si="2"/>
        <v>100</v>
      </c>
      <c r="M158" s="23">
        <f>'Рейтинговая таблица организаций'!AB160</f>
        <v>100</v>
      </c>
      <c r="N158" s="27">
        <f>'Рейтинговая таблица организаций'!AC160</f>
        <v>100</v>
      </c>
      <c r="O158" s="23">
        <f>'Рейтинговая таблица организаций'!AH160</f>
        <v>20</v>
      </c>
      <c r="P158" s="24">
        <f>'Рейтинговая таблица организаций'!AI160</f>
        <v>100</v>
      </c>
      <c r="Q158" s="24">
        <f>'Рейтинговая таблица организаций'!AJ160</f>
        <v>100</v>
      </c>
      <c r="R158" s="27">
        <f>'Рейтинговая таблица организаций'!AK160</f>
        <v>76</v>
      </c>
      <c r="S158" s="23">
        <f>'Рейтинговая таблица организаций'!AR160</f>
        <v>100</v>
      </c>
      <c r="T158" s="23">
        <f>'Рейтинговая таблица организаций'!AS160</f>
        <v>98</v>
      </c>
      <c r="U158" s="23">
        <f>'Рейтинговая таблица организаций'!AT160</f>
        <v>100</v>
      </c>
      <c r="V158" s="27">
        <f>'Рейтинговая таблица организаций'!AU160</f>
        <v>99.2</v>
      </c>
      <c r="W158" s="23">
        <f>'Рейтинговая таблица организаций'!BB160</f>
        <v>98</v>
      </c>
      <c r="X158" s="23">
        <f>'Рейтинговая таблица организаций'!BC160</f>
        <v>100</v>
      </c>
      <c r="Y158" s="23">
        <f>'Рейтинговая таблица организаций'!BD160</f>
        <v>100</v>
      </c>
      <c r="Z158" s="27">
        <f>'Рейтинговая таблица организаций'!BE160</f>
        <v>99.4</v>
      </c>
      <c r="AA158" s="28">
        <f>'Рейтинговая таблица организаций'!BF160</f>
        <v>94.240000000000009</v>
      </c>
    </row>
    <row r="159" spans="1:27">
      <c r="A159" s="25">
        <f>'бланки '!D163</f>
        <v>159</v>
      </c>
      <c r="B159" s="21" t="str">
        <f>'Рейтинговая таблица организаций'!B161</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59" s="25">
        <f>'Рейтинговая таблица организаций'!M161</f>
        <v>100</v>
      </c>
      <c r="D159" s="25">
        <f>'Рейтинговая таблица организаций'!N161</f>
        <v>100</v>
      </c>
      <c r="E159" s="23">
        <f>'Рейтинговая таблица организаций'!Q161</f>
        <v>100</v>
      </c>
      <c r="F159" s="23">
        <f>'Рейтинговая таблица организаций'!R161</f>
        <v>100</v>
      </c>
      <c r="G159" s="23">
        <f>'Рейтинговая таблица организаций'!O161</f>
        <v>100</v>
      </c>
      <c r="H159" s="23">
        <f>'Рейтинговая таблица организаций'!P161</f>
        <v>100</v>
      </c>
      <c r="I159" s="23">
        <f>'Рейтинговая таблица организаций'!S161</f>
        <v>100</v>
      </c>
      <c r="J159" s="27">
        <f>'Рейтинговая таблица организаций'!T161</f>
        <v>100</v>
      </c>
      <c r="K159" s="23">
        <f>'Рейтинговая таблица организаций'!Z161</f>
        <v>100</v>
      </c>
      <c r="L159" s="23">
        <f t="shared" si="2"/>
        <v>100</v>
      </c>
      <c r="M159" s="23">
        <f>'Рейтинговая таблица организаций'!AB161</f>
        <v>100</v>
      </c>
      <c r="N159" s="27">
        <f>'Рейтинговая таблица организаций'!AC161</f>
        <v>100</v>
      </c>
      <c r="O159" s="23">
        <f>'Рейтинговая таблица организаций'!AH161</f>
        <v>20</v>
      </c>
      <c r="P159" s="24">
        <f>'Рейтинговая таблица организаций'!AI161</f>
        <v>40</v>
      </c>
      <c r="Q159" s="24">
        <f>'Рейтинговая таблица организаций'!AJ161</f>
        <v>100</v>
      </c>
      <c r="R159" s="27">
        <f>'Рейтинговая таблица организаций'!AK161</f>
        <v>52</v>
      </c>
      <c r="S159" s="23">
        <f>'Рейтинговая таблица организаций'!AR161</f>
        <v>100</v>
      </c>
      <c r="T159" s="23">
        <f>'Рейтинговая таблица организаций'!AS161</f>
        <v>100</v>
      </c>
      <c r="U159" s="23">
        <f>'Рейтинговая таблица организаций'!AT161</f>
        <v>100</v>
      </c>
      <c r="V159" s="27">
        <f>'Рейтинговая таблица организаций'!AU161</f>
        <v>100</v>
      </c>
      <c r="W159" s="23">
        <f>'Рейтинговая таблица организаций'!BB161</f>
        <v>100</v>
      </c>
      <c r="X159" s="23">
        <f>'Рейтинговая таблица организаций'!BC161</f>
        <v>100</v>
      </c>
      <c r="Y159" s="23">
        <f>'Рейтинговая таблица организаций'!BD161</f>
        <v>100</v>
      </c>
      <c r="Z159" s="27">
        <f>'Рейтинговая таблица организаций'!BE161</f>
        <v>100</v>
      </c>
      <c r="AA159" s="28">
        <f>'Рейтинговая таблица организаций'!BF161</f>
        <v>90.4</v>
      </c>
    </row>
    <row r="160" spans="1:27">
      <c r="A160" s="25">
        <f>'бланки '!D164</f>
        <v>160</v>
      </c>
      <c r="B160" s="21" t="str">
        <f>'Рейтинговая таблица организаций'!B162</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0" s="25">
        <f>'Рейтинговая таблица организаций'!M162</f>
        <v>100</v>
      </c>
      <c r="D160" s="25">
        <f>'Рейтинговая таблица организаций'!N162</f>
        <v>99</v>
      </c>
      <c r="E160" s="23">
        <f>'Рейтинговая таблица организаций'!Q162</f>
        <v>99</v>
      </c>
      <c r="F160" s="23">
        <f>'Рейтинговая таблица организаций'!R162</f>
        <v>100</v>
      </c>
      <c r="G160" s="23">
        <f>'Рейтинговая таблица организаций'!O162</f>
        <v>100</v>
      </c>
      <c r="H160" s="23">
        <f>'Рейтинговая таблица организаций'!P162</f>
        <v>100</v>
      </c>
      <c r="I160" s="23">
        <f>'Рейтинговая таблица организаций'!S162</f>
        <v>100</v>
      </c>
      <c r="J160" s="27">
        <f>'Рейтинговая таблица организаций'!T162</f>
        <v>99.7</v>
      </c>
      <c r="K160" s="23">
        <f>'Рейтинговая таблица организаций'!Z162</f>
        <v>100</v>
      </c>
      <c r="L160" s="23">
        <f t="shared" si="2"/>
        <v>100</v>
      </c>
      <c r="M160" s="23">
        <f>'Рейтинговая таблица организаций'!AB162</f>
        <v>100</v>
      </c>
      <c r="N160" s="27">
        <f>'Рейтинговая таблица организаций'!AC162</f>
        <v>100</v>
      </c>
      <c r="O160" s="23">
        <f>'Рейтинговая таблица организаций'!AH162</f>
        <v>0</v>
      </c>
      <c r="P160" s="24">
        <f>'Рейтинговая таблица организаций'!AI162</f>
        <v>40</v>
      </c>
      <c r="Q160" s="24">
        <f>'Рейтинговая таблица организаций'!AJ162</f>
        <v>100</v>
      </c>
      <c r="R160" s="27">
        <f>'Рейтинговая таблица организаций'!AK162</f>
        <v>46</v>
      </c>
      <c r="S160" s="23">
        <f>'Рейтинговая таблица организаций'!AR162</f>
        <v>100</v>
      </c>
      <c r="T160" s="23">
        <f>'Рейтинговая таблица организаций'!AS162</f>
        <v>100</v>
      </c>
      <c r="U160" s="23">
        <f>'Рейтинговая таблица организаций'!AT162</f>
        <v>100</v>
      </c>
      <c r="V160" s="27">
        <f>'Рейтинговая таблица организаций'!AU162</f>
        <v>100</v>
      </c>
      <c r="W160" s="23">
        <f>'Рейтинговая таблица организаций'!BB162</f>
        <v>100</v>
      </c>
      <c r="X160" s="23">
        <f>'Рейтинговая таблица организаций'!BC162</f>
        <v>100</v>
      </c>
      <c r="Y160" s="23">
        <f>'Рейтинговая таблица организаций'!BD162</f>
        <v>100</v>
      </c>
      <c r="Z160" s="27">
        <f>'Рейтинговая таблица организаций'!BE162</f>
        <v>100</v>
      </c>
      <c r="AA160" s="28">
        <f>'Рейтинговая таблица организаций'!BF162</f>
        <v>89.14</v>
      </c>
    </row>
    <row r="161" spans="1:27">
      <c r="A161" s="25">
        <f>'бланки '!D165</f>
        <v>161</v>
      </c>
      <c r="B161" s="21" t="str">
        <f>'Рейтинговая таблица организаций'!B163</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1" s="25">
        <f>'Рейтинговая таблица организаций'!M163</f>
        <v>100</v>
      </c>
      <c r="D161" s="25">
        <f>'Рейтинговая таблица организаций'!N163</f>
        <v>98</v>
      </c>
      <c r="E161" s="23">
        <f>'Рейтинговая таблица организаций'!Q163</f>
        <v>99</v>
      </c>
      <c r="F161" s="23">
        <f>'Рейтинговая таблица организаций'!R163</f>
        <v>100</v>
      </c>
      <c r="G161" s="23">
        <f>'Рейтинговая таблица организаций'!O163</f>
        <v>100</v>
      </c>
      <c r="H161" s="23">
        <f>'Рейтинговая таблица организаций'!P163</f>
        <v>100</v>
      </c>
      <c r="I161" s="23">
        <f>'Рейтинговая таблица организаций'!S163</f>
        <v>100</v>
      </c>
      <c r="J161" s="27">
        <f>'Рейтинговая таблица организаций'!T163</f>
        <v>99.7</v>
      </c>
      <c r="K161" s="23">
        <f>'Рейтинговая таблица организаций'!Z163</f>
        <v>100</v>
      </c>
      <c r="L161" s="23">
        <f t="shared" si="2"/>
        <v>100</v>
      </c>
      <c r="M161" s="23">
        <f>'Рейтинговая таблица организаций'!AB163</f>
        <v>100</v>
      </c>
      <c r="N161" s="27">
        <f>'Рейтинговая таблица организаций'!AC163</f>
        <v>100</v>
      </c>
      <c r="O161" s="23">
        <f>'Рейтинговая таблица организаций'!AH163</f>
        <v>0</v>
      </c>
      <c r="P161" s="24">
        <f>'Рейтинговая таблица организаций'!AI163</f>
        <v>60</v>
      </c>
      <c r="Q161" s="24">
        <f>'Рейтинговая таблица организаций'!AJ163</f>
        <v>100</v>
      </c>
      <c r="R161" s="27">
        <f>'Рейтинговая таблица организаций'!AK163</f>
        <v>54</v>
      </c>
      <c r="S161" s="23">
        <f>'Рейтинговая таблица организаций'!AR163</f>
        <v>100</v>
      </c>
      <c r="T161" s="23">
        <f>'Рейтинговая таблица организаций'!AS163</f>
        <v>100</v>
      </c>
      <c r="U161" s="23">
        <f>'Рейтинговая таблица организаций'!AT163</f>
        <v>100</v>
      </c>
      <c r="V161" s="27">
        <f>'Рейтинговая таблица организаций'!AU163</f>
        <v>100</v>
      </c>
      <c r="W161" s="23">
        <f>'Рейтинговая таблица организаций'!BB163</f>
        <v>100</v>
      </c>
      <c r="X161" s="23">
        <f>'Рейтинговая таблица организаций'!BC163</f>
        <v>100</v>
      </c>
      <c r="Y161" s="23">
        <f>'Рейтинговая таблица организаций'!BD163</f>
        <v>100</v>
      </c>
      <c r="Z161" s="27">
        <f>'Рейтинговая таблица организаций'!BE163</f>
        <v>100</v>
      </c>
      <c r="AA161" s="28">
        <f>'Рейтинговая таблица организаций'!BF163</f>
        <v>90.74</v>
      </c>
    </row>
    <row r="162" spans="1:27">
      <c r="A162" s="25">
        <f>'бланки '!D166</f>
        <v>162</v>
      </c>
      <c r="B162" s="21" t="str">
        <f>'Рейтинговая таблица организаций'!B164</f>
        <v>Муниципальное бюджетное общеобразовательное учреждение «Средняя общеобразовательная школа № 3» Болховского района Орловской области</v>
      </c>
      <c r="C162" s="25">
        <f>'Рейтинговая таблица организаций'!M164</f>
        <v>100</v>
      </c>
      <c r="D162" s="25">
        <f>'Рейтинговая таблица организаций'!N164</f>
        <v>100</v>
      </c>
      <c r="E162" s="23">
        <f>'Рейтинговая таблица организаций'!Q164</f>
        <v>100</v>
      </c>
      <c r="F162" s="23">
        <f>'Рейтинговая таблица организаций'!R164</f>
        <v>100</v>
      </c>
      <c r="G162" s="23">
        <f>'Рейтинговая таблица организаций'!O164</f>
        <v>100</v>
      </c>
      <c r="H162" s="23">
        <f>'Рейтинговая таблица организаций'!P164</f>
        <v>100</v>
      </c>
      <c r="I162" s="23">
        <f>'Рейтинговая таблица организаций'!S164</f>
        <v>100</v>
      </c>
      <c r="J162" s="27">
        <f>'Рейтинговая таблица организаций'!T164</f>
        <v>100</v>
      </c>
      <c r="K162" s="23">
        <f>'Рейтинговая таблица организаций'!Z164</f>
        <v>100</v>
      </c>
      <c r="L162" s="23">
        <f t="shared" si="2"/>
        <v>100</v>
      </c>
      <c r="M162" s="23">
        <f>'Рейтинговая таблица организаций'!AB164</f>
        <v>100</v>
      </c>
      <c r="N162" s="27">
        <f>'Рейтинговая таблица организаций'!AC164</f>
        <v>100</v>
      </c>
      <c r="O162" s="23">
        <f>'Рейтинговая таблица организаций'!AH164</f>
        <v>80</v>
      </c>
      <c r="P162" s="24">
        <f>'Рейтинговая таблица организаций'!AI164</f>
        <v>100</v>
      </c>
      <c r="Q162" s="24">
        <f>'Рейтинговая таблица организаций'!AJ164</f>
        <v>96</v>
      </c>
      <c r="R162" s="27">
        <f>'Рейтинговая таблица организаций'!AK164</f>
        <v>92.8</v>
      </c>
      <c r="S162" s="23">
        <f>'Рейтинговая таблица организаций'!AR164</f>
        <v>99</v>
      </c>
      <c r="T162" s="23">
        <f>'Рейтинговая таблица организаций'!AS164</f>
        <v>98</v>
      </c>
      <c r="U162" s="23">
        <f>'Рейтинговая таблица организаций'!AT164</f>
        <v>99</v>
      </c>
      <c r="V162" s="27">
        <f>'Рейтинговая таблица организаций'!AU164</f>
        <v>98.6</v>
      </c>
      <c r="W162" s="23">
        <f>'Рейтинговая таблица организаций'!BB164</f>
        <v>98</v>
      </c>
      <c r="X162" s="23">
        <f>'Рейтинговая таблица организаций'!BC164</f>
        <v>99</v>
      </c>
      <c r="Y162" s="23">
        <f>'Рейтинговая таблица организаций'!BD164</f>
        <v>99</v>
      </c>
      <c r="Z162" s="27">
        <f>'Рейтинговая таблица организаций'!BE164</f>
        <v>98.7</v>
      </c>
      <c r="AA162" s="28">
        <f>'Рейтинговая таблица организаций'!BF164</f>
        <v>98.02</v>
      </c>
    </row>
    <row r="163" spans="1:27">
      <c r="A163" s="25">
        <f>'бланки '!D167</f>
        <v>163</v>
      </c>
      <c r="B163" s="21" t="str">
        <f>'Рейтинговая таблица организаций'!B165</f>
        <v>Муниципальное бюджетное общеобразовательное учреждение «Гимназия г. Болхова»</v>
      </c>
      <c r="C163" s="25">
        <f>'Рейтинговая таблица организаций'!M165</f>
        <v>100</v>
      </c>
      <c r="D163" s="25">
        <f>'Рейтинговая таблица организаций'!N165</f>
        <v>93</v>
      </c>
      <c r="E163" s="23">
        <f>'Рейтинговая таблица организаций'!Q165</f>
        <v>96</v>
      </c>
      <c r="F163" s="23">
        <f>'Рейтинговая таблица организаций'!R165</f>
        <v>90</v>
      </c>
      <c r="G163" s="23">
        <f>'Рейтинговая таблица организаций'!O165</f>
        <v>99</v>
      </c>
      <c r="H163" s="23">
        <f>'Рейтинговая таблица организаций'!P165</f>
        <v>99</v>
      </c>
      <c r="I163" s="23">
        <f>'Рейтинговая таблица организаций'!S165</f>
        <v>99</v>
      </c>
      <c r="J163" s="27">
        <f>'Рейтинговая таблица организаций'!T165</f>
        <v>95.4</v>
      </c>
      <c r="K163" s="23">
        <f>'Рейтинговая таблица организаций'!Z165</f>
        <v>100</v>
      </c>
      <c r="L163" s="23">
        <f t="shared" si="2"/>
        <v>98</v>
      </c>
      <c r="M163" s="23">
        <f>'Рейтинговая таблица организаций'!AB165</f>
        <v>96</v>
      </c>
      <c r="N163" s="27">
        <f>'Рейтинговая таблица организаций'!AC165</f>
        <v>98</v>
      </c>
      <c r="O163" s="23">
        <f>'Рейтинговая таблица организаций'!AH165</f>
        <v>40</v>
      </c>
      <c r="P163" s="24">
        <f>'Рейтинговая таблица организаций'!AI165</f>
        <v>60</v>
      </c>
      <c r="Q163" s="24">
        <f>'Рейтинговая таблица организаций'!AJ165</f>
        <v>91</v>
      </c>
      <c r="R163" s="27">
        <f>'Рейтинговая таблица организаций'!AK165</f>
        <v>63.3</v>
      </c>
      <c r="S163" s="23">
        <f>'Рейтинговая таблица организаций'!AR165</f>
        <v>96</v>
      </c>
      <c r="T163" s="23">
        <f>'Рейтинговая таблица организаций'!AS165</f>
        <v>98</v>
      </c>
      <c r="U163" s="23">
        <f>'Рейтинговая таблица организаций'!AT165</f>
        <v>98</v>
      </c>
      <c r="V163" s="27">
        <f>'Рейтинговая таблица организаций'!AU165</f>
        <v>97.2</v>
      </c>
      <c r="W163" s="23">
        <f>'Рейтинговая таблица организаций'!BB165</f>
        <v>97</v>
      </c>
      <c r="X163" s="23">
        <f>'Рейтинговая таблица организаций'!BC165</f>
        <v>99</v>
      </c>
      <c r="Y163" s="23">
        <f>'Рейтинговая таблица организаций'!BD165</f>
        <v>97</v>
      </c>
      <c r="Z163" s="27">
        <f>'Рейтинговая таблица организаций'!BE165</f>
        <v>97.4</v>
      </c>
      <c r="AA163" s="28">
        <f>'Рейтинговая таблица организаций'!BF165</f>
        <v>90.259999999999991</v>
      </c>
    </row>
    <row r="164" spans="1:27">
      <c r="A164" s="25">
        <f>'бланки '!D168</f>
        <v>164</v>
      </c>
      <c r="B164" s="21" t="str">
        <f>'Рейтинговая таблица организаций'!B166</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4" s="25">
        <f>'Рейтинговая таблица организаций'!M166</f>
        <v>100</v>
      </c>
      <c r="D164" s="25">
        <f>'Рейтинговая таблица организаций'!N166</f>
        <v>97</v>
      </c>
      <c r="E164" s="23">
        <f>'Рейтинговая таблица организаций'!Q166</f>
        <v>98</v>
      </c>
      <c r="F164" s="23">
        <f>'Рейтинговая таблица организаций'!R166</f>
        <v>100</v>
      </c>
      <c r="G164" s="23">
        <f>'Рейтинговая таблица организаций'!O166</f>
        <v>100</v>
      </c>
      <c r="H164" s="23">
        <f>'Рейтинговая таблица организаций'!P166</f>
        <v>100</v>
      </c>
      <c r="I164" s="23">
        <f>'Рейтинговая таблица организаций'!S166</f>
        <v>100</v>
      </c>
      <c r="J164" s="27">
        <f>'Рейтинговая таблица организаций'!T166</f>
        <v>99.4</v>
      </c>
      <c r="K164" s="23">
        <f>'Рейтинговая таблица организаций'!Z166</f>
        <v>100</v>
      </c>
      <c r="L164" s="23">
        <f t="shared" si="2"/>
        <v>100</v>
      </c>
      <c r="M164" s="23">
        <f>'Рейтинговая таблица организаций'!AB166</f>
        <v>100</v>
      </c>
      <c r="N164" s="27">
        <f>'Рейтинговая таблица организаций'!AC166</f>
        <v>100</v>
      </c>
      <c r="O164" s="23">
        <f>'Рейтинговая таблица организаций'!AH166</f>
        <v>0</v>
      </c>
      <c r="P164" s="24">
        <f>'Рейтинговая таблица организаций'!AI166</f>
        <v>60</v>
      </c>
      <c r="Q164" s="24">
        <f>'Рейтинговая таблица организаций'!AJ166</f>
        <v>100</v>
      </c>
      <c r="R164" s="27">
        <f>'Рейтинговая таблица организаций'!AK166</f>
        <v>54</v>
      </c>
      <c r="S164" s="23">
        <f>'Рейтинговая таблица организаций'!AR166</f>
        <v>100</v>
      </c>
      <c r="T164" s="23">
        <f>'Рейтинговая таблица организаций'!AS166</f>
        <v>100</v>
      </c>
      <c r="U164" s="23">
        <f>'Рейтинговая таблица организаций'!AT166</f>
        <v>100</v>
      </c>
      <c r="V164" s="27">
        <f>'Рейтинговая таблица организаций'!AU166</f>
        <v>100</v>
      </c>
      <c r="W164" s="23">
        <f>'Рейтинговая таблица организаций'!BB166</f>
        <v>100</v>
      </c>
      <c r="X164" s="23">
        <f>'Рейтинговая таблица организаций'!BC166</f>
        <v>100</v>
      </c>
      <c r="Y164" s="23">
        <f>'Рейтинговая таблица организаций'!BD166</f>
        <v>100</v>
      </c>
      <c r="Z164" s="27">
        <f>'Рейтинговая таблица организаций'!BE166</f>
        <v>100</v>
      </c>
      <c r="AA164" s="28">
        <f>'Рейтинговая таблица организаций'!BF166</f>
        <v>90.679999999999993</v>
      </c>
    </row>
    <row r="165" spans="1:27">
      <c r="A165" s="25">
        <f>'бланки '!D169</f>
        <v>165</v>
      </c>
      <c r="B165" s="21" t="str">
        <f>'Рейтинговая таблица организаций'!B167</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5" s="25">
        <f>'Рейтинговая таблица организаций'!M167</f>
        <v>100</v>
      </c>
      <c r="D165" s="25">
        <f>'Рейтинговая таблица организаций'!N167</f>
        <v>100</v>
      </c>
      <c r="E165" s="23">
        <f>'Рейтинговая таблица организаций'!Q167</f>
        <v>100</v>
      </c>
      <c r="F165" s="23">
        <f>'Рейтинговая таблица организаций'!R167</f>
        <v>100</v>
      </c>
      <c r="G165" s="23">
        <f>'Рейтинговая таблица организаций'!O167</f>
        <v>100</v>
      </c>
      <c r="H165" s="23">
        <f>'Рейтинговая таблица организаций'!P167</f>
        <v>100</v>
      </c>
      <c r="I165" s="23">
        <f>'Рейтинговая таблица организаций'!S167</f>
        <v>100</v>
      </c>
      <c r="J165" s="27">
        <f>'Рейтинговая таблица организаций'!T167</f>
        <v>100</v>
      </c>
      <c r="K165" s="23">
        <f>'Рейтинговая таблица организаций'!Z167</f>
        <v>100</v>
      </c>
      <c r="L165" s="23">
        <f t="shared" si="2"/>
        <v>100</v>
      </c>
      <c r="M165" s="23">
        <f>'Рейтинговая таблица организаций'!AB167</f>
        <v>100</v>
      </c>
      <c r="N165" s="27">
        <f>'Рейтинговая таблица организаций'!AC167</f>
        <v>100</v>
      </c>
      <c r="O165" s="23">
        <f>'Рейтинговая таблица организаций'!AH167</f>
        <v>20</v>
      </c>
      <c r="P165" s="24">
        <f>'Рейтинговая таблица организаций'!AI167</f>
        <v>60</v>
      </c>
      <c r="Q165" s="24">
        <f>'Рейтинговая таблица организаций'!AJ167</f>
        <v>100</v>
      </c>
      <c r="R165" s="27">
        <f>'Рейтинговая таблица организаций'!AK167</f>
        <v>60</v>
      </c>
      <c r="S165" s="23">
        <f>'Рейтинговая таблица организаций'!AR167</f>
        <v>100</v>
      </c>
      <c r="T165" s="23">
        <f>'Рейтинговая таблица организаций'!AS167</f>
        <v>100</v>
      </c>
      <c r="U165" s="23">
        <f>'Рейтинговая таблица организаций'!AT167</f>
        <v>100</v>
      </c>
      <c r="V165" s="27">
        <f>'Рейтинговая таблица организаций'!AU167</f>
        <v>100</v>
      </c>
      <c r="W165" s="23">
        <f>'Рейтинговая таблица организаций'!BB167</f>
        <v>100</v>
      </c>
      <c r="X165" s="23">
        <f>'Рейтинговая таблица организаций'!BC167</f>
        <v>100</v>
      </c>
      <c r="Y165" s="23">
        <f>'Рейтинговая таблица организаций'!BD167</f>
        <v>100</v>
      </c>
      <c r="Z165" s="27">
        <f>'Рейтинговая таблица организаций'!BE167</f>
        <v>100</v>
      </c>
      <c r="AA165" s="28">
        <f>'Рейтинговая таблица организаций'!BF167</f>
        <v>92</v>
      </c>
    </row>
    <row r="166" spans="1:27">
      <c r="A166" s="25">
        <f>'бланки '!D170</f>
        <v>166</v>
      </c>
      <c r="B166" s="21" t="str">
        <f>'Рейтинговая таблица организаций'!B168</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6" s="25">
        <f>'Рейтинговая таблица организаций'!M168</f>
        <v>100</v>
      </c>
      <c r="D166" s="25">
        <f>'Рейтинговая таблица организаций'!N168</f>
        <v>100</v>
      </c>
      <c r="E166" s="23">
        <f>'Рейтинговая таблица организаций'!Q168</f>
        <v>100</v>
      </c>
      <c r="F166" s="23">
        <f>'Рейтинговая таблица организаций'!R168</f>
        <v>100</v>
      </c>
      <c r="G166" s="23">
        <f>'Рейтинговая таблица организаций'!O168</f>
        <v>100</v>
      </c>
      <c r="H166" s="23">
        <f>'Рейтинговая таблица организаций'!P168</f>
        <v>97</v>
      </c>
      <c r="I166" s="23">
        <f>'Рейтинговая таблица организаций'!S168</f>
        <v>98</v>
      </c>
      <c r="J166" s="27">
        <f>'Рейтинговая таблица организаций'!T168</f>
        <v>99.2</v>
      </c>
      <c r="K166" s="23">
        <f>'Рейтинговая таблица организаций'!Z168</f>
        <v>100</v>
      </c>
      <c r="L166" s="23">
        <f t="shared" si="2"/>
        <v>98.5</v>
      </c>
      <c r="M166" s="23">
        <f>'Рейтинговая таблица организаций'!AB168</f>
        <v>97</v>
      </c>
      <c r="N166" s="27">
        <f>'Рейтинговая таблица организаций'!AC168</f>
        <v>98.5</v>
      </c>
      <c r="O166" s="23">
        <f>'Рейтинговая таблица организаций'!AH168</f>
        <v>40</v>
      </c>
      <c r="P166" s="24">
        <f>'Рейтинговая таблица организаций'!AI168</f>
        <v>60</v>
      </c>
      <c r="Q166" s="24">
        <f>'Рейтинговая таблица организаций'!AJ168</f>
        <v>100</v>
      </c>
      <c r="R166" s="27">
        <f>'Рейтинговая таблица организаций'!AK168</f>
        <v>66</v>
      </c>
      <c r="S166" s="23">
        <f>'Рейтинговая таблица организаций'!AR168</f>
        <v>97</v>
      </c>
      <c r="T166" s="23">
        <f>'Рейтинговая таблица организаций'!AS168</f>
        <v>100</v>
      </c>
      <c r="U166" s="23">
        <f>'Рейтинговая таблица организаций'!AT168</f>
        <v>100</v>
      </c>
      <c r="V166" s="27">
        <f>'Рейтинговая таблица организаций'!AU168</f>
        <v>98.8</v>
      </c>
      <c r="W166" s="23">
        <f>'Рейтинговая таблица организаций'!BB168</f>
        <v>100</v>
      </c>
      <c r="X166" s="23">
        <f>'Рейтинговая таблица организаций'!BC168</f>
        <v>100</v>
      </c>
      <c r="Y166" s="23">
        <f>'Рейтинговая таблица организаций'!BD168</f>
        <v>97</v>
      </c>
      <c r="Z166" s="27">
        <f>'Рейтинговая таблица организаций'!BE168</f>
        <v>98.5</v>
      </c>
      <c r="AA166" s="28">
        <f>'Рейтинговая таблица организаций'!BF168</f>
        <v>92.2</v>
      </c>
    </row>
    <row r="167" spans="1:27">
      <c r="A167" s="25">
        <f>'бланки '!D171</f>
        <v>167</v>
      </c>
      <c r="B167" s="21" t="str">
        <f>'Рейтинговая таблица организаций'!B169</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7" s="25">
        <f>'Рейтинговая таблица организаций'!M169</f>
        <v>100</v>
      </c>
      <c r="D167" s="25">
        <f>'Рейтинговая таблица организаций'!N169</f>
        <v>67</v>
      </c>
      <c r="E167" s="23">
        <f>'Рейтинговая таблица организаций'!Q169</f>
        <v>83</v>
      </c>
      <c r="F167" s="23">
        <f>'Рейтинговая таблица организаций'!R169</f>
        <v>60</v>
      </c>
      <c r="G167" s="23">
        <f>'Рейтинговая таблица организаций'!O169</f>
        <v>99</v>
      </c>
      <c r="H167" s="23">
        <f>'Рейтинговая таблица организаций'!P169</f>
        <v>99</v>
      </c>
      <c r="I167" s="23">
        <f>'Рейтинговая таблица организаций'!S169</f>
        <v>99</v>
      </c>
      <c r="J167" s="27">
        <f>'Рейтинговая таблица организаций'!T169</f>
        <v>82.5</v>
      </c>
      <c r="K167" s="23">
        <f>'Рейтинговая таблица организаций'!Z169</f>
        <v>100</v>
      </c>
      <c r="L167" s="23">
        <f t="shared" si="2"/>
        <v>99</v>
      </c>
      <c r="M167" s="23">
        <f>'Рейтинговая таблица организаций'!AB169</f>
        <v>98</v>
      </c>
      <c r="N167" s="27">
        <f>'Рейтинговая таблица организаций'!AC169</f>
        <v>99</v>
      </c>
      <c r="O167" s="23">
        <f>'Рейтинговая таблица организаций'!AH169</f>
        <v>0</v>
      </c>
      <c r="P167" s="24">
        <f>'Рейтинговая таблица организаций'!AI169</f>
        <v>40</v>
      </c>
      <c r="Q167" s="24">
        <f>'Рейтинговая таблица организаций'!AJ169</f>
        <v>88</v>
      </c>
      <c r="R167" s="27">
        <f>'Рейтинговая таблица организаций'!AK169</f>
        <v>42.4</v>
      </c>
      <c r="S167" s="23">
        <f>'Рейтинговая таблица организаций'!AR169</f>
        <v>98</v>
      </c>
      <c r="T167" s="23">
        <f>'Рейтинговая таблица организаций'!AS169</f>
        <v>97</v>
      </c>
      <c r="U167" s="23">
        <f>'Рейтинговая таблица организаций'!AT169</f>
        <v>97</v>
      </c>
      <c r="V167" s="27">
        <f>'Рейтинговая таблица организаций'!AU169</f>
        <v>97.4</v>
      </c>
      <c r="W167" s="23">
        <f>'Рейтинговая таблица организаций'!BB169</f>
        <v>98</v>
      </c>
      <c r="X167" s="23">
        <f>'Рейтинговая таблица организаций'!BC169</f>
        <v>98</v>
      </c>
      <c r="Y167" s="23">
        <f>'Рейтинговая таблица организаций'!BD169</f>
        <v>98</v>
      </c>
      <c r="Z167" s="27">
        <f>'Рейтинговая таблица организаций'!BE169</f>
        <v>98</v>
      </c>
      <c r="AA167" s="28">
        <f>'Рейтинговая таблица организаций'!BF169</f>
        <v>83.86</v>
      </c>
    </row>
    <row r="168" spans="1:27">
      <c r="A168" s="25">
        <f>'бланки '!D172</f>
        <v>168</v>
      </c>
      <c r="B168" s="21" t="str">
        <f>'Рейтинговая таблица организаций'!B170</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68" s="25">
        <f>'Рейтинговая таблица организаций'!M170</f>
        <v>100</v>
      </c>
      <c r="D168" s="25">
        <f>'Рейтинговая таблица организаций'!N170</f>
        <v>79</v>
      </c>
      <c r="E168" s="23">
        <f>'Рейтинговая таблица организаций'!Q170</f>
        <v>89</v>
      </c>
      <c r="F168" s="23">
        <f>'Рейтинговая таблица организаций'!R170</f>
        <v>100</v>
      </c>
      <c r="G168" s="23">
        <f>'Рейтинговая таблица организаций'!O170</f>
        <v>100</v>
      </c>
      <c r="H168" s="23">
        <f>'Рейтинговая таблица организаций'!P170</f>
        <v>100</v>
      </c>
      <c r="I168" s="23">
        <f>'Рейтинговая таблица организаций'!S170</f>
        <v>100</v>
      </c>
      <c r="J168" s="27">
        <f>'Рейтинговая таблица организаций'!T170</f>
        <v>96.7</v>
      </c>
      <c r="K168" s="23">
        <f>'Рейтинговая таблица организаций'!Z170</f>
        <v>100</v>
      </c>
      <c r="L168" s="23">
        <f t="shared" si="2"/>
        <v>100</v>
      </c>
      <c r="M168" s="23">
        <f>'Рейтинговая таблица организаций'!AB170</f>
        <v>100</v>
      </c>
      <c r="N168" s="27">
        <f>'Рейтинговая таблица организаций'!AC170</f>
        <v>100</v>
      </c>
      <c r="O168" s="23">
        <f>'Рейтинговая таблица организаций'!AH170</f>
        <v>0</v>
      </c>
      <c r="P168" s="24">
        <f>'Рейтинговая таблица организаций'!AI170</f>
        <v>60</v>
      </c>
      <c r="Q168" s="24">
        <f>'Рейтинговая таблица организаций'!AJ170</f>
        <v>100</v>
      </c>
      <c r="R168" s="27">
        <f>'Рейтинговая таблица организаций'!AK170</f>
        <v>54</v>
      </c>
      <c r="S168" s="23">
        <f>'Рейтинговая таблица организаций'!AR170</f>
        <v>100</v>
      </c>
      <c r="T168" s="23">
        <f>'Рейтинговая таблица организаций'!AS170</f>
        <v>95</v>
      </c>
      <c r="U168" s="23">
        <f>'Рейтинговая таблица организаций'!AT170</f>
        <v>100</v>
      </c>
      <c r="V168" s="27">
        <f>'Рейтинговая таблица организаций'!AU170</f>
        <v>98</v>
      </c>
      <c r="W168" s="23">
        <f>'Рейтинговая таблица организаций'!BB170</f>
        <v>100</v>
      </c>
      <c r="X168" s="23">
        <f>'Рейтинговая таблица организаций'!BC170</f>
        <v>100</v>
      </c>
      <c r="Y168" s="23">
        <f>'Рейтинговая таблица организаций'!BD170</f>
        <v>100</v>
      </c>
      <c r="Z168" s="27">
        <f>'Рейтинговая таблица организаций'!BE170</f>
        <v>100</v>
      </c>
      <c r="AA168" s="28">
        <f>'Рейтинговая таблица организаций'!BF170</f>
        <v>89.74</v>
      </c>
    </row>
    <row r="169" spans="1:27">
      <c r="A169" s="25">
        <f>'бланки '!D173</f>
        <v>169</v>
      </c>
      <c r="B169" s="21" t="str">
        <f>'Рейтинговая таблица организаций'!B171</f>
        <v>Муниципальное бюджетное общеобразовательное учреждение «Струковская основная общеобразовательная школа» Болховского района Орловской области</v>
      </c>
      <c r="C169" s="25">
        <f>'Рейтинговая таблица организаций'!M171</f>
        <v>100</v>
      </c>
      <c r="D169" s="25">
        <f>'Рейтинговая таблица организаций'!N171</f>
        <v>100</v>
      </c>
      <c r="E169" s="23">
        <f>'Рейтинговая таблица организаций'!Q171</f>
        <v>100</v>
      </c>
      <c r="F169" s="23">
        <f>'Рейтинговая таблица организаций'!R171</f>
        <v>100</v>
      </c>
      <c r="G169" s="23">
        <f>'Рейтинговая таблица организаций'!O171</f>
        <v>100</v>
      </c>
      <c r="H169" s="23">
        <f>'Рейтинговая таблица организаций'!P171</f>
        <v>100</v>
      </c>
      <c r="I169" s="23">
        <f>'Рейтинговая таблица организаций'!S171</f>
        <v>100</v>
      </c>
      <c r="J169" s="27">
        <f>'Рейтинговая таблица организаций'!T171</f>
        <v>100</v>
      </c>
      <c r="K169" s="23">
        <f>'Рейтинговая таблица организаций'!Z171</f>
        <v>100</v>
      </c>
      <c r="L169" s="23">
        <f t="shared" si="2"/>
        <v>100</v>
      </c>
      <c r="M169" s="23">
        <f>'Рейтинговая таблица организаций'!AB171</f>
        <v>100</v>
      </c>
      <c r="N169" s="27">
        <f>'Рейтинговая таблица организаций'!AC171</f>
        <v>100</v>
      </c>
      <c r="O169" s="23">
        <f>'Рейтинговая таблица организаций'!AH171</f>
        <v>60</v>
      </c>
      <c r="P169" s="24">
        <f>'Рейтинговая таблица организаций'!AI171</f>
        <v>100</v>
      </c>
      <c r="Q169" s="24">
        <f>'Рейтинговая таблица организаций'!AJ171</f>
        <v>100</v>
      </c>
      <c r="R169" s="27">
        <f>'Рейтинговая таблица организаций'!AK171</f>
        <v>88</v>
      </c>
      <c r="S169" s="23">
        <f>'Рейтинговая таблица организаций'!AR171</f>
        <v>100</v>
      </c>
      <c r="T169" s="23">
        <f>'Рейтинговая таблица организаций'!AS171</f>
        <v>100</v>
      </c>
      <c r="U169" s="23">
        <f>'Рейтинговая таблица организаций'!AT171</f>
        <v>100</v>
      </c>
      <c r="V169" s="27">
        <f>'Рейтинговая таблица организаций'!AU171</f>
        <v>100</v>
      </c>
      <c r="W169" s="23">
        <f>'Рейтинговая таблица организаций'!BB171</f>
        <v>100</v>
      </c>
      <c r="X169" s="23">
        <f>'Рейтинговая таблица организаций'!BC171</f>
        <v>100</v>
      </c>
      <c r="Y169" s="23">
        <f>'Рейтинговая таблица организаций'!BD171</f>
        <v>100</v>
      </c>
      <c r="Z169" s="27">
        <f>'Рейтинговая таблица организаций'!BE171</f>
        <v>100</v>
      </c>
      <c r="AA169" s="28">
        <f>'Рейтинговая таблица организаций'!BF171</f>
        <v>97.6</v>
      </c>
    </row>
    <row r="170" spans="1:27">
      <c r="A170" s="25">
        <f>'бланки '!D174</f>
        <v>170</v>
      </c>
      <c r="B170" s="21" t="str">
        <f>'Рейтинговая таблица организаций'!B172</f>
        <v>Муниципальное бюджетное общеобразовательное учреждение «Злынская средняя общеобразовательная школа» Болховского района Орловской области</v>
      </c>
      <c r="C170" s="25">
        <f>'Рейтинговая таблица организаций'!M172</f>
        <v>100</v>
      </c>
      <c r="D170" s="25">
        <f>'Рейтинговая таблица организаций'!N172</f>
        <v>89</v>
      </c>
      <c r="E170" s="23">
        <f>'Рейтинговая таблица организаций'!Q172</f>
        <v>94</v>
      </c>
      <c r="F170" s="23">
        <f>'Рейтинговая таблица организаций'!R172</f>
        <v>100</v>
      </c>
      <c r="G170" s="23">
        <f>'Рейтинговая таблица организаций'!O172</f>
        <v>100</v>
      </c>
      <c r="H170" s="23">
        <f>'Рейтинговая таблица организаций'!P172</f>
        <v>97</v>
      </c>
      <c r="I170" s="23">
        <f>'Рейтинговая таблица организаций'!S172</f>
        <v>98</v>
      </c>
      <c r="J170" s="27">
        <f>'Рейтинговая таблица организаций'!T172</f>
        <v>97.4</v>
      </c>
      <c r="K170" s="23">
        <f>'Рейтинговая таблица организаций'!Z172</f>
        <v>100</v>
      </c>
      <c r="L170" s="23">
        <f t="shared" si="2"/>
        <v>99</v>
      </c>
      <c r="M170" s="23">
        <f>'Рейтинговая таблица организаций'!AB172</f>
        <v>98</v>
      </c>
      <c r="N170" s="27">
        <f>'Рейтинговая таблица организаций'!AC172</f>
        <v>99</v>
      </c>
      <c r="O170" s="23">
        <f>'Рейтинговая таблица организаций'!AH172</f>
        <v>0</v>
      </c>
      <c r="P170" s="24">
        <f>'Рейтинговая таблица организаций'!AI172</f>
        <v>40</v>
      </c>
      <c r="Q170" s="24">
        <f>'Рейтинговая таблица организаций'!AJ172</f>
        <v>100</v>
      </c>
      <c r="R170" s="27">
        <f>'Рейтинговая таблица организаций'!AK172</f>
        <v>46</v>
      </c>
      <c r="S170" s="23">
        <f>'Рейтинговая таблица организаций'!AR172</f>
        <v>100</v>
      </c>
      <c r="T170" s="23">
        <f>'Рейтинговая таблица организаций'!AS172</f>
        <v>100</v>
      </c>
      <c r="U170" s="23">
        <f>'Рейтинговая таблица организаций'!AT172</f>
        <v>98</v>
      </c>
      <c r="V170" s="27">
        <f>'Рейтинговая таблица организаций'!AU172</f>
        <v>99.6</v>
      </c>
      <c r="W170" s="23">
        <f>'Рейтинговая таблица организаций'!BB172</f>
        <v>96</v>
      </c>
      <c r="X170" s="23">
        <f>'Рейтинговая таблица организаций'!BC172</f>
        <v>100</v>
      </c>
      <c r="Y170" s="23">
        <f>'Рейтинговая таблица организаций'!BD172</f>
        <v>100</v>
      </c>
      <c r="Z170" s="27">
        <f>'Рейтинговая таблица организаций'!BE172</f>
        <v>98.8</v>
      </c>
      <c r="AA170" s="28">
        <f>'Рейтинговая таблица организаций'!BF172</f>
        <v>88.16</v>
      </c>
    </row>
    <row r="171" spans="1:27">
      <c r="A171" s="25">
        <f>'бланки '!D175</f>
        <v>171</v>
      </c>
      <c r="B171" s="21" t="str">
        <f>'Рейтинговая таблица организаций'!B173</f>
        <v>Муниципальное бюджетное общеобразовательное учреждение «Октябрьская основная общеобразовательная школа» Болховского района Орловской области</v>
      </c>
      <c r="C171" s="25">
        <f>'Рейтинговая таблица организаций'!M173</f>
        <v>100</v>
      </c>
      <c r="D171" s="25">
        <f>'Рейтинговая таблица организаций'!N173</f>
        <v>100</v>
      </c>
      <c r="E171" s="23">
        <f>'Рейтинговая таблица организаций'!Q173</f>
        <v>100</v>
      </c>
      <c r="F171" s="23">
        <f>'Рейтинговая таблица организаций'!R173</f>
        <v>100</v>
      </c>
      <c r="G171" s="23">
        <f>'Рейтинговая таблица организаций'!O173</f>
        <v>100</v>
      </c>
      <c r="H171" s="23">
        <f>'Рейтинговая таблица организаций'!P173</f>
        <v>100</v>
      </c>
      <c r="I171" s="23">
        <f>'Рейтинговая таблица организаций'!S173</f>
        <v>100</v>
      </c>
      <c r="J171" s="27">
        <f>'Рейтинговая таблица организаций'!T173</f>
        <v>100</v>
      </c>
      <c r="K171" s="23">
        <f>'Рейтинговая таблица организаций'!Z173</f>
        <v>100</v>
      </c>
      <c r="L171" s="23">
        <f t="shared" si="2"/>
        <v>100</v>
      </c>
      <c r="M171" s="23">
        <f>'Рейтинговая таблица организаций'!AB173</f>
        <v>100</v>
      </c>
      <c r="N171" s="27">
        <f>'Рейтинговая таблица организаций'!AC173</f>
        <v>100</v>
      </c>
      <c r="O171" s="23">
        <f>'Рейтинговая таблица организаций'!AH173</f>
        <v>20</v>
      </c>
      <c r="P171" s="24">
        <f>'Рейтинговая таблица организаций'!AI173</f>
        <v>60</v>
      </c>
      <c r="Q171" s="24">
        <f>'Рейтинговая таблица организаций'!AJ173</f>
        <v>100</v>
      </c>
      <c r="R171" s="27">
        <f>'Рейтинговая таблица организаций'!AK173</f>
        <v>60</v>
      </c>
      <c r="S171" s="23">
        <f>'Рейтинговая таблица организаций'!AR173</f>
        <v>100</v>
      </c>
      <c r="T171" s="23">
        <f>'Рейтинговая таблица организаций'!AS173</f>
        <v>100</v>
      </c>
      <c r="U171" s="23">
        <f>'Рейтинговая таблица организаций'!AT173</f>
        <v>100</v>
      </c>
      <c r="V171" s="27">
        <f>'Рейтинговая таблица организаций'!AU173</f>
        <v>100</v>
      </c>
      <c r="W171" s="23">
        <f>'Рейтинговая таблица организаций'!BB173</f>
        <v>100</v>
      </c>
      <c r="X171" s="23">
        <f>'Рейтинговая таблица организаций'!BC173</f>
        <v>100</v>
      </c>
      <c r="Y171" s="23">
        <f>'Рейтинговая таблица организаций'!BD173</f>
        <v>100</v>
      </c>
      <c r="Z171" s="27">
        <f>'Рейтинговая таблица организаций'!BE173</f>
        <v>100</v>
      </c>
      <c r="AA171" s="28">
        <f>'Рейтинговая таблица организаций'!BF173</f>
        <v>92</v>
      </c>
    </row>
    <row r="172" spans="1:27">
      <c r="A172" s="25">
        <f>'бланки '!D176</f>
        <v>172</v>
      </c>
      <c r="B172" s="21" t="str">
        <f>'Рейтинговая таблица организаций'!B174</f>
        <v>Муниципальное бюджетное общеобразовательное учреждение «Трубчевская основная общеобразовательная школа» Болховского района Орловской области</v>
      </c>
      <c r="C172" s="25">
        <f>'Рейтинговая таблица организаций'!M174</f>
        <v>100</v>
      </c>
      <c r="D172" s="25">
        <f>'Рейтинговая таблица организаций'!N174</f>
        <v>100</v>
      </c>
      <c r="E172" s="23">
        <f>'Рейтинговая таблица организаций'!Q174</f>
        <v>100</v>
      </c>
      <c r="F172" s="23">
        <f>'Рейтинговая таблица организаций'!R174</f>
        <v>100</v>
      </c>
      <c r="G172" s="23">
        <f>'Рейтинговая таблица организаций'!O174</f>
        <v>100</v>
      </c>
      <c r="H172" s="23">
        <f>'Рейтинговая таблица организаций'!P174</f>
        <v>100</v>
      </c>
      <c r="I172" s="23">
        <f>'Рейтинговая таблица организаций'!S174</f>
        <v>100</v>
      </c>
      <c r="J172" s="27">
        <f>'Рейтинговая таблица организаций'!T174</f>
        <v>100</v>
      </c>
      <c r="K172" s="23">
        <f>'Рейтинговая таблица организаций'!Z174</f>
        <v>100</v>
      </c>
      <c r="L172" s="23">
        <f t="shared" si="2"/>
        <v>100</v>
      </c>
      <c r="M172" s="23">
        <f>'Рейтинговая таблица организаций'!AB174</f>
        <v>100</v>
      </c>
      <c r="N172" s="27">
        <f>'Рейтинговая таблица организаций'!AC174</f>
        <v>100</v>
      </c>
      <c r="O172" s="23">
        <f>'Рейтинговая таблица организаций'!AH174</f>
        <v>0</v>
      </c>
      <c r="P172" s="24">
        <f>'Рейтинговая таблица организаций'!AI174</f>
        <v>80</v>
      </c>
      <c r="Q172" s="24">
        <f>'Рейтинговая таблица организаций'!AJ174</f>
        <v>100</v>
      </c>
      <c r="R172" s="27">
        <f>'Рейтинговая таблица организаций'!AK174</f>
        <v>62</v>
      </c>
      <c r="S172" s="23">
        <f>'Рейтинговая таблица организаций'!AR174</f>
        <v>100</v>
      </c>
      <c r="T172" s="23">
        <f>'Рейтинговая таблица организаций'!AS174</f>
        <v>100</v>
      </c>
      <c r="U172" s="23">
        <f>'Рейтинговая таблица организаций'!AT174</f>
        <v>100</v>
      </c>
      <c r="V172" s="27">
        <f>'Рейтинговая таблица организаций'!AU174</f>
        <v>100</v>
      </c>
      <c r="W172" s="23">
        <f>'Рейтинговая таблица организаций'!BB174</f>
        <v>100</v>
      </c>
      <c r="X172" s="23">
        <f>'Рейтинговая таблица организаций'!BC174</f>
        <v>100</v>
      </c>
      <c r="Y172" s="23">
        <f>'Рейтинговая таблица организаций'!BD174</f>
        <v>100</v>
      </c>
      <c r="Z172" s="27">
        <f>'Рейтинговая таблица организаций'!BE174</f>
        <v>100</v>
      </c>
      <c r="AA172" s="28">
        <f>'Рейтинговая таблица организаций'!BF174</f>
        <v>92.4</v>
      </c>
    </row>
    <row r="173" spans="1:27">
      <c r="A173" s="25">
        <f>'бланки '!D177</f>
        <v>173</v>
      </c>
      <c r="B173" s="21" t="str">
        <f>'Рейтинговая таблица организаций'!B175</f>
        <v>Муниципальное бюджетное общеобразовательное учреждение «Кривчевская основная общеобразовательная школа» Болховского района Орловской области</v>
      </c>
      <c r="C173" s="25">
        <f>'Рейтинговая таблица организаций'!M175</f>
        <v>100</v>
      </c>
      <c r="D173" s="25">
        <f>'Рейтинговая таблица организаций'!N175</f>
        <v>84</v>
      </c>
      <c r="E173" s="23">
        <f>'Рейтинговая таблица организаций'!Q175</f>
        <v>92</v>
      </c>
      <c r="F173" s="23">
        <f>'Рейтинговая таблица организаций'!R175</f>
        <v>100</v>
      </c>
      <c r="G173" s="23">
        <f>'Рейтинговая таблица организаций'!O175</f>
        <v>100</v>
      </c>
      <c r="H173" s="23">
        <f>'Рейтинговая таблица организаций'!P175</f>
        <v>100</v>
      </c>
      <c r="I173" s="23">
        <f>'Рейтинговая таблица организаций'!S175</f>
        <v>100</v>
      </c>
      <c r="J173" s="27">
        <f>'Рейтинговая таблица организаций'!T175</f>
        <v>97.6</v>
      </c>
      <c r="K173" s="23">
        <f>'Рейтинговая таблица организаций'!Z175</f>
        <v>100</v>
      </c>
      <c r="L173" s="23">
        <f t="shared" si="2"/>
        <v>100</v>
      </c>
      <c r="M173" s="23">
        <f>'Рейтинговая таблица организаций'!AB175</f>
        <v>100</v>
      </c>
      <c r="N173" s="27">
        <f>'Рейтинговая таблица организаций'!AC175</f>
        <v>100</v>
      </c>
      <c r="O173" s="23">
        <f>'Рейтинговая таблица организаций'!AH175</f>
        <v>20</v>
      </c>
      <c r="P173" s="24">
        <f>'Рейтинговая таблица организаций'!AI175</f>
        <v>60</v>
      </c>
      <c r="Q173" s="24">
        <f>'Рейтинговая таблица организаций'!AJ175</f>
        <v>100</v>
      </c>
      <c r="R173" s="27">
        <f>'Рейтинговая таблица организаций'!AK175</f>
        <v>60</v>
      </c>
      <c r="S173" s="23">
        <f>'Рейтинговая таблица организаций'!AR175</f>
        <v>100</v>
      </c>
      <c r="T173" s="23">
        <f>'Рейтинговая таблица организаций'!AS175</f>
        <v>100</v>
      </c>
      <c r="U173" s="23">
        <f>'Рейтинговая таблица организаций'!AT175</f>
        <v>100</v>
      </c>
      <c r="V173" s="27">
        <f>'Рейтинговая таблица организаций'!AU175</f>
        <v>100</v>
      </c>
      <c r="W173" s="23">
        <f>'Рейтинговая таблица организаций'!BB175</f>
        <v>100</v>
      </c>
      <c r="X173" s="23">
        <f>'Рейтинговая таблица организаций'!BC175</f>
        <v>100</v>
      </c>
      <c r="Y173" s="23">
        <f>'Рейтинговая таблица организаций'!BD175</f>
        <v>100</v>
      </c>
      <c r="Z173" s="27">
        <f>'Рейтинговая таблица организаций'!BE175</f>
        <v>100</v>
      </c>
      <c r="AA173" s="28">
        <f>'Рейтинговая таблица организаций'!BF175</f>
        <v>91.52000000000001</v>
      </c>
    </row>
    <row r="174" spans="1:27">
      <c r="A174" s="25">
        <f>'бланки '!D178</f>
        <v>174</v>
      </c>
      <c r="B174" s="21" t="str">
        <f>'Рейтинговая таблица организаций'!B176</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4" s="25">
        <f>'Рейтинговая таблица организаций'!M176</f>
        <v>100</v>
      </c>
      <c r="D174" s="25">
        <f>'Рейтинговая таблица организаций'!N176</f>
        <v>100</v>
      </c>
      <c r="E174" s="23">
        <f>'Рейтинговая таблица организаций'!Q176</f>
        <v>100</v>
      </c>
      <c r="F174" s="23">
        <f>'Рейтинговая таблица организаций'!R176</f>
        <v>100</v>
      </c>
      <c r="G174" s="23">
        <f>'Рейтинговая таблица организаций'!O176</f>
        <v>100</v>
      </c>
      <c r="H174" s="23">
        <f>'Рейтинговая таблица организаций'!P176</f>
        <v>100</v>
      </c>
      <c r="I174" s="23">
        <f>'Рейтинговая таблица организаций'!S176</f>
        <v>100</v>
      </c>
      <c r="J174" s="27">
        <f>'Рейтинговая таблица организаций'!T176</f>
        <v>100</v>
      </c>
      <c r="K174" s="23">
        <f>'Рейтинговая таблица организаций'!Z176</f>
        <v>100</v>
      </c>
      <c r="L174" s="23">
        <f t="shared" si="2"/>
        <v>97.5</v>
      </c>
      <c r="M174" s="23">
        <f>'Рейтинговая таблица организаций'!AB176</f>
        <v>95</v>
      </c>
      <c r="N174" s="27">
        <f>'Рейтинговая таблица организаций'!AC176</f>
        <v>97.5</v>
      </c>
      <c r="O174" s="23">
        <f>'Рейтинговая таблица организаций'!AH176</f>
        <v>0</v>
      </c>
      <c r="P174" s="24">
        <f>'Рейтинговая таблица организаций'!AI176</f>
        <v>60</v>
      </c>
      <c r="Q174" s="24">
        <f>'Рейтинговая таблица организаций'!AJ176</f>
        <v>100</v>
      </c>
      <c r="R174" s="27">
        <f>'Рейтинговая таблица организаций'!AK176</f>
        <v>54</v>
      </c>
      <c r="S174" s="23">
        <f>'Рейтинговая таблица организаций'!AR176</f>
        <v>100</v>
      </c>
      <c r="T174" s="23">
        <f>'Рейтинговая таблица организаций'!AS176</f>
        <v>100</v>
      </c>
      <c r="U174" s="23">
        <f>'Рейтинговая таблица организаций'!AT176</f>
        <v>100</v>
      </c>
      <c r="V174" s="27">
        <f>'Рейтинговая таблица организаций'!AU176</f>
        <v>100</v>
      </c>
      <c r="W174" s="23">
        <f>'Рейтинговая таблица организаций'!BB176</f>
        <v>100</v>
      </c>
      <c r="X174" s="23">
        <f>'Рейтинговая таблица организаций'!BC176</f>
        <v>100</v>
      </c>
      <c r="Y174" s="23">
        <f>'Рейтинговая таблица организаций'!BD176</f>
        <v>100</v>
      </c>
      <c r="Z174" s="27">
        <f>'Рейтинговая таблица организаций'!BE176</f>
        <v>100</v>
      </c>
      <c r="AA174" s="28">
        <f>'Рейтинговая таблица организаций'!BF176</f>
        <v>90.3</v>
      </c>
    </row>
    <row r="175" spans="1:27">
      <c r="A175" s="25">
        <f>'бланки '!D179</f>
        <v>175</v>
      </c>
      <c r="B175" s="21" t="str">
        <f>'Рейтинговая таблица организаций'!B177</f>
        <v>Муниципальное бюджетное общеобразовательное учреждение «Верховская средняя общеобразовательная школа № 1»</v>
      </c>
      <c r="C175" s="25">
        <f>'Рейтинговая таблица организаций'!M177</f>
        <v>100</v>
      </c>
      <c r="D175" s="25">
        <f>'Рейтинговая таблица организаций'!N177</f>
        <v>92</v>
      </c>
      <c r="E175" s="23">
        <f>'Рейтинговая таблица организаций'!Q177</f>
        <v>96</v>
      </c>
      <c r="F175" s="23">
        <f>'Рейтинговая таблица организаций'!R177</f>
        <v>100</v>
      </c>
      <c r="G175" s="23">
        <f>'Рейтинговая таблица организаций'!O177</f>
        <v>98</v>
      </c>
      <c r="H175" s="23">
        <f>'Рейтинговая таблица организаций'!P177</f>
        <v>95</v>
      </c>
      <c r="I175" s="23">
        <f>'Рейтинговая таблица организаций'!S177</f>
        <v>96</v>
      </c>
      <c r="J175" s="27">
        <f>'Рейтинговая таблица организаций'!T177</f>
        <v>97.2</v>
      </c>
      <c r="K175" s="23">
        <f>'Рейтинговая таблица организаций'!Z177</f>
        <v>100</v>
      </c>
      <c r="L175" s="23">
        <f t="shared" si="2"/>
        <v>99</v>
      </c>
      <c r="M175" s="23">
        <f>'Рейтинговая таблица организаций'!AB177</f>
        <v>98</v>
      </c>
      <c r="N175" s="27">
        <f>'Рейтинговая таблица организаций'!AC177</f>
        <v>99</v>
      </c>
      <c r="O175" s="23">
        <f>'Рейтинговая таблица организаций'!AH177</f>
        <v>60</v>
      </c>
      <c r="P175" s="24">
        <f>'Рейтинговая таблица организаций'!AI177</f>
        <v>80</v>
      </c>
      <c r="Q175" s="24">
        <f>'Рейтинговая таблица организаций'!AJ177</f>
        <v>99</v>
      </c>
      <c r="R175" s="27">
        <f>'Рейтинговая таблица организаций'!AK177</f>
        <v>79.7</v>
      </c>
      <c r="S175" s="23">
        <f>'Рейтинговая таблица организаций'!AR177</f>
        <v>97</v>
      </c>
      <c r="T175" s="23">
        <f>'Рейтинговая таблица организаций'!AS177</f>
        <v>100</v>
      </c>
      <c r="U175" s="23">
        <f>'Рейтинговая таблица организаций'!AT177</f>
        <v>97</v>
      </c>
      <c r="V175" s="27">
        <f>'Рейтинговая таблица организаций'!AU177</f>
        <v>98.2</v>
      </c>
      <c r="W175" s="23">
        <f>'Рейтинговая таблица организаций'!BB177</f>
        <v>96</v>
      </c>
      <c r="X175" s="23">
        <f>'Рейтинговая таблица организаций'!BC177</f>
        <v>99</v>
      </c>
      <c r="Y175" s="23">
        <f>'Рейтинговая таблица организаций'!BD177</f>
        <v>99</v>
      </c>
      <c r="Z175" s="27">
        <f>'Рейтинговая таблица организаций'!BE177</f>
        <v>98.1</v>
      </c>
      <c r="AA175" s="28">
        <f>'Рейтинговая таблица организаций'!BF177</f>
        <v>94.439999999999984</v>
      </c>
    </row>
    <row r="176" spans="1:27">
      <c r="A176" s="25">
        <f>'бланки '!D180</f>
        <v>176</v>
      </c>
      <c r="B176" s="21" t="str">
        <f>'Рейтинговая таблица организаций'!B178</f>
        <v>Муниципальное бюджетное общеобразовательное учреждение «Верховская средняя общеобразовательная школа№ 2» Верховского района Орловской области</v>
      </c>
      <c r="C176" s="25">
        <f>'Рейтинговая таблица организаций'!M178</f>
        <v>100</v>
      </c>
      <c r="D176" s="25">
        <f>'Рейтинговая таблица организаций'!N178</f>
        <v>92</v>
      </c>
      <c r="E176" s="23">
        <f>'Рейтинговая таблица организаций'!Q178</f>
        <v>96</v>
      </c>
      <c r="F176" s="23">
        <f>'Рейтинговая таблица организаций'!R178</f>
        <v>100</v>
      </c>
      <c r="G176" s="23">
        <f>'Рейтинговая таблица организаций'!O178</f>
        <v>100</v>
      </c>
      <c r="H176" s="23">
        <f>'Рейтинговая таблица организаций'!P178</f>
        <v>98</v>
      </c>
      <c r="I176" s="23">
        <f>'Рейтинговая таблица организаций'!S178</f>
        <v>99</v>
      </c>
      <c r="J176" s="27">
        <f>'Рейтинговая таблица организаций'!T178</f>
        <v>98.4</v>
      </c>
      <c r="K176" s="23">
        <f>'Рейтинговая таблица организаций'!Z178</f>
        <v>100</v>
      </c>
      <c r="L176" s="23">
        <f t="shared" si="2"/>
        <v>99.5</v>
      </c>
      <c r="M176" s="23">
        <f>'Рейтинговая таблица организаций'!AB178</f>
        <v>99</v>
      </c>
      <c r="N176" s="27">
        <f>'Рейтинговая таблица организаций'!AC178</f>
        <v>99.5</v>
      </c>
      <c r="O176" s="23">
        <f>'Рейтинговая таблица организаций'!AH178</f>
        <v>60</v>
      </c>
      <c r="P176" s="24">
        <f>'Рейтинговая таблица организаций'!AI178</f>
        <v>60</v>
      </c>
      <c r="Q176" s="24">
        <f>'Рейтинговая таблица организаций'!AJ178</f>
        <v>88</v>
      </c>
      <c r="R176" s="27">
        <f>'Рейтинговая таблица организаций'!AK178</f>
        <v>68.400000000000006</v>
      </c>
      <c r="S176" s="23">
        <f>'Рейтинговая таблица организаций'!AR178</f>
        <v>96</v>
      </c>
      <c r="T176" s="23">
        <f>'Рейтинговая таблица организаций'!AS178</f>
        <v>96</v>
      </c>
      <c r="U176" s="23">
        <f>'Рейтинговая таблица организаций'!AT178</f>
        <v>96</v>
      </c>
      <c r="V176" s="27">
        <f>'Рейтинговая таблица организаций'!AU178</f>
        <v>96</v>
      </c>
      <c r="W176" s="23">
        <f>'Рейтинговая таблица организаций'!BB178</f>
        <v>98</v>
      </c>
      <c r="X176" s="23">
        <f>'Рейтинговая таблица организаций'!BC178</f>
        <v>98</v>
      </c>
      <c r="Y176" s="23">
        <f>'Рейтинговая таблица организаций'!BD178</f>
        <v>96</v>
      </c>
      <c r="Z176" s="27">
        <f>'Рейтинговая таблица организаций'!BE178</f>
        <v>97</v>
      </c>
      <c r="AA176" s="28">
        <f>'Рейтинговая таблица организаций'!BF178</f>
        <v>91.86</v>
      </c>
    </row>
    <row r="177" spans="1:27">
      <c r="A177" s="25">
        <f>'бланки '!D181</f>
        <v>177</v>
      </c>
      <c r="B177" s="21" t="str">
        <f>'Рейтинговая таблица организаций'!B179</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7" s="25">
        <f>'Рейтинговая таблица организаций'!M179</f>
        <v>100</v>
      </c>
      <c r="D177" s="25">
        <f>'Рейтинговая таблица организаций'!N179</f>
        <v>98</v>
      </c>
      <c r="E177" s="23">
        <f>'Рейтинговая таблица организаций'!Q179</f>
        <v>99</v>
      </c>
      <c r="F177" s="23">
        <f>'Рейтинговая таблица организаций'!R179</f>
        <v>100</v>
      </c>
      <c r="G177" s="23">
        <f>'Рейтинговая таблица организаций'!O179</f>
        <v>99</v>
      </c>
      <c r="H177" s="23">
        <f>'Рейтинговая таблица организаций'!P179</f>
        <v>99</v>
      </c>
      <c r="I177" s="23">
        <f>'Рейтинговая таблица организаций'!S179</f>
        <v>99</v>
      </c>
      <c r="J177" s="27">
        <f>'Рейтинговая таблица организаций'!T179</f>
        <v>99.3</v>
      </c>
      <c r="K177" s="23">
        <f>'Рейтинговая таблица организаций'!Z179</f>
        <v>100</v>
      </c>
      <c r="L177" s="23">
        <f t="shared" si="2"/>
        <v>98.5</v>
      </c>
      <c r="M177" s="23">
        <f>'Рейтинговая таблица организаций'!AB179</f>
        <v>97</v>
      </c>
      <c r="N177" s="27">
        <f>'Рейтинговая таблица организаций'!AC179</f>
        <v>98.5</v>
      </c>
      <c r="O177" s="23">
        <f>'Рейтинговая таблица организаций'!AH179</f>
        <v>60</v>
      </c>
      <c r="P177" s="24">
        <f>'Рейтинговая таблица организаций'!AI179</f>
        <v>60</v>
      </c>
      <c r="Q177" s="24">
        <f>'Рейтинговая таблица организаций'!AJ179</f>
        <v>93</v>
      </c>
      <c r="R177" s="27">
        <f>'Рейтинговая таблица организаций'!AK179</f>
        <v>69.900000000000006</v>
      </c>
      <c r="S177" s="23">
        <f>'Рейтинговая таблица организаций'!AR179</f>
        <v>99</v>
      </c>
      <c r="T177" s="23">
        <f>'Рейтинговая таблица организаций'!AS179</f>
        <v>96</v>
      </c>
      <c r="U177" s="23">
        <f>'Рейтинговая таблица организаций'!AT179</f>
        <v>100</v>
      </c>
      <c r="V177" s="27">
        <f>'Рейтинговая таблица организаций'!AU179</f>
        <v>98</v>
      </c>
      <c r="W177" s="23">
        <f>'Рейтинговая таблица организаций'!BB179</f>
        <v>99</v>
      </c>
      <c r="X177" s="23">
        <f>'Рейтинговая таблица организаций'!BC179</f>
        <v>99</v>
      </c>
      <c r="Y177" s="23">
        <f>'Рейтинговая таблица организаций'!BD179</f>
        <v>98</v>
      </c>
      <c r="Z177" s="27">
        <f>'Рейтинговая таблица организаций'!BE179</f>
        <v>98.5</v>
      </c>
      <c r="AA177" s="28">
        <f>'Рейтинговая таблица организаций'!BF179</f>
        <v>92.84</v>
      </c>
    </row>
    <row r="178" spans="1:27">
      <c r="A178" s="25">
        <f>'бланки '!D182</f>
        <v>178</v>
      </c>
      <c r="B178" s="21" t="str">
        <f>'Рейтинговая таблица организаций'!B180</f>
        <v>Муниципальное бюджетное общеобразовательное учреждение «Скородненская средняя общеобразовательная школа» Верховского района Орловской области</v>
      </c>
      <c r="C178" s="25">
        <f>'Рейтинговая таблица организаций'!M180</f>
        <v>100</v>
      </c>
      <c r="D178" s="25">
        <f>'Рейтинговая таблица организаций'!N180</f>
        <v>76</v>
      </c>
      <c r="E178" s="23">
        <f>'Рейтинговая таблица организаций'!Q180</f>
        <v>88</v>
      </c>
      <c r="F178" s="23">
        <f>'Рейтинговая таблица организаций'!R180</f>
        <v>100</v>
      </c>
      <c r="G178" s="23">
        <f>'Рейтинговая таблица организаций'!O180</f>
        <v>95</v>
      </c>
      <c r="H178" s="23">
        <f>'Рейтинговая таблица организаций'!P180</f>
        <v>100</v>
      </c>
      <c r="I178" s="23">
        <f>'Рейтинговая таблица организаций'!S180</f>
        <v>97</v>
      </c>
      <c r="J178" s="27">
        <f>'Рейтинговая таблица организаций'!T180</f>
        <v>95.2</v>
      </c>
      <c r="K178" s="23">
        <f>'Рейтинговая таблица организаций'!Z180</f>
        <v>100</v>
      </c>
      <c r="L178" s="23">
        <f t="shared" si="2"/>
        <v>98</v>
      </c>
      <c r="M178" s="23">
        <f>'Рейтинговая таблица организаций'!AB180</f>
        <v>96</v>
      </c>
      <c r="N178" s="27">
        <f>'Рейтинговая таблица организаций'!AC180</f>
        <v>98</v>
      </c>
      <c r="O178" s="23">
        <f>'Рейтинговая таблица организаций'!AH180</f>
        <v>0</v>
      </c>
      <c r="P178" s="24">
        <f>'Рейтинговая таблица организаций'!AI180</f>
        <v>60</v>
      </c>
      <c r="Q178" s="24">
        <f>'Рейтинговая таблица организаций'!AJ180</f>
        <v>83</v>
      </c>
      <c r="R178" s="27">
        <f>'Рейтинговая таблица организаций'!AK180</f>
        <v>48.9</v>
      </c>
      <c r="S178" s="23">
        <f>'Рейтинговая таблица организаций'!AR180</f>
        <v>100</v>
      </c>
      <c r="T178" s="23">
        <f>'Рейтинговая таблица организаций'!AS180</f>
        <v>100</v>
      </c>
      <c r="U178" s="23">
        <f>'Рейтинговая таблица организаций'!AT180</f>
        <v>100</v>
      </c>
      <c r="V178" s="27">
        <f>'Рейтинговая таблица организаций'!AU180</f>
        <v>100</v>
      </c>
      <c r="W178" s="23">
        <f>'Рейтинговая таблица организаций'!BB180</f>
        <v>98</v>
      </c>
      <c r="X178" s="23">
        <f>'Рейтинговая таблица организаций'!BC180</f>
        <v>100</v>
      </c>
      <c r="Y178" s="23">
        <f>'Рейтинговая таблица организаций'!BD180</f>
        <v>96</v>
      </c>
      <c r="Z178" s="27">
        <f>'Рейтинговая таблица организаций'!BE180</f>
        <v>97.4</v>
      </c>
      <c r="AA178" s="28">
        <f>'Рейтинговая таблица организаций'!BF180</f>
        <v>87.9</v>
      </c>
    </row>
    <row r="179" spans="1:27">
      <c r="A179" s="25">
        <f>'бланки '!D183</f>
        <v>179</v>
      </c>
      <c r="B179" s="21" t="str">
        <f>'Рейтинговая таблица организаций'!B181</f>
        <v>Муниципальное бюджетное общеобразовательное учреждение «Мочильская средняя общеобразовательная школа» Верховского района Орловской области</v>
      </c>
      <c r="C179" s="25">
        <f>'Рейтинговая таблица организаций'!M181</f>
        <v>100</v>
      </c>
      <c r="D179" s="25">
        <f>'Рейтинговая таблица организаций'!N181</f>
        <v>90</v>
      </c>
      <c r="E179" s="23">
        <f>'Рейтинговая таблица организаций'!Q181</f>
        <v>95</v>
      </c>
      <c r="F179" s="23">
        <f>'Рейтинговая таблица организаций'!R181</f>
        <v>100</v>
      </c>
      <c r="G179" s="23">
        <f>'Рейтинговая таблица организаций'!O181</f>
        <v>100</v>
      </c>
      <c r="H179" s="23">
        <f>'Рейтинговая таблица организаций'!P181</f>
        <v>100</v>
      </c>
      <c r="I179" s="23">
        <f>'Рейтинговая таблица организаций'!S181</f>
        <v>100</v>
      </c>
      <c r="J179" s="27">
        <f>'Рейтинговая таблица организаций'!T181</f>
        <v>98.5</v>
      </c>
      <c r="K179" s="23">
        <f>'Рейтинговая таблица организаций'!Z181</f>
        <v>100</v>
      </c>
      <c r="L179" s="23">
        <f t="shared" si="2"/>
        <v>100</v>
      </c>
      <c r="M179" s="23">
        <f>'Рейтинговая таблица организаций'!AB181</f>
        <v>100</v>
      </c>
      <c r="N179" s="27">
        <f>'Рейтинговая таблица организаций'!AC181</f>
        <v>100</v>
      </c>
      <c r="O179" s="23">
        <f>'Рейтинговая таблица организаций'!AH181</f>
        <v>0</v>
      </c>
      <c r="P179" s="24">
        <f>'Рейтинговая таблица организаций'!AI181</f>
        <v>60</v>
      </c>
      <c r="Q179" s="24">
        <f>'Рейтинговая таблица организаций'!AJ181</f>
        <v>100</v>
      </c>
      <c r="R179" s="27">
        <f>'Рейтинговая таблица организаций'!AK181</f>
        <v>54</v>
      </c>
      <c r="S179" s="23">
        <f>'Рейтинговая таблица организаций'!AR181</f>
        <v>100</v>
      </c>
      <c r="T179" s="23">
        <f>'Рейтинговая таблица организаций'!AS181</f>
        <v>100</v>
      </c>
      <c r="U179" s="23">
        <f>'Рейтинговая таблица организаций'!AT181</f>
        <v>100</v>
      </c>
      <c r="V179" s="27">
        <f>'Рейтинговая таблица организаций'!AU181</f>
        <v>100</v>
      </c>
      <c r="W179" s="23">
        <f>'Рейтинговая таблица организаций'!BB181</f>
        <v>100</v>
      </c>
      <c r="X179" s="23">
        <f>'Рейтинговая таблица организаций'!BC181</f>
        <v>100</v>
      </c>
      <c r="Y179" s="23">
        <f>'Рейтинговая таблица организаций'!BD181</f>
        <v>100</v>
      </c>
      <c r="Z179" s="27">
        <f>'Рейтинговая таблица организаций'!BE181</f>
        <v>100</v>
      </c>
      <c r="AA179" s="28">
        <f>'Рейтинговая таблица организаций'!BF181</f>
        <v>90.5</v>
      </c>
    </row>
    <row r="180" spans="1:27">
      <c r="A180" s="25">
        <f>'бланки '!D184</f>
        <v>180</v>
      </c>
      <c r="B180" s="21" t="str">
        <f>'Рейтинговая таблица организаций'!B182</f>
        <v>Муниципальное бюджетное общеобразовательное учреждение «Туровская основная общеобразовательная школа» Верховского района Орловской области</v>
      </c>
      <c r="C180" s="25">
        <f>'Рейтинговая таблица организаций'!M182</f>
        <v>100</v>
      </c>
      <c r="D180" s="25">
        <f>'Рейтинговая таблица организаций'!N182</f>
        <v>100</v>
      </c>
      <c r="E180" s="23">
        <f>'Рейтинговая таблица организаций'!Q182</f>
        <v>100</v>
      </c>
      <c r="F180" s="23">
        <f>'Рейтинговая таблица организаций'!R182</f>
        <v>100</v>
      </c>
      <c r="G180" s="23">
        <f>'Рейтинговая таблица организаций'!O182</f>
        <v>100</v>
      </c>
      <c r="H180" s="23">
        <f>'Рейтинговая таблица организаций'!P182</f>
        <v>100</v>
      </c>
      <c r="I180" s="23">
        <f>'Рейтинговая таблица организаций'!S182</f>
        <v>100</v>
      </c>
      <c r="J180" s="27">
        <f>'Рейтинговая таблица организаций'!T182</f>
        <v>100</v>
      </c>
      <c r="K180" s="23">
        <f>'Рейтинговая таблица организаций'!Z182</f>
        <v>100</v>
      </c>
      <c r="L180" s="23">
        <f t="shared" si="2"/>
        <v>98.5</v>
      </c>
      <c r="M180" s="23">
        <f>'Рейтинговая таблица организаций'!AB182</f>
        <v>97</v>
      </c>
      <c r="N180" s="27">
        <f>'Рейтинговая таблица организаций'!AC182</f>
        <v>98.5</v>
      </c>
      <c r="O180" s="23">
        <f>'Рейтинговая таблица организаций'!AH182</f>
        <v>0</v>
      </c>
      <c r="P180" s="24">
        <f>'Рейтинговая таблица организаций'!AI182</f>
        <v>60</v>
      </c>
      <c r="Q180" s="24">
        <f>'Рейтинговая таблица организаций'!AJ182</f>
        <v>100</v>
      </c>
      <c r="R180" s="27">
        <f>'Рейтинговая таблица организаций'!AK182</f>
        <v>54</v>
      </c>
      <c r="S180" s="23">
        <f>'Рейтинговая таблица организаций'!AR182</f>
        <v>100</v>
      </c>
      <c r="T180" s="23">
        <f>'Рейтинговая таблица организаций'!AS182</f>
        <v>100</v>
      </c>
      <c r="U180" s="23">
        <f>'Рейтинговая таблица организаций'!AT182</f>
        <v>100</v>
      </c>
      <c r="V180" s="27">
        <f>'Рейтинговая таблица организаций'!AU182</f>
        <v>100</v>
      </c>
      <c r="W180" s="23">
        <f>'Рейтинговая таблица организаций'!BB182</f>
        <v>100</v>
      </c>
      <c r="X180" s="23">
        <f>'Рейтинговая таблица организаций'!BC182</f>
        <v>100</v>
      </c>
      <c r="Y180" s="23">
        <f>'Рейтинговая таблица организаций'!BD182</f>
        <v>100</v>
      </c>
      <c r="Z180" s="27">
        <f>'Рейтинговая таблица организаций'!BE182</f>
        <v>100</v>
      </c>
      <c r="AA180" s="28">
        <f>'Рейтинговая таблица организаций'!BF182</f>
        <v>90.5</v>
      </c>
    </row>
    <row r="181" spans="1:27">
      <c r="A181" s="25">
        <f>'бланки '!D185</f>
        <v>181</v>
      </c>
      <c r="B181" s="21" t="str">
        <f>'Рейтинговая таблица организаций'!B183</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1" s="25">
        <f>'Рейтинговая таблица организаций'!M183</f>
        <v>100</v>
      </c>
      <c r="D181" s="25">
        <f>'Рейтинговая таблица организаций'!N183</f>
        <v>74</v>
      </c>
      <c r="E181" s="23">
        <f>'Рейтинговая таблица организаций'!Q183</f>
        <v>87</v>
      </c>
      <c r="F181" s="23">
        <f>'Рейтинговая таблица организаций'!R183</f>
        <v>90</v>
      </c>
      <c r="G181" s="23">
        <f>'Рейтинговая таблица организаций'!O183</f>
        <v>100</v>
      </c>
      <c r="H181" s="23">
        <f>'Рейтинговая таблица организаций'!P183</f>
        <v>96</v>
      </c>
      <c r="I181" s="23">
        <f>'Рейтинговая таблица организаций'!S183</f>
        <v>98</v>
      </c>
      <c r="J181" s="27">
        <f>'Рейтинговая таблица организаций'!T183</f>
        <v>92.3</v>
      </c>
      <c r="K181" s="23">
        <f>'Рейтинговая таблица организаций'!Z183</f>
        <v>100</v>
      </c>
      <c r="L181" s="23">
        <f t="shared" si="2"/>
        <v>100</v>
      </c>
      <c r="M181" s="23">
        <f>'Рейтинговая таблица организаций'!AB183</f>
        <v>100</v>
      </c>
      <c r="N181" s="27">
        <f>'Рейтинговая таблица организаций'!AC183</f>
        <v>100</v>
      </c>
      <c r="O181" s="23">
        <f>'Рейтинговая таблица организаций'!AH183</f>
        <v>0</v>
      </c>
      <c r="P181" s="24">
        <f>'Рейтинговая таблица организаций'!AI183</f>
        <v>60</v>
      </c>
      <c r="Q181" s="24">
        <f>'Рейтинговая таблица организаций'!AJ183</f>
        <v>100</v>
      </c>
      <c r="R181" s="27">
        <f>'Рейтинговая таблица организаций'!AK183</f>
        <v>54</v>
      </c>
      <c r="S181" s="23">
        <f>'Рейтинговая таблица организаций'!AR183</f>
        <v>100</v>
      </c>
      <c r="T181" s="23">
        <f>'Рейтинговая таблица организаций'!AS183</f>
        <v>97</v>
      </c>
      <c r="U181" s="23">
        <f>'Рейтинговая таблица организаций'!AT183</f>
        <v>100</v>
      </c>
      <c r="V181" s="27">
        <f>'Рейтинговая таблица организаций'!AU183</f>
        <v>98.8</v>
      </c>
      <c r="W181" s="23">
        <f>'Рейтинговая таблица организаций'!BB183</f>
        <v>97</v>
      </c>
      <c r="X181" s="23">
        <f>'Рейтинговая таблица организаций'!BC183</f>
        <v>97</v>
      </c>
      <c r="Y181" s="23">
        <f>'Рейтинговая таблица организаций'!BD183</f>
        <v>97</v>
      </c>
      <c r="Z181" s="27">
        <f>'Рейтинговая таблица организаций'!BE183</f>
        <v>97</v>
      </c>
      <c r="AA181" s="28">
        <f>'Рейтинговая таблица организаций'!BF183</f>
        <v>88.42</v>
      </c>
    </row>
    <row r="182" spans="1:27">
      <c r="A182" s="25">
        <f>'бланки '!D186</f>
        <v>182</v>
      </c>
      <c r="B182" s="21" t="str">
        <f>'Рейтинговая таблица организаций'!B184</f>
        <v>Муниципальное бюджетное общеобразовательное учреждение «Троицкая средняя общеобразовательная школа» Верховского района Орловской области</v>
      </c>
      <c r="C182" s="25">
        <f>'Рейтинговая таблица организаций'!M184</f>
        <v>100</v>
      </c>
      <c r="D182" s="25">
        <f>'Рейтинговая таблица организаций'!N184</f>
        <v>95</v>
      </c>
      <c r="E182" s="23">
        <f>'Рейтинговая таблица организаций'!Q184</f>
        <v>97</v>
      </c>
      <c r="F182" s="23">
        <f>'Рейтинговая таблица организаций'!R184</f>
        <v>100</v>
      </c>
      <c r="G182" s="23">
        <f>'Рейтинговая таблица организаций'!O184</f>
        <v>100</v>
      </c>
      <c r="H182" s="23">
        <f>'Рейтинговая таблица организаций'!P184</f>
        <v>100</v>
      </c>
      <c r="I182" s="23">
        <f>'Рейтинговая таблица организаций'!S184</f>
        <v>100</v>
      </c>
      <c r="J182" s="27">
        <f>'Рейтинговая таблица организаций'!T184</f>
        <v>99.1</v>
      </c>
      <c r="K182" s="23">
        <f>'Рейтинговая таблица организаций'!Z184</f>
        <v>100</v>
      </c>
      <c r="L182" s="23">
        <f t="shared" si="2"/>
        <v>100</v>
      </c>
      <c r="M182" s="23">
        <f>'Рейтинговая таблица организаций'!AB184</f>
        <v>100</v>
      </c>
      <c r="N182" s="27">
        <f>'Рейтинговая таблица организаций'!AC184</f>
        <v>100</v>
      </c>
      <c r="O182" s="23">
        <f>'Рейтинговая таблица организаций'!AH184</f>
        <v>0</v>
      </c>
      <c r="P182" s="24">
        <f>'Рейтинговая таблица организаций'!AI184</f>
        <v>80</v>
      </c>
      <c r="Q182" s="24">
        <f>'Рейтинговая таблица организаций'!AJ184</f>
        <v>100</v>
      </c>
      <c r="R182" s="27">
        <f>'Рейтинговая таблица организаций'!AK184</f>
        <v>62</v>
      </c>
      <c r="S182" s="23">
        <f>'Рейтинговая таблица организаций'!AR184</f>
        <v>100</v>
      </c>
      <c r="T182" s="23">
        <f>'Рейтинговая таблица организаций'!AS184</f>
        <v>97</v>
      </c>
      <c r="U182" s="23">
        <f>'Рейтинговая таблица организаций'!AT184</f>
        <v>100</v>
      </c>
      <c r="V182" s="27">
        <f>'Рейтинговая таблица организаций'!AU184</f>
        <v>98.8</v>
      </c>
      <c r="W182" s="23">
        <f>'Рейтинговая таблица организаций'!BB184</f>
        <v>97</v>
      </c>
      <c r="X182" s="23">
        <f>'Рейтинговая таблица организаций'!BC184</f>
        <v>97</v>
      </c>
      <c r="Y182" s="23">
        <f>'Рейтинговая таблица организаций'!BD184</f>
        <v>97</v>
      </c>
      <c r="Z182" s="27">
        <f>'Рейтинговая таблица организаций'!BE184</f>
        <v>97</v>
      </c>
      <c r="AA182" s="28">
        <f>'Рейтинговая таблица организаций'!BF184</f>
        <v>91.38000000000001</v>
      </c>
    </row>
    <row r="183" spans="1:27">
      <c r="A183" s="25">
        <f>'бланки '!D187</f>
        <v>183</v>
      </c>
      <c r="B183" s="21" t="str">
        <f>'Рейтинговая таблица организаций'!B185</f>
        <v>Муниципальное бюджетное общеобразовательное учреждение «Теляженская основная общеобразовательная школа» Верховского района Орловской области</v>
      </c>
      <c r="C183" s="25">
        <f>'Рейтинговая таблица организаций'!M185</f>
        <v>100</v>
      </c>
      <c r="D183" s="25">
        <f>'Рейтинговая таблица организаций'!N185</f>
        <v>74</v>
      </c>
      <c r="E183" s="23">
        <f>'Рейтинговая таблица организаций'!Q185</f>
        <v>87</v>
      </c>
      <c r="F183" s="23">
        <f>'Рейтинговая таблица организаций'!R185</f>
        <v>100</v>
      </c>
      <c r="G183" s="23">
        <f>'Рейтинговая таблица организаций'!O185</f>
        <v>100</v>
      </c>
      <c r="H183" s="23">
        <f>'Рейтинговая таблица организаций'!P185</f>
        <v>100</v>
      </c>
      <c r="I183" s="23">
        <f>'Рейтинговая таблица организаций'!S185</f>
        <v>100</v>
      </c>
      <c r="J183" s="27">
        <f>'Рейтинговая таблица организаций'!T185</f>
        <v>96.1</v>
      </c>
      <c r="K183" s="23">
        <f>'Рейтинговая таблица организаций'!Z185</f>
        <v>100</v>
      </c>
      <c r="L183" s="23">
        <f t="shared" si="2"/>
        <v>100</v>
      </c>
      <c r="M183" s="23">
        <f>'Рейтинговая таблица организаций'!AB185</f>
        <v>100</v>
      </c>
      <c r="N183" s="27">
        <f>'Рейтинговая таблица организаций'!AC185</f>
        <v>100</v>
      </c>
      <c r="O183" s="23">
        <f>'Рейтинговая таблица организаций'!AH185</f>
        <v>0</v>
      </c>
      <c r="P183" s="24">
        <f>'Рейтинговая таблица организаций'!AI185</f>
        <v>40</v>
      </c>
      <c r="Q183" s="24">
        <f>'Рейтинговая таблица организаций'!AJ185</f>
        <v>100</v>
      </c>
      <c r="R183" s="27">
        <f>'Рейтинговая таблица организаций'!AK185</f>
        <v>46</v>
      </c>
      <c r="S183" s="23">
        <f>'Рейтинговая таблица организаций'!AR185</f>
        <v>100</v>
      </c>
      <c r="T183" s="23">
        <f>'Рейтинговая таблица организаций'!AS185</f>
        <v>100</v>
      </c>
      <c r="U183" s="23">
        <f>'Рейтинговая таблица организаций'!AT185</f>
        <v>100</v>
      </c>
      <c r="V183" s="27">
        <f>'Рейтинговая таблица организаций'!AU185</f>
        <v>100</v>
      </c>
      <c r="W183" s="23">
        <f>'Рейтинговая таблица организаций'!BB185</f>
        <v>100</v>
      </c>
      <c r="X183" s="23">
        <f>'Рейтинговая таблица организаций'!BC185</f>
        <v>100</v>
      </c>
      <c r="Y183" s="23">
        <f>'Рейтинговая таблица организаций'!BD185</f>
        <v>100</v>
      </c>
      <c r="Z183" s="27">
        <f>'Рейтинговая таблица организаций'!BE185</f>
        <v>100</v>
      </c>
      <c r="AA183" s="28">
        <f>'Рейтинговая таблица организаций'!BF185</f>
        <v>88.42</v>
      </c>
    </row>
    <row r="184" spans="1:27">
      <c r="A184" s="25">
        <f>'бланки '!D188</f>
        <v>184</v>
      </c>
      <c r="B184" s="21" t="str">
        <f>'Рейтинговая таблица организаций'!B186</f>
        <v>Муниципальное бюджетное общеобразовательное учреждение «Синковская основная общеобразовательная школа» Верховского района Орловской области</v>
      </c>
      <c r="C184" s="25">
        <f>'Рейтинговая таблица организаций'!M186</f>
        <v>100</v>
      </c>
      <c r="D184" s="25">
        <f>'Рейтинговая таблица организаций'!N186</f>
        <v>89</v>
      </c>
      <c r="E184" s="23">
        <f>'Рейтинговая таблица организаций'!Q186</f>
        <v>94</v>
      </c>
      <c r="F184" s="23">
        <f>'Рейтинговая таблица организаций'!R186</f>
        <v>100</v>
      </c>
      <c r="G184" s="23">
        <f>'Рейтинговая таблица организаций'!O186</f>
        <v>100</v>
      </c>
      <c r="H184" s="23">
        <f>'Рейтинговая таблица организаций'!P186</f>
        <v>100</v>
      </c>
      <c r="I184" s="23">
        <f>'Рейтинговая таблица организаций'!S186</f>
        <v>100</v>
      </c>
      <c r="J184" s="27">
        <f>'Рейтинговая таблица организаций'!T186</f>
        <v>98.2</v>
      </c>
      <c r="K184" s="23">
        <f>'Рейтинговая таблица организаций'!Z186</f>
        <v>100</v>
      </c>
      <c r="L184" s="23">
        <f t="shared" si="2"/>
        <v>100</v>
      </c>
      <c r="M184" s="23">
        <f>'Рейтинговая таблица организаций'!AB186</f>
        <v>100</v>
      </c>
      <c r="N184" s="27">
        <f>'Рейтинговая таблица организаций'!AC186</f>
        <v>100</v>
      </c>
      <c r="O184" s="23">
        <f>'Рейтинговая таблица организаций'!AH186</f>
        <v>0</v>
      </c>
      <c r="P184" s="24">
        <f>'Рейтинговая таблица организаций'!AI186</f>
        <v>40</v>
      </c>
      <c r="Q184" s="24">
        <f>'Рейтинговая таблица организаций'!AJ186</f>
        <v>100</v>
      </c>
      <c r="R184" s="27">
        <f>'Рейтинговая таблица организаций'!AK186</f>
        <v>46</v>
      </c>
      <c r="S184" s="23">
        <f>'Рейтинговая таблица организаций'!AR186</f>
        <v>100</v>
      </c>
      <c r="T184" s="23">
        <f>'Рейтинговая таблица организаций'!AS186</f>
        <v>100</v>
      </c>
      <c r="U184" s="23">
        <f>'Рейтинговая таблица организаций'!AT186</f>
        <v>100</v>
      </c>
      <c r="V184" s="27">
        <f>'Рейтинговая таблица организаций'!AU186</f>
        <v>100</v>
      </c>
      <c r="W184" s="23">
        <f>'Рейтинговая таблица организаций'!BB186</f>
        <v>100</v>
      </c>
      <c r="X184" s="23">
        <f>'Рейтинговая таблица организаций'!BC186</f>
        <v>100</v>
      </c>
      <c r="Y184" s="23">
        <f>'Рейтинговая таблица организаций'!BD186</f>
        <v>100</v>
      </c>
      <c r="Z184" s="27">
        <f>'Рейтинговая таблица организаций'!BE186</f>
        <v>100</v>
      </c>
      <c r="AA184" s="28">
        <f>'Рейтинговая таблица организаций'!BF186</f>
        <v>88.84</v>
      </c>
    </row>
    <row r="185" spans="1:27">
      <c r="A185" s="25">
        <f>'бланки '!D189</f>
        <v>185</v>
      </c>
      <c r="B185" s="21" t="str">
        <f>'Рейтинговая таблица организаций'!B187</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5" s="25">
        <f>'Рейтинговая таблица организаций'!M187</f>
        <v>100</v>
      </c>
      <c r="D185" s="25">
        <f>'Рейтинговая таблица организаций'!N187</f>
        <v>87</v>
      </c>
      <c r="E185" s="23">
        <f>'Рейтинговая таблица организаций'!Q187</f>
        <v>93</v>
      </c>
      <c r="F185" s="23">
        <f>'Рейтинговая таблица организаций'!R187</f>
        <v>100</v>
      </c>
      <c r="G185" s="23">
        <f>'Рейтинговая таблица организаций'!O187</f>
        <v>100</v>
      </c>
      <c r="H185" s="23">
        <f>'Рейтинговая таблица организаций'!P187</f>
        <v>100</v>
      </c>
      <c r="I185" s="23">
        <f>'Рейтинговая таблица организаций'!S187</f>
        <v>100</v>
      </c>
      <c r="J185" s="27">
        <f>'Рейтинговая таблица организаций'!T187</f>
        <v>97.9</v>
      </c>
      <c r="K185" s="23">
        <f>'Рейтинговая таблица организаций'!Z187</f>
        <v>100</v>
      </c>
      <c r="L185" s="23">
        <f t="shared" si="2"/>
        <v>101.5</v>
      </c>
      <c r="M185" s="23">
        <f>'Рейтинговая таблица организаций'!AB187</f>
        <v>103</v>
      </c>
      <c r="N185" s="27">
        <f>'Рейтинговая таблица организаций'!AC187</f>
        <v>101.5</v>
      </c>
      <c r="O185" s="23">
        <f>'Рейтинговая таблица организаций'!AH187</f>
        <v>20</v>
      </c>
      <c r="P185" s="24">
        <f>'Рейтинговая таблица организаций'!AI187</f>
        <v>80</v>
      </c>
      <c r="Q185" s="24">
        <f>'Рейтинговая таблица организаций'!AJ187</f>
        <v>100</v>
      </c>
      <c r="R185" s="27">
        <f>'Рейтинговая таблица организаций'!AK187</f>
        <v>68</v>
      </c>
      <c r="S185" s="23">
        <f>'Рейтинговая таблица организаций'!AR187</f>
        <v>97</v>
      </c>
      <c r="T185" s="23">
        <f>'Рейтинговая таблица организаций'!AS187</f>
        <v>100</v>
      </c>
      <c r="U185" s="23">
        <f>'Рейтинговая таблица организаций'!AT187</f>
        <v>97</v>
      </c>
      <c r="V185" s="27">
        <f>'Рейтинговая таблица организаций'!AU187</f>
        <v>98.2</v>
      </c>
      <c r="W185" s="23">
        <f>'Рейтинговая таблица организаций'!BB187</f>
        <v>100</v>
      </c>
      <c r="X185" s="23">
        <f>'Рейтинговая таблица организаций'!BC187</f>
        <v>97</v>
      </c>
      <c r="Y185" s="23">
        <f>'Рейтинговая таблица организаций'!BD187</f>
        <v>100</v>
      </c>
      <c r="Z185" s="27">
        <f>'Рейтинговая таблица организаций'!BE187</f>
        <v>99.4</v>
      </c>
      <c r="AA185" s="28">
        <f>'Рейтинговая таблица организаций'!BF187</f>
        <v>93</v>
      </c>
    </row>
    <row r="186" spans="1:27">
      <c r="A186" s="25">
        <f>'бланки '!D190</f>
        <v>186</v>
      </c>
      <c r="B186" s="21" t="str">
        <f>'Рейтинговая таблица организаций'!B188</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6" s="25">
        <f>'Рейтинговая таблица организаций'!M188</f>
        <v>100</v>
      </c>
      <c r="D186" s="25">
        <f>'Рейтинговая таблица организаций'!N188</f>
        <v>95</v>
      </c>
      <c r="E186" s="23">
        <f>'Рейтинговая таблица организаций'!Q188</f>
        <v>97</v>
      </c>
      <c r="F186" s="23">
        <f>'Рейтинговая таблица организаций'!R188</f>
        <v>100</v>
      </c>
      <c r="G186" s="23">
        <f>'Рейтинговая таблица организаций'!O188</f>
        <v>100</v>
      </c>
      <c r="H186" s="23">
        <f>'Рейтинговая таблица организаций'!P188</f>
        <v>99</v>
      </c>
      <c r="I186" s="23">
        <f>'Рейтинговая таблица организаций'!S188</f>
        <v>99</v>
      </c>
      <c r="J186" s="27">
        <f>'Рейтинговая таблица организаций'!T188</f>
        <v>98.7</v>
      </c>
      <c r="K186" s="23">
        <f>'Рейтинговая таблица организаций'!Z188</f>
        <v>100</v>
      </c>
      <c r="L186" s="23">
        <f t="shared" si="2"/>
        <v>98.5</v>
      </c>
      <c r="M186" s="23">
        <f>'Рейтинговая таблица организаций'!AB188</f>
        <v>97</v>
      </c>
      <c r="N186" s="27">
        <f>'Рейтинговая таблица организаций'!AC188</f>
        <v>98.5</v>
      </c>
      <c r="O186" s="23">
        <f>'Рейтинговая таблица организаций'!AH188</f>
        <v>60</v>
      </c>
      <c r="P186" s="24">
        <f>'Рейтинговая таблица организаций'!AI188</f>
        <v>80</v>
      </c>
      <c r="Q186" s="24">
        <f>'Рейтинговая таблица организаций'!AJ188</f>
        <v>95</v>
      </c>
      <c r="R186" s="27">
        <f>'Рейтинговая таблица организаций'!AK188</f>
        <v>78.5</v>
      </c>
      <c r="S186" s="23">
        <f>'Рейтинговая таблица организаций'!AR188</f>
        <v>100</v>
      </c>
      <c r="T186" s="23">
        <f>'Рейтинговая таблица организаций'!AS188</f>
        <v>98</v>
      </c>
      <c r="U186" s="23">
        <f>'Рейтинговая таблица организаций'!AT188</f>
        <v>99</v>
      </c>
      <c r="V186" s="27">
        <f>'Рейтинговая таблица организаций'!AU188</f>
        <v>99</v>
      </c>
      <c r="W186" s="23">
        <f>'Рейтинговая таблица организаций'!BB188</f>
        <v>98</v>
      </c>
      <c r="X186" s="23">
        <f>'Рейтинговая таблица организаций'!BC188</f>
        <v>99</v>
      </c>
      <c r="Y186" s="23">
        <f>'Рейтинговая таблица организаций'!BD188</f>
        <v>99</v>
      </c>
      <c r="Z186" s="27">
        <f>'Рейтинговая таблица организаций'!BE188</f>
        <v>98.7</v>
      </c>
      <c r="AA186" s="28">
        <f>'Рейтинговая таблица организаций'!BF188</f>
        <v>94.679999999999993</v>
      </c>
    </row>
    <row r="187" spans="1:27">
      <c r="A187" s="25">
        <f>'бланки '!D191</f>
        <v>187</v>
      </c>
      <c r="B187" s="21" t="str">
        <f>'Рейтинговая таблица организаций'!B189</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7" s="25">
        <f>'Рейтинговая таблица организаций'!M189</f>
        <v>100</v>
      </c>
      <c r="D187" s="25">
        <f>'Рейтинговая таблица организаций'!N189</f>
        <v>100</v>
      </c>
      <c r="E187" s="23">
        <f>'Рейтинговая таблица организаций'!Q189</f>
        <v>100</v>
      </c>
      <c r="F187" s="23">
        <f>'Рейтинговая таблица организаций'!R189</f>
        <v>100</v>
      </c>
      <c r="G187" s="23">
        <f>'Рейтинговая таблица организаций'!O189</f>
        <v>100</v>
      </c>
      <c r="H187" s="23">
        <f>'Рейтинговая таблица организаций'!P189</f>
        <v>98</v>
      </c>
      <c r="I187" s="23">
        <f>'Рейтинговая таблица организаций'!S189</f>
        <v>99</v>
      </c>
      <c r="J187" s="27">
        <f>'Рейтинговая таблица организаций'!T189</f>
        <v>99.6</v>
      </c>
      <c r="K187" s="23">
        <f>'Рейтинговая таблица организаций'!Z189</f>
        <v>100</v>
      </c>
      <c r="L187" s="23">
        <f t="shared" si="2"/>
        <v>99.5</v>
      </c>
      <c r="M187" s="23">
        <f>'Рейтинговая таблица организаций'!AB189</f>
        <v>99</v>
      </c>
      <c r="N187" s="27">
        <f>'Рейтинговая таблица организаций'!AC189</f>
        <v>99.5</v>
      </c>
      <c r="O187" s="23">
        <f>'Рейтинговая таблица организаций'!AH189</f>
        <v>60</v>
      </c>
      <c r="P187" s="24">
        <f>'Рейтинговая таблица организаций'!AI189</f>
        <v>100</v>
      </c>
      <c r="Q187" s="24">
        <f>'Рейтинговая таблица организаций'!AJ189</f>
        <v>96</v>
      </c>
      <c r="R187" s="27">
        <f>'Рейтинговая таблица организаций'!AK189</f>
        <v>86.8</v>
      </c>
      <c r="S187" s="23">
        <f>'Рейтинговая таблица организаций'!AR189</f>
        <v>97</v>
      </c>
      <c r="T187" s="23">
        <f>'Рейтинговая таблица организаций'!AS189</f>
        <v>98</v>
      </c>
      <c r="U187" s="23">
        <f>'Рейтинговая таблица организаций'!AT189</f>
        <v>96</v>
      </c>
      <c r="V187" s="27">
        <f>'Рейтинговая таблица организаций'!AU189</f>
        <v>97.2</v>
      </c>
      <c r="W187" s="23">
        <f>'Рейтинговая таблица организаций'!BB189</f>
        <v>99</v>
      </c>
      <c r="X187" s="23">
        <f>'Рейтинговая таблица организаций'!BC189</f>
        <v>98</v>
      </c>
      <c r="Y187" s="23">
        <f>'Рейтинговая таблица организаций'!BD189</f>
        <v>95</v>
      </c>
      <c r="Z187" s="27">
        <f>'Рейтинговая таблица организаций'!BE189</f>
        <v>96.8</v>
      </c>
      <c r="AA187" s="28">
        <f>'Рейтинговая таблица организаций'!BF189</f>
        <v>95.97999999999999</v>
      </c>
    </row>
    <row r="188" spans="1:27">
      <c r="A188" s="25">
        <f>'бланки '!D192</f>
        <v>188</v>
      </c>
      <c r="B188" s="21" t="str">
        <f>'Рейтинговая таблица организаций'!B190</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88" s="25">
        <f>'Рейтинговая таблица организаций'!M190</f>
        <v>100</v>
      </c>
      <c r="D188" s="25">
        <f>'Рейтинговая таблица организаций'!N190</f>
        <v>97</v>
      </c>
      <c r="E188" s="23">
        <f>'Рейтинговая таблица организаций'!Q190</f>
        <v>98</v>
      </c>
      <c r="F188" s="23">
        <f>'Рейтинговая таблица организаций'!R190</f>
        <v>100</v>
      </c>
      <c r="G188" s="23">
        <f>'Рейтинговая таблица организаций'!O190</f>
        <v>98</v>
      </c>
      <c r="H188" s="23">
        <f>'Рейтинговая таблица организаций'!P190</f>
        <v>97</v>
      </c>
      <c r="I188" s="23">
        <f>'Рейтинговая таблица организаций'!S190</f>
        <v>97</v>
      </c>
      <c r="J188" s="27">
        <f>'Рейтинговая таблица организаций'!T190</f>
        <v>98.2</v>
      </c>
      <c r="K188" s="23">
        <f>'Рейтинговая таблица организаций'!Z190</f>
        <v>100</v>
      </c>
      <c r="L188" s="23">
        <f t="shared" si="2"/>
        <v>100</v>
      </c>
      <c r="M188" s="23">
        <f>'Рейтинговая таблица организаций'!AB190</f>
        <v>100</v>
      </c>
      <c r="N188" s="27">
        <f>'Рейтинговая таблица организаций'!AC190</f>
        <v>100</v>
      </c>
      <c r="O188" s="23">
        <f>'Рейтинговая таблица организаций'!AH190</f>
        <v>60</v>
      </c>
      <c r="P188" s="24">
        <f>'Рейтинговая таблица организаций'!AI190</f>
        <v>100</v>
      </c>
      <c r="Q188" s="24">
        <f>'Рейтинговая таблица организаций'!AJ190</f>
        <v>93</v>
      </c>
      <c r="R188" s="27">
        <f>'Рейтинговая таблица организаций'!AK190</f>
        <v>85.9</v>
      </c>
      <c r="S188" s="23">
        <f>'Рейтинговая таблица организаций'!AR190</f>
        <v>96</v>
      </c>
      <c r="T188" s="23">
        <f>'Рейтинговая таблица организаций'!AS190</f>
        <v>98</v>
      </c>
      <c r="U188" s="23">
        <f>'Рейтинговая таблица организаций'!AT190</f>
        <v>98</v>
      </c>
      <c r="V188" s="27">
        <f>'Рейтинговая таблица организаций'!AU190</f>
        <v>97.2</v>
      </c>
      <c r="W188" s="23">
        <f>'Рейтинговая таблица организаций'!BB190</f>
        <v>97</v>
      </c>
      <c r="X188" s="23">
        <f>'Рейтинговая таблица организаций'!BC190</f>
        <v>96</v>
      </c>
      <c r="Y188" s="23">
        <f>'Рейтинговая таблица организаций'!BD190</f>
        <v>100</v>
      </c>
      <c r="Z188" s="27">
        <f>'Рейтинговая таблица организаций'!BE190</f>
        <v>98.3</v>
      </c>
      <c r="AA188" s="28">
        <f>'Рейтинговая таблица организаций'!BF190</f>
        <v>95.92</v>
      </c>
    </row>
    <row r="189" spans="1:27">
      <c r="A189" s="25">
        <f>'бланки '!D193</f>
        <v>189</v>
      </c>
      <c r="B189" s="21" t="str">
        <f>'Рейтинговая таблица организаций'!B191</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89" s="25">
        <f>'Рейтинговая таблица организаций'!M191</f>
        <v>100</v>
      </c>
      <c r="D189" s="25">
        <f>'Рейтинговая таблица организаций'!N191</f>
        <v>92</v>
      </c>
      <c r="E189" s="23">
        <f>'Рейтинговая таблица организаций'!Q191</f>
        <v>96</v>
      </c>
      <c r="F189" s="23">
        <f>'Рейтинговая таблица организаций'!R191</f>
        <v>90</v>
      </c>
      <c r="G189" s="23">
        <f>'Рейтинговая таблица организаций'!O191</f>
        <v>100</v>
      </c>
      <c r="H189" s="23">
        <f>'Рейтинговая таблица организаций'!P191</f>
        <v>95</v>
      </c>
      <c r="I189" s="23">
        <f>'Рейтинговая таблица организаций'!S191</f>
        <v>97</v>
      </c>
      <c r="J189" s="27">
        <f>'Рейтинговая таблица организаций'!T191</f>
        <v>94.6</v>
      </c>
      <c r="K189" s="23">
        <f>'Рейтинговая таблица организаций'!Z191</f>
        <v>100</v>
      </c>
      <c r="L189" s="23">
        <f t="shared" si="2"/>
        <v>99.5</v>
      </c>
      <c r="M189" s="23">
        <f>'Рейтинговая таблица организаций'!AB191</f>
        <v>99</v>
      </c>
      <c r="N189" s="27">
        <f>'Рейтинговая таблица организаций'!AC191</f>
        <v>99.5</v>
      </c>
      <c r="O189" s="23">
        <f>'Рейтинговая таблица организаций'!AH191</f>
        <v>20</v>
      </c>
      <c r="P189" s="24">
        <f>'Рейтинговая таблица организаций'!AI191</f>
        <v>60</v>
      </c>
      <c r="Q189" s="24">
        <f>'Рейтинговая таблица организаций'!AJ191</f>
        <v>94</v>
      </c>
      <c r="R189" s="27">
        <f>'Рейтинговая таблица организаций'!AK191</f>
        <v>58.2</v>
      </c>
      <c r="S189" s="23">
        <f>'Рейтинговая таблица организаций'!AR191</f>
        <v>98</v>
      </c>
      <c r="T189" s="23">
        <f>'Рейтинговая таблица организаций'!AS191</f>
        <v>99</v>
      </c>
      <c r="U189" s="23">
        <f>'Рейтинговая таблица организаций'!AT191</f>
        <v>96</v>
      </c>
      <c r="V189" s="27">
        <f>'Рейтинговая таблица организаций'!AU191</f>
        <v>98</v>
      </c>
      <c r="W189" s="23">
        <f>'Рейтинговая таблица организаций'!BB191</f>
        <v>98</v>
      </c>
      <c r="X189" s="23">
        <f>'Рейтинговая таблица организаций'!BC191</f>
        <v>99</v>
      </c>
      <c r="Y189" s="23">
        <f>'Рейтинговая таблица организаций'!BD191</f>
        <v>100</v>
      </c>
      <c r="Z189" s="27">
        <f>'Рейтинговая таблица организаций'!BE191</f>
        <v>99.2</v>
      </c>
      <c r="AA189" s="28">
        <f>'Рейтинговая таблица организаций'!BF191</f>
        <v>89.9</v>
      </c>
    </row>
    <row r="190" spans="1:27">
      <c r="A190" s="25">
        <f>'бланки '!D194</f>
        <v>190</v>
      </c>
      <c r="B190" s="21" t="str">
        <f>'Рейтинговая таблица организаций'!B192</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0" s="25">
        <f>'Рейтинговая таблица организаций'!M192</f>
        <v>100</v>
      </c>
      <c r="D190" s="25">
        <f>'Рейтинговая таблица организаций'!N192</f>
        <v>100</v>
      </c>
      <c r="E190" s="23">
        <f>'Рейтинговая таблица организаций'!Q192</f>
        <v>100</v>
      </c>
      <c r="F190" s="23">
        <f>'Рейтинговая таблица организаций'!R192</f>
        <v>100</v>
      </c>
      <c r="G190" s="23">
        <f>'Рейтинговая таблица организаций'!O192</f>
        <v>99</v>
      </c>
      <c r="H190" s="23">
        <f>'Рейтинговая таблица организаций'!P192</f>
        <v>98</v>
      </c>
      <c r="I190" s="23">
        <f>'Рейтинговая таблица организаций'!S192</f>
        <v>98</v>
      </c>
      <c r="J190" s="27">
        <f>'Рейтинговая таблица организаций'!T192</f>
        <v>99.2</v>
      </c>
      <c r="K190" s="23">
        <f>'Рейтинговая таблица организаций'!Z192</f>
        <v>100</v>
      </c>
      <c r="L190" s="23">
        <f t="shared" si="2"/>
        <v>99.5</v>
      </c>
      <c r="M190" s="23">
        <f>'Рейтинговая таблица организаций'!AB192</f>
        <v>99</v>
      </c>
      <c r="N190" s="27">
        <f>'Рейтинговая таблица организаций'!AC192</f>
        <v>99.5</v>
      </c>
      <c r="O190" s="23">
        <f>'Рейтинговая таблица организаций'!AH192</f>
        <v>20</v>
      </c>
      <c r="P190" s="24">
        <f>'Рейтинговая таблица организаций'!AI192</f>
        <v>100</v>
      </c>
      <c r="Q190" s="24">
        <f>'Рейтинговая таблица организаций'!AJ192</f>
        <v>98</v>
      </c>
      <c r="R190" s="27">
        <f>'Рейтинговая таблица организаций'!AK192</f>
        <v>75.400000000000006</v>
      </c>
      <c r="S190" s="23">
        <f>'Рейтинговая таблица организаций'!AR192</f>
        <v>99</v>
      </c>
      <c r="T190" s="23">
        <f>'Рейтинговая таблица организаций'!AS192</f>
        <v>97</v>
      </c>
      <c r="U190" s="23">
        <f>'Рейтинговая таблица организаций'!AT192</f>
        <v>99</v>
      </c>
      <c r="V190" s="27">
        <f>'Рейтинговая таблица организаций'!AU192</f>
        <v>98.2</v>
      </c>
      <c r="W190" s="23">
        <f>'Рейтинговая таблица организаций'!BB192</f>
        <v>98</v>
      </c>
      <c r="X190" s="23">
        <f>'Рейтинговая таблица организаций'!BC192</f>
        <v>97</v>
      </c>
      <c r="Y190" s="23">
        <f>'Рейтинговая таблица организаций'!BD192</f>
        <v>96</v>
      </c>
      <c r="Z190" s="27">
        <f>'Рейтинговая таблица организаций'!BE192</f>
        <v>96.8</v>
      </c>
      <c r="AA190" s="28">
        <f>'Рейтинговая таблица организаций'!BF192</f>
        <v>93.820000000000007</v>
      </c>
    </row>
    <row r="191" spans="1:27">
      <c r="A191" s="25">
        <f>'бланки '!D195</f>
        <v>191</v>
      </c>
      <c r="B191" s="21" t="str">
        <f>'Рейтинговая таблица организаций'!B193</f>
        <v>Муниципальное бюджетное общеобразовательное учреждение «Салтыковская средняя общеобразовательная школа» Орловского района Орловской области</v>
      </c>
      <c r="C191" s="25">
        <f>'Рейтинговая таблица организаций'!M193</f>
        <v>100</v>
      </c>
      <c r="D191" s="25">
        <f>'Рейтинговая таблица организаций'!N193</f>
        <v>96</v>
      </c>
      <c r="E191" s="23">
        <f>'Рейтинговая таблица организаций'!Q193</f>
        <v>98</v>
      </c>
      <c r="F191" s="23">
        <f>'Рейтинговая таблица организаций'!R193</f>
        <v>100</v>
      </c>
      <c r="G191" s="23">
        <f>'Рейтинговая таблица организаций'!O193</f>
        <v>100</v>
      </c>
      <c r="H191" s="23">
        <f>'Рейтинговая таблица организаций'!P193</f>
        <v>100</v>
      </c>
      <c r="I191" s="23">
        <f>'Рейтинговая таблица организаций'!S193</f>
        <v>100</v>
      </c>
      <c r="J191" s="27">
        <f>'Рейтинговая таблица организаций'!T193</f>
        <v>99.4</v>
      </c>
      <c r="K191" s="23">
        <f>'Рейтинговая таблица организаций'!Z193</f>
        <v>100</v>
      </c>
      <c r="L191" s="23">
        <f t="shared" si="2"/>
        <v>97.5</v>
      </c>
      <c r="M191" s="23">
        <f>'Рейтинговая таблица организаций'!AB193</f>
        <v>95</v>
      </c>
      <c r="N191" s="27">
        <f>'Рейтинговая таблица организаций'!AC193</f>
        <v>97.5</v>
      </c>
      <c r="O191" s="23">
        <f>'Рейтинговая таблица организаций'!AH193</f>
        <v>40</v>
      </c>
      <c r="P191" s="24">
        <f>'Рейтинговая таблица организаций'!AI193</f>
        <v>80</v>
      </c>
      <c r="Q191" s="24">
        <f>'Рейтинговая таблица организаций'!AJ193</f>
        <v>89</v>
      </c>
      <c r="R191" s="27">
        <f>'Рейтинговая таблица организаций'!AK193</f>
        <v>70.7</v>
      </c>
      <c r="S191" s="23">
        <f>'Рейтинговая таблица организаций'!AR193</f>
        <v>97</v>
      </c>
      <c r="T191" s="23">
        <f>'Рейтинговая таблица организаций'!AS193</f>
        <v>98</v>
      </c>
      <c r="U191" s="23">
        <f>'Рейтинговая таблица организаций'!AT193</f>
        <v>93</v>
      </c>
      <c r="V191" s="27">
        <f>'Рейтинговая таблица организаций'!AU193</f>
        <v>96.6</v>
      </c>
      <c r="W191" s="23">
        <f>'Рейтинговая таблица организаций'!BB193</f>
        <v>98</v>
      </c>
      <c r="X191" s="23">
        <f>'Рейтинговая таблица организаций'!BC193</f>
        <v>98</v>
      </c>
      <c r="Y191" s="23">
        <f>'Рейтинговая таблица организаций'!BD193</f>
        <v>98</v>
      </c>
      <c r="Z191" s="27">
        <f>'Рейтинговая таблица организаций'!BE193</f>
        <v>98</v>
      </c>
      <c r="AA191" s="28">
        <f>'Рейтинговая таблица организаций'!BF193</f>
        <v>92.440000000000012</v>
      </c>
    </row>
    <row r="192" spans="1:27">
      <c r="A192" s="25">
        <f>'бланки '!D196</f>
        <v>192</v>
      </c>
      <c r="B192" s="21" t="str">
        <f>'Рейтинговая таблица организаций'!B194</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2" s="25">
        <f>'Рейтинговая таблица организаций'!M194</f>
        <v>100</v>
      </c>
      <c r="D192" s="25">
        <f>'Рейтинговая таблица организаций'!N194</f>
        <v>92</v>
      </c>
      <c r="E192" s="23">
        <f>'Рейтинговая таблица организаций'!Q194</f>
        <v>96</v>
      </c>
      <c r="F192" s="23">
        <f>'Рейтинговая таблица организаций'!R194</f>
        <v>100</v>
      </c>
      <c r="G192" s="23">
        <f>'Рейтинговая таблица организаций'!O194</f>
        <v>99</v>
      </c>
      <c r="H192" s="23">
        <f>'Рейтинговая таблица организаций'!P194</f>
        <v>98</v>
      </c>
      <c r="I192" s="23">
        <f>'Рейтинговая таблица организаций'!S194</f>
        <v>98</v>
      </c>
      <c r="J192" s="27">
        <f>'Рейтинговая таблица организаций'!T194</f>
        <v>98</v>
      </c>
      <c r="K192" s="23">
        <f>'Рейтинговая таблица организаций'!Z194</f>
        <v>100</v>
      </c>
      <c r="L192" s="23">
        <f t="shared" si="2"/>
        <v>99</v>
      </c>
      <c r="M192" s="23">
        <f>'Рейтинговая таблица организаций'!AB194</f>
        <v>98</v>
      </c>
      <c r="N192" s="27">
        <f>'Рейтинговая таблица организаций'!AC194</f>
        <v>99</v>
      </c>
      <c r="O192" s="23">
        <f>'Рейтинговая таблица организаций'!AH194</f>
        <v>20</v>
      </c>
      <c r="P192" s="24">
        <f>'Рейтинговая таблица организаций'!AI194</f>
        <v>100</v>
      </c>
      <c r="Q192" s="24">
        <f>'Рейтинговая таблица организаций'!AJ194</f>
        <v>96</v>
      </c>
      <c r="R192" s="27">
        <f>'Рейтинговая таблица организаций'!AK194</f>
        <v>74.8</v>
      </c>
      <c r="S192" s="23">
        <f>'Рейтинговая таблица организаций'!AR194</f>
        <v>99</v>
      </c>
      <c r="T192" s="23">
        <f>'Рейтинговая таблица организаций'!AS194</f>
        <v>98</v>
      </c>
      <c r="U192" s="23">
        <f>'Рейтинговая таблица организаций'!AT194</f>
        <v>100</v>
      </c>
      <c r="V192" s="27">
        <f>'Рейтинговая таблица организаций'!AU194</f>
        <v>98.8</v>
      </c>
      <c r="W192" s="23">
        <f>'Рейтинговая таблица организаций'!BB194</f>
        <v>97</v>
      </c>
      <c r="X192" s="23">
        <f>'Рейтинговая таблица организаций'!BC194</f>
        <v>99</v>
      </c>
      <c r="Y192" s="23">
        <f>'Рейтинговая таблица организаций'!BD194</f>
        <v>99</v>
      </c>
      <c r="Z192" s="27">
        <f>'Рейтинговая таблица организаций'!BE194</f>
        <v>98.4</v>
      </c>
      <c r="AA192" s="28">
        <f>'Рейтинговая таблица организаций'!BF194</f>
        <v>93.8</v>
      </c>
    </row>
    <row r="193" spans="1:27">
      <c r="A193" s="25">
        <f>'бланки '!D197</f>
        <v>193</v>
      </c>
      <c r="B193" s="25" t="str">
        <f>'Рейтинговая таблица организаций'!B195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3" s="25">
        <f>'Рейтинговая таблица организаций'!M195</f>
        <v>100</v>
      </c>
      <c r="D193" s="25">
        <f>'Рейтинговая таблица организаций'!N195</f>
        <v>99</v>
      </c>
      <c r="E193" s="23">
        <f>'Рейтинговая таблица организаций'!Q195</f>
        <v>99</v>
      </c>
      <c r="F193" s="23">
        <f>'Рейтинговая таблица организаций'!R195</f>
        <v>100</v>
      </c>
      <c r="G193" s="23">
        <f>'Рейтинговая таблица организаций'!O195</f>
        <v>100</v>
      </c>
      <c r="H193" s="23">
        <f>'Рейтинговая таблица организаций'!P195</f>
        <v>100</v>
      </c>
      <c r="I193" s="23">
        <f>'Рейтинговая таблица организаций'!S195</f>
        <v>100</v>
      </c>
      <c r="J193" s="27">
        <f>'Рейтинговая таблица организаций'!T195</f>
        <v>99.7</v>
      </c>
      <c r="K193" s="23">
        <f>'Рейтинговая таблица организаций'!Z195</f>
        <v>100</v>
      </c>
      <c r="L193" s="23">
        <f t="shared" si="2"/>
        <v>99</v>
      </c>
      <c r="M193" s="23">
        <f>'Рейтинговая таблица организаций'!AB195</f>
        <v>98</v>
      </c>
      <c r="N193" s="27">
        <f>'Рейтинговая таблица организаций'!AC195</f>
        <v>99</v>
      </c>
      <c r="O193" s="23">
        <f>'Рейтинговая таблица организаций'!AH195</f>
        <v>40</v>
      </c>
      <c r="P193" s="24">
        <f>'Рейтинговая таблица организаций'!AI195</f>
        <v>40</v>
      </c>
      <c r="Q193" s="24">
        <f>'Рейтинговая таблица организаций'!AJ195</f>
        <v>100</v>
      </c>
      <c r="R193" s="27">
        <f>'Рейтинговая таблица организаций'!AK195</f>
        <v>58</v>
      </c>
      <c r="S193" s="23">
        <f>'Рейтинговая таблица организаций'!AR195</f>
        <v>98</v>
      </c>
      <c r="T193" s="23">
        <f>'Рейтинговая таблица организаций'!AS195</f>
        <v>100</v>
      </c>
      <c r="U193" s="23">
        <f>'Рейтинговая таблица организаций'!AT195</f>
        <v>100</v>
      </c>
      <c r="V193" s="27">
        <f>'Рейтинговая таблица организаций'!AU195</f>
        <v>99.2</v>
      </c>
      <c r="W193" s="23">
        <f>'Рейтинговая таблица организаций'!BB195</f>
        <v>100</v>
      </c>
      <c r="X193" s="23">
        <f>'Рейтинговая таблица организаций'!BC195</f>
        <v>100</v>
      </c>
      <c r="Y193" s="23">
        <f>'Рейтинговая таблица организаций'!BD195</f>
        <v>98</v>
      </c>
      <c r="Z193" s="27">
        <f>'Рейтинговая таблица организаций'!BE195</f>
        <v>99</v>
      </c>
      <c r="AA193" s="28">
        <f>'Рейтинговая таблица организаций'!BF195</f>
        <v>90.97999999999999</v>
      </c>
    </row>
    <row r="194" spans="1:27">
      <c r="A194" s="25">
        <f>'бланки '!D198</f>
        <v>194</v>
      </c>
      <c r="B194" s="25" t="str">
        <f>'Рейтинговая таблица организаций'!B196</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4" s="25">
        <f>'Рейтинговая таблица организаций'!M196</f>
        <v>100</v>
      </c>
      <c r="D194" s="25">
        <f>'Рейтинговая таблица организаций'!N196</f>
        <v>100</v>
      </c>
      <c r="E194" s="23">
        <f>'Рейтинговая таблица организаций'!Q196</f>
        <v>100</v>
      </c>
      <c r="F194" s="23">
        <f>'Рейтинговая таблица организаций'!R196</f>
        <v>100</v>
      </c>
      <c r="G194" s="23">
        <f>'Рейтинговая таблица организаций'!O196</f>
        <v>100</v>
      </c>
      <c r="H194" s="23">
        <f>'Рейтинговая таблица организаций'!P196</f>
        <v>98</v>
      </c>
      <c r="I194" s="23">
        <f>'Рейтинговая таблица организаций'!S196</f>
        <v>99</v>
      </c>
      <c r="J194" s="27">
        <f>'Рейтинговая таблица организаций'!T196</f>
        <v>99.6</v>
      </c>
      <c r="K194" s="23">
        <f>'Рейтинговая таблица организаций'!Z196</f>
        <v>100</v>
      </c>
      <c r="L194" s="23">
        <f t="shared" si="2"/>
        <v>98.5</v>
      </c>
      <c r="M194" s="23">
        <f>'Рейтинговая таблица организаций'!AB196</f>
        <v>97</v>
      </c>
      <c r="N194" s="27">
        <f>'Рейтинговая таблица организаций'!AC196</f>
        <v>98.5</v>
      </c>
      <c r="O194" s="23">
        <f>'Рейтинговая таблица организаций'!AH196</f>
        <v>80</v>
      </c>
      <c r="P194" s="24">
        <f>'Рейтинговая таблица организаций'!AI196</f>
        <v>60</v>
      </c>
      <c r="Q194" s="24">
        <f>'Рейтинговая таблица организаций'!AJ196</f>
        <v>85</v>
      </c>
      <c r="R194" s="27">
        <f>'Рейтинговая таблица организаций'!AK196</f>
        <v>73.5</v>
      </c>
      <c r="S194" s="23">
        <f>'Рейтинговая таблица организаций'!AR196</f>
        <v>98</v>
      </c>
      <c r="T194" s="23">
        <f>'Рейтинговая таблица организаций'!AS196</f>
        <v>98</v>
      </c>
      <c r="U194" s="23">
        <f>'Рейтинговая таблица организаций'!AT196</f>
        <v>100</v>
      </c>
      <c r="V194" s="27">
        <f>'Рейтинговая таблица организаций'!AU196</f>
        <v>98.4</v>
      </c>
      <c r="W194" s="23">
        <f>'Рейтинговая таблица организаций'!BB196</f>
        <v>100</v>
      </c>
      <c r="X194" s="23">
        <f>'Рейтинговая таблица организаций'!BC196</f>
        <v>98</v>
      </c>
      <c r="Y194" s="23">
        <f>'Рейтинговая таблица организаций'!BD196</f>
        <v>97</v>
      </c>
      <c r="Z194" s="27">
        <f>'Рейтинговая таблица организаций'!BE196</f>
        <v>98.1</v>
      </c>
      <c r="AA194" s="28">
        <f>'Рейтинговая таблица организаций'!BF196</f>
        <v>93.62</v>
      </c>
    </row>
    <row r="195" spans="1:27">
      <c r="A195" s="25">
        <f>'бланки '!D199</f>
        <v>195</v>
      </c>
      <c r="B195" s="25" t="str">
        <f>'Рейтинговая таблица организаций'!B197</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5" s="25">
        <f>'Рейтинговая таблица организаций'!M197</f>
        <v>100</v>
      </c>
      <c r="D195" s="25">
        <f>'Рейтинговая таблица организаций'!N197</f>
        <v>87</v>
      </c>
      <c r="E195" s="23">
        <f>'Рейтинговая таблица организаций'!Q197</f>
        <v>93</v>
      </c>
      <c r="F195" s="23">
        <f>'Рейтинговая таблица организаций'!R197</f>
        <v>90</v>
      </c>
      <c r="G195" s="23">
        <f>'Рейтинговая таблица организаций'!O197</f>
        <v>96</v>
      </c>
      <c r="H195" s="23">
        <f>'Рейтинговая таблица организаций'!P197</f>
        <v>98</v>
      </c>
      <c r="I195" s="23">
        <f>'Рейтинговая таблица организаций'!S197</f>
        <v>97</v>
      </c>
      <c r="J195" s="27">
        <f>'Рейтинговая таблица организаций'!T197</f>
        <v>93.7</v>
      </c>
      <c r="K195" s="23">
        <f>'Рейтинговая таблица организаций'!Z197</f>
        <v>100</v>
      </c>
      <c r="L195" s="23">
        <f t="shared" ref="L195:L258" si="3">N195</f>
        <v>99.5</v>
      </c>
      <c r="M195" s="23">
        <f>'Рейтинговая таблица организаций'!AB197</f>
        <v>99</v>
      </c>
      <c r="N195" s="27">
        <f>'Рейтинговая таблица организаций'!AC197</f>
        <v>99.5</v>
      </c>
      <c r="O195" s="23">
        <f>'Рейтинговая таблица организаций'!AH197</f>
        <v>20</v>
      </c>
      <c r="P195" s="24">
        <f>'Рейтинговая таблица организаций'!AI197</f>
        <v>80</v>
      </c>
      <c r="Q195" s="24">
        <f>'Рейтинговая таблица организаций'!AJ197</f>
        <v>94</v>
      </c>
      <c r="R195" s="27">
        <f>'Рейтинговая таблица организаций'!AK197</f>
        <v>66.2</v>
      </c>
      <c r="S195" s="23">
        <f>'Рейтинговая таблица организаций'!AR197</f>
        <v>98</v>
      </c>
      <c r="T195" s="23">
        <f>'Рейтинговая таблица организаций'!AS197</f>
        <v>96</v>
      </c>
      <c r="U195" s="23">
        <f>'Рейтинговая таблица организаций'!AT197</f>
        <v>95</v>
      </c>
      <c r="V195" s="27">
        <f>'Рейтинговая таблица организаций'!AU197</f>
        <v>96.6</v>
      </c>
      <c r="W195" s="23">
        <f>'Рейтинговая таблица организаций'!BB197</f>
        <v>97</v>
      </c>
      <c r="X195" s="23">
        <f>'Рейтинговая таблица организаций'!BC197</f>
        <v>99</v>
      </c>
      <c r="Y195" s="23">
        <f>'Рейтинговая таблица организаций'!BD197</f>
        <v>99</v>
      </c>
      <c r="Z195" s="27">
        <f>'Рейтинговая таблица организаций'!BE197</f>
        <v>98.4</v>
      </c>
      <c r="AA195" s="28">
        <f>'Рейтинговая таблица организаций'!BF197</f>
        <v>90.88</v>
      </c>
    </row>
    <row r="196" spans="1:27">
      <c r="A196" s="25">
        <f>'бланки '!D200</f>
        <v>196</v>
      </c>
      <c r="B196" s="25" t="str">
        <f>'Рейтинговая таблица организаций'!B198</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6" s="25">
        <f>'Рейтинговая таблица организаций'!M198</f>
        <v>100</v>
      </c>
      <c r="D196" s="25">
        <f>'Рейтинговая таблица организаций'!N198</f>
        <v>100</v>
      </c>
      <c r="E196" s="23">
        <f>'Рейтинговая таблица организаций'!Q198</f>
        <v>100</v>
      </c>
      <c r="F196" s="23">
        <f>'Рейтинговая таблица организаций'!R198</f>
        <v>100</v>
      </c>
      <c r="G196" s="23">
        <f>'Рейтинговая таблица организаций'!O198</f>
        <v>100</v>
      </c>
      <c r="H196" s="23">
        <f>'Рейтинговая таблица организаций'!P198</f>
        <v>99</v>
      </c>
      <c r="I196" s="23">
        <f>'Рейтинговая таблица организаций'!S198</f>
        <v>99</v>
      </c>
      <c r="J196" s="27">
        <f>'Рейтинговая таблица организаций'!T198</f>
        <v>99.6</v>
      </c>
      <c r="K196" s="23">
        <f>'Рейтинговая таблица организаций'!Z198</f>
        <v>100</v>
      </c>
      <c r="L196" s="23">
        <f t="shared" si="3"/>
        <v>100</v>
      </c>
      <c r="M196" s="23">
        <f>'Рейтинговая таблица организаций'!AB198</f>
        <v>100</v>
      </c>
      <c r="N196" s="27">
        <f>'Рейтинговая таблица организаций'!AC198</f>
        <v>100</v>
      </c>
      <c r="O196" s="23">
        <f>'Рейтинговая таблица организаций'!AH198</f>
        <v>100</v>
      </c>
      <c r="P196" s="24">
        <f>'Рейтинговая таблица организаций'!AI198</f>
        <v>100</v>
      </c>
      <c r="Q196" s="24">
        <f>'Рейтинговая таблица организаций'!AJ198</f>
        <v>96</v>
      </c>
      <c r="R196" s="27">
        <f>'Рейтинговая таблица организаций'!AK198</f>
        <v>98.8</v>
      </c>
      <c r="S196" s="23">
        <f>'Рейтинговая таблица организаций'!AR198</f>
        <v>97</v>
      </c>
      <c r="T196" s="23">
        <f>'Рейтинговая таблица организаций'!AS198</f>
        <v>99</v>
      </c>
      <c r="U196" s="23">
        <f>'Рейтинговая таблица организаций'!AT198</f>
        <v>98</v>
      </c>
      <c r="V196" s="27">
        <f>'Рейтинговая таблица организаций'!AU198</f>
        <v>98</v>
      </c>
      <c r="W196" s="23">
        <f>'Рейтинговая таблица организаций'!BB198</f>
        <v>95</v>
      </c>
      <c r="X196" s="23">
        <f>'Рейтинговая таблица организаций'!BC198</f>
        <v>97</v>
      </c>
      <c r="Y196" s="23">
        <f>'Рейтинговая таблица организаций'!BD198</f>
        <v>96</v>
      </c>
      <c r="Z196" s="27">
        <f>'Рейтинговая таблица организаций'!BE198</f>
        <v>95.9</v>
      </c>
      <c r="AA196" s="28">
        <f>'Рейтинговая таблица организаций'!BF198</f>
        <v>98.46</v>
      </c>
    </row>
    <row r="197" spans="1:27">
      <c r="A197" s="25">
        <f>'бланки '!D201</f>
        <v>197</v>
      </c>
      <c r="B197" s="25" t="str">
        <f>'Рейтинговая таблица организаций'!B199</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7" s="25">
        <f>'Рейтинговая таблица организаций'!M199</f>
        <v>100</v>
      </c>
      <c r="D197" s="25">
        <f>'Рейтинговая таблица организаций'!N199</f>
        <v>71</v>
      </c>
      <c r="E197" s="23">
        <f>'Рейтинговая таблица организаций'!Q199</f>
        <v>85</v>
      </c>
      <c r="F197" s="23">
        <f>'Рейтинговая таблица организаций'!R199</f>
        <v>100</v>
      </c>
      <c r="G197" s="23">
        <f>'Рейтинговая таблица организаций'!O199</f>
        <v>100</v>
      </c>
      <c r="H197" s="23">
        <f>'Рейтинговая таблица организаций'!P199</f>
        <v>100</v>
      </c>
      <c r="I197" s="23">
        <f>'Рейтинговая таблица организаций'!S199</f>
        <v>100</v>
      </c>
      <c r="J197" s="27">
        <f>'Рейтинговая таблица организаций'!T199</f>
        <v>95.5</v>
      </c>
      <c r="K197" s="23">
        <f>'Рейтинговая таблица организаций'!Z199</f>
        <v>100</v>
      </c>
      <c r="L197" s="23">
        <f t="shared" si="3"/>
        <v>100</v>
      </c>
      <c r="M197" s="23">
        <f>'Рейтинговая таблица организаций'!AB199</f>
        <v>100</v>
      </c>
      <c r="N197" s="27">
        <f>'Рейтинговая таблица организаций'!AC199</f>
        <v>100</v>
      </c>
      <c r="O197" s="23">
        <f>'Рейтинговая таблица организаций'!AH199</f>
        <v>40</v>
      </c>
      <c r="P197" s="24">
        <f>'Рейтинговая таблица организаций'!AI199</f>
        <v>60</v>
      </c>
      <c r="Q197" s="24">
        <f>'Рейтинговая таблица организаций'!AJ199</f>
        <v>100</v>
      </c>
      <c r="R197" s="27">
        <f>'Рейтинговая таблица организаций'!AK199</f>
        <v>66</v>
      </c>
      <c r="S197" s="23">
        <f>'Рейтинговая таблица организаций'!AR199</f>
        <v>100</v>
      </c>
      <c r="T197" s="23">
        <f>'Рейтинговая таблица организаций'!AS199</f>
        <v>100</v>
      </c>
      <c r="U197" s="23">
        <f>'Рейтинговая таблица организаций'!AT199</f>
        <v>100</v>
      </c>
      <c r="V197" s="27">
        <f>'Рейтинговая таблица организаций'!AU199</f>
        <v>100</v>
      </c>
      <c r="W197" s="23">
        <f>'Рейтинговая таблица организаций'!BB199</f>
        <v>100</v>
      </c>
      <c r="X197" s="23">
        <f>'Рейтинговая таблица организаций'!BC199</f>
        <v>100</v>
      </c>
      <c r="Y197" s="23">
        <f>'Рейтинговая таблица организаций'!BD199</f>
        <v>100</v>
      </c>
      <c r="Z197" s="27">
        <f>'Рейтинговая таблица организаций'!BE199</f>
        <v>100</v>
      </c>
      <c r="AA197" s="28">
        <f>'Рейтинговая таблица организаций'!BF199</f>
        <v>92.3</v>
      </c>
    </row>
    <row r="198" spans="1:27">
      <c r="A198" s="25">
        <f>'бланки '!D202</f>
        <v>198</v>
      </c>
      <c r="B198" s="25" t="str">
        <f>'Рейтинговая таблица организаций'!B200</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198" s="25">
        <f>'Рейтинговая таблица организаций'!M200</f>
        <v>100</v>
      </c>
      <c r="D198" s="25">
        <f>'Рейтинговая таблица организаций'!N200</f>
        <v>98</v>
      </c>
      <c r="E198" s="23">
        <f>'Рейтинговая таблица организаций'!Q200</f>
        <v>99</v>
      </c>
      <c r="F198" s="23">
        <f>'Рейтинговая таблица организаций'!R200</f>
        <v>100</v>
      </c>
      <c r="G198" s="23">
        <f>'Рейтинговая таблица организаций'!O200</f>
        <v>100</v>
      </c>
      <c r="H198" s="23">
        <f>'Рейтинговая таблица организаций'!P200</f>
        <v>98</v>
      </c>
      <c r="I198" s="23">
        <f>'Рейтинговая таблица организаций'!S200</f>
        <v>99</v>
      </c>
      <c r="J198" s="27">
        <f>'Рейтинговая таблица организаций'!T200</f>
        <v>99.3</v>
      </c>
      <c r="K198" s="23">
        <f>'Рейтинговая таблица организаций'!Z200</f>
        <v>100</v>
      </c>
      <c r="L198" s="23">
        <f t="shared" si="3"/>
        <v>100</v>
      </c>
      <c r="M198" s="23">
        <f>'Рейтинговая таблица организаций'!AB200</f>
        <v>100</v>
      </c>
      <c r="N198" s="27">
        <f>'Рейтинговая таблица организаций'!AC200</f>
        <v>100</v>
      </c>
      <c r="O198" s="23">
        <f>'Рейтинговая таблица организаций'!AH200</f>
        <v>20</v>
      </c>
      <c r="P198" s="24">
        <f>'Рейтинговая таблица организаций'!AI200</f>
        <v>60</v>
      </c>
      <c r="Q198" s="24">
        <f>'Рейтинговая таблица организаций'!AJ200</f>
        <v>100</v>
      </c>
      <c r="R198" s="27">
        <f>'Рейтинговая таблица организаций'!AK200</f>
        <v>60</v>
      </c>
      <c r="S198" s="23">
        <f>'Рейтинговая таблица организаций'!AR200</f>
        <v>100</v>
      </c>
      <c r="T198" s="23">
        <f>'Рейтинговая таблица организаций'!AS200</f>
        <v>100</v>
      </c>
      <c r="U198" s="23">
        <f>'Рейтинговая таблица организаций'!AT200</f>
        <v>100</v>
      </c>
      <c r="V198" s="27">
        <f>'Рейтинговая таблица организаций'!AU200</f>
        <v>100</v>
      </c>
      <c r="W198" s="23">
        <f>'Рейтинговая таблица организаций'!BB200</f>
        <v>100</v>
      </c>
      <c r="X198" s="23">
        <f>'Рейтинговая таблица организаций'!BC200</f>
        <v>100</v>
      </c>
      <c r="Y198" s="23">
        <f>'Рейтинговая таблица организаций'!BD200</f>
        <v>100</v>
      </c>
      <c r="Z198" s="27">
        <f>'Рейтинговая таблица организаций'!BE200</f>
        <v>100</v>
      </c>
      <c r="AA198" s="28">
        <f>'Рейтинговая таблица организаций'!BF200</f>
        <v>91.86</v>
      </c>
    </row>
    <row r="199" spans="1:27">
      <c r="A199" s="25">
        <f>'бланки '!D203</f>
        <v>199</v>
      </c>
      <c r="B199" s="25" t="str">
        <f>'Рейтинговая таблица организаций'!B201</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199" s="25">
        <f>'Рейтинговая таблица организаций'!M201</f>
        <v>100</v>
      </c>
      <c r="D199" s="25">
        <f>'Рейтинговая таблица организаций'!N201</f>
        <v>100</v>
      </c>
      <c r="E199" s="23">
        <f>'Рейтинговая таблица организаций'!Q201</f>
        <v>100</v>
      </c>
      <c r="F199" s="23">
        <f>'Рейтинговая таблица организаций'!R201</f>
        <v>100</v>
      </c>
      <c r="G199" s="23">
        <f>'Рейтинговая таблица организаций'!O201</f>
        <v>100</v>
      </c>
      <c r="H199" s="23">
        <f>'Рейтинговая таблица организаций'!P201</f>
        <v>100</v>
      </c>
      <c r="I199" s="23">
        <f>'Рейтинговая таблица организаций'!S201</f>
        <v>100</v>
      </c>
      <c r="J199" s="27">
        <f>'Рейтинговая таблица организаций'!T201</f>
        <v>100</v>
      </c>
      <c r="K199" s="23">
        <f>'Рейтинговая таблица организаций'!Z201</f>
        <v>100</v>
      </c>
      <c r="L199" s="23">
        <f t="shared" si="3"/>
        <v>100</v>
      </c>
      <c r="M199" s="23">
        <f>'Рейтинговая таблица организаций'!AB201</f>
        <v>100</v>
      </c>
      <c r="N199" s="27">
        <f>'Рейтинговая таблица организаций'!AC201</f>
        <v>100</v>
      </c>
      <c r="O199" s="23">
        <f>'Рейтинговая таблица организаций'!AH201</f>
        <v>60</v>
      </c>
      <c r="P199" s="24">
        <f>'Рейтинговая таблица организаций'!AI201</f>
        <v>60</v>
      </c>
      <c r="Q199" s="24">
        <f>'Рейтинговая таблица организаций'!AJ201</f>
        <v>100</v>
      </c>
      <c r="R199" s="27">
        <f>'Рейтинговая таблица организаций'!AK201</f>
        <v>72</v>
      </c>
      <c r="S199" s="23">
        <f>'Рейтинговая таблица организаций'!AR201</f>
        <v>97</v>
      </c>
      <c r="T199" s="23">
        <f>'Рейтинговая таблица организаций'!AS201</f>
        <v>100</v>
      </c>
      <c r="U199" s="23">
        <f>'Рейтинговая таблица организаций'!AT201</f>
        <v>100</v>
      </c>
      <c r="V199" s="27">
        <f>'Рейтинговая таблица организаций'!AU201</f>
        <v>98.8</v>
      </c>
      <c r="W199" s="23">
        <f>'Рейтинговая таблица организаций'!BB201</f>
        <v>100</v>
      </c>
      <c r="X199" s="23">
        <f>'Рейтинговая таблица организаций'!BC201</f>
        <v>100</v>
      </c>
      <c r="Y199" s="23">
        <f>'Рейтинговая таблица организаций'!BD201</f>
        <v>100</v>
      </c>
      <c r="Z199" s="27">
        <f>'Рейтинговая таблица организаций'!BE201</f>
        <v>100</v>
      </c>
      <c r="AA199" s="28">
        <f>'Рейтинговая таблица организаций'!BF201</f>
        <v>94.16</v>
      </c>
    </row>
    <row r="200" spans="1:27">
      <c r="A200" s="25">
        <f>'бланки '!D204</f>
        <v>200</v>
      </c>
      <c r="B200" s="25" t="str">
        <f>'Рейтинговая таблица организаций'!B202</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0" s="25">
        <f>'Рейтинговая таблица организаций'!M202</f>
        <v>100</v>
      </c>
      <c r="D200" s="25">
        <f>'Рейтинговая таблица организаций'!N202</f>
        <v>100</v>
      </c>
      <c r="E200" s="23">
        <f>'Рейтинговая таблица организаций'!Q202</f>
        <v>100</v>
      </c>
      <c r="F200" s="23">
        <f>'Рейтинговая таблица организаций'!R202</f>
        <v>100</v>
      </c>
      <c r="G200" s="23">
        <f>'Рейтинговая таблица организаций'!O202</f>
        <v>100</v>
      </c>
      <c r="H200" s="23">
        <f>'Рейтинговая таблица организаций'!P202</f>
        <v>100</v>
      </c>
      <c r="I200" s="23">
        <f>'Рейтинговая таблица организаций'!S202</f>
        <v>100</v>
      </c>
      <c r="J200" s="27">
        <f>'Рейтинговая таблица организаций'!T202</f>
        <v>100</v>
      </c>
      <c r="K200" s="23">
        <f>'Рейтинговая таблица организаций'!Z202</f>
        <v>100</v>
      </c>
      <c r="L200" s="23">
        <f t="shared" si="3"/>
        <v>99</v>
      </c>
      <c r="M200" s="23">
        <f>'Рейтинговая таблица организаций'!AB202</f>
        <v>98</v>
      </c>
      <c r="N200" s="27">
        <f>'Рейтинговая таблица организаций'!AC202</f>
        <v>99</v>
      </c>
      <c r="O200" s="23">
        <f>'Рейтинговая таблица организаций'!AH202</f>
        <v>0</v>
      </c>
      <c r="P200" s="24">
        <f>'Рейтинговая таблица организаций'!AI202</f>
        <v>60</v>
      </c>
      <c r="Q200" s="24">
        <f>'Рейтинговая таблица организаций'!AJ202</f>
        <v>100</v>
      </c>
      <c r="R200" s="27">
        <f>'Рейтинговая таблица организаций'!AK202</f>
        <v>54</v>
      </c>
      <c r="S200" s="23">
        <f>'Рейтинговая таблица организаций'!AR202</f>
        <v>100</v>
      </c>
      <c r="T200" s="23">
        <f>'Рейтинговая таблица организаций'!AS202</f>
        <v>100</v>
      </c>
      <c r="U200" s="23">
        <f>'Рейтинговая таблица организаций'!AT202</f>
        <v>100</v>
      </c>
      <c r="V200" s="27">
        <f>'Рейтинговая таблица организаций'!AU202</f>
        <v>100</v>
      </c>
      <c r="W200" s="23">
        <f>'Рейтинговая таблица организаций'!BB202</f>
        <v>100</v>
      </c>
      <c r="X200" s="23">
        <f>'Рейтинговая таблица организаций'!BC202</f>
        <v>100</v>
      </c>
      <c r="Y200" s="23">
        <f>'Рейтинговая таблица организаций'!BD202</f>
        <v>100</v>
      </c>
      <c r="Z200" s="27">
        <f>'Рейтинговая таблица организаций'!BE202</f>
        <v>100</v>
      </c>
      <c r="AA200" s="28">
        <f>'Рейтинговая таблица организаций'!BF202</f>
        <v>90.6</v>
      </c>
    </row>
    <row r="201" spans="1:27">
      <c r="A201" s="25">
        <f>'бланки '!D205</f>
        <v>201</v>
      </c>
      <c r="B201" s="25" t="str">
        <f>'Рейтинговая таблица организаций'!B203</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1" s="25">
        <f>'Рейтинговая таблица организаций'!M203</f>
        <v>100</v>
      </c>
      <c r="D201" s="25">
        <f>'Рейтинговая таблица организаций'!N203</f>
        <v>83</v>
      </c>
      <c r="E201" s="23">
        <f>'Рейтинговая таблица организаций'!Q203</f>
        <v>91</v>
      </c>
      <c r="F201" s="23">
        <f>'Рейтинговая таблица организаций'!R203</f>
        <v>100</v>
      </c>
      <c r="G201" s="23">
        <f>'Рейтинговая таблица организаций'!O203</f>
        <v>100</v>
      </c>
      <c r="H201" s="23">
        <f>'Рейтинговая таблица организаций'!P203</f>
        <v>100</v>
      </c>
      <c r="I201" s="23">
        <f>'Рейтинговая таблица организаций'!S203</f>
        <v>100</v>
      </c>
      <c r="J201" s="27">
        <f>'Рейтинговая таблица организаций'!T203</f>
        <v>97.3</v>
      </c>
      <c r="K201" s="23">
        <f>'Рейтинговая таблица организаций'!Z203</f>
        <v>100</v>
      </c>
      <c r="L201" s="23">
        <f t="shared" si="3"/>
        <v>98.5</v>
      </c>
      <c r="M201" s="23">
        <f>'Рейтинговая таблица организаций'!AB203</f>
        <v>97</v>
      </c>
      <c r="N201" s="27">
        <f>'Рейтинговая таблица организаций'!AC203</f>
        <v>98.5</v>
      </c>
      <c r="O201" s="23">
        <f>'Рейтинговая таблица организаций'!AH203</f>
        <v>0</v>
      </c>
      <c r="P201" s="24">
        <f>'Рейтинговая таблица организаций'!AI203</f>
        <v>60</v>
      </c>
      <c r="Q201" s="24">
        <f>'Рейтинговая таблица организаций'!AJ203</f>
        <v>86</v>
      </c>
      <c r="R201" s="27">
        <f>'Рейтинговая таблица организаций'!AK203</f>
        <v>49.8</v>
      </c>
      <c r="S201" s="23">
        <f>'Рейтинговая таблица организаций'!AR203</f>
        <v>97</v>
      </c>
      <c r="T201" s="23">
        <f>'Рейтинговая таблица организаций'!AS203</f>
        <v>100</v>
      </c>
      <c r="U201" s="23">
        <f>'Рейтинговая таблица организаций'!AT203</f>
        <v>100</v>
      </c>
      <c r="V201" s="27">
        <f>'Рейтинговая таблица организаций'!AU203</f>
        <v>98.8</v>
      </c>
      <c r="W201" s="23">
        <f>'Рейтинговая таблица организаций'!BB203</f>
        <v>97</v>
      </c>
      <c r="X201" s="23">
        <f>'Рейтинговая таблица организаций'!BC203</f>
        <v>100</v>
      </c>
      <c r="Y201" s="23">
        <f>'Рейтинговая таблица организаций'!BD203</f>
        <v>100</v>
      </c>
      <c r="Z201" s="27">
        <f>'Рейтинговая таблица организаций'!BE203</f>
        <v>99.1</v>
      </c>
      <c r="AA201" s="28">
        <f>'Рейтинговая таблица организаций'!BF203</f>
        <v>88.7</v>
      </c>
    </row>
    <row r="202" spans="1:27">
      <c r="A202" s="25">
        <f>'бланки '!D206</f>
        <v>202</v>
      </c>
      <c r="B202" s="25" t="str">
        <f>'Рейтинговая таблица организаций'!B204</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2" s="25">
        <f>'Рейтинговая таблица организаций'!M204</f>
        <v>100</v>
      </c>
      <c r="D202" s="25">
        <f>'Рейтинговая таблица организаций'!N204</f>
        <v>98</v>
      </c>
      <c r="E202" s="23">
        <f>'Рейтинговая таблица организаций'!Q204</f>
        <v>99</v>
      </c>
      <c r="F202" s="23">
        <f>'Рейтинговая таблица организаций'!R204</f>
        <v>100</v>
      </c>
      <c r="G202" s="23">
        <f>'Рейтинговая таблица организаций'!O204</f>
        <v>100</v>
      </c>
      <c r="H202" s="23">
        <f>'Рейтинговая таблица организаций'!P204</f>
        <v>100</v>
      </c>
      <c r="I202" s="23">
        <f>'Рейтинговая таблица организаций'!S204</f>
        <v>100</v>
      </c>
      <c r="J202" s="27">
        <f>'Рейтинговая таблица организаций'!T204</f>
        <v>99.7</v>
      </c>
      <c r="K202" s="23">
        <f>'Рейтинговая таблица организаций'!Z204</f>
        <v>100</v>
      </c>
      <c r="L202" s="23">
        <f t="shared" si="3"/>
        <v>100</v>
      </c>
      <c r="M202" s="23">
        <f>'Рейтинговая таблица организаций'!AB204</f>
        <v>100</v>
      </c>
      <c r="N202" s="27">
        <f>'Рейтинговая таблица организаций'!AC204</f>
        <v>100</v>
      </c>
      <c r="O202" s="23">
        <f>'Рейтинговая таблица организаций'!AH204</f>
        <v>40</v>
      </c>
      <c r="P202" s="24">
        <f>'Рейтинговая таблица организаций'!AI204</f>
        <v>100</v>
      </c>
      <c r="Q202" s="24">
        <f>'Рейтинговая таблица организаций'!AJ204</f>
        <v>100</v>
      </c>
      <c r="R202" s="27">
        <f>'Рейтинговая таблица организаций'!AK204</f>
        <v>82</v>
      </c>
      <c r="S202" s="23">
        <f>'Рейтинговая таблица организаций'!AR204</f>
        <v>100</v>
      </c>
      <c r="T202" s="23">
        <f>'Рейтинговая таблица организаций'!AS204</f>
        <v>100</v>
      </c>
      <c r="U202" s="23">
        <f>'Рейтинговая таблица организаций'!AT204</f>
        <v>100</v>
      </c>
      <c r="V202" s="27">
        <f>'Рейтинговая таблица организаций'!AU204</f>
        <v>100</v>
      </c>
      <c r="W202" s="23">
        <f>'Рейтинговая таблица организаций'!BB204</f>
        <v>98</v>
      </c>
      <c r="X202" s="23">
        <f>'Рейтинговая таблица организаций'!BC204</f>
        <v>100</v>
      </c>
      <c r="Y202" s="23">
        <f>'Рейтинговая таблица организаций'!BD204</f>
        <v>98</v>
      </c>
      <c r="Z202" s="27">
        <f>'Рейтинговая таблица организаций'!BE204</f>
        <v>98.4</v>
      </c>
      <c r="AA202" s="28">
        <f>'Рейтинговая таблица организаций'!BF204</f>
        <v>96.02000000000001</v>
      </c>
    </row>
    <row r="203" spans="1:27">
      <c r="A203" s="25">
        <f>'бланки '!D207</f>
        <v>203</v>
      </c>
      <c r="B203" s="25" t="str">
        <f>'Рейтинговая таблица организаций'!B205</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3" s="25">
        <f>'Рейтинговая таблица организаций'!M205</f>
        <v>100</v>
      </c>
      <c r="D203" s="25">
        <f>'Рейтинговая таблица организаций'!N205</f>
        <v>100</v>
      </c>
      <c r="E203" s="23">
        <f>'Рейтинговая таблица организаций'!Q205</f>
        <v>100</v>
      </c>
      <c r="F203" s="23">
        <f>'Рейтинговая таблица организаций'!R205</f>
        <v>100</v>
      </c>
      <c r="G203" s="23">
        <f>'Рейтинговая таблица организаций'!O205</f>
        <v>100</v>
      </c>
      <c r="H203" s="23">
        <f>'Рейтинговая таблица организаций'!P205</f>
        <v>97</v>
      </c>
      <c r="I203" s="23">
        <f>'Рейтинговая таблица организаций'!S205</f>
        <v>98</v>
      </c>
      <c r="J203" s="27">
        <f>'Рейтинговая таблица организаций'!T205</f>
        <v>99.2</v>
      </c>
      <c r="K203" s="23">
        <f>'Рейтинговая таблица организаций'!Z205</f>
        <v>100</v>
      </c>
      <c r="L203" s="23">
        <f t="shared" si="3"/>
        <v>99</v>
      </c>
      <c r="M203" s="23">
        <f>'Рейтинговая таблица организаций'!AB205</f>
        <v>98</v>
      </c>
      <c r="N203" s="27">
        <f>'Рейтинговая таблица организаций'!AC205</f>
        <v>99</v>
      </c>
      <c r="O203" s="23">
        <f>'Рейтинговая таблица организаций'!AH205</f>
        <v>40</v>
      </c>
      <c r="P203" s="24">
        <f>'Рейтинговая таблица организаций'!AI205</f>
        <v>60</v>
      </c>
      <c r="Q203" s="24">
        <f>'Рейтинговая таблица организаций'!AJ205</f>
        <v>100</v>
      </c>
      <c r="R203" s="27">
        <f>'Рейтинговая таблица организаций'!AK205</f>
        <v>66</v>
      </c>
      <c r="S203" s="23">
        <f>'Рейтинговая таблица организаций'!AR205</f>
        <v>98</v>
      </c>
      <c r="T203" s="23">
        <f>'Рейтинговая таблица организаций'!AS205</f>
        <v>100</v>
      </c>
      <c r="U203" s="23">
        <f>'Рейтинговая таблица организаций'!AT205</f>
        <v>100</v>
      </c>
      <c r="V203" s="27">
        <f>'Рейтинговая таблица организаций'!AU205</f>
        <v>99.2</v>
      </c>
      <c r="W203" s="23">
        <f>'Рейтинговая таблица организаций'!BB205</f>
        <v>100</v>
      </c>
      <c r="X203" s="23">
        <f>'Рейтинговая таблица организаций'!BC205</f>
        <v>98</v>
      </c>
      <c r="Y203" s="23">
        <f>'Рейтинговая таблица организаций'!BD205</f>
        <v>100</v>
      </c>
      <c r="Z203" s="27">
        <f>'Рейтинговая таблица организаций'!BE205</f>
        <v>99.6</v>
      </c>
      <c r="AA203" s="28">
        <f>'Рейтинговая таблица организаций'!BF205</f>
        <v>92.6</v>
      </c>
    </row>
    <row r="204" spans="1:27">
      <c r="A204" s="25">
        <f>'бланки '!D208</f>
        <v>204</v>
      </c>
      <c r="B204" s="25" t="str">
        <f>'Рейтинговая таблица организаций'!B206</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4" s="25">
        <f>'Рейтинговая таблица организаций'!M206</f>
        <v>100</v>
      </c>
      <c r="D204" s="25">
        <f>'Рейтинговая таблица организаций'!N206</f>
        <v>100</v>
      </c>
      <c r="E204" s="23">
        <f>'Рейтинговая таблица организаций'!Q206</f>
        <v>100</v>
      </c>
      <c r="F204" s="23">
        <f>'Рейтинговая таблица организаций'!R206</f>
        <v>100</v>
      </c>
      <c r="G204" s="23">
        <f>'Рейтинговая таблица организаций'!O206</f>
        <v>99</v>
      </c>
      <c r="H204" s="23">
        <f>'Рейтинговая таблица организаций'!P206</f>
        <v>96</v>
      </c>
      <c r="I204" s="23">
        <f>'Рейтинговая таблица организаций'!S206</f>
        <v>97</v>
      </c>
      <c r="J204" s="27">
        <f>'Рейтинговая таблица организаций'!T206</f>
        <v>98.8</v>
      </c>
      <c r="K204" s="23">
        <f>'Рейтинговая таблица организаций'!Z206</f>
        <v>100</v>
      </c>
      <c r="L204" s="23">
        <f t="shared" si="3"/>
        <v>97.5</v>
      </c>
      <c r="M204" s="23">
        <f>'Рейтинговая таблица организаций'!AB206</f>
        <v>95</v>
      </c>
      <c r="N204" s="27">
        <f>'Рейтинговая таблица организаций'!AC206</f>
        <v>97.5</v>
      </c>
      <c r="O204" s="23">
        <f>'Рейтинговая таблица организаций'!AH206</f>
        <v>80</v>
      </c>
      <c r="P204" s="24">
        <f>'Рейтинговая таблица организаций'!AI206</f>
        <v>100</v>
      </c>
      <c r="Q204" s="24">
        <f>'Рейтинговая таблица организаций'!AJ206</f>
        <v>96</v>
      </c>
      <c r="R204" s="27">
        <f>'Рейтинговая таблица организаций'!AK206</f>
        <v>92.8</v>
      </c>
      <c r="S204" s="23">
        <f>'Рейтинговая таблица организаций'!AR206</f>
        <v>99</v>
      </c>
      <c r="T204" s="23">
        <f>'Рейтинговая таблица организаций'!AS206</f>
        <v>100</v>
      </c>
      <c r="U204" s="23">
        <f>'Рейтинговая таблица организаций'!AT206</f>
        <v>99</v>
      </c>
      <c r="V204" s="27">
        <f>'Рейтинговая таблица организаций'!AU206</f>
        <v>99.4</v>
      </c>
      <c r="W204" s="23">
        <f>'Рейтинговая таблица организаций'!BB206</f>
        <v>97</v>
      </c>
      <c r="X204" s="23">
        <f>'Рейтинговая таблица организаций'!BC206</f>
        <v>100</v>
      </c>
      <c r="Y204" s="23">
        <f>'Рейтинговая таблица организаций'!BD206</f>
        <v>98</v>
      </c>
      <c r="Z204" s="27">
        <f>'Рейтинговая таблица организаций'!BE206</f>
        <v>98.1</v>
      </c>
      <c r="AA204" s="28">
        <f>'Рейтинговая таблица организаций'!BF206</f>
        <v>97.320000000000007</v>
      </c>
    </row>
    <row r="205" spans="1:27">
      <c r="A205" s="25">
        <f>'бланки '!D209</f>
        <v>205</v>
      </c>
      <c r="B205" s="25" t="str">
        <f>'Рейтинговая таблица организаций'!B207</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5" s="25">
        <f>'Рейтинговая таблица организаций'!M207</f>
        <v>100</v>
      </c>
      <c r="D205" s="25">
        <f>'Рейтинговая таблица организаций'!N207</f>
        <v>95</v>
      </c>
      <c r="E205" s="23">
        <f>'Рейтинговая таблица организаций'!Q207</f>
        <v>97</v>
      </c>
      <c r="F205" s="23">
        <f>'Рейтинговая таблица организаций'!R207</f>
        <v>100</v>
      </c>
      <c r="G205" s="23">
        <f>'Рейтинговая таблица организаций'!O207</f>
        <v>99</v>
      </c>
      <c r="H205" s="23">
        <f>'Рейтинговая таблица организаций'!P207</f>
        <v>100</v>
      </c>
      <c r="I205" s="23">
        <f>'Рейтинговая таблица организаций'!S207</f>
        <v>99</v>
      </c>
      <c r="J205" s="27">
        <f>'Рейтинговая таблица организаций'!T207</f>
        <v>98.7</v>
      </c>
      <c r="K205" s="23">
        <f>'Рейтинговая таблица организаций'!Z207</f>
        <v>100</v>
      </c>
      <c r="L205" s="23">
        <f t="shared" si="3"/>
        <v>98</v>
      </c>
      <c r="M205" s="23">
        <f>'Рейтинговая таблица организаций'!AB207</f>
        <v>96</v>
      </c>
      <c r="N205" s="27">
        <f>'Рейтинговая таблица организаций'!AC207</f>
        <v>98</v>
      </c>
      <c r="O205" s="23">
        <f>'Рейтинговая таблица организаций'!AH207</f>
        <v>40</v>
      </c>
      <c r="P205" s="24">
        <f>'Рейтинговая таблица организаций'!AI207</f>
        <v>100</v>
      </c>
      <c r="Q205" s="24">
        <f>'Рейтинговая таблица организаций'!AJ207</f>
        <v>98</v>
      </c>
      <c r="R205" s="27">
        <f>'Рейтинговая таблица организаций'!AK207</f>
        <v>81.400000000000006</v>
      </c>
      <c r="S205" s="23">
        <f>'Рейтинговая таблица организаций'!AR207</f>
        <v>97</v>
      </c>
      <c r="T205" s="23">
        <f>'Рейтинговая таблица организаций'!AS207</f>
        <v>97</v>
      </c>
      <c r="U205" s="23">
        <f>'Рейтинговая таблица организаций'!AT207</f>
        <v>98</v>
      </c>
      <c r="V205" s="27">
        <f>'Рейтинговая таблица организаций'!AU207</f>
        <v>97.2</v>
      </c>
      <c r="W205" s="23">
        <f>'Рейтинговая таблица организаций'!BB207</f>
        <v>100</v>
      </c>
      <c r="X205" s="23">
        <f>'Рейтинговая таблица организаций'!BC207</f>
        <v>98</v>
      </c>
      <c r="Y205" s="23">
        <f>'Рейтинговая таблица организаций'!BD207</f>
        <v>99</v>
      </c>
      <c r="Z205" s="27">
        <f>'Рейтинговая таблица организаций'!BE207</f>
        <v>99.1</v>
      </c>
      <c r="AA205" s="28">
        <f>'Рейтинговая таблица организаций'!BF207</f>
        <v>94.88</v>
      </c>
    </row>
    <row r="206" spans="1:27">
      <c r="A206" s="25">
        <f>'бланки '!D210</f>
        <v>206</v>
      </c>
      <c r="B206" s="25" t="str">
        <f>'Рейтинговая таблица организаций'!B208</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6" s="25">
        <f>'Рейтинговая таблица организаций'!M208</f>
        <v>100</v>
      </c>
      <c r="D206" s="25">
        <f>'Рейтинговая таблица организаций'!N208</f>
        <v>95</v>
      </c>
      <c r="E206" s="23">
        <f>'Рейтинговая таблица организаций'!Q208</f>
        <v>97</v>
      </c>
      <c r="F206" s="23">
        <f>'Рейтинговая таблица организаций'!R208</f>
        <v>100</v>
      </c>
      <c r="G206" s="23">
        <f>'Рейтинговая таблица организаций'!O208</f>
        <v>96</v>
      </c>
      <c r="H206" s="23">
        <f>'Рейтинговая таблица организаций'!P208</f>
        <v>96</v>
      </c>
      <c r="I206" s="23">
        <f>'Рейтинговая таблица организаций'!S208</f>
        <v>96</v>
      </c>
      <c r="J206" s="27">
        <f>'Рейтинговая таблица организаций'!T208</f>
        <v>97.5</v>
      </c>
      <c r="K206" s="23">
        <f>'Рейтинговая таблица организаций'!Z208</f>
        <v>100</v>
      </c>
      <c r="L206" s="23">
        <f t="shared" si="3"/>
        <v>99.5</v>
      </c>
      <c r="M206" s="23">
        <f>'Рейтинговая таблица организаций'!AB208</f>
        <v>99</v>
      </c>
      <c r="N206" s="27">
        <f>'Рейтинговая таблица организаций'!AC208</f>
        <v>99.5</v>
      </c>
      <c r="O206" s="23">
        <f>'Рейтинговая таблица организаций'!AH208</f>
        <v>20</v>
      </c>
      <c r="P206" s="24">
        <f>'Рейтинговая таблица организаций'!AI208</f>
        <v>80</v>
      </c>
      <c r="Q206" s="24">
        <f>'Рейтинговая таблица организаций'!AJ208</f>
        <v>100</v>
      </c>
      <c r="R206" s="27">
        <f>'Рейтинговая таблица организаций'!AK208</f>
        <v>68</v>
      </c>
      <c r="S206" s="23">
        <f>'Рейтинговая таблица организаций'!AR208</f>
        <v>96</v>
      </c>
      <c r="T206" s="23">
        <f>'Рейтинговая таблица организаций'!AS208</f>
        <v>100</v>
      </c>
      <c r="U206" s="23">
        <f>'Рейтинговая таблица организаций'!AT208</f>
        <v>98</v>
      </c>
      <c r="V206" s="27">
        <f>'Рейтинговая таблица организаций'!AU208</f>
        <v>98</v>
      </c>
      <c r="W206" s="23">
        <f>'Рейтинговая таблица организаций'!BB208</f>
        <v>98</v>
      </c>
      <c r="X206" s="23">
        <f>'Рейтинговая таблица организаций'!BC208</f>
        <v>97</v>
      </c>
      <c r="Y206" s="23">
        <f>'Рейтинговая таблица организаций'!BD208</f>
        <v>100</v>
      </c>
      <c r="Z206" s="27">
        <f>'Рейтинговая таблица организаций'!BE208</f>
        <v>98.8</v>
      </c>
      <c r="AA206" s="28">
        <f>'Рейтинговая таблица организаций'!BF208</f>
        <v>92.36</v>
      </c>
    </row>
    <row r="207" spans="1:27">
      <c r="A207" s="25">
        <f>'бланки '!D211</f>
        <v>207</v>
      </c>
      <c r="B207" s="25" t="str">
        <f>'Рейтинговая таблица организаций'!B209</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7" s="25">
        <f>'Рейтинговая таблица организаций'!M209</f>
        <v>100</v>
      </c>
      <c r="D207" s="25">
        <f>'Рейтинговая таблица организаций'!N209</f>
        <v>98</v>
      </c>
      <c r="E207" s="23">
        <f>'Рейтинговая таблица организаций'!Q209</f>
        <v>99</v>
      </c>
      <c r="F207" s="23">
        <f>'Рейтинговая таблица организаций'!R209</f>
        <v>100</v>
      </c>
      <c r="G207" s="23">
        <f>'Рейтинговая таблица организаций'!O209</f>
        <v>100</v>
      </c>
      <c r="H207" s="23">
        <f>'Рейтинговая таблица организаций'!P209</f>
        <v>100</v>
      </c>
      <c r="I207" s="23">
        <f>'Рейтинговая таблица организаций'!S209</f>
        <v>100</v>
      </c>
      <c r="J207" s="27">
        <f>'Рейтинговая таблица организаций'!T209</f>
        <v>99.7</v>
      </c>
      <c r="K207" s="23">
        <f>'Рейтинговая таблица организаций'!Z209</f>
        <v>100</v>
      </c>
      <c r="L207" s="23">
        <f t="shared" si="3"/>
        <v>100</v>
      </c>
      <c r="M207" s="23">
        <f>'Рейтинговая таблица организаций'!AB209</f>
        <v>100</v>
      </c>
      <c r="N207" s="27">
        <f>'Рейтинговая таблица организаций'!AC209</f>
        <v>100</v>
      </c>
      <c r="O207" s="23">
        <f>'Рейтинговая таблица организаций'!AH209</f>
        <v>20</v>
      </c>
      <c r="P207" s="24">
        <f>'Рейтинговая таблица организаций'!AI209</f>
        <v>60</v>
      </c>
      <c r="Q207" s="24">
        <f>'Рейтинговая таблица организаций'!AJ209</f>
        <v>100</v>
      </c>
      <c r="R207" s="27">
        <f>'Рейтинговая таблица организаций'!AK209</f>
        <v>60</v>
      </c>
      <c r="S207" s="23">
        <f>'Рейтинговая таблица организаций'!AR209</f>
        <v>100</v>
      </c>
      <c r="T207" s="23">
        <f>'Рейтинговая таблица организаций'!AS209</f>
        <v>100</v>
      </c>
      <c r="U207" s="23">
        <f>'Рейтинговая таблица организаций'!AT209</f>
        <v>100</v>
      </c>
      <c r="V207" s="27">
        <f>'Рейтинговая таблица организаций'!AU209</f>
        <v>100</v>
      </c>
      <c r="W207" s="23">
        <f>'Рейтинговая таблица организаций'!BB209</f>
        <v>100</v>
      </c>
      <c r="X207" s="23">
        <f>'Рейтинговая таблица организаций'!BC209</f>
        <v>100</v>
      </c>
      <c r="Y207" s="23">
        <f>'Рейтинговая таблица организаций'!BD209</f>
        <v>100</v>
      </c>
      <c r="Z207" s="27">
        <f>'Рейтинговая таблица организаций'!BE209</f>
        <v>100</v>
      </c>
      <c r="AA207" s="28">
        <f>'Рейтинговая таблица организаций'!BF209</f>
        <v>91.94</v>
      </c>
    </row>
    <row r="208" spans="1:27">
      <c r="A208" s="25">
        <f>'бланки '!D212</f>
        <v>208</v>
      </c>
      <c r="B208" s="25" t="str">
        <f>'Рейтинговая таблица организаций'!B210</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08" s="25">
        <f>'Рейтинговая таблица организаций'!M210</f>
        <v>100</v>
      </c>
      <c r="D208" s="25">
        <f>'Рейтинговая таблица организаций'!N210</f>
        <v>93</v>
      </c>
      <c r="E208" s="23">
        <f>'Рейтинговая таблица организаций'!Q210</f>
        <v>96</v>
      </c>
      <c r="F208" s="23">
        <f>'Рейтинговая таблица организаций'!R210</f>
        <v>100</v>
      </c>
      <c r="G208" s="23">
        <f>'Рейтинговая таблица организаций'!O210</f>
        <v>99</v>
      </c>
      <c r="H208" s="23">
        <f>'Рейтинговая таблица организаций'!P210</f>
        <v>98</v>
      </c>
      <c r="I208" s="23">
        <f>'Рейтинговая таблица организаций'!S210</f>
        <v>98</v>
      </c>
      <c r="J208" s="27">
        <f>'Рейтинговая таблица организаций'!T210</f>
        <v>98</v>
      </c>
      <c r="K208" s="23">
        <f>'Рейтинговая таблица организаций'!Z210</f>
        <v>100</v>
      </c>
      <c r="L208" s="23">
        <f t="shared" si="3"/>
        <v>98</v>
      </c>
      <c r="M208" s="23">
        <f>'Рейтинговая таблица организаций'!AB210</f>
        <v>96</v>
      </c>
      <c r="N208" s="27">
        <f>'Рейтинговая таблица организаций'!AC210</f>
        <v>98</v>
      </c>
      <c r="O208" s="23">
        <f>'Рейтинговая таблица организаций'!AH210</f>
        <v>0</v>
      </c>
      <c r="P208" s="24">
        <f>'Рейтинговая таблица организаций'!AI210</f>
        <v>60</v>
      </c>
      <c r="Q208" s="24">
        <f>'Рейтинговая таблица организаций'!AJ210</f>
        <v>92</v>
      </c>
      <c r="R208" s="27">
        <f>'Рейтинговая таблица организаций'!AK210</f>
        <v>51.6</v>
      </c>
      <c r="S208" s="23">
        <f>'Рейтинговая таблица организаций'!AR210</f>
        <v>98</v>
      </c>
      <c r="T208" s="23">
        <f>'Рейтинговая таблица организаций'!AS210</f>
        <v>98</v>
      </c>
      <c r="U208" s="23">
        <f>'Рейтинговая таблица организаций'!AT210</f>
        <v>99</v>
      </c>
      <c r="V208" s="27">
        <f>'Рейтинговая таблица организаций'!AU210</f>
        <v>98.2</v>
      </c>
      <c r="W208" s="23">
        <f>'Рейтинговая таблица организаций'!BB210</f>
        <v>99</v>
      </c>
      <c r="X208" s="23">
        <f>'Рейтинговая таблица организаций'!BC210</f>
        <v>99</v>
      </c>
      <c r="Y208" s="23">
        <f>'Рейтинговая таблица организаций'!BD210</f>
        <v>97</v>
      </c>
      <c r="Z208" s="27">
        <f>'Рейтинговая таблица организаций'!BE210</f>
        <v>98</v>
      </c>
      <c r="AA208" s="28">
        <f>'Рейтинговая таблица организаций'!BF210</f>
        <v>88.76</v>
      </c>
    </row>
    <row r="209" spans="1:27">
      <c r="A209" s="25">
        <f>'бланки '!D213</f>
        <v>209</v>
      </c>
      <c r="B209" s="25" t="str">
        <f>'Рейтинговая таблица организаций'!B211</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09" s="25">
        <f>'Рейтинговая таблица организаций'!M211</f>
        <v>100</v>
      </c>
      <c r="D209" s="25">
        <f>'Рейтинговая таблица организаций'!N211</f>
        <v>100</v>
      </c>
      <c r="E209" s="23">
        <f>'Рейтинговая таблица организаций'!Q211</f>
        <v>100</v>
      </c>
      <c r="F209" s="23">
        <f>'Рейтинговая таблица организаций'!R211</f>
        <v>100</v>
      </c>
      <c r="G209" s="23">
        <f>'Рейтинговая таблица организаций'!O211</f>
        <v>100</v>
      </c>
      <c r="H209" s="23">
        <f>'Рейтинговая таблица организаций'!P211</f>
        <v>100</v>
      </c>
      <c r="I209" s="23">
        <f>'Рейтинговая таблица организаций'!S211</f>
        <v>100</v>
      </c>
      <c r="J209" s="27">
        <f>'Рейтинговая таблица организаций'!T211</f>
        <v>100</v>
      </c>
      <c r="K209" s="23">
        <f>'Рейтинговая таблица организаций'!Z211</f>
        <v>100</v>
      </c>
      <c r="L209" s="23">
        <f t="shared" si="3"/>
        <v>98.5</v>
      </c>
      <c r="M209" s="23">
        <f>'Рейтинговая таблица организаций'!AB211</f>
        <v>97</v>
      </c>
      <c r="N209" s="27">
        <f>'Рейтинговая таблица организаций'!AC211</f>
        <v>98.5</v>
      </c>
      <c r="O209" s="23">
        <f>'Рейтинговая таблица организаций'!AH211</f>
        <v>40</v>
      </c>
      <c r="P209" s="24">
        <f>'Рейтинговая таблица организаций'!AI211</f>
        <v>80</v>
      </c>
      <c r="Q209" s="24">
        <f>'Рейтинговая таблица организаций'!AJ211</f>
        <v>100</v>
      </c>
      <c r="R209" s="27">
        <f>'Рейтинговая таблица организаций'!AK211</f>
        <v>74</v>
      </c>
      <c r="S209" s="23">
        <f>'Рейтинговая таблица организаций'!AR211</f>
        <v>96</v>
      </c>
      <c r="T209" s="23">
        <f>'Рейтинговая таблица организаций'!AS211</f>
        <v>99</v>
      </c>
      <c r="U209" s="23">
        <f>'Рейтинговая таблица организаций'!AT211</f>
        <v>100</v>
      </c>
      <c r="V209" s="27">
        <f>'Рейтинговая таблица организаций'!AU211</f>
        <v>98</v>
      </c>
      <c r="W209" s="23">
        <f>'Рейтинговая таблица организаций'!BB211</f>
        <v>97</v>
      </c>
      <c r="X209" s="23">
        <f>'Рейтинговая таблица организаций'!BC211</f>
        <v>97</v>
      </c>
      <c r="Y209" s="23">
        <f>'Рейтинговая таблица организаций'!BD211</f>
        <v>97</v>
      </c>
      <c r="Z209" s="27">
        <f>'Рейтинговая таблица организаций'!BE211</f>
        <v>97</v>
      </c>
      <c r="AA209" s="28">
        <f>'Рейтинговая таблица организаций'!BF211</f>
        <v>93.5</v>
      </c>
    </row>
    <row r="210" spans="1:27">
      <c r="A210" s="25">
        <f>'бланки '!D214</f>
        <v>210</v>
      </c>
      <c r="B210" s="25" t="str">
        <f>'Рейтинговая таблица организаций'!B212</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0" s="25">
        <f>'Рейтинговая таблица организаций'!M212</f>
        <v>100</v>
      </c>
      <c r="D210" s="25">
        <f>'Рейтинговая таблица организаций'!N212</f>
        <v>100</v>
      </c>
      <c r="E210" s="23">
        <f>'Рейтинговая таблица организаций'!Q212</f>
        <v>100</v>
      </c>
      <c r="F210" s="23">
        <f>'Рейтинговая таблица организаций'!R212</f>
        <v>100</v>
      </c>
      <c r="G210" s="23">
        <f>'Рейтинговая таблица организаций'!O212</f>
        <v>100</v>
      </c>
      <c r="H210" s="23">
        <f>'Рейтинговая таблица организаций'!P212</f>
        <v>100</v>
      </c>
      <c r="I210" s="23">
        <f>'Рейтинговая таблица организаций'!S212</f>
        <v>100</v>
      </c>
      <c r="J210" s="27">
        <f>'Рейтинговая таблица организаций'!T212</f>
        <v>100</v>
      </c>
      <c r="K210" s="23">
        <f>'Рейтинговая таблица организаций'!Z212</f>
        <v>100</v>
      </c>
      <c r="L210" s="23">
        <f t="shared" si="3"/>
        <v>98</v>
      </c>
      <c r="M210" s="23">
        <f>'Рейтинговая таблица организаций'!AB212</f>
        <v>96</v>
      </c>
      <c r="N210" s="27">
        <f>'Рейтинговая таблица организаций'!AC212</f>
        <v>98</v>
      </c>
      <c r="O210" s="23">
        <f>'Рейтинговая таблица организаций'!AH212</f>
        <v>20</v>
      </c>
      <c r="P210" s="24">
        <f>'Рейтинговая таблица организаций'!AI212</f>
        <v>60</v>
      </c>
      <c r="Q210" s="24">
        <f>'Рейтинговая таблица организаций'!AJ212</f>
        <v>100</v>
      </c>
      <c r="R210" s="27">
        <f>'Рейтинговая таблица организаций'!AK212</f>
        <v>60</v>
      </c>
      <c r="S210" s="23">
        <f>'Рейтинговая таблица организаций'!AR212</f>
        <v>100</v>
      </c>
      <c r="T210" s="23">
        <f>'Рейтинговая таблица организаций'!AS212</f>
        <v>100</v>
      </c>
      <c r="U210" s="23">
        <f>'Рейтинговая таблица организаций'!AT212</f>
        <v>100</v>
      </c>
      <c r="V210" s="27">
        <f>'Рейтинговая таблица организаций'!AU212</f>
        <v>100</v>
      </c>
      <c r="W210" s="23">
        <f>'Рейтинговая таблица организаций'!BB212</f>
        <v>100</v>
      </c>
      <c r="X210" s="23">
        <f>'Рейтинговая таблица организаций'!BC212</f>
        <v>100</v>
      </c>
      <c r="Y210" s="23">
        <f>'Рейтинговая таблица организаций'!BD212</f>
        <v>100</v>
      </c>
      <c r="Z210" s="27">
        <f>'Рейтинговая таблица организаций'!BE212</f>
        <v>100</v>
      </c>
      <c r="AA210" s="28">
        <f>'Рейтинговая таблица организаций'!BF212</f>
        <v>91.6</v>
      </c>
    </row>
    <row r="211" spans="1:27">
      <c r="A211" s="25">
        <f>'бланки '!D215</f>
        <v>211</v>
      </c>
      <c r="B211" s="25" t="str">
        <f>'Рейтинговая таблица организаций'!B213</f>
        <v>Муниципальное бюджетное общеобразовательное учреждение «Змиёвская средняя общеобразовательная школа» Свердловского района Орловской области</v>
      </c>
      <c r="C211" s="25">
        <f>'Рейтинговая таблица организаций'!M213</f>
        <v>100</v>
      </c>
      <c r="D211" s="25">
        <f>'Рейтинговая таблица организаций'!N213</f>
        <v>89</v>
      </c>
      <c r="E211" s="23">
        <f>'Рейтинговая таблица организаций'!Q213</f>
        <v>94</v>
      </c>
      <c r="F211" s="23">
        <f>'Рейтинговая таблица организаций'!R213</f>
        <v>90</v>
      </c>
      <c r="G211" s="23">
        <f>'Рейтинговая таблица организаций'!O213</f>
        <v>99</v>
      </c>
      <c r="H211" s="23">
        <f>'Рейтинговая таблица организаций'!P213</f>
        <v>100</v>
      </c>
      <c r="I211" s="23">
        <f>'Рейтинговая таблица организаций'!S213</f>
        <v>99</v>
      </c>
      <c r="J211" s="27">
        <f>'Рейтинговая таблица организаций'!T213</f>
        <v>94.8</v>
      </c>
      <c r="K211" s="23">
        <f>'Рейтинговая таблица организаций'!Z213</f>
        <v>100</v>
      </c>
      <c r="L211" s="23">
        <f t="shared" si="3"/>
        <v>97.5</v>
      </c>
      <c r="M211" s="23">
        <f>'Рейтинговая таблица организаций'!AB213</f>
        <v>95</v>
      </c>
      <c r="N211" s="27">
        <f>'Рейтинговая таблица организаций'!AC213</f>
        <v>97.5</v>
      </c>
      <c r="O211" s="23">
        <f>'Рейтинговая таблица организаций'!AH213</f>
        <v>40</v>
      </c>
      <c r="P211" s="24">
        <f>'Рейтинговая таблица организаций'!AI213</f>
        <v>80</v>
      </c>
      <c r="Q211" s="24">
        <f>'Рейтинговая таблица организаций'!AJ213</f>
        <v>93</v>
      </c>
      <c r="R211" s="27">
        <f>'Рейтинговая таблица организаций'!AK213</f>
        <v>71.900000000000006</v>
      </c>
      <c r="S211" s="23">
        <f>'Рейтинговая таблица организаций'!AR213</f>
        <v>96</v>
      </c>
      <c r="T211" s="23">
        <f>'Рейтинговая таблица организаций'!AS213</f>
        <v>97</v>
      </c>
      <c r="U211" s="23">
        <f>'Рейтинговая таблица организаций'!AT213</f>
        <v>100</v>
      </c>
      <c r="V211" s="27">
        <f>'Рейтинговая таблица организаций'!AU213</f>
        <v>97.2</v>
      </c>
      <c r="W211" s="23">
        <f>'Рейтинговая таблица организаций'!BB213</f>
        <v>98</v>
      </c>
      <c r="X211" s="23">
        <f>'Рейтинговая таблица организаций'!BC213</f>
        <v>96</v>
      </c>
      <c r="Y211" s="23">
        <f>'Рейтинговая таблица организаций'!BD213</f>
        <v>100</v>
      </c>
      <c r="Z211" s="27">
        <f>'Рейтинговая таблица организаций'!BE213</f>
        <v>98.6</v>
      </c>
      <c r="AA211" s="28">
        <f>'Рейтинговая таблица организаций'!BF213</f>
        <v>92</v>
      </c>
    </row>
    <row r="212" spans="1:27">
      <c r="A212" s="25">
        <f>'бланки '!D216</f>
        <v>212</v>
      </c>
      <c r="B212" s="25" t="str">
        <f>'Рейтинговая таблица организаций'!B214</f>
        <v>Муниципальное бюджетное общеобразовательное учреждение «Змиёвский лицей» Свердловского района Орловской области</v>
      </c>
      <c r="C212" s="25">
        <f>'Рейтинговая таблица организаций'!M214</f>
        <v>100</v>
      </c>
      <c r="D212" s="25">
        <f>'Рейтинговая таблица организаций'!N214</f>
        <v>100</v>
      </c>
      <c r="E212" s="23">
        <f>'Рейтинговая таблица организаций'!Q214</f>
        <v>100</v>
      </c>
      <c r="F212" s="23">
        <f>'Рейтинговая таблица организаций'!R214</f>
        <v>100</v>
      </c>
      <c r="G212" s="23">
        <f>'Рейтинговая таблица организаций'!O214</f>
        <v>100</v>
      </c>
      <c r="H212" s="23">
        <f>'Рейтинговая таблица организаций'!P214</f>
        <v>100</v>
      </c>
      <c r="I212" s="23">
        <f>'Рейтинговая таблица организаций'!S214</f>
        <v>100</v>
      </c>
      <c r="J212" s="27">
        <f>'Рейтинговая таблица организаций'!T214</f>
        <v>100</v>
      </c>
      <c r="K212" s="23">
        <f>'Рейтинговая таблица организаций'!Z214</f>
        <v>100</v>
      </c>
      <c r="L212" s="23">
        <f t="shared" si="3"/>
        <v>99</v>
      </c>
      <c r="M212" s="23">
        <f>'Рейтинговая таблица организаций'!AB214</f>
        <v>98</v>
      </c>
      <c r="N212" s="27">
        <f>'Рейтинговая таблица организаций'!AC214</f>
        <v>99</v>
      </c>
      <c r="O212" s="23">
        <f>'Рейтинговая таблица организаций'!AH214</f>
        <v>80</v>
      </c>
      <c r="P212" s="24">
        <f>'Рейтинговая таблица организаций'!AI214</f>
        <v>100</v>
      </c>
      <c r="Q212" s="24">
        <f>'Рейтинговая таблица организаций'!AJ214</f>
        <v>99</v>
      </c>
      <c r="R212" s="27">
        <f>'Рейтинговая таблица организаций'!AK214</f>
        <v>93.7</v>
      </c>
      <c r="S212" s="23">
        <f>'Рейтинговая таблица организаций'!AR214</f>
        <v>99</v>
      </c>
      <c r="T212" s="23">
        <f>'Рейтинговая таблица организаций'!AS214</f>
        <v>99</v>
      </c>
      <c r="U212" s="23">
        <f>'Рейтинговая таблица организаций'!AT214</f>
        <v>100</v>
      </c>
      <c r="V212" s="27">
        <f>'Рейтинговая таблица организаций'!AU214</f>
        <v>99.2</v>
      </c>
      <c r="W212" s="23">
        <f>'Рейтинговая таблица организаций'!BB214</f>
        <v>99</v>
      </c>
      <c r="X212" s="23">
        <f>'Рейтинговая таблица организаций'!BC214</f>
        <v>100</v>
      </c>
      <c r="Y212" s="23">
        <f>'Рейтинговая таблица организаций'!BD214</f>
        <v>99</v>
      </c>
      <c r="Z212" s="27">
        <f>'Рейтинговая таблица организаций'!BE214</f>
        <v>99.2</v>
      </c>
      <c r="AA212" s="28">
        <f>'Рейтинговая таблица организаций'!BF214</f>
        <v>98.22</v>
      </c>
    </row>
    <row r="213" spans="1:27">
      <c r="A213" s="25">
        <f>'бланки '!D217</f>
        <v>213</v>
      </c>
      <c r="B213" s="25" t="str">
        <f>'Рейтинговая таблица организаций'!B215</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3" s="25">
        <f>'Рейтинговая таблица организаций'!M215</f>
        <v>100</v>
      </c>
      <c r="D213" s="25">
        <f>'Рейтинговая таблица организаций'!N215</f>
        <v>95</v>
      </c>
      <c r="E213" s="23">
        <f>'Рейтинговая таблица организаций'!Q215</f>
        <v>97</v>
      </c>
      <c r="F213" s="23">
        <f>'Рейтинговая таблица организаций'!R215</f>
        <v>100</v>
      </c>
      <c r="G213" s="23">
        <f>'Рейтинговая таблица организаций'!O215</f>
        <v>100</v>
      </c>
      <c r="H213" s="23">
        <f>'Рейтинговая таблица организаций'!P215</f>
        <v>100</v>
      </c>
      <c r="I213" s="23">
        <f>'Рейтинговая таблица организаций'!S215</f>
        <v>100</v>
      </c>
      <c r="J213" s="27">
        <f>'Рейтинговая таблица организаций'!T215</f>
        <v>99.1</v>
      </c>
      <c r="K213" s="23">
        <f>'Рейтинговая таблица организаций'!Z215</f>
        <v>100</v>
      </c>
      <c r="L213" s="23">
        <f t="shared" si="3"/>
        <v>100</v>
      </c>
      <c r="M213" s="23">
        <f>'Рейтинговая таблица организаций'!AB215</f>
        <v>100</v>
      </c>
      <c r="N213" s="27">
        <f>'Рейтинговая таблица организаций'!AC215</f>
        <v>100</v>
      </c>
      <c r="O213" s="23">
        <f>'Рейтинговая таблица организаций'!AH215</f>
        <v>0</v>
      </c>
      <c r="P213" s="24">
        <f>'Рейтинговая таблица организаций'!AI215</f>
        <v>60</v>
      </c>
      <c r="Q213" s="24">
        <f>'Рейтинговая таблица организаций'!AJ215</f>
        <v>95</v>
      </c>
      <c r="R213" s="27">
        <f>'Рейтинговая таблица организаций'!AK215</f>
        <v>52.5</v>
      </c>
      <c r="S213" s="23">
        <f>'Рейтинговая таблица организаций'!AR215</f>
        <v>96</v>
      </c>
      <c r="T213" s="23">
        <f>'Рейтинговая таблица организаций'!AS215</f>
        <v>96</v>
      </c>
      <c r="U213" s="23">
        <f>'Рейтинговая таблица организаций'!AT215</f>
        <v>99</v>
      </c>
      <c r="V213" s="27">
        <f>'Рейтинговая таблица организаций'!AU215</f>
        <v>96.6</v>
      </c>
      <c r="W213" s="23">
        <f>'Рейтинговая таблица организаций'!BB215</f>
        <v>100</v>
      </c>
      <c r="X213" s="23">
        <f>'Рейтинговая таблица организаций'!BC215</f>
        <v>100</v>
      </c>
      <c r="Y213" s="23">
        <f>'Рейтинговая таблица организаций'!BD215</f>
        <v>100</v>
      </c>
      <c r="Z213" s="27">
        <f>'Рейтинговая таблица организаций'!BE215</f>
        <v>100</v>
      </c>
      <c r="AA213" s="28">
        <f>'Рейтинговая таблица организаций'!BF215</f>
        <v>89.64</v>
      </c>
    </row>
    <row r="214" spans="1:27">
      <c r="A214" s="25">
        <f>'бланки '!D218</f>
        <v>214</v>
      </c>
      <c r="B214" s="25" t="str">
        <f>'Рейтинговая таблица организаций'!B216</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4" s="25">
        <f>'Рейтинговая таблица организаций'!M216</f>
        <v>100</v>
      </c>
      <c r="D214" s="25">
        <f>'Рейтинговая таблица организаций'!N216</f>
        <v>81</v>
      </c>
      <c r="E214" s="23">
        <f>'Рейтинговая таблица организаций'!Q216</f>
        <v>90</v>
      </c>
      <c r="F214" s="23">
        <f>'Рейтинговая таблица организаций'!R216</f>
        <v>100</v>
      </c>
      <c r="G214" s="23">
        <f>'Рейтинговая таблица организаций'!O216</f>
        <v>100</v>
      </c>
      <c r="H214" s="23">
        <f>'Рейтинговая таблица организаций'!P216</f>
        <v>100</v>
      </c>
      <c r="I214" s="23">
        <f>'Рейтинговая таблица организаций'!S216</f>
        <v>100</v>
      </c>
      <c r="J214" s="27">
        <f>'Рейтинговая таблица организаций'!T216</f>
        <v>97</v>
      </c>
      <c r="K214" s="23">
        <f>'Рейтинговая таблица организаций'!Z216</f>
        <v>100</v>
      </c>
      <c r="L214" s="23">
        <f t="shared" si="3"/>
        <v>100</v>
      </c>
      <c r="M214" s="23">
        <f>'Рейтинговая таблица организаций'!AB216</f>
        <v>100</v>
      </c>
      <c r="N214" s="27">
        <f>'Рейтинговая таблица организаций'!AC216</f>
        <v>100</v>
      </c>
      <c r="O214" s="23">
        <f>'Рейтинговая таблица организаций'!AH216</f>
        <v>0</v>
      </c>
      <c r="P214" s="24">
        <f>'Рейтинговая таблица организаций'!AI216</f>
        <v>60</v>
      </c>
      <c r="Q214" s="24">
        <f>'Рейтинговая таблица организаций'!AJ216</f>
        <v>100</v>
      </c>
      <c r="R214" s="27">
        <f>'Рейтинговая таблица организаций'!AK216</f>
        <v>54</v>
      </c>
      <c r="S214" s="23">
        <f>'Рейтинговая таблица организаций'!AR216</f>
        <v>100</v>
      </c>
      <c r="T214" s="23">
        <f>'Рейтинговая таблица организаций'!AS216</f>
        <v>100</v>
      </c>
      <c r="U214" s="23">
        <f>'Рейтинговая таблица организаций'!AT216</f>
        <v>100</v>
      </c>
      <c r="V214" s="27">
        <f>'Рейтинговая таблица организаций'!AU216</f>
        <v>100</v>
      </c>
      <c r="W214" s="23">
        <f>'Рейтинговая таблица организаций'!BB216</f>
        <v>100</v>
      </c>
      <c r="X214" s="23">
        <f>'Рейтинговая таблица организаций'!BC216</f>
        <v>100</v>
      </c>
      <c r="Y214" s="23">
        <f>'Рейтинговая таблица организаций'!BD216</f>
        <v>100</v>
      </c>
      <c r="Z214" s="27">
        <f>'Рейтинговая таблица организаций'!BE216</f>
        <v>100</v>
      </c>
      <c r="AA214" s="28">
        <f>'Рейтинговая таблица организаций'!BF216</f>
        <v>90.2</v>
      </c>
    </row>
    <row r="215" spans="1:27">
      <c r="A215" s="25">
        <f>'бланки '!D219</f>
        <v>215</v>
      </c>
      <c r="B215" s="25" t="str">
        <f>'Рейтинговая таблица организаций'!B217</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5" s="25">
        <f>'Рейтинговая таблица организаций'!M217</f>
        <v>100</v>
      </c>
      <c r="D215" s="25">
        <f>'Рейтинговая таблица организаций'!N217</f>
        <v>97</v>
      </c>
      <c r="E215" s="23">
        <f>'Рейтинговая таблица организаций'!Q217</f>
        <v>98</v>
      </c>
      <c r="F215" s="23">
        <f>'Рейтинговая таблица организаций'!R217</f>
        <v>100</v>
      </c>
      <c r="G215" s="23">
        <f>'Рейтинговая таблица организаций'!O217</f>
        <v>100</v>
      </c>
      <c r="H215" s="23">
        <f>'Рейтинговая таблица организаций'!P217</f>
        <v>97</v>
      </c>
      <c r="I215" s="23">
        <f>'Рейтинговая таблица организаций'!S217</f>
        <v>98</v>
      </c>
      <c r="J215" s="27">
        <f>'Рейтинговая таблица организаций'!T217</f>
        <v>98.6</v>
      </c>
      <c r="K215" s="23">
        <f>'Рейтинговая таблица организаций'!Z217</f>
        <v>100</v>
      </c>
      <c r="L215" s="23">
        <f t="shared" si="3"/>
        <v>100</v>
      </c>
      <c r="M215" s="23">
        <f>'Рейтинговая таблица организаций'!AB217</f>
        <v>100</v>
      </c>
      <c r="N215" s="27">
        <f>'Рейтинговая таблица организаций'!AC217</f>
        <v>100</v>
      </c>
      <c r="O215" s="23">
        <f>'Рейтинговая таблица организаций'!AH217</f>
        <v>0</v>
      </c>
      <c r="P215" s="24">
        <f>'Рейтинговая таблица организаций'!AI217</f>
        <v>60</v>
      </c>
      <c r="Q215" s="24">
        <f>'Рейтинговая таблица организаций'!AJ217</f>
        <v>100</v>
      </c>
      <c r="R215" s="27">
        <f>'Рейтинговая таблица организаций'!AK217</f>
        <v>54</v>
      </c>
      <c r="S215" s="23">
        <f>'Рейтинговая таблица организаций'!AR217</f>
        <v>98</v>
      </c>
      <c r="T215" s="23">
        <f>'Рейтинговая таблица организаций'!AS217</f>
        <v>95</v>
      </c>
      <c r="U215" s="23">
        <f>'Рейтинговая таблица организаций'!AT217</f>
        <v>92</v>
      </c>
      <c r="V215" s="27">
        <f>'Рейтинговая таблица организаций'!AU217</f>
        <v>95.6</v>
      </c>
      <c r="W215" s="23">
        <f>'Рейтинговая таблица организаций'!BB217</f>
        <v>98</v>
      </c>
      <c r="X215" s="23">
        <f>'Рейтинговая таблица организаций'!BC217</f>
        <v>98</v>
      </c>
      <c r="Y215" s="23">
        <f>'Рейтинговая таблица организаций'!BD217</f>
        <v>98</v>
      </c>
      <c r="Z215" s="27">
        <f>'Рейтинговая таблица организаций'!BE217</f>
        <v>98</v>
      </c>
      <c r="AA215" s="28">
        <f>'Рейтинговая таблица организаций'!BF217</f>
        <v>89.24</v>
      </c>
    </row>
    <row r="216" spans="1:27">
      <c r="A216" s="25">
        <f>'бланки '!D220</f>
        <v>216</v>
      </c>
      <c r="B216" s="25" t="str">
        <f>'Рейтинговая таблица организаций'!B218</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6" s="25">
        <f>'Рейтинговая таблица организаций'!M218</f>
        <v>100</v>
      </c>
      <c r="D216" s="25">
        <f>'Рейтинговая таблица организаций'!N218</f>
        <v>98</v>
      </c>
      <c r="E216" s="23">
        <f>'Рейтинговая таблица организаций'!Q218</f>
        <v>99</v>
      </c>
      <c r="F216" s="23">
        <f>'Рейтинговая таблица организаций'!R218</f>
        <v>100</v>
      </c>
      <c r="G216" s="23">
        <f>'Рейтинговая таблица организаций'!O218</f>
        <v>100</v>
      </c>
      <c r="H216" s="23">
        <f>'Рейтинговая таблица организаций'!P218</f>
        <v>100</v>
      </c>
      <c r="I216" s="23">
        <f>'Рейтинговая таблица организаций'!S218</f>
        <v>100</v>
      </c>
      <c r="J216" s="27">
        <f>'Рейтинговая таблица организаций'!T218</f>
        <v>99.7</v>
      </c>
      <c r="K216" s="23">
        <f>'Рейтинговая таблица организаций'!Z218</f>
        <v>100</v>
      </c>
      <c r="L216" s="23">
        <f t="shared" si="3"/>
        <v>98.5</v>
      </c>
      <c r="M216" s="23">
        <f>'Рейтинговая таблица организаций'!AB218</f>
        <v>97</v>
      </c>
      <c r="N216" s="27">
        <f>'Рейтинговая таблица организаций'!AC218</f>
        <v>98.5</v>
      </c>
      <c r="O216" s="23">
        <f>'Рейтинговая таблица организаций'!AH218</f>
        <v>40</v>
      </c>
      <c r="P216" s="24">
        <f>'Рейтинговая таблица организаций'!AI218</f>
        <v>60</v>
      </c>
      <c r="Q216" s="24">
        <f>'Рейтинговая таблица организаций'!AJ218</f>
        <v>100</v>
      </c>
      <c r="R216" s="27">
        <f>'Рейтинговая таблица организаций'!AK218</f>
        <v>66</v>
      </c>
      <c r="S216" s="23">
        <f>'Рейтинговая таблица организаций'!AR218</f>
        <v>97</v>
      </c>
      <c r="T216" s="23">
        <f>'Рейтинговая таблица организаций'!AS218</f>
        <v>100</v>
      </c>
      <c r="U216" s="23">
        <f>'Рейтинговая таблица организаций'!AT218</f>
        <v>100</v>
      </c>
      <c r="V216" s="27">
        <f>'Рейтинговая таблица организаций'!AU218</f>
        <v>98.8</v>
      </c>
      <c r="W216" s="23">
        <f>'Рейтинговая таблица организаций'!BB218</f>
        <v>100</v>
      </c>
      <c r="X216" s="23">
        <f>'Рейтинговая таблица организаций'!BC218</f>
        <v>100</v>
      </c>
      <c r="Y216" s="23">
        <f>'Рейтинговая таблица организаций'!BD218</f>
        <v>100</v>
      </c>
      <c r="Z216" s="27">
        <f>'Рейтинговая таблица организаций'!BE218</f>
        <v>100</v>
      </c>
      <c r="AA216" s="28">
        <f>'Рейтинговая таблица организаций'!BF218</f>
        <v>92.6</v>
      </c>
    </row>
    <row r="217" spans="1:27">
      <c r="A217" s="25">
        <f>'бланки '!D221</f>
        <v>217</v>
      </c>
      <c r="B217" s="25" t="str">
        <f>'Рейтинговая таблица организаций'!B219</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7" s="25">
        <f>'Рейтинговая таблица организаций'!M219</f>
        <v>100</v>
      </c>
      <c r="D217" s="25">
        <f>'Рейтинговая таблица организаций'!N219</f>
        <v>93</v>
      </c>
      <c r="E217" s="23">
        <f>'Рейтинговая таблица организаций'!Q219</f>
        <v>96</v>
      </c>
      <c r="F217" s="23">
        <f>'Рейтинговая таблица организаций'!R219</f>
        <v>100</v>
      </c>
      <c r="G217" s="23">
        <f>'Рейтинговая таблица организаций'!O219</f>
        <v>98</v>
      </c>
      <c r="H217" s="23">
        <f>'Рейтинговая таблица организаций'!P219</f>
        <v>100</v>
      </c>
      <c r="I217" s="23">
        <f>'Рейтинговая таблица организаций'!S219</f>
        <v>99</v>
      </c>
      <c r="J217" s="27">
        <f>'Рейтинговая таблица организаций'!T219</f>
        <v>98.4</v>
      </c>
      <c r="K217" s="23">
        <f>'Рейтинговая таблица организаций'!Z219</f>
        <v>100</v>
      </c>
      <c r="L217" s="23">
        <f t="shared" si="3"/>
        <v>98</v>
      </c>
      <c r="M217" s="23">
        <f>'Рейтинговая таблица организаций'!AB219</f>
        <v>96</v>
      </c>
      <c r="N217" s="27">
        <f>'Рейтинговая таблица организаций'!AC219</f>
        <v>98</v>
      </c>
      <c r="O217" s="23">
        <f>'Рейтинговая таблица организаций'!AH219</f>
        <v>40</v>
      </c>
      <c r="P217" s="24">
        <f>'Рейтинговая таблица организаций'!AI219</f>
        <v>60</v>
      </c>
      <c r="Q217" s="24">
        <f>'Рейтинговая таблица организаций'!AJ219</f>
        <v>86</v>
      </c>
      <c r="R217" s="27">
        <f>'Рейтинговая таблица организаций'!AK219</f>
        <v>61.8</v>
      </c>
      <c r="S217" s="23">
        <f>'Рейтинговая таблица организаций'!AR219</f>
        <v>100</v>
      </c>
      <c r="T217" s="23">
        <f>'Рейтинговая таблица организаций'!AS219</f>
        <v>100</v>
      </c>
      <c r="U217" s="23">
        <f>'Рейтинговая таблица организаций'!AT219</f>
        <v>100</v>
      </c>
      <c r="V217" s="27">
        <f>'Рейтинговая таблица организаций'!AU219</f>
        <v>100</v>
      </c>
      <c r="W217" s="23">
        <f>'Рейтинговая таблица организаций'!BB219</f>
        <v>100</v>
      </c>
      <c r="X217" s="23">
        <f>'Рейтинговая таблица организаций'!BC219</f>
        <v>100</v>
      </c>
      <c r="Y217" s="23">
        <f>'Рейтинговая таблица организаций'!BD219</f>
        <v>100</v>
      </c>
      <c r="Z217" s="27">
        <f>'Рейтинговая таблица организаций'!BE219</f>
        <v>100</v>
      </c>
      <c r="AA217" s="28">
        <f>'Рейтинговая таблица организаций'!BF219</f>
        <v>91.64</v>
      </c>
    </row>
    <row r="218" spans="1:27">
      <c r="A218" s="25">
        <f>'бланки '!D222</f>
        <v>218</v>
      </c>
      <c r="B218" s="25" t="str">
        <f>'Рейтинговая таблица организаций'!B220</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18" s="25">
        <f>'Рейтинговая таблица организаций'!M220</f>
        <v>100</v>
      </c>
      <c r="D218" s="25">
        <f>'Рейтинговая таблица организаций'!N220</f>
        <v>77</v>
      </c>
      <c r="E218" s="23">
        <f>'Рейтинговая таблица организаций'!Q220</f>
        <v>88</v>
      </c>
      <c r="F218" s="23">
        <f>'Рейтинговая таблица организаций'!R220</f>
        <v>90</v>
      </c>
      <c r="G218" s="23">
        <f>'Рейтинговая таблица организаций'!O220</f>
        <v>96</v>
      </c>
      <c r="H218" s="23">
        <f>'Рейтинговая таблица организаций'!P220</f>
        <v>100</v>
      </c>
      <c r="I218" s="23">
        <f>'Рейтинговая таблица организаций'!S220</f>
        <v>98</v>
      </c>
      <c r="J218" s="27">
        <f>'Рейтинговая таблица организаций'!T220</f>
        <v>92.6</v>
      </c>
      <c r="K218" s="23">
        <f>'Рейтинговая таблица организаций'!Z220</f>
        <v>100</v>
      </c>
      <c r="L218" s="23">
        <f t="shared" si="3"/>
        <v>99</v>
      </c>
      <c r="M218" s="23">
        <f>'Рейтинговая таблица организаций'!AB220</f>
        <v>98</v>
      </c>
      <c r="N218" s="27">
        <f>'Рейтинговая таблица организаций'!AC220</f>
        <v>99</v>
      </c>
      <c r="O218" s="23">
        <f>'Рейтинговая таблица организаций'!AH220</f>
        <v>0</v>
      </c>
      <c r="P218" s="24">
        <f>'Рейтинговая таблица организаций'!AI220</f>
        <v>60</v>
      </c>
      <c r="Q218" s="24">
        <f>'Рейтинговая таблица организаций'!AJ220</f>
        <v>87</v>
      </c>
      <c r="R218" s="27">
        <f>'Рейтинговая таблица организаций'!AK220</f>
        <v>50.1</v>
      </c>
      <c r="S218" s="23">
        <f>'Рейтинговая таблица организаций'!AR220</f>
        <v>100</v>
      </c>
      <c r="T218" s="23">
        <f>'Рейтинговая таблица организаций'!AS220</f>
        <v>100</v>
      </c>
      <c r="U218" s="23">
        <f>'Рейтинговая таблица организаций'!AT220</f>
        <v>91</v>
      </c>
      <c r="V218" s="27">
        <f>'Рейтинговая таблица организаций'!AU220</f>
        <v>98.2</v>
      </c>
      <c r="W218" s="23">
        <f>'Рейтинговая таблица организаций'!BB220</f>
        <v>98</v>
      </c>
      <c r="X218" s="23">
        <f>'Рейтинговая таблица организаций'!BC220</f>
        <v>95</v>
      </c>
      <c r="Y218" s="23">
        <f>'Рейтинговая таблица организаций'!BD220</f>
        <v>97</v>
      </c>
      <c r="Z218" s="27">
        <f>'Рейтинговая таблица организаций'!BE220</f>
        <v>96.9</v>
      </c>
      <c r="AA218" s="28">
        <f>'Рейтинговая таблица организаций'!BF220</f>
        <v>87.359999999999985</v>
      </c>
    </row>
    <row r="219" spans="1:27">
      <c r="A219" s="25">
        <f>'бланки '!D223</f>
        <v>219</v>
      </c>
      <c r="B219" s="25" t="str">
        <f>'Рейтинговая таблица организаций'!B221</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19" s="25">
        <f>'Рейтинговая таблица организаций'!M221</f>
        <v>100</v>
      </c>
      <c r="D219" s="25">
        <f>'Рейтинговая таблица организаций'!N221</f>
        <v>88</v>
      </c>
      <c r="E219" s="23">
        <f>'Рейтинговая таблица организаций'!Q221</f>
        <v>94</v>
      </c>
      <c r="F219" s="23">
        <f>'Рейтинговая таблица организаций'!R221</f>
        <v>90</v>
      </c>
      <c r="G219" s="23">
        <f>'Рейтинговая таблица организаций'!O221</f>
        <v>100</v>
      </c>
      <c r="H219" s="23">
        <f>'Рейтинговая таблица организаций'!P221</f>
        <v>100</v>
      </c>
      <c r="I219" s="23">
        <f>'Рейтинговая таблица организаций'!S221</f>
        <v>100</v>
      </c>
      <c r="J219" s="27">
        <f>'Рейтинговая таблица организаций'!T221</f>
        <v>95.2</v>
      </c>
      <c r="K219" s="23">
        <f>'Рейтинговая таблица организаций'!Z221</f>
        <v>100</v>
      </c>
      <c r="L219" s="23">
        <f t="shared" si="3"/>
        <v>100</v>
      </c>
      <c r="M219" s="23">
        <f>'Рейтинговая таблица организаций'!AB221</f>
        <v>100</v>
      </c>
      <c r="N219" s="27">
        <f>'Рейтинговая таблица организаций'!AC221</f>
        <v>100</v>
      </c>
      <c r="O219" s="23">
        <f>'Рейтинговая таблица организаций'!AH221</f>
        <v>0</v>
      </c>
      <c r="P219" s="24">
        <f>'Рейтинговая таблица организаций'!AI221</f>
        <v>60</v>
      </c>
      <c r="Q219" s="24">
        <f>'Рейтинговая таблица организаций'!AJ221</f>
        <v>92</v>
      </c>
      <c r="R219" s="27">
        <f>'Рейтинговая таблица организаций'!AK221</f>
        <v>51.6</v>
      </c>
      <c r="S219" s="23">
        <f>'Рейтинговая таблица организаций'!AR221</f>
        <v>96</v>
      </c>
      <c r="T219" s="23">
        <f>'Рейтинговая таблица организаций'!AS221</f>
        <v>100</v>
      </c>
      <c r="U219" s="23">
        <f>'Рейтинговая таблица организаций'!AT221</f>
        <v>95</v>
      </c>
      <c r="V219" s="27">
        <f>'Рейтинговая таблица организаций'!AU221</f>
        <v>97.4</v>
      </c>
      <c r="W219" s="23">
        <f>'Рейтинговая таблица организаций'!BB221</f>
        <v>100</v>
      </c>
      <c r="X219" s="23">
        <f>'Рейтинговая таблица организаций'!BC221</f>
        <v>96</v>
      </c>
      <c r="Y219" s="23">
        <f>'Рейтинговая таблица организаций'!BD221</f>
        <v>100</v>
      </c>
      <c r="Z219" s="27">
        <f>'Рейтинговая таблица организаций'!BE221</f>
        <v>99.2</v>
      </c>
      <c r="AA219" s="28">
        <f>'Рейтинговая таблица организаций'!BF221</f>
        <v>88.679999999999993</v>
      </c>
    </row>
    <row r="220" spans="1:27">
      <c r="A220" s="25">
        <f>'бланки '!D224</f>
        <v>220</v>
      </c>
      <c r="B220" s="25" t="str">
        <f>'Рейтинговая таблица организаций'!B222</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0" s="25">
        <f>'Рейтинговая таблица организаций'!M222</f>
        <v>100</v>
      </c>
      <c r="D220" s="25">
        <f>'Рейтинговая таблица организаций'!N222</f>
        <v>70</v>
      </c>
      <c r="E220" s="23">
        <f>'Рейтинговая таблица организаций'!Q222</f>
        <v>85</v>
      </c>
      <c r="F220" s="23">
        <f>'Рейтинговая таблица организаций'!R222</f>
        <v>100</v>
      </c>
      <c r="G220" s="23">
        <f>'Рейтинговая таблица организаций'!O222</f>
        <v>99</v>
      </c>
      <c r="H220" s="23">
        <f>'Рейтинговая таблица организаций'!P222</f>
        <v>99</v>
      </c>
      <c r="I220" s="23">
        <f>'Рейтинговая таблица организаций'!S222</f>
        <v>99</v>
      </c>
      <c r="J220" s="27">
        <f>'Рейтинговая таблица организаций'!T222</f>
        <v>95.1</v>
      </c>
      <c r="K220" s="23">
        <f>'Рейтинговая таблица организаций'!Z222</f>
        <v>100</v>
      </c>
      <c r="L220" s="23">
        <f t="shared" si="3"/>
        <v>98</v>
      </c>
      <c r="M220" s="23">
        <f>'Рейтинговая таблица организаций'!AB222</f>
        <v>96</v>
      </c>
      <c r="N220" s="27">
        <f>'Рейтинговая таблица организаций'!AC222</f>
        <v>98</v>
      </c>
      <c r="O220" s="23">
        <f>'Рейтинговая таблица организаций'!AH222</f>
        <v>60</v>
      </c>
      <c r="P220" s="24">
        <f>'Рейтинговая таблица организаций'!AI222</f>
        <v>80</v>
      </c>
      <c r="Q220" s="24">
        <f>'Рейтинговая таблица организаций'!AJ222</f>
        <v>97</v>
      </c>
      <c r="R220" s="27">
        <f>'Рейтинговая таблица организаций'!AK222</f>
        <v>79.099999999999994</v>
      </c>
      <c r="S220" s="23">
        <f>'Рейтинговая таблица организаций'!AR222</f>
        <v>96</v>
      </c>
      <c r="T220" s="23">
        <f>'Рейтинговая таблица организаций'!AS222</f>
        <v>96</v>
      </c>
      <c r="U220" s="23">
        <f>'Рейтинговая таблица организаций'!AT222</f>
        <v>97</v>
      </c>
      <c r="V220" s="27">
        <f>'Рейтинговая таблица организаций'!AU222</f>
        <v>96.2</v>
      </c>
      <c r="W220" s="23">
        <f>'Рейтинговая таблица организаций'!BB222</f>
        <v>100</v>
      </c>
      <c r="X220" s="23">
        <f>'Рейтинговая таблица организаций'!BC222</f>
        <v>100</v>
      </c>
      <c r="Y220" s="23">
        <f>'Рейтинговая таблица организаций'!BD222</f>
        <v>97</v>
      </c>
      <c r="Z220" s="27">
        <f>'Рейтинговая таблица организаций'!BE222</f>
        <v>98.5</v>
      </c>
      <c r="AA220" s="28">
        <f>'Рейтинговая таблица организаций'!BF222</f>
        <v>93.38</v>
      </c>
    </row>
    <row r="221" spans="1:27">
      <c r="A221" s="25">
        <f>'бланки '!D225</f>
        <v>221</v>
      </c>
      <c r="B221" s="25" t="str">
        <f>'Рейтинговая таблица организаций'!B223</f>
        <v>Муниципальное бюджетное общеобразовательное учреждение Голунская средняя общеобразовательная школа Новосильского района</v>
      </c>
      <c r="C221" s="25">
        <f>'Рейтинговая таблица организаций'!M223</f>
        <v>100</v>
      </c>
      <c r="D221" s="25">
        <f>'Рейтинговая таблица организаций'!N223</f>
        <v>100</v>
      </c>
      <c r="E221" s="23">
        <f>'Рейтинговая таблица организаций'!Q223</f>
        <v>100</v>
      </c>
      <c r="F221" s="23">
        <f>'Рейтинговая таблица организаций'!R223</f>
        <v>100</v>
      </c>
      <c r="G221" s="23">
        <f>'Рейтинговая таблица организаций'!O223</f>
        <v>97</v>
      </c>
      <c r="H221" s="23">
        <f>'Рейтинговая таблица организаций'!P223</f>
        <v>97</v>
      </c>
      <c r="I221" s="23">
        <f>'Рейтинговая таблица организаций'!S223</f>
        <v>97</v>
      </c>
      <c r="J221" s="27">
        <f>'Рейтинговая таблица организаций'!T223</f>
        <v>98.8</v>
      </c>
      <c r="K221" s="23">
        <f>'Рейтинговая таблица организаций'!Z223</f>
        <v>100</v>
      </c>
      <c r="L221" s="23">
        <f t="shared" si="3"/>
        <v>98.5</v>
      </c>
      <c r="M221" s="23">
        <f>'Рейтинговая таблица организаций'!AB223</f>
        <v>97</v>
      </c>
      <c r="N221" s="27">
        <f>'Рейтинговая таблица организаций'!AC223</f>
        <v>98.5</v>
      </c>
      <c r="O221" s="23">
        <f>'Рейтинговая таблица организаций'!AH223</f>
        <v>20</v>
      </c>
      <c r="P221" s="24">
        <f>'Рейтинговая таблица организаций'!AI223</f>
        <v>60</v>
      </c>
      <c r="Q221" s="24">
        <f>'Рейтинговая таблица организаций'!AJ223</f>
        <v>86</v>
      </c>
      <c r="R221" s="27">
        <f>'Рейтинговая таблица организаций'!AK223</f>
        <v>55.8</v>
      </c>
      <c r="S221" s="23">
        <f>'Рейтинговая таблица организаций'!AR223</f>
        <v>97</v>
      </c>
      <c r="T221" s="23">
        <f>'Рейтинговая таблица организаций'!AS223</f>
        <v>100</v>
      </c>
      <c r="U221" s="23">
        <f>'Рейтинговая таблица организаций'!AT223</f>
        <v>97</v>
      </c>
      <c r="V221" s="27">
        <f>'Рейтинговая таблица организаций'!AU223</f>
        <v>98.2</v>
      </c>
      <c r="W221" s="23">
        <f>'Рейтинговая таблица организаций'!BB223</f>
        <v>100</v>
      </c>
      <c r="X221" s="23">
        <f>'Рейтинговая таблица организаций'!BC223</f>
        <v>100</v>
      </c>
      <c r="Y221" s="23">
        <f>'Рейтинговая таблица организаций'!BD223</f>
        <v>97</v>
      </c>
      <c r="Z221" s="27">
        <f>'Рейтинговая таблица организаций'!BE223</f>
        <v>98.5</v>
      </c>
      <c r="AA221" s="28">
        <f>'Рейтинговая таблица организаций'!BF223</f>
        <v>89.960000000000008</v>
      </c>
    </row>
    <row r="222" spans="1:27">
      <c r="A222" s="25">
        <f>'бланки '!D226</f>
        <v>222</v>
      </c>
      <c r="B222" s="25" t="str">
        <f>'Рейтинговая таблица организаций'!B224</f>
        <v>Муниципальное бюджетное общеобразовательное учреждение Зареченская начальная общеобразовательная школа Новосильского района</v>
      </c>
      <c r="C222" s="25">
        <f>'Рейтинговая таблица организаций'!M224</f>
        <v>100</v>
      </c>
      <c r="D222" s="25">
        <f>'Рейтинговая таблица организаций'!N224</f>
        <v>72</v>
      </c>
      <c r="E222" s="23">
        <f>'Рейтинговая таблица организаций'!Q224</f>
        <v>86</v>
      </c>
      <c r="F222" s="23">
        <f>'Рейтинговая таблица организаций'!R224</f>
        <v>100</v>
      </c>
      <c r="G222" s="23">
        <f>'Рейтинговая таблица организаций'!O224</f>
        <v>100</v>
      </c>
      <c r="H222" s="23">
        <f>'Рейтинговая таблица организаций'!P224</f>
        <v>100</v>
      </c>
      <c r="I222" s="23">
        <f>'Рейтинговая таблица организаций'!S224</f>
        <v>100</v>
      </c>
      <c r="J222" s="27">
        <f>'Рейтинговая таблица организаций'!T224</f>
        <v>95.8</v>
      </c>
      <c r="K222" s="23">
        <f>'Рейтинговая таблица организаций'!Z224</f>
        <v>100</v>
      </c>
      <c r="L222" s="23">
        <f t="shared" si="3"/>
        <v>100</v>
      </c>
      <c r="M222" s="23">
        <f>'Рейтинговая таблица организаций'!AB224</f>
        <v>100</v>
      </c>
      <c r="N222" s="27">
        <f>'Рейтинговая таблица организаций'!AC224</f>
        <v>100</v>
      </c>
      <c r="O222" s="23">
        <f>'Рейтинговая таблица организаций'!AH224</f>
        <v>0</v>
      </c>
      <c r="P222" s="24">
        <f>'Рейтинговая таблица организаций'!AI224</f>
        <v>40</v>
      </c>
      <c r="Q222" s="24">
        <f>'Рейтинговая таблица организаций'!AJ224</f>
        <v>100</v>
      </c>
      <c r="R222" s="27">
        <f>'Рейтинговая таблица организаций'!AK224</f>
        <v>46</v>
      </c>
      <c r="S222" s="23">
        <f>'Рейтинговая таблица организаций'!AR224</f>
        <v>100</v>
      </c>
      <c r="T222" s="23">
        <f>'Рейтинговая таблица организаций'!AS224</f>
        <v>100</v>
      </c>
      <c r="U222" s="23">
        <f>'Рейтинговая таблица организаций'!AT224</f>
        <v>100</v>
      </c>
      <c r="V222" s="27">
        <f>'Рейтинговая таблица организаций'!AU224</f>
        <v>100</v>
      </c>
      <c r="W222" s="23">
        <f>'Рейтинговая таблица организаций'!BB224</f>
        <v>100</v>
      </c>
      <c r="X222" s="23">
        <f>'Рейтинговая таблица организаций'!BC224</f>
        <v>100</v>
      </c>
      <c r="Y222" s="23">
        <f>'Рейтинговая таблица организаций'!BD224</f>
        <v>100</v>
      </c>
      <c r="Z222" s="27">
        <f>'Рейтинговая таблица организаций'!BE224</f>
        <v>100</v>
      </c>
      <c r="AA222" s="28">
        <f>'Рейтинговая таблица организаций'!BF224</f>
        <v>88.36</v>
      </c>
    </row>
    <row r="223" spans="1:27">
      <c r="A223" s="25">
        <f>'бланки '!D227</f>
        <v>223</v>
      </c>
      <c r="B223" s="25" t="str">
        <f>'Рейтинговая таблица организаций'!B225</f>
        <v>Муниципальное бюджетное общеобразовательное учреждение Вяжевская средняя общеобразовательная школа Новосильского района</v>
      </c>
      <c r="C223" s="25">
        <f>'Рейтинговая таблица организаций'!M225</f>
        <v>100</v>
      </c>
      <c r="D223" s="25">
        <f>'Рейтинговая таблица организаций'!N225</f>
        <v>87</v>
      </c>
      <c r="E223" s="23">
        <f>'Рейтинговая таблица организаций'!Q225</f>
        <v>93</v>
      </c>
      <c r="F223" s="23">
        <f>'Рейтинговая таблица организаций'!R225</f>
        <v>100</v>
      </c>
      <c r="G223" s="23">
        <f>'Рейтинговая таблица организаций'!O225</f>
        <v>100</v>
      </c>
      <c r="H223" s="23">
        <f>'Рейтинговая таблица организаций'!P225</f>
        <v>100</v>
      </c>
      <c r="I223" s="23">
        <f>'Рейтинговая таблица организаций'!S225</f>
        <v>100</v>
      </c>
      <c r="J223" s="27">
        <f>'Рейтинговая таблица организаций'!T225</f>
        <v>97.9</v>
      </c>
      <c r="K223" s="23">
        <f>'Рейтинговая таблица организаций'!Z225</f>
        <v>100</v>
      </c>
      <c r="L223" s="23">
        <f t="shared" si="3"/>
        <v>100</v>
      </c>
      <c r="M223" s="23">
        <f>'Рейтинговая таблица организаций'!AB225</f>
        <v>100</v>
      </c>
      <c r="N223" s="27">
        <f>'Рейтинговая таблица организаций'!AC225</f>
        <v>100</v>
      </c>
      <c r="O223" s="23">
        <f>'Рейтинговая таблица организаций'!AH225</f>
        <v>0</v>
      </c>
      <c r="P223" s="24">
        <f>'Рейтинговая таблица организаций'!AI225</f>
        <v>80</v>
      </c>
      <c r="Q223" s="24">
        <f>'Рейтинговая таблица организаций'!AJ225</f>
        <v>100</v>
      </c>
      <c r="R223" s="27">
        <f>'Рейтинговая таблица организаций'!AK225</f>
        <v>62</v>
      </c>
      <c r="S223" s="23">
        <f>'Рейтинговая таблица организаций'!AR225</f>
        <v>100</v>
      </c>
      <c r="T223" s="23">
        <f>'Рейтинговая таблица организаций'!AS225</f>
        <v>100</v>
      </c>
      <c r="U223" s="23">
        <f>'Рейтинговая таблица организаций'!AT225</f>
        <v>100</v>
      </c>
      <c r="V223" s="27">
        <f>'Рейтинговая таблица организаций'!AU225</f>
        <v>100</v>
      </c>
      <c r="W223" s="23">
        <f>'Рейтинговая таблица организаций'!BB225</f>
        <v>100</v>
      </c>
      <c r="X223" s="23">
        <f>'Рейтинговая таблица организаций'!BC225</f>
        <v>100</v>
      </c>
      <c r="Y223" s="23">
        <f>'Рейтинговая таблица организаций'!BD225</f>
        <v>100</v>
      </c>
      <c r="Z223" s="27">
        <f>'Рейтинговая таблица организаций'!BE225</f>
        <v>100</v>
      </c>
      <c r="AA223" s="28">
        <f>'Рейтинговая таблица организаций'!BF225</f>
        <v>91.97999999999999</v>
      </c>
    </row>
    <row r="224" spans="1:27">
      <c r="A224" s="25">
        <f>'бланки '!D228</f>
        <v>224</v>
      </c>
      <c r="B224" s="25" t="str">
        <f>'Рейтинговая таблица организаций'!B226</f>
        <v>Муниципальное бюджетное общеобразовательное учреждение Глубковская средняя общеобразовательная школа Новосильского района</v>
      </c>
      <c r="C224" s="25">
        <f>'Рейтинговая таблица организаций'!M226</f>
        <v>100</v>
      </c>
      <c r="D224" s="25">
        <f>'Рейтинговая таблица организаций'!N226</f>
        <v>96</v>
      </c>
      <c r="E224" s="23">
        <f>'Рейтинговая таблица организаций'!Q226</f>
        <v>98</v>
      </c>
      <c r="F224" s="23">
        <f>'Рейтинговая таблица организаций'!R226</f>
        <v>100</v>
      </c>
      <c r="G224" s="23">
        <f>'Рейтинговая таблица организаций'!O226</f>
        <v>100</v>
      </c>
      <c r="H224" s="23">
        <f>'Рейтинговая таблица организаций'!P226</f>
        <v>100</v>
      </c>
      <c r="I224" s="23">
        <f>'Рейтинговая таблица организаций'!S226</f>
        <v>100</v>
      </c>
      <c r="J224" s="27">
        <f>'Рейтинговая таблица организаций'!T226</f>
        <v>99.4</v>
      </c>
      <c r="K224" s="23">
        <f>'Рейтинговая таблица организаций'!Z226</f>
        <v>100</v>
      </c>
      <c r="L224" s="23">
        <f t="shared" si="3"/>
        <v>100</v>
      </c>
      <c r="M224" s="23">
        <f>'Рейтинговая таблица организаций'!AB226</f>
        <v>100</v>
      </c>
      <c r="N224" s="27">
        <f>'Рейтинговая таблица организаций'!AC226</f>
        <v>100</v>
      </c>
      <c r="O224" s="23">
        <f>'Рейтинговая таблица организаций'!AH226</f>
        <v>0</v>
      </c>
      <c r="P224" s="24">
        <f>'Рейтинговая таблица организаций'!AI226</f>
        <v>100</v>
      </c>
      <c r="Q224" s="24">
        <f>'Рейтинговая таблица организаций'!AJ226</f>
        <v>100</v>
      </c>
      <c r="R224" s="27">
        <f>'Рейтинговая таблица организаций'!AK226</f>
        <v>70</v>
      </c>
      <c r="S224" s="23">
        <f>'Рейтинговая таблица организаций'!AR226</f>
        <v>100</v>
      </c>
      <c r="T224" s="23">
        <f>'Рейтинговая таблица организаций'!AS226</f>
        <v>100</v>
      </c>
      <c r="U224" s="23">
        <f>'Рейтинговая таблица организаций'!AT226</f>
        <v>100</v>
      </c>
      <c r="V224" s="27">
        <f>'Рейтинговая таблица организаций'!AU226</f>
        <v>100</v>
      </c>
      <c r="W224" s="23">
        <f>'Рейтинговая таблица организаций'!BB226</f>
        <v>100</v>
      </c>
      <c r="X224" s="23">
        <f>'Рейтинговая таблица организаций'!BC226</f>
        <v>100</v>
      </c>
      <c r="Y224" s="23">
        <f>'Рейтинговая таблица организаций'!BD226</f>
        <v>100</v>
      </c>
      <c r="Z224" s="27">
        <f>'Рейтинговая таблица организаций'!BE226</f>
        <v>100</v>
      </c>
      <c r="AA224" s="28">
        <f>'Рейтинговая таблица организаций'!BF226</f>
        <v>93.88</v>
      </c>
    </row>
    <row r="225" spans="1:27">
      <c r="A225" s="25">
        <f>'бланки '!D229</f>
        <v>225</v>
      </c>
      <c r="B225" s="25" t="str">
        <f>'Рейтинговая таблица организаций'!B227</f>
        <v>Муниципальное бюджетное общеобразовательное учреждение Селезнёвская средняя общеобразовательная школа Новосильского района</v>
      </c>
      <c r="C225" s="25">
        <f>'Рейтинговая таблица организаций'!M227</f>
        <v>100</v>
      </c>
      <c r="D225" s="25">
        <f>'Рейтинговая таблица организаций'!N227</f>
        <v>99</v>
      </c>
      <c r="E225" s="23">
        <f>'Рейтинговая таблица организаций'!Q227</f>
        <v>99</v>
      </c>
      <c r="F225" s="23">
        <f>'Рейтинговая таблица организаций'!R227</f>
        <v>100</v>
      </c>
      <c r="G225" s="23">
        <f>'Рейтинговая таблица организаций'!O227</f>
        <v>100</v>
      </c>
      <c r="H225" s="23">
        <f>'Рейтинговая таблица организаций'!P227</f>
        <v>100</v>
      </c>
      <c r="I225" s="23">
        <f>'Рейтинговая таблица организаций'!S227</f>
        <v>100</v>
      </c>
      <c r="J225" s="27">
        <f>'Рейтинговая таблица организаций'!T227</f>
        <v>99.7</v>
      </c>
      <c r="K225" s="23">
        <f>'Рейтинговая таблица организаций'!Z227</f>
        <v>100</v>
      </c>
      <c r="L225" s="23">
        <f t="shared" si="3"/>
        <v>98</v>
      </c>
      <c r="M225" s="23">
        <f>'Рейтинговая таблица организаций'!AB227</f>
        <v>96</v>
      </c>
      <c r="N225" s="27">
        <f>'Рейтинговая таблица организаций'!AC227</f>
        <v>98</v>
      </c>
      <c r="O225" s="23">
        <f>'Рейтинговая таблица организаций'!AH227</f>
        <v>60</v>
      </c>
      <c r="P225" s="24">
        <f>'Рейтинговая таблица организаций'!AI227</f>
        <v>100</v>
      </c>
      <c r="Q225" s="24">
        <f>'Рейтинговая таблица организаций'!AJ227</f>
        <v>87</v>
      </c>
      <c r="R225" s="27">
        <f>'Рейтинговая таблица организаций'!AK227</f>
        <v>84.1</v>
      </c>
      <c r="S225" s="23">
        <f>'Рейтинговая таблица организаций'!AR227</f>
        <v>100</v>
      </c>
      <c r="T225" s="23">
        <f>'Рейтинговая таблица организаций'!AS227</f>
        <v>100</v>
      </c>
      <c r="U225" s="23">
        <f>'Рейтинговая таблица организаций'!AT227</f>
        <v>100</v>
      </c>
      <c r="V225" s="27">
        <f>'Рейтинговая таблица организаций'!AU227</f>
        <v>100</v>
      </c>
      <c r="W225" s="23">
        <f>'Рейтинговая таблица организаций'!BB227</f>
        <v>100</v>
      </c>
      <c r="X225" s="23">
        <f>'Рейтинговая таблица организаций'!BC227</f>
        <v>96</v>
      </c>
      <c r="Y225" s="23">
        <f>'Рейтинговая таблица организаций'!BD227</f>
        <v>100</v>
      </c>
      <c r="Z225" s="27">
        <f>'Рейтинговая таблица организаций'!BE227</f>
        <v>99.2</v>
      </c>
      <c r="AA225" s="28">
        <f>'Рейтинговая таблица организаций'!BF227</f>
        <v>96.199999999999989</v>
      </c>
    </row>
    <row r="226" spans="1:27">
      <c r="A226" s="25">
        <f>'бланки '!D230</f>
        <v>226</v>
      </c>
      <c r="B226" s="25" t="str">
        <f>'Рейтинговая таблица организаций'!B228</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6" s="25">
        <f>'Рейтинговая таблица организаций'!M228</f>
        <v>100</v>
      </c>
      <c r="D226" s="25">
        <f>'Рейтинговая таблица организаций'!N228</f>
        <v>89</v>
      </c>
      <c r="E226" s="23">
        <f>'Рейтинговая таблица организаций'!Q228</f>
        <v>94</v>
      </c>
      <c r="F226" s="23">
        <f>'Рейтинговая таблица организаций'!R228</f>
        <v>100</v>
      </c>
      <c r="G226" s="23">
        <f>'Рейтинговая таблица организаций'!O228</f>
        <v>99</v>
      </c>
      <c r="H226" s="23">
        <f>'Рейтинговая таблица организаций'!P228</f>
        <v>99</v>
      </c>
      <c r="I226" s="23">
        <f>'Рейтинговая таблица организаций'!S228</f>
        <v>99</v>
      </c>
      <c r="J226" s="27">
        <f>'Рейтинговая таблица организаций'!T228</f>
        <v>97.8</v>
      </c>
      <c r="K226" s="23">
        <f>'Рейтинговая таблица организаций'!Z228</f>
        <v>100</v>
      </c>
      <c r="L226" s="23">
        <f t="shared" si="3"/>
        <v>99</v>
      </c>
      <c r="M226" s="23">
        <f>'Рейтинговая таблица организаций'!AB228</f>
        <v>98</v>
      </c>
      <c r="N226" s="27">
        <f>'Рейтинговая таблица организаций'!AC228</f>
        <v>99</v>
      </c>
      <c r="O226" s="23">
        <f>'Рейтинговая таблица организаций'!AH228</f>
        <v>60</v>
      </c>
      <c r="P226" s="24">
        <f>'Рейтинговая таблица организаций'!AI228</f>
        <v>60</v>
      </c>
      <c r="Q226" s="24">
        <f>'Рейтинговая таблица организаций'!AJ228</f>
        <v>93</v>
      </c>
      <c r="R226" s="27">
        <f>'Рейтинговая таблица организаций'!AK228</f>
        <v>69.900000000000006</v>
      </c>
      <c r="S226" s="23">
        <f>'Рейтинговая таблица организаций'!AR228</f>
        <v>96</v>
      </c>
      <c r="T226" s="23">
        <f>'Рейтинговая таблица организаций'!AS228</f>
        <v>98</v>
      </c>
      <c r="U226" s="23">
        <f>'Рейтинговая таблица организаций'!AT228</f>
        <v>99</v>
      </c>
      <c r="V226" s="27">
        <f>'Рейтинговая таблица организаций'!AU228</f>
        <v>97.4</v>
      </c>
      <c r="W226" s="23">
        <f>'Рейтинговая таблица организаций'!BB228</f>
        <v>99</v>
      </c>
      <c r="X226" s="23">
        <f>'Рейтинговая таблица организаций'!BC228</f>
        <v>99</v>
      </c>
      <c r="Y226" s="23">
        <f>'Рейтинговая таблица организаций'!BD228</f>
        <v>98</v>
      </c>
      <c r="Z226" s="27">
        <f>'Рейтинговая таблица организаций'!BE228</f>
        <v>98.5</v>
      </c>
      <c r="AA226" s="28">
        <f>'Рейтинговая таблица организаций'!BF228</f>
        <v>92.52000000000001</v>
      </c>
    </row>
    <row r="227" spans="1:27">
      <c r="A227" s="25">
        <f>'бланки '!D231</f>
        <v>227</v>
      </c>
      <c r="B227" s="25" t="str">
        <f>'Рейтинговая таблица организаций'!B229</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7" s="25">
        <f>'Рейтинговая таблица организаций'!M229</f>
        <v>100</v>
      </c>
      <c r="D227" s="25">
        <f>'Рейтинговая таблица организаций'!N229</f>
        <v>96</v>
      </c>
      <c r="E227" s="23">
        <f>'Рейтинговая таблица организаций'!Q229</f>
        <v>98</v>
      </c>
      <c r="F227" s="23">
        <f>'Рейтинговая таблица организаций'!R229</f>
        <v>100</v>
      </c>
      <c r="G227" s="23">
        <f>'Рейтинговая таблица организаций'!O229</f>
        <v>100</v>
      </c>
      <c r="H227" s="23">
        <f>'Рейтинговая таблица организаций'!P229</f>
        <v>100</v>
      </c>
      <c r="I227" s="23">
        <f>'Рейтинговая таблица организаций'!S229</f>
        <v>100</v>
      </c>
      <c r="J227" s="27">
        <f>'Рейтинговая таблица организаций'!T229</f>
        <v>99.4</v>
      </c>
      <c r="K227" s="23">
        <f>'Рейтинговая таблица организаций'!Z229</f>
        <v>100</v>
      </c>
      <c r="L227" s="23">
        <f t="shared" si="3"/>
        <v>100</v>
      </c>
      <c r="M227" s="23">
        <f>'Рейтинговая таблица организаций'!AB229</f>
        <v>100</v>
      </c>
      <c r="N227" s="27">
        <f>'Рейтинговая таблица организаций'!AC229</f>
        <v>100</v>
      </c>
      <c r="O227" s="23">
        <f>'Рейтинговая таблица организаций'!AH229</f>
        <v>60</v>
      </c>
      <c r="P227" s="24">
        <f>'Рейтинговая таблица организаций'!AI229</f>
        <v>100</v>
      </c>
      <c r="Q227" s="24">
        <f>'Рейтинговая таблица организаций'!AJ229</f>
        <v>83</v>
      </c>
      <c r="R227" s="27">
        <f>'Рейтинговая таблица организаций'!AK229</f>
        <v>82.9</v>
      </c>
      <c r="S227" s="23">
        <f>'Рейтинговая таблица организаций'!AR229</f>
        <v>100</v>
      </c>
      <c r="T227" s="23">
        <f>'Рейтинговая таблица организаций'!AS229</f>
        <v>100</v>
      </c>
      <c r="U227" s="23">
        <f>'Рейтинговая таблица организаций'!AT229</f>
        <v>100</v>
      </c>
      <c r="V227" s="27">
        <f>'Рейтинговая таблица организаций'!AU229</f>
        <v>100</v>
      </c>
      <c r="W227" s="23">
        <f>'Рейтинговая таблица организаций'!BB229</f>
        <v>100</v>
      </c>
      <c r="X227" s="23">
        <f>'Рейтинговая таблица организаций'!BC229</f>
        <v>98</v>
      </c>
      <c r="Y227" s="23">
        <f>'Рейтинговая таблица организаций'!BD229</f>
        <v>100</v>
      </c>
      <c r="Z227" s="27">
        <f>'Рейтинговая таблица организаций'!BE229</f>
        <v>99.6</v>
      </c>
      <c r="AA227" s="28">
        <f>'Рейтинговая таблица организаций'!BF229</f>
        <v>96.38</v>
      </c>
    </row>
    <row r="228" spans="1:27">
      <c r="A228" s="25">
        <f>'бланки '!D232</f>
        <v>228</v>
      </c>
      <c r="B228" s="25" t="str">
        <f>'Рейтинговая таблица организаций'!B230</f>
        <v>Муниципальное бюджетное общеобразовательное учреждение «Ждимирская средняя общеобразовательная школа» Знаменского района Орловской области</v>
      </c>
      <c r="C228" s="25">
        <f>'Рейтинговая таблица организаций'!M230</f>
        <v>100</v>
      </c>
      <c r="D228" s="25">
        <f>'Рейтинговая таблица организаций'!N230</f>
        <v>100</v>
      </c>
      <c r="E228" s="23">
        <f>'Рейтинговая таблица организаций'!Q230</f>
        <v>100</v>
      </c>
      <c r="F228" s="23">
        <f>'Рейтинговая таблица организаций'!R230</f>
        <v>100</v>
      </c>
      <c r="G228" s="23">
        <f>'Рейтинговая таблица организаций'!O230</f>
        <v>100</v>
      </c>
      <c r="H228" s="23">
        <f>'Рейтинговая таблица организаций'!P230</f>
        <v>100</v>
      </c>
      <c r="I228" s="23">
        <f>'Рейтинговая таблица организаций'!S230</f>
        <v>100</v>
      </c>
      <c r="J228" s="27">
        <f>'Рейтинговая таблица организаций'!T230</f>
        <v>100</v>
      </c>
      <c r="K228" s="23">
        <f>'Рейтинговая таблица организаций'!Z230</f>
        <v>100</v>
      </c>
      <c r="L228" s="23">
        <f t="shared" si="3"/>
        <v>100</v>
      </c>
      <c r="M228" s="23">
        <f>'Рейтинговая таблица организаций'!AB230</f>
        <v>100</v>
      </c>
      <c r="N228" s="27">
        <f>'Рейтинговая таблица организаций'!AC230</f>
        <v>100</v>
      </c>
      <c r="O228" s="23">
        <f>'Рейтинговая таблица организаций'!AH230</f>
        <v>20</v>
      </c>
      <c r="P228" s="24">
        <f>'Рейтинговая таблица организаций'!AI230</f>
        <v>60</v>
      </c>
      <c r="Q228" s="24">
        <f>'Рейтинговая таблица организаций'!AJ230</f>
        <v>80</v>
      </c>
      <c r="R228" s="27">
        <f>'Рейтинговая таблица организаций'!AK230</f>
        <v>54</v>
      </c>
      <c r="S228" s="23">
        <f>'Рейтинговая таблица организаций'!AR230</f>
        <v>100</v>
      </c>
      <c r="T228" s="23">
        <f>'Рейтинговая таблица организаций'!AS230</f>
        <v>100</v>
      </c>
      <c r="U228" s="23">
        <f>'Рейтинговая таблица организаций'!AT230</f>
        <v>88</v>
      </c>
      <c r="V228" s="27">
        <f>'Рейтинговая таблица организаций'!AU230</f>
        <v>97.6</v>
      </c>
      <c r="W228" s="23">
        <f>'Рейтинговая таблица организаций'!BB230</f>
        <v>100</v>
      </c>
      <c r="X228" s="23">
        <f>'Рейтинговая таблица организаций'!BC230</f>
        <v>100</v>
      </c>
      <c r="Y228" s="23">
        <f>'Рейтинговая таблица организаций'!BD230</f>
        <v>100</v>
      </c>
      <c r="Z228" s="27">
        <f>'Рейтинговая таблица организаций'!BE230</f>
        <v>100</v>
      </c>
      <c r="AA228" s="28">
        <f>'Рейтинговая таблица организаций'!BF230</f>
        <v>90.320000000000007</v>
      </c>
    </row>
    <row r="229" spans="1:27">
      <c r="A229" s="25">
        <f>'бланки '!D233</f>
        <v>229</v>
      </c>
      <c r="B229" s="25" t="str">
        <f>'Рейтинговая таблица организаций'!B231</f>
        <v>Муниципальное бюджетное общеобразовательное учреждение «Локонская основная общеобразовательная школа» Знаменского района Орловской области</v>
      </c>
      <c r="C229" s="25">
        <f>'Рейтинговая таблица организаций'!M231</f>
        <v>100</v>
      </c>
      <c r="D229" s="25">
        <f>'Рейтинговая таблица организаций'!N231</f>
        <v>56</v>
      </c>
      <c r="E229" s="23">
        <f>'Рейтинговая таблица организаций'!Q231</f>
        <v>78</v>
      </c>
      <c r="F229" s="23">
        <f>'Рейтинговая таблица организаций'!R231</f>
        <v>90</v>
      </c>
      <c r="G229" s="23">
        <f>'Рейтинговая таблица организаций'!O231</f>
        <v>100</v>
      </c>
      <c r="H229" s="23">
        <f>'Рейтинговая таблица организаций'!P231</f>
        <v>100</v>
      </c>
      <c r="I229" s="23">
        <f>'Рейтинговая таблица организаций'!S231</f>
        <v>100</v>
      </c>
      <c r="J229" s="27">
        <f>'Рейтинговая таблица организаций'!T231</f>
        <v>90.4</v>
      </c>
      <c r="K229" s="23">
        <f>'Рейтинговая таблица организаций'!Z231</f>
        <v>100</v>
      </c>
      <c r="L229" s="23">
        <f t="shared" si="3"/>
        <v>100</v>
      </c>
      <c r="M229" s="23">
        <f>'Рейтинговая таблица организаций'!AB231</f>
        <v>100</v>
      </c>
      <c r="N229" s="27">
        <f>'Рейтинговая таблица организаций'!AC231</f>
        <v>100</v>
      </c>
      <c r="O229" s="23">
        <f>'Рейтинговая таблица организаций'!AH231</f>
        <v>0</v>
      </c>
      <c r="P229" s="24">
        <f>'Рейтинговая таблица организаций'!AI231</f>
        <v>60</v>
      </c>
      <c r="Q229" s="24">
        <f>'Рейтинговая таблица организаций'!AJ231</f>
        <v>75</v>
      </c>
      <c r="R229" s="27">
        <f>'Рейтинговая таблица организаций'!AK231</f>
        <v>46.5</v>
      </c>
      <c r="S229" s="23">
        <f>'Рейтинговая таблица организаций'!AR231</f>
        <v>100</v>
      </c>
      <c r="T229" s="23">
        <f>'Рейтинговая таблица организаций'!AS231</f>
        <v>100</v>
      </c>
      <c r="U229" s="23">
        <f>'Рейтинговая таблица организаций'!AT231</f>
        <v>100</v>
      </c>
      <c r="V229" s="27">
        <f>'Рейтинговая таблица организаций'!AU231</f>
        <v>100</v>
      </c>
      <c r="W229" s="23">
        <f>'Рейтинговая таблица организаций'!BB231</f>
        <v>100</v>
      </c>
      <c r="X229" s="23">
        <f>'Рейтинговая таблица организаций'!BC231</f>
        <v>100</v>
      </c>
      <c r="Y229" s="23">
        <f>'Рейтинговая таблица организаций'!BD231</f>
        <v>100</v>
      </c>
      <c r="Z229" s="27">
        <f>'Рейтинговая таблица организаций'!BE231</f>
        <v>100</v>
      </c>
      <c r="AA229" s="28">
        <f>'Рейтинговая таблица организаций'!BF231</f>
        <v>87.38</v>
      </c>
    </row>
    <row r="230" spans="1:27">
      <c r="A230" s="25">
        <f>'бланки '!D234</f>
        <v>230</v>
      </c>
      <c r="B230" s="25" t="str">
        <f>'Рейтинговая таблица организаций'!B232</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0" s="25">
        <f>'Рейтинговая таблица организаций'!M232</f>
        <v>100</v>
      </c>
      <c r="D230" s="25">
        <f>'Рейтинговая таблица организаций'!N232</f>
        <v>100</v>
      </c>
      <c r="E230" s="23">
        <f>'Рейтинговая таблица организаций'!Q232</f>
        <v>100</v>
      </c>
      <c r="F230" s="23">
        <f>'Рейтинговая таблица организаций'!R232</f>
        <v>100</v>
      </c>
      <c r="G230" s="23">
        <f>'Рейтинговая таблица организаций'!O232</f>
        <v>100</v>
      </c>
      <c r="H230" s="23">
        <f>'Рейтинговая таблица организаций'!P232</f>
        <v>100</v>
      </c>
      <c r="I230" s="23">
        <f>'Рейтинговая таблица организаций'!S232</f>
        <v>100</v>
      </c>
      <c r="J230" s="27">
        <f>'Рейтинговая таблица организаций'!T232</f>
        <v>100</v>
      </c>
      <c r="K230" s="23">
        <f>'Рейтинговая таблица организаций'!Z232</f>
        <v>100</v>
      </c>
      <c r="L230" s="23">
        <f t="shared" si="3"/>
        <v>100</v>
      </c>
      <c r="M230" s="23">
        <f>'Рейтинговая таблица организаций'!AB232</f>
        <v>100</v>
      </c>
      <c r="N230" s="27">
        <f>'Рейтинговая таблица организаций'!AC232</f>
        <v>100</v>
      </c>
      <c r="O230" s="23">
        <f>'Рейтинговая таблица организаций'!AH232</f>
        <v>40</v>
      </c>
      <c r="P230" s="24">
        <f>'Рейтинговая таблица организаций'!AI232</f>
        <v>60</v>
      </c>
      <c r="Q230" s="24">
        <f>'Рейтинговая таблица организаций'!AJ232</f>
        <v>100</v>
      </c>
      <c r="R230" s="27">
        <f>'Рейтинговая таблица организаций'!AK232</f>
        <v>66</v>
      </c>
      <c r="S230" s="23">
        <f>'Рейтинговая таблица организаций'!AR232</f>
        <v>100</v>
      </c>
      <c r="T230" s="23">
        <f>'Рейтинговая таблица организаций'!AS232</f>
        <v>100</v>
      </c>
      <c r="U230" s="23">
        <f>'Рейтинговая таблица организаций'!AT232</f>
        <v>100</v>
      </c>
      <c r="V230" s="27">
        <f>'Рейтинговая таблица организаций'!AU232</f>
        <v>100</v>
      </c>
      <c r="W230" s="23">
        <f>'Рейтинговая таблица организаций'!BB232</f>
        <v>100</v>
      </c>
      <c r="X230" s="23">
        <f>'Рейтинговая таблица организаций'!BC232</f>
        <v>100</v>
      </c>
      <c r="Y230" s="23">
        <f>'Рейтинговая таблица организаций'!BD232</f>
        <v>100</v>
      </c>
      <c r="Z230" s="27">
        <f>'Рейтинговая таблица организаций'!BE232</f>
        <v>100</v>
      </c>
      <c r="AA230" s="28">
        <f>'Рейтинговая таблица организаций'!BF232</f>
        <v>93.2</v>
      </c>
    </row>
    <row r="231" spans="1:27">
      <c r="A231" s="25">
        <f>'бланки '!D235</f>
        <v>231</v>
      </c>
      <c r="B231" s="25" t="str">
        <f>'Рейтинговая таблица организаций'!B233</f>
        <v>Муниципальное бюджетное общеобразовательное учреждение «Глотовская средняя общеобразовательная школа» Знаменского района Орловской области</v>
      </c>
      <c r="C231" s="25">
        <f>'Рейтинговая таблица организаций'!M233</f>
        <v>100</v>
      </c>
      <c r="D231" s="25">
        <f>'Рейтинговая таблица организаций'!N233</f>
        <v>90</v>
      </c>
      <c r="E231" s="23">
        <f>'Рейтинговая таблица организаций'!Q233</f>
        <v>95</v>
      </c>
      <c r="F231" s="23">
        <f>'Рейтинговая таблица организаций'!R233</f>
        <v>100</v>
      </c>
      <c r="G231" s="23">
        <f>'Рейтинговая таблица организаций'!O233</f>
        <v>100</v>
      </c>
      <c r="H231" s="23">
        <f>'Рейтинговая таблица организаций'!P233</f>
        <v>100</v>
      </c>
      <c r="I231" s="23">
        <f>'Рейтинговая таблица организаций'!S233</f>
        <v>100</v>
      </c>
      <c r="J231" s="27">
        <f>'Рейтинговая таблица организаций'!T233</f>
        <v>98.5</v>
      </c>
      <c r="K231" s="23">
        <f>'Рейтинговая таблица организаций'!Z233</f>
        <v>100</v>
      </c>
      <c r="L231" s="23">
        <f t="shared" si="3"/>
        <v>100</v>
      </c>
      <c r="M231" s="23">
        <f>'Рейтинговая таблица организаций'!AB233</f>
        <v>100</v>
      </c>
      <c r="N231" s="27">
        <f>'Рейтинговая таблица организаций'!AC233</f>
        <v>100</v>
      </c>
      <c r="O231" s="23">
        <f>'Рейтинговая таблица организаций'!AH233</f>
        <v>0</v>
      </c>
      <c r="P231" s="24">
        <f>'Рейтинговая таблица организаций'!AI233</f>
        <v>60</v>
      </c>
      <c r="Q231" s="24">
        <f>'Рейтинговая таблица организаций'!AJ233</f>
        <v>100</v>
      </c>
      <c r="R231" s="27">
        <f>'Рейтинговая таблица организаций'!AK233</f>
        <v>54</v>
      </c>
      <c r="S231" s="23">
        <f>'Рейтинговая таблица организаций'!AR233</f>
        <v>100</v>
      </c>
      <c r="T231" s="23">
        <f>'Рейтинговая таблица организаций'!AS233</f>
        <v>100</v>
      </c>
      <c r="U231" s="23">
        <f>'Рейтинговая таблица организаций'!AT233</f>
        <v>100</v>
      </c>
      <c r="V231" s="27">
        <f>'Рейтинговая таблица организаций'!AU233</f>
        <v>100</v>
      </c>
      <c r="W231" s="23">
        <f>'Рейтинговая таблица организаций'!BB233</f>
        <v>100</v>
      </c>
      <c r="X231" s="23">
        <f>'Рейтинговая таблица организаций'!BC233</f>
        <v>100</v>
      </c>
      <c r="Y231" s="23">
        <f>'Рейтинговая таблица организаций'!BD233</f>
        <v>100</v>
      </c>
      <c r="Z231" s="27">
        <f>'Рейтинговая таблица организаций'!BE233</f>
        <v>100</v>
      </c>
      <c r="AA231" s="28">
        <f>'Рейтинговая таблица организаций'!BF233</f>
        <v>90.5</v>
      </c>
    </row>
    <row r="232" spans="1:27">
      <c r="A232" s="25">
        <f>'бланки '!D236</f>
        <v>232</v>
      </c>
      <c r="B232" s="25" t="str">
        <f>'Рейтинговая таблица организаций'!B234</f>
        <v>Муниципальное бюджетное общеобразовательное учреждение Кромского района Орловской области «Шаховская средняя общеобразовательная школа»</v>
      </c>
      <c r="C232" s="25">
        <f>'Рейтинговая таблица организаций'!M234</f>
        <v>100</v>
      </c>
      <c r="D232" s="25">
        <f>'Рейтинговая таблица организаций'!N234</f>
        <v>72</v>
      </c>
      <c r="E232" s="23">
        <f>'Рейтинговая таблица организаций'!Q234</f>
        <v>86</v>
      </c>
      <c r="F232" s="23">
        <f>'Рейтинговая таблица организаций'!R234</f>
        <v>100</v>
      </c>
      <c r="G232" s="23">
        <f>'Рейтинговая таблица организаций'!O234</f>
        <v>100</v>
      </c>
      <c r="H232" s="23">
        <f>'Рейтинговая таблица организаций'!P234</f>
        <v>99</v>
      </c>
      <c r="I232" s="23">
        <f>'Рейтинговая таблица организаций'!S234</f>
        <v>99</v>
      </c>
      <c r="J232" s="27">
        <f>'Рейтинговая таблица организаций'!T234</f>
        <v>95.4</v>
      </c>
      <c r="K232" s="23">
        <f>'Рейтинговая таблица организаций'!Z234</f>
        <v>100</v>
      </c>
      <c r="L232" s="23">
        <f t="shared" si="3"/>
        <v>99.5</v>
      </c>
      <c r="M232" s="23">
        <f>'Рейтинговая таблица организаций'!AB234</f>
        <v>99</v>
      </c>
      <c r="N232" s="27">
        <f>'Рейтинговая таблица организаций'!AC234</f>
        <v>99.5</v>
      </c>
      <c r="O232" s="23">
        <f>'Рейтинговая таблица организаций'!AH234</f>
        <v>20</v>
      </c>
      <c r="P232" s="24">
        <f>'Рейтинговая таблица организаций'!AI234</f>
        <v>60</v>
      </c>
      <c r="Q232" s="24">
        <f>'Рейтинговая таблица организаций'!AJ234</f>
        <v>100</v>
      </c>
      <c r="R232" s="27">
        <f>'Рейтинговая таблица организаций'!AK234</f>
        <v>60</v>
      </c>
      <c r="S232" s="23">
        <f>'Рейтинговая таблица организаций'!AR234</f>
        <v>98</v>
      </c>
      <c r="T232" s="23">
        <f>'Рейтинговая таблица организаций'!AS234</f>
        <v>100</v>
      </c>
      <c r="U232" s="23">
        <f>'Рейтинговая таблица организаций'!AT234</f>
        <v>99</v>
      </c>
      <c r="V232" s="27">
        <f>'Рейтинговая таблица организаций'!AU234</f>
        <v>99</v>
      </c>
      <c r="W232" s="23">
        <f>'Рейтинговая таблица организаций'!BB234</f>
        <v>99</v>
      </c>
      <c r="X232" s="23">
        <f>'Рейтинговая таблица организаций'!BC234</f>
        <v>99</v>
      </c>
      <c r="Y232" s="23">
        <f>'Рейтинговая таблица организаций'!BD234</f>
        <v>98</v>
      </c>
      <c r="Z232" s="27">
        <f>'Рейтинговая таблица организаций'!BE234</f>
        <v>98.5</v>
      </c>
      <c r="AA232" s="28">
        <f>'Рейтинговая таблица организаций'!BF234</f>
        <v>90.47999999999999</v>
      </c>
    </row>
    <row r="233" spans="1:27">
      <c r="A233" s="25">
        <f>'бланки '!D237</f>
        <v>233</v>
      </c>
      <c r="B233" s="25" t="str">
        <f>'Рейтинговая таблица организаций'!B235</f>
        <v>Муниципальное бюджетное общеобразовательное учреждение Кромского района Орловской области «Черкасская средняя общеобразовательная школа»</v>
      </c>
      <c r="C233" s="25">
        <f>'Рейтинговая таблица организаций'!M235</f>
        <v>100</v>
      </c>
      <c r="D233" s="25">
        <f>'Рейтинговая таблица организаций'!N235</f>
        <v>93</v>
      </c>
      <c r="E233" s="23">
        <f>'Рейтинговая таблица организаций'!Q235</f>
        <v>96</v>
      </c>
      <c r="F233" s="23">
        <f>'Рейтинговая таблица организаций'!R235</f>
        <v>100</v>
      </c>
      <c r="G233" s="23">
        <f>'Рейтинговая таблица организаций'!O235</f>
        <v>100</v>
      </c>
      <c r="H233" s="23">
        <f>'Рейтинговая таблица организаций'!P235</f>
        <v>99</v>
      </c>
      <c r="I233" s="23">
        <f>'Рейтинговая таблица организаций'!S235</f>
        <v>99</v>
      </c>
      <c r="J233" s="27">
        <f>'Рейтинговая таблица организаций'!T235</f>
        <v>98.4</v>
      </c>
      <c r="K233" s="23">
        <f>'Рейтинговая таблица организаций'!Z235</f>
        <v>100</v>
      </c>
      <c r="L233" s="23">
        <f t="shared" si="3"/>
        <v>98.5</v>
      </c>
      <c r="M233" s="23">
        <f>'Рейтинговая таблица организаций'!AB235</f>
        <v>97</v>
      </c>
      <c r="N233" s="27">
        <f>'Рейтинговая таблица организаций'!AC235</f>
        <v>98.5</v>
      </c>
      <c r="O233" s="23">
        <f>'Рейтинговая таблица организаций'!AH235</f>
        <v>0</v>
      </c>
      <c r="P233" s="24">
        <f>'Рейтинговая таблица организаций'!AI235</f>
        <v>60</v>
      </c>
      <c r="Q233" s="24">
        <f>'Рейтинговая таблица организаций'!AJ235</f>
        <v>95</v>
      </c>
      <c r="R233" s="27">
        <f>'Рейтинговая таблица организаций'!AK235</f>
        <v>52.5</v>
      </c>
      <c r="S233" s="23">
        <f>'Рейтинговая таблица организаций'!AR235</f>
        <v>98</v>
      </c>
      <c r="T233" s="23">
        <f>'Рейтинговая таблица организаций'!AS235</f>
        <v>99</v>
      </c>
      <c r="U233" s="23">
        <f>'Рейтинговая таблица организаций'!AT235</f>
        <v>100</v>
      </c>
      <c r="V233" s="27">
        <f>'Рейтинговая таблица организаций'!AU235</f>
        <v>98.8</v>
      </c>
      <c r="W233" s="23">
        <f>'Рейтинговая таблица организаций'!BB235</f>
        <v>97</v>
      </c>
      <c r="X233" s="23">
        <f>'Рейтинговая таблица организаций'!BC235</f>
        <v>98</v>
      </c>
      <c r="Y233" s="23">
        <f>'Рейтинговая таблица организаций'!BD235</f>
        <v>98</v>
      </c>
      <c r="Z233" s="27">
        <f>'Рейтинговая таблица организаций'!BE235</f>
        <v>97.7</v>
      </c>
      <c r="AA233" s="28">
        <f>'Рейтинговая таблица организаций'!BF235</f>
        <v>89.179999999999993</v>
      </c>
    </row>
    <row r="234" spans="1:27">
      <c r="A234" s="25">
        <f>'бланки '!D238</f>
        <v>234</v>
      </c>
      <c r="B234" s="25" t="str">
        <f>'Рейтинговая таблица организаций'!B236</f>
        <v>Муниципальное бюджетное общеобразовательное учреждение Кромского района Орловской области «Кромская начальная общеобразовательная школа»</v>
      </c>
      <c r="C234" s="25">
        <f>'Рейтинговая таблица организаций'!M236</f>
        <v>100</v>
      </c>
      <c r="D234" s="25">
        <f>'Рейтинговая таблица организаций'!N236</f>
        <v>87</v>
      </c>
      <c r="E234" s="23">
        <f>'Рейтинговая таблица организаций'!Q236</f>
        <v>93</v>
      </c>
      <c r="F234" s="23">
        <f>'Рейтинговая таблица организаций'!R236</f>
        <v>100</v>
      </c>
      <c r="G234" s="23">
        <f>'Рейтинговая таблица организаций'!O236</f>
        <v>97</v>
      </c>
      <c r="H234" s="23">
        <f>'Рейтинговая таблица организаций'!P236</f>
        <v>98</v>
      </c>
      <c r="I234" s="23">
        <f>'Рейтинговая таблица организаций'!S236</f>
        <v>97</v>
      </c>
      <c r="J234" s="27">
        <f>'Рейтинговая таблица организаций'!T236</f>
        <v>96.7</v>
      </c>
      <c r="K234" s="23">
        <f>'Рейтинговая таблица организаций'!Z236</f>
        <v>100</v>
      </c>
      <c r="L234" s="23">
        <f t="shared" si="3"/>
        <v>99</v>
      </c>
      <c r="M234" s="23">
        <f>'Рейтинговая таблица организаций'!AB236</f>
        <v>98</v>
      </c>
      <c r="N234" s="27">
        <f>'Рейтинговая таблица организаций'!AC236</f>
        <v>99</v>
      </c>
      <c r="O234" s="23">
        <f>'Рейтинговая таблица организаций'!AH236</f>
        <v>40</v>
      </c>
      <c r="P234" s="24">
        <f>'Рейтинговая таблица организаций'!AI236</f>
        <v>80</v>
      </c>
      <c r="Q234" s="24">
        <f>'Рейтинговая таблица организаций'!AJ236</f>
        <v>96</v>
      </c>
      <c r="R234" s="27">
        <f>'Рейтинговая таблица организаций'!AK236</f>
        <v>72.8</v>
      </c>
      <c r="S234" s="23">
        <f>'Рейтинговая таблица организаций'!AR236</f>
        <v>100</v>
      </c>
      <c r="T234" s="23">
        <f>'Рейтинговая таблица организаций'!AS236</f>
        <v>98</v>
      </c>
      <c r="U234" s="23">
        <f>'Рейтинговая таблица организаций'!AT236</f>
        <v>99</v>
      </c>
      <c r="V234" s="27">
        <f>'Рейтинговая таблица организаций'!AU236</f>
        <v>99</v>
      </c>
      <c r="W234" s="23">
        <f>'Рейтинговая таблица организаций'!BB236</f>
        <v>96</v>
      </c>
      <c r="X234" s="23">
        <f>'Рейтинговая таблица организаций'!BC236</f>
        <v>100</v>
      </c>
      <c r="Y234" s="23">
        <f>'Рейтинговая таблица организаций'!BD236</f>
        <v>97</v>
      </c>
      <c r="Z234" s="27">
        <f>'Рейтинговая таблица организаций'!BE236</f>
        <v>97.3</v>
      </c>
      <c r="AA234" s="28">
        <f>'Рейтинговая таблица организаций'!BF236</f>
        <v>92.960000000000008</v>
      </c>
    </row>
    <row r="235" spans="1:27">
      <c r="A235" s="25">
        <f>'бланки '!D239</f>
        <v>235</v>
      </c>
      <c r="B235" s="25" t="str">
        <f>'Рейтинговая таблица организаций'!B237</f>
        <v>Муниципальное бюджетное общеобразовательное учреждение Кромского района Орловской области «Шаховская начальная общеобразовательная школа»</v>
      </c>
      <c r="C235" s="25">
        <f>'Рейтинговая таблица организаций'!M237</f>
        <v>100</v>
      </c>
      <c r="D235" s="25">
        <f>'Рейтинговая таблица организаций'!N237</f>
        <v>84</v>
      </c>
      <c r="E235" s="23">
        <f>'Рейтинговая таблица организаций'!Q237</f>
        <v>92</v>
      </c>
      <c r="F235" s="23">
        <f>'Рейтинговая таблица организаций'!R237</f>
        <v>100</v>
      </c>
      <c r="G235" s="23">
        <f>'Рейтинговая таблица организаций'!O237</f>
        <v>100</v>
      </c>
      <c r="H235" s="23">
        <f>'Рейтинговая таблица организаций'!P237</f>
        <v>100</v>
      </c>
      <c r="I235" s="23">
        <f>'Рейтинговая таблица организаций'!S237</f>
        <v>100</v>
      </c>
      <c r="J235" s="27">
        <f>'Рейтинговая таблица организаций'!T237</f>
        <v>97.6</v>
      </c>
      <c r="K235" s="23">
        <f>'Рейтинговая таблица организаций'!Z237</f>
        <v>100</v>
      </c>
      <c r="L235" s="23">
        <f t="shared" si="3"/>
        <v>100</v>
      </c>
      <c r="M235" s="23">
        <f>'Рейтинговая таблица организаций'!AB237</f>
        <v>100</v>
      </c>
      <c r="N235" s="27">
        <f>'Рейтинговая таблица организаций'!AC237</f>
        <v>100</v>
      </c>
      <c r="O235" s="23">
        <f>'Рейтинговая таблица организаций'!AH237</f>
        <v>0</v>
      </c>
      <c r="P235" s="24">
        <f>'Рейтинговая таблица организаций'!AI237</f>
        <v>60</v>
      </c>
      <c r="Q235" s="24">
        <f>'Рейтинговая таблица организаций'!AJ237</f>
        <v>100</v>
      </c>
      <c r="R235" s="27">
        <f>'Рейтинговая таблица организаций'!AK237</f>
        <v>54</v>
      </c>
      <c r="S235" s="23">
        <f>'Рейтинговая таблица организаций'!AR237</f>
        <v>100</v>
      </c>
      <c r="T235" s="23">
        <f>'Рейтинговая таблица организаций'!AS237</f>
        <v>100</v>
      </c>
      <c r="U235" s="23">
        <f>'Рейтинговая таблица организаций'!AT237</f>
        <v>100</v>
      </c>
      <c r="V235" s="27">
        <f>'Рейтинговая таблица организаций'!AU237</f>
        <v>100</v>
      </c>
      <c r="W235" s="23">
        <f>'Рейтинговая таблица организаций'!BB237</f>
        <v>100</v>
      </c>
      <c r="X235" s="23">
        <f>'Рейтинговая таблица организаций'!BC237</f>
        <v>100</v>
      </c>
      <c r="Y235" s="23">
        <f>'Рейтинговая таблица организаций'!BD237</f>
        <v>100</v>
      </c>
      <c r="Z235" s="27">
        <f>'Рейтинговая таблица организаций'!BE237</f>
        <v>100</v>
      </c>
      <c r="AA235" s="28">
        <f>'Рейтинговая таблица организаций'!BF237</f>
        <v>90.320000000000007</v>
      </c>
    </row>
    <row r="236" spans="1:27">
      <c r="A236" s="25">
        <f>'бланки '!D240</f>
        <v>236</v>
      </c>
      <c r="B236" s="25" t="str">
        <f>'Рейтинговая таблица организаций'!B238</f>
        <v>Муниципальное бюджетное общеобразовательное учреждение Кромского района Орловской области «Кривчиковская средняя общеобразовательная школа»</v>
      </c>
      <c r="C236" s="25">
        <f>'Рейтинговая таблица организаций'!M238</f>
        <v>100</v>
      </c>
      <c r="D236" s="25">
        <f>'Рейтинговая таблица организаций'!N238</f>
        <v>91</v>
      </c>
      <c r="E236" s="23">
        <f>'Рейтинговая таблица организаций'!Q238</f>
        <v>95</v>
      </c>
      <c r="F236" s="23">
        <f>'Рейтинговая таблица организаций'!R238</f>
        <v>100</v>
      </c>
      <c r="G236" s="23">
        <f>'Рейтинговая таблица организаций'!O238</f>
        <v>100</v>
      </c>
      <c r="H236" s="23">
        <f>'Рейтинговая таблица организаций'!P238</f>
        <v>100</v>
      </c>
      <c r="I236" s="23">
        <f>'Рейтинговая таблица организаций'!S238</f>
        <v>100</v>
      </c>
      <c r="J236" s="27">
        <f>'Рейтинговая таблица организаций'!T238</f>
        <v>98.5</v>
      </c>
      <c r="K236" s="23">
        <f>'Рейтинговая таблица организаций'!Z238</f>
        <v>100</v>
      </c>
      <c r="L236" s="23">
        <f t="shared" si="3"/>
        <v>98.5</v>
      </c>
      <c r="M236" s="23">
        <f>'Рейтинговая таблица организаций'!AB238</f>
        <v>97</v>
      </c>
      <c r="N236" s="27">
        <f>'Рейтинговая таблица организаций'!AC238</f>
        <v>98.5</v>
      </c>
      <c r="O236" s="23">
        <f>'Рейтинговая таблица организаций'!AH238</f>
        <v>40</v>
      </c>
      <c r="P236" s="24">
        <f>'Рейтинговая таблица организаций'!AI238</f>
        <v>60</v>
      </c>
      <c r="Q236" s="24">
        <f>'Рейтинговая таблица организаций'!AJ238</f>
        <v>100</v>
      </c>
      <c r="R236" s="27">
        <f>'Рейтинговая таблица организаций'!AK238</f>
        <v>66</v>
      </c>
      <c r="S236" s="23">
        <f>'Рейтинговая таблица организаций'!AR238</f>
        <v>97</v>
      </c>
      <c r="T236" s="23">
        <f>'Рейтинговая таблица организаций'!AS238</f>
        <v>100</v>
      </c>
      <c r="U236" s="23">
        <f>'Рейтинговая таблица организаций'!AT238</f>
        <v>100</v>
      </c>
      <c r="V236" s="27">
        <f>'Рейтинговая таблица организаций'!AU238</f>
        <v>98.8</v>
      </c>
      <c r="W236" s="23">
        <f>'Рейтинговая таблица организаций'!BB238</f>
        <v>97</v>
      </c>
      <c r="X236" s="23">
        <f>'Рейтинговая таблица организаций'!BC238</f>
        <v>100</v>
      </c>
      <c r="Y236" s="23">
        <f>'Рейтинговая таблица организаций'!BD238</f>
        <v>100</v>
      </c>
      <c r="Z236" s="27">
        <f>'Рейтинговая таблица организаций'!BE238</f>
        <v>99.1</v>
      </c>
      <c r="AA236" s="28">
        <f>'Рейтинговая таблица организаций'!BF238</f>
        <v>92.179999999999993</v>
      </c>
    </row>
    <row r="237" spans="1:27">
      <c r="A237" s="25">
        <f>'бланки '!D241</f>
        <v>237</v>
      </c>
      <c r="B237" s="25" t="str">
        <f>'Рейтинговая таблица организаций'!B239</f>
        <v>Муниципальное бюджетное общеобразовательное учреждение Кромского района Орловской области «Кромская средняя общеобразовательная школа»</v>
      </c>
      <c r="C237" s="25">
        <f>'Рейтинговая таблица организаций'!M239</f>
        <v>100</v>
      </c>
      <c r="D237" s="25">
        <f>'Рейтинговая таблица организаций'!N239</f>
        <v>95</v>
      </c>
      <c r="E237" s="23">
        <f>'Рейтинговая таблица организаций'!Q239</f>
        <v>97</v>
      </c>
      <c r="F237" s="23">
        <f>'Рейтинговая таблица организаций'!R239</f>
        <v>100</v>
      </c>
      <c r="G237" s="23">
        <f>'Рейтинговая таблица организаций'!O239</f>
        <v>97</v>
      </c>
      <c r="H237" s="23">
        <f>'Рейтинговая таблица организаций'!P239</f>
        <v>96</v>
      </c>
      <c r="I237" s="23">
        <f>'Рейтинговая таблица организаций'!S239</f>
        <v>96</v>
      </c>
      <c r="J237" s="27">
        <f>'Рейтинговая таблица организаций'!T239</f>
        <v>97.5</v>
      </c>
      <c r="K237" s="23">
        <f>'Рейтинговая таблица организаций'!Z239</f>
        <v>100</v>
      </c>
      <c r="L237" s="23">
        <f t="shared" si="3"/>
        <v>98.5</v>
      </c>
      <c r="M237" s="23">
        <f>'Рейтинговая таблица организаций'!AB239</f>
        <v>97</v>
      </c>
      <c r="N237" s="27">
        <f>'Рейтинговая таблица организаций'!AC239</f>
        <v>98.5</v>
      </c>
      <c r="O237" s="23">
        <f>'Рейтинговая таблица организаций'!AH239</f>
        <v>60</v>
      </c>
      <c r="P237" s="24">
        <f>'Рейтинговая таблица организаций'!AI239</f>
        <v>100</v>
      </c>
      <c r="Q237" s="24">
        <f>'Рейтинговая таблица организаций'!AJ239</f>
        <v>95</v>
      </c>
      <c r="R237" s="27">
        <f>'Рейтинговая таблица организаций'!AK239</f>
        <v>86.5</v>
      </c>
      <c r="S237" s="23">
        <f>'Рейтинговая таблица организаций'!AR239</f>
        <v>100</v>
      </c>
      <c r="T237" s="23">
        <f>'Рейтинговая таблица организаций'!AS239</f>
        <v>97</v>
      </c>
      <c r="U237" s="23">
        <f>'Рейтинговая таблица организаций'!AT239</f>
        <v>98</v>
      </c>
      <c r="V237" s="27">
        <f>'Рейтинговая таблица организаций'!AU239</f>
        <v>98.4</v>
      </c>
      <c r="W237" s="23">
        <f>'Рейтинговая таблица организаций'!BB239</f>
        <v>98</v>
      </c>
      <c r="X237" s="23">
        <f>'Рейтинговая таблица организаций'!BC239</f>
        <v>99</v>
      </c>
      <c r="Y237" s="23">
        <f>'Рейтинговая таблица организаций'!BD239</f>
        <v>99</v>
      </c>
      <c r="Z237" s="27">
        <f>'Рейтинговая таблица организаций'!BE239</f>
        <v>98.7</v>
      </c>
      <c r="AA237" s="28">
        <f>'Рейтинговая таблица организаций'!BF239</f>
        <v>95.919999999999987</v>
      </c>
    </row>
    <row r="238" spans="1:27">
      <c r="A238" s="25">
        <f>'бланки '!D242</f>
        <v>238</v>
      </c>
      <c r="B238" s="25" t="str">
        <f>'Рейтинговая таблица организаций'!B240</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38" s="25">
        <f>'Рейтинговая таблица организаций'!M240</f>
        <v>100</v>
      </c>
      <c r="D238" s="25">
        <f>'Рейтинговая таблица организаций'!N240</f>
        <v>83</v>
      </c>
      <c r="E238" s="23">
        <f>'Рейтинговая таблица организаций'!Q240</f>
        <v>91</v>
      </c>
      <c r="F238" s="23">
        <f>'Рейтинговая таблица организаций'!R240</f>
        <v>100</v>
      </c>
      <c r="G238" s="23">
        <f>'Рейтинговая таблица организаций'!O240</f>
        <v>100</v>
      </c>
      <c r="H238" s="23">
        <f>'Рейтинговая таблица организаций'!P240</f>
        <v>100</v>
      </c>
      <c r="I238" s="23">
        <f>'Рейтинговая таблица организаций'!S240</f>
        <v>100</v>
      </c>
      <c r="J238" s="27">
        <f>'Рейтинговая таблица организаций'!T240</f>
        <v>97.3</v>
      </c>
      <c r="K238" s="23">
        <f>'Рейтинговая таблица организаций'!Z240</f>
        <v>100</v>
      </c>
      <c r="L238" s="23">
        <f t="shared" si="3"/>
        <v>100</v>
      </c>
      <c r="M238" s="23">
        <f>'Рейтинговая таблица организаций'!AB240</f>
        <v>100</v>
      </c>
      <c r="N238" s="27">
        <f>'Рейтинговая таблица организаций'!AC240</f>
        <v>100</v>
      </c>
      <c r="O238" s="23">
        <f>'Рейтинговая таблица организаций'!AH240</f>
        <v>20</v>
      </c>
      <c r="P238" s="24">
        <f>'Рейтинговая таблица организаций'!AI240</f>
        <v>40</v>
      </c>
      <c r="Q238" s="24">
        <f>'Рейтинговая таблица организаций'!AJ240</f>
        <v>100</v>
      </c>
      <c r="R238" s="27">
        <f>'Рейтинговая таблица организаций'!AK240</f>
        <v>52</v>
      </c>
      <c r="S238" s="23">
        <f>'Рейтинговая таблица организаций'!AR240</f>
        <v>96</v>
      </c>
      <c r="T238" s="23">
        <f>'Рейтинговая таблица организаций'!AS240</f>
        <v>100</v>
      </c>
      <c r="U238" s="23">
        <f>'Рейтинговая таблица организаций'!AT240</f>
        <v>100</v>
      </c>
      <c r="V238" s="27">
        <f>'Рейтинговая таблица организаций'!AU240</f>
        <v>98.4</v>
      </c>
      <c r="W238" s="23">
        <f>'Рейтинговая таблица организаций'!BB240</f>
        <v>96</v>
      </c>
      <c r="X238" s="23">
        <f>'Рейтинговая таблица организаций'!BC240</f>
        <v>96</v>
      </c>
      <c r="Y238" s="23">
        <f>'Рейтинговая таблица организаций'!BD240</f>
        <v>100</v>
      </c>
      <c r="Z238" s="27">
        <f>'Рейтинговая таблица организаций'!BE240</f>
        <v>98</v>
      </c>
      <c r="AA238" s="28">
        <f>'Рейтинговая таблица организаций'!BF240</f>
        <v>89.140000000000015</v>
      </c>
    </row>
    <row r="239" spans="1:27">
      <c r="A239" s="25">
        <f>'бланки '!D243</f>
        <v>239</v>
      </c>
      <c r="B239" s="25" t="str">
        <f>'Рейтинговая таблица организаций'!B241</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39" s="25">
        <f>'Рейтинговая таблица организаций'!M241</f>
        <v>100</v>
      </c>
      <c r="D239" s="25">
        <f>'Рейтинговая таблица организаций'!N241</f>
        <v>74</v>
      </c>
      <c r="E239" s="23">
        <f>'Рейтинговая таблица организаций'!Q241</f>
        <v>87</v>
      </c>
      <c r="F239" s="23">
        <f>'Рейтинговая таблица организаций'!R241</f>
        <v>90</v>
      </c>
      <c r="G239" s="23">
        <f>'Рейтинговая таблица организаций'!O241</f>
        <v>100</v>
      </c>
      <c r="H239" s="23">
        <f>'Рейтинговая таблица организаций'!P241</f>
        <v>100</v>
      </c>
      <c r="I239" s="23">
        <f>'Рейтинговая таблица организаций'!S241</f>
        <v>100</v>
      </c>
      <c r="J239" s="27">
        <f>'Рейтинговая таблица организаций'!T241</f>
        <v>93.1</v>
      </c>
      <c r="K239" s="23">
        <f>'Рейтинговая таблица организаций'!Z241</f>
        <v>100</v>
      </c>
      <c r="L239" s="23">
        <f t="shared" si="3"/>
        <v>100</v>
      </c>
      <c r="M239" s="23">
        <f>'Рейтинговая таблица организаций'!AB241</f>
        <v>100</v>
      </c>
      <c r="N239" s="27">
        <f>'Рейтинговая таблица организаций'!AC241</f>
        <v>100</v>
      </c>
      <c r="O239" s="23">
        <f>'Рейтинговая таблица организаций'!AH241</f>
        <v>20</v>
      </c>
      <c r="P239" s="24">
        <f>'Рейтинговая таблица организаций'!AI241</f>
        <v>40</v>
      </c>
      <c r="Q239" s="24">
        <f>'Рейтинговая таблица организаций'!AJ241</f>
        <v>91</v>
      </c>
      <c r="R239" s="27">
        <f>'Рейтинговая таблица организаций'!AK241</f>
        <v>49.3</v>
      </c>
      <c r="S239" s="23">
        <f>'Рейтинговая таблица организаций'!AR241</f>
        <v>100</v>
      </c>
      <c r="T239" s="23">
        <f>'Рейтинговая таблица организаций'!AS241</f>
        <v>100</v>
      </c>
      <c r="U239" s="23">
        <f>'Рейтинговая таблица организаций'!AT241</f>
        <v>100</v>
      </c>
      <c r="V239" s="27">
        <f>'Рейтинговая таблица организаций'!AU241</f>
        <v>100</v>
      </c>
      <c r="W239" s="23">
        <f>'Рейтинговая таблица организаций'!BB241</f>
        <v>100</v>
      </c>
      <c r="X239" s="23">
        <f>'Рейтинговая таблица организаций'!BC241</f>
        <v>100</v>
      </c>
      <c r="Y239" s="23">
        <f>'Рейтинговая таблица организаций'!BD241</f>
        <v>100</v>
      </c>
      <c r="Z239" s="27">
        <f>'Рейтинговая таблица организаций'!BE241</f>
        <v>100</v>
      </c>
      <c r="AA239" s="28">
        <f>'Рейтинговая таблица организаций'!BF241</f>
        <v>88.47999999999999</v>
      </c>
    </row>
    <row r="240" spans="1:27">
      <c r="A240" s="25">
        <f>'бланки '!D244</f>
        <v>240</v>
      </c>
      <c r="B240" s="25" t="str">
        <f>'Рейтинговая таблица организаций'!B242</f>
        <v>Муниципальное бюджетное общеобразовательное учреждение Кромского района Орловской области «Короськовская средняя общеобразовательная школа»</v>
      </c>
      <c r="C240" s="25">
        <f>'Рейтинговая таблица организаций'!M242</f>
        <v>100</v>
      </c>
      <c r="D240" s="25">
        <f>'Рейтинговая таблица организаций'!N242</f>
        <v>94</v>
      </c>
      <c r="E240" s="23">
        <f>'Рейтинговая таблица организаций'!Q242</f>
        <v>97</v>
      </c>
      <c r="F240" s="23">
        <f>'Рейтинговая таблица организаций'!R242</f>
        <v>100</v>
      </c>
      <c r="G240" s="23">
        <f>'Рейтинговая таблица организаций'!O242</f>
        <v>100</v>
      </c>
      <c r="H240" s="23">
        <f>'Рейтинговая таблица организаций'!P242</f>
        <v>100</v>
      </c>
      <c r="I240" s="23">
        <f>'Рейтинговая таблица организаций'!S242</f>
        <v>100</v>
      </c>
      <c r="J240" s="27">
        <f>'Рейтинговая таблица организаций'!T242</f>
        <v>99.1</v>
      </c>
      <c r="K240" s="23">
        <f>'Рейтинговая таблица организаций'!Z242</f>
        <v>100</v>
      </c>
      <c r="L240" s="23">
        <f t="shared" si="3"/>
        <v>100</v>
      </c>
      <c r="M240" s="23">
        <f>'Рейтинговая таблица организаций'!AB242</f>
        <v>100</v>
      </c>
      <c r="N240" s="27">
        <f>'Рейтинговая таблица организаций'!AC242</f>
        <v>100</v>
      </c>
      <c r="O240" s="23">
        <f>'Рейтинговая таблица организаций'!AH242</f>
        <v>20</v>
      </c>
      <c r="P240" s="24">
        <f>'Рейтинговая таблица организаций'!AI242</f>
        <v>60</v>
      </c>
      <c r="Q240" s="24">
        <f>'Рейтинговая таблица организаций'!AJ242</f>
        <v>100</v>
      </c>
      <c r="R240" s="27">
        <f>'Рейтинговая таблица организаций'!AK242</f>
        <v>60</v>
      </c>
      <c r="S240" s="23">
        <f>'Рейтинговая таблица организаций'!AR242</f>
        <v>100</v>
      </c>
      <c r="T240" s="23">
        <f>'Рейтинговая таблица организаций'!AS242</f>
        <v>100</v>
      </c>
      <c r="U240" s="23">
        <f>'Рейтинговая таблица организаций'!AT242</f>
        <v>100</v>
      </c>
      <c r="V240" s="27">
        <f>'Рейтинговая таблица организаций'!AU242</f>
        <v>100</v>
      </c>
      <c r="W240" s="23">
        <f>'Рейтинговая таблица организаций'!BB242</f>
        <v>100</v>
      </c>
      <c r="X240" s="23">
        <f>'Рейтинговая таблица организаций'!BC242</f>
        <v>100</v>
      </c>
      <c r="Y240" s="23">
        <f>'Рейтинговая таблица организаций'!BD242</f>
        <v>100</v>
      </c>
      <c r="Z240" s="27">
        <f>'Рейтинговая таблица организаций'!BE242</f>
        <v>100</v>
      </c>
      <c r="AA240" s="28">
        <f>'Рейтинговая таблица организаций'!BF242</f>
        <v>91.820000000000007</v>
      </c>
    </row>
    <row r="241" spans="1:27">
      <c r="A241" s="25">
        <f>'бланки '!D245</f>
        <v>241</v>
      </c>
      <c r="B241" s="25" t="str">
        <f>'Рейтинговая таблица организаций'!B243</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1" s="25">
        <f>'Рейтинговая таблица организаций'!M243</f>
        <v>100</v>
      </c>
      <c r="D241" s="25">
        <f>'Рейтинговая таблица организаций'!N243</f>
        <v>90</v>
      </c>
      <c r="E241" s="23">
        <f>'Рейтинговая таблица организаций'!Q243</f>
        <v>95</v>
      </c>
      <c r="F241" s="23">
        <f>'Рейтинговая таблица организаций'!R243</f>
        <v>100</v>
      </c>
      <c r="G241" s="23">
        <f>'Рейтинговая таблица организаций'!O243</f>
        <v>100</v>
      </c>
      <c r="H241" s="23">
        <f>'Рейтинговая таблица организаций'!P243</f>
        <v>100</v>
      </c>
      <c r="I241" s="23">
        <f>'Рейтинговая таблица организаций'!S243</f>
        <v>100</v>
      </c>
      <c r="J241" s="27">
        <f>'Рейтинговая таблица организаций'!T243</f>
        <v>98.5</v>
      </c>
      <c r="K241" s="23">
        <f>'Рейтинговая таблица организаций'!Z243</f>
        <v>100</v>
      </c>
      <c r="L241" s="23">
        <f t="shared" si="3"/>
        <v>100</v>
      </c>
      <c r="M241" s="23">
        <f>'Рейтинговая таблица организаций'!AB243</f>
        <v>100</v>
      </c>
      <c r="N241" s="27">
        <f>'Рейтинговая таблица организаций'!AC243</f>
        <v>100</v>
      </c>
      <c r="O241" s="23">
        <f>'Рейтинговая таблица организаций'!AH243</f>
        <v>20</v>
      </c>
      <c r="P241" s="24">
        <f>'Рейтинговая таблица организаций'!AI243</f>
        <v>60</v>
      </c>
      <c r="Q241" s="24">
        <f>'Рейтинговая таблица организаций'!AJ243</f>
        <v>100</v>
      </c>
      <c r="R241" s="27">
        <f>'Рейтинговая таблица организаций'!AK243</f>
        <v>60</v>
      </c>
      <c r="S241" s="23">
        <f>'Рейтинговая таблица организаций'!AR243</f>
        <v>100</v>
      </c>
      <c r="T241" s="23">
        <f>'Рейтинговая таблица организаций'!AS243</f>
        <v>100</v>
      </c>
      <c r="U241" s="23">
        <f>'Рейтинговая таблица организаций'!AT243</f>
        <v>100</v>
      </c>
      <c r="V241" s="27">
        <f>'Рейтинговая таблица организаций'!AU243</f>
        <v>100</v>
      </c>
      <c r="W241" s="23">
        <f>'Рейтинговая таблица организаций'!BB243</f>
        <v>100</v>
      </c>
      <c r="X241" s="23">
        <f>'Рейтинговая таблица организаций'!BC243</f>
        <v>100</v>
      </c>
      <c r="Y241" s="23">
        <f>'Рейтинговая таблица организаций'!BD243</f>
        <v>100</v>
      </c>
      <c r="Z241" s="27">
        <f>'Рейтинговая таблица организаций'!BE243</f>
        <v>100</v>
      </c>
      <c r="AA241" s="28">
        <f>'Рейтинговая таблица организаций'!BF243</f>
        <v>91.7</v>
      </c>
    </row>
    <row r="242" spans="1:27">
      <c r="A242" s="25">
        <f>'бланки '!D246</f>
        <v>242</v>
      </c>
      <c r="B242" s="25" t="str">
        <f>'Рейтинговая таблица организаций'!B244</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2" s="25">
        <f>'Рейтинговая таблица организаций'!M244</f>
        <v>100</v>
      </c>
      <c r="D242" s="25">
        <f>'Рейтинговая таблица организаций'!N244</f>
        <v>81</v>
      </c>
      <c r="E242" s="23">
        <f>'Рейтинговая таблица организаций'!Q244</f>
        <v>90</v>
      </c>
      <c r="F242" s="23">
        <f>'Рейтинговая таблица организаций'!R244</f>
        <v>100</v>
      </c>
      <c r="G242" s="23">
        <f>'Рейтинговая таблица организаций'!O244</f>
        <v>100</v>
      </c>
      <c r="H242" s="23">
        <f>'Рейтинговая таблица организаций'!P244</f>
        <v>100</v>
      </c>
      <c r="I242" s="23">
        <f>'Рейтинговая таблица организаций'!S244</f>
        <v>100</v>
      </c>
      <c r="J242" s="27">
        <f>'Рейтинговая таблица организаций'!T244</f>
        <v>97</v>
      </c>
      <c r="K242" s="23">
        <f>'Рейтинговая таблица организаций'!Z244</f>
        <v>100</v>
      </c>
      <c r="L242" s="23">
        <f t="shared" si="3"/>
        <v>99</v>
      </c>
      <c r="M242" s="23">
        <f>'Рейтинговая таблица организаций'!AB244</f>
        <v>98</v>
      </c>
      <c r="N242" s="27">
        <f>'Рейтинговая таблица организаций'!AC244</f>
        <v>99</v>
      </c>
      <c r="O242" s="23">
        <f>'Рейтинговая таблица организаций'!AH244</f>
        <v>0</v>
      </c>
      <c r="P242" s="24">
        <f>'Рейтинговая таблица организаций'!AI244</f>
        <v>60</v>
      </c>
      <c r="Q242" s="24">
        <f>'Рейтинговая таблица организаций'!AJ244</f>
        <v>100</v>
      </c>
      <c r="R242" s="27">
        <f>'Рейтинговая таблица организаций'!AK244</f>
        <v>54</v>
      </c>
      <c r="S242" s="23">
        <f>'Рейтинговая таблица организаций'!AR244</f>
        <v>100</v>
      </c>
      <c r="T242" s="23">
        <f>'Рейтинговая таблица организаций'!AS244</f>
        <v>100</v>
      </c>
      <c r="U242" s="23">
        <f>'Рейтинговая таблица организаций'!AT244</f>
        <v>100</v>
      </c>
      <c r="V242" s="27">
        <f>'Рейтинговая таблица организаций'!AU244</f>
        <v>100</v>
      </c>
      <c r="W242" s="23">
        <f>'Рейтинговая таблица организаций'!BB244</f>
        <v>98</v>
      </c>
      <c r="X242" s="23">
        <f>'Рейтинговая таблица организаций'!BC244</f>
        <v>100</v>
      </c>
      <c r="Y242" s="23">
        <f>'Рейтинговая таблица организаций'!BD244</f>
        <v>100</v>
      </c>
      <c r="Z242" s="27">
        <f>'Рейтинговая таблица организаций'!BE244</f>
        <v>99.4</v>
      </c>
      <c r="AA242" s="28">
        <f>'Рейтинговая таблица организаций'!BF244</f>
        <v>89.88</v>
      </c>
    </row>
    <row r="243" spans="1:27">
      <c r="A243" s="25">
        <f>'бланки '!D247</f>
        <v>243</v>
      </c>
      <c r="B243" s="25" t="str">
        <f>'Рейтинговая таблица организаций'!B245</f>
        <v>Муниципальное бюджетное общеобразовательное учреждение Кромского района Орловской области «Глинская средняя общеобразовательная школа»</v>
      </c>
      <c r="C243" s="25">
        <f>'Рейтинговая таблица организаций'!M245</f>
        <v>100</v>
      </c>
      <c r="D243" s="25">
        <f>'Рейтинговая таблица организаций'!N245</f>
        <v>95</v>
      </c>
      <c r="E243" s="23">
        <f>'Рейтинговая таблица организаций'!Q245</f>
        <v>97</v>
      </c>
      <c r="F243" s="23">
        <f>'Рейтинговая таблица организаций'!R245</f>
        <v>100</v>
      </c>
      <c r="G243" s="23">
        <f>'Рейтинговая таблица организаций'!O245</f>
        <v>100</v>
      </c>
      <c r="H243" s="23">
        <f>'Рейтинговая таблица организаций'!P245</f>
        <v>100</v>
      </c>
      <c r="I243" s="23">
        <f>'Рейтинговая таблица организаций'!S245</f>
        <v>100</v>
      </c>
      <c r="J243" s="27">
        <f>'Рейтинговая таблица организаций'!T245</f>
        <v>99.1</v>
      </c>
      <c r="K243" s="23">
        <f>'Рейтинговая таблица организаций'!Z245</f>
        <v>100</v>
      </c>
      <c r="L243" s="23">
        <f t="shared" si="3"/>
        <v>98</v>
      </c>
      <c r="M243" s="23">
        <f>'Рейтинговая таблица организаций'!AB245</f>
        <v>96</v>
      </c>
      <c r="N243" s="27">
        <f>'Рейтинговая таблица организаций'!AC245</f>
        <v>98</v>
      </c>
      <c r="O243" s="23">
        <f>'Рейтинговая таблица организаций'!AH245</f>
        <v>20</v>
      </c>
      <c r="P243" s="24">
        <f>'Рейтинговая таблица организаций'!AI245</f>
        <v>60</v>
      </c>
      <c r="Q243" s="24">
        <f>'Рейтинговая таблица организаций'!AJ245</f>
        <v>93</v>
      </c>
      <c r="R243" s="27">
        <f>'Рейтинговая таблица организаций'!AK245</f>
        <v>57.9</v>
      </c>
      <c r="S243" s="23">
        <f>'Рейтинговая таблица организаций'!AR245</f>
        <v>100</v>
      </c>
      <c r="T243" s="23">
        <f>'Рейтинговая таблица организаций'!AS245</f>
        <v>100</v>
      </c>
      <c r="U243" s="23">
        <f>'Рейтинговая таблица организаций'!AT245</f>
        <v>100</v>
      </c>
      <c r="V243" s="27">
        <f>'Рейтинговая таблица организаций'!AU245</f>
        <v>100</v>
      </c>
      <c r="W243" s="23">
        <f>'Рейтинговая таблица организаций'!BB245</f>
        <v>98</v>
      </c>
      <c r="X243" s="23">
        <f>'Рейтинговая таблица организаций'!BC245</f>
        <v>100</v>
      </c>
      <c r="Y243" s="23">
        <f>'Рейтинговая таблица организаций'!BD245</f>
        <v>98</v>
      </c>
      <c r="Z243" s="27">
        <f>'Рейтинговая таблица организаций'!BE245</f>
        <v>98.4</v>
      </c>
      <c r="AA243" s="28">
        <f>'Рейтинговая таблица организаций'!BF245</f>
        <v>90.679999999999993</v>
      </c>
    </row>
    <row r="244" spans="1:27">
      <c r="A244" s="25">
        <f>'бланки '!D248</f>
        <v>244</v>
      </c>
      <c r="B244" s="25" t="str">
        <f>'Рейтинговая таблица организаций'!B246</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4" s="25">
        <f>'Рейтинговая таблица организаций'!M246</f>
        <v>100</v>
      </c>
      <c r="D244" s="25">
        <f>'Рейтинговая таблица организаций'!N246</f>
        <v>81</v>
      </c>
      <c r="E244" s="23">
        <f>'Рейтинговая таблица организаций'!Q246</f>
        <v>90</v>
      </c>
      <c r="F244" s="23">
        <f>'Рейтинговая таблица организаций'!R246</f>
        <v>100</v>
      </c>
      <c r="G244" s="23">
        <f>'Рейтинговая таблица организаций'!O246</f>
        <v>97</v>
      </c>
      <c r="H244" s="23">
        <f>'Рейтинговая таблица организаций'!P246</f>
        <v>97</v>
      </c>
      <c r="I244" s="23">
        <f>'Рейтинговая таблица организаций'!S246</f>
        <v>97</v>
      </c>
      <c r="J244" s="27">
        <f>'Рейтинговая таблица организаций'!T246</f>
        <v>95.8</v>
      </c>
      <c r="K244" s="23">
        <f>'Рейтинговая таблица организаций'!Z246</f>
        <v>100</v>
      </c>
      <c r="L244" s="23">
        <f t="shared" si="3"/>
        <v>100</v>
      </c>
      <c r="M244" s="23">
        <f>'Рейтинговая таблица организаций'!AB246</f>
        <v>100</v>
      </c>
      <c r="N244" s="27">
        <f>'Рейтинговая таблица организаций'!AC246</f>
        <v>100</v>
      </c>
      <c r="O244" s="23">
        <f>'Рейтинговая таблица организаций'!AH246</f>
        <v>0</v>
      </c>
      <c r="P244" s="24">
        <f>'Рейтинговая таблица организаций'!AI246</f>
        <v>60</v>
      </c>
      <c r="Q244" s="24">
        <f>'Рейтинговая таблица организаций'!AJ246</f>
        <v>88</v>
      </c>
      <c r="R244" s="27">
        <f>'Рейтинговая таблица организаций'!AK246</f>
        <v>50.4</v>
      </c>
      <c r="S244" s="23">
        <f>'Рейтинговая таблица организаций'!AR246</f>
        <v>99</v>
      </c>
      <c r="T244" s="23">
        <f>'Рейтинговая таблица организаций'!AS246</f>
        <v>100</v>
      </c>
      <c r="U244" s="23">
        <f>'Рейтинговая таблица организаций'!AT246</f>
        <v>99</v>
      </c>
      <c r="V244" s="27">
        <f>'Рейтинговая таблица организаций'!AU246</f>
        <v>99.4</v>
      </c>
      <c r="W244" s="23">
        <f>'Рейтинговая таблица организаций'!BB246</f>
        <v>96</v>
      </c>
      <c r="X244" s="23">
        <f>'Рейтинговая таблица организаций'!BC246</f>
        <v>100</v>
      </c>
      <c r="Y244" s="23">
        <f>'Рейтинговая таблица организаций'!BD246</f>
        <v>97</v>
      </c>
      <c r="Z244" s="27">
        <f>'Рейтинговая таблица организаций'!BE246</f>
        <v>97.3</v>
      </c>
      <c r="AA244" s="28">
        <f>'Рейтинговая таблица организаций'!BF246</f>
        <v>88.580000000000013</v>
      </c>
    </row>
    <row r="245" spans="1:27">
      <c r="A245" s="25">
        <f>'бланки '!D249</f>
        <v>245</v>
      </c>
      <c r="B245" s="25" t="str">
        <f>'Рейтинговая таблица организаций'!B247</f>
        <v>Муниципальное бюджетное общеобразовательное учреждение Кромского района Орловской области «Семенковская средняя общеобразовательная школа»</v>
      </c>
      <c r="C245" s="25">
        <f>'Рейтинговая таблица организаций'!M247</f>
        <v>100</v>
      </c>
      <c r="D245" s="25">
        <f>'Рейтинговая таблица организаций'!N247</f>
        <v>85</v>
      </c>
      <c r="E245" s="23">
        <f>'Рейтинговая таблица организаций'!Q247</f>
        <v>92</v>
      </c>
      <c r="F245" s="23">
        <f>'Рейтинговая таблица организаций'!R247</f>
        <v>100</v>
      </c>
      <c r="G245" s="23">
        <f>'Рейтинговая таблица организаций'!O247</f>
        <v>100</v>
      </c>
      <c r="H245" s="23">
        <f>'Рейтинговая таблица организаций'!P247</f>
        <v>100</v>
      </c>
      <c r="I245" s="23">
        <f>'Рейтинговая таблица организаций'!S247</f>
        <v>100</v>
      </c>
      <c r="J245" s="27">
        <f>'Рейтинговая таблица организаций'!T247</f>
        <v>97.6</v>
      </c>
      <c r="K245" s="23">
        <f>'Рейтинговая таблица организаций'!Z247</f>
        <v>100</v>
      </c>
      <c r="L245" s="23">
        <f t="shared" si="3"/>
        <v>100</v>
      </c>
      <c r="M245" s="23">
        <f>'Рейтинговая таблица организаций'!AB247</f>
        <v>100</v>
      </c>
      <c r="N245" s="27">
        <f>'Рейтинговая таблица организаций'!AC247</f>
        <v>100</v>
      </c>
      <c r="O245" s="23">
        <f>'Рейтинговая таблица организаций'!AH247</f>
        <v>60</v>
      </c>
      <c r="P245" s="24">
        <f>'Рейтинговая таблица организаций'!AI247</f>
        <v>60</v>
      </c>
      <c r="Q245" s="24">
        <f>'Рейтинговая таблица организаций'!AJ247</f>
        <v>100</v>
      </c>
      <c r="R245" s="27">
        <f>'Рейтинговая таблица организаций'!AK247</f>
        <v>72</v>
      </c>
      <c r="S245" s="23">
        <f>'Рейтинговая таблица организаций'!AR247</f>
        <v>100</v>
      </c>
      <c r="T245" s="23">
        <f>'Рейтинговая таблица организаций'!AS247</f>
        <v>100</v>
      </c>
      <c r="U245" s="23">
        <f>'Рейтинговая таблица организаций'!AT247</f>
        <v>100</v>
      </c>
      <c r="V245" s="27">
        <f>'Рейтинговая таблица организаций'!AU247</f>
        <v>100</v>
      </c>
      <c r="W245" s="23">
        <f>'Рейтинговая таблица организаций'!BB247</f>
        <v>100</v>
      </c>
      <c r="X245" s="23">
        <f>'Рейтинговая таблица организаций'!BC247</f>
        <v>100</v>
      </c>
      <c r="Y245" s="23">
        <f>'Рейтинговая таблица организаций'!BD247</f>
        <v>100</v>
      </c>
      <c r="Z245" s="27">
        <f>'Рейтинговая таблица организаций'!BE247</f>
        <v>100</v>
      </c>
      <c r="AA245" s="28">
        <f>'Рейтинговая таблица организаций'!BF247</f>
        <v>93.92</v>
      </c>
    </row>
    <row r="246" spans="1:27">
      <c r="A246" s="25">
        <f>'бланки '!D250</f>
        <v>246</v>
      </c>
      <c r="B246" s="25" t="str">
        <f>'Рейтинговая таблица организаций'!B248</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6" s="25">
        <f>'Рейтинговая таблица организаций'!M248</f>
        <v>100</v>
      </c>
      <c r="D246" s="25">
        <f>'Рейтинговая таблица организаций'!N248</f>
        <v>99</v>
      </c>
      <c r="E246" s="23">
        <f>'Рейтинговая таблица организаций'!Q248</f>
        <v>99</v>
      </c>
      <c r="F246" s="23">
        <f>'Рейтинговая таблица организаций'!R248</f>
        <v>100</v>
      </c>
      <c r="G246" s="23">
        <f>'Рейтинговая таблица организаций'!O248</f>
        <v>100</v>
      </c>
      <c r="H246" s="23">
        <f>'Рейтинговая таблица организаций'!P248</f>
        <v>100</v>
      </c>
      <c r="I246" s="23">
        <f>'Рейтинговая таблица организаций'!S248</f>
        <v>100</v>
      </c>
      <c r="J246" s="27">
        <f>'Рейтинговая таблица организаций'!T248</f>
        <v>99.7</v>
      </c>
      <c r="K246" s="23">
        <f>'Рейтинговая таблица организаций'!Z248</f>
        <v>100</v>
      </c>
      <c r="L246" s="23">
        <f t="shared" si="3"/>
        <v>99</v>
      </c>
      <c r="M246" s="23">
        <f>'Рейтинговая таблица организаций'!AB248</f>
        <v>98</v>
      </c>
      <c r="N246" s="27">
        <f>'Рейтинговая таблица организаций'!AC248</f>
        <v>99</v>
      </c>
      <c r="O246" s="23">
        <f>'Рейтинговая таблица организаций'!AH248</f>
        <v>60</v>
      </c>
      <c r="P246" s="24">
        <f>'Рейтинговая таблица организаций'!AI248</f>
        <v>60</v>
      </c>
      <c r="Q246" s="24">
        <f>'Рейтинговая таблица организаций'!AJ248</f>
        <v>100</v>
      </c>
      <c r="R246" s="27">
        <f>'Рейтинговая таблица организаций'!AK248</f>
        <v>72</v>
      </c>
      <c r="S246" s="23">
        <f>'Рейтинговая таблица организаций'!AR248</f>
        <v>98</v>
      </c>
      <c r="T246" s="23">
        <f>'Рейтинговая таблица организаций'!AS248</f>
        <v>100</v>
      </c>
      <c r="U246" s="23">
        <f>'Рейтинговая таблица организаций'!AT248</f>
        <v>100</v>
      </c>
      <c r="V246" s="27">
        <f>'Рейтинговая таблица организаций'!AU248</f>
        <v>99.2</v>
      </c>
      <c r="W246" s="23">
        <f>'Рейтинговая таблица организаций'!BB248</f>
        <v>98</v>
      </c>
      <c r="X246" s="23">
        <f>'Рейтинговая таблица организаций'!BC248</f>
        <v>98</v>
      </c>
      <c r="Y246" s="23">
        <f>'Рейтинговая таблица организаций'!BD248</f>
        <v>100</v>
      </c>
      <c r="Z246" s="27">
        <f>'Рейтинговая таблица организаций'!BE248</f>
        <v>99</v>
      </c>
      <c r="AA246" s="28">
        <f>'Рейтинговая таблица организаций'!BF248</f>
        <v>93.78</v>
      </c>
    </row>
    <row r="247" spans="1:27">
      <c r="A247" s="25">
        <f>'бланки '!D251</f>
        <v>247</v>
      </c>
      <c r="B247" s="25" t="str">
        <f>'Рейтинговая таблица организаций'!B249</f>
        <v>Муниципальное бюджетное общеобразовательное учреждение Кромского района Орловской области «Кутафинская средняя общеобразовательная школа»</v>
      </c>
      <c r="C247" s="25">
        <f>'Рейтинговая таблица организаций'!M249</f>
        <v>100</v>
      </c>
      <c r="D247" s="25">
        <f>'Рейтинговая таблица организаций'!N249</f>
        <v>66</v>
      </c>
      <c r="E247" s="23">
        <f>'Рейтинговая таблица организаций'!Q249</f>
        <v>83</v>
      </c>
      <c r="F247" s="23">
        <f>'Рейтинговая таблица организаций'!R249</f>
        <v>90</v>
      </c>
      <c r="G247" s="23">
        <f>'Рейтинговая таблица организаций'!O249</f>
        <v>100</v>
      </c>
      <c r="H247" s="23">
        <f>'Рейтинговая таблица организаций'!P249</f>
        <v>100</v>
      </c>
      <c r="I247" s="23">
        <f>'Рейтинговая таблица организаций'!S249</f>
        <v>100</v>
      </c>
      <c r="J247" s="27">
        <f>'Рейтинговая таблица организаций'!T249</f>
        <v>91.9</v>
      </c>
      <c r="K247" s="23">
        <f>'Рейтинговая таблица организаций'!Z249</f>
        <v>100</v>
      </c>
      <c r="L247" s="23">
        <f t="shared" si="3"/>
        <v>100</v>
      </c>
      <c r="M247" s="23">
        <f>'Рейтинговая таблица организаций'!AB249</f>
        <v>100</v>
      </c>
      <c r="N247" s="27">
        <f>'Рейтинговая таблица организаций'!AC249</f>
        <v>100</v>
      </c>
      <c r="O247" s="23">
        <f>'Рейтинговая таблица организаций'!AH249</f>
        <v>40</v>
      </c>
      <c r="P247" s="24">
        <f>'Рейтинговая таблица организаций'!AI249</f>
        <v>60</v>
      </c>
      <c r="Q247" s="24">
        <f>'Рейтинговая таблица организаций'!AJ249</f>
        <v>100</v>
      </c>
      <c r="R247" s="27">
        <f>'Рейтинговая таблица организаций'!AK249</f>
        <v>66</v>
      </c>
      <c r="S247" s="23">
        <f>'Рейтинговая таблица организаций'!AR249</f>
        <v>100</v>
      </c>
      <c r="T247" s="23">
        <f>'Рейтинговая таблица организаций'!AS249</f>
        <v>100</v>
      </c>
      <c r="U247" s="23">
        <f>'Рейтинговая таблица организаций'!AT249</f>
        <v>95</v>
      </c>
      <c r="V247" s="27">
        <f>'Рейтинговая таблица организаций'!AU249</f>
        <v>99</v>
      </c>
      <c r="W247" s="23">
        <f>'Рейтинговая таблица организаций'!BB249</f>
        <v>100</v>
      </c>
      <c r="X247" s="23">
        <f>'Рейтинговая таблица организаций'!BC249</f>
        <v>100</v>
      </c>
      <c r="Y247" s="23">
        <f>'Рейтинговая таблица организаций'!BD249</f>
        <v>100</v>
      </c>
      <c r="Z247" s="27">
        <f>'Рейтинговая таблица организаций'!BE249</f>
        <v>100</v>
      </c>
      <c r="AA247" s="28">
        <f>'Рейтинговая таблица организаций'!BF249</f>
        <v>91.38</v>
      </c>
    </row>
    <row r="248" spans="1:27">
      <c r="A248" s="25">
        <f>'бланки '!D252</f>
        <v>248</v>
      </c>
      <c r="B248" s="25" t="str">
        <f>'Рейтинговая таблица организаций'!B250</f>
        <v>Муниципальное бюджетное общеобразовательное учреждение «Колпнянский лицей» Колпнянского района Орловской области</v>
      </c>
      <c r="C248" s="25">
        <f>'Рейтинговая таблица организаций'!M250</f>
        <v>100</v>
      </c>
      <c r="D248" s="25">
        <f>'Рейтинговая таблица организаций'!N250</f>
        <v>76</v>
      </c>
      <c r="E248" s="23">
        <f>'Рейтинговая таблица организаций'!Q250</f>
        <v>88</v>
      </c>
      <c r="F248" s="23">
        <f>'Рейтинговая таблица организаций'!R250</f>
        <v>100</v>
      </c>
      <c r="G248" s="23">
        <f>'Рейтинговая таблица организаций'!O250</f>
        <v>100</v>
      </c>
      <c r="H248" s="23">
        <f>'Рейтинговая таблица организаций'!P250</f>
        <v>96</v>
      </c>
      <c r="I248" s="23">
        <f>'Рейтинговая таблица организаций'!S250</f>
        <v>98</v>
      </c>
      <c r="J248" s="27">
        <f>'Рейтинговая таблица организаций'!T250</f>
        <v>95.6</v>
      </c>
      <c r="K248" s="23">
        <f>'Рейтинговая таблица организаций'!Z250</f>
        <v>100</v>
      </c>
      <c r="L248" s="23">
        <f t="shared" si="3"/>
        <v>99</v>
      </c>
      <c r="M248" s="23">
        <f>'Рейтинговая таблица организаций'!AB250</f>
        <v>98</v>
      </c>
      <c r="N248" s="27">
        <f>'Рейтинговая таблица организаций'!AC250</f>
        <v>99</v>
      </c>
      <c r="O248" s="23">
        <f>'Рейтинговая таблица организаций'!AH250</f>
        <v>20</v>
      </c>
      <c r="P248" s="24">
        <f>'Рейтинговая таблица организаций'!AI250</f>
        <v>60</v>
      </c>
      <c r="Q248" s="24">
        <f>'Рейтинговая таблица организаций'!AJ250</f>
        <v>100</v>
      </c>
      <c r="R248" s="27">
        <f>'Рейтинговая таблица организаций'!AK250</f>
        <v>60</v>
      </c>
      <c r="S248" s="23">
        <f>'Рейтинговая таблица организаций'!AR250</f>
        <v>96</v>
      </c>
      <c r="T248" s="23">
        <f>'Рейтинговая таблица организаций'!AS250</f>
        <v>97</v>
      </c>
      <c r="U248" s="23">
        <f>'Рейтинговая таблица организаций'!AT250</f>
        <v>97</v>
      </c>
      <c r="V248" s="27">
        <f>'Рейтинговая таблица организаций'!AU250</f>
        <v>96.6</v>
      </c>
      <c r="W248" s="23">
        <f>'Рейтинговая таблица организаций'!BB250</f>
        <v>96</v>
      </c>
      <c r="X248" s="23">
        <f>'Рейтинговая таблица организаций'!BC250</f>
        <v>98</v>
      </c>
      <c r="Y248" s="23">
        <f>'Рейтинговая таблица организаций'!BD250</f>
        <v>99</v>
      </c>
      <c r="Z248" s="27">
        <f>'Рейтинговая таблица организаций'!BE250</f>
        <v>97.9</v>
      </c>
      <c r="AA248" s="28">
        <f>'Рейтинговая таблица организаций'!BF250</f>
        <v>89.820000000000007</v>
      </c>
    </row>
    <row r="249" spans="1:27">
      <c r="A249" s="25">
        <f>'бланки '!D253</f>
        <v>249</v>
      </c>
      <c r="B249" s="25" t="str">
        <f>'Рейтинговая таблица организаций'!B251</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49" s="25">
        <f>'Рейтинговая таблица организаций'!M251</f>
        <v>100</v>
      </c>
      <c r="D249" s="25">
        <f>'Рейтинговая таблица организаций'!N251</f>
        <v>100</v>
      </c>
      <c r="E249" s="23">
        <f>'Рейтинговая таблица организаций'!Q251</f>
        <v>100</v>
      </c>
      <c r="F249" s="23">
        <f>'Рейтинговая таблица организаций'!R251</f>
        <v>100</v>
      </c>
      <c r="G249" s="23">
        <f>'Рейтинговая таблица организаций'!O251</f>
        <v>99</v>
      </c>
      <c r="H249" s="23">
        <f>'Рейтинговая таблица организаций'!P251</f>
        <v>100</v>
      </c>
      <c r="I249" s="23">
        <f>'Рейтинговая таблица организаций'!S251</f>
        <v>99</v>
      </c>
      <c r="J249" s="27">
        <f>'Рейтинговая таблица организаций'!T251</f>
        <v>99.6</v>
      </c>
      <c r="K249" s="23">
        <f>'Рейтинговая таблица организаций'!Z251</f>
        <v>100</v>
      </c>
      <c r="L249" s="23">
        <f t="shared" si="3"/>
        <v>100</v>
      </c>
      <c r="M249" s="23">
        <f>'Рейтинговая таблица организаций'!AB251</f>
        <v>100</v>
      </c>
      <c r="N249" s="27">
        <f>'Рейтинговая таблица организаций'!AC251</f>
        <v>100</v>
      </c>
      <c r="O249" s="23">
        <f>'Рейтинговая таблица организаций'!AH251</f>
        <v>20</v>
      </c>
      <c r="P249" s="24">
        <f>'Рейтинговая таблица организаций'!AI251</f>
        <v>80</v>
      </c>
      <c r="Q249" s="24">
        <f>'Рейтинговая таблица организаций'!AJ251</f>
        <v>100</v>
      </c>
      <c r="R249" s="27">
        <f>'Рейтинговая таблица организаций'!AK251</f>
        <v>68</v>
      </c>
      <c r="S249" s="23">
        <f>'Рейтинговая таблица организаций'!AR251</f>
        <v>100</v>
      </c>
      <c r="T249" s="23">
        <f>'Рейтинговая таблица организаций'!AS251</f>
        <v>100</v>
      </c>
      <c r="U249" s="23">
        <f>'Рейтинговая таблица организаций'!AT251</f>
        <v>100</v>
      </c>
      <c r="V249" s="27">
        <f>'Рейтинговая таблица организаций'!AU251</f>
        <v>100</v>
      </c>
      <c r="W249" s="23">
        <f>'Рейтинговая таблица организаций'!BB251</f>
        <v>99</v>
      </c>
      <c r="X249" s="23">
        <f>'Рейтинговая таблица организаций'!BC251</f>
        <v>100</v>
      </c>
      <c r="Y249" s="23">
        <f>'Рейтинговая таблица организаций'!BD251</f>
        <v>99</v>
      </c>
      <c r="Z249" s="27">
        <f>'Рейтинговая таблица организаций'!BE251</f>
        <v>99.2</v>
      </c>
      <c r="AA249" s="28">
        <f>'Рейтинговая таблица организаций'!BF251</f>
        <v>93.36</v>
      </c>
    </row>
    <row r="250" spans="1:27">
      <c r="A250" s="25">
        <f>'бланки '!D254</f>
        <v>250</v>
      </c>
      <c r="B250" s="25" t="str">
        <f>'Рейтинговая таблица организаций'!B252</f>
        <v>Муниципальное бюджетное общеобразовательное учреждение «Знаменская основная общеобразовательная школа» Колпнянского района Орловской области</v>
      </c>
      <c r="C250" s="25">
        <f>'Рейтинговая таблица организаций'!M252</f>
        <v>100</v>
      </c>
      <c r="D250" s="25">
        <f>'Рейтинговая таблица организаций'!N252</f>
        <v>100</v>
      </c>
      <c r="E250" s="23">
        <f>'Рейтинговая таблица организаций'!Q252</f>
        <v>100</v>
      </c>
      <c r="F250" s="23">
        <f>'Рейтинговая таблица организаций'!R252</f>
        <v>100</v>
      </c>
      <c r="G250" s="23">
        <f>'Рейтинговая таблица организаций'!O252</f>
        <v>100</v>
      </c>
      <c r="H250" s="23">
        <f>'Рейтинговая таблица организаций'!P252</f>
        <v>100</v>
      </c>
      <c r="I250" s="23">
        <f>'Рейтинговая таблица организаций'!S252</f>
        <v>100</v>
      </c>
      <c r="J250" s="27">
        <f>'Рейтинговая таблица организаций'!T252</f>
        <v>100</v>
      </c>
      <c r="K250" s="23">
        <f>'Рейтинговая таблица организаций'!Z252</f>
        <v>100</v>
      </c>
      <c r="L250" s="23">
        <f t="shared" si="3"/>
        <v>100</v>
      </c>
      <c r="M250" s="23">
        <f>'Рейтинговая таблица организаций'!AB252</f>
        <v>100</v>
      </c>
      <c r="N250" s="27">
        <f>'Рейтинговая таблица организаций'!AC252</f>
        <v>100</v>
      </c>
      <c r="O250" s="23">
        <f>'Рейтинговая таблица организаций'!AH252</f>
        <v>20</v>
      </c>
      <c r="P250" s="24">
        <f>'Рейтинговая таблица организаций'!AI252</f>
        <v>100</v>
      </c>
      <c r="Q250" s="24">
        <f>'Рейтинговая таблица организаций'!AJ252</f>
        <v>100</v>
      </c>
      <c r="R250" s="27">
        <f>'Рейтинговая таблица организаций'!AK252</f>
        <v>76</v>
      </c>
      <c r="S250" s="23">
        <f>'Рейтинговая таблица организаций'!AR252</f>
        <v>97</v>
      </c>
      <c r="T250" s="23">
        <f>'Рейтинговая таблица организаций'!AS252</f>
        <v>100</v>
      </c>
      <c r="U250" s="23">
        <f>'Рейтинговая таблица организаций'!AT252</f>
        <v>100</v>
      </c>
      <c r="V250" s="27">
        <f>'Рейтинговая таблица организаций'!AU252</f>
        <v>98.8</v>
      </c>
      <c r="W250" s="23">
        <f>'Рейтинговая таблица организаций'!BB252</f>
        <v>97</v>
      </c>
      <c r="X250" s="23">
        <f>'Рейтинговая таблица организаций'!BC252</f>
        <v>97</v>
      </c>
      <c r="Y250" s="23">
        <f>'Рейтинговая таблица организаций'!BD252</f>
        <v>100</v>
      </c>
      <c r="Z250" s="27">
        <f>'Рейтинговая таблица организаций'!BE252</f>
        <v>98.5</v>
      </c>
      <c r="AA250" s="28">
        <f>'Рейтинговая таблица организаций'!BF252</f>
        <v>94.66</v>
      </c>
    </row>
    <row r="251" spans="1:27">
      <c r="A251" s="25">
        <f>'бланки '!D255</f>
        <v>251</v>
      </c>
      <c r="B251" s="25" t="str">
        <f>'Рейтинговая таблица организаций'!B253</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1" s="25">
        <f>'Рейтинговая таблица организаций'!M253</f>
        <v>100</v>
      </c>
      <c r="D251" s="25">
        <f>'Рейтинговая таблица организаций'!N253</f>
        <v>98</v>
      </c>
      <c r="E251" s="23">
        <f>'Рейтинговая таблица организаций'!Q253</f>
        <v>99</v>
      </c>
      <c r="F251" s="23">
        <f>'Рейтинговая таблица организаций'!R253</f>
        <v>100</v>
      </c>
      <c r="G251" s="23">
        <f>'Рейтинговая таблица организаций'!O253</f>
        <v>99</v>
      </c>
      <c r="H251" s="23">
        <f>'Рейтинговая таблица организаций'!P253</f>
        <v>99</v>
      </c>
      <c r="I251" s="23">
        <f>'Рейтинговая таблица организаций'!S253</f>
        <v>99</v>
      </c>
      <c r="J251" s="27">
        <f>'Рейтинговая таблица организаций'!T253</f>
        <v>99.3</v>
      </c>
      <c r="K251" s="23">
        <f>'Рейтинговая таблица организаций'!Z253</f>
        <v>100</v>
      </c>
      <c r="L251" s="23">
        <f t="shared" si="3"/>
        <v>98.5</v>
      </c>
      <c r="M251" s="23">
        <f>'Рейтинговая таблица организаций'!AB253</f>
        <v>97</v>
      </c>
      <c r="N251" s="27">
        <f>'Рейтинговая таблица организаций'!AC253</f>
        <v>98.5</v>
      </c>
      <c r="O251" s="23">
        <f>'Рейтинговая таблица организаций'!AH253</f>
        <v>40</v>
      </c>
      <c r="P251" s="24">
        <f>'Рейтинговая таблица организаций'!AI253</f>
        <v>100</v>
      </c>
      <c r="Q251" s="24">
        <f>'Рейтинговая таблица организаций'!AJ253</f>
        <v>100</v>
      </c>
      <c r="R251" s="27">
        <f>'Рейтинговая таблица организаций'!AK253</f>
        <v>82</v>
      </c>
      <c r="S251" s="23">
        <f>'Рейтинговая таблица организаций'!AR253</f>
        <v>99</v>
      </c>
      <c r="T251" s="23">
        <f>'Рейтинговая таблица организаций'!AS253</f>
        <v>97</v>
      </c>
      <c r="U251" s="23">
        <f>'Рейтинговая таблица организаций'!AT253</f>
        <v>100</v>
      </c>
      <c r="V251" s="27">
        <f>'Рейтинговая таблица организаций'!AU253</f>
        <v>98.4</v>
      </c>
      <c r="W251" s="23">
        <f>'Рейтинговая таблица организаций'!BB253</f>
        <v>97</v>
      </c>
      <c r="X251" s="23">
        <f>'Рейтинговая таблица организаций'!BC253</f>
        <v>97</v>
      </c>
      <c r="Y251" s="23">
        <f>'Рейтинговая таблица организаций'!BD253</f>
        <v>99</v>
      </c>
      <c r="Z251" s="27">
        <f>'Рейтинговая таблица организаций'!BE253</f>
        <v>98</v>
      </c>
      <c r="AA251" s="28">
        <f>'Рейтинговая таблица организаций'!BF253</f>
        <v>95.240000000000009</v>
      </c>
    </row>
    <row r="252" spans="1:27">
      <c r="A252" s="25">
        <f>'бланки '!D256</f>
        <v>252</v>
      </c>
      <c r="B252" s="25" t="str">
        <f>'Рейтинговая таблица организаций'!B254</f>
        <v>Муниципальное бюджетное общеобразовательное учреждение «Карловская основная общеобразовательная школа» Колпнянского района Орловской области</v>
      </c>
      <c r="C252" s="25">
        <f>'Рейтинговая таблица организаций'!M254</f>
        <v>100</v>
      </c>
      <c r="D252" s="25">
        <f>'Рейтинговая таблица организаций'!N254</f>
        <v>91</v>
      </c>
      <c r="E252" s="23">
        <f>'Рейтинговая таблица организаций'!Q254</f>
        <v>95</v>
      </c>
      <c r="F252" s="23">
        <f>'Рейтинговая таблица организаций'!R254</f>
        <v>100</v>
      </c>
      <c r="G252" s="23">
        <f>'Рейтинговая таблица организаций'!O254</f>
        <v>96</v>
      </c>
      <c r="H252" s="23">
        <f>'Рейтинговая таблица организаций'!P254</f>
        <v>96</v>
      </c>
      <c r="I252" s="23">
        <f>'Рейтинговая таблица организаций'!S254</f>
        <v>96</v>
      </c>
      <c r="J252" s="27">
        <f>'Рейтинговая таблица организаций'!T254</f>
        <v>96.9</v>
      </c>
      <c r="K252" s="23">
        <f>'Рейтинговая таблица организаций'!Z254</f>
        <v>100</v>
      </c>
      <c r="L252" s="23">
        <f t="shared" si="3"/>
        <v>100</v>
      </c>
      <c r="M252" s="23">
        <f>'Рейтинговая таблица организаций'!AB254</f>
        <v>100</v>
      </c>
      <c r="N252" s="27">
        <f>'Рейтинговая таблица организаций'!AC254</f>
        <v>100</v>
      </c>
      <c r="O252" s="23">
        <f>'Рейтинговая таблица организаций'!AH254</f>
        <v>40</v>
      </c>
      <c r="P252" s="24">
        <f>'Рейтинговая таблица организаций'!AI254</f>
        <v>80</v>
      </c>
      <c r="Q252" s="24">
        <f>'Рейтинговая таблица организаций'!AJ254</f>
        <v>87</v>
      </c>
      <c r="R252" s="27">
        <f>'Рейтинговая таблица организаций'!AK254</f>
        <v>70.099999999999994</v>
      </c>
      <c r="S252" s="23">
        <f>'Рейтинговая таблица организаций'!AR254</f>
        <v>100</v>
      </c>
      <c r="T252" s="23">
        <f>'Рейтинговая таблица организаций'!AS254</f>
        <v>96</v>
      </c>
      <c r="U252" s="23">
        <f>'Рейтинговая таблица организаций'!AT254</f>
        <v>100</v>
      </c>
      <c r="V252" s="27">
        <f>'Рейтинговая таблица организаций'!AU254</f>
        <v>98.4</v>
      </c>
      <c r="W252" s="23">
        <f>'Рейтинговая таблица организаций'!BB254</f>
        <v>100</v>
      </c>
      <c r="X252" s="23">
        <f>'Рейтинговая таблица организаций'!BC254</f>
        <v>100</v>
      </c>
      <c r="Y252" s="23">
        <f>'Рейтинговая таблица организаций'!BD254</f>
        <v>100</v>
      </c>
      <c r="Z252" s="27">
        <f>'Рейтинговая таблица организаций'!BE254</f>
        <v>100</v>
      </c>
      <c r="AA252" s="28">
        <f>'Рейтинговая таблица организаций'!BF254</f>
        <v>93.08</v>
      </c>
    </row>
    <row r="253" spans="1:27">
      <c r="A253" s="25">
        <f>'бланки '!D257</f>
        <v>253</v>
      </c>
      <c r="B253" s="25" t="str">
        <f>'Рейтинговая таблица организаций'!B255</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3" s="25">
        <f>'Рейтинговая таблица организаций'!M255</f>
        <v>100</v>
      </c>
      <c r="D253" s="25">
        <f>'Рейтинговая таблица организаций'!N255</f>
        <v>98</v>
      </c>
      <c r="E253" s="23">
        <f>'Рейтинговая таблица организаций'!Q255</f>
        <v>99</v>
      </c>
      <c r="F253" s="23">
        <f>'Рейтинговая таблица организаций'!R255</f>
        <v>100</v>
      </c>
      <c r="G253" s="23">
        <f>'Рейтинговая таблица организаций'!O255</f>
        <v>100</v>
      </c>
      <c r="H253" s="23">
        <f>'Рейтинговая таблица организаций'!P255</f>
        <v>100</v>
      </c>
      <c r="I253" s="23">
        <f>'Рейтинговая таблица организаций'!S255</f>
        <v>100</v>
      </c>
      <c r="J253" s="27">
        <f>'Рейтинговая таблица организаций'!T255</f>
        <v>99.7</v>
      </c>
      <c r="K253" s="23">
        <f>'Рейтинговая таблица организаций'!Z255</f>
        <v>100</v>
      </c>
      <c r="L253" s="23">
        <f t="shared" si="3"/>
        <v>98</v>
      </c>
      <c r="M253" s="23">
        <f>'Рейтинговая таблица организаций'!AB255</f>
        <v>96</v>
      </c>
      <c r="N253" s="27">
        <f>'Рейтинговая таблица организаций'!AC255</f>
        <v>98</v>
      </c>
      <c r="O253" s="23">
        <f>'Рейтинговая таблица организаций'!AH255</f>
        <v>0</v>
      </c>
      <c r="P253" s="24">
        <f>'Рейтинговая таблица организаций'!AI255</f>
        <v>60</v>
      </c>
      <c r="Q253" s="24">
        <f>'Рейтинговая таблица организаций'!AJ255</f>
        <v>100</v>
      </c>
      <c r="R253" s="27">
        <f>'Рейтинговая таблица организаций'!AK255</f>
        <v>54</v>
      </c>
      <c r="S253" s="23">
        <f>'Рейтинговая таблица организаций'!AR255</f>
        <v>100</v>
      </c>
      <c r="T253" s="23">
        <f>'Рейтинговая таблица организаций'!AS255</f>
        <v>100</v>
      </c>
      <c r="U253" s="23">
        <f>'Рейтинговая таблица организаций'!AT255</f>
        <v>100</v>
      </c>
      <c r="V253" s="27">
        <f>'Рейтинговая таблица организаций'!AU255</f>
        <v>100</v>
      </c>
      <c r="W253" s="23">
        <f>'Рейтинговая таблица организаций'!BB255</f>
        <v>98</v>
      </c>
      <c r="X253" s="23">
        <f>'Рейтинговая таблица организаций'!BC255</f>
        <v>98</v>
      </c>
      <c r="Y253" s="23">
        <f>'Рейтинговая таблица организаций'!BD255</f>
        <v>100</v>
      </c>
      <c r="Z253" s="27">
        <f>'Рейтинговая таблица организаций'!BE255</f>
        <v>99</v>
      </c>
      <c r="AA253" s="28">
        <f>'Рейтинговая таблица организаций'!BF255</f>
        <v>90.14</v>
      </c>
    </row>
    <row r="254" spans="1:27">
      <c r="A254" s="25">
        <f>'бланки '!D258</f>
        <v>254</v>
      </c>
      <c r="B254" s="25" t="str">
        <f>'Рейтинговая таблица организаций'!B256</f>
        <v>Муниципальное бюджетное общеобразовательное учреждение «Дубовская средняя общеобразовательная школа» Колпнянского района Орловской области</v>
      </c>
      <c r="C254" s="25">
        <f>'Рейтинговая таблица организаций'!M256</f>
        <v>100</v>
      </c>
      <c r="D254" s="25">
        <f>'Рейтинговая таблица организаций'!N256</f>
        <v>99</v>
      </c>
      <c r="E254" s="23">
        <f>'Рейтинговая таблица организаций'!Q256</f>
        <v>99</v>
      </c>
      <c r="F254" s="23">
        <f>'Рейтинговая таблица организаций'!R256</f>
        <v>100</v>
      </c>
      <c r="G254" s="23">
        <f>'Рейтинговая таблица организаций'!O256</f>
        <v>100</v>
      </c>
      <c r="H254" s="23">
        <f>'Рейтинговая таблица организаций'!P256</f>
        <v>100</v>
      </c>
      <c r="I254" s="23">
        <f>'Рейтинговая таблица организаций'!S256</f>
        <v>100</v>
      </c>
      <c r="J254" s="27">
        <f>'Рейтинговая таблица организаций'!T256</f>
        <v>99.7</v>
      </c>
      <c r="K254" s="23">
        <f>'Рейтинговая таблица организаций'!Z256</f>
        <v>100</v>
      </c>
      <c r="L254" s="23">
        <f t="shared" si="3"/>
        <v>100</v>
      </c>
      <c r="M254" s="23">
        <f>'Рейтинговая таблица организаций'!AB256</f>
        <v>100</v>
      </c>
      <c r="N254" s="27">
        <f>'Рейтинговая таблица организаций'!AC256</f>
        <v>100</v>
      </c>
      <c r="O254" s="23">
        <f>'Рейтинговая таблица организаций'!AH256</f>
        <v>0</v>
      </c>
      <c r="P254" s="24">
        <f>'Рейтинговая таблица организаций'!AI256</f>
        <v>60</v>
      </c>
      <c r="Q254" s="24">
        <f>'Рейтинговая таблица организаций'!AJ256</f>
        <v>100</v>
      </c>
      <c r="R254" s="27">
        <f>'Рейтинговая таблица организаций'!AK256</f>
        <v>54</v>
      </c>
      <c r="S254" s="23">
        <f>'Рейтинговая таблица организаций'!AR256</f>
        <v>100</v>
      </c>
      <c r="T254" s="23">
        <f>'Рейтинговая таблица организаций'!AS256</f>
        <v>100</v>
      </c>
      <c r="U254" s="23">
        <f>'Рейтинговая таблица организаций'!AT256</f>
        <v>100</v>
      </c>
      <c r="V254" s="27">
        <f>'Рейтинговая таблица организаций'!AU256</f>
        <v>100</v>
      </c>
      <c r="W254" s="23">
        <f>'Рейтинговая таблица организаций'!BB256</f>
        <v>100</v>
      </c>
      <c r="X254" s="23">
        <f>'Рейтинговая таблица организаций'!BC256</f>
        <v>100</v>
      </c>
      <c r="Y254" s="23">
        <f>'Рейтинговая таблица организаций'!BD256</f>
        <v>100</v>
      </c>
      <c r="Z254" s="27">
        <f>'Рейтинговая таблица организаций'!BE256</f>
        <v>100</v>
      </c>
      <c r="AA254" s="28">
        <f>'Рейтинговая таблица организаций'!BF256</f>
        <v>90.74</v>
      </c>
    </row>
    <row r="255" spans="1:27">
      <c r="A255" s="25">
        <f>'бланки '!D259</f>
        <v>255</v>
      </c>
      <c r="B255" s="25" t="str">
        <f>'Рейтинговая таблица организаций'!B257</f>
        <v>Муниципальное бюджетное общеобразовательное учреждение «Ярищенская средняя общеобразовательная школа» Колпнянского района Орловской области</v>
      </c>
      <c r="C255" s="25">
        <f>'Рейтинговая таблица организаций'!M257</f>
        <v>100</v>
      </c>
      <c r="D255" s="25">
        <f>'Рейтинговая таблица организаций'!N257</f>
        <v>100</v>
      </c>
      <c r="E255" s="23">
        <f>'Рейтинговая таблица организаций'!Q257</f>
        <v>100</v>
      </c>
      <c r="F255" s="23">
        <f>'Рейтинговая таблица организаций'!R257</f>
        <v>100</v>
      </c>
      <c r="G255" s="23">
        <f>'Рейтинговая таблица организаций'!O257</f>
        <v>100</v>
      </c>
      <c r="H255" s="23">
        <f>'Рейтинговая таблица организаций'!P257</f>
        <v>100</v>
      </c>
      <c r="I255" s="23">
        <f>'Рейтинговая таблица организаций'!S257</f>
        <v>100</v>
      </c>
      <c r="J255" s="27">
        <f>'Рейтинговая таблица организаций'!T257</f>
        <v>100</v>
      </c>
      <c r="K255" s="23">
        <f>'Рейтинговая таблица организаций'!Z257</f>
        <v>100</v>
      </c>
      <c r="L255" s="23">
        <f t="shared" si="3"/>
        <v>100</v>
      </c>
      <c r="M255" s="23">
        <f>'Рейтинговая таблица организаций'!AB257</f>
        <v>100</v>
      </c>
      <c r="N255" s="27">
        <f>'Рейтинговая таблица организаций'!AC257</f>
        <v>100</v>
      </c>
      <c r="O255" s="23">
        <f>'Рейтинговая таблица организаций'!AH257</f>
        <v>0</v>
      </c>
      <c r="P255" s="24">
        <f>'Рейтинговая таблица организаций'!AI257</f>
        <v>80</v>
      </c>
      <c r="Q255" s="24">
        <f>'Рейтинговая таблица организаций'!AJ257</f>
        <v>100</v>
      </c>
      <c r="R255" s="27">
        <f>'Рейтинговая таблица организаций'!AK257</f>
        <v>62</v>
      </c>
      <c r="S255" s="23">
        <f>'Рейтинговая таблица организаций'!AR257</f>
        <v>97</v>
      </c>
      <c r="T255" s="23">
        <f>'Рейтинговая таблица организаций'!AS257</f>
        <v>100</v>
      </c>
      <c r="U255" s="23">
        <f>'Рейтинговая таблица организаций'!AT257</f>
        <v>100</v>
      </c>
      <c r="V255" s="27">
        <f>'Рейтинговая таблица организаций'!AU257</f>
        <v>98.8</v>
      </c>
      <c r="W255" s="23">
        <f>'Рейтинговая таблица организаций'!BB257</f>
        <v>97</v>
      </c>
      <c r="X255" s="23">
        <f>'Рейтинговая таблица организаций'!BC257</f>
        <v>100</v>
      </c>
      <c r="Y255" s="23">
        <f>'Рейтинговая таблица организаций'!BD257</f>
        <v>97</v>
      </c>
      <c r="Z255" s="27">
        <f>'Рейтинговая таблица организаций'!BE257</f>
        <v>97.6</v>
      </c>
      <c r="AA255" s="28">
        <f>'Рейтинговая таблица организаций'!BF257</f>
        <v>91.679999999999993</v>
      </c>
    </row>
    <row r="256" spans="1:27">
      <c r="A256" s="25">
        <f>'бланки '!D260</f>
        <v>256</v>
      </c>
      <c r="B256" s="25" t="str">
        <f>'Рейтинговая таблица организаций'!B258</f>
        <v>Муниципальное бюджетное общеобразовательное учреждение «Ахтырская основная общеобразовательная школа» Колпнянского района Орловской области</v>
      </c>
      <c r="C256" s="25">
        <f>'Рейтинговая таблица организаций'!M258</f>
        <v>100</v>
      </c>
      <c r="D256" s="25">
        <f>'Рейтинговая таблица организаций'!N258</f>
        <v>84</v>
      </c>
      <c r="E256" s="23">
        <f>'Рейтинговая таблица организаций'!Q258</f>
        <v>92</v>
      </c>
      <c r="F256" s="23">
        <f>'Рейтинговая таблица организаций'!R258</f>
        <v>100</v>
      </c>
      <c r="G256" s="23">
        <f>'Рейтинговая таблица организаций'!O258</f>
        <v>100</v>
      </c>
      <c r="H256" s="23">
        <f>'Рейтинговая таблица организаций'!P258</f>
        <v>100</v>
      </c>
      <c r="I256" s="23">
        <f>'Рейтинговая таблица организаций'!S258</f>
        <v>100</v>
      </c>
      <c r="J256" s="27">
        <f>'Рейтинговая таблица организаций'!T258</f>
        <v>97.6</v>
      </c>
      <c r="K256" s="23">
        <f>'Рейтинговая таблица организаций'!Z258</f>
        <v>100</v>
      </c>
      <c r="L256" s="23">
        <f t="shared" si="3"/>
        <v>97.5</v>
      </c>
      <c r="M256" s="23">
        <f>'Рейтинговая таблица организаций'!AB258</f>
        <v>95</v>
      </c>
      <c r="N256" s="27">
        <f>'Рейтинговая таблица организаций'!AC258</f>
        <v>97.5</v>
      </c>
      <c r="O256" s="23">
        <f>'Рейтинговая таблица организаций'!AH258</f>
        <v>0</v>
      </c>
      <c r="P256" s="24">
        <f>'Рейтинговая таблица организаций'!AI258</f>
        <v>80</v>
      </c>
      <c r="Q256" s="24">
        <f>'Рейтинговая таблица организаций'!AJ258</f>
        <v>87</v>
      </c>
      <c r="R256" s="27">
        <f>'Рейтинговая таблица организаций'!AK258</f>
        <v>58.1</v>
      </c>
      <c r="S256" s="23">
        <f>'Рейтинговая таблица организаций'!AR258</f>
        <v>95</v>
      </c>
      <c r="T256" s="23">
        <f>'Рейтинговая таблица организаций'!AS258</f>
        <v>95</v>
      </c>
      <c r="U256" s="23">
        <f>'Рейтинговая таблица организаций'!AT258</f>
        <v>94</v>
      </c>
      <c r="V256" s="27">
        <f>'Рейтинговая таблица организаций'!AU258</f>
        <v>94.8</v>
      </c>
      <c r="W256" s="23">
        <f>'Рейтинговая таблица организаций'!BB258</f>
        <v>95</v>
      </c>
      <c r="X256" s="23">
        <f>'Рейтинговая таблица организаций'!BC258</f>
        <v>95</v>
      </c>
      <c r="Y256" s="23">
        <f>'Рейтинговая таблица организаций'!BD258</f>
        <v>100</v>
      </c>
      <c r="Z256" s="27">
        <f>'Рейтинговая таблица организаций'!BE258</f>
        <v>97.5</v>
      </c>
      <c r="AA256" s="28">
        <f>'Рейтинговая таблица организаций'!BF258</f>
        <v>89.1</v>
      </c>
    </row>
    <row r="257" spans="1:27">
      <c r="A257" s="25">
        <f>'бланки '!D261</f>
        <v>257</v>
      </c>
      <c r="B257" s="25" t="str">
        <f>'Рейтинговая таблица организаций'!B259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7" s="25">
        <f>'Рейтинговая таблица организаций'!M259</f>
        <v>100</v>
      </c>
      <c r="D257" s="25">
        <f>'Рейтинговая таблица организаций'!N259</f>
        <v>91</v>
      </c>
      <c r="E257" s="23">
        <f>'Рейтинговая таблица организаций'!Q259</f>
        <v>95</v>
      </c>
      <c r="F257" s="23">
        <f>'Рейтинговая таблица организаций'!R259</f>
        <v>100</v>
      </c>
      <c r="G257" s="23">
        <f>'Рейтинговая таблица организаций'!O259</f>
        <v>100</v>
      </c>
      <c r="H257" s="23">
        <f>'Рейтинговая таблица организаций'!P259</f>
        <v>100</v>
      </c>
      <c r="I257" s="23">
        <f>'Рейтинговая таблица организаций'!S259</f>
        <v>100</v>
      </c>
      <c r="J257" s="27">
        <f>'Рейтинговая таблица организаций'!T259</f>
        <v>98.5</v>
      </c>
      <c r="K257" s="23">
        <f>'Рейтинговая таблица организаций'!Z259</f>
        <v>100</v>
      </c>
      <c r="L257" s="23">
        <f t="shared" si="3"/>
        <v>100</v>
      </c>
      <c r="M257" s="23">
        <f>'Рейтинговая таблица организаций'!AB259</f>
        <v>100</v>
      </c>
      <c r="N257" s="27">
        <f>'Рейтинговая таблица организаций'!AC259</f>
        <v>100</v>
      </c>
      <c r="O257" s="23">
        <f>'Рейтинговая таблица организаций'!AH259</f>
        <v>0</v>
      </c>
      <c r="P257" s="24">
        <f>'Рейтинговая таблица организаций'!AI259</f>
        <v>40</v>
      </c>
      <c r="Q257" s="24">
        <f>'Рейтинговая таблица организаций'!AJ259</f>
        <v>100</v>
      </c>
      <c r="R257" s="27">
        <f>'Рейтинговая таблица организаций'!AK259</f>
        <v>46</v>
      </c>
      <c r="S257" s="23">
        <f>'Рейтинговая таблица организаций'!AR259</f>
        <v>100</v>
      </c>
      <c r="T257" s="23">
        <f>'Рейтинговая таблица организаций'!AS259</f>
        <v>100</v>
      </c>
      <c r="U257" s="23">
        <f>'Рейтинговая таблица организаций'!AT259</f>
        <v>100</v>
      </c>
      <c r="V257" s="27">
        <f>'Рейтинговая таблица организаций'!AU259</f>
        <v>100</v>
      </c>
      <c r="W257" s="23">
        <f>'Рейтинговая таблица организаций'!BB259</f>
        <v>100</v>
      </c>
      <c r="X257" s="23">
        <f>'Рейтинговая таблица организаций'!BC259</f>
        <v>100</v>
      </c>
      <c r="Y257" s="23">
        <f>'Рейтинговая таблица организаций'!BD259</f>
        <v>100</v>
      </c>
      <c r="Z257" s="27">
        <f>'Рейтинговая таблица организаций'!BE259</f>
        <v>100</v>
      </c>
      <c r="AA257" s="28">
        <f>'Рейтинговая таблица организаций'!BF259</f>
        <v>88.9</v>
      </c>
    </row>
    <row r="258" spans="1:27">
      <c r="A258" s="25">
        <f>'бланки '!D262</f>
        <v>258</v>
      </c>
      <c r="B258" s="25" t="str">
        <f>'Рейтинговая таблица организаций'!B260</f>
        <v>Муниципальное бюджетное общеобразовательное учреждение «Краснянская средняя общеобразовательная школа» Колпнянского района Орловской области</v>
      </c>
      <c r="C258" s="25">
        <f>'Рейтинговая таблица организаций'!M260</f>
        <v>100</v>
      </c>
      <c r="D258" s="25">
        <f>'Рейтинговая таблица организаций'!N260</f>
        <v>85</v>
      </c>
      <c r="E258" s="23">
        <f>'Рейтинговая таблица организаций'!Q260</f>
        <v>92</v>
      </c>
      <c r="F258" s="23">
        <f>'Рейтинговая таблица организаций'!R260</f>
        <v>100</v>
      </c>
      <c r="G258" s="23">
        <f>'Рейтинговая таблица организаций'!O260</f>
        <v>100</v>
      </c>
      <c r="H258" s="23">
        <f>'Рейтинговая таблица организаций'!P260</f>
        <v>100</v>
      </c>
      <c r="I258" s="23">
        <f>'Рейтинговая таблица организаций'!S260</f>
        <v>100</v>
      </c>
      <c r="J258" s="27">
        <f>'Рейтинговая таблица организаций'!T260</f>
        <v>97.6</v>
      </c>
      <c r="K258" s="23">
        <f>'Рейтинговая таблица организаций'!Z260</f>
        <v>100</v>
      </c>
      <c r="L258" s="23">
        <f t="shared" si="3"/>
        <v>100</v>
      </c>
      <c r="M258" s="23">
        <f>'Рейтинговая таблица организаций'!AB260</f>
        <v>100</v>
      </c>
      <c r="N258" s="27">
        <f>'Рейтинговая таблица организаций'!AC260</f>
        <v>100</v>
      </c>
      <c r="O258" s="23">
        <f>'Рейтинговая таблица организаций'!AH260</f>
        <v>0</v>
      </c>
      <c r="P258" s="24">
        <f>'Рейтинговая таблица организаций'!AI260</f>
        <v>80</v>
      </c>
      <c r="Q258" s="24">
        <f>'Рейтинговая таблица организаций'!AJ260</f>
        <v>100</v>
      </c>
      <c r="R258" s="27">
        <f>'Рейтинговая таблица организаций'!AK260</f>
        <v>62</v>
      </c>
      <c r="S258" s="23">
        <f>'Рейтинговая таблица организаций'!AR260</f>
        <v>100</v>
      </c>
      <c r="T258" s="23">
        <f>'Рейтинговая таблица организаций'!AS260</f>
        <v>100</v>
      </c>
      <c r="U258" s="23">
        <f>'Рейтинговая таблица организаций'!AT260</f>
        <v>100</v>
      </c>
      <c r="V258" s="27">
        <f>'Рейтинговая таблица организаций'!AU260</f>
        <v>100</v>
      </c>
      <c r="W258" s="23">
        <f>'Рейтинговая таблица организаций'!BB260</f>
        <v>100</v>
      </c>
      <c r="X258" s="23">
        <f>'Рейтинговая таблица организаций'!BC260</f>
        <v>100</v>
      </c>
      <c r="Y258" s="23">
        <f>'Рейтинговая таблица организаций'!BD260</f>
        <v>100</v>
      </c>
      <c r="Z258" s="27">
        <f>'Рейтинговая таблица организаций'!BE260</f>
        <v>100</v>
      </c>
      <c r="AA258" s="28">
        <f>'Рейтинговая таблица организаций'!BF260</f>
        <v>91.92</v>
      </c>
    </row>
    <row r="259" spans="1:27">
      <c r="A259" s="25">
        <f>'бланки '!D263</f>
        <v>259</v>
      </c>
      <c r="B259" s="25" t="str">
        <f>'Рейтинговая таблица организаций'!B261</f>
        <v>Муниципальное бюджетное общеобразовательное учреждение «Крутовская основная общеобразовательная школа» Колпнянского района Орловской области</v>
      </c>
      <c r="C259" s="25">
        <f>'Рейтинговая таблица организаций'!M261</f>
        <v>100</v>
      </c>
      <c r="D259" s="25">
        <f>'Рейтинговая таблица организаций'!N261</f>
        <v>92</v>
      </c>
      <c r="E259" s="23">
        <f>'Рейтинговая таблица организаций'!Q261</f>
        <v>96</v>
      </c>
      <c r="F259" s="23">
        <f>'Рейтинговая таблица организаций'!R261</f>
        <v>100</v>
      </c>
      <c r="G259" s="23">
        <f>'Рейтинговая таблица организаций'!O261</f>
        <v>96</v>
      </c>
      <c r="H259" s="23">
        <f>'Рейтинговая таблица организаций'!P261</f>
        <v>96</v>
      </c>
      <c r="I259" s="23">
        <f>'Рейтинговая таблица организаций'!S261</f>
        <v>96</v>
      </c>
      <c r="J259" s="27">
        <f>'Рейтинговая таблица организаций'!T261</f>
        <v>97.2</v>
      </c>
      <c r="K259" s="23">
        <f>'Рейтинговая таблица организаций'!Z261</f>
        <v>100</v>
      </c>
      <c r="L259" s="23">
        <f t="shared" ref="L259:L322" si="4">N259</f>
        <v>100</v>
      </c>
      <c r="M259" s="23">
        <f>'Рейтинговая таблица организаций'!AB261</f>
        <v>100</v>
      </c>
      <c r="N259" s="27">
        <f>'Рейтинговая таблица организаций'!AC261</f>
        <v>100</v>
      </c>
      <c r="O259" s="23">
        <f>'Рейтинговая таблица организаций'!AH261</f>
        <v>20</v>
      </c>
      <c r="P259" s="24">
        <f>'Рейтинговая таблица организаций'!AI261</f>
        <v>80</v>
      </c>
      <c r="Q259" s="24">
        <f>'Рейтинговая таблица организаций'!AJ261</f>
        <v>100</v>
      </c>
      <c r="R259" s="27">
        <f>'Рейтинговая таблица организаций'!AK261</f>
        <v>68</v>
      </c>
      <c r="S259" s="23">
        <f>'Рейтинговая таблица организаций'!AR261</f>
        <v>97</v>
      </c>
      <c r="T259" s="23">
        <f>'Рейтинговая таблица организаций'!AS261</f>
        <v>100</v>
      </c>
      <c r="U259" s="23">
        <f>'Рейтинговая таблица организаций'!AT261</f>
        <v>100</v>
      </c>
      <c r="V259" s="27">
        <f>'Рейтинговая таблица организаций'!AU261</f>
        <v>98.8</v>
      </c>
      <c r="W259" s="23">
        <f>'Рейтинговая таблица организаций'!BB261</f>
        <v>100</v>
      </c>
      <c r="X259" s="23">
        <f>'Рейтинговая таблица организаций'!BC261</f>
        <v>100</v>
      </c>
      <c r="Y259" s="23">
        <f>'Рейтинговая таблица организаций'!BD261</f>
        <v>100</v>
      </c>
      <c r="Z259" s="27">
        <f>'Рейтинговая таблица организаций'!BE261</f>
        <v>100</v>
      </c>
      <c r="AA259" s="28">
        <f>'Рейтинговая таблица организаций'!BF261</f>
        <v>92.8</v>
      </c>
    </row>
    <row r="260" spans="1:27">
      <c r="A260" s="25">
        <f>'бланки '!D264</f>
        <v>260</v>
      </c>
      <c r="B260" s="25" t="str">
        <f>'Рейтинговая таблица организаций'!B262</f>
        <v>Муниципальное бюджетное общеобразовательное учреждение «Яковская средняя общеобразовательная школа» Колпнянского района Орловской области</v>
      </c>
      <c r="C260" s="25">
        <f>'Рейтинговая таблица организаций'!M262</f>
        <v>100</v>
      </c>
      <c r="D260" s="25">
        <f>'Рейтинговая таблица организаций'!N262</f>
        <v>100</v>
      </c>
      <c r="E260" s="23">
        <f>'Рейтинговая таблица организаций'!Q262</f>
        <v>100</v>
      </c>
      <c r="F260" s="23">
        <f>'Рейтинговая таблица организаций'!R262</f>
        <v>100</v>
      </c>
      <c r="G260" s="23">
        <f>'Рейтинговая таблица организаций'!O262</f>
        <v>100</v>
      </c>
      <c r="H260" s="23">
        <f>'Рейтинговая таблица организаций'!P262</f>
        <v>100</v>
      </c>
      <c r="I260" s="23">
        <f>'Рейтинговая таблица организаций'!S262</f>
        <v>100</v>
      </c>
      <c r="J260" s="27">
        <f>'Рейтинговая таблица организаций'!T262</f>
        <v>100</v>
      </c>
      <c r="K260" s="23">
        <f>'Рейтинговая таблица организаций'!Z262</f>
        <v>100</v>
      </c>
      <c r="L260" s="23">
        <f t="shared" si="4"/>
        <v>98</v>
      </c>
      <c r="M260" s="23">
        <f>'Рейтинговая таблица организаций'!AB262</f>
        <v>96</v>
      </c>
      <c r="N260" s="27">
        <f>'Рейтинговая таблица организаций'!AC262</f>
        <v>98</v>
      </c>
      <c r="O260" s="23">
        <f>'Рейтинговая таблица организаций'!AH262</f>
        <v>0</v>
      </c>
      <c r="P260" s="24">
        <f>'Рейтинговая таблица организаций'!AI262</f>
        <v>40</v>
      </c>
      <c r="Q260" s="24">
        <f>'Рейтинговая таблица организаций'!AJ262</f>
        <v>100</v>
      </c>
      <c r="R260" s="27">
        <f>'Рейтинговая таблица организаций'!AK262</f>
        <v>46</v>
      </c>
      <c r="S260" s="23">
        <f>'Рейтинговая таблица организаций'!AR262</f>
        <v>100</v>
      </c>
      <c r="T260" s="23">
        <f>'Рейтинговая таблица организаций'!AS262</f>
        <v>100</v>
      </c>
      <c r="U260" s="23">
        <f>'Рейтинговая таблица организаций'!AT262</f>
        <v>100</v>
      </c>
      <c r="V260" s="27">
        <f>'Рейтинговая таблица организаций'!AU262</f>
        <v>100</v>
      </c>
      <c r="W260" s="23">
        <f>'Рейтинговая таблица организаций'!BB262</f>
        <v>96</v>
      </c>
      <c r="X260" s="23">
        <f>'Рейтинговая таблица организаций'!BC262</f>
        <v>96</v>
      </c>
      <c r="Y260" s="23">
        <f>'Рейтинговая таблица организаций'!BD262</f>
        <v>100</v>
      </c>
      <c r="Z260" s="27">
        <f>'Рейтинговая таблица организаций'!BE262</f>
        <v>98</v>
      </c>
      <c r="AA260" s="28">
        <f>'Рейтинговая таблица организаций'!BF262</f>
        <v>88.4</v>
      </c>
    </row>
    <row r="261" spans="1:27">
      <c r="A261" s="25">
        <f>'бланки '!D265</f>
        <v>261</v>
      </c>
      <c r="B261" s="25" t="str">
        <f>'Рейтинговая таблица организаций'!B263</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1" s="25">
        <f>'Рейтинговая таблица организаций'!M263</f>
        <v>100</v>
      </c>
      <c r="D261" s="25">
        <f>'Рейтинговая таблица организаций'!N263</f>
        <v>78</v>
      </c>
      <c r="E261" s="23">
        <f>'Рейтинговая таблица организаций'!Q263</f>
        <v>89</v>
      </c>
      <c r="F261" s="23">
        <f>'Рейтинговая таблица организаций'!R263</f>
        <v>100</v>
      </c>
      <c r="G261" s="23">
        <f>'Рейтинговая таблица организаций'!O263</f>
        <v>100</v>
      </c>
      <c r="H261" s="23">
        <f>'Рейтинговая таблица организаций'!P263</f>
        <v>100</v>
      </c>
      <c r="I261" s="23">
        <f>'Рейтинговая таблица организаций'!S263</f>
        <v>100</v>
      </c>
      <c r="J261" s="27">
        <f>'Рейтинговая таблица организаций'!T263</f>
        <v>96.7</v>
      </c>
      <c r="K261" s="23">
        <f>'Рейтинговая таблица организаций'!Z263</f>
        <v>100</v>
      </c>
      <c r="L261" s="23">
        <f t="shared" si="4"/>
        <v>100</v>
      </c>
      <c r="M261" s="23">
        <f>'Рейтинговая таблица организаций'!AB263</f>
        <v>100</v>
      </c>
      <c r="N261" s="27">
        <f>'Рейтинговая таблица организаций'!AC263</f>
        <v>100</v>
      </c>
      <c r="O261" s="23">
        <f>'Рейтинговая таблица организаций'!AH263</f>
        <v>0</v>
      </c>
      <c r="P261" s="24">
        <f>'Рейтинговая таблица организаций'!AI263</f>
        <v>60</v>
      </c>
      <c r="Q261" s="24">
        <f>'Рейтинговая таблица организаций'!AJ263</f>
        <v>100</v>
      </c>
      <c r="R261" s="27">
        <f>'Рейтинговая таблица организаций'!AK263</f>
        <v>54</v>
      </c>
      <c r="S261" s="23">
        <f>'Рейтинговая таблица организаций'!AR263</f>
        <v>100</v>
      </c>
      <c r="T261" s="23">
        <f>'Рейтинговая таблица организаций'!AS263</f>
        <v>100</v>
      </c>
      <c r="U261" s="23">
        <f>'Рейтинговая таблица организаций'!AT263</f>
        <v>100</v>
      </c>
      <c r="V261" s="27">
        <f>'Рейтинговая таблица организаций'!AU263</f>
        <v>100</v>
      </c>
      <c r="W261" s="23">
        <f>'Рейтинговая таблица организаций'!BB263</f>
        <v>100</v>
      </c>
      <c r="X261" s="23">
        <f>'Рейтинговая таблица организаций'!BC263</f>
        <v>100</v>
      </c>
      <c r="Y261" s="23">
        <f>'Рейтинговая таблица организаций'!BD263</f>
        <v>100</v>
      </c>
      <c r="Z261" s="27">
        <f>'Рейтинговая таблица организаций'!BE263</f>
        <v>100</v>
      </c>
      <c r="AA261" s="28">
        <f>'Рейтинговая таблица организаций'!BF263</f>
        <v>90.14</v>
      </c>
    </row>
    <row r="262" spans="1:27">
      <c r="A262" s="25">
        <f>'бланки '!D266</f>
        <v>262</v>
      </c>
      <c r="B262" s="25" t="str">
        <f>'Рейтинговая таблица организаций'!B264</f>
        <v>Муниципальное бюджетное общеобразовательное учреждение «Отрадинская средняя общеобразовательная школа» Мценского района Орловской области</v>
      </c>
      <c r="C262" s="25">
        <f>'Рейтинговая таблица организаций'!M264</f>
        <v>100</v>
      </c>
      <c r="D262" s="25">
        <f>'Рейтинговая таблица организаций'!N264</f>
        <v>90</v>
      </c>
      <c r="E262" s="23">
        <f>'Рейтинговая таблица организаций'!Q264</f>
        <v>95</v>
      </c>
      <c r="F262" s="23">
        <f>'Рейтинговая таблица организаций'!R264</f>
        <v>90</v>
      </c>
      <c r="G262" s="23">
        <f>'Рейтинговая таблица организаций'!O264</f>
        <v>98</v>
      </c>
      <c r="H262" s="23">
        <f>'Рейтинговая таблица организаций'!P264</f>
        <v>99</v>
      </c>
      <c r="I262" s="23">
        <f>'Рейтинговая таблица организаций'!S264</f>
        <v>98</v>
      </c>
      <c r="J262" s="27">
        <f>'Рейтинговая таблица организаций'!T264</f>
        <v>94.7</v>
      </c>
      <c r="K262" s="23">
        <f>'Рейтинговая таблица организаций'!Z264</f>
        <v>100</v>
      </c>
      <c r="L262" s="23">
        <f t="shared" si="4"/>
        <v>100</v>
      </c>
      <c r="M262" s="23">
        <f>'Рейтинговая таблица организаций'!AB264</f>
        <v>100</v>
      </c>
      <c r="N262" s="27">
        <f>'Рейтинговая таблица организаций'!AC264</f>
        <v>100</v>
      </c>
      <c r="O262" s="23">
        <f>'Рейтинговая таблица организаций'!AH264</f>
        <v>40</v>
      </c>
      <c r="P262" s="24">
        <f>'Рейтинговая таблица организаций'!AI264</f>
        <v>40</v>
      </c>
      <c r="Q262" s="24">
        <f>'Рейтинговая таблица организаций'!AJ264</f>
        <v>84</v>
      </c>
      <c r="R262" s="27">
        <f>'Рейтинговая таблица организаций'!AK264</f>
        <v>53.2</v>
      </c>
      <c r="S262" s="23">
        <f>'Рейтинговая таблица организаций'!AR264</f>
        <v>99</v>
      </c>
      <c r="T262" s="23">
        <f>'Рейтинговая таблица организаций'!AS264</f>
        <v>100</v>
      </c>
      <c r="U262" s="23">
        <f>'Рейтинговая таблица организаций'!AT264</f>
        <v>99</v>
      </c>
      <c r="V262" s="27">
        <f>'Рейтинговая таблица организаций'!AU264</f>
        <v>99.4</v>
      </c>
      <c r="W262" s="23">
        <f>'Рейтинговая таблица организаций'!BB264</f>
        <v>99</v>
      </c>
      <c r="X262" s="23">
        <f>'Рейтинговая таблица организаций'!BC264</f>
        <v>97</v>
      </c>
      <c r="Y262" s="23">
        <f>'Рейтинговая таблица организаций'!BD264</f>
        <v>97</v>
      </c>
      <c r="Z262" s="27">
        <f>'Рейтинговая таблица организаций'!BE264</f>
        <v>97.6</v>
      </c>
      <c r="AA262" s="28">
        <f>'Рейтинговая таблица организаций'!BF264</f>
        <v>88.97999999999999</v>
      </c>
    </row>
    <row r="263" spans="1:27">
      <c r="A263" s="25">
        <f>'бланки '!D267</f>
        <v>263</v>
      </c>
      <c r="B263" s="25" t="str">
        <f>'Рейтинговая таблица организаций'!B265</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3" s="25">
        <f>'Рейтинговая таблица организаций'!M265</f>
        <v>100</v>
      </c>
      <c r="D263" s="25">
        <f>'Рейтинговая таблица организаций'!N265</f>
        <v>94</v>
      </c>
      <c r="E263" s="23">
        <f>'Рейтинговая таблица организаций'!Q265</f>
        <v>97</v>
      </c>
      <c r="F263" s="23">
        <f>'Рейтинговая таблица организаций'!R265</f>
        <v>90</v>
      </c>
      <c r="G263" s="23">
        <f>'Рейтинговая таблица организаций'!O265</f>
        <v>96</v>
      </c>
      <c r="H263" s="23">
        <f>'Рейтинговая таблица организаций'!P265</f>
        <v>97</v>
      </c>
      <c r="I263" s="23">
        <f>'Рейтинговая таблица организаций'!S265</f>
        <v>96</v>
      </c>
      <c r="J263" s="27">
        <f>'Рейтинговая таблица организаций'!T265</f>
        <v>94.5</v>
      </c>
      <c r="K263" s="23">
        <f>'Рейтинговая таблица организаций'!Z265</f>
        <v>100</v>
      </c>
      <c r="L263" s="23">
        <f t="shared" si="4"/>
        <v>100</v>
      </c>
      <c r="M263" s="23">
        <f>'Рейтинговая таблица организаций'!AB265</f>
        <v>100</v>
      </c>
      <c r="N263" s="27">
        <f>'Рейтинговая таблица организаций'!AC265</f>
        <v>100</v>
      </c>
      <c r="O263" s="23">
        <f>'Рейтинговая таблица организаций'!AH265</f>
        <v>40</v>
      </c>
      <c r="P263" s="24">
        <f>'Рейтинговая таблица организаций'!AI265</f>
        <v>60</v>
      </c>
      <c r="Q263" s="24">
        <f>'Рейтинговая таблица организаций'!AJ265</f>
        <v>87</v>
      </c>
      <c r="R263" s="27">
        <f>'Рейтинговая таблица организаций'!AK265</f>
        <v>62.1</v>
      </c>
      <c r="S263" s="23">
        <f>'Рейтинговая таблица организаций'!AR265</f>
        <v>99</v>
      </c>
      <c r="T263" s="23">
        <f>'Рейтинговая таблица организаций'!AS265</f>
        <v>98</v>
      </c>
      <c r="U263" s="23">
        <f>'Рейтинговая таблица организаций'!AT265</f>
        <v>99</v>
      </c>
      <c r="V263" s="27">
        <f>'Рейтинговая таблица организаций'!AU265</f>
        <v>98.6</v>
      </c>
      <c r="W263" s="23">
        <f>'Рейтинговая таблица организаций'!BB265</f>
        <v>100</v>
      </c>
      <c r="X263" s="23">
        <f>'Рейтинговая таблица организаций'!BC265</f>
        <v>100</v>
      </c>
      <c r="Y263" s="23">
        <f>'Рейтинговая таблица организаций'!BD265</f>
        <v>99</v>
      </c>
      <c r="Z263" s="27">
        <f>'Рейтинговая таблица организаций'!BE265</f>
        <v>99.5</v>
      </c>
      <c r="AA263" s="28">
        <f>'Рейтинговая таблица организаций'!BF265</f>
        <v>90.940000000000012</v>
      </c>
    </row>
    <row r="264" spans="1:27">
      <c r="A264" s="25">
        <f>'бланки '!D268</f>
        <v>264</v>
      </c>
      <c r="B264" s="25" t="str">
        <f>'Рейтинговая таблица организаций'!B266</f>
        <v>Муниципальное бюджетное общеобразовательное учреждение «Алябьевская средняя общеобразовательная школа» Мценского района Орловской области</v>
      </c>
      <c r="C264" s="25">
        <f>'Рейтинговая таблица организаций'!M266</f>
        <v>100</v>
      </c>
      <c r="D264" s="25">
        <f>'Рейтинговая таблица организаций'!N266</f>
        <v>74</v>
      </c>
      <c r="E264" s="23">
        <f>'Рейтинговая таблица организаций'!Q266</f>
        <v>87</v>
      </c>
      <c r="F264" s="23">
        <f>'Рейтинговая таблица организаций'!R266</f>
        <v>100</v>
      </c>
      <c r="G264" s="23">
        <f>'Рейтинговая таблица организаций'!O266</f>
        <v>100</v>
      </c>
      <c r="H264" s="23">
        <f>'Рейтинговая таблица организаций'!P266</f>
        <v>100</v>
      </c>
      <c r="I264" s="23">
        <f>'Рейтинговая таблица организаций'!S266</f>
        <v>100</v>
      </c>
      <c r="J264" s="27">
        <f>'Рейтинговая таблица организаций'!T266</f>
        <v>96.1</v>
      </c>
      <c r="K264" s="23">
        <f>'Рейтинговая таблица организаций'!Z266</f>
        <v>100</v>
      </c>
      <c r="L264" s="23">
        <f t="shared" si="4"/>
        <v>100</v>
      </c>
      <c r="M264" s="23">
        <f>'Рейтинговая таблица организаций'!AB266</f>
        <v>100</v>
      </c>
      <c r="N264" s="27">
        <f>'Рейтинговая таблица организаций'!AC266</f>
        <v>100</v>
      </c>
      <c r="O264" s="23">
        <f>'Рейтинговая таблица организаций'!AH266</f>
        <v>0</v>
      </c>
      <c r="P264" s="24">
        <f>'Рейтинговая таблица организаций'!AI266</f>
        <v>60</v>
      </c>
      <c r="Q264" s="24">
        <f>'Рейтинговая таблица организаций'!AJ266</f>
        <v>100</v>
      </c>
      <c r="R264" s="27">
        <f>'Рейтинговая таблица организаций'!AK266</f>
        <v>54</v>
      </c>
      <c r="S264" s="23">
        <f>'Рейтинговая таблица организаций'!AR266</f>
        <v>100</v>
      </c>
      <c r="T264" s="23">
        <f>'Рейтинговая таблица организаций'!AS266</f>
        <v>100</v>
      </c>
      <c r="U264" s="23">
        <f>'Рейтинговая таблица организаций'!AT266</f>
        <v>100</v>
      </c>
      <c r="V264" s="27">
        <f>'Рейтинговая таблица организаций'!AU266</f>
        <v>100</v>
      </c>
      <c r="W264" s="23">
        <f>'Рейтинговая таблица организаций'!BB266</f>
        <v>100</v>
      </c>
      <c r="X264" s="23">
        <f>'Рейтинговая таблица организаций'!BC266</f>
        <v>100</v>
      </c>
      <c r="Y264" s="23">
        <f>'Рейтинговая таблица организаций'!BD266</f>
        <v>100</v>
      </c>
      <c r="Z264" s="27">
        <f>'Рейтинговая таблица организаций'!BE266</f>
        <v>100</v>
      </c>
      <c r="AA264" s="28">
        <f>'Рейтинговая таблица организаций'!BF266</f>
        <v>90.02000000000001</v>
      </c>
    </row>
    <row r="265" spans="1:27">
      <c r="A265" s="25">
        <f>'бланки '!D269</f>
        <v>265</v>
      </c>
      <c r="B265" s="25" t="str">
        <f>'Рейтинговая таблица организаций'!B267</f>
        <v>Муниципальное бюджетное общеобразовательное учреждение «Тельченская средняя общеобразовательная школа» Мценского района Орловской области</v>
      </c>
      <c r="C265" s="25">
        <f>'Рейтинговая таблица организаций'!M267</f>
        <v>100</v>
      </c>
      <c r="D265" s="25">
        <f>'Рейтинговая таблица организаций'!N267</f>
        <v>90</v>
      </c>
      <c r="E265" s="23">
        <f>'Рейтинговая таблица организаций'!Q267</f>
        <v>95</v>
      </c>
      <c r="F265" s="23">
        <f>'Рейтинговая таблица организаций'!R267</f>
        <v>100</v>
      </c>
      <c r="G265" s="23">
        <f>'Рейтинговая таблица организаций'!O267</f>
        <v>99</v>
      </c>
      <c r="H265" s="23">
        <f>'Рейтинговая таблица организаций'!P267</f>
        <v>98</v>
      </c>
      <c r="I265" s="23">
        <f>'Рейтинговая таблица организаций'!S267</f>
        <v>98</v>
      </c>
      <c r="J265" s="27">
        <f>'Рейтинговая таблица организаций'!T267</f>
        <v>97.7</v>
      </c>
      <c r="K265" s="23">
        <f>'Рейтинговая таблица организаций'!Z267</f>
        <v>100</v>
      </c>
      <c r="L265" s="23">
        <f t="shared" si="4"/>
        <v>98.5</v>
      </c>
      <c r="M265" s="23">
        <f>'Рейтинговая таблица организаций'!AB267</f>
        <v>97</v>
      </c>
      <c r="N265" s="27">
        <f>'Рейтинговая таблица организаций'!AC267</f>
        <v>98.5</v>
      </c>
      <c r="O265" s="23">
        <f>'Рейтинговая таблица организаций'!AH267</f>
        <v>0</v>
      </c>
      <c r="P265" s="24">
        <f>'Рейтинговая таблица организаций'!AI267</f>
        <v>40</v>
      </c>
      <c r="Q265" s="24">
        <f>'Рейтинговая таблица организаций'!AJ267</f>
        <v>88</v>
      </c>
      <c r="R265" s="27">
        <f>'Рейтинговая таблица организаций'!AK267</f>
        <v>42.4</v>
      </c>
      <c r="S265" s="23">
        <f>'Рейтинговая таблица организаций'!AR267</f>
        <v>99</v>
      </c>
      <c r="T265" s="23">
        <f>'Рейтинговая таблица организаций'!AS267</f>
        <v>99</v>
      </c>
      <c r="U265" s="23">
        <f>'Рейтинговая таблица организаций'!AT267</f>
        <v>98</v>
      </c>
      <c r="V265" s="27">
        <f>'Рейтинговая таблица организаций'!AU267</f>
        <v>98.8</v>
      </c>
      <c r="W265" s="23">
        <f>'Рейтинговая таблица организаций'!BB267</f>
        <v>97</v>
      </c>
      <c r="X265" s="23">
        <f>'Рейтинговая таблица организаций'!BC267</f>
        <v>96</v>
      </c>
      <c r="Y265" s="23">
        <f>'Рейтинговая таблица организаций'!BD267</f>
        <v>99</v>
      </c>
      <c r="Z265" s="27">
        <f>'Рейтинговая таблица организаций'!BE267</f>
        <v>97.8</v>
      </c>
      <c r="AA265" s="28">
        <f>'Рейтинговая таблица организаций'!BF267</f>
        <v>87.039999999999992</v>
      </c>
    </row>
    <row r="266" spans="1:27">
      <c r="A266" s="25">
        <f>'бланки '!D270</f>
        <v>266</v>
      </c>
      <c r="B266" s="25" t="str">
        <f>'Рейтинговая таблица организаций'!B268</f>
        <v>Муниципальное бюджетное общеобразовательное учреждение «Жилинская средняя общеобразовательная школа» Мценского района Орловской области</v>
      </c>
      <c r="C266" s="25">
        <f>'Рейтинговая таблица организаций'!M268</f>
        <v>100</v>
      </c>
      <c r="D266" s="25">
        <f>'Рейтинговая таблица организаций'!N268</f>
        <v>92</v>
      </c>
      <c r="E266" s="23">
        <f>'Рейтинговая таблица организаций'!Q268</f>
        <v>96</v>
      </c>
      <c r="F266" s="23">
        <f>'Рейтинговая таблица организаций'!R268</f>
        <v>100</v>
      </c>
      <c r="G266" s="23">
        <f>'Рейтинговая таблица организаций'!O268</f>
        <v>96</v>
      </c>
      <c r="H266" s="23">
        <f>'Рейтинговая таблица организаций'!P268</f>
        <v>96</v>
      </c>
      <c r="I266" s="23">
        <f>'Рейтинговая таблица организаций'!S268</f>
        <v>96</v>
      </c>
      <c r="J266" s="27">
        <f>'Рейтинговая таблица организаций'!T268</f>
        <v>97.2</v>
      </c>
      <c r="K266" s="23">
        <f>'Рейтинговая таблица организаций'!Z268</f>
        <v>100</v>
      </c>
      <c r="L266" s="23">
        <f t="shared" si="4"/>
        <v>100</v>
      </c>
      <c r="M266" s="23">
        <f>'Рейтинговая таблица организаций'!AB268</f>
        <v>100</v>
      </c>
      <c r="N266" s="27">
        <f>'Рейтинговая таблица организаций'!AC268</f>
        <v>100</v>
      </c>
      <c r="O266" s="23">
        <f>'Рейтинговая таблица организаций'!AH268</f>
        <v>20</v>
      </c>
      <c r="P266" s="24">
        <f>'Рейтинговая таблица организаций'!AI268</f>
        <v>60</v>
      </c>
      <c r="Q266" s="24">
        <f>'Рейтинговая таблица организаций'!AJ268</f>
        <v>97</v>
      </c>
      <c r="R266" s="27">
        <f>'Рейтинговая таблица организаций'!AK268</f>
        <v>59.1</v>
      </c>
      <c r="S266" s="23">
        <f>'Рейтинговая таблица организаций'!AR268</f>
        <v>100</v>
      </c>
      <c r="T266" s="23">
        <f>'Рейтинговая таблица организаций'!AS268</f>
        <v>100</v>
      </c>
      <c r="U266" s="23">
        <f>'Рейтинговая таблица организаций'!AT268</f>
        <v>100</v>
      </c>
      <c r="V266" s="27">
        <f>'Рейтинговая таблица организаций'!AU268</f>
        <v>100</v>
      </c>
      <c r="W266" s="23">
        <f>'Рейтинговая таблица организаций'!BB268</f>
        <v>98</v>
      </c>
      <c r="X266" s="23">
        <f>'Рейтинговая таблица организаций'!BC268</f>
        <v>96</v>
      </c>
      <c r="Y266" s="23">
        <f>'Рейтинговая таблица организаций'!BD268</f>
        <v>98</v>
      </c>
      <c r="Z266" s="27">
        <f>'Рейтинговая таблица организаций'!BE268</f>
        <v>97.6</v>
      </c>
      <c r="AA266" s="28">
        <f>'Рейтинговая таблица организаций'!BF268</f>
        <v>90.78</v>
      </c>
    </row>
    <row r="267" spans="1:27">
      <c r="A267" s="25">
        <f>'бланки '!D271</f>
        <v>267</v>
      </c>
      <c r="B267" s="25" t="str">
        <f>'Рейтинговая таблица организаций'!B269</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7" s="25">
        <f>'Рейтинговая таблица организаций'!M269</f>
        <v>100</v>
      </c>
      <c r="D267" s="25">
        <f>'Рейтинговая таблица организаций'!N269</f>
        <v>92</v>
      </c>
      <c r="E267" s="23">
        <f>'Рейтинговая таблица организаций'!Q269</f>
        <v>96</v>
      </c>
      <c r="F267" s="23">
        <f>'Рейтинговая таблица организаций'!R269</f>
        <v>100</v>
      </c>
      <c r="G267" s="23">
        <f>'Рейтинговая таблица организаций'!O269</f>
        <v>100</v>
      </c>
      <c r="H267" s="23">
        <f>'Рейтинговая таблица организаций'!P269</f>
        <v>100</v>
      </c>
      <c r="I267" s="23">
        <f>'Рейтинговая таблица организаций'!S269</f>
        <v>100</v>
      </c>
      <c r="J267" s="27">
        <f>'Рейтинговая таблица организаций'!T269</f>
        <v>98.8</v>
      </c>
      <c r="K267" s="23">
        <f>'Рейтинговая таблица организаций'!Z269</f>
        <v>100</v>
      </c>
      <c r="L267" s="23">
        <f t="shared" si="4"/>
        <v>99</v>
      </c>
      <c r="M267" s="23">
        <f>'Рейтинговая таблица организаций'!AB269</f>
        <v>98</v>
      </c>
      <c r="N267" s="27">
        <f>'Рейтинговая таблица организаций'!AC269</f>
        <v>99</v>
      </c>
      <c r="O267" s="23">
        <f>'Рейтинговая таблица организаций'!AH269</f>
        <v>20</v>
      </c>
      <c r="P267" s="24">
        <f>'Рейтинговая таблица организаций'!AI269</f>
        <v>60</v>
      </c>
      <c r="Q267" s="24">
        <f>'Рейтинговая таблица организаций'!AJ269</f>
        <v>97</v>
      </c>
      <c r="R267" s="27">
        <f>'Рейтинговая таблица организаций'!AK269</f>
        <v>59.1</v>
      </c>
      <c r="S267" s="23">
        <f>'Рейтинговая таблица организаций'!AR269</f>
        <v>100</v>
      </c>
      <c r="T267" s="23">
        <f>'Рейтинговая таблица организаций'!AS269</f>
        <v>100</v>
      </c>
      <c r="U267" s="23">
        <f>'Рейтинговая таблица организаций'!AT269</f>
        <v>100</v>
      </c>
      <c r="V267" s="27">
        <f>'Рейтинговая таблица организаций'!AU269</f>
        <v>100</v>
      </c>
      <c r="W267" s="23">
        <f>'Рейтинговая таблица организаций'!BB269</f>
        <v>100</v>
      </c>
      <c r="X267" s="23">
        <f>'Рейтинговая таблица организаций'!BC269</f>
        <v>100</v>
      </c>
      <c r="Y267" s="23">
        <f>'Рейтинговая таблица организаций'!BD269</f>
        <v>100</v>
      </c>
      <c r="Z267" s="27">
        <f>'Рейтинговая таблица организаций'!BE269</f>
        <v>100</v>
      </c>
      <c r="AA267" s="28">
        <f>'Рейтинговая таблица организаций'!BF269</f>
        <v>91.38000000000001</v>
      </c>
    </row>
    <row r="268" spans="1:27">
      <c r="A268" s="25">
        <f>'бланки '!D272</f>
        <v>268</v>
      </c>
      <c r="B268" s="25" t="str">
        <f>'Рейтинговая таблица организаций'!B270</f>
        <v>Муниципальное бюджетное общеобразовательное учреждение «Черемошенская основная общеобразовательная школа» Мценского района Орловской области</v>
      </c>
      <c r="C268" s="25">
        <f>'Рейтинговая таблица организаций'!M270</f>
        <v>100</v>
      </c>
      <c r="D268" s="25">
        <f>'Рейтинговая таблица организаций'!N270</f>
        <v>99</v>
      </c>
      <c r="E268" s="23">
        <f>'Рейтинговая таблица организаций'!Q270</f>
        <v>99</v>
      </c>
      <c r="F268" s="23">
        <f>'Рейтинговая таблица организаций'!R270</f>
        <v>100</v>
      </c>
      <c r="G268" s="23">
        <f>'Рейтинговая таблица организаций'!O270</f>
        <v>100</v>
      </c>
      <c r="H268" s="23">
        <f>'Рейтинговая таблица организаций'!P270</f>
        <v>100</v>
      </c>
      <c r="I268" s="23">
        <f>'Рейтинговая таблица организаций'!S270</f>
        <v>100</v>
      </c>
      <c r="J268" s="27">
        <f>'Рейтинговая таблица организаций'!T270</f>
        <v>99.7</v>
      </c>
      <c r="K268" s="23">
        <f>'Рейтинговая таблица организаций'!Z270</f>
        <v>100</v>
      </c>
      <c r="L268" s="23">
        <f t="shared" si="4"/>
        <v>100</v>
      </c>
      <c r="M268" s="23">
        <f>'Рейтинговая таблица организаций'!AB270</f>
        <v>100</v>
      </c>
      <c r="N268" s="27">
        <f>'Рейтинговая таблица организаций'!AC270</f>
        <v>100</v>
      </c>
      <c r="O268" s="23">
        <f>'Рейтинговая таблица организаций'!AH270</f>
        <v>0</v>
      </c>
      <c r="P268" s="24">
        <f>'Рейтинговая таблица организаций'!AI270</f>
        <v>60</v>
      </c>
      <c r="Q268" s="24">
        <f>'Рейтинговая таблица организаций'!AJ270</f>
        <v>100</v>
      </c>
      <c r="R268" s="27">
        <f>'Рейтинговая таблица организаций'!AK270</f>
        <v>54</v>
      </c>
      <c r="S268" s="23">
        <f>'Рейтинговая таблица организаций'!AR270</f>
        <v>100</v>
      </c>
      <c r="T268" s="23">
        <f>'Рейтинговая таблица организаций'!AS270</f>
        <v>100</v>
      </c>
      <c r="U268" s="23">
        <f>'Рейтинговая таблица организаций'!AT270</f>
        <v>100</v>
      </c>
      <c r="V268" s="27">
        <f>'Рейтинговая таблица организаций'!AU270</f>
        <v>100</v>
      </c>
      <c r="W268" s="23">
        <f>'Рейтинговая таблица организаций'!BB270</f>
        <v>100</v>
      </c>
      <c r="X268" s="23">
        <f>'Рейтинговая таблица организаций'!BC270</f>
        <v>100</v>
      </c>
      <c r="Y268" s="23">
        <f>'Рейтинговая таблица организаций'!BD270</f>
        <v>100</v>
      </c>
      <c r="Z268" s="27">
        <f>'Рейтинговая таблица организаций'!BE270</f>
        <v>100</v>
      </c>
      <c r="AA268" s="28">
        <f>'Рейтинговая таблица организаций'!BF270</f>
        <v>90.74</v>
      </c>
    </row>
    <row r="269" spans="1:27">
      <c r="A269" s="25">
        <f>'бланки '!D273</f>
        <v>269</v>
      </c>
      <c r="B269" s="25" t="str">
        <f>'Рейтинговая таблица организаций'!B271</f>
        <v>Муниципальное бюджетное общеобразовательное учреждение «Аникановская основная общеобразовательная школа» Мценского района Орловской области</v>
      </c>
      <c r="C269" s="25">
        <f>'Рейтинговая таблица организаций'!M271</f>
        <v>100</v>
      </c>
      <c r="D269" s="25">
        <f>'Рейтинговая таблица организаций'!N271</f>
        <v>87</v>
      </c>
      <c r="E269" s="23">
        <f>'Рейтинговая таблица организаций'!Q271</f>
        <v>93</v>
      </c>
      <c r="F269" s="23">
        <f>'Рейтинговая таблица организаций'!R271</f>
        <v>90</v>
      </c>
      <c r="G269" s="23">
        <f>'Рейтинговая таблица организаций'!O271</f>
        <v>100</v>
      </c>
      <c r="H269" s="23">
        <f>'Рейтинговая таблица организаций'!P271</f>
        <v>100</v>
      </c>
      <c r="I269" s="23">
        <f>'Рейтинговая таблица организаций'!S271</f>
        <v>100</v>
      </c>
      <c r="J269" s="27">
        <f>'Рейтинговая таблица организаций'!T271</f>
        <v>94.9</v>
      </c>
      <c r="K269" s="23">
        <f>'Рейтинговая таблица организаций'!Z271</f>
        <v>100</v>
      </c>
      <c r="L269" s="23">
        <f t="shared" si="4"/>
        <v>100</v>
      </c>
      <c r="M269" s="23">
        <f>'Рейтинговая таблица организаций'!AB271</f>
        <v>100</v>
      </c>
      <c r="N269" s="27">
        <f>'Рейтинговая таблица организаций'!AC271</f>
        <v>100</v>
      </c>
      <c r="O269" s="23">
        <f>'Рейтинговая таблица организаций'!AH271</f>
        <v>20</v>
      </c>
      <c r="P269" s="24">
        <f>'Рейтинговая таблица организаций'!AI271</f>
        <v>60</v>
      </c>
      <c r="Q269" s="24">
        <f>'Рейтинговая таблица организаций'!AJ271</f>
        <v>100</v>
      </c>
      <c r="R269" s="27">
        <f>'Рейтинговая таблица организаций'!AK271</f>
        <v>60</v>
      </c>
      <c r="S269" s="23">
        <f>'Рейтинговая таблица организаций'!AR271</f>
        <v>100</v>
      </c>
      <c r="T269" s="23">
        <f>'Рейтинговая таблица организаций'!AS271</f>
        <v>100</v>
      </c>
      <c r="U269" s="23">
        <f>'Рейтинговая таблица организаций'!AT271</f>
        <v>100</v>
      </c>
      <c r="V269" s="27">
        <f>'Рейтинговая таблица организаций'!AU271</f>
        <v>100</v>
      </c>
      <c r="W269" s="23">
        <f>'Рейтинговая таблица организаций'!BB271</f>
        <v>100</v>
      </c>
      <c r="X269" s="23">
        <f>'Рейтинговая таблица организаций'!BC271</f>
        <v>100</v>
      </c>
      <c r="Y269" s="23">
        <f>'Рейтинговая таблица организаций'!BD271</f>
        <v>100</v>
      </c>
      <c r="Z269" s="27">
        <f>'Рейтинговая таблица организаций'!BE271</f>
        <v>100</v>
      </c>
      <c r="AA269" s="28">
        <f>'Рейтинговая таблица организаций'!BF271</f>
        <v>90.97999999999999</v>
      </c>
    </row>
    <row r="270" spans="1:27">
      <c r="A270" s="25">
        <f>'бланки '!D274</f>
        <v>271</v>
      </c>
      <c r="B270" s="25" t="str">
        <f>'Рейтинговая таблица организаций'!B272</f>
        <v>Муниципальное бюджетное общеобразовательное учреждение «Подбелевская средняя общеобразовательная школа» Мценского района Орловской области</v>
      </c>
      <c r="C270" s="25">
        <f>'Рейтинговая таблица организаций'!M272</f>
        <v>100</v>
      </c>
      <c r="D270" s="25">
        <f>'Рейтинговая таблица организаций'!N272</f>
        <v>64</v>
      </c>
      <c r="E270" s="23">
        <f>'Рейтинговая таблица организаций'!Q272</f>
        <v>82</v>
      </c>
      <c r="F270" s="23">
        <f>'Рейтинговая таблица организаций'!R272</f>
        <v>100</v>
      </c>
      <c r="G270" s="23">
        <f>'Рейтинговая таблица организаций'!O272</f>
        <v>97</v>
      </c>
      <c r="H270" s="23">
        <f>'Рейтинговая таблица организаций'!P272</f>
        <v>97</v>
      </c>
      <c r="I270" s="23">
        <f>'Рейтинговая таблица организаций'!S272</f>
        <v>97</v>
      </c>
      <c r="J270" s="27">
        <f>'Рейтинговая таблица организаций'!T272</f>
        <v>93.4</v>
      </c>
      <c r="K270" s="23">
        <f>'Рейтинговая таблица организаций'!Z272</f>
        <v>100</v>
      </c>
      <c r="L270" s="23">
        <f t="shared" si="4"/>
        <v>100</v>
      </c>
      <c r="M270" s="23">
        <f>'Рейтинговая таблица организаций'!AB272</f>
        <v>100</v>
      </c>
      <c r="N270" s="27">
        <f>'Рейтинговая таблица организаций'!AC272</f>
        <v>100</v>
      </c>
      <c r="O270" s="23">
        <f>'Рейтинговая таблица организаций'!AH272</f>
        <v>40</v>
      </c>
      <c r="P270" s="24">
        <f>'Рейтинговая таблица организаций'!AI272</f>
        <v>60</v>
      </c>
      <c r="Q270" s="24">
        <f>'Рейтинговая таблица организаций'!AJ272</f>
        <v>100</v>
      </c>
      <c r="R270" s="27">
        <f>'Рейтинговая таблица организаций'!AK272</f>
        <v>66</v>
      </c>
      <c r="S270" s="23">
        <f>'Рейтинговая таблица организаций'!AR272</f>
        <v>100</v>
      </c>
      <c r="T270" s="23">
        <f>'Рейтинговая таблица организаций'!AS272</f>
        <v>97</v>
      </c>
      <c r="U270" s="23">
        <f>'Рейтинговая таблица организаций'!AT272</f>
        <v>97</v>
      </c>
      <c r="V270" s="27">
        <f>'Рейтинговая таблица организаций'!AU272</f>
        <v>98.2</v>
      </c>
      <c r="W270" s="23">
        <f>'Рейтинговая таблица организаций'!BB272</f>
        <v>100</v>
      </c>
      <c r="X270" s="23">
        <f>'Рейтинговая таблица организаций'!BC272</f>
        <v>100</v>
      </c>
      <c r="Y270" s="23">
        <f>'Рейтинговая таблица организаций'!BD272</f>
        <v>100</v>
      </c>
      <c r="Z270" s="27">
        <f>'Рейтинговая таблица организаций'!BE272</f>
        <v>100</v>
      </c>
      <c r="AA270" s="28">
        <f>'Рейтинговая таблица организаций'!BF272</f>
        <v>91.52</v>
      </c>
    </row>
    <row r="271" spans="1:27">
      <c r="A271" s="25">
        <f>'бланки '!D275</f>
        <v>272</v>
      </c>
      <c r="B271" s="25" t="str">
        <f>'Рейтинговая таблица организаций'!B273</f>
        <v>Муниципальное бюджетное общеобразовательное учреждение «Башкатовская средняя общеобразовательная школа» Мценского района Орловской области</v>
      </c>
      <c r="C271" s="25">
        <f>'Рейтинговая таблица организаций'!M273</f>
        <v>100</v>
      </c>
      <c r="D271" s="25">
        <f>'Рейтинговая таблица организаций'!N273</f>
        <v>73</v>
      </c>
      <c r="E271" s="23">
        <f>'Рейтинговая таблица организаций'!Q273</f>
        <v>86</v>
      </c>
      <c r="F271" s="23">
        <f>'Рейтинговая таблица организаций'!R273</f>
        <v>100</v>
      </c>
      <c r="G271" s="23">
        <f>'Рейтинговая таблица организаций'!O273</f>
        <v>100</v>
      </c>
      <c r="H271" s="23">
        <f>'Рейтинговая таблица организаций'!P273</f>
        <v>100</v>
      </c>
      <c r="I271" s="23">
        <f>'Рейтинговая таблица организаций'!S273</f>
        <v>100</v>
      </c>
      <c r="J271" s="27">
        <f>'Рейтинговая таблица организаций'!T273</f>
        <v>95.8</v>
      </c>
      <c r="K271" s="23">
        <f>'Рейтинговая таблица организаций'!Z273</f>
        <v>100</v>
      </c>
      <c r="L271" s="23">
        <f t="shared" si="4"/>
        <v>97.5</v>
      </c>
      <c r="M271" s="23">
        <f>'Рейтинговая таблица организаций'!AB273</f>
        <v>95</v>
      </c>
      <c r="N271" s="27">
        <f>'Рейтинговая таблица организаций'!AC273</f>
        <v>97.5</v>
      </c>
      <c r="O271" s="23">
        <f>'Рейтинговая таблица организаций'!AH273</f>
        <v>0</v>
      </c>
      <c r="P271" s="24">
        <f>'Рейтинговая таблица организаций'!AI273</f>
        <v>60</v>
      </c>
      <c r="Q271" s="24">
        <f>'Рейтинговая таблица организаций'!AJ273</f>
        <v>87</v>
      </c>
      <c r="R271" s="27">
        <f>'Рейтинговая таблица организаций'!AK273</f>
        <v>50.1</v>
      </c>
      <c r="S271" s="23">
        <f>'Рейтинговая таблица организаций'!AR273</f>
        <v>100</v>
      </c>
      <c r="T271" s="23">
        <f>'Рейтинговая таблица организаций'!AS273</f>
        <v>100</v>
      </c>
      <c r="U271" s="23">
        <f>'Рейтинговая таблица организаций'!AT273</f>
        <v>100</v>
      </c>
      <c r="V271" s="27">
        <f>'Рейтинговая таблица организаций'!AU273</f>
        <v>100</v>
      </c>
      <c r="W271" s="23">
        <f>'Рейтинговая таблица организаций'!BB273</f>
        <v>100</v>
      </c>
      <c r="X271" s="23">
        <f>'Рейтинговая таблица организаций'!BC273</f>
        <v>100</v>
      </c>
      <c r="Y271" s="23">
        <f>'Рейтинговая таблица организаций'!BD273</f>
        <v>95</v>
      </c>
      <c r="Z271" s="27">
        <f>'Рейтинговая таблица организаций'!BE273</f>
        <v>97.5</v>
      </c>
      <c r="AA271" s="28">
        <f>'Рейтинговая таблица организаций'!BF273</f>
        <v>88.179999999999993</v>
      </c>
    </row>
    <row r="272" spans="1:27">
      <c r="A272" s="25">
        <f>'бланки '!D276</f>
        <v>273</v>
      </c>
      <c r="B272" s="25" t="str">
        <f>'Рейтинговая таблица организаций'!B274</f>
        <v>Муниципальное бюджетное общеобразовательное учреждение «Глазуновская основная общеобразовательная школа» Мценского района Орловской области</v>
      </c>
      <c r="C272" s="25">
        <f>'Рейтинговая таблица организаций'!M274</f>
        <v>100</v>
      </c>
      <c r="D272" s="25">
        <f>'Рейтинговая таблица организаций'!N274</f>
        <v>83</v>
      </c>
      <c r="E272" s="23">
        <f>'Рейтинговая таблица организаций'!Q274</f>
        <v>91</v>
      </c>
      <c r="F272" s="23">
        <f>'Рейтинговая таблица организаций'!R274</f>
        <v>100</v>
      </c>
      <c r="G272" s="23">
        <f>'Рейтинговая таблица организаций'!O274</f>
        <v>100</v>
      </c>
      <c r="H272" s="23">
        <f>'Рейтинговая таблица организаций'!P274</f>
        <v>100</v>
      </c>
      <c r="I272" s="23">
        <f>'Рейтинговая таблица организаций'!S274</f>
        <v>100</v>
      </c>
      <c r="J272" s="27">
        <f>'Рейтинговая таблица организаций'!T274</f>
        <v>97.3</v>
      </c>
      <c r="K272" s="23">
        <f>'Рейтинговая таблица организаций'!Z274</f>
        <v>100</v>
      </c>
      <c r="L272" s="23">
        <f t="shared" si="4"/>
        <v>98.5</v>
      </c>
      <c r="M272" s="23">
        <f>'Рейтинговая таблица организаций'!AB274</f>
        <v>97</v>
      </c>
      <c r="N272" s="27">
        <f>'Рейтинговая таблица организаций'!AC274</f>
        <v>98.5</v>
      </c>
      <c r="O272" s="23">
        <f>'Рейтинговая таблица организаций'!AH274</f>
        <v>0</v>
      </c>
      <c r="P272" s="24">
        <f>'Рейтинговая таблица организаций'!AI274</f>
        <v>60</v>
      </c>
      <c r="Q272" s="24">
        <f>'Рейтинговая таблица организаций'!AJ274</f>
        <v>100</v>
      </c>
      <c r="R272" s="27">
        <f>'Рейтинговая таблица организаций'!AK274</f>
        <v>54</v>
      </c>
      <c r="S272" s="23">
        <f>'Рейтинговая таблица организаций'!AR274</f>
        <v>100</v>
      </c>
      <c r="T272" s="23">
        <f>'Рейтинговая таблица организаций'!AS274</f>
        <v>100</v>
      </c>
      <c r="U272" s="23">
        <f>'Рейтинговая таблица организаций'!AT274</f>
        <v>96</v>
      </c>
      <c r="V272" s="27">
        <f>'Рейтинговая таблица организаций'!AU274</f>
        <v>99.2</v>
      </c>
      <c r="W272" s="23">
        <f>'Рейтинговая таблица организаций'!BB274</f>
        <v>97</v>
      </c>
      <c r="X272" s="23">
        <f>'Рейтинговая таблица организаций'!BC274</f>
        <v>97</v>
      </c>
      <c r="Y272" s="23">
        <f>'Рейтинговая таблица организаций'!BD274</f>
        <v>100</v>
      </c>
      <c r="Z272" s="27">
        <f>'Рейтинговая таблица организаций'!BE274</f>
        <v>98.5</v>
      </c>
      <c r="AA272" s="28">
        <f>'Рейтинговая таблица организаций'!BF274</f>
        <v>89.5</v>
      </c>
    </row>
    <row r="273" spans="1:27">
      <c r="A273" s="25">
        <f>'бланки '!D277</f>
        <v>274</v>
      </c>
      <c r="B273" s="25" t="str">
        <f>'Рейтинговая таблица организаций'!B275</f>
        <v>Муниципальное бюджетное общеобразовательное учреждение «Алмазовская средняя общеобразовательная школа» Сосковского района Орловской области</v>
      </c>
      <c r="C273" s="25">
        <f>'Рейтинговая таблица организаций'!M275</f>
        <v>100</v>
      </c>
      <c r="D273" s="25">
        <f>'Рейтинговая таблица организаций'!N275</f>
        <v>98</v>
      </c>
      <c r="E273" s="23">
        <f>'Рейтинговая таблица организаций'!Q275</f>
        <v>99</v>
      </c>
      <c r="F273" s="23">
        <f>'Рейтинговая таблица организаций'!R275</f>
        <v>100</v>
      </c>
      <c r="G273" s="23">
        <f>'Рейтинговая таблица организаций'!O275</f>
        <v>100</v>
      </c>
      <c r="H273" s="23">
        <f>'Рейтинговая таблица организаций'!P275</f>
        <v>100</v>
      </c>
      <c r="I273" s="23">
        <f>'Рейтинговая таблица организаций'!S275</f>
        <v>100</v>
      </c>
      <c r="J273" s="27">
        <f>'Рейтинговая таблица организаций'!T275</f>
        <v>99.7</v>
      </c>
      <c r="K273" s="23">
        <f>'Рейтинговая таблица организаций'!Z275</f>
        <v>100</v>
      </c>
      <c r="L273" s="23">
        <f t="shared" si="4"/>
        <v>99</v>
      </c>
      <c r="M273" s="23">
        <f>'Рейтинговая таблица организаций'!AB275</f>
        <v>98</v>
      </c>
      <c r="N273" s="27">
        <f>'Рейтинговая таблица организаций'!AC275</f>
        <v>99</v>
      </c>
      <c r="O273" s="23">
        <f>'Рейтинговая таблица организаций'!AH275</f>
        <v>0</v>
      </c>
      <c r="P273" s="24">
        <f>'Рейтинговая таблица организаций'!AI275</f>
        <v>60</v>
      </c>
      <c r="Q273" s="24">
        <f>'Рейтинговая таблица организаций'!AJ275</f>
        <v>87</v>
      </c>
      <c r="R273" s="27">
        <f>'Рейтинговая таблица организаций'!AK275</f>
        <v>50.1</v>
      </c>
      <c r="S273" s="23">
        <f>'Рейтинговая таблица организаций'!AR275</f>
        <v>96</v>
      </c>
      <c r="T273" s="23">
        <f>'Рейтинговая таблица организаций'!AS275</f>
        <v>98</v>
      </c>
      <c r="U273" s="23">
        <f>'Рейтинговая таблица организаций'!AT275</f>
        <v>100</v>
      </c>
      <c r="V273" s="27">
        <f>'Рейтинговая таблица организаций'!AU275</f>
        <v>97.6</v>
      </c>
      <c r="W273" s="23">
        <f>'Рейтинговая таблица организаций'!BB275</f>
        <v>98</v>
      </c>
      <c r="X273" s="23">
        <f>'Рейтинговая таблица организаций'!BC275</f>
        <v>98</v>
      </c>
      <c r="Y273" s="23">
        <f>'Рейтинговая таблица организаций'!BD275</f>
        <v>100</v>
      </c>
      <c r="Z273" s="27">
        <f>'Рейтинговая таблица организаций'!BE275</f>
        <v>99</v>
      </c>
      <c r="AA273" s="28">
        <f>'Рейтинговая таблица организаций'!BF275</f>
        <v>89.08</v>
      </c>
    </row>
    <row r="274" spans="1:27">
      <c r="A274" s="25">
        <f>'бланки '!D278</f>
        <v>275</v>
      </c>
      <c r="B274" s="25" t="str">
        <f>'Рейтинговая таблица организаций'!B276</f>
        <v>Муниципальное бюджетное общеобразовательное учреждение «Сосковская средняя общеобразовательная школа» Сосковского района Орловской области</v>
      </c>
      <c r="C274" s="25">
        <f>'Рейтинговая таблица организаций'!M276</f>
        <v>100</v>
      </c>
      <c r="D274" s="25">
        <f>'Рейтинговая таблица организаций'!N276</f>
        <v>91</v>
      </c>
      <c r="E274" s="23">
        <f>'Рейтинговая таблица организаций'!Q276</f>
        <v>95</v>
      </c>
      <c r="F274" s="23">
        <f>'Рейтинговая таблица организаций'!R276</f>
        <v>100</v>
      </c>
      <c r="G274" s="23">
        <f>'Рейтинговая таблица организаций'!O276</f>
        <v>99</v>
      </c>
      <c r="H274" s="23">
        <f>'Рейтинговая таблица организаций'!P276</f>
        <v>100</v>
      </c>
      <c r="I274" s="23">
        <f>'Рейтинговая таблица организаций'!S276</f>
        <v>99</v>
      </c>
      <c r="J274" s="27">
        <f>'Рейтинговая таблица организаций'!T276</f>
        <v>98.1</v>
      </c>
      <c r="K274" s="23">
        <f>'Рейтинговая таблица организаций'!Z276</f>
        <v>100</v>
      </c>
      <c r="L274" s="23">
        <f t="shared" si="4"/>
        <v>98.5</v>
      </c>
      <c r="M274" s="23">
        <f>'Рейтинговая таблица организаций'!AB276</f>
        <v>97</v>
      </c>
      <c r="N274" s="27">
        <f>'Рейтинговая таблица организаций'!AC276</f>
        <v>98.5</v>
      </c>
      <c r="O274" s="23">
        <f>'Рейтинговая таблица организаций'!AH276</f>
        <v>60</v>
      </c>
      <c r="P274" s="24">
        <f>'Рейтинговая таблица организаций'!AI276</f>
        <v>100</v>
      </c>
      <c r="Q274" s="24">
        <f>'Рейтинговая таблица организаций'!AJ276</f>
        <v>98</v>
      </c>
      <c r="R274" s="27">
        <f>'Рейтинговая таблица организаций'!AK276</f>
        <v>87.4</v>
      </c>
      <c r="S274" s="23">
        <f>'Рейтинговая таблица организаций'!AR276</f>
        <v>97</v>
      </c>
      <c r="T274" s="23">
        <f>'Рейтинговая таблица организаций'!AS276</f>
        <v>98</v>
      </c>
      <c r="U274" s="23">
        <f>'Рейтинговая таблица организаций'!AT276</f>
        <v>99</v>
      </c>
      <c r="V274" s="27">
        <f>'Рейтинговая таблица организаций'!AU276</f>
        <v>97.8</v>
      </c>
      <c r="W274" s="23">
        <f>'Рейтинговая таблица организаций'!BB276</f>
        <v>99</v>
      </c>
      <c r="X274" s="23">
        <f>'Рейтинговая таблица организаций'!BC276</f>
        <v>99</v>
      </c>
      <c r="Y274" s="23">
        <f>'Рейтинговая таблица организаций'!BD276</f>
        <v>98</v>
      </c>
      <c r="Z274" s="27">
        <f>'Рейтинговая таблица организаций'!BE276</f>
        <v>98.5</v>
      </c>
      <c r="AA274" s="28">
        <f>'Рейтинговая таблица организаций'!BF276</f>
        <v>96.06</v>
      </c>
    </row>
    <row r="275" spans="1:27">
      <c r="A275" s="25">
        <f>'бланки '!D279</f>
        <v>276</v>
      </c>
      <c r="B275" s="25" t="str">
        <f>'Рейтинговая таблица организаций'!B277</f>
        <v>Муниципальное бюджетное общеобразовательное учреждение «Прилепская средняя общеобразовательная школа» Сосковского района Орловской области</v>
      </c>
      <c r="C275" s="25">
        <f>'Рейтинговая таблица организаций'!M277</f>
        <v>100</v>
      </c>
      <c r="D275" s="25">
        <f>'Рейтинговая таблица организаций'!N277</f>
        <v>87</v>
      </c>
      <c r="E275" s="23">
        <f>'Рейтинговая таблица организаций'!Q277</f>
        <v>93</v>
      </c>
      <c r="F275" s="23">
        <f>'Рейтинговая таблица организаций'!R277</f>
        <v>100</v>
      </c>
      <c r="G275" s="23">
        <f>'Рейтинговая таблица организаций'!O277</f>
        <v>100</v>
      </c>
      <c r="H275" s="23">
        <f>'Рейтинговая таблица организаций'!P277</f>
        <v>100</v>
      </c>
      <c r="I275" s="23">
        <f>'Рейтинговая таблица организаций'!S277</f>
        <v>100</v>
      </c>
      <c r="J275" s="27">
        <f>'Рейтинговая таблица организаций'!T277</f>
        <v>97.9</v>
      </c>
      <c r="K275" s="23">
        <f>'Рейтинговая таблица организаций'!Z277</f>
        <v>100</v>
      </c>
      <c r="L275" s="23">
        <f t="shared" si="4"/>
        <v>100</v>
      </c>
      <c r="M275" s="23">
        <f>'Рейтинговая таблица организаций'!AB277</f>
        <v>100</v>
      </c>
      <c r="N275" s="27">
        <f>'Рейтинговая таблица организаций'!AC277</f>
        <v>100</v>
      </c>
      <c r="O275" s="23">
        <f>'Рейтинговая таблица организаций'!AH277</f>
        <v>20</v>
      </c>
      <c r="P275" s="24">
        <f>'Рейтинговая таблица организаций'!AI277</f>
        <v>40</v>
      </c>
      <c r="Q275" s="24">
        <f>'Рейтинговая таблица организаций'!AJ277</f>
        <v>94</v>
      </c>
      <c r="R275" s="27">
        <f>'Рейтинговая таблица организаций'!AK277</f>
        <v>50.2</v>
      </c>
      <c r="S275" s="23">
        <f>'Рейтинговая таблица организаций'!AR277</f>
        <v>100</v>
      </c>
      <c r="T275" s="23">
        <f>'Рейтинговая таблица организаций'!AS277</f>
        <v>100</v>
      </c>
      <c r="U275" s="23">
        <f>'Рейтинговая таблица организаций'!AT277</f>
        <v>100</v>
      </c>
      <c r="V275" s="27">
        <f>'Рейтинговая таблица организаций'!AU277</f>
        <v>100</v>
      </c>
      <c r="W275" s="23">
        <f>'Рейтинговая таблица организаций'!BB277</f>
        <v>97</v>
      </c>
      <c r="X275" s="23">
        <f>'Рейтинговая таблица организаций'!BC277</f>
        <v>100</v>
      </c>
      <c r="Y275" s="23">
        <f>'Рейтинговая таблица организаций'!BD277</f>
        <v>97</v>
      </c>
      <c r="Z275" s="27">
        <f>'Рейтинговая таблица организаций'!BE277</f>
        <v>97.6</v>
      </c>
      <c r="AA275" s="28">
        <f>'Рейтинговая таблица организаций'!BF277</f>
        <v>89.140000000000015</v>
      </c>
    </row>
    <row r="276" spans="1:27">
      <c r="A276" s="25">
        <f>'бланки '!D280</f>
        <v>277</v>
      </c>
      <c r="B276" s="25" t="str">
        <f>'Рейтинговая таблица организаций'!B278</f>
        <v>Муниципальное бюджетное общеобразовательное учреждение «Рыжковская средняя общеобразовательная школа» Сосковского района Орловской области</v>
      </c>
      <c r="C276" s="25">
        <f>'Рейтинговая таблица организаций'!M278</f>
        <v>100</v>
      </c>
      <c r="D276" s="25">
        <f>'Рейтинговая таблица организаций'!N278</f>
        <v>94</v>
      </c>
      <c r="E276" s="23">
        <f>'Рейтинговая таблица организаций'!Q278</f>
        <v>97</v>
      </c>
      <c r="F276" s="23">
        <f>'Рейтинговая таблица организаций'!R278</f>
        <v>100</v>
      </c>
      <c r="G276" s="23">
        <f>'Рейтинговая таблица организаций'!O278</f>
        <v>100</v>
      </c>
      <c r="H276" s="23">
        <f>'Рейтинговая таблица организаций'!P278</f>
        <v>100</v>
      </c>
      <c r="I276" s="23">
        <f>'Рейтинговая таблица организаций'!S278</f>
        <v>100</v>
      </c>
      <c r="J276" s="27">
        <f>'Рейтинговая таблица организаций'!T278</f>
        <v>99.1</v>
      </c>
      <c r="K276" s="23">
        <f>'Рейтинговая таблица организаций'!Z278</f>
        <v>100</v>
      </c>
      <c r="L276" s="23">
        <f t="shared" si="4"/>
        <v>100</v>
      </c>
      <c r="M276" s="23">
        <f>'Рейтинговая таблица организаций'!AB278</f>
        <v>100</v>
      </c>
      <c r="N276" s="27">
        <f>'Рейтинговая таблица организаций'!AC278</f>
        <v>100</v>
      </c>
      <c r="O276" s="23">
        <f>'Рейтинговая таблица организаций'!AH278</f>
        <v>0</v>
      </c>
      <c r="P276" s="24">
        <f>'Рейтинговая таблица организаций'!AI278</f>
        <v>60</v>
      </c>
      <c r="Q276" s="24">
        <f>'Рейтинговая таблица организаций'!AJ278</f>
        <v>100</v>
      </c>
      <c r="R276" s="27">
        <f>'Рейтинговая таблица организаций'!AK278</f>
        <v>54</v>
      </c>
      <c r="S276" s="23">
        <f>'Рейтинговая таблица организаций'!AR278</f>
        <v>100</v>
      </c>
      <c r="T276" s="23">
        <f>'Рейтинговая таблица организаций'!AS278</f>
        <v>100</v>
      </c>
      <c r="U276" s="23">
        <f>'Рейтинговая таблица организаций'!AT278</f>
        <v>100</v>
      </c>
      <c r="V276" s="27">
        <f>'Рейтинговая таблица организаций'!AU278</f>
        <v>100</v>
      </c>
      <c r="W276" s="23">
        <f>'Рейтинговая таблица организаций'!BB278</f>
        <v>100</v>
      </c>
      <c r="X276" s="23">
        <f>'Рейтинговая таблица организаций'!BC278</f>
        <v>100</v>
      </c>
      <c r="Y276" s="23">
        <f>'Рейтинговая таблица организаций'!BD278</f>
        <v>100</v>
      </c>
      <c r="Z276" s="27">
        <f>'Рейтинговая таблица организаций'!BE278</f>
        <v>100</v>
      </c>
      <c r="AA276" s="28">
        <f>'Рейтинговая таблица организаций'!BF278</f>
        <v>90.62</v>
      </c>
    </row>
    <row r="277" spans="1:27">
      <c r="A277" s="25">
        <f>'бланки '!D281</f>
        <v>278</v>
      </c>
      <c r="B277" s="25" t="str">
        <f>'Рейтинговая таблица организаций'!B279</f>
        <v>Муниципальное бюджетное общеобразовательное учреждение «Цвеленевская средняя общеобразовательная школа» Сосковского района Орловской области</v>
      </c>
      <c r="C277" s="25">
        <f>'Рейтинговая таблица организаций'!M279</f>
        <v>100</v>
      </c>
      <c r="D277" s="25">
        <f>'Рейтинговая таблица организаций'!N279</f>
        <v>72</v>
      </c>
      <c r="E277" s="23">
        <f>'Рейтинговая таблица организаций'!Q279</f>
        <v>86</v>
      </c>
      <c r="F277" s="23">
        <f>'Рейтинговая таблица организаций'!R279</f>
        <v>90</v>
      </c>
      <c r="G277" s="23">
        <f>'Рейтинговая таблица организаций'!O279</f>
        <v>100</v>
      </c>
      <c r="H277" s="23">
        <f>'Рейтинговая таблица организаций'!P279</f>
        <v>100</v>
      </c>
      <c r="I277" s="23">
        <f>'Рейтинговая таблица организаций'!S279</f>
        <v>100</v>
      </c>
      <c r="J277" s="27">
        <f>'Рейтинговая таблица организаций'!T279</f>
        <v>92.8</v>
      </c>
      <c r="K277" s="23">
        <f>'Рейтинговая таблица организаций'!Z279</f>
        <v>100</v>
      </c>
      <c r="L277" s="23">
        <f t="shared" si="4"/>
        <v>100</v>
      </c>
      <c r="M277" s="23">
        <f>'Рейтинговая таблица организаций'!AB279</f>
        <v>100</v>
      </c>
      <c r="N277" s="27">
        <f>'Рейтинговая таблица организаций'!AC279</f>
        <v>100</v>
      </c>
      <c r="O277" s="23">
        <f>'Рейтинговая таблица организаций'!AH279</f>
        <v>0</v>
      </c>
      <c r="P277" s="24">
        <f>'Рейтинговая таблица организаций'!AI279</f>
        <v>60</v>
      </c>
      <c r="Q277" s="24">
        <f>'Рейтинговая таблица организаций'!AJ279</f>
        <v>86</v>
      </c>
      <c r="R277" s="27">
        <f>'Рейтинговая таблица организаций'!AK279</f>
        <v>49.8</v>
      </c>
      <c r="S277" s="23">
        <f>'Рейтинговая таблица организаций'!AR279</f>
        <v>100</v>
      </c>
      <c r="T277" s="23">
        <f>'Рейтинговая таблица организаций'!AS279</f>
        <v>100</v>
      </c>
      <c r="U277" s="23">
        <f>'Рейтинговая таблица организаций'!AT279</f>
        <v>100</v>
      </c>
      <c r="V277" s="27">
        <f>'Рейтинговая таблица организаций'!AU279</f>
        <v>100</v>
      </c>
      <c r="W277" s="23">
        <f>'Рейтинговая таблица организаций'!BB279</f>
        <v>100</v>
      </c>
      <c r="X277" s="23">
        <f>'Рейтинговая таблица организаций'!BC279</f>
        <v>100</v>
      </c>
      <c r="Y277" s="23">
        <f>'Рейтинговая таблица организаций'!BD279</f>
        <v>100</v>
      </c>
      <c r="Z277" s="27">
        <f>'Рейтинговая таблица организаций'!BE279</f>
        <v>100</v>
      </c>
      <c r="AA277" s="28">
        <f>'Рейтинговая таблица организаций'!BF279</f>
        <v>88.52000000000001</v>
      </c>
    </row>
    <row r="278" spans="1:27">
      <c r="A278" s="25">
        <f>'бланки '!D282</f>
        <v>279</v>
      </c>
      <c r="B278" s="25" t="str">
        <f>'Рейтинговая таблица организаций'!B280</f>
        <v>Муниципальное бюджетное общеобразовательное учреждение «Дросковская средняя общеобразовательная школа» Покровского района Орловской области</v>
      </c>
      <c r="C278" s="25">
        <f>'Рейтинговая таблица организаций'!M280</f>
        <v>100</v>
      </c>
      <c r="D278" s="25">
        <f>'Рейтинговая таблица организаций'!N280</f>
        <v>96</v>
      </c>
      <c r="E278" s="23">
        <f>'Рейтинговая таблица организаций'!Q280</f>
        <v>98</v>
      </c>
      <c r="F278" s="23">
        <f>'Рейтинговая таблица организаций'!R280</f>
        <v>100</v>
      </c>
      <c r="G278" s="23">
        <f>'Рейтинговая таблица организаций'!O280</f>
        <v>99</v>
      </c>
      <c r="H278" s="23">
        <f>'Рейтинговая таблица организаций'!P280</f>
        <v>99</v>
      </c>
      <c r="I278" s="23">
        <f>'Рейтинговая таблица организаций'!S280</f>
        <v>99</v>
      </c>
      <c r="J278" s="27">
        <f>'Рейтинговая таблица организаций'!T280</f>
        <v>99</v>
      </c>
      <c r="K278" s="23">
        <f>'Рейтинговая таблица организаций'!Z280</f>
        <v>100</v>
      </c>
      <c r="L278" s="23">
        <f t="shared" si="4"/>
        <v>97.5</v>
      </c>
      <c r="M278" s="23">
        <f>'Рейтинговая таблица организаций'!AB280</f>
        <v>95</v>
      </c>
      <c r="N278" s="27">
        <f>'Рейтинговая таблица организаций'!AC280</f>
        <v>97.5</v>
      </c>
      <c r="O278" s="23">
        <f>'Рейтинговая таблица организаций'!AH280</f>
        <v>40</v>
      </c>
      <c r="P278" s="24">
        <f>'Рейтинговая таблица организаций'!AI280</f>
        <v>80</v>
      </c>
      <c r="Q278" s="24">
        <f>'Рейтинговая таблица организаций'!AJ280</f>
        <v>80</v>
      </c>
      <c r="R278" s="27">
        <f>'Рейтинговая таблица организаций'!AK280</f>
        <v>68</v>
      </c>
      <c r="S278" s="23">
        <f>'Рейтинговая таблица организаций'!AR280</f>
        <v>98</v>
      </c>
      <c r="T278" s="23">
        <f>'Рейтинговая таблица организаций'!AS280</f>
        <v>97</v>
      </c>
      <c r="U278" s="23">
        <f>'Рейтинговая таблица организаций'!AT280</f>
        <v>99</v>
      </c>
      <c r="V278" s="27">
        <f>'Рейтинговая таблица организаций'!AU280</f>
        <v>97.8</v>
      </c>
      <c r="W278" s="23">
        <f>'Рейтинговая таблица организаций'!BB280</f>
        <v>99</v>
      </c>
      <c r="X278" s="23">
        <f>'Рейтинговая таблица организаций'!BC280</f>
        <v>99</v>
      </c>
      <c r="Y278" s="23">
        <f>'Рейтинговая таблица организаций'!BD280</f>
        <v>97</v>
      </c>
      <c r="Z278" s="27">
        <f>'Рейтинговая таблица организаций'!BE280</f>
        <v>98</v>
      </c>
      <c r="AA278" s="28">
        <f>'Рейтинговая таблица организаций'!BF280</f>
        <v>92.06</v>
      </c>
    </row>
    <row r="279" spans="1:27">
      <c r="A279" s="25">
        <f>'бланки '!D283</f>
        <v>280</v>
      </c>
      <c r="B279" s="25" t="str">
        <f>'Рейтинговая таблица организаций'!B281</f>
        <v>Муниципальное бюджетное общеобразовательное учреждение «Покровская средняя общеобразовательная школа» Покровского района Орловской области</v>
      </c>
      <c r="C279" s="25">
        <f>'Рейтинговая таблица организаций'!M281</f>
        <v>100</v>
      </c>
      <c r="D279" s="25">
        <f>'Рейтинговая таблица организаций'!N281</f>
        <v>88</v>
      </c>
      <c r="E279" s="23">
        <f>'Рейтинговая таблица организаций'!Q281</f>
        <v>94</v>
      </c>
      <c r="F279" s="23">
        <f>'Рейтинговая таблица организаций'!R281</f>
        <v>100</v>
      </c>
      <c r="G279" s="23">
        <f>'Рейтинговая таблица организаций'!O281</f>
        <v>98</v>
      </c>
      <c r="H279" s="23">
        <f>'Рейтинговая таблица организаций'!P281</f>
        <v>100</v>
      </c>
      <c r="I279" s="23">
        <f>'Рейтинговая таблица организаций'!S281</f>
        <v>99</v>
      </c>
      <c r="J279" s="27">
        <f>'Рейтинговая таблица организаций'!T281</f>
        <v>97.8</v>
      </c>
      <c r="K279" s="23">
        <f>'Рейтинговая таблица организаций'!Z281</f>
        <v>100</v>
      </c>
      <c r="L279" s="23">
        <f t="shared" si="4"/>
        <v>99.5</v>
      </c>
      <c r="M279" s="23">
        <f>'Рейтинговая таблица организаций'!AB281</f>
        <v>99</v>
      </c>
      <c r="N279" s="27">
        <f>'Рейтинговая таблица организаций'!AC281</f>
        <v>99.5</v>
      </c>
      <c r="O279" s="23">
        <f>'Рейтинговая таблица организаций'!AH281</f>
        <v>60</v>
      </c>
      <c r="P279" s="24">
        <f>'Рейтинговая таблица организаций'!AI281</f>
        <v>60</v>
      </c>
      <c r="Q279" s="24">
        <f>'Рейтинговая таблица организаций'!AJ281</f>
        <v>96</v>
      </c>
      <c r="R279" s="27">
        <f>'Рейтинговая таблица организаций'!AK281</f>
        <v>70.8</v>
      </c>
      <c r="S279" s="23">
        <f>'Рейтинговая таблица организаций'!AR281</f>
        <v>98</v>
      </c>
      <c r="T279" s="23">
        <f>'Рейтинговая таблица организаций'!AS281</f>
        <v>98</v>
      </c>
      <c r="U279" s="23">
        <f>'Рейтинговая таблица организаций'!AT281</f>
        <v>98</v>
      </c>
      <c r="V279" s="27">
        <f>'Рейтинговая таблица организаций'!AU281</f>
        <v>98</v>
      </c>
      <c r="W279" s="23">
        <f>'Рейтинговая таблица организаций'!BB281</f>
        <v>97</v>
      </c>
      <c r="X279" s="23">
        <f>'Рейтинговая таблица организаций'!BC281</f>
        <v>99</v>
      </c>
      <c r="Y279" s="23">
        <f>'Рейтинговая таблица организаций'!BD281</f>
        <v>97</v>
      </c>
      <c r="Z279" s="27">
        <f>'Рейтинговая таблица организаций'!BE281</f>
        <v>97.4</v>
      </c>
      <c r="AA279" s="28">
        <f>'Рейтинговая таблица организаций'!BF281</f>
        <v>92.7</v>
      </c>
    </row>
    <row r="280" spans="1:27">
      <c r="A280" s="25">
        <f>'бланки '!D284</f>
        <v>281</v>
      </c>
      <c r="B280" s="25" t="str">
        <f>'Рейтинговая таблица организаций'!B282</f>
        <v>Муниципальное бюджетное общеобразовательное учреждение «Покровский лицей» Покровского района Орловской области</v>
      </c>
      <c r="C280" s="25">
        <f>'Рейтинговая таблица организаций'!M282</f>
        <v>100</v>
      </c>
      <c r="D280" s="25">
        <f>'Рейтинговая таблица организаций'!N282</f>
        <v>78</v>
      </c>
      <c r="E280" s="23">
        <f>'Рейтинговая таблица организаций'!Q282</f>
        <v>89</v>
      </c>
      <c r="F280" s="23">
        <f>'Рейтинговая таблица организаций'!R282</f>
        <v>100</v>
      </c>
      <c r="G280" s="23">
        <f>'Рейтинговая таблица организаций'!O282</f>
        <v>99</v>
      </c>
      <c r="H280" s="23">
        <f>'Рейтинговая таблица организаций'!P282</f>
        <v>99</v>
      </c>
      <c r="I280" s="23">
        <f>'Рейтинговая таблица организаций'!S282</f>
        <v>99</v>
      </c>
      <c r="J280" s="27">
        <f>'Рейтинговая таблица организаций'!T282</f>
        <v>96.3</v>
      </c>
      <c r="K280" s="23">
        <f>'Рейтинговая таблица организаций'!Z282</f>
        <v>100</v>
      </c>
      <c r="L280" s="23">
        <f t="shared" si="4"/>
        <v>98.5</v>
      </c>
      <c r="M280" s="23">
        <f>'Рейтинговая таблица организаций'!AB282</f>
        <v>97</v>
      </c>
      <c r="N280" s="27">
        <f>'Рейтинговая таблица организаций'!AC282</f>
        <v>98.5</v>
      </c>
      <c r="O280" s="23">
        <f>'Рейтинговая таблица организаций'!AH282</f>
        <v>80</v>
      </c>
      <c r="P280" s="24">
        <f>'Рейтинговая таблица организаций'!AI282</f>
        <v>100</v>
      </c>
      <c r="Q280" s="24">
        <f>'Рейтинговая таблица организаций'!AJ282</f>
        <v>97</v>
      </c>
      <c r="R280" s="27">
        <f>'Рейтинговая таблица организаций'!AK282</f>
        <v>93.1</v>
      </c>
      <c r="S280" s="23">
        <f>'Рейтинговая таблица организаций'!AR282</f>
        <v>99</v>
      </c>
      <c r="T280" s="23">
        <f>'Рейтинговая таблица организаций'!AS282</f>
        <v>99</v>
      </c>
      <c r="U280" s="23">
        <f>'Рейтинговая таблица организаций'!AT282</f>
        <v>99</v>
      </c>
      <c r="V280" s="27">
        <f>'Рейтинговая таблица организаций'!AU282</f>
        <v>99</v>
      </c>
      <c r="W280" s="23">
        <f>'Рейтинговая таблица организаций'!BB282</f>
        <v>99</v>
      </c>
      <c r="X280" s="23">
        <f>'Рейтинговая таблица организаций'!BC282</f>
        <v>99</v>
      </c>
      <c r="Y280" s="23">
        <f>'Рейтинговая таблица организаций'!BD282</f>
        <v>100</v>
      </c>
      <c r="Z280" s="27">
        <f>'Рейтинговая таблица организаций'!BE282</f>
        <v>99.5</v>
      </c>
      <c r="AA280" s="28">
        <f>'Рейтинговая таблица организаций'!BF282</f>
        <v>97.28</v>
      </c>
    </row>
    <row r="281" spans="1:27">
      <c r="A281" s="25">
        <f>'бланки '!D285</f>
        <v>282</v>
      </c>
      <c r="B281" s="25" t="str">
        <f>'Рейтинговая таблица организаций'!B283</f>
        <v>Муниципальное бюджетное общеобразовательное учреждение «Фёдоровская средняя общеобразовательная школа» Покровского района Орловской области</v>
      </c>
      <c r="C281" s="25">
        <f>'Рейтинговая таблица организаций'!M283</f>
        <v>100</v>
      </c>
      <c r="D281" s="25">
        <f>'Рейтинговая таблица организаций'!N283</f>
        <v>100</v>
      </c>
      <c r="E281" s="23">
        <f>'Рейтинговая таблица организаций'!Q283</f>
        <v>100</v>
      </c>
      <c r="F281" s="23">
        <f>'Рейтинговая таблица организаций'!R283</f>
        <v>100</v>
      </c>
      <c r="G281" s="23">
        <f>'Рейтинговая таблица организаций'!O283</f>
        <v>100</v>
      </c>
      <c r="H281" s="23">
        <f>'Рейтинговая таблица организаций'!P283</f>
        <v>97</v>
      </c>
      <c r="I281" s="23">
        <f>'Рейтинговая таблица организаций'!S283</f>
        <v>98</v>
      </c>
      <c r="J281" s="27">
        <f>'Рейтинговая таблица организаций'!T283</f>
        <v>99.2</v>
      </c>
      <c r="K281" s="23">
        <f>'Рейтинговая таблица организаций'!Z283</f>
        <v>100</v>
      </c>
      <c r="L281" s="23">
        <f t="shared" si="4"/>
        <v>100</v>
      </c>
      <c r="M281" s="23">
        <f>'Рейтинговая таблица организаций'!AB283</f>
        <v>100</v>
      </c>
      <c r="N281" s="27">
        <f>'Рейтинговая таблица организаций'!AC283</f>
        <v>100</v>
      </c>
      <c r="O281" s="23">
        <f>'Рейтинговая таблица организаций'!AH283</f>
        <v>0</v>
      </c>
      <c r="P281" s="24">
        <f>'Рейтинговая таблица организаций'!AI283</f>
        <v>60</v>
      </c>
      <c r="Q281" s="24">
        <f>'Рейтинговая таблица организаций'!AJ283</f>
        <v>80</v>
      </c>
      <c r="R281" s="27">
        <f>'Рейтинговая таблица организаций'!AK283</f>
        <v>48</v>
      </c>
      <c r="S281" s="23">
        <f>'Рейтинговая таблица организаций'!AR283</f>
        <v>98</v>
      </c>
      <c r="T281" s="23">
        <f>'Рейтинговая таблица организаций'!AS283</f>
        <v>100</v>
      </c>
      <c r="U281" s="23">
        <f>'Рейтинговая таблица организаций'!AT283</f>
        <v>97</v>
      </c>
      <c r="V281" s="27">
        <f>'Рейтинговая таблица организаций'!AU283</f>
        <v>98.6</v>
      </c>
      <c r="W281" s="23">
        <f>'Рейтинговая таблица организаций'!BB283</f>
        <v>100</v>
      </c>
      <c r="X281" s="23">
        <f>'Рейтинговая таблица организаций'!BC283</f>
        <v>98</v>
      </c>
      <c r="Y281" s="23">
        <f>'Рейтинговая таблица организаций'!BD283</f>
        <v>98</v>
      </c>
      <c r="Z281" s="27">
        <f>'Рейтинговая таблица организаций'!BE283</f>
        <v>98.6</v>
      </c>
      <c r="AA281" s="28">
        <f>'Рейтинговая таблица организаций'!BF283</f>
        <v>88.88</v>
      </c>
    </row>
    <row r="282" spans="1:27">
      <c r="A282" s="25">
        <f>'бланки '!D286</f>
        <v>283</v>
      </c>
      <c r="B282" s="25" t="str">
        <f>'Рейтинговая таблица организаций'!B284</f>
        <v>Муниципальное бюджетное общеобразовательное учреждение «Березовская средняя общеобразовательная школа» Покровского района Орловской области</v>
      </c>
      <c r="C282" s="25">
        <f>'Рейтинговая таблица организаций'!M284</f>
        <v>100</v>
      </c>
      <c r="D282" s="25">
        <f>'Рейтинговая таблица организаций'!N284</f>
        <v>92</v>
      </c>
      <c r="E282" s="23">
        <f>'Рейтинговая таблица организаций'!Q284</f>
        <v>96</v>
      </c>
      <c r="F282" s="23">
        <f>'Рейтинговая таблица организаций'!R284</f>
        <v>100</v>
      </c>
      <c r="G282" s="23">
        <f>'Рейтинговая таблица организаций'!O284</f>
        <v>100</v>
      </c>
      <c r="H282" s="23">
        <f>'Рейтинговая таблица организаций'!P284</f>
        <v>100</v>
      </c>
      <c r="I282" s="23">
        <f>'Рейтинговая таблица организаций'!S284</f>
        <v>100</v>
      </c>
      <c r="J282" s="27">
        <f>'Рейтинговая таблица организаций'!T284</f>
        <v>98.8</v>
      </c>
      <c r="K282" s="23">
        <f>'Рейтинговая таблица организаций'!Z284</f>
        <v>100</v>
      </c>
      <c r="L282" s="23">
        <f t="shared" si="4"/>
        <v>100</v>
      </c>
      <c r="M282" s="23">
        <f>'Рейтинговая таблица организаций'!AB284</f>
        <v>100</v>
      </c>
      <c r="N282" s="27">
        <f>'Рейтинговая таблица организаций'!AC284</f>
        <v>100</v>
      </c>
      <c r="O282" s="23">
        <f>'Рейтинговая таблица организаций'!AH284</f>
        <v>40</v>
      </c>
      <c r="P282" s="24">
        <f>'Рейтинговая таблица организаций'!AI284</f>
        <v>60</v>
      </c>
      <c r="Q282" s="24">
        <f>'Рейтинговая таблица организаций'!AJ284</f>
        <v>100</v>
      </c>
      <c r="R282" s="27">
        <f>'Рейтинговая таблица организаций'!AK284</f>
        <v>66</v>
      </c>
      <c r="S282" s="23">
        <f>'Рейтинговая таблица организаций'!AR284</f>
        <v>100</v>
      </c>
      <c r="T282" s="23">
        <f>'Рейтинговая таблица организаций'!AS284</f>
        <v>100</v>
      </c>
      <c r="U282" s="23">
        <f>'Рейтинговая таблица организаций'!AT284</f>
        <v>100</v>
      </c>
      <c r="V282" s="27">
        <f>'Рейтинговая таблица организаций'!AU284</f>
        <v>100</v>
      </c>
      <c r="W282" s="23">
        <f>'Рейтинговая таблица организаций'!BB284</f>
        <v>100</v>
      </c>
      <c r="X282" s="23">
        <f>'Рейтинговая таблица организаций'!BC284</f>
        <v>100</v>
      </c>
      <c r="Y282" s="23">
        <f>'Рейтинговая таблица организаций'!BD284</f>
        <v>100</v>
      </c>
      <c r="Z282" s="27">
        <f>'Рейтинговая таблица организаций'!BE284</f>
        <v>100</v>
      </c>
      <c r="AA282" s="28">
        <f>'Рейтинговая таблица организаций'!BF284</f>
        <v>92.960000000000008</v>
      </c>
    </row>
    <row r="283" spans="1:27">
      <c r="A283" s="25">
        <f>'бланки '!D287</f>
        <v>284</v>
      </c>
      <c r="B283" s="25" t="str">
        <f>'Рейтинговая таблица организаций'!B285</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3" s="25">
        <f>'Рейтинговая таблица организаций'!M285</f>
        <v>100</v>
      </c>
      <c r="D283" s="25">
        <f>'Рейтинговая таблица организаций'!N285</f>
        <v>87</v>
      </c>
      <c r="E283" s="23">
        <f>'Рейтинговая таблица организаций'!Q285</f>
        <v>93</v>
      </c>
      <c r="F283" s="23">
        <f>'Рейтинговая таблица организаций'!R285</f>
        <v>100</v>
      </c>
      <c r="G283" s="23">
        <f>'Рейтинговая таблица организаций'!O285</f>
        <v>100</v>
      </c>
      <c r="H283" s="23">
        <f>'Рейтинговая таблица организаций'!P285</f>
        <v>100</v>
      </c>
      <c r="I283" s="23">
        <f>'Рейтинговая таблица организаций'!S285</f>
        <v>100</v>
      </c>
      <c r="J283" s="27">
        <f>'Рейтинговая таблица организаций'!T285</f>
        <v>97.9</v>
      </c>
      <c r="K283" s="23">
        <f>'Рейтинговая таблица организаций'!Z285</f>
        <v>100</v>
      </c>
      <c r="L283" s="23">
        <f t="shared" si="4"/>
        <v>100</v>
      </c>
      <c r="M283" s="23">
        <f>'Рейтинговая таблица организаций'!AB285</f>
        <v>100</v>
      </c>
      <c r="N283" s="27">
        <f>'Рейтинговая таблица организаций'!AC285</f>
        <v>100</v>
      </c>
      <c r="O283" s="23">
        <f>'Рейтинговая таблица организаций'!AH285</f>
        <v>0</v>
      </c>
      <c r="P283" s="24">
        <f>'Рейтинговая таблица организаций'!AI285</f>
        <v>40</v>
      </c>
      <c r="Q283" s="24">
        <f>'Рейтинговая таблица организаций'!AJ285</f>
        <v>100</v>
      </c>
      <c r="R283" s="27">
        <f>'Рейтинговая таблица организаций'!AK285</f>
        <v>46</v>
      </c>
      <c r="S283" s="23">
        <f>'Рейтинговая таблица организаций'!AR285</f>
        <v>100</v>
      </c>
      <c r="T283" s="23">
        <f>'Рейтинговая таблица организаций'!AS285</f>
        <v>100</v>
      </c>
      <c r="U283" s="23">
        <f>'Рейтинговая таблица организаций'!AT285</f>
        <v>100</v>
      </c>
      <c r="V283" s="27">
        <f>'Рейтинговая таблица организаций'!AU285</f>
        <v>100</v>
      </c>
      <c r="W283" s="23">
        <f>'Рейтинговая таблица организаций'!BB285</f>
        <v>97</v>
      </c>
      <c r="X283" s="23">
        <f>'Рейтинговая таблица организаций'!BC285</f>
        <v>100</v>
      </c>
      <c r="Y283" s="23">
        <f>'Рейтинговая таблица организаций'!BD285</f>
        <v>100</v>
      </c>
      <c r="Z283" s="27">
        <f>'Рейтинговая таблица организаций'!BE285</f>
        <v>99.1</v>
      </c>
      <c r="AA283" s="28">
        <f>'Рейтинговая таблица организаций'!BF285</f>
        <v>88.6</v>
      </c>
    </row>
    <row r="284" spans="1:27">
      <c r="A284" s="25">
        <f>'бланки '!D288</f>
        <v>285</v>
      </c>
      <c r="B284" s="25" t="str">
        <f>'Рейтинговая таблица организаций'!B286</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4" s="25">
        <f>'Рейтинговая таблица организаций'!M286</f>
        <v>100</v>
      </c>
      <c r="D284" s="25">
        <f>'Рейтинговая таблица организаций'!N286</f>
        <v>100</v>
      </c>
      <c r="E284" s="23">
        <f>'Рейтинговая таблица организаций'!Q286</f>
        <v>100</v>
      </c>
      <c r="F284" s="23">
        <f>'Рейтинговая таблица организаций'!R286</f>
        <v>100</v>
      </c>
      <c r="G284" s="23">
        <f>'Рейтинговая таблица организаций'!O286</f>
        <v>100</v>
      </c>
      <c r="H284" s="23">
        <f>'Рейтинговая таблица организаций'!P286</f>
        <v>100</v>
      </c>
      <c r="I284" s="23">
        <f>'Рейтинговая таблица организаций'!S286</f>
        <v>100</v>
      </c>
      <c r="J284" s="27">
        <f>'Рейтинговая таблица организаций'!T286</f>
        <v>100</v>
      </c>
      <c r="K284" s="23">
        <f>'Рейтинговая таблица организаций'!Z286</f>
        <v>100</v>
      </c>
      <c r="L284" s="23">
        <f t="shared" si="4"/>
        <v>98.5</v>
      </c>
      <c r="M284" s="23">
        <f>'Рейтинговая таблица организаций'!AB286</f>
        <v>97</v>
      </c>
      <c r="N284" s="27">
        <f>'Рейтинговая таблица организаций'!AC286</f>
        <v>98.5</v>
      </c>
      <c r="O284" s="23">
        <f>'Рейтинговая таблица организаций'!AH286</f>
        <v>0</v>
      </c>
      <c r="P284" s="24">
        <f>'Рейтинговая таблица организаций'!AI286</f>
        <v>60</v>
      </c>
      <c r="Q284" s="24">
        <f>'Рейтинговая таблица организаций'!AJ286</f>
        <v>100</v>
      </c>
      <c r="R284" s="27">
        <f>'Рейтинговая таблица организаций'!AK286</f>
        <v>54</v>
      </c>
      <c r="S284" s="23">
        <f>'Рейтинговая таблица организаций'!AR286</f>
        <v>97</v>
      </c>
      <c r="T284" s="23">
        <f>'Рейтинговая таблица организаций'!AS286</f>
        <v>100</v>
      </c>
      <c r="U284" s="23">
        <f>'Рейтинговая таблица организаций'!AT286</f>
        <v>100</v>
      </c>
      <c r="V284" s="27">
        <f>'Рейтинговая таблица организаций'!AU286</f>
        <v>98.8</v>
      </c>
      <c r="W284" s="23">
        <f>'Рейтинговая таблица организаций'!BB286</f>
        <v>100</v>
      </c>
      <c r="X284" s="23">
        <f>'Рейтинговая таблица организаций'!BC286</f>
        <v>100</v>
      </c>
      <c r="Y284" s="23">
        <f>'Рейтинговая таблица организаций'!BD286</f>
        <v>100</v>
      </c>
      <c r="Z284" s="27">
        <f>'Рейтинговая таблица организаций'!BE286</f>
        <v>100</v>
      </c>
      <c r="AA284" s="28">
        <f>'Рейтинговая таблица организаций'!BF286</f>
        <v>90.26</v>
      </c>
    </row>
    <row r="285" spans="1:27">
      <c r="A285" s="25">
        <f>'бланки '!D289</f>
        <v>286</v>
      </c>
      <c r="B285" s="25" t="str">
        <f>'Рейтинговая таблица организаций'!B287</f>
        <v>Муниципальное бюджетное общеобразовательное учреждение «Успенская основная общеобразовательная школа» Покровского района Орловской области</v>
      </c>
      <c r="C285" s="25">
        <f>'Рейтинговая таблица организаций'!M287</f>
        <v>100</v>
      </c>
      <c r="D285" s="25">
        <f>'Рейтинговая таблица организаций'!N287</f>
        <v>93</v>
      </c>
      <c r="E285" s="23">
        <f>'Рейтинговая таблица организаций'!Q287</f>
        <v>96</v>
      </c>
      <c r="F285" s="23">
        <f>'Рейтинговая таблица организаций'!R287</f>
        <v>100</v>
      </c>
      <c r="G285" s="23">
        <f>'Рейтинговая таблица организаций'!O287</f>
        <v>100</v>
      </c>
      <c r="H285" s="23">
        <f>'Рейтинговая таблица организаций'!P287</f>
        <v>100</v>
      </c>
      <c r="I285" s="23">
        <f>'Рейтинговая таблица организаций'!S287</f>
        <v>100</v>
      </c>
      <c r="J285" s="27">
        <f>'Рейтинговая таблица организаций'!T287</f>
        <v>98.8</v>
      </c>
      <c r="K285" s="23">
        <f>'Рейтинговая таблица организаций'!Z287</f>
        <v>100</v>
      </c>
      <c r="L285" s="23">
        <f t="shared" si="4"/>
        <v>100</v>
      </c>
      <c r="M285" s="23">
        <f>'Рейтинговая таблица организаций'!AB287</f>
        <v>100</v>
      </c>
      <c r="N285" s="27">
        <f>'Рейтинговая таблица организаций'!AC287</f>
        <v>100</v>
      </c>
      <c r="O285" s="23">
        <f>'Рейтинговая таблица организаций'!AH287</f>
        <v>0</v>
      </c>
      <c r="P285" s="24">
        <f>'Рейтинговая таблица организаций'!AI287</f>
        <v>60</v>
      </c>
      <c r="Q285" s="24">
        <f>'Рейтинговая таблица организаций'!AJ287</f>
        <v>100</v>
      </c>
      <c r="R285" s="27">
        <f>'Рейтинговая таблица организаций'!AK287</f>
        <v>54</v>
      </c>
      <c r="S285" s="23">
        <f>'Рейтинговая таблица организаций'!AR287</f>
        <v>100</v>
      </c>
      <c r="T285" s="23">
        <f>'Рейтинговая таблица организаций'!AS287</f>
        <v>100</v>
      </c>
      <c r="U285" s="23">
        <f>'Рейтинговая таблица организаций'!AT287</f>
        <v>100</v>
      </c>
      <c r="V285" s="27">
        <f>'Рейтинговая таблица организаций'!AU287</f>
        <v>100</v>
      </c>
      <c r="W285" s="23">
        <f>'Рейтинговая таблица организаций'!BB287</f>
        <v>100</v>
      </c>
      <c r="X285" s="23">
        <f>'Рейтинговая таблица организаций'!BC287</f>
        <v>100</v>
      </c>
      <c r="Y285" s="23">
        <f>'Рейтинговая таблица организаций'!BD287</f>
        <v>100</v>
      </c>
      <c r="Z285" s="27">
        <f>'Рейтинговая таблица организаций'!BE287</f>
        <v>100</v>
      </c>
      <c r="AA285" s="28">
        <f>'Рейтинговая таблица организаций'!BF287</f>
        <v>90.56</v>
      </c>
    </row>
    <row r="286" spans="1:27">
      <c r="A286" s="25">
        <f>'бланки '!D290</f>
        <v>287</v>
      </c>
      <c r="B286" s="25" t="str">
        <f>'Рейтинговая таблица организаций'!B288</f>
        <v>Муниципальное бюджетное общеобразовательное учреждение «Грачёвская основная общеобразовательная школа» Покровского района Орловской области</v>
      </c>
      <c r="C286" s="25">
        <f>'Рейтинговая таблица организаций'!M288</f>
        <v>100</v>
      </c>
      <c r="D286" s="25">
        <f>'Рейтинговая таблица организаций'!N288</f>
        <v>76</v>
      </c>
      <c r="E286" s="23">
        <f>'Рейтинговая таблица организаций'!Q288</f>
        <v>88</v>
      </c>
      <c r="F286" s="23">
        <f>'Рейтинговая таблица организаций'!R288</f>
        <v>100</v>
      </c>
      <c r="G286" s="23">
        <f>'Рейтинговая таблица организаций'!O288</f>
        <v>100</v>
      </c>
      <c r="H286" s="23">
        <f>'Рейтинговая таблица организаций'!P288</f>
        <v>100</v>
      </c>
      <c r="I286" s="23">
        <f>'Рейтинговая таблица организаций'!S288</f>
        <v>100</v>
      </c>
      <c r="J286" s="27">
        <f>'Рейтинговая таблица организаций'!T288</f>
        <v>96.4</v>
      </c>
      <c r="K286" s="23">
        <f>'Рейтинговая таблица организаций'!Z288</f>
        <v>100</v>
      </c>
      <c r="L286" s="23">
        <f t="shared" si="4"/>
        <v>100</v>
      </c>
      <c r="M286" s="23">
        <f>'Рейтинговая таблица организаций'!AB288</f>
        <v>100</v>
      </c>
      <c r="N286" s="27">
        <f>'Рейтинговая таблица организаций'!AC288</f>
        <v>100</v>
      </c>
      <c r="O286" s="23">
        <f>'Рейтинговая таблица организаций'!AH288</f>
        <v>20</v>
      </c>
      <c r="P286" s="24">
        <f>'Рейтинговая таблица организаций'!AI288</f>
        <v>60</v>
      </c>
      <c r="Q286" s="24">
        <f>'Рейтинговая таблица организаций'!AJ288</f>
        <v>100</v>
      </c>
      <c r="R286" s="27">
        <f>'Рейтинговая таблица организаций'!AK288</f>
        <v>60</v>
      </c>
      <c r="S286" s="23">
        <f>'Рейтинговая таблица организаций'!AR288</f>
        <v>100</v>
      </c>
      <c r="T286" s="23">
        <f>'Рейтинговая таблица организаций'!AS288</f>
        <v>100</v>
      </c>
      <c r="U286" s="23">
        <f>'Рейтинговая таблица организаций'!AT288</f>
        <v>100</v>
      </c>
      <c r="V286" s="27">
        <f>'Рейтинговая таблица организаций'!AU288</f>
        <v>100</v>
      </c>
      <c r="W286" s="23">
        <f>'Рейтинговая таблица организаций'!BB288</f>
        <v>100</v>
      </c>
      <c r="X286" s="23">
        <f>'Рейтинговая таблица организаций'!BC288</f>
        <v>100</v>
      </c>
      <c r="Y286" s="23">
        <f>'Рейтинговая таблица организаций'!BD288</f>
        <v>100</v>
      </c>
      <c r="Z286" s="27">
        <f>'Рейтинговая таблица организаций'!BE288</f>
        <v>100</v>
      </c>
      <c r="AA286" s="28">
        <f>'Рейтинговая таблица организаций'!BF288</f>
        <v>91.28</v>
      </c>
    </row>
    <row r="287" spans="1:27">
      <c r="A287" s="25">
        <f>'бланки '!D291</f>
        <v>288</v>
      </c>
      <c r="B287" s="25" t="str">
        <f>'Рейтинговая таблица организаций'!B289</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7" s="25">
        <f>'Рейтинговая таблица организаций'!M289</f>
        <v>100</v>
      </c>
      <c r="D287" s="25">
        <f>'Рейтинговая таблица организаций'!N289</f>
        <v>99</v>
      </c>
      <c r="E287" s="23">
        <f>'Рейтинговая таблица организаций'!Q289</f>
        <v>99</v>
      </c>
      <c r="F287" s="23">
        <f>'Рейтинговая таблица организаций'!R289</f>
        <v>100</v>
      </c>
      <c r="G287" s="23">
        <f>'Рейтинговая таблица организаций'!O289</f>
        <v>100</v>
      </c>
      <c r="H287" s="23">
        <f>'Рейтинговая таблица организаций'!P289</f>
        <v>95</v>
      </c>
      <c r="I287" s="23">
        <f>'Рейтинговая таблица организаций'!S289</f>
        <v>97</v>
      </c>
      <c r="J287" s="27">
        <f>'Рейтинговая таблица организаций'!T289</f>
        <v>98.5</v>
      </c>
      <c r="K287" s="23">
        <f>'Рейтинговая таблица организаций'!Z289</f>
        <v>100</v>
      </c>
      <c r="L287" s="23">
        <f t="shared" si="4"/>
        <v>100</v>
      </c>
      <c r="M287" s="23">
        <f>'Рейтинговая таблица организаций'!AB289</f>
        <v>100</v>
      </c>
      <c r="N287" s="27">
        <f>'Рейтинговая таблица организаций'!AC289</f>
        <v>100</v>
      </c>
      <c r="O287" s="23">
        <f>'Рейтинговая таблица организаций'!AH289</f>
        <v>40</v>
      </c>
      <c r="P287" s="24">
        <f>'Рейтинговая таблица организаций'!AI289</f>
        <v>60</v>
      </c>
      <c r="Q287" s="24">
        <f>'Рейтинговая таблица организаций'!AJ289</f>
        <v>100</v>
      </c>
      <c r="R287" s="27">
        <f>'Рейтинговая таблица организаций'!AK289</f>
        <v>66</v>
      </c>
      <c r="S287" s="23">
        <f>'Рейтинговая таблица организаций'!AR289</f>
        <v>100</v>
      </c>
      <c r="T287" s="23">
        <f>'Рейтинговая таблица организаций'!AS289</f>
        <v>100</v>
      </c>
      <c r="U287" s="23">
        <f>'Рейтинговая таблица организаций'!AT289</f>
        <v>100</v>
      </c>
      <c r="V287" s="27">
        <f>'Рейтинговая таблица организаций'!AU289</f>
        <v>100</v>
      </c>
      <c r="W287" s="23">
        <f>'Рейтинговая таблица организаций'!BB289</f>
        <v>100</v>
      </c>
      <c r="X287" s="23">
        <f>'Рейтинговая таблица организаций'!BC289</f>
        <v>95</v>
      </c>
      <c r="Y287" s="23">
        <f>'Рейтинговая таблица организаций'!BD289</f>
        <v>100</v>
      </c>
      <c r="Z287" s="27">
        <f>'Рейтинговая таблица организаций'!BE289</f>
        <v>99</v>
      </c>
      <c r="AA287" s="28">
        <f>'Рейтинговая таблица организаций'!BF289</f>
        <v>92.7</v>
      </c>
    </row>
    <row r="288" spans="1:27">
      <c r="A288" s="25">
        <f>'бланки '!D292</f>
        <v>289</v>
      </c>
      <c r="B288" s="25" t="str">
        <f>'Рейтинговая таблица организаций'!B290</f>
        <v>Муниципальное бюджетное общеобразовательное учреждение «Моховская средняя общеобразовательная школа» Покровского района Орловской области</v>
      </c>
      <c r="C288" s="25">
        <f>'Рейтинговая таблица организаций'!M290</f>
        <v>100</v>
      </c>
      <c r="D288" s="25">
        <f>'Рейтинговая таблица организаций'!N290</f>
        <v>94</v>
      </c>
      <c r="E288" s="23">
        <f>'Рейтинговая таблица организаций'!Q290</f>
        <v>97</v>
      </c>
      <c r="F288" s="23">
        <f>'Рейтинговая таблица организаций'!R290</f>
        <v>100</v>
      </c>
      <c r="G288" s="23">
        <f>'Рейтинговая таблица организаций'!O290</f>
        <v>100</v>
      </c>
      <c r="H288" s="23">
        <f>'Рейтинговая таблица организаций'!P290</f>
        <v>100</v>
      </c>
      <c r="I288" s="23">
        <f>'Рейтинговая таблица организаций'!S290</f>
        <v>100</v>
      </c>
      <c r="J288" s="27">
        <f>'Рейтинговая таблица организаций'!T290</f>
        <v>99.1</v>
      </c>
      <c r="K288" s="23">
        <f>'Рейтинговая таблица организаций'!Z290</f>
        <v>100</v>
      </c>
      <c r="L288" s="23">
        <f t="shared" si="4"/>
        <v>100</v>
      </c>
      <c r="M288" s="23">
        <f>'Рейтинговая таблица организаций'!AB290</f>
        <v>100</v>
      </c>
      <c r="N288" s="27">
        <f>'Рейтинговая таблица организаций'!AC290</f>
        <v>100</v>
      </c>
      <c r="O288" s="23">
        <f>'Рейтинговая таблица организаций'!AH290</f>
        <v>0</v>
      </c>
      <c r="P288" s="24">
        <f>'Рейтинговая таблица организаций'!AI290</f>
        <v>80</v>
      </c>
      <c r="Q288" s="24">
        <f>'Рейтинговая таблица организаций'!AJ290</f>
        <v>100</v>
      </c>
      <c r="R288" s="27">
        <f>'Рейтинговая таблица организаций'!AK290</f>
        <v>62</v>
      </c>
      <c r="S288" s="23">
        <f>'Рейтинговая таблица организаций'!AR290</f>
        <v>100</v>
      </c>
      <c r="T288" s="23">
        <f>'Рейтинговая таблица организаций'!AS290</f>
        <v>98</v>
      </c>
      <c r="U288" s="23">
        <f>'Рейтинговая таблица организаций'!AT290</f>
        <v>100</v>
      </c>
      <c r="V288" s="27">
        <f>'Рейтинговая таблица организаций'!AU290</f>
        <v>99.2</v>
      </c>
      <c r="W288" s="23">
        <f>'Рейтинговая таблица организаций'!BB290</f>
        <v>96</v>
      </c>
      <c r="X288" s="23">
        <f>'Рейтинговая таблица организаций'!BC290</f>
        <v>98</v>
      </c>
      <c r="Y288" s="23">
        <f>'Рейтинговая таблица организаций'!BD290</f>
        <v>96</v>
      </c>
      <c r="Z288" s="27">
        <f>'Рейтинговая таблица организаций'!BE290</f>
        <v>96.4</v>
      </c>
      <c r="AA288" s="28">
        <f>'Рейтинговая таблица организаций'!BF290</f>
        <v>91.34</v>
      </c>
    </row>
    <row r="289" spans="1:27">
      <c r="A289" s="25">
        <f>'бланки '!D293</f>
        <v>290</v>
      </c>
      <c r="B289" s="25" t="str">
        <f>'Рейтинговая таблица организаций'!B291</f>
        <v>Муниципальное бюджетное общеобразовательное учреждение «Протасовская основная общеобразовательная школа» Покровского района Орловской области</v>
      </c>
      <c r="C289" s="25">
        <f>'Рейтинговая таблица организаций'!M291</f>
        <v>100</v>
      </c>
      <c r="D289" s="25">
        <f>'Рейтинговая таблица организаций'!N291</f>
        <v>73</v>
      </c>
      <c r="E289" s="23">
        <f>'Рейтинговая таблица организаций'!Q291</f>
        <v>86</v>
      </c>
      <c r="F289" s="23">
        <f>'Рейтинговая таблица организаций'!R291</f>
        <v>100</v>
      </c>
      <c r="G289" s="23">
        <f>'Рейтинговая таблица организаций'!O291</f>
        <v>100</v>
      </c>
      <c r="H289" s="23">
        <f>'Рейтинговая таблица организаций'!P291</f>
        <v>100</v>
      </c>
      <c r="I289" s="23">
        <f>'Рейтинговая таблица организаций'!S291</f>
        <v>100</v>
      </c>
      <c r="J289" s="27">
        <f>'Рейтинговая таблица организаций'!T291</f>
        <v>95.8</v>
      </c>
      <c r="K289" s="23">
        <f>'Рейтинговая таблица организаций'!Z291</f>
        <v>100</v>
      </c>
      <c r="L289" s="23">
        <f t="shared" si="4"/>
        <v>100</v>
      </c>
      <c r="M289" s="23">
        <f>'Рейтинговая таблица организаций'!AB291</f>
        <v>100</v>
      </c>
      <c r="N289" s="27">
        <f>'Рейтинговая таблица организаций'!AC291</f>
        <v>100</v>
      </c>
      <c r="O289" s="23">
        <f>'Рейтинговая таблица организаций'!AH291</f>
        <v>0</v>
      </c>
      <c r="P289" s="24">
        <f>'Рейтинговая таблица организаций'!AI291</f>
        <v>40</v>
      </c>
      <c r="Q289" s="24">
        <f>'Рейтинговая таблица организаций'!AJ291</f>
        <v>100</v>
      </c>
      <c r="R289" s="27">
        <f>'Рейтинговая таблица организаций'!AK291</f>
        <v>46</v>
      </c>
      <c r="S289" s="23">
        <f>'Рейтинговая таблица организаций'!AR291</f>
        <v>100</v>
      </c>
      <c r="T289" s="23">
        <f>'Рейтинговая таблица организаций'!AS291</f>
        <v>100</v>
      </c>
      <c r="U289" s="23">
        <f>'Рейтинговая таблица организаций'!AT291</f>
        <v>100</v>
      </c>
      <c r="V289" s="27">
        <f>'Рейтинговая таблица организаций'!AU291</f>
        <v>100</v>
      </c>
      <c r="W289" s="23">
        <f>'Рейтинговая таблица организаций'!BB291</f>
        <v>100</v>
      </c>
      <c r="X289" s="23">
        <f>'Рейтинговая таблица организаций'!BC291</f>
        <v>100</v>
      </c>
      <c r="Y289" s="23">
        <f>'Рейтинговая таблица организаций'!BD291</f>
        <v>100</v>
      </c>
      <c r="Z289" s="27">
        <f>'Рейтинговая таблица организаций'!BE291</f>
        <v>100</v>
      </c>
      <c r="AA289" s="28">
        <f>'Рейтинговая таблица организаций'!BF291</f>
        <v>88.36</v>
      </c>
    </row>
    <row r="290" spans="1:27">
      <c r="A290" s="25">
        <f>'бланки '!D294</f>
        <v>291</v>
      </c>
      <c r="B290" s="25" t="str">
        <f>'Рейтинговая таблица организаций'!B292</f>
        <v>Муниципальное бюджетное общеобразовательное учреждение «Вепринецкая основная общеобразовательная школа» Покровского района Орловской области</v>
      </c>
      <c r="C290" s="25">
        <f>'Рейтинговая таблица организаций'!M292</f>
        <v>100</v>
      </c>
      <c r="D290" s="25">
        <f>'Рейтинговая таблица организаций'!N292</f>
        <v>73</v>
      </c>
      <c r="E290" s="23">
        <f>'Рейтинговая таблица организаций'!Q292</f>
        <v>86</v>
      </c>
      <c r="F290" s="23">
        <f>'Рейтинговая таблица организаций'!R292</f>
        <v>90</v>
      </c>
      <c r="G290" s="23">
        <f>'Рейтинговая таблица организаций'!O292</f>
        <v>100</v>
      </c>
      <c r="H290" s="23">
        <f>'Рейтинговая таблица организаций'!P292</f>
        <v>100</v>
      </c>
      <c r="I290" s="23">
        <f>'Рейтинговая таблица организаций'!S292</f>
        <v>100</v>
      </c>
      <c r="J290" s="27">
        <f>'Рейтинговая таблица организаций'!T292</f>
        <v>92.8</v>
      </c>
      <c r="K290" s="23">
        <f>'Рейтинговая таблица организаций'!Z292</f>
        <v>100</v>
      </c>
      <c r="L290" s="23">
        <f t="shared" si="4"/>
        <v>100</v>
      </c>
      <c r="M290" s="23">
        <f>'Рейтинговая таблица организаций'!AB292</f>
        <v>100</v>
      </c>
      <c r="N290" s="27">
        <f>'Рейтинговая таблица организаций'!AC292</f>
        <v>100</v>
      </c>
      <c r="O290" s="23">
        <f>'Рейтинговая таблица организаций'!AH292</f>
        <v>0</v>
      </c>
      <c r="P290" s="24">
        <f>'Рейтинговая таблица организаций'!AI292</f>
        <v>40</v>
      </c>
      <c r="Q290" s="24">
        <f>'Рейтинговая таблица организаций'!AJ292</f>
        <v>100</v>
      </c>
      <c r="R290" s="27">
        <f>'Рейтинговая таблица организаций'!AK292</f>
        <v>46</v>
      </c>
      <c r="S290" s="23">
        <f>'Рейтинговая таблица организаций'!AR292</f>
        <v>100</v>
      </c>
      <c r="T290" s="23">
        <f>'Рейтинговая таблица организаций'!AS292</f>
        <v>100</v>
      </c>
      <c r="U290" s="23">
        <f>'Рейтинговая таблица организаций'!AT292</f>
        <v>100</v>
      </c>
      <c r="V290" s="27">
        <f>'Рейтинговая таблица организаций'!AU292</f>
        <v>100</v>
      </c>
      <c r="W290" s="23">
        <f>'Рейтинговая таблица организаций'!BB292</f>
        <v>100</v>
      </c>
      <c r="X290" s="23">
        <f>'Рейтинговая таблица организаций'!BC292</f>
        <v>100</v>
      </c>
      <c r="Y290" s="23">
        <f>'Рейтинговая таблица организаций'!BD292</f>
        <v>100</v>
      </c>
      <c r="Z290" s="27">
        <f>'Рейтинговая таблица организаций'!BE292</f>
        <v>100</v>
      </c>
      <c r="AA290" s="28">
        <f>'Рейтинговая таблица организаций'!BF292</f>
        <v>87.76</v>
      </c>
    </row>
    <row r="291" spans="1:27">
      <c r="A291" s="25">
        <f>'бланки '!D295</f>
        <v>292</v>
      </c>
      <c r="B291" s="25" t="str">
        <f>'Рейтинговая таблица организаций'!B293</f>
        <v>Муниципальное бюджетное общеобразовательное учреждение «Никольская основная общеобразовательная школа» Покровского района Орловской области</v>
      </c>
      <c r="C291" s="25">
        <f>'Рейтинговая таблица организаций'!M293</f>
        <v>100</v>
      </c>
      <c r="D291" s="25">
        <f>'Рейтинговая таблица организаций'!N293</f>
        <v>89</v>
      </c>
      <c r="E291" s="23">
        <f>'Рейтинговая таблица организаций'!Q293</f>
        <v>94</v>
      </c>
      <c r="F291" s="23">
        <f>'Рейтинговая таблица организаций'!R293</f>
        <v>100</v>
      </c>
      <c r="G291" s="23">
        <f>'Рейтинговая таблица организаций'!O293</f>
        <v>100</v>
      </c>
      <c r="H291" s="23">
        <f>'Рейтинговая таблица организаций'!P293</f>
        <v>100</v>
      </c>
      <c r="I291" s="23">
        <f>'Рейтинговая таблица организаций'!S293</f>
        <v>100</v>
      </c>
      <c r="J291" s="27">
        <f>'Рейтинговая таблица организаций'!T293</f>
        <v>98.2</v>
      </c>
      <c r="K291" s="23">
        <f>'Рейтинговая таблица организаций'!Z293</f>
        <v>100</v>
      </c>
      <c r="L291" s="23">
        <f t="shared" si="4"/>
        <v>100</v>
      </c>
      <c r="M291" s="23">
        <f>'Рейтинговая таблица организаций'!AB293</f>
        <v>100</v>
      </c>
      <c r="N291" s="27">
        <f>'Рейтинговая таблица организаций'!AC293</f>
        <v>100</v>
      </c>
      <c r="O291" s="23">
        <f>'Рейтинговая таблица организаций'!AH293</f>
        <v>20</v>
      </c>
      <c r="P291" s="24">
        <f>'Рейтинговая таблица организаций'!AI293</f>
        <v>60</v>
      </c>
      <c r="Q291" s="24">
        <f>'Рейтинговая таблица организаций'!AJ293</f>
        <v>100</v>
      </c>
      <c r="R291" s="27">
        <f>'Рейтинговая таблица организаций'!AK293</f>
        <v>60</v>
      </c>
      <c r="S291" s="23">
        <f>'Рейтинговая таблица организаций'!AR293</f>
        <v>100</v>
      </c>
      <c r="T291" s="23">
        <f>'Рейтинговая таблица организаций'!AS293</f>
        <v>100</v>
      </c>
      <c r="U291" s="23">
        <f>'Рейтинговая таблица организаций'!AT293</f>
        <v>100</v>
      </c>
      <c r="V291" s="27">
        <f>'Рейтинговая таблица организаций'!AU293</f>
        <v>100</v>
      </c>
      <c r="W291" s="23">
        <f>'Рейтинговая таблица организаций'!BB293</f>
        <v>100</v>
      </c>
      <c r="X291" s="23">
        <f>'Рейтинговая таблица организаций'!BC293</f>
        <v>100</v>
      </c>
      <c r="Y291" s="23">
        <f>'Рейтинговая таблица организаций'!BD293</f>
        <v>100</v>
      </c>
      <c r="Z291" s="27">
        <f>'Рейтинговая таблица организаций'!BE293</f>
        <v>100</v>
      </c>
      <c r="AA291" s="28">
        <f>'Рейтинговая таблица организаций'!BF293</f>
        <v>91.64</v>
      </c>
    </row>
    <row r="292" spans="1:27">
      <c r="A292" s="25">
        <f>'бланки '!D296</f>
        <v>293</v>
      </c>
      <c r="B292" s="25" t="str">
        <f>'Рейтинговая таблица организаций'!B294</f>
        <v>Муниципальное бюджетное общеобразовательное учреждение «Трудкинская средняя общеобразовательная школа» Покровского района Орловской области</v>
      </c>
      <c r="C292" s="25">
        <f>'Рейтинговая таблица организаций'!M294</f>
        <v>100</v>
      </c>
      <c r="D292" s="25">
        <f>'Рейтинговая таблица организаций'!N294</f>
        <v>97</v>
      </c>
      <c r="E292" s="23">
        <f>'Рейтинговая таблица организаций'!Q294</f>
        <v>98</v>
      </c>
      <c r="F292" s="23">
        <f>'Рейтинговая таблица организаций'!R294</f>
        <v>100</v>
      </c>
      <c r="G292" s="23">
        <f>'Рейтинговая таблица организаций'!O294</f>
        <v>100</v>
      </c>
      <c r="H292" s="23">
        <f>'Рейтинговая таблица организаций'!P294</f>
        <v>100</v>
      </c>
      <c r="I292" s="23">
        <f>'Рейтинговая таблица организаций'!S294</f>
        <v>100</v>
      </c>
      <c r="J292" s="27">
        <f>'Рейтинговая таблица организаций'!T294</f>
        <v>99.4</v>
      </c>
      <c r="K292" s="23">
        <f>'Рейтинговая таблица организаций'!Z294</f>
        <v>100</v>
      </c>
      <c r="L292" s="23">
        <f t="shared" si="4"/>
        <v>97.5</v>
      </c>
      <c r="M292" s="23">
        <f>'Рейтинговая таблица организаций'!AB294</f>
        <v>95</v>
      </c>
      <c r="N292" s="27">
        <f>'Рейтинговая таблица организаций'!AC294</f>
        <v>97.5</v>
      </c>
      <c r="O292" s="23">
        <f>'Рейтинговая таблица организаций'!AH294</f>
        <v>0</v>
      </c>
      <c r="P292" s="24">
        <f>'Рейтинговая таблица организаций'!AI294</f>
        <v>40</v>
      </c>
      <c r="Q292" s="24">
        <f>'Рейтинговая таблица организаций'!AJ294</f>
        <v>100</v>
      </c>
      <c r="R292" s="27">
        <f>'Рейтинговая таблица организаций'!AK294</f>
        <v>46</v>
      </c>
      <c r="S292" s="23">
        <f>'Рейтинговая таблица организаций'!AR294</f>
        <v>100</v>
      </c>
      <c r="T292" s="23">
        <f>'Рейтинговая таблица организаций'!AS294</f>
        <v>100</v>
      </c>
      <c r="U292" s="23">
        <f>'Рейтинговая таблица организаций'!AT294</f>
        <v>100</v>
      </c>
      <c r="V292" s="27">
        <f>'Рейтинговая таблица организаций'!AU294</f>
        <v>100</v>
      </c>
      <c r="W292" s="23">
        <f>'Рейтинговая таблица организаций'!BB294</f>
        <v>100</v>
      </c>
      <c r="X292" s="23">
        <f>'Рейтинговая таблица организаций'!BC294</f>
        <v>100</v>
      </c>
      <c r="Y292" s="23">
        <f>'Рейтинговая таблица организаций'!BD294</f>
        <v>95</v>
      </c>
      <c r="Z292" s="27">
        <f>'Рейтинговая таблица организаций'!BE294</f>
        <v>97.5</v>
      </c>
      <c r="AA292" s="28">
        <f>'Рейтинговая таблица организаций'!BF294</f>
        <v>88.08</v>
      </c>
    </row>
    <row r="293" spans="1:27">
      <c r="A293" s="25">
        <f>'бланки '!D297</f>
        <v>294</v>
      </c>
      <c r="B293" s="25" t="str">
        <f>'Рейтинговая таблица организаций'!B295</f>
        <v>Муниципальное бюджетное общеобразовательное учреждение «Внуковская основная общеобразовательная школа» Покровского района Орловской области</v>
      </c>
      <c r="C293" s="25">
        <f>'Рейтинговая таблица организаций'!M295</f>
        <v>100</v>
      </c>
      <c r="D293" s="25">
        <f>'Рейтинговая таблица организаций'!N295</f>
        <v>89</v>
      </c>
      <c r="E293" s="23">
        <f>'Рейтинговая таблица организаций'!Q295</f>
        <v>94</v>
      </c>
      <c r="F293" s="23">
        <f>'Рейтинговая таблица организаций'!R295</f>
        <v>100</v>
      </c>
      <c r="G293" s="23">
        <f>'Рейтинговая таблица организаций'!O295</f>
        <v>100</v>
      </c>
      <c r="H293" s="23">
        <f>'Рейтинговая таблица организаций'!P295</f>
        <v>100</v>
      </c>
      <c r="I293" s="23">
        <f>'Рейтинговая таблица организаций'!S295</f>
        <v>100</v>
      </c>
      <c r="J293" s="27">
        <f>'Рейтинговая таблица организаций'!T295</f>
        <v>98.2</v>
      </c>
      <c r="K293" s="23">
        <f>'Рейтинговая таблица организаций'!Z295</f>
        <v>100</v>
      </c>
      <c r="L293" s="23">
        <f t="shared" si="4"/>
        <v>100</v>
      </c>
      <c r="M293" s="23">
        <f>'Рейтинговая таблица организаций'!AB295</f>
        <v>100</v>
      </c>
      <c r="N293" s="27">
        <f>'Рейтинговая таблица организаций'!AC295</f>
        <v>100</v>
      </c>
      <c r="O293" s="23">
        <f>'Рейтинговая таблица организаций'!AH295</f>
        <v>0</v>
      </c>
      <c r="P293" s="24">
        <f>'Рейтинговая таблица организаций'!AI295</f>
        <v>60</v>
      </c>
      <c r="Q293" s="24">
        <f>'Рейтинговая таблица организаций'!AJ295</f>
        <v>100</v>
      </c>
      <c r="R293" s="27">
        <f>'Рейтинговая таблица организаций'!AK295</f>
        <v>54</v>
      </c>
      <c r="S293" s="23">
        <f>'Рейтинговая таблица организаций'!AR295</f>
        <v>100</v>
      </c>
      <c r="T293" s="23">
        <f>'Рейтинговая таблица организаций'!AS295</f>
        <v>100</v>
      </c>
      <c r="U293" s="23">
        <f>'Рейтинговая таблица организаций'!AT295</f>
        <v>100</v>
      </c>
      <c r="V293" s="27">
        <f>'Рейтинговая таблица организаций'!AU295</f>
        <v>100</v>
      </c>
      <c r="W293" s="23">
        <f>'Рейтинговая таблица организаций'!BB295</f>
        <v>100</v>
      </c>
      <c r="X293" s="23">
        <f>'Рейтинговая таблица организаций'!BC295</f>
        <v>100</v>
      </c>
      <c r="Y293" s="23">
        <f>'Рейтинговая таблица организаций'!BD295</f>
        <v>100</v>
      </c>
      <c r="Z293" s="27">
        <f>'Рейтинговая таблица организаций'!BE295</f>
        <v>100</v>
      </c>
      <c r="AA293" s="28">
        <f>'Рейтинговая таблица организаций'!BF295</f>
        <v>90.44</v>
      </c>
    </row>
    <row r="294" spans="1:27">
      <c r="A294" s="25">
        <f>'бланки '!D298</f>
        <v>295</v>
      </c>
      <c r="B294" s="25" t="str">
        <f>'Рейтинговая таблица организаций'!B296</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4" s="25">
        <f>'Рейтинговая таблица организаций'!M296</f>
        <v>100</v>
      </c>
      <c r="D294" s="25">
        <f>'Рейтинговая таблица организаций'!N296</f>
        <v>84</v>
      </c>
      <c r="E294" s="23">
        <f>'Рейтинговая таблица организаций'!Q296</f>
        <v>92</v>
      </c>
      <c r="F294" s="23">
        <f>'Рейтинговая таблица организаций'!R296</f>
        <v>90</v>
      </c>
      <c r="G294" s="23">
        <f>'Рейтинговая таблица организаций'!O296</f>
        <v>100</v>
      </c>
      <c r="H294" s="23">
        <f>'Рейтинговая таблица организаций'!P296</f>
        <v>100</v>
      </c>
      <c r="I294" s="23">
        <f>'Рейтинговая таблица организаций'!S296</f>
        <v>100</v>
      </c>
      <c r="J294" s="27">
        <f>'Рейтинговая таблица организаций'!T296</f>
        <v>94.6</v>
      </c>
      <c r="K294" s="23">
        <f>'Рейтинговая таблица организаций'!Z296</f>
        <v>100</v>
      </c>
      <c r="L294" s="23">
        <f t="shared" si="4"/>
        <v>100</v>
      </c>
      <c r="M294" s="23">
        <f>'Рейтинговая таблица организаций'!AB296</f>
        <v>100</v>
      </c>
      <c r="N294" s="27">
        <f>'Рейтинговая таблица организаций'!AC296</f>
        <v>100</v>
      </c>
      <c r="O294" s="23">
        <f>'Рейтинговая таблица организаций'!AH296</f>
        <v>0</v>
      </c>
      <c r="P294" s="24">
        <f>'Рейтинговая таблица организаций'!AI296</f>
        <v>40</v>
      </c>
      <c r="Q294" s="24">
        <f>'Рейтинговая таблица организаций'!AJ296</f>
        <v>83</v>
      </c>
      <c r="R294" s="27">
        <f>'Рейтинговая таблица организаций'!AK296</f>
        <v>40.9</v>
      </c>
      <c r="S294" s="23">
        <f>'Рейтинговая таблица организаций'!AR296</f>
        <v>100</v>
      </c>
      <c r="T294" s="23">
        <f>'Рейтинговая таблица организаций'!AS296</f>
        <v>100</v>
      </c>
      <c r="U294" s="23">
        <f>'Рейтинговая таблица организаций'!AT296</f>
        <v>100</v>
      </c>
      <c r="V294" s="27">
        <f>'Рейтинговая таблица организаций'!AU296</f>
        <v>100</v>
      </c>
      <c r="W294" s="23">
        <f>'Рейтинговая таблица организаций'!BB296</f>
        <v>100</v>
      </c>
      <c r="X294" s="23">
        <f>'Рейтинговая таблица организаций'!BC296</f>
        <v>100</v>
      </c>
      <c r="Y294" s="23">
        <f>'Рейтинговая таблица организаций'!BD296</f>
        <v>100</v>
      </c>
      <c r="Z294" s="27">
        <f>'Рейтинговая таблица организаций'!BE296</f>
        <v>100</v>
      </c>
      <c r="AA294" s="28">
        <f>'Рейтинговая таблица организаций'!BF296</f>
        <v>87.1</v>
      </c>
    </row>
    <row r="295" spans="1:27">
      <c r="A295" s="25">
        <f>'бланки '!D299</f>
        <v>296</v>
      </c>
      <c r="B295" s="25" t="str">
        <f>'Рейтинговая таблица организаций'!B297</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5" s="25">
        <f>'Рейтинговая таблица организаций'!M297</f>
        <v>100</v>
      </c>
      <c r="D295" s="25">
        <f>'Рейтинговая таблица организаций'!N297</f>
        <v>100</v>
      </c>
      <c r="E295" s="23">
        <f>'Рейтинговая таблица организаций'!Q297</f>
        <v>100</v>
      </c>
      <c r="F295" s="23">
        <f>'Рейтинговая таблица организаций'!R297</f>
        <v>100</v>
      </c>
      <c r="G295" s="23">
        <f>'Рейтинговая таблица организаций'!O297</f>
        <v>98</v>
      </c>
      <c r="H295" s="23">
        <f>'Рейтинговая таблица организаций'!P297</f>
        <v>98</v>
      </c>
      <c r="I295" s="23">
        <f>'Рейтинговая таблица организаций'!S297</f>
        <v>98</v>
      </c>
      <c r="J295" s="27">
        <f>'Рейтинговая таблица организаций'!T297</f>
        <v>99.2</v>
      </c>
      <c r="K295" s="23">
        <f>'Рейтинговая таблица организаций'!Z297</f>
        <v>100</v>
      </c>
      <c r="L295" s="23">
        <f t="shared" si="4"/>
        <v>98</v>
      </c>
      <c r="M295" s="23">
        <f>'Рейтинговая таблица организаций'!AB297</f>
        <v>96</v>
      </c>
      <c r="N295" s="27">
        <f>'Рейтинговая таблица организаций'!AC297</f>
        <v>98</v>
      </c>
      <c r="O295" s="23">
        <f>'Рейтинговая таблица организаций'!AH297</f>
        <v>80</v>
      </c>
      <c r="P295" s="24">
        <f>'Рейтинговая таблица организаций'!AI297</f>
        <v>100</v>
      </c>
      <c r="Q295" s="24">
        <f>'Рейтинговая таблица организаций'!AJ297</f>
        <v>95</v>
      </c>
      <c r="R295" s="27">
        <f>'Рейтинговая таблица организаций'!AK297</f>
        <v>92.5</v>
      </c>
      <c r="S295" s="23">
        <f>'Рейтинговая таблица организаций'!AR297</f>
        <v>100</v>
      </c>
      <c r="T295" s="23">
        <f>'Рейтинговая таблица организаций'!AS297</f>
        <v>100</v>
      </c>
      <c r="U295" s="23">
        <f>'Рейтинговая таблица организаций'!AT297</f>
        <v>96</v>
      </c>
      <c r="V295" s="27">
        <f>'Рейтинговая таблица организаций'!AU297</f>
        <v>99.2</v>
      </c>
      <c r="W295" s="23">
        <f>'Рейтинговая таблица организаций'!BB297</f>
        <v>98</v>
      </c>
      <c r="X295" s="23">
        <f>'Рейтинговая таблица организаций'!BC297</f>
        <v>97</v>
      </c>
      <c r="Y295" s="23">
        <f>'Рейтинговая таблица организаций'!BD297</f>
        <v>99</v>
      </c>
      <c r="Z295" s="27">
        <f>'Рейтинговая таблица организаций'!BE297</f>
        <v>98.3</v>
      </c>
      <c r="AA295" s="28">
        <f>'Рейтинговая таблица организаций'!BF297</f>
        <v>97.44</v>
      </c>
    </row>
    <row r="296" spans="1:27">
      <c r="A296" s="25">
        <f>'бланки '!D300</f>
        <v>297</v>
      </c>
      <c r="B296" s="25" t="str">
        <f>'Рейтинговая таблица организаций'!B298</f>
        <v>Муниципальное бюджетное общеобразовательное учреждение «Очкинская основная общеобразовательная школа» Глазуновского района Орловской области</v>
      </c>
      <c r="C296" s="25">
        <f>'Рейтинговая таблица организаций'!M298</f>
        <v>100</v>
      </c>
      <c r="D296" s="25">
        <f>'Рейтинговая таблица организаций'!N298</f>
        <v>84</v>
      </c>
      <c r="E296" s="23">
        <f>'Рейтинговая таблица организаций'!Q298</f>
        <v>92</v>
      </c>
      <c r="F296" s="23">
        <f>'Рейтинговая таблица организаций'!R298</f>
        <v>100</v>
      </c>
      <c r="G296" s="23">
        <f>'Рейтинговая таблица организаций'!O298</f>
        <v>100</v>
      </c>
      <c r="H296" s="23">
        <f>'Рейтинговая таблица организаций'!P298</f>
        <v>100</v>
      </c>
      <c r="I296" s="23">
        <f>'Рейтинговая таблица организаций'!S298</f>
        <v>100</v>
      </c>
      <c r="J296" s="27">
        <f>'Рейтинговая таблица организаций'!T298</f>
        <v>97.6</v>
      </c>
      <c r="K296" s="23">
        <f>'Рейтинговая таблица организаций'!Z298</f>
        <v>100</v>
      </c>
      <c r="L296" s="23">
        <f t="shared" si="4"/>
        <v>99</v>
      </c>
      <c r="M296" s="23">
        <f>'Рейтинговая таблица организаций'!AB298</f>
        <v>98</v>
      </c>
      <c r="N296" s="27">
        <f>'Рейтинговая таблица организаций'!AC298</f>
        <v>99</v>
      </c>
      <c r="O296" s="23">
        <f>'Рейтинговая таблица организаций'!AH298</f>
        <v>0</v>
      </c>
      <c r="P296" s="24">
        <f>'Рейтинговая таблица организаций'!AI298</f>
        <v>60</v>
      </c>
      <c r="Q296" s="24">
        <f>'Рейтинговая таблица организаций'!AJ298</f>
        <v>100</v>
      </c>
      <c r="R296" s="27">
        <f>'Рейтинговая таблица организаций'!AK298</f>
        <v>54</v>
      </c>
      <c r="S296" s="23">
        <f>'Рейтинговая таблица организаций'!AR298</f>
        <v>100</v>
      </c>
      <c r="T296" s="23">
        <f>'Рейтинговая таблица организаций'!AS298</f>
        <v>100</v>
      </c>
      <c r="U296" s="23">
        <f>'Рейтинговая таблица организаций'!AT298</f>
        <v>100</v>
      </c>
      <c r="V296" s="27">
        <f>'Рейтинговая таблица организаций'!AU298</f>
        <v>100</v>
      </c>
      <c r="W296" s="23">
        <f>'Рейтинговая таблица организаций'!BB298</f>
        <v>100</v>
      </c>
      <c r="X296" s="23">
        <f>'Рейтинговая таблица организаций'!BC298</f>
        <v>100</v>
      </c>
      <c r="Y296" s="23">
        <f>'Рейтинговая таблица организаций'!BD298</f>
        <v>100</v>
      </c>
      <c r="Z296" s="27">
        <f>'Рейтинговая таблица организаций'!BE298</f>
        <v>100</v>
      </c>
      <c r="AA296" s="28">
        <f>'Рейтинговая таблица организаций'!BF298</f>
        <v>90.12</v>
      </c>
    </row>
    <row r="297" spans="1:27">
      <c r="A297" s="25">
        <f>'бланки '!D301</f>
        <v>298</v>
      </c>
      <c r="B297" s="25" t="str">
        <f>'Рейтинговая таблица организаций'!B299</f>
        <v>Муниципальное бюджетное общеобразовательное учреждение «Тагинская средняя общеобразовательная школа» Глазуновского района Орловской области</v>
      </c>
      <c r="C297" s="25">
        <f>'Рейтинговая таблица организаций'!M299</f>
        <v>100</v>
      </c>
      <c r="D297" s="25">
        <f>'Рейтинговая таблица организаций'!N299</f>
        <v>93</v>
      </c>
      <c r="E297" s="23">
        <f>'Рейтинговая таблица организаций'!Q299</f>
        <v>96</v>
      </c>
      <c r="F297" s="23">
        <f>'Рейтинговая таблица организаций'!R299</f>
        <v>100</v>
      </c>
      <c r="G297" s="23">
        <f>'Рейтинговая таблица организаций'!O299</f>
        <v>100</v>
      </c>
      <c r="H297" s="23">
        <f>'Рейтинговая таблица организаций'!P299</f>
        <v>100</v>
      </c>
      <c r="I297" s="23">
        <f>'Рейтинговая таблица организаций'!S299</f>
        <v>100</v>
      </c>
      <c r="J297" s="27">
        <f>'Рейтинговая таблица организаций'!T299</f>
        <v>98.8</v>
      </c>
      <c r="K297" s="23">
        <f>'Рейтинговая таблица организаций'!Z299</f>
        <v>100</v>
      </c>
      <c r="L297" s="23">
        <f t="shared" si="4"/>
        <v>100</v>
      </c>
      <c r="M297" s="23">
        <f>'Рейтинговая таблица организаций'!AB299</f>
        <v>100</v>
      </c>
      <c r="N297" s="27">
        <f>'Рейтинговая таблица организаций'!AC299</f>
        <v>100</v>
      </c>
      <c r="O297" s="23">
        <f>'Рейтинговая таблица организаций'!AH299</f>
        <v>60</v>
      </c>
      <c r="P297" s="24">
        <f>'Рейтинговая таблица организаций'!AI299</f>
        <v>80</v>
      </c>
      <c r="Q297" s="24">
        <f>'Рейтинговая таблица организаций'!AJ299</f>
        <v>100</v>
      </c>
      <c r="R297" s="27">
        <f>'Рейтинговая таблица организаций'!AK299</f>
        <v>80</v>
      </c>
      <c r="S297" s="23">
        <f>'Рейтинговая таблица организаций'!AR299</f>
        <v>100</v>
      </c>
      <c r="T297" s="23">
        <f>'Рейтинговая таблица организаций'!AS299</f>
        <v>100</v>
      </c>
      <c r="U297" s="23">
        <f>'Рейтинговая таблица организаций'!AT299</f>
        <v>100</v>
      </c>
      <c r="V297" s="27">
        <f>'Рейтинговая таблица организаций'!AU299</f>
        <v>100</v>
      </c>
      <c r="W297" s="23">
        <f>'Рейтинговая таблица организаций'!BB299</f>
        <v>100</v>
      </c>
      <c r="X297" s="23">
        <f>'Рейтинговая таблица организаций'!BC299</f>
        <v>100</v>
      </c>
      <c r="Y297" s="23">
        <f>'Рейтинговая таблица организаций'!BD299</f>
        <v>100</v>
      </c>
      <c r="Z297" s="27">
        <f>'Рейтинговая таблица организаций'!BE299</f>
        <v>100</v>
      </c>
      <c r="AA297" s="28">
        <f>'Рейтинговая таблица организаций'!BF299</f>
        <v>95.76</v>
      </c>
    </row>
    <row r="298" spans="1:27">
      <c r="A298" s="25">
        <f>'бланки '!D302</f>
        <v>299</v>
      </c>
      <c r="B298" s="25" t="str">
        <f>'Рейтинговая таблица организаций'!B300</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298" s="25">
        <f>'Рейтинговая таблица организаций'!M300</f>
        <v>100</v>
      </c>
      <c r="D298" s="25">
        <f>'Рейтинговая таблица организаций'!N300</f>
        <v>92</v>
      </c>
      <c r="E298" s="23">
        <f>'Рейтинговая таблица организаций'!Q300</f>
        <v>96</v>
      </c>
      <c r="F298" s="23">
        <f>'Рейтинговая таблица организаций'!R300</f>
        <v>100</v>
      </c>
      <c r="G298" s="23">
        <f>'Рейтинговая таблица организаций'!O300</f>
        <v>100</v>
      </c>
      <c r="H298" s="23">
        <f>'Рейтинговая таблица организаций'!P300</f>
        <v>100</v>
      </c>
      <c r="I298" s="23">
        <f>'Рейтинговая таблица организаций'!S300</f>
        <v>100</v>
      </c>
      <c r="J298" s="27">
        <f>'Рейтинговая таблица организаций'!T300</f>
        <v>98.8</v>
      </c>
      <c r="K298" s="23">
        <f>'Рейтинговая таблица организаций'!Z300</f>
        <v>100</v>
      </c>
      <c r="L298" s="23">
        <f t="shared" si="4"/>
        <v>100</v>
      </c>
      <c r="M298" s="23">
        <f>'Рейтинговая таблица организаций'!AB300</f>
        <v>100</v>
      </c>
      <c r="N298" s="27">
        <f>'Рейтинговая таблица организаций'!AC300</f>
        <v>100</v>
      </c>
      <c r="O298" s="23">
        <f>'Рейтинговая таблица организаций'!AH300</f>
        <v>0</v>
      </c>
      <c r="P298" s="24">
        <f>'Рейтинговая таблица организаций'!AI300</f>
        <v>60</v>
      </c>
      <c r="Q298" s="24">
        <f>'Рейтинговая таблица организаций'!AJ300</f>
        <v>83</v>
      </c>
      <c r="R298" s="27">
        <f>'Рейтинговая таблица организаций'!AK300</f>
        <v>48.9</v>
      </c>
      <c r="S298" s="23">
        <f>'Рейтинговая таблица организаций'!AR300</f>
        <v>100</v>
      </c>
      <c r="T298" s="23">
        <f>'Рейтинговая таблица организаций'!AS300</f>
        <v>98</v>
      </c>
      <c r="U298" s="23">
        <f>'Рейтинговая таблица организаций'!AT300</f>
        <v>100</v>
      </c>
      <c r="V298" s="27">
        <f>'Рейтинговая таблица организаций'!AU300</f>
        <v>99.2</v>
      </c>
      <c r="W298" s="23">
        <f>'Рейтинговая таблица организаций'!BB300</f>
        <v>97</v>
      </c>
      <c r="X298" s="23">
        <f>'Рейтинговая таблица организаций'!BC300</f>
        <v>100</v>
      </c>
      <c r="Y298" s="23">
        <f>'Рейтинговая таблица организаций'!BD300</f>
        <v>100</v>
      </c>
      <c r="Z298" s="27">
        <f>'Рейтинговая таблица организаций'!BE300</f>
        <v>99.1</v>
      </c>
      <c r="AA298" s="28">
        <f>'Рейтинговая таблица организаций'!BF300</f>
        <v>89.2</v>
      </c>
    </row>
    <row r="299" spans="1:27">
      <c r="A299" s="25">
        <f>'бланки '!D303</f>
        <v>300</v>
      </c>
      <c r="B299" s="25" t="str">
        <f>'Рейтинговая таблица организаций'!B301</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299" s="25">
        <f>'Рейтинговая таблица организаций'!M301</f>
        <v>100</v>
      </c>
      <c r="D299" s="25">
        <f>'Рейтинговая таблица организаций'!N301</f>
        <v>65</v>
      </c>
      <c r="E299" s="23">
        <f>'Рейтинговая таблица организаций'!Q301</f>
        <v>82</v>
      </c>
      <c r="F299" s="23">
        <f>'Рейтинговая таблица организаций'!R301</f>
        <v>90</v>
      </c>
      <c r="G299" s="23">
        <f>'Рейтинговая таблица организаций'!O301</f>
        <v>97</v>
      </c>
      <c r="H299" s="23">
        <f>'Рейтинговая таблица организаций'!P301</f>
        <v>100</v>
      </c>
      <c r="I299" s="23">
        <f>'Рейтинговая таблица организаций'!S301</f>
        <v>98</v>
      </c>
      <c r="J299" s="27">
        <f>'Рейтинговая таблица организаций'!T301</f>
        <v>90.8</v>
      </c>
      <c r="K299" s="23">
        <f>'Рейтинговая таблица организаций'!Z301</f>
        <v>100</v>
      </c>
      <c r="L299" s="23">
        <f t="shared" si="4"/>
        <v>100</v>
      </c>
      <c r="M299" s="23">
        <f>'Рейтинговая таблица организаций'!AB301</f>
        <v>100</v>
      </c>
      <c r="N299" s="27">
        <f>'Рейтинговая таблица организаций'!AC301</f>
        <v>100</v>
      </c>
      <c r="O299" s="23">
        <f>'Рейтинговая таблица организаций'!AH301</f>
        <v>0</v>
      </c>
      <c r="P299" s="24">
        <f>'Рейтинговая таблица организаций'!AI301</f>
        <v>60</v>
      </c>
      <c r="Q299" s="24">
        <f>'Рейтинговая таблица организаций'!AJ301</f>
        <v>93</v>
      </c>
      <c r="R299" s="27">
        <f>'Рейтинговая таблица организаций'!AK301</f>
        <v>51.9</v>
      </c>
      <c r="S299" s="23">
        <f>'Рейтинговая таблица организаций'!AR301</f>
        <v>100</v>
      </c>
      <c r="T299" s="23">
        <f>'Рейтинговая таблица организаций'!AS301</f>
        <v>95</v>
      </c>
      <c r="U299" s="23">
        <f>'Рейтинговая таблица организаций'!AT301</f>
        <v>97</v>
      </c>
      <c r="V299" s="27">
        <f>'Рейтинговая таблица организаций'!AU301</f>
        <v>97.4</v>
      </c>
      <c r="W299" s="23">
        <f>'Рейтинговая таблица организаций'!BB301</f>
        <v>97</v>
      </c>
      <c r="X299" s="23">
        <f>'Рейтинговая таблица организаций'!BC301</f>
        <v>100</v>
      </c>
      <c r="Y299" s="23">
        <f>'Рейтинговая таблица организаций'!BD301</f>
        <v>95</v>
      </c>
      <c r="Z299" s="27">
        <f>'Рейтинговая таблица организаций'!BE301</f>
        <v>96.6</v>
      </c>
      <c r="AA299" s="28">
        <f>'Рейтинговая таблица организаций'!BF301</f>
        <v>87.34</v>
      </c>
    </row>
    <row r="300" spans="1:27">
      <c r="A300" s="25">
        <f>'бланки '!D304</f>
        <v>301</v>
      </c>
      <c r="B300" s="25" t="str">
        <f>'Рейтинговая таблица организаций'!B302</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0" s="25">
        <f>'Рейтинговая таблица организаций'!M302</f>
        <v>100</v>
      </c>
      <c r="D300" s="25">
        <f>'Рейтинговая таблица организаций'!N302</f>
        <v>95</v>
      </c>
      <c r="E300" s="23">
        <f>'Рейтинговая таблица организаций'!Q302</f>
        <v>97</v>
      </c>
      <c r="F300" s="23">
        <f>'Рейтинговая таблица организаций'!R302</f>
        <v>100</v>
      </c>
      <c r="G300" s="23">
        <f>'Рейтинговая таблица организаций'!O302</f>
        <v>100</v>
      </c>
      <c r="H300" s="23">
        <f>'Рейтинговая таблица организаций'!P302</f>
        <v>95</v>
      </c>
      <c r="I300" s="23">
        <f>'Рейтинговая таблица организаций'!S302</f>
        <v>97</v>
      </c>
      <c r="J300" s="27">
        <f>'Рейтинговая таблица организаций'!T302</f>
        <v>97.9</v>
      </c>
      <c r="K300" s="23">
        <f>'Рейтинговая таблица организаций'!Z302</f>
        <v>100</v>
      </c>
      <c r="L300" s="23">
        <f t="shared" si="4"/>
        <v>100</v>
      </c>
      <c r="M300" s="23">
        <f>'Рейтинговая таблица организаций'!AB302</f>
        <v>100</v>
      </c>
      <c r="N300" s="27">
        <f>'Рейтинговая таблица организаций'!AC302</f>
        <v>100</v>
      </c>
      <c r="O300" s="23">
        <f>'Рейтинговая таблица организаций'!AH302</f>
        <v>20</v>
      </c>
      <c r="P300" s="24">
        <f>'Рейтинговая таблица организаций'!AI302</f>
        <v>60</v>
      </c>
      <c r="Q300" s="24">
        <f>'Рейтинговая таблица организаций'!AJ302</f>
        <v>100</v>
      </c>
      <c r="R300" s="27">
        <f>'Рейтинговая таблица организаций'!AK302</f>
        <v>60</v>
      </c>
      <c r="S300" s="23">
        <f>'Рейтинговая таблица организаций'!AR302</f>
        <v>100</v>
      </c>
      <c r="T300" s="23">
        <f>'Рейтинговая таблица организаций'!AS302</f>
        <v>100</v>
      </c>
      <c r="U300" s="23">
        <f>'Рейтинговая таблица организаций'!AT302</f>
        <v>100</v>
      </c>
      <c r="V300" s="27">
        <f>'Рейтинговая таблица организаций'!AU302</f>
        <v>100</v>
      </c>
      <c r="W300" s="23">
        <f>'Рейтинговая таблица организаций'!BB302</f>
        <v>100</v>
      </c>
      <c r="X300" s="23">
        <f>'Рейтинговая таблица организаций'!BC302</f>
        <v>100</v>
      </c>
      <c r="Y300" s="23">
        <f>'Рейтинговая таблица организаций'!BD302</f>
        <v>100</v>
      </c>
      <c r="Z300" s="27">
        <f>'Рейтинговая таблица организаций'!BE302</f>
        <v>100</v>
      </c>
      <c r="AA300" s="28">
        <f>'Рейтинговая таблица организаций'!BF302</f>
        <v>91.58</v>
      </c>
    </row>
    <row r="301" spans="1:27">
      <c r="A301" s="25">
        <f>'бланки '!D305</f>
        <v>302</v>
      </c>
      <c r="B301" s="25" t="str">
        <f>'Рейтинговая таблица организаций'!B303</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1" s="25">
        <f>'Рейтинговая таблица организаций'!M303</f>
        <v>100</v>
      </c>
      <c r="D301" s="25">
        <f>'Рейтинговая таблица организаций'!N303</f>
        <v>92</v>
      </c>
      <c r="E301" s="23">
        <f>'Рейтинговая таблица организаций'!Q303</f>
        <v>96</v>
      </c>
      <c r="F301" s="23">
        <f>'Рейтинговая таблица организаций'!R303</f>
        <v>100</v>
      </c>
      <c r="G301" s="23">
        <f>'Рейтинговая таблица организаций'!O303</f>
        <v>100</v>
      </c>
      <c r="H301" s="23">
        <f>'Рейтинговая таблица организаций'!P303</f>
        <v>97</v>
      </c>
      <c r="I301" s="23">
        <f>'Рейтинговая таблица организаций'!S303</f>
        <v>98</v>
      </c>
      <c r="J301" s="27">
        <f>'Рейтинговая таблица организаций'!T303</f>
        <v>98</v>
      </c>
      <c r="K301" s="23">
        <f>'Рейтинговая таблица организаций'!Z303</f>
        <v>100</v>
      </c>
      <c r="L301" s="23">
        <f t="shared" si="4"/>
        <v>97.5</v>
      </c>
      <c r="M301" s="23">
        <f>'Рейтинговая таблица организаций'!AB303</f>
        <v>95</v>
      </c>
      <c r="N301" s="27">
        <f>'Рейтинговая таблица организаций'!AC303</f>
        <v>97.5</v>
      </c>
      <c r="O301" s="23">
        <f>'Рейтинговая таблица организаций'!AH303</f>
        <v>0</v>
      </c>
      <c r="P301" s="24">
        <f>'Рейтинговая таблица организаций'!AI303</f>
        <v>60</v>
      </c>
      <c r="Q301" s="24">
        <f>'Рейтинговая таблица организаций'!AJ303</f>
        <v>94</v>
      </c>
      <c r="R301" s="27">
        <f>'Рейтинговая таблица организаций'!AK303</f>
        <v>52.2</v>
      </c>
      <c r="S301" s="23">
        <f>'Рейтинговая таблица организаций'!AR303</f>
        <v>100</v>
      </c>
      <c r="T301" s="23">
        <f>'Рейтинговая таблица организаций'!AS303</f>
        <v>98</v>
      </c>
      <c r="U301" s="23">
        <f>'Рейтинговая таблица организаций'!AT303</f>
        <v>100</v>
      </c>
      <c r="V301" s="27">
        <f>'Рейтинговая таблица организаций'!AU303</f>
        <v>99.2</v>
      </c>
      <c r="W301" s="23">
        <f>'Рейтинговая таблица организаций'!BB303</f>
        <v>100</v>
      </c>
      <c r="X301" s="23">
        <f>'Рейтинговая таблица организаций'!BC303</f>
        <v>98</v>
      </c>
      <c r="Y301" s="23">
        <f>'Рейтинговая таблица организаций'!BD303</f>
        <v>100</v>
      </c>
      <c r="Z301" s="27">
        <f>'Рейтинговая таблица организаций'!BE303</f>
        <v>99.6</v>
      </c>
      <c r="AA301" s="28">
        <f>'Рейтинговая таблица организаций'!BF303</f>
        <v>89.3</v>
      </c>
    </row>
    <row r="302" spans="1:27">
      <c r="A302" s="25">
        <f>'бланки '!D306</f>
        <v>303</v>
      </c>
      <c r="B302" s="25" t="str">
        <f>'Рейтинговая таблица организаций'!B304</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2" s="25">
        <f>'Рейтинговая таблица организаций'!M304</f>
        <v>100</v>
      </c>
      <c r="D302" s="25">
        <f>'Рейтинговая таблица организаций'!N304</f>
        <v>100</v>
      </c>
      <c r="E302" s="23">
        <f>'Рейтинговая таблица организаций'!Q304</f>
        <v>100</v>
      </c>
      <c r="F302" s="23">
        <f>'Рейтинговая таблица организаций'!R304</f>
        <v>100</v>
      </c>
      <c r="G302" s="23">
        <f>'Рейтинговая таблица организаций'!O304</f>
        <v>100</v>
      </c>
      <c r="H302" s="23">
        <f>'Рейтинговая таблица организаций'!P304</f>
        <v>96</v>
      </c>
      <c r="I302" s="23">
        <f>'Рейтинговая таблица организаций'!S304</f>
        <v>98</v>
      </c>
      <c r="J302" s="27">
        <f>'Рейтинговая таблица организаций'!T304</f>
        <v>99.2</v>
      </c>
      <c r="K302" s="23">
        <f>'Рейтинговая таблица организаций'!Z304</f>
        <v>100</v>
      </c>
      <c r="L302" s="23">
        <f t="shared" si="4"/>
        <v>99</v>
      </c>
      <c r="M302" s="23">
        <f>'Рейтинговая таблица организаций'!AB304</f>
        <v>98</v>
      </c>
      <c r="N302" s="27">
        <f>'Рейтинговая таблица организаций'!AC304</f>
        <v>99</v>
      </c>
      <c r="O302" s="23">
        <f>'Рейтинговая таблица организаций'!AH304</f>
        <v>80</v>
      </c>
      <c r="P302" s="24">
        <f>'Рейтинговая таблица организаций'!AI304</f>
        <v>100</v>
      </c>
      <c r="Q302" s="24">
        <f>'Рейтинговая таблица организаций'!AJ304</f>
        <v>97</v>
      </c>
      <c r="R302" s="27">
        <f>'Рейтинговая таблица организаций'!AK304</f>
        <v>93.1</v>
      </c>
      <c r="S302" s="23">
        <f>'Рейтинговая таблица организаций'!AR304</f>
        <v>99</v>
      </c>
      <c r="T302" s="23">
        <f>'Рейтинговая таблица организаций'!AS304</f>
        <v>99</v>
      </c>
      <c r="U302" s="23">
        <f>'Рейтинговая таблица организаций'!AT304</f>
        <v>97</v>
      </c>
      <c r="V302" s="27">
        <f>'Рейтинговая таблица организаций'!AU304</f>
        <v>98.6</v>
      </c>
      <c r="W302" s="23">
        <f>'Рейтинговая таблица организаций'!BB304</f>
        <v>98</v>
      </c>
      <c r="X302" s="23">
        <f>'Рейтинговая таблица организаций'!BC304</f>
        <v>96</v>
      </c>
      <c r="Y302" s="23">
        <f>'Рейтинговая таблица организаций'!BD304</f>
        <v>99</v>
      </c>
      <c r="Z302" s="27">
        <f>'Рейтинговая таблица организаций'!BE304</f>
        <v>98.1</v>
      </c>
      <c r="AA302" s="28">
        <f>'Рейтинговая таблица организаций'!BF304</f>
        <v>97.6</v>
      </c>
    </row>
    <row r="303" spans="1:27">
      <c r="A303" s="25">
        <f>'бланки '!D307</f>
        <v>304</v>
      </c>
      <c r="B303" s="25" t="str">
        <f>'Рейтинговая таблица организаций'!B305</f>
        <v>Муниципальное бюджетное общеобразовательное учреждение - Богородицкая средняя общеобразовательная школа Хотынецкого района Орловской области</v>
      </c>
      <c r="C303" s="25">
        <f>'Рейтинговая таблица организаций'!M305</f>
        <v>100</v>
      </c>
      <c r="D303" s="25">
        <f>'Рейтинговая таблица организаций'!N305</f>
        <v>94</v>
      </c>
      <c r="E303" s="23">
        <f>'Рейтинговая таблица организаций'!Q305</f>
        <v>97</v>
      </c>
      <c r="F303" s="23">
        <f>'Рейтинговая таблица организаций'!R305</f>
        <v>100</v>
      </c>
      <c r="G303" s="23">
        <f>'Рейтинговая таблица организаций'!O305</f>
        <v>99</v>
      </c>
      <c r="H303" s="23">
        <f>'Рейтинговая таблица организаций'!P305</f>
        <v>100</v>
      </c>
      <c r="I303" s="23">
        <f>'Рейтинговая таблица организаций'!S305</f>
        <v>99</v>
      </c>
      <c r="J303" s="27">
        <f>'Рейтинговая таблица организаций'!T305</f>
        <v>98.7</v>
      </c>
      <c r="K303" s="23">
        <f>'Рейтинговая таблица организаций'!Z305</f>
        <v>100</v>
      </c>
      <c r="L303" s="23">
        <f t="shared" si="4"/>
        <v>98</v>
      </c>
      <c r="M303" s="23">
        <f>'Рейтинговая таблица организаций'!AB305</f>
        <v>96</v>
      </c>
      <c r="N303" s="27">
        <f>'Рейтинговая таблица организаций'!AC305</f>
        <v>98</v>
      </c>
      <c r="O303" s="23">
        <f>'Рейтинговая таблица организаций'!AH305</f>
        <v>40</v>
      </c>
      <c r="P303" s="24">
        <f>'Рейтинговая таблица организаций'!AI305</f>
        <v>60</v>
      </c>
      <c r="Q303" s="24">
        <f>'Рейтинговая таблица организаций'!AJ305</f>
        <v>91</v>
      </c>
      <c r="R303" s="27">
        <f>'Рейтинговая таблица организаций'!AK305</f>
        <v>63.3</v>
      </c>
      <c r="S303" s="23">
        <f>'Рейтинговая таблица организаций'!AR305</f>
        <v>95</v>
      </c>
      <c r="T303" s="23">
        <f>'Рейтинговая таблица организаций'!AS305</f>
        <v>100</v>
      </c>
      <c r="U303" s="23">
        <f>'Рейтинговая таблица организаций'!AT305</f>
        <v>96</v>
      </c>
      <c r="V303" s="27">
        <f>'Рейтинговая таблица организаций'!AU305</f>
        <v>97.2</v>
      </c>
      <c r="W303" s="23">
        <f>'Рейтинговая таблица организаций'!BB305</f>
        <v>98</v>
      </c>
      <c r="X303" s="23">
        <f>'Рейтинговая таблица организаций'!BC305</f>
        <v>99</v>
      </c>
      <c r="Y303" s="23">
        <f>'Рейтинговая таблица организаций'!BD305</f>
        <v>98</v>
      </c>
      <c r="Z303" s="27">
        <f>'Рейтинговая таблица организаций'!BE305</f>
        <v>98.2</v>
      </c>
      <c r="AA303" s="28">
        <f>'Рейтинговая таблица организаций'!BF305</f>
        <v>91.08</v>
      </c>
    </row>
    <row r="304" spans="1:27">
      <c r="A304" s="25">
        <f>'бланки '!D308</f>
        <v>305</v>
      </c>
      <c r="B304" s="25" t="str">
        <f>'Рейтинговая таблица организаций'!B306</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4" s="25">
        <f>'Рейтинговая таблица организаций'!M306</f>
        <v>100</v>
      </c>
      <c r="D304" s="25">
        <f>'Рейтинговая таблица организаций'!N306</f>
        <v>79</v>
      </c>
      <c r="E304" s="23">
        <f>'Рейтинговая таблица организаций'!Q306</f>
        <v>89</v>
      </c>
      <c r="F304" s="23">
        <f>'Рейтинговая таблица организаций'!R306</f>
        <v>90</v>
      </c>
      <c r="G304" s="23">
        <f>'Рейтинговая таблица организаций'!O306</f>
        <v>100</v>
      </c>
      <c r="H304" s="23">
        <f>'Рейтинговая таблица организаций'!P306</f>
        <v>97</v>
      </c>
      <c r="I304" s="23">
        <f>'Рейтинговая таблица организаций'!S306</f>
        <v>98</v>
      </c>
      <c r="J304" s="27">
        <f>'Рейтинговая таблица организаций'!T306</f>
        <v>92.9</v>
      </c>
      <c r="K304" s="23">
        <f>'Рейтинговая таблица организаций'!Z306</f>
        <v>100</v>
      </c>
      <c r="L304" s="23">
        <f t="shared" si="4"/>
        <v>99</v>
      </c>
      <c r="M304" s="23">
        <f>'Рейтинговая таблица организаций'!AB306</f>
        <v>98</v>
      </c>
      <c r="N304" s="27">
        <f>'Рейтинговая таблица организаций'!AC306</f>
        <v>99</v>
      </c>
      <c r="O304" s="23">
        <f>'Рейтинговая таблица организаций'!AH306</f>
        <v>0</v>
      </c>
      <c r="P304" s="24">
        <f>'Рейтинговая таблица организаций'!AI306</f>
        <v>60</v>
      </c>
      <c r="Q304" s="24">
        <f>'Рейтинговая таблица организаций'!AJ306</f>
        <v>83</v>
      </c>
      <c r="R304" s="27">
        <f>'Рейтинговая таблица организаций'!AK306</f>
        <v>48.9</v>
      </c>
      <c r="S304" s="23">
        <f>'Рейтинговая таблица организаций'!AR306</f>
        <v>100</v>
      </c>
      <c r="T304" s="23">
        <f>'Рейтинговая таблица организаций'!AS306</f>
        <v>100</v>
      </c>
      <c r="U304" s="23">
        <f>'Рейтинговая таблица организаций'!AT306</f>
        <v>97</v>
      </c>
      <c r="V304" s="27">
        <f>'Рейтинговая таблица организаций'!AU306</f>
        <v>99.4</v>
      </c>
      <c r="W304" s="23">
        <f>'Рейтинговая таблица организаций'!BB306</f>
        <v>98</v>
      </c>
      <c r="X304" s="23">
        <f>'Рейтинговая таблица организаций'!BC306</f>
        <v>98</v>
      </c>
      <c r="Y304" s="23">
        <f>'Рейтинговая таблица организаций'!BD306</f>
        <v>100</v>
      </c>
      <c r="Z304" s="27">
        <f>'Рейтинговая таблица организаций'!BE306</f>
        <v>99</v>
      </c>
      <c r="AA304" s="28">
        <f>'Рейтинговая таблица организаций'!BF306</f>
        <v>87.84</v>
      </c>
    </row>
    <row r="305" spans="1:27">
      <c r="A305" s="25">
        <f>'бланки '!D309</f>
        <v>306</v>
      </c>
      <c r="B305" s="25" t="str">
        <f>'Рейтинговая таблица организаций'!B307</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5" s="25">
        <f>'Рейтинговая таблица организаций'!M307</f>
        <v>100</v>
      </c>
      <c r="D305" s="25">
        <f>'Рейтинговая таблица организаций'!N307</f>
        <v>100</v>
      </c>
      <c r="E305" s="23">
        <f>'Рейтинговая таблица организаций'!Q307</f>
        <v>100</v>
      </c>
      <c r="F305" s="23">
        <f>'Рейтинговая таблица организаций'!R307</f>
        <v>90</v>
      </c>
      <c r="G305" s="23">
        <f>'Рейтинговая таблица организаций'!O307</f>
        <v>100</v>
      </c>
      <c r="H305" s="23">
        <f>'Рейтинговая таблица организаций'!P307</f>
        <v>100</v>
      </c>
      <c r="I305" s="23">
        <f>'Рейтинговая таблица организаций'!S307</f>
        <v>100</v>
      </c>
      <c r="J305" s="27">
        <f>'Рейтинговая таблица организаций'!T307</f>
        <v>97</v>
      </c>
      <c r="K305" s="23">
        <f>'Рейтинговая таблица организаций'!Z307</f>
        <v>100</v>
      </c>
      <c r="L305" s="23">
        <f t="shared" si="4"/>
        <v>98.5</v>
      </c>
      <c r="M305" s="23">
        <f>'Рейтинговая таблица организаций'!AB307</f>
        <v>97</v>
      </c>
      <c r="N305" s="27">
        <f>'Рейтинговая таблица организаций'!AC307</f>
        <v>98.5</v>
      </c>
      <c r="O305" s="23">
        <f>'Рейтинговая таблица организаций'!AH307</f>
        <v>0</v>
      </c>
      <c r="P305" s="24">
        <f>'Рейтинговая таблица организаций'!AI307</f>
        <v>80</v>
      </c>
      <c r="Q305" s="24">
        <f>'Рейтинговая таблица организаций'!AJ307</f>
        <v>100</v>
      </c>
      <c r="R305" s="27">
        <f>'Рейтинговая таблица организаций'!AK307</f>
        <v>62</v>
      </c>
      <c r="S305" s="23">
        <f>'Рейтинговая таблица организаций'!AR307</f>
        <v>100</v>
      </c>
      <c r="T305" s="23">
        <f>'Рейтинговая таблица организаций'!AS307</f>
        <v>100</v>
      </c>
      <c r="U305" s="23">
        <f>'Рейтинговая таблица организаций'!AT307</f>
        <v>100</v>
      </c>
      <c r="V305" s="27">
        <f>'Рейтинговая таблица организаций'!AU307</f>
        <v>100</v>
      </c>
      <c r="W305" s="23">
        <f>'Рейтинговая таблица организаций'!BB307</f>
        <v>100</v>
      </c>
      <c r="X305" s="23">
        <f>'Рейтинговая таблица организаций'!BC307</f>
        <v>100</v>
      </c>
      <c r="Y305" s="23">
        <f>'Рейтинговая таблица организаций'!BD307</f>
        <v>100</v>
      </c>
      <c r="Z305" s="27">
        <f>'Рейтинговая таблица организаций'!BE307</f>
        <v>100</v>
      </c>
      <c r="AA305" s="28">
        <f>'Рейтинговая таблица организаций'!BF307</f>
        <v>91.5</v>
      </c>
    </row>
    <row r="306" spans="1:27">
      <c r="A306" s="25">
        <f>'бланки '!D310</f>
        <v>307</v>
      </c>
      <c r="B306" s="25" t="str">
        <f>'Рейтинговая таблица организаций'!B308</f>
        <v>Муниципальное бюджетное общеобразовательное учреждение - Ильинская средняя общеобразовательная школа Хотынецкого района Орловской области</v>
      </c>
      <c r="C306" s="25">
        <f>'Рейтинговая таблица организаций'!M308</f>
        <v>100</v>
      </c>
      <c r="D306" s="25">
        <f>'Рейтинговая таблица организаций'!N308</f>
        <v>91</v>
      </c>
      <c r="E306" s="23">
        <f>'Рейтинговая таблица организаций'!Q308</f>
        <v>95</v>
      </c>
      <c r="F306" s="23">
        <f>'Рейтинговая таблица организаций'!R308</f>
        <v>100</v>
      </c>
      <c r="G306" s="23">
        <f>'Рейтинговая таблица организаций'!O308</f>
        <v>100</v>
      </c>
      <c r="H306" s="23">
        <f>'Рейтинговая таблица организаций'!P308</f>
        <v>100</v>
      </c>
      <c r="I306" s="23">
        <f>'Рейтинговая таблица организаций'!S308</f>
        <v>100</v>
      </c>
      <c r="J306" s="27">
        <f>'Рейтинговая таблица организаций'!T308</f>
        <v>98.5</v>
      </c>
      <c r="K306" s="23">
        <f>'Рейтинговая таблица организаций'!Z308</f>
        <v>100</v>
      </c>
      <c r="L306" s="23">
        <f t="shared" si="4"/>
        <v>100</v>
      </c>
      <c r="M306" s="23">
        <f>'Рейтинговая таблица организаций'!AB308</f>
        <v>100</v>
      </c>
      <c r="N306" s="27">
        <f>'Рейтинговая таблица организаций'!AC308</f>
        <v>100</v>
      </c>
      <c r="O306" s="23">
        <f>'Рейтинговая таблица организаций'!AH308</f>
        <v>0</v>
      </c>
      <c r="P306" s="24">
        <f>'Рейтинговая таблица организаций'!AI308</f>
        <v>80</v>
      </c>
      <c r="Q306" s="24">
        <f>'Рейтинговая таблица организаций'!AJ308</f>
        <v>100</v>
      </c>
      <c r="R306" s="27">
        <f>'Рейтинговая таблица организаций'!AK308</f>
        <v>62</v>
      </c>
      <c r="S306" s="23">
        <f>'Рейтинговая таблица организаций'!AR308</f>
        <v>100</v>
      </c>
      <c r="T306" s="23">
        <f>'Рейтинговая таблица организаций'!AS308</f>
        <v>100</v>
      </c>
      <c r="U306" s="23">
        <f>'Рейтинговая таблица организаций'!AT308</f>
        <v>100</v>
      </c>
      <c r="V306" s="27">
        <f>'Рейтинговая таблица организаций'!AU308</f>
        <v>100</v>
      </c>
      <c r="W306" s="23">
        <f>'Рейтинговая таблица организаций'!BB308</f>
        <v>100</v>
      </c>
      <c r="X306" s="23">
        <f>'Рейтинговая таблица организаций'!BC308</f>
        <v>100</v>
      </c>
      <c r="Y306" s="23">
        <f>'Рейтинговая таблица организаций'!BD308</f>
        <v>100</v>
      </c>
      <c r="Z306" s="27">
        <f>'Рейтинговая таблица организаций'!BE308</f>
        <v>100</v>
      </c>
      <c r="AA306" s="28">
        <f>'Рейтинговая таблица организаций'!BF308</f>
        <v>92.1</v>
      </c>
    </row>
    <row r="307" spans="1:27">
      <c r="A307" s="25">
        <f>'бланки '!D311</f>
        <v>308</v>
      </c>
      <c r="B307" s="25" t="str">
        <f>'Рейтинговая таблица организаций'!B309</f>
        <v>Муниципальное бюджетное общеобразовательное учреждение - Жудерская средняя общеобразовательная школа Хотынецкого района Орловской области</v>
      </c>
      <c r="C307" s="25">
        <f>'Рейтинговая таблица организаций'!M309</f>
        <v>100</v>
      </c>
      <c r="D307" s="25">
        <f>'Рейтинговая таблица организаций'!N309</f>
        <v>100</v>
      </c>
      <c r="E307" s="23">
        <f>'Рейтинговая таблица организаций'!Q309</f>
        <v>100</v>
      </c>
      <c r="F307" s="23">
        <f>'Рейтинговая таблица организаций'!R309</f>
        <v>100</v>
      </c>
      <c r="G307" s="23">
        <f>'Рейтинговая таблица организаций'!O309</f>
        <v>100</v>
      </c>
      <c r="H307" s="23">
        <f>'Рейтинговая таблица организаций'!P309</f>
        <v>100</v>
      </c>
      <c r="I307" s="23">
        <f>'Рейтинговая таблица организаций'!S309</f>
        <v>100</v>
      </c>
      <c r="J307" s="27">
        <f>'Рейтинговая таблица организаций'!T309</f>
        <v>100</v>
      </c>
      <c r="K307" s="23">
        <f>'Рейтинговая таблица организаций'!Z309</f>
        <v>100</v>
      </c>
      <c r="L307" s="23">
        <f t="shared" si="4"/>
        <v>97.5</v>
      </c>
      <c r="M307" s="23">
        <f>'Рейтинговая таблица организаций'!AB309</f>
        <v>95</v>
      </c>
      <c r="N307" s="27">
        <f>'Рейтинговая таблица организаций'!AC309</f>
        <v>97.5</v>
      </c>
      <c r="O307" s="23">
        <f>'Рейтинговая таблица организаций'!AH309</f>
        <v>20</v>
      </c>
      <c r="P307" s="24">
        <f>'Рейтинговая таблица организаций'!AI309</f>
        <v>80</v>
      </c>
      <c r="Q307" s="24">
        <f>'Рейтинговая таблица организаций'!AJ309</f>
        <v>100</v>
      </c>
      <c r="R307" s="27">
        <f>'Рейтинговая таблица организаций'!AK309</f>
        <v>68</v>
      </c>
      <c r="S307" s="23">
        <f>'Рейтинговая таблица организаций'!AR309</f>
        <v>95</v>
      </c>
      <c r="T307" s="23">
        <f>'Рейтинговая таблица организаций'!AS309</f>
        <v>95</v>
      </c>
      <c r="U307" s="23">
        <f>'Рейтинговая таблица организаций'!AT309</f>
        <v>94</v>
      </c>
      <c r="V307" s="27">
        <f>'Рейтинговая таблица организаций'!AU309</f>
        <v>94.8</v>
      </c>
      <c r="W307" s="23">
        <f>'Рейтинговая таблица организаций'!BB309</f>
        <v>100</v>
      </c>
      <c r="X307" s="23">
        <f>'Рейтинговая таблица организаций'!BC309</f>
        <v>100</v>
      </c>
      <c r="Y307" s="23">
        <f>'Рейтинговая таблица организаций'!BD309</f>
        <v>100</v>
      </c>
      <c r="Z307" s="27">
        <f>'Рейтинговая таблица организаций'!BE309</f>
        <v>100</v>
      </c>
      <c r="AA307" s="28">
        <f>'Рейтинговая таблица организаций'!BF309</f>
        <v>92.06</v>
      </c>
    </row>
    <row r="308" spans="1:27">
      <c r="A308" s="25">
        <f>'бланки '!D312</f>
        <v>309</v>
      </c>
      <c r="B308" s="25" t="str">
        <f>'Рейтинговая таблица организаций'!B310</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08" s="25">
        <f>'Рейтинговая таблица организаций'!M310</f>
        <v>100</v>
      </c>
      <c r="D308" s="25">
        <f>'Рейтинговая таблица организаций'!N310</f>
        <v>85</v>
      </c>
      <c r="E308" s="23">
        <f>'Рейтинговая таблица организаций'!Q310</f>
        <v>92</v>
      </c>
      <c r="F308" s="23">
        <f>'Рейтинговая таблица организаций'!R310</f>
        <v>100</v>
      </c>
      <c r="G308" s="23">
        <f>'Рейтинговая таблица организаций'!O310</f>
        <v>100</v>
      </c>
      <c r="H308" s="23">
        <f>'Рейтинговая таблица организаций'!P310</f>
        <v>100</v>
      </c>
      <c r="I308" s="23">
        <f>'Рейтинговая таблица организаций'!S310</f>
        <v>100</v>
      </c>
      <c r="J308" s="27">
        <f>'Рейтинговая таблица организаций'!T310</f>
        <v>97.6</v>
      </c>
      <c r="K308" s="23">
        <f>'Рейтинговая таблица организаций'!Z310</f>
        <v>100</v>
      </c>
      <c r="L308" s="23">
        <f t="shared" si="4"/>
        <v>100</v>
      </c>
      <c r="M308" s="23">
        <f>'Рейтинговая таблица организаций'!AB310</f>
        <v>100</v>
      </c>
      <c r="N308" s="27">
        <f>'Рейтинговая таблица организаций'!AC310</f>
        <v>100</v>
      </c>
      <c r="O308" s="23">
        <f>'Рейтинговая таблица организаций'!AH310</f>
        <v>0</v>
      </c>
      <c r="P308" s="24">
        <f>'Рейтинговая таблица организаций'!AI310</f>
        <v>60</v>
      </c>
      <c r="Q308" s="24">
        <f>'Рейтинговая таблица организаций'!AJ310</f>
        <v>100</v>
      </c>
      <c r="R308" s="27">
        <f>'Рейтинговая таблица организаций'!AK310</f>
        <v>54</v>
      </c>
      <c r="S308" s="23">
        <f>'Рейтинговая таблица организаций'!AR310</f>
        <v>100</v>
      </c>
      <c r="T308" s="23">
        <f>'Рейтинговая таблица организаций'!AS310</f>
        <v>100</v>
      </c>
      <c r="U308" s="23">
        <f>'Рейтинговая таблица организаций'!AT310</f>
        <v>100</v>
      </c>
      <c r="V308" s="27">
        <f>'Рейтинговая таблица организаций'!AU310</f>
        <v>100</v>
      </c>
      <c r="W308" s="23">
        <f>'Рейтинговая таблица организаций'!BB310</f>
        <v>100</v>
      </c>
      <c r="X308" s="23">
        <f>'Рейтинговая таблица организаций'!BC310</f>
        <v>100</v>
      </c>
      <c r="Y308" s="23">
        <f>'Рейтинговая таблица организаций'!BD310</f>
        <v>100</v>
      </c>
      <c r="Z308" s="27">
        <f>'Рейтинговая таблица организаций'!BE310</f>
        <v>100</v>
      </c>
      <c r="AA308" s="28">
        <f>'Рейтинговая таблица организаций'!BF310</f>
        <v>90.320000000000007</v>
      </c>
    </row>
    <row r="309" spans="1:27">
      <c r="A309" s="25">
        <f>'бланки '!D313</f>
        <v>310</v>
      </c>
      <c r="B309" s="25" t="str">
        <f>'Рейтинговая таблица организаций'!B311</f>
        <v>Муниципальное бюджетное общеобразовательное учреждение - Юрьевская средняя общеобразовательная школа Хотынецкого района Орловской области</v>
      </c>
      <c r="C309" s="25">
        <f>'Рейтинговая таблица организаций'!M311</f>
        <v>100</v>
      </c>
      <c r="D309" s="25">
        <f>'Рейтинговая таблица организаций'!N311</f>
        <v>73</v>
      </c>
      <c r="E309" s="23">
        <f>'Рейтинговая таблица организаций'!Q311</f>
        <v>86</v>
      </c>
      <c r="F309" s="23">
        <f>'Рейтинговая таблица организаций'!R311</f>
        <v>100</v>
      </c>
      <c r="G309" s="23">
        <f>'Рейтинговая таблица организаций'!O311</f>
        <v>100</v>
      </c>
      <c r="H309" s="23">
        <f>'Рейтинговая таблица организаций'!P311</f>
        <v>97</v>
      </c>
      <c r="I309" s="23">
        <f>'Рейтинговая таблица организаций'!S311</f>
        <v>98</v>
      </c>
      <c r="J309" s="27">
        <f>'Рейтинговая таблица организаций'!T311</f>
        <v>95</v>
      </c>
      <c r="K309" s="23">
        <f>'Рейтинговая таблица организаций'!Z311</f>
        <v>100</v>
      </c>
      <c r="L309" s="23">
        <f t="shared" si="4"/>
        <v>99</v>
      </c>
      <c r="M309" s="23">
        <f>'Рейтинговая таблица организаций'!AB311</f>
        <v>98</v>
      </c>
      <c r="N309" s="27">
        <f>'Рейтинговая таблица организаций'!AC311</f>
        <v>99</v>
      </c>
      <c r="O309" s="23">
        <f>'Рейтинговая таблица организаций'!AH311</f>
        <v>0</v>
      </c>
      <c r="P309" s="24">
        <f>'Рейтинговая таблица организаций'!AI311</f>
        <v>60</v>
      </c>
      <c r="Q309" s="24">
        <f>'Рейтинговая таблица организаций'!AJ311</f>
        <v>93</v>
      </c>
      <c r="R309" s="27">
        <f>'Рейтинговая таблица организаций'!AK311</f>
        <v>51.9</v>
      </c>
      <c r="S309" s="23">
        <f>'Рейтинговая таблица организаций'!AR311</f>
        <v>95</v>
      </c>
      <c r="T309" s="23">
        <f>'Рейтинговая таблица организаций'!AS311</f>
        <v>98</v>
      </c>
      <c r="U309" s="23">
        <f>'Рейтинговая таблица организаций'!AT311</f>
        <v>94</v>
      </c>
      <c r="V309" s="27">
        <f>'Рейтинговая таблица организаций'!AU311</f>
        <v>96</v>
      </c>
      <c r="W309" s="23">
        <f>'Рейтинговая таблица организаций'!BB311</f>
        <v>100</v>
      </c>
      <c r="X309" s="23">
        <f>'Рейтинговая таблица организаций'!BC311</f>
        <v>95</v>
      </c>
      <c r="Y309" s="23">
        <f>'Рейтинговая таблица организаций'!BD311</f>
        <v>95</v>
      </c>
      <c r="Z309" s="27">
        <f>'Рейтинговая таблица организаций'!BE311</f>
        <v>96.5</v>
      </c>
      <c r="AA309" s="28">
        <f>'Рейтинговая таблица организаций'!BF311</f>
        <v>87.679999999999993</v>
      </c>
    </row>
    <row r="310" spans="1:27">
      <c r="A310" s="25">
        <f>'бланки '!D314</f>
        <v>311</v>
      </c>
      <c r="B310" s="25" t="str">
        <f>'Рейтинговая таблица организаций'!B312</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0" s="25">
        <f>'Рейтинговая таблица организаций'!M312</f>
        <v>100</v>
      </c>
      <c r="D310" s="25">
        <f>'Рейтинговая таблица организаций'!N312</f>
        <v>67</v>
      </c>
      <c r="E310" s="23">
        <f>'Рейтинговая таблица организаций'!Q312</f>
        <v>83</v>
      </c>
      <c r="F310" s="23">
        <f>'Рейтинговая таблица организаций'!R312</f>
        <v>100</v>
      </c>
      <c r="G310" s="23">
        <f>'Рейтинговая таблица организаций'!O312</f>
        <v>96</v>
      </c>
      <c r="H310" s="23">
        <f>'Рейтинговая таблица организаций'!P312</f>
        <v>97</v>
      </c>
      <c r="I310" s="23">
        <f>'Рейтинговая таблица организаций'!S312</f>
        <v>96</v>
      </c>
      <c r="J310" s="27">
        <f>'Рейтинговая таблица организаций'!T312</f>
        <v>93.3</v>
      </c>
      <c r="K310" s="23">
        <f>'Рейтинговая таблица организаций'!Z312</f>
        <v>100</v>
      </c>
      <c r="L310" s="23">
        <f t="shared" si="4"/>
        <v>99</v>
      </c>
      <c r="M310" s="23">
        <f>'Рейтинговая таблица организаций'!AB312</f>
        <v>98</v>
      </c>
      <c r="N310" s="27">
        <f>'Рейтинговая таблица организаций'!AC312</f>
        <v>99</v>
      </c>
      <c r="O310" s="23">
        <f>'Рейтинговая таблица организаций'!AH312</f>
        <v>40</v>
      </c>
      <c r="P310" s="24">
        <f>'Рейтинговая таблица организаций'!AI312</f>
        <v>60</v>
      </c>
      <c r="Q310" s="24">
        <f>'Рейтинговая таблица организаций'!AJ312</f>
        <v>86</v>
      </c>
      <c r="R310" s="27">
        <f>'Рейтинговая таблица организаций'!AK312</f>
        <v>61.8</v>
      </c>
      <c r="S310" s="23">
        <f>'Рейтинговая таблица организаций'!AR312</f>
        <v>98</v>
      </c>
      <c r="T310" s="23">
        <f>'Рейтинговая таблица организаций'!AS312</f>
        <v>98</v>
      </c>
      <c r="U310" s="23">
        <f>'Рейтинговая таблица организаций'!AT312</f>
        <v>98</v>
      </c>
      <c r="V310" s="27">
        <f>'Рейтинговая таблица организаций'!AU312</f>
        <v>98</v>
      </c>
      <c r="W310" s="23">
        <f>'Рейтинговая таблица организаций'!BB312</f>
        <v>95</v>
      </c>
      <c r="X310" s="23">
        <f>'Рейтинговая таблица организаций'!BC312</f>
        <v>100</v>
      </c>
      <c r="Y310" s="23">
        <f>'Рейтинговая таблица организаций'!BD312</f>
        <v>95</v>
      </c>
      <c r="Z310" s="27">
        <f>'Рейтинговая таблица организаций'!BE312</f>
        <v>96</v>
      </c>
      <c r="AA310" s="28">
        <f>'Рейтинговая таблица организаций'!BF312</f>
        <v>89.62</v>
      </c>
    </row>
    <row r="311" spans="1:27">
      <c r="A311" s="25">
        <f>'бланки '!D315</f>
        <v>312</v>
      </c>
      <c r="B311" s="25" t="str">
        <f>'Рейтинговая таблица организаций'!B313</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1" s="25">
        <f>'Рейтинговая таблица организаций'!M313</f>
        <v>100</v>
      </c>
      <c r="D311" s="25">
        <f>'Рейтинговая таблица организаций'!N313</f>
        <v>100</v>
      </c>
      <c r="E311" s="23">
        <f>'Рейтинговая таблица организаций'!Q313</f>
        <v>100</v>
      </c>
      <c r="F311" s="23">
        <f>'Рейтинговая таблица организаций'!R313</f>
        <v>100</v>
      </c>
      <c r="G311" s="23">
        <f>'Рейтинговая таблица организаций'!O313</f>
        <v>98</v>
      </c>
      <c r="H311" s="23">
        <f>'Рейтинговая таблица организаций'!P313</f>
        <v>98</v>
      </c>
      <c r="I311" s="23">
        <f>'Рейтинговая таблица организаций'!S313</f>
        <v>98</v>
      </c>
      <c r="J311" s="27">
        <f>'Рейтинговая таблица организаций'!T313</f>
        <v>99.2</v>
      </c>
      <c r="K311" s="23">
        <f>'Рейтинговая таблица организаций'!Z313</f>
        <v>100</v>
      </c>
      <c r="L311" s="23">
        <f t="shared" si="4"/>
        <v>98</v>
      </c>
      <c r="M311" s="23">
        <f>'Рейтинговая таблица организаций'!AB313</f>
        <v>96</v>
      </c>
      <c r="N311" s="27">
        <f>'Рейтинговая таблица организаций'!AC313</f>
        <v>98</v>
      </c>
      <c r="O311" s="23">
        <f>'Рейтинговая таблица организаций'!AH313</f>
        <v>60</v>
      </c>
      <c r="P311" s="24">
        <f>'Рейтинговая таблица организаций'!AI313</f>
        <v>100</v>
      </c>
      <c r="Q311" s="24">
        <f>'Рейтинговая таблица организаций'!AJ313</f>
        <v>95</v>
      </c>
      <c r="R311" s="27">
        <f>'Рейтинговая таблица организаций'!AK313</f>
        <v>86.5</v>
      </c>
      <c r="S311" s="23">
        <f>'Рейтинговая таблица организаций'!AR313</f>
        <v>96</v>
      </c>
      <c r="T311" s="23">
        <f>'Рейтинговая таблица организаций'!AS313</f>
        <v>97</v>
      </c>
      <c r="U311" s="23">
        <f>'Рейтинговая таблица организаций'!AT313</f>
        <v>97</v>
      </c>
      <c r="V311" s="27">
        <f>'Рейтинговая таблица организаций'!AU313</f>
        <v>96.6</v>
      </c>
      <c r="W311" s="23">
        <f>'Рейтинговая таблица организаций'!BB313</f>
        <v>97</v>
      </c>
      <c r="X311" s="23">
        <f>'Рейтинговая таблица организаций'!BC313</f>
        <v>97</v>
      </c>
      <c r="Y311" s="23">
        <f>'Рейтинговая таблица организаций'!BD313</f>
        <v>98</v>
      </c>
      <c r="Z311" s="27">
        <f>'Рейтинговая таблица организаций'!BE313</f>
        <v>97.5</v>
      </c>
      <c r="AA311" s="28">
        <f>'Рейтинговая таблица организаций'!BF313</f>
        <v>95.559999999999988</v>
      </c>
    </row>
    <row r="312" spans="1:27">
      <c r="A312" s="25">
        <f>'бланки '!D316</f>
        <v>313</v>
      </c>
      <c r="B312" s="25" t="str">
        <f>'Рейтинговая таблица организаций'!B314</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2" s="25">
        <f>'Рейтинговая таблица организаций'!M314</f>
        <v>100</v>
      </c>
      <c r="D312" s="25">
        <f>'Рейтинговая таблица организаций'!N314</f>
        <v>94</v>
      </c>
      <c r="E312" s="23">
        <f>'Рейтинговая таблица организаций'!Q314</f>
        <v>97</v>
      </c>
      <c r="F312" s="23">
        <f>'Рейтинговая таблица организаций'!R314</f>
        <v>100</v>
      </c>
      <c r="G312" s="23">
        <f>'Рейтинговая таблица организаций'!O314</f>
        <v>100</v>
      </c>
      <c r="H312" s="23">
        <f>'Рейтинговая таблица организаций'!P314</f>
        <v>100</v>
      </c>
      <c r="I312" s="23">
        <f>'Рейтинговая таблица организаций'!S314</f>
        <v>100</v>
      </c>
      <c r="J312" s="27">
        <f>'Рейтинговая таблица организаций'!T314</f>
        <v>99.1</v>
      </c>
      <c r="K312" s="23">
        <f>'Рейтинговая таблица организаций'!Z314</f>
        <v>100</v>
      </c>
      <c r="L312" s="23">
        <f t="shared" si="4"/>
        <v>100</v>
      </c>
      <c r="M312" s="23">
        <f>'Рейтинговая таблица организаций'!AB314</f>
        <v>100</v>
      </c>
      <c r="N312" s="27">
        <f>'Рейтинговая таблица организаций'!AC314</f>
        <v>100</v>
      </c>
      <c r="O312" s="23">
        <f>'Рейтинговая таблица организаций'!AH314</f>
        <v>20</v>
      </c>
      <c r="P312" s="24">
        <f>'Рейтинговая таблица организаций'!AI314</f>
        <v>60</v>
      </c>
      <c r="Q312" s="24">
        <f>'Рейтинговая таблица организаций'!AJ314</f>
        <v>100</v>
      </c>
      <c r="R312" s="27">
        <f>'Рейтинговая таблица организаций'!AK314</f>
        <v>60</v>
      </c>
      <c r="S312" s="23">
        <f>'Рейтинговая таблица организаций'!AR314</f>
        <v>100</v>
      </c>
      <c r="T312" s="23">
        <f>'Рейтинговая таблица организаций'!AS314</f>
        <v>100</v>
      </c>
      <c r="U312" s="23">
        <f>'Рейтинговая таблица организаций'!AT314</f>
        <v>100</v>
      </c>
      <c r="V312" s="27">
        <f>'Рейтинговая таблица организаций'!AU314</f>
        <v>100</v>
      </c>
      <c r="W312" s="23">
        <f>'Рейтинговая таблица организаций'!BB314</f>
        <v>100</v>
      </c>
      <c r="X312" s="23">
        <f>'Рейтинговая таблица организаций'!BC314</f>
        <v>100</v>
      </c>
      <c r="Y312" s="23">
        <f>'Рейтинговая таблица организаций'!BD314</f>
        <v>100</v>
      </c>
      <c r="Z312" s="27">
        <f>'Рейтинговая таблица организаций'!BE314</f>
        <v>100</v>
      </c>
      <c r="AA312" s="28">
        <f>'Рейтинговая таблица организаций'!BF314</f>
        <v>91.820000000000007</v>
      </c>
    </row>
    <row r="313" spans="1:27">
      <c r="A313" s="25">
        <f>'бланки '!D317</f>
        <v>314</v>
      </c>
      <c r="B313" s="25" t="str">
        <f>'Рейтинговая таблица организаций'!B315</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3" s="25">
        <f>'Рейтинговая таблица организаций'!M315</f>
        <v>100</v>
      </c>
      <c r="D313" s="25">
        <f>'Рейтинговая таблица организаций'!N315</f>
        <v>91</v>
      </c>
      <c r="E313" s="23">
        <f>'Рейтинговая таблица организаций'!Q315</f>
        <v>95</v>
      </c>
      <c r="F313" s="23">
        <f>'Рейтинговая таблица организаций'!R315</f>
        <v>100</v>
      </c>
      <c r="G313" s="23">
        <f>'Рейтинговая таблица организаций'!O315</f>
        <v>100</v>
      </c>
      <c r="H313" s="23">
        <f>'Рейтинговая таблица организаций'!P315</f>
        <v>100</v>
      </c>
      <c r="I313" s="23">
        <f>'Рейтинговая таблица организаций'!S315</f>
        <v>100</v>
      </c>
      <c r="J313" s="27">
        <f>'Рейтинговая таблица организаций'!T315</f>
        <v>98.5</v>
      </c>
      <c r="K313" s="23">
        <f>'Рейтинговая таблица организаций'!Z315</f>
        <v>100</v>
      </c>
      <c r="L313" s="23">
        <f t="shared" si="4"/>
        <v>100</v>
      </c>
      <c r="M313" s="23">
        <f>'Рейтинговая таблица организаций'!AB315</f>
        <v>100</v>
      </c>
      <c r="N313" s="27">
        <f>'Рейтинговая таблица организаций'!AC315</f>
        <v>100</v>
      </c>
      <c r="O313" s="23">
        <f>'Рейтинговая таблица организаций'!AH315</f>
        <v>20</v>
      </c>
      <c r="P313" s="24">
        <f>'Рейтинговая таблица организаций'!AI315</f>
        <v>40</v>
      </c>
      <c r="Q313" s="24">
        <f>'Рейтинговая таблица организаций'!AJ315</f>
        <v>100</v>
      </c>
      <c r="R313" s="27">
        <f>'Рейтинговая таблица организаций'!AK315</f>
        <v>52</v>
      </c>
      <c r="S313" s="23">
        <f>'Рейтинговая таблица организаций'!AR315</f>
        <v>100</v>
      </c>
      <c r="T313" s="23">
        <f>'Рейтинговая таблица организаций'!AS315</f>
        <v>100</v>
      </c>
      <c r="U313" s="23">
        <f>'Рейтинговая таблица организаций'!AT315</f>
        <v>100</v>
      </c>
      <c r="V313" s="27">
        <f>'Рейтинговая таблица организаций'!AU315</f>
        <v>100</v>
      </c>
      <c r="W313" s="23">
        <f>'Рейтинговая таблица организаций'!BB315</f>
        <v>100</v>
      </c>
      <c r="X313" s="23">
        <f>'Рейтинговая таблица организаций'!BC315</f>
        <v>100</v>
      </c>
      <c r="Y313" s="23">
        <f>'Рейтинговая таблица организаций'!BD315</f>
        <v>100</v>
      </c>
      <c r="Z313" s="27">
        <f>'Рейтинговая таблица организаций'!BE315</f>
        <v>100</v>
      </c>
      <c r="AA313" s="28">
        <f>'Рейтинговая таблица организаций'!BF315</f>
        <v>90.1</v>
      </c>
    </row>
    <row r="314" spans="1:27">
      <c r="A314" s="25">
        <f>'бланки '!D318</f>
        <v>315</v>
      </c>
      <c r="B314" s="25" t="str">
        <f>'Рейтинговая таблица организаций'!B316</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4" s="25">
        <f>'Рейтинговая таблица организаций'!M316</f>
        <v>100</v>
      </c>
      <c r="D314" s="25">
        <f>'Рейтинговая таблица организаций'!N316</f>
        <v>96</v>
      </c>
      <c r="E314" s="23">
        <f>'Рейтинговая таблица организаций'!Q316</f>
        <v>98</v>
      </c>
      <c r="F314" s="23">
        <f>'Рейтинговая таблица организаций'!R316</f>
        <v>100</v>
      </c>
      <c r="G314" s="23">
        <f>'Рейтинговая таблица организаций'!O316</f>
        <v>100</v>
      </c>
      <c r="H314" s="23">
        <f>'Рейтинговая таблица организаций'!P316</f>
        <v>100</v>
      </c>
      <c r="I314" s="23">
        <f>'Рейтинговая таблица организаций'!S316</f>
        <v>100</v>
      </c>
      <c r="J314" s="27">
        <f>'Рейтинговая таблица организаций'!T316</f>
        <v>99.4</v>
      </c>
      <c r="K314" s="23">
        <f>'Рейтинговая таблица организаций'!Z316</f>
        <v>100</v>
      </c>
      <c r="L314" s="23">
        <f t="shared" si="4"/>
        <v>98.5</v>
      </c>
      <c r="M314" s="23">
        <f>'Рейтинговая таблица организаций'!AB316</f>
        <v>97</v>
      </c>
      <c r="N314" s="27">
        <f>'Рейтинговая таблица организаций'!AC316</f>
        <v>98.5</v>
      </c>
      <c r="O314" s="23">
        <f>'Рейтинговая таблица организаций'!AH316</f>
        <v>20</v>
      </c>
      <c r="P314" s="24">
        <f>'Рейтинговая таблица организаций'!AI316</f>
        <v>60</v>
      </c>
      <c r="Q314" s="24">
        <f>'Рейтинговая таблица организаций'!AJ316</f>
        <v>87</v>
      </c>
      <c r="R314" s="27">
        <f>'Рейтинговая таблица организаций'!AK316</f>
        <v>56.1</v>
      </c>
      <c r="S314" s="23">
        <f>'Рейтинговая таблица организаций'!AR316</f>
        <v>97</v>
      </c>
      <c r="T314" s="23">
        <f>'Рейтинговая таблица организаций'!AS316</f>
        <v>100</v>
      </c>
      <c r="U314" s="23">
        <f>'Рейтинговая таблица организаций'!AT316</f>
        <v>97</v>
      </c>
      <c r="V314" s="27">
        <f>'Рейтинговая таблица организаций'!AU316</f>
        <v>98.2</v>
      </c>
      <c r="W314" s="23">
        <f>'Рейтинговая таблица организаций'!BB316</f>
        <v>98</v>
      </c>
      <c r="X314" s="23">
        <f>'Рейтинговая таблица организаций'!BC316</f>
        <v>100</v>
      </c>
      <c r="Y314" s="23">
        <f>'Рейтинговая таблица организаций'!BD316</f>
        <v>98</v>
      </c>
      <c r="Z314" s="27">
        <f>'Рейтинговая таблица организаций'!BE316</f>
        <v>98.4</v>
      </c>
      <c r="AA314" s="28">
        <f>'Рейтинговая таблица организаций'!BF316</f>
        <v>90.12</v>
      </c>
    </row>
    <row r="315" spans="1:27">
      <c r="A315" s="25">
        <f>'бланки '!D319</f>
        <v>316</v>
      </c>
      <c r="B315" s="25" t="str">
        <f>'Рейтинговая таблица организаций'!B317</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5" s="25">
        <f>'Рейтинговая таблица организаций'!M317</f>
        <v>100</v>
      </c>
      <c r="D315" s="25">
        <f>'Рейтинговая таблица организаций'!N317</f>
        <v>84</v>
      </c>
      <c r="E315" s="23">
        <f>'Рейтинговая таблица организаций'!Q317</f>
        <v>92</v>
      </c>
      <c r="F315" s="23">
        <f>'Рейтинговая таблица организаций'!R317</f>
        <v>100</v>
      </c>
      <c r="G315" s="23">
        <f>'Рейтинговая таблица организаций'!O317</f>
        <v>100</v>
      </c>
      <c r="H315" s="23">
        <f>'Рейтинговая таблица организаций'!P317</f>
        <v>97</v>
      </c>
      <c r="I315" s="23">
        <f>'Рейтинговая таблица организаций'!S317</f>
        <v>98</v>
      </c>
      <c r="J315" s="27">
        <f>'Рейтинговая таблица организаций'!T317</f>
        <v>96.8</v>
      </c>
      <c r="K315" s="23">
        <f>'Рейтинговая таблица организаций'!Z317</f>
        <v>100</v>
      </c>
      <c r="L315" s="23">
        <f t="shared" si="4"/>
        <v>98</v>
      </c>
      <c r="M315" s="23">
        <f>'Рейтинговая таблица организаций'!AB317</f>
        <v>96</v>
      </c>
      <c r="N315" s="27">
        <f>'Рейтинговая таблица организаций'!AC317</f>
        <v>98</v>
      </c>
      <c r="O315" s="23">
        <f>'Рейтинговая таблица организаций'!AH317</f>
        <v>0</v>
      </c>
      <c r="P315" s="24">
        <f>'Рейтинговая таблица организаций'!AI317</f>
        <v>60</v>
      </c>
      <c r="Q315" s="24">
        <f>'Рейтинговая таблица организаций'!AJ317</f>
        <v>100</v>
      </c>
      <c r="R315" s="27">
        <f>'Рейтинговая таблица организаций'!AK317</f>
        <v>54</v>
      </c>
      <c r="S315" s="23">
        <f>'Рейтинговая таблица организаций'!AR317</f>
        <v>96</v>
      </c>
      <c r="T315" s="23">
        <f>'Рейтинговая таблица организаций'!AS317</f>
        <v>100</v>
      </c>
      <c r="U315" s="23">
        <f>'Рейтинговая таблица организаций'!AT317</f>
        <v>100</v>
      </c>
      <c r="V315" s="27">
        <f>'Рейтинговая таблица организаций'!AU317</f>
        <v>98.4</v>
      </c>
      <c r="W315" s="23">
        <f>'Рейтинговая таблица организаций'!BB317</f>
        <v>98</v>
      </c>
      <c r="X315" s="23">
        <f>'Рейтинговая таблица организаций'!BC317</f>
        <v>98</v>
      </c>
      <c r="Y315" s="23">
        <f>'Рейтинговая таблица организаций'!BD317</f>
        <v>98</v>
      </c>
      <c r="Z315" s="27">
        <f>'Рейтинговая таблица организаций'!BE317</f>
        <v>98</v>
      </c>
      <c r="AA315" s="28">
        <f>'Рейтинговая таблица организаций'!BF317</f>
        <v>89.04</v>
      </c>
    </row>
    <row r="316" spans="1:27">
      <c r="A316" s="25">
        <f>'бланки '!D320</f>
        <v>317</v>
      </c>
      <c r="B316" s="25" t="str">
        <f>'Рейтинговая таблица организаций'!B318</f>
        <v>Муниципальное бюджетное общеобразовательное учреждение-Шатиловский лицей Новодеревеньковского района Орловской области</v>
      </c>
      <c r="C316" s="25">
        <f>'Рейтинговая таблица организаций'!M318</f>
        <v>100</v>
      </c>
      <c r="D316" s="25">
        <f>'Рейтинговая таблица организаций'!N318</f>
        <v>93</v>
      </c>
      <c r="E316" s="23">
        <f>'Рейтинговая таблица организаций'!Q318</f>
        <v>96</v>
      </c>
      <c r="F316" s="23">
        <f>'Рейтинговая таблица организаций'!R318</f>
        <v>100</v>
      </c>
      <c r="G316" s="23">
        <f>'Рейтинговая таблица организаций'!O318</f>
        <v>100</v>
      </c>
      <c r="H316" s="23">
        <f>'Рейтинговая таблица организаций'!P318</f>
        <v>99</v>
      </c>
      <c r="I316" s="23">
        <f>'Рейтинговая таблица организаций'!S318</f>
        <v>99</v>
      </c>
      <c r="J316" s="27">
        <f>'Рейтинговая таблица организаций'!T318</f>
        <v>98.4</v>
      </c>
      <c r="K316" s="23">
        <f>'Рейтинговая таблица организаций'!Z318</f>
        <v>100</v>
      </c>
      <c r="L316" s="23">
        <f t="shared" si="4"/>
        <v>99.5</v>
      </c>
      <c r="M316" s="23">
        <f>'Рейтинговая таблица организаций'!AB318</f>
        <v>99</v>
      </c>
      <c r="N316" s="27">
        <f>'Рейтинговая таблица организаций'!AC318</f>
        <v>99.5</v>
      </c>
      <c r="O316" s="23">
        <f>'Рейтинговая таблица организаций'!AH318</f>
        <v>80</v>
      </c>
      <c r="P316" s="24">
        <f>'Рейтинговая таблица организаций'!AI318</f>
        <v>100</v>
      </c>
      <c r="Q316" s="24">
        <f>'Рейтинговая таблица организаций'!AJ318</f>
        <v>100</v>
      </c>
      <c r="R316" s="27">
        <f>'Рейтинговая таблица организаций'!AK318</f>
        <v>94</v>
      </c>
      <c r="S316" s="23">
        <f>'Рейтинговая таблица организаций'!AR318</f>
        <v>100</v>
      </c>
      <c r="T316" s="23">
        <f>'Рейтинговая таблица организаций'!AS318</f>
        <v>100</v>
      </c>
      <c r="U316" s="23">
        <f>'Рейтинговая таблица организаций'!AT318</f>
        <v>100</v>
      </c>
      <c r="V316" s="27">
        <f>'Рейтинговая таблица организаций'!AU318</f>
        <v>100</v>
      </c>
      <c r="W316" s="23">
        <f>'Рейтинговая таблица организаций'!BB318</f>
        <v>99</v>
      </c>
      <c r="X316" s="23">
        <f>'Рейтинговая таблица организаций'!BC318</f>
        <v>99</v>
      </c>
      <c r="Y316" s="23">
        <f>'Рейтинговая таблица организаций'!BD318</f>
        <v>100</v>
      </c>
      <c r="Z316" s="27">
        <f>'Рейтинговая таблица организаций'!BE318</f>
        <v>99.5</v>
      </c>
      <c r="AA316" s="28">
        <f>'Рейтинговая таблица организаций'!BF318</f>
        <v>98.28</v>
      </c>
    </row>
    <row r="317" spans="1:27">
      <c r="A317" s="25">
        <f>'бланки '!D321</f>
        <v>318</v>
      </c>
      <c r="B317" s="25" t="str">
        <f>'Рейтинговая таблица организаций'!B319</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7" s="25">
        <f>'Рейтинговая таблица организаций'!M319</f>
        <v>100</v>
      </c>
      <c r="D317" s="25">
        <f>'Рейтинговая таблица организаций'!N319</f>
        <v>89</v>
      </c>
      <c r="E317" s="23">
        <f>'Рейтинговая таблица организаций'!Q319</f>
        <v>94</v>
      </c>
      <c r="F317" s="23">
        <f>'Рейтинговая таблица организаций'!R319</f>
        <v>90</v>
      </c>
      <c r="G317" s="23">
        <f>'Рейтинговая таблица организаций'!O319</f>
        <v>100</v>
      </c>
      <c r="H317" s="23">
        <f>'Рейтинговая таблица организаций'!P319</f>
        <v>100</v>
      </c>
      <c r="I317" s="23">
        <f>'Рейтинговая таблица организаций'!S319</f>
        <v>100</v>
      </c>
      <c r="J317" s="27">
        <f>'Рейтинговая таблица организаций'!T319</f>
        <v>95.2</v>
      </c>
      <c r="K317" s="23">
        <f>'Рейтинговая таблица организаций'!Z319</f>
        <v>100</v>
      </c>
      <c r="L317" s="23">
        <f t="shared" si="4"/>
        <v>100</v>
      </c>
      <c r="M317" s="23">
        <f>'Рейтинговая таблица организаций'!AB319</f>
        <v>100</v>
      </c>
      <c r="N317" s="27">
        <f>'Рейтинговая таблица организаций'!AC319</f>
        <v>100</v>
      </c>
      <c r="O317" s="23">
        <f>'Рейтинговая таблица организаций'!AH319</f>
        <v>0</v>
      </c>
      <c r="P317" s="24">
        <f>'Рейтинговая таблица организаций'!AI319</f>
        <v>60</v>
      </c>
      <c r="Q317" s="24">
        <f>'Рейтинговая таблица организаций'!AJ319</f>
        <v>100</v>
      </c>
      <c r="R317" s="27">
        <f>'Рейтинговая таблица организаций'!AK319</f>
        <v>54</v>
      </c>
      <c r="S317" s="23">
        <f>'Рейтинговая таблица организаций'!AR319</f>
        <v>100</v>
      </c>
      <c r="T317" s="23">
        <f>'Рейтинговая таблица организаций'!AS319</f>
        <v>100</v>
      </c>
      <c r="U317" s="23">
        <f>'Рейтинговая таблица организаций'!AT319</f>
        <v>100</v>
      </c>
      <c r="V317" s="27">
        <f>'Рейтинговая таблица организаций'!AU319</f>
        <v>100</v>
      </c>
      <c r="W317" s="23">
        <f>'Рейтинговая таблица организаций'!BB319</f>
        <v>100</v>
      </c>
      <c r="X317" s="23">
        <f>'Рейтинговая таблица организаций'!BC319</f>
        <v>100</v>
      </c>
      <c r="Y317" s="23">
        <f>'Рейтинговая таблица организаций'!BD319</f>
        <v>100</v>
      </c>
      <c r="Z317" s="27">
        <f>'Рейтинговая таблица организаций'!BE319</f>
        <v>100</v>
      </c>
      <c r="AA317" s="28">
        <f>'Рейтинговая таблица организаций'!BF319</f>
        <v>89.84</v>
      </c>
    </row>
    <row r="318" spans="1:27">
      <c r="A318" s="25">
        <f>'бланки '!D322</f>
        <v>319</v>
      </c>
      <c r="B318" s="25" t="str">
        <f>'Рейтинговая таблица организаций'!B320</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18" s="25">
        <f>'Рейтинговая таблица организаций'!M320</f>
        <v>100</v>
      </c>
      <c r="D318" s="25">
        <f>'Рейтинговая таблица организаций'!N320</f>
        <v>98</v>
      </c>
      <c r="E318" s="23">
        <f>'Рейтинговая таблица организаций'!Q320</f>
        <v>99</v>
      </c>
      <c r="F318" s="23">
        <f>'Рейтинговая таблица организаций'!R320</f>
        <v>100</v>
      </c>
      <c r="G318" s="23">
        <f>'Рейтинговая таблица организаций'!O320</f>
        <v>100</v>
      </c>
      <c r="H318" s="23">
        <f>'Рейтинговая таблица организаций'!P320</f>
        <v>100</v>
      </c>
      <c r="I318" s="23">
        <f>'Рейтинговая таблица организаций'!S320</f>
        <v>100</v>
      </c>
      <c r="J318" s="27">
        <f>'Рейтинговая таблица организаций'!T320</f>
        <v>99.7</v>
      </c>
      <c r="K318" s="23">
        <f>'Рейтинговая таблица организаций'!Z320</f>
        <v>100</v>
      </c>
      <c r="L318" s="23">
        <f t="shared" si="4"/>
        <v>98.5</v>
      </c>
      <c r="M318" s="23">
        <f>'Рейтинговая таблица организаций'!AB320</f>
        <v>97</v>
      </c>
      <c r="N318" s="27">
        <f>'Рейтинговая таблица организаций'!AC320</f>
        <v>98.5</v>
      </c>
      <c r="O318" s="23">
        <f>'Рейтинговая таблица организаций'!AH320</f>
        <v>0</v>
      </c>
      <c r="P318" s="24">
        <f>'Рейтинговая таблица организаций'!AI320</f>
        <v>60</v>
      </c>
      <c r="Q318" s="24">
        <f>'Рейтинговая таблица организаций'!AJ320</f>
        <v>92</v>
      </c>
      <c r="R318" s="27">
        <f>'Рейтинговая таблица организаций'!AK320</f>
        <v>51.6</v>
      </c>
      <c r="S318" s="23">
        <f>'Рейтинговая таблица организаций'!AR320</f>
        <v>100</v>
      </c>
      <c r="T318" s="23">
        <f>'Рейтинговая таблица организаций'!AS320</f>
        <v>100</v>
      </c>
      <c r="U318" s="23">
        <f>'Рейтинговая таблица организаций'!AT320</f>
        <v>97</v>
      </c>
      <c r="V318" s="27">
        <f>'Рейтинговая таблица организаций'!AU320</f>
        <v>99.4</v>
      </c>
      <c r="W318" s="23">
        <f>'Рейтинговая таблица организаций'!BB320</f>
        <v>97</v>
      </c>
      <c r="X318" s="23">
        <f>'Рейтинговая таблица организаций'!BC320</f>
        <v>100</v>
      </c>
      <c r="Y318" s="23">
        <f>'Рейтинговая таблица организаций'!BD320</f>
        <v>100</v>
      </c>
      <c r="Z318" s="27">
        <f>'Рейтинговая таблица организаций'!BE320</f>
        <v>99.1</v>
      </c>
      <c r="AA318" s="28">
        <f>'Рейтинговая таблица организаций'!BF320</f>
        <v>89.66</v>
      </c>
    </row>
    <row r="319" spans="1:27">
      <c r="A319" s="25">
        <f>'бланки '!D323</f>
        <v>320</v>
      </c>
      <c r="B319" s="25" t="str">
        <f>'Рейтинговая таблица организаций'!B321</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19" s="25">
        <f>'Рейтинговая таблица организаций'!M321</f>
        <v>100</v>
      </c>
      <c r="D319" s="25">
        <f>'Рейтинговая таблица организаций'!N321</f>
        <v>100</v>
      </c>
      <c r="E319" s="23">
        <f>'Рейтинговая таблица организаций'!Q321</f>
        <v>100</v>
      </c>
      <c r="F319" s="23">
        <f>'Рейтинговая таблица организаций'!R321</f>
        <v>100</v>
      </c>
      <c r="G319" s="23">
        <f>'Рейтинговая таблица организаций'!O321</f>
        <v>99</v>
      </c>
      <c r="H319" s="23">
        <f>'Рейтинговая таблица организаций'!P321</f>
        <v>97</v>
      </c>
      <c r="I319" s="23">
        <f>'Рейтинговая таблица организаций'!S321</f>
        <v>98</v>
      </c>
      <c r="J319" s="27">
        <f>'Рейтинговая таблица организаций'!T321</f>
        <v>99.2</v>
      </c>
      <c r="K319" s="23">
        <f>'Рейтинговая таблица организаций'!Z321</f>
        <v>100</v>
      </c>
      <c r="L319" s="23">
        <f t="shared" si="4"/>
        <v>99</v>
      </c>
      <c r="M319" s="23">
        <f>'Рейтинговая таблица организаций'!AB321</f>
        <v>98</v>
      </c>
      <c r="N319" s="27">
        <f>'Рейтинговая таблица организаций'!AC321</f>
        <v>99</v>
      </c>
      <c r="O319" s="23">
        <f>'Рейтинговая таблица организаций'!AH321</f>
        <v>100</v>
      </c>
      <c r="P319" s="24">
        <f>'Рейтинговая таблица организаций'!AI321</f>
        <v>60</v>
      </c>
      <c r="Q319" s="24">
        <f>'Рейтинговая таблица организаций'!AJ321</f>
        <v>96</v>
      </c>
      <c r="R319" s="27">
        <f>'Рейтинговая таблица организаций'!AK321</f>
        <v>82.8</v>
      </c>
      <c r="S319" s="23">
        <f>'Рейтинговая таблица организаций'!AR321</f>
        <v>100</v>
      </c>
      <c r="T319" s="23">
        <f>'Рейтинговая таблица организаций'!AS321</f>
        <v>97</v>
      </c>
      <c r="U319" s="23">
        <f>'Рейтинговая таблица организаций'!AT321</f>
        <v>99</v>
      </c>
      <c r="V319" s="27">
        <f>'Рейтинговая таблица организаций'!AU321</f>
        <v>98.6</v>
      </c>
      <c r="W319" s="23">
        <f>'Рейтинговая таблица организаций'!BB321</f>
        <v>96</v>
      </c>
      <c r="X319" s="23">
        <f>'Рейтинговая таблица организаций'!BC321</f>
        <v>98</v>
      </c>
      <c r="Y319" s="23">
        <f>'Рейтинговая таблица организаций'!BD321</f>
        <v>97</v>
      </c>
      <c r="Z319" s="27">
        <f>'Рейтинговая таблица организаций'!BE321</f>
        <v>96.9</v>
      </c>
      <c r="AA319" s="28">
        <f>'Рейтинговая таблица организаций'!BF321</f>
        <v>95.3</v>
      </c>
    </row>
    <row r="320" spans="1:27">
      <c r="A320" s="25">
        <f>'бланки '!D324</f>
        <v>321</v>
      </c>
      <c r="B320" s="25" t="str">
        <f>'Рейтинговая таблица организаций'!B322</f>
        <v>Муниципальное бюджетное общеобразовательное учреждение «Навлинская средняя общеобразовательная школа» Шаблыкинского района Орловской области</v>
      </c>
      <c r="C320" s="25">
        <f>'Рейтинговая таблица организаций'!M322</f>
        <v>100</v>
      </c>
      <c r="D320" s="25">
        <f>'Рейтинговая таблица организаций'!N322</f>
        <v>77</v>
      </c>
      <c r="E320" s="23">
        <f>'Рейтинговая таблица организаций'!Q322</f>
        <v>88</v>
      </c>
      <c r="F320" s="23">
        <f>'Рейтинговая таблица организаций'!R322</f>
        <v>90</v>
      </c>
      <c r="G320" s="23">
        <f>'Рейтинговая таблица организаций'!O322</f>
        <v>100</v>
      </c>
      <c r="H320" s="23">
        <f>'Рейтинговая таблица организаций'!P322</f>
        <v>100</v>
      </c>
      <c r="I320" s="23">
        <f>'Рейтинговая таблица организаций'!S322</f>
        <v>100</v>
      </c>
      <c r="J320" s="27">
        <f>'Рейтинговая таблица организаций'!T322</f>
        <v>93.4</v>
      </c>
      <c r="K320" s="23">
        <f>'Рейтинговая таблица организаций'!Z322</f>
        <v>100</v>
      </c>
      <c r="L320" s="23">
        <f t="shared" si="4"/>
        <v>99.5</v>
      </c>
      <c r="M320" s="23">
        <f>'Рейтинговая таблица организаций'!AB322</f>
        <v>99</v>
      </c>
      <c r="N320" s="27">
        <f>'Рейтинговая таблица организаций'!AC322</f>
        <v>99.5</v>
      </c>
      <c r="O320" s="23">
        <f>'Рейтинговая таблица организаций'!AH322</f>
        <v>0</v>
      </c>
      <c r="P320" s="24">
        <f>'Рейтинговая таблица организаций'!AI322</f>
        <v>60</v>
      </c>
      <c r="Q320" s="24">
        <f>'Рейтинговая таблица организаций'!AJ322</f>
        <v>100</v>
      </c>
      <c r="R320" s="27">
        <f>'Рейтинговая таблица организаций'!AK322</f>
        <v>54</v>
      </c>
      <c r="S320" s="23">
        <f>'Рейтинговая таблица организаций'!AR322</f>
        <v>99</v>
      </c>
      <c r="T320" s="23">
        <f>'Рейтинговая таблица организаций'!AS322</f>
        <v>97</v>
      </c>
      <c r="U320" s="23">
        <f>'Рейтинговая таблица организаций'!AT322</f>
        <v>100</v>
      </c>
      <c r="V320" s="27">
        <f>'Рейтинговая таблица организаций'!AU322</f>
        <v>98.4</v>
      </c>
      <c r="W320" s="23">
        <f>'Рейтинговая таблица организаций'!BB322</f>
        <v>99</v>
      </c>
      <c r="X320" s="23">
        <f>'Рейтинговая таблица организаций'!BC322</f>
        <v>100</v>
      </c>
      <c r="Y320" s="23">
        <f>'Рейтинговая таблица организаций'!BD322</f>
        <v>100</v>
      </c>
      <c r="Z320" s="27">
        <f>'Рейтинговая таблица организаций'!BE322</f>
        <v>99.7</v>
      </c>
      <c r="AA320" s="28">
        <f>'Рейтинговая таблица организаций'!BF322</f>
        <v>89</v>
      </c>
    </row>
    <row r="321" spans="1:27">
      <c r="A321" s="25">
        <f>'бланки '!D325</f>
        <v>322</v>
      </c>
      <c r="B321" s="25" t="str">
        <f>'Рейтинговая таблица организаций'!B323</f>
        <v>Муниципальное бюджетное общеобразовательное учреждение «Титовская основная общеобразовательная школа» Шаблыкинского района Орловской области</v>
      </c>
      <c r="C321" s="25">
        <f>'Рейтинговая таблица организаций'!M323</f>
        <v>100</v>
      </c>
      <c r="D321" s="25">
        <f>'Рейтинговая таблица организаций'!N323</f>
        <v>77</v>
      </c>
      <c r="E321" s="23">
        <f>'Рейтинговая таблица организаций'!Q323</f>
        <v>88</v>
      </c>
      <c r="F321" s="23">
        <f>'Рейтинговая таблица организаций'!R323</f>
        <v>90</v>
      </c>
      <c r="G321" s="23">
        <f>'Рейтинговая таблица организаций'!O323</f>
        <v>100</v>
      </c>
      <c r="H321" s="23">
        <f>'Рейтинговая таблица организаций'!P323</f>
        <v>100</v>
      </c>
      <c r="I321" s="23">
        <f>'Рейтинговая таблица организаций'!S323</f>
        <v>100</v>
      </c>
      <c r="J321" s="27">
        <f>'Рейтинговая таблица организаций'!T323</f>
        <v>93.4</v>
      </c>
      <c r="K321" s="23">
        <f>'Рейтинговая таблица организаций'!Z323</f>
        <v>100</v>
      </c>
      <c r="L321" s="23">
        <f t="shared" si="4"/>
        <v>100</v>
      </c>
      <c r="M321" s="23">
        <f>'Рейтинговая таблица организаций'!AB323</f>
        <v>100</v>
      </c>
      <c r="N321" s="27">
        <f>'Рейтинговая таблица организаций'!AC323</f>
        <v>100</v>
      </c>
      <c r="O321" s="23">
        <f>'Рейтинговая таблица организаций'!AH323</f>
        <v>0</v>
      </c>
      <c r="P321" s="24">
        <f>'Рейтинговая таблица организаций'!AI323</f>
        <v>40</v>
      </c>
      <c r="Q321" s="24">
        <f>'Рейтинговая таблица организаций'!AJ323</f>
        <v>100</v>
      </c>
      <c r="R321" s="27">
        <f>'Рейтинговая таблица организаций'!AK323</f>
        <v>46</v>
      </c>
      <c r="S321" s="23">
        <f>'Рейтинговая таблица организаций'!AR323</f>
        <v>100</v>
      </c>
      <c r="T321" s="23">
        <f>'Рейтинговая таблица организаций'!AS323</f>
        <v>100</v>
      </c>
      <c r="U321" s="23">
        <f>'Рейтинговая таблица организаций'!AT323</f>
        <v>100</v>
      </c>
      <c r="V321" s="27">
        <f>'Рейтинговая таблица организаций'!AU323</f>
        <v>100</v>
      </c>
      <c r="W321" s="23">
        <f>'Рейтинговая таблица организаций'!BB323</f>
        <v>100</v>
      </c>
      <c r="X321" s="23">
        <f>'Рейтинговая таблица организаций'!BC323</f>
        <v>100</v>
      </c>
      <c r="Y321" s="23">
        <f>'Рейтинговая таблица организаций'!BD323</f>
        <v>100</v>
      </c>
      <c r="Z321" s="27">
        <f>'Рейтинговая таблица организаций'!BE323</f>
        <v>100</v>
      </c>
      <c r="AA321" s="28">
        <f>'Рейтинговая таблица организаций'!BF323</f>
        <v>87.88</v>
      </c>
    </row>
    <row r="322" spans="1:27">
      <c r="A322" s="25">
        <f>'бланки '!D326</f>
        <v>323</v>
      </c>
      <c r="B322" s="25" t="str">
        <f>'Рейтинговая таблица организаций'!B324</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2" s="25">
        <f>'Рейтинговая таблица организаций'!M324</f>
        <v>100</v>
      </c>
      <c r="D322" s="25">
        <f>'Рейтинговая таблица организаций'!N324</f>
        <v>100</v>
      </c>
      <c r="E322" s="23">
        <f>'Рейтинговая таблица организаций'!Q324</f>
        <v>100</v>
      </c>
      <c r="F322" s="23">
        <f>'Рейтинговая таблица организаций'!R324</f>
        <v>100</v>
      </c>
      <c r="G322" s="23">
        <f>'Рейтинговая таблица организаций'!O324</f>
        <v>100</v>
      </c>
      <c r="H322" s="23">
        <f>'Рейтинговая таблица организаций'!P324</f>
        <v>100</v>
      </c>
      <c r="I322" s="23">
        <f>'Рейтинговая таблица организаций'!S324</f>
        <v>100</v>
      </c>
      <c r="J322" s="27">
        <f>'Рейтинговая таблица организаций'!T324</f>
        <v>100</v>
      </c>
      <c r="K322" s="23">
        <f>'Рейтинговая таблица организаций'!Z324</f>
        <v>100</v>
      </c>
      <c r="L322" s="23">
        <f t="shared" si="4"/>
        <v>98.5</v>
      </c>
      <c r="M322" s="23">
        <f>'Рейтинговая таблица организаций'!AB324</f>
        <v>97</v>
      </c>
      <c r="N322" s="27">
        <f>'Рейтинговая таблица организаций'!AC324</f>
        <v>98.5</v>
      </c>
      <c r="O322" s="23">
        <f>'Рейтинговая таблица организаций'!AH324</f>
        <v>20</v>
      </c>
      <c r="P322" s="24">
        <f>'Рейтинговая таблица организаций'!AI324</f>
        <v>60</v>
      </c>
      <c r="Q322" s="24">
        <f>'Рейтинговая таблица организаций'!AJ324</f>
        <v>86</v>
      </c>
      <c r="R322" s="27">
        <f>'Рейтинговая таблица организаций'!AK324</f>
        <v>55.8</v>
      </c>
      <c r="S322" s="23">
        <f>'Рейтинговая таблица организаций'!AR324</f>
        <v>100</v>
      </c>
      <c r="T322" s="23">
        <f>'Рейтинговая таблица организаций'!AS324</f>
        <v>97</v>
      </c>
      <c r="U322" s="23">
        <f>'Рейтинговая таблица организаций'!AT324</f>
        <v>100</v>
      </c>
      <c r="V322" s="27">
        <f>'Рейтинговая таблица организаций'!AU324</f>
        <v>98.8</v>
      </c>
      <c r="W322" s="23">
        <f>'Рейтинговая таблица организаций'!BB324</f>
        <v>100</v>
      </c>
      <c r="X322" s="23">
        <f>'Рейтинговая таблица организаций'!BC324</f>
        <v>97</v>
      </c>
      <c r="Y322" s="23">
        <f>'Рейтинговая таблица организаций'!BD324</f>
        <v>97</v>
      </c>
      <c r="Z322" s="27">
        <f>'Рейтинговая таблица организаций'!BE324</f>
        <v>97.9</v>
      </c>
      <c r="AA322" s="28">
        <f>'Рейтинговая таблица организаций'!BF324</f>
        <v>90.2</v>
      </c>
    </row>
    <row r="323" spans="1:27">
      <c r="A323" s="25">
        <f>'бланки '!D327</f>
        <v>324</v>
      </c>
      <c r="B323" s="25" t="str">
        <f>'Рейтинговая таблица организаций'!B325</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3" s="25">
        <f>'Рейтинговая таблица организаций'!M325</f>
        <v>100</v>
      </c>
      <c r="D323" s="25">
        <f>'Рейтинговая таблица организаций'!N325</f>
        <v>82</v>
      </c>
      <c r="E323" s="23">
        <f>'Рейтинговая таблица организаций'!Q325</f>
        <v>91</v>
      </c>
      <c r="F323" s="23">
        <f>'Рейтинговая таблица организаций'!R325</f>
        <v>100</v>
      </c>
      <c r="G323" s="23">
        <f>'Рейтинговая таблица организаций'!O325</f>
        <v>100</v>
      </c>
      <c r="H323" s="23">
        <f>'Рейтинговая таблица организаций'!P325</f>
        <v>100</v>
      </c>
      <c r="I323" s="23">
        <f>'Рейтинговая таблица организаций'!S325</f>
        <v>100</v>
      </c>
      <c r="J323" s="27">
        <f>'Рейтинговая таблица организаций'!T325</f>
        <v>97.3</v>
      </c>
      <c r="K323" s="23">
        <f>'Рейтинговая таблица организаций'!Z325</f>
        <v>100</v>
      </c>
      <c r="L323" s="23">
        <f t="shared" ref="L323:L333" si="5">N323</f>
        <v>100</v>
      </c>
      <c r="M323" s="23">
        <f>'Рейтинговая таблица организаций'!AB325</f>
        <v>100</v>
      </c>
      <c r="N323" s="27">
        <f>'Рейтинговая таблица организаций'!AC325</f>
        <v>100</v>
      </c>
      <c r="O323" s="23">
        <f>'Рейтинговая таблица организаций'!AH325</f>
        <v>20</v>
      </c>
      <c r="P323" s="24">
        <f>'Рейтинговая таблица организаций'!AI325</f>
        <v>60</v>
      </c>
      <c r="Q323" s="24">
        <f>'Рейтинговая таблица организаций'!AJ325</f>
        <v>100</v>
      </c>
      <c r="R323" s="27">
        <f>'Рейтинговая таблица организаций'!AK325</f>
        <v>60</v>
      </c>
      <c r="S323" s="23">
        <f>'Рейтинговая таблица организаций'!AR325</f>
        <v>100</v>
      </c>
      <c r="T323" s="23">
        <f>'Рейтинговая таблица организаций'!AS325</f>
        <v>100</v>
      </c>
      <c r="U323" s="23">
        <f>'Рейтинговая таблица организаций'!AT325</f>
        <v>100</v>
      </c>
      <c r="V323" s="27">
        <f>'Рейтинговая таблица организаций'!AU325</f>
        <v>100</v>
      </c>
      <c r="W323" s="23">
        <f>'Рейтинговая таблица организаций'!BB325</f>
        <v>100</v>
      </c>
      <c r="X323" s="23">
        <f>'Рейтинговая таблица организаций'!BC325</f>
        <v>100</v>
      </c>
      <c r="Y323" s="23">
        <f>'Рейтинговая таблица организаций'!BD325</f>
        <v>100</v>
      </c>
      <c r="Z323" s="27">
        <f>'Рейтинговая таблица организаций'!BE325</f>
        <v>100</v>
      </c>
      <c r="AA323" s="28">
        <f>'Рейтинговая таблица организаций'!BF325</f>
        <v>91.460000000000008</v>
      </c>
    </row>
    <row r="324" spans="1:27">
      <c r="A324" s="25">
        <f>'бланки '!D328</f>
        <v>325</v>
      </c>
      <c r="B324" s="25" t="str">
        <f>'Рейтинговая таблица организаций'!B326</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4" s="25">
        <f>'Рейтинговая таблица организаций'!M326</f>
        <v>100</v>
      </c>
      <c r="D324" s="25">
        <f>'Рейтинговая таблица организаций'!N326</f>
        <v>97</v>
      </c>
      <c r="E324" s="23">
        <f>'Рейтинговая таблица организаций'!Q326</f>
        <v>98</v>
      </c>
      <c r="F324" s="23">
        <f>'Рейтинговая таблица организаций'!R326</f>
        <v>100</v>
      </c>
      <c r="G324" s="23">
        <f>'Рейтинговая таблица организаций'!O326</f>
        <v>97</v>
      </c>
      <c r="H324" s="23">
        <f>'Рейтинговая таблица организаций'!P326</f>
        <v>99</v>
      </c>
      <c r="I324" s="23">
        <f>'Рейтинговая таблица организаций'!S326</f>
        <v>98</v>
      </c>
      <c r="J324" s="27">
        <f>'Рейтинговая таблица организаций'!T326</f>
        <v>98.6</v>
      </c>
      <c r="K324" s="23">
        <f>'Рейтинговая таблица организаций'!Z326</f>
        <v>100</v>
      </c>
      <c r="L324" s="23">
        <f t="shared" si="5"/>
        <v>100</v>
      </c>
      <c r="M324" s="23">
        <f>'Рейтинговая таблица организаций'!AB326</f>
        <v>100</v>
      </c>
      <c r="N324" s="27">
        <f>'Рейтинговая таблица организаций'!AC326</f>
        <v>100</v>
      </c>
      <c r="O324" s="23">
        <f>'Рейтинговая таблица организаций'!AH326</f>
        <v>40</v>
      </c>
      <c r="P324" s="24">
        <f>'Рейтинговая таблица организаций'!AI326</f>
        <v>60</v>
      </c>
      <c r="Q324" s="24">
        <f>'Рейтинговая таблица организаций'!AJ326</f>
        <v>100</v>
      </c>
      <c r="R324" s="27">
        <f>'Рейтинговая таблица организаций'!AK326</f>
        <v>66</v>
      </c>
      <c r="S324" s="23">
        <f>'Рейтинговая таблица организаций'!AR326</f>
        <v>99</v>
      </c>
      <c r="T324" s="23">
        <f>'Рейтинговая таблица организаций'!AS326</f>
        <v>100</v>
      </c>
      <c r="U324" s="23">
        <f>'Рейтинговая таблица организаций'!AT326</f>
        <v>97</v>
      </c>
      <c r="V324" s="27">
        <f>'Рейтинговая таблица организаций'!AU326</f>
        <v>99</v>
      </c>
      <c r="W324" s="23">
        <f>'Рейтинговая таблица организаций'!BB326</f>
        <v>99</v>
      </c>
      <c r="X324" s="23">
        <f>'Рейтинговая таблица организаций'!BC326</f>
        <v>97</v>
      </c>
      <c r="Y324" s="23">
        <f>'Рейтинговая таблица организаций'!BD326</f>
        <v>99</v>
      </c>
      <c r="Z324" s="27">
        <f>'Рейтинговая таблица организаций'!BE326</f>
        <v>98.6</v>
      </c>
      <c r="AA324" s="28">
        <f>'Рейтинговая таблица организаций'!BF326</f>
        <v>92.440000000000012</v>
      </c>
    </row>
    <row r="325" spans="1:27">
      <c r="A325" s="25">
        <f>'бланки '!D329</f>
        <v>326</v>
      </c>
      <c r="B325" s="25" t="str">
        <f>'Рейтинговая таблица организаций'!B327</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5" s="25">
        <f>'Рейтинговая таблица организаций'!M327</f>
        <v>100</v>
      </c>
      <c r="D325" s="25">
        <f>'Рейтинговая таблица организаций'!N327</f>
        <v>94</v>
      </c>
      <c r="E325" s="23">
        <f>'Рейтинговая таблица организаций'!Q327</f>
        <v>97</v>
      </c>
      <c r="F325" s="23">
        <f>'Рейтинговая таблица организаций'!R327</f>
        <v>100</v>
      </c>
      <c r="G325" s="23">
        <f>'Рейтинговая таблица организаций'!O327</f>
        <v>100</v>
      </c>
      <c r="H325" s="23">
        <f>'Рейтинговая таблица организаций'!P327</f>
        <v>97</v>
      </c>
      <c r="I325" s="23">
        <f>'Рейтинговая таблица организаций'!S327</f>
        <v>98</v>
      </c>
      <c r="J325" s="27">
        <f>'Рейтинговая таблица организаций'!T327</f>
        <v>98.3</v>
      </c>
      <c r="K325" s="23">
        <f>'Рейтинговая таблица организаций'!Z327</f>
        <v>100</v>
      </c>
      <c r="L325" s="23">
        <f t="shared" si="5"/>
        <v>100</v>
      </c>
      <c r="M325" s="23">
        <f>'Рейтинговая таблица организаций'!AB327</f>
        <v>100</v>
      </c>
      <c r="N325" s="27">
        <f>'Рейтинговая таблица организаций'!AC327</f>
        <v>100</v>
      </c>
      <c r="O325" s="23">
        <f>'Рейтинговая таблица организаций'!AH327</f>
        <v>20</v>
      </c>
      <c r="P325" s="24">
        <f>'Рейтинговая таблица организаций'!AI327</f>
        <v>60</v>
      </c>
      <c r="Q325" s="24">
        <f>'Рейтинговая таблица организаций'!AJ327</f>
        <v>100</v>
      </c>
      <c r="R325" s="27">
        <f>'Рейтинговая таблица организаций'!AK327</f>
        <v>60</v>
      </c>
      <c r="S325" s="23">
        <f>'Рейтинговая таблица организаций'!AR327</f>
        <v>100</v>
      </c>
      <c r="T325" s="23">
        <f>'Рейтинговая таблица организаций'!AS327</f>
        <v>100</v>
      </c>
      <c r="U325" s="23">
        <f>'Рейтинговая таблица организаций'!AT327</f>
        <v>100</v>
      </c>
      <c r="V325" s="27">
        <f>'Рейтинговая таблица организаций'!AU327</f>
        <v>100</v>
      </c>
      <c r="W325" s="23">
        <f>'Рейтинговая таблица организаций'!BB327</f>
        <v>98</v>
      </c>
      <c r="X325" s="23">
        <f>'Рейтинговая таблица организаций'!BC327</f>
        <v>100</v>
      </c>
      <c r="Y325" s="23">
        <f>'Рейтинговая таблица организаций'!BD327</f>
        <v>98</v>
      </c>
      <c r="Z325" s="27">
        <f>'Рейтинговая таблица организаций'!BE327</f>
        <v>98.4</v>
      </c>
      <c r="AA325" s="28">
        <f>'Рейтинговая таблица организаций'!BF327</f>
        <v>91.34</v>
      </c>
    </row>
    <row r="326" spans="1:27">
      <c r="A326" s="25">
        <f>'бланки '!D330</f>
        <v>327</v>
      </c>
      <c r="B326" s="25" t="str">
        <f>'Рейтинговая таблица организаций'!B328</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6" s="25">
        <f>'Рейтинговая таблица организаций'!M328</f>
        <v>100</v>
      </c>
      <c r="D326" s="25">
        <f>'Рейтинговая таблица организаций'!N328</f>
        <v>98</v>
      </c>
      <c r="E326" s="23">
        <f>'Рейтинговая таблица организаций'!Q328</f>
        <v>99</v>
      </c>
      <c r="F326" s="23">
        <f>'Рейтинговая таблица организаций'!R328</f>
        <v>100</v>
      </c>
      <c r="G326" s="23">
        <f>'Рейтинговая таблица организаций'!O328</f>
        <v>100</v>
      </c>
      <c r="H326" s="23">
        <f>'Рейтинговая таблица организаций'!P328</f>
        <v>100</v>
      </c>
      <c r="I326" s="23">
        <f>'Рейтинговая таблица организаций'!S328</f>
        <v>100</v>
      </c>
      <c r="J326" s="27">
        <f>'Рейтинговая таблица организаций'!T328</f>
        <v>99.7</v>
      </c>
      <c r="K326" s="23">
        <f>'Рейтинговая таблица организаций'!Z328</f>
        <v>100</v>
      </c>
      <c r="L326" s="23">
        <f t="shared" si="5"/>
        <v>98</v>
      </c>
      <c r="M326" s="23">
        <f>'Рейтинговая таблица организаций'!AB328</f>
        <v>96</v>
      </c>
      <c r="N326" s="27">
        <f>'Рейтинговая таблица организаций'!AC328</f>
        <v>98</v>
      </c>
      <c r="O326" s="23">
        <f>'Рейтинговая таблица организаций'!AH328</f>
        <v>60</v>
      </c>
      <c r="P326" s="24">
        <f>'Рейтинговая таблица организаций'!AI328</f>
        <v>60</v>
      </c>
      <c r="Q326" s="24">
        <f>'Рейтинговая таблица организаций'!AJ328</f>
        <v>96</v>
      </c>
      <c r="R326" s="27">
        <f>'Рейтинговая таблица организаций'!AK328</f>
        <v>70.8</v>
      </c>
      <c r="S326" s="23">
        <f>'Рейтинговая таблица организаций'!AR328</f>
        <v>98</v>
      </c>
      <c r="T326" s="23">
        <f>'Рейтинговая таблица организаций'!AS328</f>
        <v>100</v>
      </c>
      <c r="U326" s="23">
        <f>'Рейтинговая таблица организаций'!AT328</f>
        <v>100</v>
      </c>
      <c r="V326" s="27">
        <f>'Рейтинговая таблица организаций'!AU328</f>
        <v>99.2</v>
      </c>
      <c r="W326" s="23">
        <f>'Рейтинговая таблица организаций'!BB328</f>
        <v>98</v>
      </c>
      <c r="X326" s="23">
        <f>'Рейтинговая таблица организаций'!BC328</f>
        <v>100</v>
      </c>
      <c r="Y326" s="23">
        <f>'Рейтинговая таблица организаций'!BD328</f>
        <v>98</v>
      </c>
      <c r="Z326" s="27">
        <f>'Рейтинговая таблица организаций'!BE328</f>
        <v>98.4</v>
      </c>
      <c r="AA326" s="28">
        <f>'Рейтинговая таблица организаций'!BF328</f>
        <v>93.22</v>
      </c>
    </row>
    <row r="327" spans="1:27">
      <c r="A327" s="25">
        <f>'бланки '!D331</f>
        <v>328</v>
      </c>
      <c r="B327" s="25" t="str">
        <f>'Рейтинговая таблица организаций'!B329</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7" s="25">
        <f>'Рейтинговая таблица организаций'!M329</f>
        <v>100</v>
      </c>
      <c r="D327" s="25">
        <f>'Рейтинговая таблица организаций'!N329</f>
        <v>98</v>
      </c>
      <c r="E327" s="23">
        <f>'Рейтинговая таблица организаций'!Q329</f>
        <v>99</v>
      </c>
      <c r="F327" s="23">
        <f>'Рейтинговая таблица организаций'!R329</f>
        <v>100</v>
      </c>
      <c r="G327" s="23">
        <f>'Рейтинговая таблица организаций'!O329</f>
        <v>100</v>
      </c>
      <c r="H327" s="23">
        <f>'Рейтинговая таблица организаций'!P329</f>
        <v>100</v>
      </c>
      <c r="I327" s="23">
        <f>'Рейтинговая таблица организаций'!S329</f>
        <v>100</v>
      </c>
      <c r="J327" s="27">
        <f>'Рейтинговая таблица организаций'!T329</f>
        <v>99.7</v>
      </c>
      <c r="K327" s="23">
        <f>'Рейтинговая таблица организаций'!Z329</f>
        <v>100</v>
      </c>
      <c r="L327" s="23">
        <f t="shared" si="5"/>
        <v>100</v>
      </c>
      <c r="M327" s="23">
        <f>'Рейтинговая таблица организаций'!AB329</f>
        <v>100</v>
      </c>
      <c r="N327" s="27">
        <f>'Рейтинговая таблица организаций'!AC329</f>
        <v>100</v>
      </c>
      <c r="O327" s="23">
        <f>'Рейтинговая таблица организаций'!AH329</f>
        <v>0</v>
      </c>
      <c r="P327" s="24">
        <f>'Рейтинговая таблица организаций'!AI329</f>
        <v>60</v>
      </c>
      <c r="Q327" s="24">
        <f>'Рейтинговая таблица организаций'!AJ329</f>
        <v>100</v>
      </c>
      <c r="R327" s="27">
        <f>'Рейтинговая таблица организаций'!AK329</f>
        <v>54</v>
      </c>
      <c r="S327" s="23">
        <f>'Рейтинговая таблица организаций'!AR329</f>
        <v>100</v>
      </c>
      <c r="T327" s="23">
        <f>'Рейтинговая таблица организаций'!AS329</f>
        <v>100</v>
      </c>
      <c r="U327" s="23">
        <f>'Рейтинговая таблица организаций'!AT329</f>
        <v>100</v>
      </c>
      <c r="V327" s="27">
        <f>'Рейтинговая таблица организаций'!AU329</f>
        <v>100</v>
      </c>
      <c r="W327" s="23">
        <f>'Рейтинговая таблица организаций'!BB329</f>
        <v>100</v>
      </c>
      <c r="X327" s="23">
        <f>'Рейтинговая таблица организаций'!BC329</f>
        <v>100</v>
      </c>
      <c r="Y327" s="23">
        <f>'Рейтинговая таблица организаций'!BD329</f>
        <v>100</v>
      </c>
      <c r="Z327" s="27">
        <f>'Рейтинговая таблица организаций'!BE329</f>
        <v>100</v>
      </c>
      <c r="AA327" s="28">
        <f>'Рейтинговая таблица организаций'!BF329</f>
        <v>90.74</v>
      </c>
    </row>
    <row r="328" spans="1:27">
      <c r="A328" s="25">
        <f>'бланки '!D332</f>
        <v>329</v>
      </c>
      <c r="B328" s="25" t="str">
        <f>'Рейтинговая таблица организаций'!B330</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28" s="25">
        <f>'Рейтинговая таблица организаций'!M330</f>
        <v>100</v>
      </c>
      <c r="D328" s="25">
        <f>'Рейтинговая таблица организаций'!N330</f>
        <v>74</v>
      </c>
      <c r="E328" s="23">
        <f>'Рейтинговая таблица организаций'!Q330</f>
        <v>87</v>
      </c>
      <c r="F328" s="23">
        <f>'Рейтинговая таблица организаций'!R330</f>
        <v>100</v>
      </c>
      <c r="G328" s="23">
        <f>'Рейтинговая таблица организаций'!O330</f>
        <v>100</v>
      </c>
      <c r="H328" s="23">
        <f>'Рейтинговая таблица организаций'!P330</f>
        <v>100</v>
      </c>
      <c r="I328" s="23">
        <f>'Рейтинговая таблица организаций'!S330</f>
        <v>100</v>
      </c>
      <c r="J328" s="27">
        <f>'Рейтинговая таблица организаций'!T330</f>
        <v>96.1</v>
      </c>
      <c r="K328" s="23">
        <f>'Рейтинговая таблица организаций'!Z330</f>
        <v>100</v>
      </c>
      <c r="L328" s="23">
        <f t="shared" si="5"/>
        <v>100</v>
      </c>
      <c r="M328" s="23">
        <f>'Рейтинговая таблица организаций'!AB330</f>
        <v>100</v>
      </c>
      <c r="N328" s="27">
        <f>'Рейтинговая таблица организаций'!AC330</f>
        <v>100</v>
      </c>
      <c r="O328" s="23">
        <f>'Рейтинговая таблица организаций'!AH330</f>
        <v>0</v>
      </c>
      <c r="P328" s="24">
        <f>'Рейтинговая таблица организаций'!AI330</f>
        <v>40</v>
      </c>
      <c r="Q328" s="24">
        <f>'Рейтинговая таблица организаций'!AJ330</f>
        <v>87</v>
      </c>
      <c r="R328" s="27">
        <f>'Рейтинговая таблица организаций'!AK330</f>
        <v>42.1</v>
      </c>
      <c r="S328" s="23">
        <f>'Рейтинговая таблица организаций'!AR330</f>
        <v>100</v>
      </c>
      <c r="T328" s="23">
        <f>'Рейтинговая таблица организаций'!AS330</f>
        <v>100</v>
      </c>
      <c r="U328" s="23">
        <f>'Рейтинговая таблица организаций'!AT330</f>
        <v>100</v>
      </c>
      <c r="V328" s="27">
        <f>'Рейтинговая таблица организаций'!AU330</f>
        <v>100</v>
      </c>
      <c r="W328" s="23">
        <f>'Рейтинговая таблица организаций'!BB330</f>
        <v>100</v>
      </c>
      <c r="X328" s="23">
        <f>'Рейтинговая таблица организаций'!BC330</f>
        <v>100</v>
      </c>
      <c r="Y328" s="23">
        <f>'Рейтинговая таблица организаций'!BD330</f>
        <v>100</v>
      </c>
      <c r="Z328" s="27">
        <f>'Рейтинговая таблица организаций'!BE330</f>
        <v>100</v>
      </c>
      <c r="AA328" s="28">
        <f>'Рейтинговая таблица организаций'!BF330</f>
        <v>87.64</v>
      </c>
    </row>
    <row r="329" spans="1:27">
      <c r="A329" s="25">
        <f>'бланки '!D333</f>
        <v>330</v>
      </c>
      <c r="B329" s="25" t="str">
        <f>'Рейтинговая таблица организаций'!B331</f>
        <v>Муниципальное бюджетное общеобразовательное учреждение «Оревская средняя общеобразовательная школа» Краснозоренского района Орловской области</v>
      </c>
      <c r="C329" s="25">
        <f>'Рейтинговая таблица организаций'!M331</f>
        <v>100</v>
      </c>
      <c r="D329" s="25">
        <f>'Рейтинговая таблица организаций'!N331</f>
        <v>93</v>
      </c>
      <c r="E329" s="23">
        <f>'Рейтинговая таблица организаций'!Q331</f>
        <v>96</v>
      </c>
      <c r="F329" s="23">
        <f>'Рейтинговая таблица организаций'!R331</f>
        <v>100</v>
      </c>
      <c r="G329" s="23">
        <f>'Рейтинговая таблица организаций'!O331</f>
        <v>100</v>
      </c>
      <c r="H329" s="23">
        <f>'Рейтинговая таблица организаций'!P331</f>
        <v>100</v>
      </c>
      <c r="I329" s="23">
        <f>'Рейтинговая таблица организаций'!S331</f>
        <v>100</v>
      </c>
      <c r="J329" s="27">
        <f>'Рейтинговая таблица организаций'!T331</f>
        <v>98.8</v>
      </c>
      <c r="K329" s="23">
        <f>'Рейтинговая таблица организаций'!Z331</f>
        <v>100</v>
      </c>
      <c r="L329" s="23">
        <f t="shared" si="5"/>
        <v>100</v>
      </c>
      <c r="M329" s="23">
        <f>'Рейтинговая таблица организаций'!AB331</f>
        <v>100</v>
      </c>
      <c r="N329" s="27">
        <f>'Рейтинговая таблица организаций'!AC331</f>
        <v>100</v>
      </c>
      <c r="O329" s="23">
        <f>'Рейтинговая таблица организаций'!AH331</f>
        <v>40</v>
      </c>
      <c r="P329" s="24">
        <f>'Рейтинговая таблица организаций'!AI331</f>
        <v>60</v>
      </c>
      <c r="Q329" s="24">
        <f>'Рейтинговая таблица организаций'!AJ331</f>
        <v>100</v>
      </c>
      <c r="R329" s="27">
        <f>'Рейтинговая таблица организаций'!AK331</f>
        <v>66</v>
      </c>
      <c r="S329" s="23">
        <f>'Рейтинговая таблица организаций'!AR331</f>
        <v>100</v>
      </c>
      <c r="T329" s="23">
        <f>'Рейтинговая таблица организаций'!AS331</f>
        <v>97</v>
      </c>
      <c r="U329" s="23">
        <f>'Рейтинговая таблица организаций'!AT331</f>
        <v>97</v>
      </c>
      <c r="V329" s="27">
        <f>'Рейтинговая таблица организаций'!AU331</f>
        <v>98.2</v>
      </c>
      <c r="W329" s="23">
        <f>'Рейтинговая таблица организаций'!BB331</f>
        <v>100</v>
      </c>
      <c r="X329" s="23">
        <f>'Рейтинговая таблица организаций'!BC331</f>
        <v>97</v>
      </c>
      <c r="Y329" s="23">
        <f>'Рейтинговая таблица организаций'!BD331</f>
        <v>100</v>
      </c>
      <c r="Z329" s="27">
        <f>'Рейтинговая таблица организаций'!BE331</f>
        <v>99.4</v>
      </c>
      <c r="AA329" s="28">
        <f>'Рейтинговая таблица организаций'!BF331</f>
        <v>92.47999999999999</v>
      </c>
    </row>
    <row r="330" spans="1:27">
      <c r="A330" s="25">
        <f>'бланки '!D334</f>
        <v>331</v>
      </c>
      <c r="B330" s="25" t="str">
        <f>'Рейтинговая таблица организаций'!B332</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0" s="25">
        <f>'Рейтинговая таблица организаций'!M332</f>
        <v>100</v>
      </c>
      <c r="D330" s="25">
        <f>'Рейтинговая таблица организаций'!N332</f>
        <v>90</v>
      </c>
      <c r="E330" s="23">
        <f>'Рейтинговая таблица организаций'!Q332</f>
        <v>95</v>
      </c>
      <c r="F330" s="23">
        <f>'Рейтинговая таблица организаций'!R332</f>
        <v>100</v>
      </c>
      <c r="G330" s="23">
        <f>'Рейтинговая таблица организаций'!O332</f>
        <v>97</v>
      </c>
      <c r="H330" s="23">
        <f>'Рейтинговая таблица организаций'!P332</f>
        <v>100</v>
      </c>
      <c r="I330" s="23">
        <f>'Рейтинговая таблица организаций'!S332</f>
        <v>98</v>
      </c>
      <c r="J330" s="27">
        <f>'Рейтинговая таблица организаций'!T332</f>
        <v>97.7</v>
      </c>
      <c r="K330" s="23">
        <f>'Рейтинговая таблица организаций'!Z332</f>
        <v>100</v>
      </c>
      <c r="L330" s="23">
        <f t="shared" si="5"/>
        <v>100</v>
      </c>
      <c r="M330" s="23">
        <f>'Рейтинговая таблица организаций'!AB332</f>
        <v>100</v>
      </c>
      <c r="N330" s="27">
        <f>'Рейтинговая таблица организаций'!AC332</f>
        <v>100</v>
      </c>
      <c r="O330" s="23">
        <f>'Рейтинговая таблица организаций'!AH332</f>
        <v>20</v>
      </c>
      <c r="P330" s="24">
        <f>'Рейтинговая таблица организаций'!AI332</f>
        <v>60</v>
      </c>
      <c r="Q330" s="24">
        <f>'Рейтинговая таблица организаций'!AJ332</f>
        <v>91</v>
      </c>
      <c r="R330" s="27">
        <f>'Рейтинговая таблица организаций'!AK332</f>
        <v>57.3</v>
      </c>
      <c r="S330" s="23">
        <f>'Рейтинговая таблица организаций'!AR332</f>
        <v>97</v>
      </c>
      <c r="T330" s="23">
        <f>'Рейтинговая таблица организаций'!AS332</f>
        <v>97</v>
      </c>
      <c r="U330" s="23">
        <f>'Рейтинговая таблица организаций'!AT332</f>
        <v>96</v>
      </c>
      <c r="V330" s="27">
        <f>'Рейтинговая таблица организаций'!AU332</f>
        <v>96.8</v>
      </c>
      <c r="W330" s="23">
        <f>'Рейтинговая таблица организаций'!BB332</f>
        <v>100</v>
      </c>
      <c r="X330" s="23">
        <f>'Рейтинговая таблица организаций'!BC332</f>
        <v>100</v>
      </c>
      <c r="Y330" s="23">
        <f>'Рейтинговая таблица организаций'!BD332</f>
        <v>100</v>
      </c>
      <c r="Z330" s="27">
        <f>'Рейтинговая таблица организаций'!BE332</f>
        <v>100</v>
      </c>
      <c r="AA330" s="28">
        <f>'Рейтинговая таблица организаций'!BF332</f>
        <v>90.36</v>
      </c>
    </row>
    <row r="331" spans="1:27">
      <c r="A331" s="25">
        <f>'бланки '!D335</f>
        <v>332</v>
      </c>
      <c r="B331" s="25" t="str">
        <f>'Рейтинговая таблица организаций'!B333</f>
        <v>Бюджетное общеобразовательное учреждение Орловской области «Мезенский лицей»</v>
      </c>
      <c r="C331" s="25">
        <f>'Рейтинговая таблица организаций'!M333</f>
        <v>100</v>
      </c>
      <c r="D331" s="25">
        <f>'Рейтинговая таблица организаций'!N333</f>
        <v>100</v>
      </c>
      <c r="E331" s="23">
        <f>'Рейтинговая таблица организаций'!Q333</f>
        <v>100</v>
      </c>
      <c r="F331" s="23">
        <f>'Рейтинговая таблица организаций'!R333</f>
        <v>90</v>
      </c>
      <c r="G331" s="23">
        <f>'Рейтинговая таблица организаций'!O333</f>
        <v>100</v>
      </c>
      <c r="H331" s="23">
        <f>'Рейтинговая таблица организаций'!P333</f>
        <v>98</v>
      </c>
      <c r="I331" s="23">
        <f>'Рейтинговая таблица организаций'!S333</f>
        <v>99</v>
      </c>
      <c r="J331" s="27">
        <f>'Рейтинговая таблица организаций'!T333</f>
        <v>96.6</v>
      </c>
      <c r="K331" s="23">
        <f>'Рейтинговая таблица организаций'!Z333</f>
        <v>100</v>
      </c>
      <c r="L331" s="23">
        <f t="shared" si="5"/>
        <v>100</v>
      </c>
      <c r="M331" s="23">
        <f>'Рейтинговая таблица организаций'!AB333</f>
        <v>100</v>
      </c>
      <c r="N331" s="27">
        <f>'Рейтинговая таблица организаций'!AC333</f>
        <v>100</v>
      </c>
      <c r="O331" s="23">
        <f>'Рейтинговая таблица организаций'!AH333</f>
        <v>40</v>
      </c>
      <c r="P331" s="24">
        <f>'Рейтинговая таблица организаций'!AI333</f>
        <v>60</v>
      </c>
      <c r="Q331" s="24">
        <f>'Рейтинговая таблица организаций'!AJ333</f>
        <v>95</v>
      </c>
      <c r="R331" s="27">
        <f>'Рейтинговая таблица организаций'!AK333</f>
        <v>64.5</v>
      </c>
      <c r="S331" s="23">
        <f>'Рейтинговая таблица организаций'!AR333</f>
        <v>99</v>
      </c>
      <c r="T331" s="23">
        <f>'Рейтинговая таблица организаций'!AS333</f>
        <v>99</v>
      </c>
      <c r="U331" s="23">
        <f>'Рейтинговая таблица организаций'!AT333</f>
        <v>97</v>
      </c>
      <c r="V331" s="27">
        <f>'Рейтинговая таблица организаций'!AU333</f>
        <v>98.6</v>
      </c>
      <c r="W331" s="23">
        <f>'Рейтинговая таблица организаций'!BB333</f>
        <v>98</v>
      </c>
      <c r="X331" s="23">
        <f>'Рейтинговая таблица организаций'!BC333</f>
        <v>99</v>
      </c>
      <c r="Y331" s="23">
        <f>'Рейтинговая таблица организаций'!BD333</f>
        <v>99</v>
      </c>
      <c r="Z331" s="27">
        <f>'Рейтинговая таблица организаций'!BE333</f>
        <v>98.7</v>
      </c>
      <c r="AA331" s="28">
        <f>'Рейтинговая таблица организаций'!BF333</f>
        <v>91.68</v>
      </c>
    </row>
    <row r="332" spans="1:27">
      <c r="A332" s="25">
        <v>331</v>
      </c>
      <c r="B332" s="25">
        <f>'Рейтинговая таблица организаций'!B334</f>
        <v>0</v>
      </c>
      <c r="C332" s="25">
        <f>'Рейтинговая таблица организаций'!M334</f>
        <v>0</v>
      </c>
      <c r="D332" s="25">
        <f>'Рейтинговая таблица организаций'!N334</f>
        <v>0</v>
      </c>
      <c r="E332" s="27">
        <f t="shared" ref="E332:Y332" si="6">AVERAGE(E2:E331)</f>
        <v>95.536363636363632</v>
      </c>
      <c r="F332" s="27">
        <f t="shared" si="6"/>
        <v>98.575757575757578</v>
      </c>
      <c r="G332" s="23">
        <f>'Рейтинговая таблица организаций'!O334</f>
        <v>0</v>
      </c>
      <c r="H332" s="23">
        <f>'Рейтинговая таблица организаций'!P334</f>
        <v>0</v>
      </c>
      <c r="I332" s="27">
        <f t="shared" si="6"/>
        <v>99.057575757575762</v>
      </c>
      <c r="J332" s="27">
        <f t="shared" si="6"/>
        <v>97.856666666666698</v>
      </c>
      <c r="K332" s="27">
        <f t="shared" si="6"/>
        <v>100</v>
      </c>
      <c r="L332" s="23">
        <f t="shared" si="5"/>
        <v>99.290909090909096</v>
      </c>
      <c r="M332" s="27">
        <f t="shared" si="6"/>
        <v>98.581818181818178</v>
      </c>
      <c r="N332" s="27">
        <f t="shared" si="6"/>
        <v>99.290909090909096</v>
      </c>
      <c r="O332" s="27">
        <f t="shared" si="6"/>
        <v>25.454545454545453</v>
      </c>
      <c r="P332" s="27">
        <f t="shared" si="6"/>
        <v>67.090909090909093</v>
      </c>
      <c r="Q332" s="27">
        <f t="shared" si="6"/>
        <v>96.233333333333334</v>
      </c>
      <c r="R332" s="27">
        <f t="shared" si="6"/>
        <v>63.34272727272721</v>
      </c>
      <c r="S332" s="27">
        <f t="shared" si="6"/>
        <v>98.696969696969703</v>
      </c>
      <c r="T332" s="27">
        <f t="shared" si="6"/>
        <v>98.818181818181813</v>
      </c>
      <c r="U332" s="27">
        <f t="shared" si="6"/>
        <v>98.706060606060603</v>
      </c>
      <c r="V332" s="27">
        <f t="shared" si="6"/>
        <v>98.747272727272744</v>
      </c>
      <c r="W332" s="27">
        <f t="shared" si="6"/>
        <v>98.75151515151515</v>
      </c>
      <c r="X332" s="27">
        <f t="shared" si="6"/>
        <v>98.86363636363636</v>
      </c>
      <c r="Y332" s="27">
        <f t="shared" si="6"/>
        <v>98.903030303030306</v>
      </c>
      <c r="Z332" s="27">
        <f>AVERAGE(Z2:Z331)</f>
        <v>98.849696969696978</v>
      </c>
      <c r="AA332" s="28">
        <f>AVERAGE(AA2:AA331)</f>
        <v>91.617454545454507</v>
      </c>
    </row>
    <row r="333" spans="1:27">
      <c r="A333" s="25">
        <v>332</v>
      </c>
      <c r="B333" s="25">
        <f>'Рейтинговая таблица организаций'!B335</f>
        <v>0</v>
      </c>
      <c r="C333" s="25">
        <f>'Рейтинговая таблица организаций'!M335</f>
        <v>0</v>
      </c>
      <c r="D333" s="25">
        <f>'Рейтинговая таблица организаций'!N335</f>
        <v>0</v>
      </c>
      <c r="E333" s="23">
        <f>'Рейтинговая таблица организаций'!Q335</f>
        <v>0</v>
      </c>
      <c r="F333" s="23">
        <f>'Рейтинговая таблица организаций'!R335</f>
        <v>0</v>
      </c>
      <c r="G333" s="23">
        <f>'Рейтинговая таблица организаций'!O335</f>
        <v>0</v>
      </c>
      <c r="H333" s="23">
        <f>'Рейтинговая таблица организаций'!P335</f>
        <v>0</v>
      </c>
      <c r="I333" s="23">
        <f>'Рейтинговая таблица организаций'!S335</f>
        <v>0</v>
      </c>
      <c r="J333" s="23">
        <f>'Рейтинговая таблица организаций'!T335</f>
        <v>0</v>
      </c>
      <c r="K333" s="23">
        <f>'Рейтинговая таблица организаций'!Z335</f>
        <v>0</v>
      </c>
      <c r="L333" s="23">
        <f t="shared" si="5"/>
        <v>0</v>
      </c>
      <c r="M333" s="23">
        <f>'Рейтинговая таблица организаций'!AB335</f>
        <v>0</v>
      </c>
      <c r="N333" s="23">
        <f>'Рейтинговая таблица организаций'!AC335</f>
        <v>0</v>
      </c>
      <c r="O333" s="23">
        <f>'Рейтинговая таблица организаций'!AH335</f>
        <v>0</v>
      </c>
      <c r="P333" s="23">
        <f>'Рейтинговая таблица организаций'!AI335</f>
        <v>0</v>
      </c>
      <c r="Q333" s="23">
        <f>'Рейтинговая таблица организаций'!AJ335</f>
        <v>0</v>
      </c>
      <c r="R333" s="23">
        <f>'Рейтинговая таблица организаций'!AK335</f>
        <v>0</v>
      </c>
      <c r="S333" s="23">
        <f>'Рейтинговая таблица организаций'!AR335</f>
        <v>0</v>
      </c>
      <c r="T333" s="23">
        <f>'Рейтинговая таблица организаций'!AS335</f>
        <v>0</v>
      </c>
      <c r="U333" s="23">
        <f>'Рейтинговая таблица организаций'!AT335</f>
        <v>0</v>
      </c>
      <c r="V333" s="23">
        <f>'Рейтинговая таблица организаций'!AU335</f>
        <v>0</v>
      </c>
      <c r="W333" s="23">
        <f>'Рейтинговая таблица организаций'!BB335</f>
        <v>0</v>
      </c>
      <c r="X333" s="23">
        <f>'Рейтинговая таблица организаций'!BC335</f>
        <v>0</v>
      </c>
      <c r="Y333" s="23">
        <f>'Рейтинговая таблица организаций'!BD335</f>
        <v>0</v>
      </c>
      <c r="Z333" s="23">
        <f>'Рейтинговая таблица организаций'!BE335</f>
        <v>0</v>
      </c>
      <c r="AA333" s="23">
        <f>'Рейтинговая таблица организаций'!BF335</f>
        <v>0</v>
      </c>
    </row>
  </sheetData>
  <phoneticPr fontId="23" type="noConversion"/>
  <pageMargins left="0.7" right="0.7" top="0.75" bottom="0.75" header="0.3" footer="0.3"/>
  <pageSetup paperSize="9" orientation="portrait" horizontalDpi="4294967292" verticalDpi="0" r:id="rId1"/>
</worksheet>
</file>

<file path=xl/worksheets/sheet9.xml><?xml version="1.0" encoding="utf-8"?>
<worksheet xmlns="http://schemas.openxmlformats.org/spreadsheetml/2006/main" xmlns:r="http://schemas.openxmlformats.org/officeDocument/2006/relationships">
  <dimension ref="A1:V333"/>
  <sheetViews>
    <sheetView topLeftCell="A208" workbookViewId="0">
      <selection activeCell="C332" sqref="C332:V332"/>
    </sheetView>
  </sheetViews>
  <sheetFormatPr defaultColWidth="9.140625" defaultRowHeight="15"/>
  <cols>
    <col min="1" max="1" width="9.140625" style="22"/>
    <col min="2" max="2" width="127.7109375" style="22" customWidth="1"/>
    <col min="3" max="3" width="11.7109375" style="22" bestFit="1" customWidth="1"/>
    <col min="4" max="6" width="9.42578125" style="22" bestFit="1" customWidth="1"/>
    <col min="7" max="16384" width="9.140625" style="22"/>
  </cols>
  <sheetData>
    <row r="1" spans="1:22">
      <c r="A1" s="26"/>
      <c r="B1" s="26"/>
      <c r="C1" s="26" t="s">
        <v>727</v>
      </c>
      <c r="D1" s="26" t="s">
        <v>728</v>
      </c>
      <c r="E1" s="26" t="s">
        <v>724</v>
      </c>
      <c r="F1" s="26" t="s">
        <v>725</v>
      </c>
      <c r="G1" s="26" t="s">
        <v>726</v>
      </c>
      <c r="H1" s="26" t="s">
        <v>729</v>
      </c>
      <c r="I1" s="26" t="s">
        <v>730</v>
      </c>
      <c r="J1" s="26" t="s">
        <v>731</v>
      </c>
      <c r="K1" s="26" t="s">
        <v>732</v>
      </c>
      <c r="L1" s="26" t="s">
        <v>733</v>
      </c>
      <c r="M1" s="26" t="s">
        <v>734</v>
      </c>
      <c r="N1" s="26" t="s">
        <v>735</v>
      </c>
      <c r="O1" s="26" t="s">
        <v>736</v>
      </c>
      <c r="P1" s="26" t="s">
        <v>737</v>
      </c>
      <c r="Q1" s="26" t="s">
        <v>738</v>
      </c>
      <c r="R1" s="26" t="s">
        <v>739</v>
      </c>
      <c r="S1" s="26" t="s">
        <v>740</v>
      </c>
      <c r="T1" s="26" t="s">
        <v>741</v>
      </c>
      <c r="U1" s="26" t="s">
        <v>742</v>
      </c>
      <c r="V1" s="26" t="s">
        <v>42</v>
      </c>
    </row>
    <row r="2" spans="1:22">
      <c r="A2" s="25">
        <f>'бланки '!D6</f>
        <v>1</v>
      </c>
      <c r="B2" s="25" t="str">
        <f>'Рейтинговая таблица организаций'!B4</f>
        <v>Муниципальное бюджетное общеобразовательное учреждение – лицей № 1 имени М.В. Ломоносова города Орла</v>
      </c>
      <c r="C2" s="23">
        <f>'Рейтинговая таблица организаций'!Q4</f>
        <v>100</v>
      </c>
      <c r="D2" s="23">
        <f>'Рейтинговая таблица организаций'!R4</f>
        <v>100</v>
      </c>
      <c r="E2" s="23">
        <f>'Рейтинговая таблица организаций'!S4</f>
        <v>99</v>
      </c>
      <c r="F2" s="27">
        <f>'Рейтинговая таблица организаций'!T4</f>
        <v>99.6</v>
      </c>
      <c r="G2" s="23">
        <f>'Рейтинговая таблица организаций'!Z4</f>
        <v>100</v>
      </c>
      <c r="H2" s="23">
        <f>'Рейтинговая таблица организаций'!AB4</f>
        <v>98</v>
      </c>
      <c r="I2" s="27">
        <f>'Рейтинговая таблица организаций'!AC4</f>
        <v>99</v>
      </c>
      <c r="J2" s="23">
        <f>'Рейтинговая таблица организаций'!AH4</f>
        <v>20</v>
      </c>
      <c r="K2" s="24">
        <f>'Рейтинговая таблица организаций'!AI4</f>
        <v>80</v>
      </c>
      <c r="L2" s="24">
        <f>'Рейтинговая таблица организаций'!AJ4</f>
        <v>100</v>
      </c>
      <c r="M2" s="27">
        <f>'Рейтинговая таблица организаций'!AK4</f>
        <v>68</v>
      </c>
      <c r="N2" s="23">
        <f>'Рейтинговая таблица организаций'!AR4</f>
        <v>100</v>
      </c>
      <c r="O2" s="23">
        <f>'Рейтинговая таблица организаций'!AS4</f>
        <v>100</v>
      </c>
      <c r="P2" s="23">
        <f>'Рейтинговая таблица организаций'!AT4</f>
        <v>99</v>
      </c>
      <c r="Q2" s="27">
        <f>'Рейтинговая таблица организаций'!AU4</f>
        <v>99.8</v>
      </c>
      <c r="R2" s="23">
        <f>'Рейтинговая таблица организаций'!BB4</f>
        <v>99</v>
      </c>
      <c r="S2" s="23">
        <f>'Рейтинговая таблица организаций'!BC4</f>
        <v>100</v>
      </c>
      <c r="T2" s="23">
        <f>'Рейтинговая таблица организаций'!BD4</f>
        <v>100</v>
      </c>
      <c r="U2" s="27">
        <f>'Рейтинговая таблица организаций'!BE4</f>
        <v>99.7</v>
      </c>
      <c r="V2" s="28">
        <f>'Рейтинговая таблица организаций'!BF4</f>
        <v>93.22</v>
      </c>
    </row>
    <row r="3" spans="1:22">
      <c r="A3" s="25">
        <f>'бланки '!D7</f>
        <v>2</v>
      </c>
      <c r="B3" s="25" t="str">
        <f>'Рейтинговая таблица организаций'!B5</f>
        <v>Муниципальное бюджетное общеобразовательное учреждение – средняя общеобразовательная школа № 2 г. Орла</v>
      </c>
      <c r="C3" s="23">
        <f>'Рейтинговая таблица организаций'!Q5</f>
        <v>100</v>
      </c>
      <c r="D3" s="23">
        <f>'Рейтинговая таблица организаций'!R5</f>
        <v>100</v>
      </c>
      <c r="E3" s="23">
        <f>'Рейтинговая таблица организаций'!S5</f>
        <v>99</v>
      </c>
      <c r="F3" s="27">
        <f>'Рейтинговая таблица организаций'!T5</f>
        <v>99.6</v>
      </c>
      <c r="G3" s="23">
        <f>'Рейтинговая таблица организаций'!Z5</f>
        <v>100</v>
      </c>
      <c r="H3" s="23">
        <f>'Рейтинговая таблица организаций'!AB5</f>
        <v>96</v>
      </c>
      <c r="I3" s="27">
        <f>'Рейтинговая таблица организаций'!AC5</f>
        <v>98</v>
      </c>
      <c r="J3" s="23">
        <f>'Рейтинговая таблица организаций'!AH5</f>
        <v>20</v>
      </c>
      <c r="K3" s="24">
        <f>'Рейтинговая таблица организаций'!AI5</f>
        <v>80</v>
      </c>
      <c r="L3" s="24">
        <f>'Рейтинговая таблица организаций'!AJ5</f>
        <v>100</v>
      </c>
      <c r="M3" s="27">
        <f>'Рейтинговая таблица организаций'!AK5</f>
        <v>68</v>
      </c>
      <c r="N3" s="23">
        <f>'Рейтинговая таблица организаций'!AR5</f>
        <v>98</v>
      </c>
      <c r="O3" s="23">
        <f>'Рейтинговая таблица организаций'!AS5</f>
        <v>98</v>
      </c>
      <c r="P3" s="23">
        <f>'Рейтинговая таблица организаций'!AT5</f>
        <v>99</v>
      </c>
      <c r="Q3" s="27">
        <f>'Рейтинговая таблица организаций'!AU5</f>
        <v>98.2</v>
      </c>
      <c r="R3" s="23">
        <f>'Рейтинговая таблица организаций'!BB5</f>
        <v>98</v>
      </c>
      <c r="S3" s="23">
        <f>'Рейтинговая таблица организаций'!BC5</f>
        <v>98</v>
      </c>
      <c r="T3" s="23">
        <f>'Рейтинговая таблица организаций'!BD5</f>
        <v>100</v>
      </c>
      <c r="U3" s="27">
        <f>'Рейтинговая таблица организаций'!BE5</f>
        <v>99</v>
      </c>
      <c r="V3" s="28">
        <f>'Рейтинговая таблица организаций'!BF5</f>
        <v>92.56</v>
      </c>
    </row>
    <row r="4" spans="1:22">
      <c r="A4" s="25">
        <f>'бланки '!D8</f>
        <v>3</v>
      </c>
      <c r="B4" s="25" t="str">
        <f>'Рейтинговая таблица организаций'!B6</f>
        <v>Муниципальное бюджетное общеобразовательное учреждение – средняя общеобразовательная школа № 3 им. А.С. Пушкина г. Орла</v>
      </c>
      <c r="C4" s="23">
        <f>'Рейтинговая таблица организаций'!Q6</f>
        <v>100</v>
      </c>
      <c r="D4" s="23">
        <f>'Рейтинговая таблица организаций'!R6</f>
        <v>100</v>
      </c>
      <c r="E4" s="23">
        <f>'Рейтинговая таблица организаций'!S6</f>
        <v>98</v>
      </c>
      <c r="F4" s="27">
        <f>'Рейтинговая таблица организаций'!T6</f>
        <v>99.2</v>
      </c>
      <c r="G4" s="23">
        <f>'Рейтинговая таблица организаций'!Z6</f>
        <v>100</v>
      </c>
      <c r="H4" s="23">
        <f>'Рейтинговая таблица организаций'!AB6</f>
        <v>99</v>
      </c>
      <c r="I4" s="27">
        <f>'Рейтинговая таблица организаций'!AC6</f>
        <v>99.5</v>
      </c>
      <c r="J4" s="23">
        <f>'Рейтинговая таблица организаций'!AH6</f>
        <v>20</v>
      </c>
      <c r="K4" s="24">
        <f>'Рейтинговая таблица организаций'!AI6</f>
        <v>100</v>
      </c>
      <c r="L4" s="24">
        <f>'Рейтинговая таблица организаций'!AJ6</f>
        <v>100</v>
      </c>
      <c r="M4" s="27">
        <f>'Рейтинговая таблица организаций'!AK6</f>
        <v>76</v>
      </c>
      <c r="N4" s="23">
        <f>'Рейтинговая таблица организаций'!AR6</f>
        <v>96</v>
      </c>
      <c r="O4" s="23">
        <f>'Рейтинговая таблица организаций'!AS6</f>
        <v>95</v>
      </c>
      <c r="P4" s="23">
        <f>'Рейтинговая таблица организаций'!AT6</f>
        <v>97</v>
      </c>
      <c r="Q4" s="27">
        <f>'Рейтинговая таблица организаций'!AU6</f>
        <v>95.8</v>
      </c>
      <c r="R4" s="23">
        <f>'Рейтинговая таблица организаций'!BB6</f>
        <v>99</v>
      </c>
      <c r="S4" s="23">
        <f>'Рейтинговая таблица организаций'!BC6</f>
        <v>98</v>
      </c>
      <c r="T4" s="23">
        <f>'Рейтинговая таблица организаций'!BD6</f>
        <v>99</v>
      </c>
      <c r="U4" s="27">
        <f>'Рейтинговая таблица организаций'!BE6</f>
        <v>98.8</v>
      </c>
      <c r="V4" s="28">
        <f>'Рейтинговая таблица организаций'!BF6</f>
        <v>93.86</v>
      </c>
    </row>
    <row r="5" spans="1:22">
      <c r="A5" s="25">
        <f>'бланки '!D9</f>
        <v>4</v>
      </c>
      <c r="B5" s="25" t="str">
        <f>'Рейтинговая таблица организаций'!B7</f>
        <v>Муниципальное бюджетное общеобразовательное учреждение – лицей № 4 имени Героя Советского Союза Г.Б. Злотина г. Орла</v>
      </c>
      <c r="C5" s="23">
        <f>'Рейтинговая таблица организаций'!Q7</f>
        <v>100</v>
      </c>
      <c r="D5" s="23">
        <f>'Рейтинговая таблица организаций'!R7</f>
        <v>100</v>
      </c>
      <c r="E5" s="23">
        <f>'Рейтинговая таблица организаций'!S7</f>
        <v>100</v>
      </c>
      <c r="F5" s="27">
        <f>'Рейтинговая таблица организаций'!T7</f>
        <v>100</v>
      </c>
      <c r="G5" s="23">
        <f>'Рейтинговая таблица организаций'!Z7</f>
        <v>100</v>
      </c>
      <c r="H5" s="23">
        <f>'Рейтинговая таблица организаций'!AB7</f>
        <v>99</v>
      </c>
      <c r="I5" s="27">
        <f>'Рейтинговая таблица организаций'!AC7</f>
        <v>99.5</v>
      </c>
      <c r="J5" s="23">
        <f>'Рейтинговая таблица организаций'!AH7</f>
        <v>80</v>
      </c>
      <c r="K5" s="24">
        <f>'Рейтинговая таблица организаций'!AI7</f>
        <v>100</v>
      </c>
      <c r="L5" s="24">
        <f>'Рейтинговая таблица организаций'!AJ7</f>
        <v>100</v>
      </c>
      <c r="M5" s="27">
        <f>'Рейтинговая таблица организаций'!AK7</f>
        <v>94</v>
      </c>
      <c r="N5" s="23">
        <f>'Рейтинговая таблица организаций'!AR7</f>
        <v>98</v>
      </c>
      <c r="O5" s="23">
        <f>'Рейтинговая таблица организаций'!AS7</f>
        <v>99</v>
      </c>
      <c r="P5" s="23">
        <f>'Рейтинговая таблица организаций'!AT7</f>
        <v>99</v>
      </c>
      <c r="Q5" s="27">
        <f>'Рейтинговая таблица организаций'!AU7</f>
        <v>98.6</v>
      </c>
      <c r="R5" s="23">
        <f>'Рейтинговая таблица организаций'!BB7</f>
        <v>97</v>
      </c>
      <c r="S5" s="23">
        <f>'Рейтинговая таблица организаций'!BC7</f>
        <v>99</v>
      </c>
      <c r="T5" s="23">
        <f>'Рейтинговая таблица организаций'!BD7</f>
        <v>99</v>
      </c>
      <c r="U5" s="27">
        <f>'Рейтинговая таблица организаций'!BE7</f>
        <v>98.4</v>
      </c>
      <c r="V5" s="28">
        <f>'Рейтинговая таблица организаций'!BF7</f>
        <v>98.1</v>
      </c>
    </row>
    <row r="6" spans="1:22">
      <c r="A6" s="25">
        <f>'бланки '!D10</f>
        <v>5</v>
      </c>
      <c r="B6" s="25" t="str">
        <f>'Рейтинговая таблица организаций'!B8</f>
        <v>Муниципальное бюджетное общеобразовательное учреждение – средняя общеобразовательная школа № 5 г. Орла</v>
      </c>
      <c r="C6" s="23">
        <f>'Рейтинговая таблица организаций'!Q8</f>
        <v>100</v>
      </c>
      <c r="D6" s="23">
        <f>'Рейтинговая таблица организаций'!R8</f>
        <v>100</v>
      </c>
      <c r="E6" s="23">
        <f>'Рейтинговая таблица организаций'!S8</f>
        <v>100</v>
      </c>
      <c r="F6" s="27">
        <f>'Рейтинговая таблица организаций'!T8</f>
        <v>100</v>
      </c>
      <c r="G6" s="23">
        <f>'Рейтинговая таблица организаций'!Z8</f>
        <v>100</v>
      </c>
      <c r="H6" s="23">
        <f>'Рейтинговая таблица организаций'!AB8</f>
        <v>100</v>
      </c>
      <c r="I6" s="27">
        <f>'Рейтинговая таблица организаций'!AC8</f>
        <v>100</v>
      </c>
      <c r="J6" s="23">
        <f>'Рейтинговая таблица организаций'!AH8</f>
        <v>100</v>
      </c>
      <c r="K6" s="24">
        <f>'Рейтинговая таблица организаций'!AI8</f>
        <v>100</v>
      </c>
      <c r="L6" s="24">
        <f>'Рейтинговая таблица организаций'!AJ8</f>
        <v>100</v>
      </c>
      <c r="M6" s="27">
        <f>'Рейтинговая таблица организаций'!AK8</f>
        <v>100</v>
      </c>
      <c r="N6" s="23">
        <f>'Рейтинговая таблица организаций'!AR8</f>
        <v>100</v>
      </c>
      <c r="O6" s="23">
        <f>'Рейтинговая таблица организаций'!AS8</f>
        <v>100</v>
      </c>
      <c r="P6" s="23">
        <f>'Рейтинговая таблица организаций'!AT8</f>
        <v>100</v>
      </c>
      <c r="Q6" s="27">
        <f>'Рейтинговая таблица организаций'!AU8</f>
        <v>100</v>
      </c>
      <c r="R6" s="23">
        <f>'Рейтинговая таблица организаций'!BB8</f>
        <v>100</v>
      </c>
      <c r="S6" s="23">
        <f>'Рейтинговая таблица организаций'!BC8</f>
        <v>100</v>
      </c>
      <c r="T6" s="23">
        <f>'Рейтинговая таблица организаций'!BD8</f>
        <v>100</v>
      </c>
      <c r="U6" s="27">
        <f>'Рейтинговая таблица организаций'!BE8</f>
        <v>100</v>
      </c>
      <c r="V6" s="28">
        <f>'Рейтинговая таблица организаций'!BF8</f>
        <v>100</v>
      </c>
    </row>
    <row r="7" spans="1:22">
      <c r="A7" s="25">
        <f>'бланки '!D11</f>
        <v>6</v>
      </c>
      <c r="B7" s="25" t="str">
        <f>'Рейтинговая таблица организаций'!B9</f>
        <v>Муниципальное бюджетное общеобразовательное учреждение – средняя общеобразовательная школа № 6 г. Орла</v>
      </c>
      <c r="C7" s="23">
        <f>'Рейтинговая таблица организаций'!Q9</f>
        <v>100</v>
      </c>
      <c r="D7" s="23">
        <f>'Рейтинговая таблица организаций'!R9</f>
        <v>100</v>
      </c>
      <c r="E7" s="23">
        <f>'Рейтинговая таблица организаций'!S9</f>
        <v>98</v>
      </c>
      <c r="F7" s="27">
        <f>'Рейтинговая таблица организаций'!T9</f>
        <v>99.2</v>
      </c>
      <c r="G7" s="23">
        <f>'Рейтинговая таблица организаций'!Z9</f>
        <v>100</v>
      </c>
      <c r="H7" s="23">
        <f>'Рейтинговая таблица организаций'!AB9</f>
        <v>95</v>
      </c>
      <c r="I7" s="27">
        <f>'Рейтинговая таблица организаций'!AC9</f>
        <v>97.5</v>
      </c>
      <c r="J7" s="23">
        <f>'Рейтинговая таблица организаций'!AH9</f>
        <v>40</v>
      </c>
      <c r="K7" s="24">
        <f>'Рейтинговая таблица организаций'!AI9</f>
        <v>100</v>
      </c>
      <c r="L7" s="24">
        <f>'Рейтинговая таблица организаций'!AJ9</f>
        <v>100</v>
      </c>
      <c r="M7" s="27">
        <f>'Рейтинговая таблица организаций'!AK9</f>
        <v>82</v>
      </c>
      <c r="N7" s="23">
        <f>'Рейтинговая таблица организаций'!AR9</f>
        <v>98</v>
      </c>
      <c r="O7" s="23">
        <f>'Рейтинговая таблица организаций'!AS9</f>
        <v>97</v>
      </c>
      <c r="P7" s="23">
        <f>'Рейтинговая таблица организаций'!AT9</f>
        <v>98</v>
      </c>
      <c r="Q7" s="27">
        <f>'Рейтинговая таблица организаций'!AU9</f>
        <v>97.6</v>
      </c>
      <c r="R7" s="23">
        <f>'Рейтинговая таблица организаций'!BB9</f>
        <v>99</v>
      </c>
      <c r="S7" s="23">
        <f>'Рейтинговая таблица организаций'!BC9</f>
        <v>98</v>
      </c>
      <c r="T7" s="23">
        <f>'Рейтинговая таблица организаций'!BD9</f>
        <v>99</v>
      </c>
      <c r="U7" s="27">
        <f>'Рейтинговая таблица организаций'!BE9</f>
        <v>98.8</v>
      </c>
      <c r="V7" s="28">
        <f>'Рейтинговая таблица организаций'!BF9</f>
        <v>95.02</v>
      </c>
    </row>
    <row r="8" spans="1:22">
      <c r="A8" s="25">
        <f>'бланки '!D12</f>
        <v>7</v>
      </c>
      <c r="B8" s="25" t="str">
        <f>'Рейтинговая таблица организаций'!B10</f>
        <v>Муниципальное бюджетное общеобразовательное учреждение – школа № 7 имени Н.В. Сиротинина города Орла</v>
      </c>
      <c r="C8" s="23">
        <f>'Рейтинговая таблица организаций'!Q10</f>
        <v>100</v>
      </c>
      <c r="D8" s="23">
        <f>'Рейтинговая таблица организаций'!R10</f>
        <v>100</v>
      </c>
      <c r="E8" s="23">
        <f>'Рейтинговая таблица организаций'!S10</f>
        <v>97</v>
      </c>
      <c r="F8" s="27">
        <f>'Рейтинговая таблица организаций'!T10</f>
        <v>98.8</v>
      </c>
      <c r="G8" s="23">
        <f>'Рейтинговая таблица организаций'!Z10</f>
        <v>100</v>
      </c>
      <c r="H8" s="23">
        <f>'Рейтинговая таблица организаций'!AB10</f>
        <v>100</v>
      </c>
      <c r="I8" s="27">
        <f>'Рейтинговая таблица организаций'!AC10</f>
        <v>100</v>
      </c>
      <c r="J8" s="23">
        <f>'Рейтинговая таблица организаций'!AH10</f>
        <v>60</v>
      </c>
      <c r="K8" s="24">
        <f>'Рейтинговая таблица организаций'!AI10</f>
        <v>100</v>
      </c>
      <c r="L8" s="24">
        <f>'Рейтинговая таблица организаций'!AJ10</f>
        <v>100</v>
      </c>
      <c r="M8" s="27">
        <f>'Рейтинговая таблица организаций'!AK10</f>
        <v>88</v>
      </c>
      <c r="N8" s="23">
        <f>'Рейтинговая таблица организаций'!AR10</f>
        <v>97</v>
      </c>
      <c r="O8" s="23">
        <f>'Рейтинговая таблица организаций'!AS10</f>
        <v>96</v>
      </c>
      <c r="P8" s="23">
        <f>'Рейтинговая таблица организаций'!AT10</f>
        <v>98</v>
      </c>
      <c r="Q8" s="27">
        <f>'Рейтинговая таблица организаций'!AU10</f>
        <v>96.8</v>
      </c>
      <c r="R8" s="23">
        <f>'Рейтинговая таблица организаций'!BB10</f>
        <v>99</v>
      </c>
      <c r="S8" s="23">
        <f>'Рейтинговая таблица организаций'!BC10</f>
        <v>96</v>
      </c>
      <c r="T8" s="23">
        <f>'Рейтинговая таблица организаций'!BD10</f>
        <v>100</v>
      </c>
      <c r="U8" s="27">
        <f>'Рейтинговая таблица организаций'!BE10</f>
        <v>98.9</v>
      </c>
      <c r="V8" s="28">
        <f>'Рейтинговая таблица организаций'!BF10</f>
        <v>96.5</v>
      </c>
    </row>
    <row r="9" spans="1:22">
      <c r="A9" s="25">
        <f>'бланки '!D13</f>
        <v>8</v>
      </c>
      <c r="B9" s="25" t="str">
        <f>'Рейтинговая таблица организаций'!B11</f>
        <v>Муниципальное бюджетное общеобразовательное учреждение – средняя общеобразовательная школа № 10 г. Орла</v>
      </c>
      <c r="C9" s="23">
        <f>'Рейтинговая таблица организаций'!Q11</f>
        <v>100</v>
      </c>
      <c r="D9" s="23">
        <f>'Рейтинговая таблица организаций'!R11</f>
        <v>100</v>
      </c>
      <c r="E9" s="23">
        <f>'Рейтинговая таблица организаций'!S11</f>
        <v>98</v>
      </c>
      <c r="F9" s="27">
        <f>'Рейтинговая таблица организаций'!T11</f>
        <v>99.2</v>
      </c>
      <c r="G9" s="23">
        <f>'Рейтинговая таблица организаций'!Z11</f>
        <v>100</v>
      </c>
      <c r="H9" s="23">
        <f>'Рейтинговая таблица организаций'!AB11</f>
        <v>99</v>
      </c>
      <c r="I9" s="27">
        <f>'Рейтинговая таблица организаций'!AC11</f>
        <v>99.5</v>
      </c>
      <c r="J9" s="23">
        <f>'Рейтинговая таблица организаций'!AH11</f>
        <v>60</v>
      </c>
      <c r="K9" s="24">
        <f>'Рейтинговая таблица организаций'!AI11</f>
        <v>80</v>
      </c>
      <c r="L9" s="24">
        <f>'Рейтинговая таблица организаций'!AJ11</f>
        <v>100</v>
      </c>
      <c r="M9" s="27">
        <f>'Рейтинговая таблица организаций'!AK11</f>
        <v>80</v>
      </c>
      <c r="N9" s="23">
        <f>'Рейтинговая таблица организаций'!AR11</f>
        <v>96</v>
      </c>
      <c r="O9" s="23">
        <f>'Рейтинговая таблица организаций'!AS11</f>
        <v>98</v>
      </c>
      <c r="P9" s="23">
        <f>'Рейтинговая таблица организаций'!AT11</f>
        <v>95</v>
      </c>
      <c r="Q9" s="27">
        <f>'Рейтинговая таблица организаций'!AU11</f>
        <v>96.6</v>
      </c>
      <c r="R9" s="23">
        <f>'Рейтинговая таблица организаций'!BB11</f>
        <v>96</v>
      </c>
      <c r="S9" s="23">
        <f>'Рейтинговая таблица организаций'!BC11</f>
        <v>97</v>
      </c>
      <c r="T9" s="23">
        <f>'Рейтинговая таблица организаций'!BD11</f>
        <v>98</v>
      </c>
      <c r="U9" s="27">
        <f>'Рейтинговая таблица организаций'!BE11</f>
        <v>97.2</v>
      </c>
      <c r="V9" s="28">
        <f>'Рейтинговая таблица организаций'!BF11</f>
        <v>94.499999999999986</v>
      </c>
    </row>
    <row r="10" spans="1:22">
      <c r="A10" s="25">
        <f>'бланки '!D14</f>
        <v>9</v>
      </c>
      <c r="B10" s="25" t="str">
        <f>'Рейтинговая таблица организаций'!B12</f>
        <v>Муниципальное бюджетное общеобразовательное учреждение – средняя общеобразовательная школа № 11 имени Г.М. Пясецкого г. Орла</v>
      </c>
      <c r="C10" s="23">
        <f>'Рейтинговая таблица организаций'!Q12</f>
        <v>100</v>
      </c>
      <c r="D10" s="23">
        <f>'Рейтинговая таблица организаций'!R12</f>
        <v>100</v>
      </c>
      <c r="E10" s="23">
        <f>'Рейтинговая таблица организаций'!S12</f>
        <v>98</v>
      </c>
      <c r="F10" s="27">
        <f>'Рейтинговая таблица организаций'!T12</f>
        <v>99.2</v>
      </c>
      <c r="G10" s="23">
        <f>'Рейтинговая таблица организаций'!Z12</f>
        <v>100</v>
      </c>
      <c r="H10" s="23">
        <f>'Рейтинговая таблица организаций'!AB12</f>
        <v>96</v>
      </c>
      <c r="I10" s="27">
        <f>'Рейтинговая таблица организаций'!AC12</f>
        <v>98</v>
      </c>
      <c r="J10" s="23">
        <f>'Рейтинговая таблица организаций'!AH12</f>
        <v>0</v>
      </c>
      <c r="K10" s="24">
        <f>'Рейтинговая таблица организаций'!AI12</f>
        <v>80</v>
      </c>
      <c r="L10" s="24">
        <f>'Рейтинговая таблица организаций'!AJ12</f>
        <v>100</v>
      </c>
      <c r="M10" s="27">
        <f>'Рейтинговая таблица организаций'!AK12</f>
        <v>62</v>
      </c>
      <c r="N10" s="23">
        <f>'Рейтинговая таблица организаций'!AR12</f>
        <v>96</v>
      </c>
      <c r="O10" s="23">
        <f>'Рейтинговая таблица организаций'!AS12</f>
        <v>97</v>
      </c>
      <c r="P10" s="23">
        <f>'Рейтинговая таблица организаций'!AT12</f>
        <v>99</v>
      </c>
      <c r="Q10" s="27">
        <f>'Рейтинговая таблица организаций'!AU12</f>
        <v>97</v>
      </c>
      <c r="R10" s="23">
        <f>'Рейтинговая таблица организаций'!BB12</f>
        <v>97</v>
      </c>
      <c r="S10" s="23">
        <f>'Рейтинговая таблица организаций'!BC12</f>
        <v>98</v>
      </c>
      <c r="T10" s="23">
        <f>'Рейтинговая таблица организаций'!BD12</f>
        <v>100</v>
      </c>
      <c r="U10" s="27">
        <f>'Рейтинговая таблица организаций'!BE12</f>
        <v>98.7</v>
      </c>
      <c r="V10" s="28">
        <f>'Рейтинговая таблица организаций'!BF12</f>
        <v>90.97999999999999</v>
      </c>
    </row>
    <row r="11" spans="1:22">
      <c r="A11" s="25">
        <f>'бланки '!D15</f>
        <v>10</v>
      </c>
      <c r="B11" s="25" t="str">
        <f>'Рейтинговая таблица организаций'!B13</f>
        <v>Муниципальное бюджетное общеобразовательное учреждение – средняя общеобразовательная школа № 12 имени Героя Советского Союза И.Н. Машкарина г. Орла</v>
      </c>
      <c r="C11" s="23">
        <f>'Рейтинговая таблица организаций'!Q13</f>
        <v>100</v>
      </c>
      <c r="D11" s="23">
        <f>'Рейтинговая таблица организаций'!R13</f>
        <v>100</v>
      </c>
      <c r="E11" s="23">
        <f>'Рейтинговая таблица организаций'!S13</f>
        <v>96</v>
      </c>
      <c r="F11" s="27">
        <f>'Рейтинговая таблица организаций'!T13</f>
        <v>98.4</v>
      </c>
      <c r="G11" s="23">
        <f>'Рейтинговая таблица организаций'!Z13</f>
        <v>100</v>
      </c>
      <c r="H11" s="23">
        <f>'Рейтинговая таблица организаций'!AB13</f>
        <v>99</v>
      </c>
      <c r="I11" s="27">
        <f>'Рейтинговая таблица организаций'!AC13</f>
        <v>99.5</v>
      </c>
      <c r="J11" s="23">
        <f>'Рейтинговая таблица организаций'!AH13</f>
        <v>80</v>
      </c>
      <c r="K11" s="24">
        <f>'Рейтинговая таблица организаций'!AI13</f>
        <v>60</v>
      </c>
      <c r="L11" s="24">
        <f>'Рейтинговая таблица организаций'!AJ13</f>
        <v>100</v>
      </c>
      <c r="M11" s="27">
        <f>'Рейтинговая таблица организаций'!AK13</f>
        <v>78</v>
      </c>
      <c r="N11" s="23">
        <f>'Рейтинговая таблица организаций'!AR13</f>
        <v>97</v>
      </c>
      <c r="O11" s="23">
        <f>'Рейтинговая таблица организаций'!AS13</f>
        <v>95</v>
      </c>
      <c r="P11" s="23">
        <f>'Рейтинговая таблица организаций'!AT13</f>
        <v>96</v>
      </c>
      <c r="Q11" s="27">
        <f>'Рейтинговая таблица организаций'!AU13</f>
        <v>96</v>
      </c>
      <c r="R11" s="23">
        <f>'Рейтинговая таблица организаций'!BB13</f>
        <v>100</v>
      </c>
      <c r="S11" s="23">
        <f>'Рейтинговая таблица организаций'!BC13</f>
        <v>97</v>
      </c>
      <c r="T11" s="23">
        <f>'Рейтинговая таблица организаций'!BD13</f>
        <v>98</v>
      </c>
      <c r="U11" s="27">
        <f>'Рейтинговая таблица организаций'!BE13</f>
        <v>98.4</v>
      </c>
      <c r="V11" s="28">
        <f>'Рейтинговая таблица организаций'!BF13</f>
        <v>94.059999999999988</v>
      </c>
    </row>
    <row r="12" spans="1:22">
      <c r="A12" s="25">
        <f>'бланки '!D16</f>
        <v>11</v>
      </c>
      <c r="B12" s="25" t="str">
        <f>'Рейтинговая таблица организаций'!B14</f>
        <v>Муниципальное бюджетное общеобразовательное учреждение – средняя общеобразовательная школа № 13 имени Героя Советского Союза А.П. Маресьева г. Орла</v>
      </c>
      <c r="C12" s="23">
        <f>'Рейтинговая таблица организаций'!Q14</f>
        <v>100</v>
      </c>
      <c r="D12" s="23">
        <f>'Рейтинговая таблица организаций'!R14</f>
        <v>100</v>
      </c>
      <c r="E12" s="23">
        <f>'Рейтинговая таблица организаций'!S14</f>
        <v>96</v>
      </c>
      <c r="F12" s="27">
        <f>'Рейтинговая таблица организаций'!T14</f>
        <v>98.4</v>
      </c>
      <c r="G12" s="23">
        <f>'Рейтинговая таблица организаций'!Z14</f>
        <v>100</v>
      </c>
      <c r="H12" s="23">
        <f>'Рейтинговая таблица организаций'!AB14</f>
        <v>100</v>
      </c>
      <c r="I12" s="27">
        <f>'Рейтинговая таблица организаций'!AC14</f>
        <v>100</v>
      </c>
      <c r="J12" s="23">
        <f>'Рейтинговая таблица организаций'!AH14</f>
        <v>0</v>
      </c>
      <c r="K12" s="24">
        <f>'Рейтинговая таблица организаций'!AI14</f>
        <v>60</v>
      </c>
      <c r="L12" s="24">
        <f>'Рейтинговая таблица организаций'!AJ14</f>
        <v>100</v>
      </c>
      <c r="M12" s="27">
        <f>'Рейтинговая таблица организаций'!AK14</f>
        <v>54</v>
      </c>
      <c r="N12" s="23">
        <f>'Рейтинговая таблица организаций'!AR14</f>
        <v>99</v>
      </c>
      <c r="O12" s="23">
        <f>'Рейтинговая таблица организаций'!AS14</f>
        <v>99</v>
      </c>
      <c r="P12" s="23">
        <f>'Рейтинговая таблица организаций'!AT14</f>
        <v>96</v>
      </c>
      <c r="Q12" s="27">
        <f>'Рейтинговая таблица организаций'!AU14</f>
        <v>98.4</v>
      </c>
      <c r="R12" s="23">
        <f>'Рейтинговая таблица организаций'!BB14</f>
        <v>96</v>
      </c>
      <c r="S12" s="23">
        <f>'Рейтинговая таблица организаций'!BC14</f>
        <v>99</v>
      </c>
      <c r="T12" s="23">
        <f>'Рейтинговая таблица организаций'!BD14</f>
        <v>98</v>
      </c>
      <c r="U12" s="27">
        <f>'Рейтинговая таблица организаций'!BE14</f>
        <v>97.6</v>
      </c>
      <c r="V12" s="28">
        <f>'Рейтинговая таблица организаций'!BF14</f>
        <v>89.679999999999993</v>
      </c>
    </row>
    <row r="13" spans="1:22">
      <c r="A13" s="25">
        <f>'бланки '!D17</f>
        <v>12</v>
      </c>
      <c r="B13" s="25" t="str">
        <f>'Рейтинговая таблица организаций'!B15</f>
        <v>Муниципальное бюджетное общеобразовательное учреждение – средняя общеобразовательная школа № 15 имени М.В. Гордеева г. Орла</v>
      </c>
      <c r="C13" s="23">
        <f>'Рейтинговая таблица организаций'!Q15</f>
        <v>100</v>
      </c>
      <c r="D13" s="23">
        <f>'Рейтинговая таблица организаций'!R15</f>
        <v>100</v>
      </c>
      <c r="E13" s="23">
        <f>'Рейтинговая таблица организаций'!S15</f>
        <v>99</v>
      </c>
      <c r="F13" s="27">
        <f>'Рейтинговая таблица организаций'!T15</f>
        <v>99.6</v>
      </c>
      <c r="G13" s="23">
        <f>'Рейтинговая таблица организаций'!Z15</f>
        <v>100</v>
      </c>
      <c r="H13" s="23">
        <f>'Рейтинговая таблица организаций'!AB15</f>
        <v>97</v>
      </c>
      <c r="I13" s="27">
        <f>'Рейтинговая таблица организаций'!AC15</f>
        <v>98.5</v>
      </c>
      <c r="J13" s="23">
        <f>'Рейтинговая таблица организаций'!AH15</f>
        <v>20</v>
      </c>
      <c r="K13" s="24">
        <f>'Рейтинговая таблица организаций'!AI15</f>
        <v>60</v>
      </c>
      <c r="L13" s="24">
        <f>'Рейтинговая таблица организаций'!AJ15</f>
        <v>100</v>
      </c>
      <c r="M13" s="27">
        <f>'Рейтинговая таблица организаций'!AK15</f>
        <v>60</v>
      </c>
      <c r="N13" s="23">
        <f>'Рейтинговая таблица организаций'!AR15</f>
        <v>100</v>
      </c>
      <c r="O13" s="23">
        <f>'Рейтинговая таблица организаций'!AS15</f>
        <v>100</v>
      </c>
      <c r="P13" s="23">
        <f>'Рейтинговая таблица организаций'!AT15</f>
        <v>100</v>
      </c>
      <c r="Q13" s="27">
        <f>'Рейтинговая таблица организаций'!AU15</f>
        <v>100</v>
      </c>
      <c r="R13" s="23">
        <f>'Рейтинговая таблица организаций'!BB15</f>
        <v>99</v>
      </c>
      <c r="S13" s="23">
        <f>'Рейтинговая таблица организаций'!BC15</f>
        <v>99</v>
      </c>
      <c r="T13" s="23">
        <f>'Рейтинговая таблица организаций'!BD15</f>
        <v>100</v>
      </c>
      <c r="U13" s="27">
        <f>'Рейтинговая таблица организаций'!BE15</f>
        <v>99.5</v>
      </c>
      <c r="V13" s="28">
        <f>'Рейтинговая таблица организаций'!BF15</f>
        <v>91.52000000000001</v>
      </c>
    </row>
    <row r="14" spans="1:22">
      <c r="A14" s="25">
        <f>'бланки '!D18</f>
        <v>13</v>
      </c>
      <c r="B14" s="25" t="str">
        <f>'Рейтинговая таблица организаций'!B16</f>
        <v>Муниципальное бюджетное общеобразовательное учреждение – гимназия № 16 г. Орла</v>
      </c>
      <c r="C14" s="23">
        <f>'Рейтинговая таблица организаций'!Q16</f>
        <v>100</v>
      </c>
      <c r="D14" s="23">
        <f>'Рейтинговая таблица организаций'!R16</f>
        <v>100</v>
      </c>
      <c r="E14" s="23">
        <f>'Рейтинговая таблица организаций'!S16</f>
        <v>99</v>
      </c>
      <c r="F14" s="27">
        <f>'Рейтинговая таблица организаций'!T16</f>
        <v>99.6</v>
      </c>
      <c r="G14" s="23">
        <f>'Рейтинговая таблица организаций'!Z16</f>
        <v>100</v>
      </c>
      <c r="H14" s="23">
        <f>'Рейтинговая таблица организаций'!AB16</f>
        <v>98</v>
      </c>
      <c r="I14" s="27">
        <f>'Рейтинговая таблица организаций'!AC16</f>
        <v>99</v>
      </c>
      <c r="J14" s="23">
        <f>'Рейтинговая таблица организаций'!AH16</f>
        <v>40</v>
      </c>
      <c r="K14" s="24">
        <f>'Рейтинговая таблица организаций'!AI16</f>
        <v>80</v>
      </c>
      <c r="L14" s="24">
        <f>'Рейтинговая таблица организаций'!AJ16</f>
        <v>100</v>
      </c>
      <c r="M14" s="27">
        <f>'Рейтинговая таблица организаций'!AK16</f>
        <v>74</v>
      </c>
      <c r="N14" s="23">
        <f>'Рейтинговая таблица организаций'!AR16</f>
        <v>99</v>
      </c>
      <c r="O14" s="23">
        <f>'Рейтинговая таблица организаций'!AS16</f>
        <v>95</v>
      </c>
      <c r="P14" s="23">
        <f>'Рейтинговая таблица организаций'!AT16</f>
        <v>98</v>
      </c>
      <c r="Q14" s="27">
        <f>'Рейтинговая таблица организаций'!AU16</f>
        <v>97.2</v>
      </c>
      <c r="R14" s="23">
        <f>'Рейтинговая таблица организаций'!BB16</f>
        <v>95</v>
      </c>
      <c r="S14" s="23">
        <f>'Рейтинговая таблица организаций'!BC16</f>
        <v>99</v>
      </c>
      <c r="T14" s="23">
        <f>'Рейтинговая таблица организаций'!BD16</f>
        <v>97</v>
      </c>
      <c r="U14" s="27">
        <f>'Рейтинговая таблица организаций'!BE16</f>
        <v>96.8</v>
      </c>
      <c r="V14" s="28">
        <f>'Рейтинговая таблица организаций'!BF16</f>
        <v>93.320000000000007</v>
      </c>
    </row>
    <row r="15" spans="1:22">
      <c r="A15" s="25">
        <f>'бланки '!D19</f>
        <v>14</v>
      </c>
      <c r="B15" s="25" t="str">
        <f>'Рейтинговая таблица организаций'!B17</f>
        <v>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v>
      </c>
      <c r="C15" s="23">
        <f>'Рейтинговая таблица организаций'!Q17</f>
        <v>100</v>
      </c>
      <c r="D15" s="23">
        <f>'Рейтинговая таблица организаций'!R17</f>
        <v>100</v>
      </c>
      <c r="E15" s="23">
        <f>'Рейтинговая таблица организаций'!S17</f>
        <v>98</v>
      </c>
      <c r="F15" s="27">
        <f>'Рейтинговая таблица организаций'!T17</f>
        <v>99.2</v>
      </c>
      <c r="G15" s="23">
        <f>'Рейтинговая таблица организаций'!Z17</f>
        <v>100</v>
      </c>
      <c r="H15" s="23">
        <f>'Рейтинговая таблица организаций'!AB17</f>
        <v>97</v>
      </c>
      <c r="I15" s="27">
        <f>'Рейтинговая таблица организаций'!AC17</f>
        <v>98.5</v>
      </c>
      <c r="J15" s="23">
        <f>'Рейтинговая таблица организаций'!AH17</f>
        <v>0</v>
      </c>
      <c r="K15" s="24">
        <f>'Рейтинговая таблица организаций'!AI17</f>
        <v>60</v>
      </c>
      <c r="L15" s="24">
        <f>'Рейтинговая таблица организаций'!AJ17</f>
        <v>100</v>
      </c>
      <c r="M15" s="27">
        <f>'Рейтинговая таблица организаций'!AK17</f>
        <v>54</v>
      </c>
      <c r="N15" s="23">
        <f>'Рейтинговая таблица организаций'!AR17</f>
        <v>95</v>
      </c>
      <c r="O15" s="23">
        <f>'Рейтинговая таблица организаций'!AS17</f>
        <v>96</v>
      </c>
      <c r="P15" s="23">
        <f>'Рейтинговая таблица организаций'!AT17</f>
        <v>97</v>
      </c>
      <c r="Q15" s="27">
        <f>'Рейтинговая таблица организаций'!AU17</f>
        <v>95.8</v>
      </c>
      <c r="R15" s="23">
        <f>'Рейтинговая таблица организаций'!BB17</f>
        <v>96</v>
      </c>
      <c r="S15" s="23">
        <f>'Рейтинговая таблица организаций'!BC17</f>
        <v>99</v>
      </c>
      <c r="T15" s="23">
        <f>'Рейтинговая таблица организаций'!BD17</f>
        <v>99</v>
      </c>
      <c r="U15" s="27">
        <f>'Рейтинговая таблица организаций'!BE17</f>
        <v>98.1</v>
      </c>
      <c r="V15" s="28">
        <f>'Рейтинговая таблица организаций'!BF17</f>
        <v>89.12</v>
      </c>
    </row>
    <row r="16" spans="1:22">
      <c r="A16" s="25">
        <f>'бланки '!D20</f>
        <v>15</v>
      </c>
      <c r="B16" s="25" t="str">
        <f>'Рейтинговая таблица организаций'!B18</f>
        <v>Муниципальное бюджетное общеобразовательное учреждение – лицей № 18 г. Орла</v>
      </c>
      <c r="C16" s="23">
        <f>'Рейтинговая таблица организаций'!Q18</f>
        <v>100</v>
      </c>
      <c r="D16" s="23">
        <f>'Рейтинговая таблица организаций'!R18</f>
        <v>100</v>
      </c>
      <c r="E16" s="23">
        <f>'Рейтинговая таблица организаций'!S18</f>
        <v>98</v>
      </c>
      <c r="F16" s="27">
        <f>'Рейтинговая таблица организаций'!T18</f>
        <v>99.2</v>
      </c>
      <c r="G16" s="23">
        <f>'Рейтинговая таблица организаций'!Z18</f>
        <v>100</v>
      </c>
      <c r="H16" s="23">
        <f>'Рейтинговая таблица организаций'!AB18</f>
        <v>100</v>
      </c>
      <c r="I16" s="27">
        <f>'Рейтинговая таблица организаций'!AC18</f>
        <v>100</v>
      </c>
      <c r="J16" s="23">
        <f>'Рейтинговая таблица организаций'!AH18</f>
        <v>20</v>
      </c>
      <c r="K16" s="24">
        <f>'Рейтинговая таблица организаций'!AI18</f>
        <v>80</v>
      </c>
      <c r="L16" s="24">
        <f>'Рейтинговая таблица организаций'!AJ18</f>
        <v>100</v>
      </c>
      <c r="M16" s="27">
        <f>'Рейтинговая таблица организаций'!AK18</f>
        <v>68</v>
      </c>
      <c r="N16" s="23">
        <f>'Рейтинговая таблица организаций'!AR18</f>
        <v>100</v>
      </c>
      <c r="O16" s="23">
        <f>'Рейтинговая таблица организаций'!AS18</f>
        <v>100</v>
      </c>
      <c r="P16" s="23">
        <f>'Рейтинговая таблица организаций'!AT18</f>
        <v>99</v>
      </c>
      <c r="Q16" s="27">
        <f>'Рейтинговая таблица организаций'!AU18</f>
        <v>99.8</v>
      </c>
      <c r="R16" s="23">
        <f>'Рейтинговая таблица организаций'!BB18</f>
        <v>99</v>
      </c>
      <c r="S16" s="23">
        <f>'Рейтинговая таблица организаций'!BC18</f>
        <v>99</v>
      </c>
      <c r="T16" s="23">
        <f>'Рейтинговая таблица организаций'!BD18</f>
        <v>99</v>
      </c>
      <c r="U16" s="27">
        <f>'Рейтинговая таблица организаций'!BE18</f>
        <v>99</v>
      </c>
      <c r="V16" s="28">
        <f>'Рейтинговая таблица организаций'!BF18</f>
        <v>93.2</v>
      </c>
    </row>
    <row r="17" spans="1:22">
      <c r="A17" s="25">
        <f>'бланки '!D21</f>
        <v>16</v>
      </c>
      <c r="B17" s="25" t="str">
        <f>'Рейтинговая таблица организаций'!B19</f>
        <v>Муниципальное бюджетное общеобразовательное учреждение – гимназия № 19 имени Героя Советского Союза В.И. Меркулова города Орла</v>
      </c>
      <c r="C17" s="23">
        <f>'Рейтинговая таблица организаций'!Q19</f>
        <v>100</v>
      </c>
      <c r="D17" s="23">
        <f>'Рейтинговая таблица организаций'!R19</f>
        <v>100</v>
      </c>
      <c r="E17" s="23">
        <f>'Рейтинговая таблица организаций'!S19</f>
        <v>98</v>
      </c>
      <c r="F17" s="27">
        <f>'Рейтинговая таблица организаций'!T19</f>
        <v>99.2</v>
      </c>
      <c r="G17" s="23">
        <f>'Рейтинговая таблица организаций'!Z19</f>
        <v>100</v>
      </c>
      <c r="H17" s="23">
        <f>'Рейтинговая таблица организаций'!AB19</f>
        <v>97</v>
      </c>
      <c r="I17" s="27">
        <f>'Рейтинговая таблица организаций'!AC19</f>
        <v>98.5</v>
      </c>
      <c r="J17" s="23">
        <f>'Рейтинговая таблица организаций'!AH19</f>
        <v>40</v>
      </c>
      <c r="K17" s="24">
        <f>'Рейтинговая таблица организаций'!AI19</f>
        <v>80</v>
      </c>
      <c r="L17" s="24">
        <f>'Рейтинговая таблица организаций'!AJ19</f>
        <v>100</v>
      </c>
      <c r="M17" s="27">
        <f>'Рейтинговая таблица организаций'!AK19</f>
        <v>74</v>
      </c>
      <c r="N17" s="23">
        <f>'Рейтинговая таблица организаций'!AR19</f>
        <v>98</v>
      </c>
      <c r="O17" s="23">
        <f>'Рейтинговая таблица организаций'!AS19</f>
        <v>99</v>
      </c>
      <c r="P17" s="23">
        <f>'Рейтинговая таблица организаций'!AT19</f>
        <v>98</v>
      </c>
      <c r="Q17" s="27">
        <f>'Рейтинговая таблица организаций'!AU19</f>
        <v>98.4</v>
      </c>
      <c r="R17" s="23">
        <f>'Рейтинговая таблица организаций'!BB19</f>
        <v>98</v>
      </c>
      <c r="S17" s="23">
        <f>'Рейтинговая таблица организаций'!BC19</f>
        <v>99</v>
      </c>
      <c r="T17" s="23">
        <f>'Рейтинговая таблица организаций'!BD19</f>
        <v>99</v>
      </c>
      <c r="U17" s="27">
        <f>'Рейтинговая таблица организаций'!BE19</f>
        <v>98.7</v>
      </c>
      <c r="V17" s="28">
        <f>'Рейтинговая таблица организаций'!BF19</f>
        <v>93.76</v>
      </c>
    </row>
    <row r="18" spans="1:22">
      <c r="A18" s="25">
        <f>'бланки '!D22</f>
        <v>17</v>
      </c>
      <c r="B18" s="25" t="str">
        <f>'Рейтинговая таблица организаций'!B20</f>
        <v>Муниципальное бюджетное общеобразовательное учреждение – средняя общеобразовательная школа № 20 имени Героя Советского Союза Л.Н. Гуртьева г. Орла</v>
      </c>
      <c r="C18" s="23">
        <f>'Рейтинговая таблица организаций'!Q20</f>
        <v>100</v>
      </c>
      <c r="D18" s="23">
        <f>'Рейтинговая таблица организаций'!R20</f>
        <v>100</v>
      </c>
      <c r="E18" s="23">
        <f>'Рейтинговая таблица организаций'!S20</f>
        <v>98</v>
      </c>
      <c r="F18" s="27">
        <f>'Рейтинговая таблица организаций'!T20</f>
        <v>99.2</v>
      </c>
      <c r="G18" s="23">
        <f>'Рейтинговая таблица организаций'!Z20</f>
        <v>100</v>
      </c>
      <c r="H18" s="23">
        <f>'Рейтинговая таблица организаций'!AB20</f>
        <v>99</v>
      </c>
      <c r="I18" s="27">
        <f>'Рейтинговая таблица организаций'!AC20</f>
        <v>99.5</v>
      </c>
      <c r="J18" s="23">
        <f>'Рейтинговая таблица организаций'!AH20</f>
        <v>60</v>
      </c>
      <c r="K18" s="24">
        <f>'Рейтинговая таблица организаций'!AI20</f>
        <v>80</v>
      </c>
      <c r="L18" s="24">
        <f>'Рейтинговая таблица организаций'!AJ20</f>
        <v>100</v>
      </c>
      <c r="M18" s="27">
        <f>'Рейтинговая таблица организаций'!AK20</f>
        <v>80</v>
      </c>
      <c r="N18" s="23">
        <f>'Рейтинговая таблица организаций'!AR20</f>
        <v>97</v>
      </c>
      <c r="O18" s="23">
        <f>'Рейтинговая таблица организаций'!AS20</f>
        <v>98</v>
      </c>
      <c r="P18" s="23">
        <f>'Рейтинговая таблица организаций'!AT20</f>
        <v>99</v>
      </c>
      <c r="Q18" s="27">
        <f>'Рейтинговая таблица организаций'!AU20</f>
        <v>97.8</v>
      </c>
      <c r="R18" s="23">
        <f>'Рейтинговая таблица организаций'!BB20</f>
        <v>97</v>
      </c>
      <c r="S18" s="23">
        <f>'Рейтинговая таблица организаций'!BC20</f>
        <v>98</v>
      </c>
      <c r="T18" s="23">
        <f>'Рейтинговая таблица организаций'!BD20</f>
        <v>99</v>
      </c>
      <c r="U18" s="27">
        <f>'Рейтинговая таблица организаций'!BE20</f>
        <v>98.2</v>
      </c>
      <c r="V18" s="28">
        <f>'Рейтинговая таблица организаций'!BF20</f>
        <v>94.94</v>
      </c>
    </row>
    <row r="19" spans="1:22">
      <c r="A19" s="25">
        <f>'бланки '!D23</f>
        <v>18</v>
      </c>
      <c r="B19" s="25" t="str">
        <f>'Рейтинговая таблица организаций'!B21</f>
        <v>Муниципальное бюджетное общеобразовательное учреждение – лицей № 21 имени генерала А.П. Ермолова г. Орла</v>
      </c>
      <c r="C19" s="23">
        <f>'Рейтинговая таблица организаций'!Q21</f>
        <v>100</v>
      </c>
      <c r="D19" s="23">
        <f>'Рейтинговая таблица организаций'!R21</f>
        <v>100</v>
      </c>
      <c r="E19" s="23">
        <f>'Рейтинговая таблица организаций'!S21</f>
        <v>98</v>
      </c>
      <c r="F19" s="27">
        <f>'Рейтинговая таблица организаций'!T21</f>
        <v>99.2</v>
      </c>
      <c r="G19" s="23">
        <f>'Рейтинговая таблица организаций'!Z21</f>
        <v>100</v>
      </c>
      <c r="H19" s="23">
        <f>'Рейтинговая таблица организаций'!AB21</f>
        <v>95</v>
      </c>
      <c r="I19" s="27">
        <f>'Рейтинговая таблица организаций'!AC21</f>
        <v>97.5</v>
      </c>
      <c r="J19" s="23">
        <f>'Рейтинговая таблица организаций'!AH21</f>
        <v>20</v>
      </c>
      <c r="K19" s="24">
        <f>'Рейтинговая таблица организаций'!AI21</f>
        <v>80</v>
      </c>
      <c r="L19" s="24">
        <f>'Рейтинговая таблица организаций'!AJ21</f>
        <v>100</v>
      </c>
      <c r="M19" s="27">
        <f>'Рейтинговая таблица организаций'!AK21</f>
        <v>68</v>
      </c>
      <c r="N19" s="23">
        <f>'Рейтинговая таблица организаций'!AR21</f>
        <v>98</v>
      </c>
      <c r="O19" s="23">
        <f>'Рейтинговая таблица организаций'!AS21</f>
        <v>100</v>
      </c>
      <c r="P19" s="23">
        <f>'Рейтинговая таблица организаций'!AT21</f>
        <v>98</v>
      </c>
      <c r="Q19" s="27">
        <f>'Рейтинговая таблица организаций'!AU21</f>
        <v>98.8</v>
      </c>
      <c r="R19" s="23">
        <f>'Рейтинговая таблица организаций'!BB21</f>
        <v>96</v>
      </c>
      <c r="S19" s="23">
        <f>'Рейтинговая таблица организаций'!BC21</f>
        <v>97</v>
      </c>
      <c r="T19" s="23">
        <f>'Рейтинговая таблица организаций'!BD21</f>
        <v>95</v>
      </c>
      <c r="U19" s="27">
        <f>'Рейтинговая таблица организаций'!BE21</f>
        <v>95.7</v>
      </c>
      <c r="V19" s="28">
        <f>'Рейтинговая таблица организаций'!BF21</f>
        <v>91.84</v>
      </c>
    </row>
    <row r="20" spans="1:22">
      <c r="A20" s="25">
        <f>'бланки '!D24</f>
        <v>19</v>
      </c>
      <c r="B20" s="25" t="str">
        <f>'Рейтинговая таблица организаций'!B22</f>
        <v>Муниципальное бюджетное общеобразовательное учреждение – лицей № 22 имени А.П. Иванова города Орла</v>
      </c>
      <c r="C20" s="23">
        <f>'Рейтинговая таблица организаций'!Q22</f>
        <v>100</v>
      </c>
      <c r="D20" s="23">
        <f>'Рейтинговая таблица организаций'!R22</f>
        <v>100</v>
      </c>
      <c r="E20" s="23">
        <f>'Рейтинговая таблица организаций'!S22</f>
        <v>98</v>
      </c>
      <c r="F20" s="27">
        <f>'Рейтинговая таблица организаций'!T22</f>
        <v>99.2</v>
      </c>
      <c r="G20" s="23">
        <f>'Рейтинговая таблица организаций'!Z22</f>
        <v>100</v>
      </c>
      <c r="H20" s="23">
        <f>'Рейтинговая таблица организаций'!AB22</f>
        <v>99</v>
      </c>
      <c r="I20" s="27">
        <f>'Рейтинговая таблица организаций'!AC22</f>
        <v>99.5</v>
      </c>
      <c r="J20" s="23">
        <f>'Рейтинговая таблица организаций'!AH22</f>
        <v>60</v>
      </c>
      <c r="K20" s="24">
        <f>'Рейтинговая таблица организаций'!AI22</f>
        <v>80</v>
      </c>
      <c r="L20" s="24">
        <f>'Рейтинговая таблица организаций'!AJ22</f>
        <v>100</v>
      </c>
      <c r="M20" s="27">
        <f>'Рейтинговая таблица организаций'!AK22</f>
        <v>80</v>
      </c>
      <c r="N20" s="23">
        <f>'Рейтинговая таблица организаций'!AR22</f>
        <v>100</v>
      </c>
      <c r="O20" s="23">
        <f>'Рейтинговая таблица организаций'!AS22</f>
        <v>97</v>
      </c>
      <c r="P20" s="23">
        <f>'Рейтинговая таблица организаций'!AT22</f>
        <v>96</v>
      </c>
      <c r="Q20" s="27">
        <f>'Рейтинговая таблица организаций'!AU22</f>
        <v>98</v>
      </c>
      <c r="R20" s="23">
        <f>'Рейтинговая таблица организаций'!BB22</f>
        <v>99</v>
      </c>
      <c r="S20" s="23">
        <f>'Рейтинговая таблица организаций'!BC22</f>
        <v>100</v>
      </c>
      <c r="T20" s="23">
        <f>'Рейтинговая таблица организаций'!BD22</f>
        <v>98</v>
      </c>
      <c r="U20" s="27">
        <f>'Рейтинговая таблица организаций'!BE22</f>
        <v>98.7</v>
      </c>
      <c r="V20" s="28">
        <f>'Рейтинговая таблица организаций'!BF22</f>
        <v>95.08</v>
      </c>
    </row>
    <row r="21" spans="1:22">
      <c r="A21" s="25">
        <f>'бланки '!D25</f>
        <v>20</v>
      </c>
      <c r="B21" s="25" t="str">
        <f>'Рейтинговая таблица организаций'!B23</f>
        <v>Муниципальное бюджетное общеобразовательное учреждение – средняя общеобразовательная школа № 23 с углубленным изучением английского языка г. Орла</v>
      </c>
      <c r="C21" s="23">
        <f>'Рейтинговая таблица организаций'!Q23</f>
        <v>100</v>
      </c>
      <c r="D21" s="23">
        <f>'Рейтинговая таблица организаций'!R23</f>
        <v>100</v>
      </c>
      <c r="E21" s="23">
        <f>'Рейтинговая таблица организаций'!S23</f>
        <v>98</v>
      </c>
      <c r="F21" s="27">
        <f>'Рейтинговая таблица организаций'!T23</f>
        <v>99.2</v>
      </c>
      <c r="G21" s="23">
        <f>'Рейтинговая таблица организаций'!Z23</f>
        <v>100</v>
      </c>
      <c r="H21" s="23">
        <f>'Рейтинговая таблица организаций'!AB23</f>
        <v>99</v>
      </c>
      <c r="I21" s="27">
        <f>'Рейтинговая таблица организаций'!AC23</f>
        <v>99.5</v>
      </c>
      <c r="J21" s="23">
        <f>'Рейтинговая таблица организаций'!AH23</f>
        <v>60</v>
      </c>
      <c r="K21" s="24">
        <f>'Рейтинговая таблица организаций'!AI23</f>
        <v>60</v>
      </c>
      <c r="L21" s="24">
        <f>'Рейтинговая таблица организаций'!AJ23</f>
        <v>100</v>
      </c>
      <c r="M21" s="27">
        <f>'Рейтинговая таблица организаций'!AK23</f>
        <v>72</v>
      </c>
      <c r="N21" s="23">
        <f>'Рейтинговая таблица организаций'!AR23</f>
        <v>97</v>
      </c>
      <c r="O21" s="23">
        <f>'Рейтинговая таблица организаций'!AS23</f>
        <v>95</v>
      </c>
      <c r="P21" s="23">
        <f>'Рейтинговая таблица организаций'!AT23</f>
        <v>98</v>
      </c>
      <c r="Q21" s="27">
        <f>'Рейтинговая таблица организаций'!AU23</f>
        <v>96.4</v>
      </c>
      <c r="R21" s="23">
        <f>'Рейтинговая таблица организаций'!BB23</f>
        <v>97</v>
      </c>
      <c r="S21" s="23">
        <f>'Рейтинговая таблица организаций'!BC23</f>
        <v>99</v>
      </c>
      <c r="T21" s="23">
        <f>'Рейтинговая таблица организаций'!BD23</f>
        <v>99</v>
      </c>
      <c r="U21" s="27">
        <f>'Рейтинговая таблица организаций'!BE23</f>
        <v>98.4</v>
      </c>
      <c r="V21" s="28">
        <f>'Рейтинговая таблица организаций'!BF23</f>
        <v>93.1</v>
      </c>
    </row>
    <row r="22" spans="1:22">
      <c r="A22" s="25">
        <f>'бланки '!D26</f>
        <v>21</v>
      </c>
      <c r="B22" s="25" t="str">
        <f>'Рейтинговая таблица организаций'!B24</f>
        <v>Муниципальное бюджетное общеобразовательное учреждение – средняя общеобразовательная школа № 24 с углублённым изучением отдельных предметов гуманитарного профиля им.  И.С. Тургенева г. Орла</v>
      </c>
      <c r="C22" s="23">
        <f>'Рейтинговая таблица организаций'!Q24</f>
        <v>100</v>
      </c>
      <c r="D22" s="23">
        <f>'Рейтинговая таблица организаций'!R24</f>
        <v>100</v>
      </c>
      <c r="E22" s="23">
        <f>'Рейтинговая таблица организаций'!S24</f>
        <v>98</v>
      </c>
      <c r="F22" s="27">
        <f>'Рейтинговая таблица организаций'!T24</f>
        <v>99.2</v>
      </c>
      <c r="G22" s="23">
        <f>'Рейтинговая таблица организаций'!Z24</f>
        <v>100</v>
      </c>
      <c r="H22" s="23">
        <f>'Рейтинговая таблица организаций'!AB24</f>
        <v>98</v>
      </c>
      <c r="I22" s="27">
        <f>'Рейтинговая таблица организаций'!AC24</f>
        <v>99</v>
      </c>
      <c r="J22" s="23">
        <f>'Рейтинговая таблица организаций'!AH24</f>
        <v>0</v>
      </c>
      <c r="K22" s="24">
        <f>'Рейтинговая таблица организаций'!AI24</f>
        <v>80</v>
      </c>
      <c r="L22" s="24">
        <f>'Рейтинговая таблица организаций'!AJ24</f>
        <v>100</v>
      </c>
      <c r="M22" s="27">
        <f>'Рейтинговая таблица организаций'!AK24</f>
        <v>62</v>
      </c>
      <c r="N22" s="23">
        <f>'Рейтинговая таблица организаций'!AR24</f>
        <v>96</v>
      </c>
      <c r="O22" s="23">
        <f>'Рейтинговая таблица организаций'!AS24</f>
        <v>98</v>
      </c>
      <c r="P22" s="23">
        <f>'Рейтинговая таблица организаций'!AT24</f>
        <v>98</v>
      </c>
      <c r="Q22" s="27">
        <f>'Рейтинговая таблица организаций'!AU24</f>
        <v>97.2</v>
      </c>
      <c r="R22" s="23">
        <f>'Рейтинговая таблица организаций'!BB24</f>
        <v>96</v>
      </c>
      <c r="S22" s="23">
        <f>'Рейтинговая таблица организаций'!BC24</f>
        <v>96</v>
      </c>
      <c r="T22" s="23">
        <f>'Рейтинговая таблица организаций'!BD24</f>
        <v>99</v>
      </c>
      <c r="U22" s="27">
        <f>'Рейтинговая таблица организаций'!BE24</f>
        <v>97.5</v>
      </c>
      <c r="V22" s="28">
        <f>'Рейтинговая таблица организаций'!BF24</f>
        <v>90.97999999999999</v>
      </c>
    </row>
    <row r="23" spans="1:22">
      <c r="A23" s="25">
        <f>'бланки '!D27</f>
        <v>22</v>
      </c>
      <c r="B23" s="25" t="str">
        <f>'Рейтинговая таблица организаций'!B25</f>
        <v>Муниципальное бюджетное общеобразовательное учреждение – средняя общеобразовательная школа № 25 г. Орла</v>
      </c>
      <c r="C23" s="23">
        <f>'Рейтинговая таблица организаций'!Q25</f>
        <v>100</v>
      </c>
      <c r="D23" s="23">
        <f>'Рейтинговая таблица организаций'!R25</f>
        <v>100</v>
      </c>
      <c r="E23" s="23">
        <f>'Рейтинговая таблица организаций'!S25</f>
        <v>97</v>
      </c>
      <c r="F23" s="27">
        <f>'Рейтинговая таблица организаций'!T25</f>
        <v>98.8</v>
      </c>
      <c r="G23" s="23">
        <f>'Рейтинговая таблица организаций'!Z25</f>
        <v>100</v>
      </c>
      <c r="H23" s="23">
        <f>'Рейтинговая таблица организаций'!AB25</f>
        <v>100</v>
      </c>
      <c r="I23" s="27">
        <f>'Рейтинговая таблица организаций'!AC25</f>
        <v>100</v>
      </c>
      <c r="J23" s="23">
        <f>'Рейтинговая таблица организаций'!AH25</f>
        <v>60</v>
      </c>
      <c r="K23" s="24">
        <f>'Рейтинговая таблица организаций'!AI25</f>
        <v>60</v>
      </c>
      <c r="L23" s="24">
        <f>'Рейтинговая таблица организаций'!AJ25</f>
        <v>100</v>
      </c>
      <c r="M23" s="27">
        <f>'Рейтинговая таблица организаций'!AK25</f>
        <v>72</v>
      </c>
      <c r="N23" s="23">
        <f>'Рейтинговая таблица организаций'!AR25</f>
        <v>100</v>
      </c>
      <c r="O23" s="23">
        <f>'Рейтинговая таблица организаций'!AS25</f>
        <v>96</v>
      </c>
      <c r="P23" s="23">
        <f>'Рейтинговая таблица организаций'!AT25</f>
        <v>98</v>
      </c>
      <c r="Q23" s="27">
        <f>'Рейтинговая таблица организаций'!AU25</f>
        <v>98</v>
      </c>
      <c r="R23" s="23">
        <f>'Рейтинговая таблица организаций'!BB25</f>
        <v>99</v>
      </c>
      <c r="S23" s="23">
        <f>'Рейтинговая таблица организаций'!BC25</f>
        <v>100</v>
      </c>
      <c r="T23" s="23">
        <f>'Рейтинговая таблица организаций'!BD25</f>
        <v>96</v>
      </c>
      <c r="U23" s="27">
        <f>'Рейтинговая таблица организаций'!BE25</f>
        <v>97.7</v>
      </c>
      <c r="V23" s="28">
        <f>'Рейтинговая таблица организаций'!BF25</f>
        <v>93.3</v>
      </c>
    </row>
    <row r="24" spans="1:22">
      <c r="A24" s="25">
        <f>'бланки '!D28</f>
        <v>23</v>
      </c>
      <c r="B24" s="25" t="str">
        <f>'Рейтинговая таблица организаций'!B26</f>
        <v>Муниципальное бюджетное общеобразовательное учреждение – средняя общеобразовательная школа № 26 г. Орла</v>
      </c>
      <c r="C24" s="23">
        <f>'Рейтинговая таблица организаций'!Q26</f>
        <v>100</v>
      </c>
      <c r="D24" s="23">
        <f>'Рейтинговая таблица организаций'!R26</f>
        <v>100</v>
      </c>
      <c r="E24" s="23">
        <f>'Рейтинговая таблица организаций'!S26</f>
        <v>99</v>
      </c>
      <c r="F24" s="27">
        <f>'Рейтинговая таблица организаций'!T26</f>
        <v>99.6</v>
      </c>
      <c r="G24" s="23">
        <f>'Рейтинговая таблица организаций'!Z26</f>
        <v>100</v>
      </c>
      <c r="H24" s="23">
        <f>'Рейтинговая таблица организаций'!AB26</f>
        <v>99</v>
      </c>
      <c r="I24" s="27">
        <f>'Рейтинговая таблица организаций'!AC26</f>
        <v>99.5</v>
      </c>
      <c r="J24" s="23">
        <f>'Рейтинговая таблица организаций'!AH26</f>
        <v>20</v>
      </c>
      <c r="K24" s="24">
        <f>'Рейтинговая таблица организаций'!AI26</f>
        <v>60</v>
      </c>
      <c r="L24" s="24">
        <f>'Рейтинговая таблица организаций'!AJ26</f>
        <v>100</v>
      </c>
      <c r="M24" s="27">
        <f>'Рейтинговая таблица организаций'!AK26</f>
        <v>60</v>
      </c>
      <c r="N24" s="23">
        <f>'Рейтинговая таблица организаций'!AR26</f>
        <v>96</v>
      </c>
      <c r="O24" s="23">
        <f>'Рейтинговая таблица организаций'!AS26</f>
        <v>97</v>
      </c>
      <c r="P24" s="23">
        <f>'Рейтинговая таблица организаций'!AT26</f>
        <v>98</v>
      </c>
      <c r="Q24" s="27">
        <f>'Рейтинговая таблица организаций'!AU26</f>
        <v>96.8</v>
      </c>
      <c r="R24" s="23">
        <f>'Рейтинговая таблица организаций'!BB26</f>
        <v>99</v>
      </c>
      <c r="S24" s="23">
        <f>'Рейтинговая таблица организаций'!BC26</f>
        <v>99</v>
      </c>
      <c r="T24" s="23">
        <f>'Рейтинговая таблица организаций'!BD26</f>
        <v>99</v>
      </c>
      <c r="U24" s="27">
        <f>'Рейтинговая таблица организаций'!BE26</f>
        <v>99</v>
      </c>
      <c r="V24" s="28">
        <f>'Рейтинговая таблица организаций'!BF26</f>
        <v>90.98</v>
      </c>
    </row>
    <row r="25" spans="1:22">
      <c r="A25" s="25">
        <f>'бланки '!D29</f>
        <v>24</v>
      </c>
      <c r="B25" s="25" t="str">
        <f>'Рейтинговая таблица организаций'!B27</f>
        <v>Муниципальное бюджетное общеобразовательное учреждение – средняя общеобразовательная школа № 27 им. Н.С. Лескова с углубленным изучением английского языка г. Орла</v>
      </c>
      <c r="C25" s="23">
        <f>'Рейтинговая таблица организаций'!Q27</f>
        <v>100</v>
      </c>
      <c r="D25" s="23">
        <f>'Рейтинговая таблица организаций'!R27</f>
        <v>100</v>
      </c>
      <c r="E25" s="23">
        <f>'Рейтинговая таблица организаций'!S27</f>
        <v>99</v>
      </c>
      <c r="F25" s="27">
        <f>'Рейтинговая таблица организаций'!T27</f>
        <v>99.6</v>
      </c>
      <c r="G25" s="23">
        <f>'Рейтинговая таблица организаций'!Z27</f>
        <v>100</v>
      </c>
      <c r="H25" s="23">
        <f>'Рейтинговая таблица организаций'!AB27</f>
        <v>98</v>
      </c>
      <c r="I25" s="27">
        <f>'Рейтинговая таблица организаций'!AC27</f>
        <v>99</v>
      </c>
      <c r="J25" s="23">
        <f>'Рейтинговая таблица организаций'!AH27</f>
        <v>40</v>
      </c>
      <c r="K25" s="24">
        <f>'Рейтинговая таблица организаций'!AI27</f>
        <v>60</v>
      </c>
      <c r="L25" s="24">
        <f>'Рейтинговая таблица организаций'!AJ27</f>
        <v>100</v>
      </c>
      <c r="M25" s="27">
        <f>'Рейтинговая таблица организаций'!AK27</f>
        <v>66</v>
      </c>
      <c r="N25" s="23">
        <f>'Рейтинговая таблица организаций'!AR27</f>
        <v>97</v>
      </c>
      <c r="O25" s="23">
        <f>'Рейтинговая таблица организаций'!AS27</f>
        <v>96</v>
      </c>
      <c r="P25" s="23">
        <f>'Рейтинговая таблица организаций'!AT27</f>
        <v>99</v>
      </c>
      <c r="Q25" s="27">
        <f>'Рейтинговая таблица организаций'!AU27</f>
        <v>97</v>
      </c>
      <c r="R25" s="23">
        <f>'Рейтинговая таблица организаций'!BB27</f>
        <v>97</v>
      </c>
      <c r="S25" s="23">
        <f>'Рейтинговая таблица организаций'!BC27</f>
        <v>95</v>
      </c>
      <c r="T25" s="23">
        <f>'Рейтинговая таблица организаций'!BD27</f>
        <v>96</v>
      </c>
      <c r="U25" s="27">
        <f>'Рейтинговая таблица организаций'!BE27</f>
        <v>96.1</v>
      </c>
      <c r="V25" s="28">
        <f>'Рейтинговая таблица организаций'!BF27</f>
        <v>91.54</v>
      </c>
    </row>
    <row r="26" spans="1:22">
      <c r="A26" s="25">
        <f>'бланки '!D30</f>
        <v>25</v>
      </c>
      <c r="B26" s="25" t="str">
        <f>'Рейтинговая таблица организаций'!B28</f>
        <v>Муниципальное бюджетное общеобразовательное учреждение – лицей № 28 города Орла имени дважды Героя Советского Союза Г.М. Паршина</v>
      </c>
      <c r="C26" s="23">
        <f>'Рейтинговая таблица организаций'!Q28</f>
        <v>100</v>
      </c>
      <c r="D26" s="23">
        <f>'Рейтинговая таблица организаций'!R28</f>
        <v>100</v>
      </c>
      <c r="E26" s="23">
        <f>'Рейтинговая таблица организаций'!S28</f>
        <v>99</v>
      </c>
      <c r="F26" s="27">
        <f>'Рейтинговая таблица организаций'!T28</f>
        <v>99.6</v>
      </c>
      <c r="G26" s="23">
        <f>'Рейтинговая таблица организаций'!Z28</f>
        <v>100</v>
      </c>
      <c r="H26" s="23">
        <f>'Рейтинговая таблица организаций'!AB28</f>
        <v>96</v>
      </c>
      <c r="I26" s="27">
        <f>'Рейтинговая таблица организаций'!AC28</f>
        <v>98</v>
      </c>
      <c r="J26" s="23">
        <f>'Рейтинговая таблица организаций'!AH28</f>
        <v>40</v>
      </c>
      <c r="K26" s="24">
        <f>'Рейтинговая таблица организаций'!AI28</f>
        <v>60</v>
      </c>
      <c r="L26" s="24">
        <f>'Рейтинговая таблица организаций'!AJ28</f>
        <v>100</v>
      </c>
      <c r="M26" s="27">
        <f>'Рейтинговая таблица организаций'!AK28</f>
        <v>66</v>
      </c>
      <c r="N26" s="23">
        <f>'Рейтинговая таблица организаций'!AR28</f>
        <v>99</v>
      </c>
      <c r="O26" s="23">
        <f>'Рейтинговая таблица организаций'!AS28</f>
        <v>97</v>
      </c>
      <c r="P26" s="23">
        <f>'Рейтинговая таблица организаций'!AT28</f>
        <v>94</v>
      </c>
      <c r="Q26" s="27">
        <f>'Рейтинговая таблица организаций'!AU28</f>
        <v>97.2</v>
      </c>
      <c r="R26" s="23">
        <f>'Рейтинговая таблица организаций'!BB28</f>
        <v>97</v>
      </c>
      <c r="S26" s="23">
        <f>'Рейтинговая таблица организаций'!BC28</f>
        <v>95</v>
      </c>
      <c r="T26" s="23">
        <f>'Рейтинговая таблица организаций'!BD28</f>
        <v>97</v>
      </c>
      <c r="U26" s="27">
        <f>'Рейтинговая таблица организаций'!BE28</f>
        <v>96.6</v>
      </c>
      <c r="V26" s="28">
        <f>'Рейтинговая таблица организаций'!BF28</f>
        <v>91.47999999999999</v>
      </c>
    </row>
    <row r="27" spans="1:22">
      <c r="A27" s="25">
        <f>'бланки '!D31</f>
        <v>26</v>
      </c>
      <c r="B27" s="25" t="str">
        <f>'Рейтинговая таблица организаций'!B29</f>
        <v>Муниципальное бюджетное общеобразовательное учреждение – средняя общеобразовательная школа № 29 имени Д.Н. Мельникова г. Орла</v>
      </c>
      <c r="C27" s="23">
        <f>'Рейтинговая таблица организаций'!Q29</f>
        <v>100</v>
      </c>
      <c r="D27" s="23">
        <f>'Рейтинговая таблица организаций'!R29</f>
        <v>100</v>
      </c>
      <c r="E27" s="23">
        <f>'Рейтинговая таблица организаций'!S29</f>
        <v>98</v>
      </c>
      <c r="F27" s="27">
        <f>'Рейтинговая таблица организаций'!T29</f>
        <v>99.2</v>
      </c>
      <c r="G27" s="23">
        <f>'Рейтинговая таблица организаций'!Z29</f>
        <v>100</v>
      </c>
      <c r="H27" s="23">
        <f>'Рейтинговая таблица организаций'!AB29</f>
        <v>98</v>
      </c>
      <c r="I27" s="27">
        <f>'Рейтинговая таблица организаций'!AC29</f>
        <v>99</v>
      </c>
      <c r="J27" s="23">
        <f>'Рейтинговая таблица организаций'!AH29</f>
        <v>40</v>
      </c>
      <c r="K27" s="24">
        <f>'Рейтинговая таблица организаций'!AI29</f>
        <v>80</v>
      </c>
      <c r="L27" s="24">
        <f>'Рейтинговая таблица организаций'!AJ29</f>
        <v>100</v>
      </c>
      <c r="M27" s="27">
        <f>'Рейтинговая таблица организаций'!AK29</f>
        <v>74</v>
      </c>
      <c r="N27" s="23">
        <f>'Рейтинговая таблица организаций'!AR29</f>
        <v>99</v>
      </c>
      <c r="O27" s="23">
        <f>'Рейтинговая таблица организаций'!AS29</f>
        <v>98</v>
      </c>
      <c r="P27" s="23">
        <f>'Рейтинговая таблица организаций'!AT29</f>
        <v>99</v>
      </c>
      <c r="Q27" s="27">
        <f>'Рейтинговая таблица организаций'!AU29</f>
        <v>98.6</v>
      </c>
      <c r="R27" s="23">
        <f>'Рейтинговая таблица организаций'!BB29</f>
        <v>97</v>
      </c>
      <c r="S27" s="23">
        <f>'Рейтинговая таблица организаций'!BC29</f>
        <v>99</v>
      </c>
      <c r="T27" s="23">
        <f>'Рейтинговая таблица организаций'!BD29</f>
        <v>99</v>
      </c>
      <c r="U27" s="27">
        <f>'Рейтинговая таблица организаций'!BE29</f>
        <v>98.4</v>
      </c>
      <c r="V27" s="28">
        <f>'Рейтинговая таблица организаций'!BF29</f>
        <v>93.839999999999989</v>
      </c>
    </row>
    <row r="28" spans="1:22">
      <c r="A28" s="25">
        <f>'бланки '!D32</f>
        <v>27</v>
      </c>
      <c r="B28" s="25" t="str">
        <f>'Рейтинговая таблица организаций'!B30</f>
        <v>Муниципальное бюджетное общеобразовательное учреждение – средняя общеобразовательная школа № 30 г. Орла</v>
      </c>
      <c r="C28" s="23">
        <f>'Рейтинговая таблица организаций'!Q30</f>
        <v>100</v>
      </c>
      <c r="D28" s="23">
        <f>'Рейтинговая таблица организаций'!R30</f>
        <v>100</v>
      </c>
      <c r="E28" s="23">
        <f>'Рейтинговая таблица организаций'!S30</f>
        <v>99</v>
      </c>
      <c r="F28" s="27">
        <f>'Рейтинговая таблица организаций'!T30</f>
        <v>99.6</v>
      </c>
      <c r="G28" s="23">
        <f>'Рейтинговая таблица организаций'!Z30</f>
        <v>100</v>
      </c>
      <c r="H28" s="23">
        <f>'Рейтинговая таблица организаций'!AB30</f>
        <v>99</v>
      </c>
      <c r="I28" s="27">
        <f>'Рейтинговая таблица организаций'!AC30</f>
        <v>99.5</v>
      </c>
      <c r="J28" s="23">
        <f>'Рейтинговая таблица организаций'!AH30</f>
        <v>0</v>
      </c>
      <c r="K28" s="24">
        <f>'Рейтинговая таблица организаций'!AI30</f>
        <v>60</v>
      </c>
      <c r="L28" s="24">
        <f>'Рейтинговая таблица организаций'!AJ30</f>
        <v>100</v>
      </c>
      <c r="M28" s="27">
        <f>'Рейтинговая таблица организаций'!AK30</f>
        <v>54</v>
      </c>
      <c r="N28" s="23">
        <f>'Рейтинговая таблица организаций'!AR30</f>
        <v>99</v>
      </c>
      <c r="O28" s="23">
        <f>'Рейтинговая таблица организаций'!AS30</f>
        <v>96</v>
      </c>
      <c r="P28" s="23">
        <f>'Рейтинговая таблица организаций'!AT30</f>
        <v>99</v>
      </c>
      <c r="Q28" s="27">
        <f>'Рейтинговая таблица организаций'!AU30</f>
        <v>97.8</v>
      </c>
      <c r="R28" s="23">
        <f>'Рейтинговая таблица организаций'!BB30</f>
        <v>99</v>
      </c>
      <c r="S28" s="23">
        <f>'Рейтинговая таблица организаций'!BC30</f>
        <v>100</v>
      </c>
      <c r="T28" s="23">
        <f>'Рейтинговая таблица организаций'!BD30</f>
        <v>99</v>
      </c>
      <c r="U28" s="27">
        <f>'Рейтинговая таблица организаций'!BE30</f>
        <v>99.2</v>
      </c>
      <c r="V28" s="28">
        <f>'Рейтинговая таблица организаций'!BF30</f>
        <v>90.02</v>
      </c>
    </row>
    <row r="29" spans="1:22">
      <c r="A29" s="25">
        <f>'бланки '!D33</f>
        <v>28</v>
      </c>
      <c r="B29" s="25" t="str">
        <f>'Рейтинговая таблица организаций'!B31</f>
        <v>Муниципальное бюджетное общеобразовательное учреждение – средняя общеобразовательная школа № 31 г. Орла</v>
      </c>
      <c r="C29" s="23">
        <f>'Рейтинговая таблица организаций'!Q31</f>
        <v>100</v>
      </c>
      <c r="D29" s="23">
        <f>'Рейтинговая таблица организаций'!R31</f>
        <v>100</v>
      </c>
      <c r="E29" s="23">
        <f>'Рейтинговая таблица организаций'!S31</f>
        <v>99</v>
      </c>
      <c r="F29" s="27">
        <f>'Рейтинговая таблица организаций'!T31</f>
        <v>99.6</v>
      </c>
      <c r="G29" s="23">
        <f>'Рейтинговая таблица организаций'!Z31</f>
        <v>100</v>
      </c>
      <c r="H29" s="23">
        <f>'Рейтинговая таблица организаций'!AB31</f>
        <v>96</v>
      </c>
      <c r="I29" s="27">
        <f>'Рейтинговая таблица организаций'!AC31</f>
        <v>98</v>
      </c>
      <c r="J29" s="23">
        <f>'Рейтинговая таблица организаций'!AH31</f>
        <v>0</v>
      </c>
      <c r="K29" s="24">
        <f>'Рейтинговая таблица организаций'!AI31</f>
        <v>60</v>
      </c>
      <c r="L29" s="24">
        <f>'Рейтинговая таблица организаций'!AJ31</f>
        <v>100</v>
      </c>
      <c r="M29" s="27">
        <f>'Рейтинговая таблица организаций'!AK31</f>
        <v>54</v>
      </c>
      <c r="N29" s="23">
        <f>'Рейтинговая таблица организаций'!AR31</f>
        <v>97</v>
      </c>
      <c r="O29" s="23">
        <f>'Рейтинговая таблица организаций'!AS31</f>
        <v>97</v>
      </c>
      <c r="P29" s="23">
        <f>'Рейтинговая таблица организаций'!AT31</f>
        <v>98</v>
      </c>
      <c r="Q29" s="27">
        <f>'Рейтинговая таблица организаций'!AU31</f>
        <v>97.2</v>
      </c>
      <c r="R29" s="23">
        <f>'Рейтинговая таблица организаций'!BB31</f>
        <v>99</v>
      </c>
      <c r="S29" s="23">
        <f>'Рейтинговая таблица организаций'!BC31</f>
        <v>98</v>
      </c>
      <c r="T29" s="23">
        <f>'Рейтинговая таблица организаций'!BD31</f>
        <v>99</v>
      </c>
      <c r="U29" s="27">
        <f>'Рейтинговая таблица организаций'!BE31</f>
        <v>98.8</v>
      </c>
      <c r="V29" s="28">
        <f>'Рейтинговая таблица организаций'!BF31</f>
        <v>89.52000000000001</v>
      </c>
    </row>
    <row r="30" spans="1:22">
      <c r="A30" s="25">
        <f>'бланки '!D34</f>
        <v>29</v>
      </c>
      <c r="B30" s="25" t="str">
        <f>'Рейтинговая таблица организаций'!B32</f>
        <v>Муниципальное бюджетное общеобразовательное учреждение – лицей № 32 имени И.М.Воробьева г. Орла</v>
      </c>
      <c r="C30" s="23">
        <f>'Рейтинговая таблица организаций'!Q32</f>
        <v>100</v>
      </c>
      <c r="D30" s="23">
        <f>'Рейтинговая таблица организаций'!R32</f>
        <v>100</v>
      </c>
      <c r="E30" s="23">
        <f>'Рейтинговая таблица организаций'!S32</f>
        <v>99</v>
      </c>
      <c r="F30" s="27">
        <f>'Рейтинговая таблица организаций'!T32</f>
        <v>99.6</v>
      </c>
      <c r="G30" s="23">
        <f>'Рейтинговая таблица организаций'!Z32</f>
        <v>100</v>
      </c>
      <c r="H30" s="23">
        <f>'Рейтинговая таблица организаций'!AB32</f>
        <v>99</v>
      </c>
      <c r="I30" s="27">
        <f>'Рейтинговая таблица организаций'!AC32</f>
        <v>99.5</v>
      </c>
      <c r="J30" s="23">
        <f>'Рейтинговая таблица организаций'!AH32</f>
        <v>20</v>
      </c>
      <c r="K30" s="24">
        <f>'Рейтинговая таблица организаций'!AI32</f>
        <v>60</v>
      </c>
      <c r="L30" s="24">
        <f>'Рейтинговая таблица организаций'!AJ32</f>
        <v>100</v>
      </c>
      <c r="M30" s="27">
        <f>'Рейтинговая таблица организаций'!AK32</f>
        <v>60</v>
      </c>
      <c r="N30" s="23">
        <f>'Рейтинговая таблица организаций'!AR32</f>
        <v>96</v>
      </c>
      <c r="O30" s="23">
        <f>'Рейтинговая таблица организаций'!AS32</f>
        <v>97</v>
      </c>
      <c r="P30" s="23">
        <f>'Рейтинговая таблица организаций'!AT32</f>
        <v>99</v>
      </c>
      <c r="Q30" s="27">
        <f>'Рейтинговая таблица организаций'!AU32</f>
        <v>97</v>
      </c>
      <c r="R30" s="23">
        <f>'Рейтинговая таблица организаций'!BB32</f>
        <v>99</v>
      </c>
      <c r="S30" s="23">
        <f>'Рейтинговая таблица организаций'!BC32</f>
        <v>100</v>
      </c>
      <c r="T30" s="23">
        <f>'Рейтинговая таблица организаций'!BD32</f>
        <v>98</v>
      </c>
      <c r="U30" s="27">
        <f>'Рейтинговая таблица организаций'!BE32</f>
        <v>98.7</v>
      </c>
      <c r="V30" s="28">
        <f>'Рейтинговая таблица организаций'!BF32</f>
        <v>90.960000000000008</v>
      </c>
    </row>
    <row r="31" spans="1:22">
      <c r="A31" s="25">
        <f>'бланки '!D35</f>
        <v>30</v>
      </c>
      <c r="B31" s="25" t="str">
        <f>'Рейтинговая таблица организаций'!B33</f>
        <v>Муниципальное бюджетное общеобразовательное учреждение – средняя общеобразовательная школа № 33 г. Орла</v>
      </c>
      <c r="C31" s="23">
        <f>'Рейтинговая таблица организаций'!Q33</f>
        <v>100</v>
      </c>
      <c r="D31" s="23">
        <f>'Рейтинговая таблица организаций'!R33</f>
        <v>100</v>
      </c>
      <c r="E31" s="23">
        <f>'Рейтинговая таблица организаций'!S33</f>
        <v>99</v>
      </c>
      <c r="F31" s="27">
        <f>'Рейтинговая таблица организаций'!T33</f>
        <v>99.6</v>
      </c>
      <c r="G31" s="23">
        <f>'Рейтинговая таблица организаций'!Z33</f>
        <v>100</v>
      </c>
      <c r="H31" s="23">
        <f>'Рейтинговая таблица организаций'!AB33</f>
        <v>99</v>
      </c>
      <c r="I31" s="27">
        <f>'Рейтинговая таблица организаций'!AC33</f>
        <v>99.5</v>
      </c>
      <c r="J31" s="23">
        <f>'Рейтинговая таблица организаций'!AH33</f>
        <v>0</v>
      </c>
      <c r="K31" s="24">
        <f>'Рейтинговая таблица организаций'!AI33</f>
        <v>60</v>
      </c>
      <c r="L31" s="24">
        <f>'Рейтинговая таблица организаций'!AJ33</f>
        <v>100</v>
      </c>
      <c r="M31" s="27">
        <f>'Рейтинговая таблица организаций'!AK33</f>
        <v>54</v>
      </c>
      <c r="N31" s="23">
        <f>'Рейтинговая таблица организаций'!AR33</f>
        <v>97</v>
      </c>
      <c r="O31" s="23">
        <f>'Рейтинговая таблица организаций'!AS33</f>
        <v>98</v>
      </c>
      <c r="P31" s="23">
        <f>'Рейтинговая таблица организаций'!AT33</f>
        <v>97</v>
      </c>
      <c r="Q31" s="27">
        <f>'Рейтинговая таблица организаций'!AU33</f>
        <v>97.4</v>
      </c>
      <c r="R31" s="23">
        <f>'Рейтинговая таблица организаций'!BB33</f>
        <v>100</v>
      </c>
      <c r="S31" s="23">
        <f>'Рейтинговая таблица организаций'!BC33</f>
        <v>99</v>
      </c>
      <c r="T31" s="23">
        <f>'Рейтинговая таблица организаций'!BD33</f>
        <v>99</v>
      </c>
      <c r="U31" s="27">
        <f>'Рейтинговая таблица организаций'!BE33</f>
        <v>99.3</v>
      </c>
      <c r="V31" s="28">
        <f>'Рейтинговая таблица организаций'!BF33</f>
        <v>89.960000000000008</v>
      </c>
    </row>
    <row r="32" spans="1:22">
      <c r="A32" s="25">
        <f>'бланки '!D36</f>
        <v>31</v>
      </c>
      <c r="B32" s="25" t="str">
        <f>'Рейтинговая таблица организаций'!B34</f>
        <v>Муниципальное бюджетное общеобразовательное учреждение – гимназия № 34 г. Орла</v>
      </c>
      <c r="C32" s="23">
        <f>'Рейтинговая таблица организаций'!Q34</f>
        <v>100</v>
      </c>
      <c r="D32" s="23">
        <f>'Рейтинговая таблица организаций'!R34</f>
        <v>100</v>
      </c>
      <c r="E32" s="23">
        <f>'Рейтинговая таблица организаций'!S34</f>
        <v>99</v>
      </c>
      <c r="F32" s="27">
        <f>'Рейтинговая таблица организаций'!T34</f>
        <v>99.6</v>
      </c>
      <c r="G32" s="23">
        <f>'Рейтинговая таблица организаций'!Z34</f>
        <v>100</v>
      </c>
      <c r="H32" s="23">
        <f>'Рейтинговая таблица организаций'!AB34</f>
        <v>98</v>
      </c>
      <c r="I32" s="27">
        <f>'Рейтинговая таблица организаций'!AC34</f>
        <v>99</v>
      </c>
      <c r="J32" s="23">
        <f>'Рейтинговая таблица организаций'!AH34</f>
        <v>0</v>
      </c>
      <c r="K32" s="24">
        <f>'Рейтинговая таблица организаций'!AI34</f>
        <v>60</v>
      </c>
      <c r="L32" s="24">
        <f>'Рейтинговая таблица организаций'!AJ34</f>
        <v>100</v>
      </c>
      <c r="M32" s="27">
        <f>'Рейтинговая таблица организаций'!AK34</f>
        <v>54</v>
      </c>
      <c r="N32" s="23">
        <f>'Рейтинговая таблица организаций'!AR34</f>
        <v>97</v>
      </c>
      <c r="O32" s="23">
        <f>'Рейтинговая таблица организаций'!AS34</f>
        <v>95</v>
      </c>
      <c r="P32" s="23">
        <f>'Рейтинговая таблица организаций'!AT34</f>
        <v>96</v>
      </c>
      <c r="Q32" s="27">
        <f>'Рейтинговая таблица организаций'!AU34</f>
        <v>96</v>
      </c>
      <c r="R32" s="23">
        <f>'Рейтинговая таблица организаций'!BB34</f>
        <v>99</v>
      </c>
      <c r="S32" s="23">
        <f>'Рейтинговая таблица организаций'!BC34</f>
        <v>100</v>
      </c>
      <c r="T32" s="23">
        <f>'Рейтинговая таблица организаций'!BD34</f>
        <v>99</v>
      </c>
      <c r="U32" s="27">
        <f>'Рейтинговая таблица организаций'!BE34</f>
        <v>99.2</v>
      </c>
      <c r="V32" s="28">
        <f>'Рейтинговая таблица организаций'!BF34</f>
        <v>89.56</v>
      </c>
    </row>
    <row r="33" spans="1:22">
      <c r="A33" s="25">
        <f>'бланки '!D37</f>
        <v>32</v>
      </c>
      <c r="B33" s="25" t="str">
        <f>'Рейтинговая таблица организаций'!B35</f>
        <v>Муниципальное бюджетное общеобразовательное учреждение –школа № 35 имени А.Г. Перелыгина города Орла</v>
      </c>
      <c r="C33" s="23">
        <f>'Рейтинговая таблица организаций'!Q35</f>
        <v>100</v>
      </c>
      <c r="D33" s="23">
        <f>'Рейтинговая таблица организаций'!R35</f>
        <v>100</v>
      </c>
      <c r="E33" s="23">
        <f>'Рейтинговая таблица организаций'!S35</f>
        <v>98</v>
      </c>
      <c r="F33" s="27">
        <f>'Рейтинговая таблица организаций'!T35</f>
        <v>99.2</v>
      </c>
      <c r="G33" s="23">
        <f>'Рейтинговая таблица организаций'!Z35</f>
        <v>100</v>
      </c>
      <c r="H33" s="23">
        <f>'Рейтинговая таблица организаций'!AB35</f>
        <v>98</v>
      </c>
      <c r="I33" s="27">
        <f>'Рейтинговая таблица организаций'!AC35</f>
        <v>99</v>
      </c>
      <c r="J33" s="23">
        <f>'Рейтинговая таблица организаций'!AH35</f>
        <v>0</v>
      </c>
      <c r="K33" s="24">
        <f>'Рейтинговая таблица организаций'!AI35</f>
        <v>60</v>
      </c>
      <c r="L33" s="24">
        <f>'Рейтинговая таблица организаций'!AJ35</f>
        <v>100</v>
      </c>
      <c r="M33" s="27">
        <f>'Рейтинговая таблица организаций'!AK35</f>
        <v>54</v>
      </c>
      <c r="N33" s="23">
        <f>'Рейтинговая таблица организаций'!AR35</f>
        <v>98</v>
      </c>
      <c r="O33" s="23">
        <f>'Рейтинговая таблица организаций'!AS35</f>
        <v>96</v>
      </c>
      <c r="P33" s="23">
        <f>'Рейтинговая таблица организаций'!AT35</f>
        <v>98</v>
      </c>
      <c r="Q33" s="27">
        <f>'Рейтинговая таблица организаций'!AU35</f>
        <v>97.2</v>
      </c>
      <c r="R33" s="23">
        <f>'Рейтинговая таблица организаций'!BB35</f>
        <v>99</v>
      </c>
      <c r="S33" s="23">
        <f>'Рейтинговая таблица организаций'!BC35</f>
        <v>100</v>
      </c>
      <c r="T33" s="23">
        <f>'Рейтинговая таблица организаций'!BD35</f>
        <v>98</v>
      </c>
      <c r="U33" s="27">
        <f>'Рейтинговая таблица организаций'!BE35</f>
        <v>98.7</v>
      </c>
      <c r="V33" s="28">
        <f>'Рейтинговая таблица организаций'!BF35</f>
        <v>89.61999999999999</v>
      </c>
    </row>
    <row r="34" spans="1:22">
      <c r="A34" s="25">
        <f>'бланки '!D38</f>
        <v>33</v>
      </c>
      <c r="B34" s="25" t="str">
        <f>'Рейтинговая таблица организаций'!B36</f>
        <v>Муниципальное бюджетное общеобразовательное учреждение – школа № 36 имени А.С. Бакина города Орла</v>
      </c>
      <c r="C34" s="23">
        <f>'Рейтинговая таблица организаций'!Q36</f>
        <v>100</v>
      </c>
      <c r="D34" s="23">
        <f>'Рейтинговая таблица организаций'!R36</f>
        <v>100</v>
      </c>
      <c r="E34" s="23">
        <f>'Рейтинговая таблица организаций'!S36</f>
        <v>98</v>
      </c>
      <c r="F34" s="27">
        <f>'Рейтинговая таблица организаций'!T36</f>
        <v>99.2</v>
      </c>
      <c r="G34" s="23">
        <f>'Рейтинговая таблица организаций'!Z36</f>
        <v>100</v>
      </c>
      <c r="H34" s="23">
        <f>'Рейтинговая таблица организаций'!AB36</f>
        <v>98</v>
      </c>
      <c r="I34" s="27">
        <f>'Рейтинговая таблица организаций'!AC36</f>
        <v>99</v>
      </c>
      <c r="J34" s="23">
        <f>'Рейтинговая таблица организаций'!AH36</f>
        <v>60</v>
      </c>
      <c r="K34" s="24">
        <f>'Рейтинговая таблица организаций'!AI36</f>
        <v>100</v>
      </c>
      <c r="L34" s="24">
        <f>'Рейтинговая таблица организаций'!AJ36</f>
        <v>100</v>
      </c>
      <c r="M34" s="27">
        <f>'Рейтинговая таблица организаций'!AK36</f>
        <v>88</v>
      </c>
      <c r="N34" s="23">
        <f>'Рейтинговая таблица организаций'!AR36</f>
        <v>97</v>
      </c>
      <c r="O34" s="23">
        <f>'Рейтинговая таблица организаций'!AS36</f>
        <v>97</v>
      </c>
      <c r="P34" s="23">
        <f>'Рейтинговая таблица организаций'!AT36</f>
        <v>98</v>
      </c>
      <c r="Q34" s="27">
        <f>'Рейтинговая таблица организаций'!AU36</f>
        <v>97.2</v>
      </c>
      <c r="R34" s="23">
        <f>'Рейтинговая таблица организаций'!BB36</f>
        <v>100</v>
      </c>
      <c r="S34" s="23">
        <f>'Рейтинговая таблица организаций'!BC36</f>
        <v>96</v>
      </c>
      <c r="T34" s="23">
        <f>'Рейтинговая таблица организаций'!BD36</f>
        <v>97</v>
      </c>
      <c r="U34" s="27">
        <f>'Рейтинговая таблица организаций'!BE36</f>
        <v>97.7</v>
      </c>
      <c r="V34" s="28">
        <f>'Рейтинговая таблица организаций'!BF36</f>
        <v>96.22</v>
      </c>
    </row>
    <row r="35" spans="1:22">
      <c r="A35" s="25">
        <f>'бланки '!D39</f>
        <v>34</v>
      </c>
      <c r="B35" s="25" t="str">
        <f>'Рейтинговая таблица организаций'!B37</f>
        <v>Муниципальное бюджетное общеобразовательное учреждение – средняя общеобразовательная школа № 37 имени дважды Героя Советского Союза маршала                М.Е. Катукова г. Орла</v>
      </c>
      <c r="C35" s="23">
        <f>'Рейтинговая таблица организаций'!Q37</f>
        <v>100</v>
      </c>
      <c r="D35" s="23">
        <f>'Рейтинговая таблица организаций'!R37</f>
        <v>100</v>
      </c>
      <c r="E35" s="23">
        <f>'Рейтинговая таблица организаций'!S37</f>
        <v>97</v>
      </c>
      <c r="F35" s="27">
        <f>'Рейтинговая таблица организаций'!T37</f>
        <v>98.8</v>
      </c>
      <c r="G35" s="23">
        <f>'Рейтинговая таблица организаций'!Z37</f>
        <v>100</v>
      </c>
      <c r="H35" s="23">
        <f>'Рейтинговая таблица организаций'!AB37</f>
        <v>99</v>
      </c>
      <c r="I35" s="27">
        <f>'Рейтинговая таблица организаций'!AC37</f>
        <v>99.5</v>
      </c>
      <c r="J35" s="23">
        <f>'Рейтинговая таблица организаций'!AH37</f>
        <v>0</v>
      </c>
      <c r="K35" s="24">
        <f>'Рейтинговая таблица организаций'!AI37</f>
        <v>100</v>
      </c>
      <c r="L35" s="24">
        <f>'Рейтинговая таблица организаций'!AJ37</f>
        <v>100</v>
      </c>
      <c r="M35" s="27">
        <f>'Рейтинговая таблица организаций'!AK37</f>
        <v>70</v>
      </c>
      <c r="N35" s="23">
        <f>'Рейтинговая таблица организаций'!AR37</f>
        <v>98</v>
      </c>
      <c r="O35" s="23">
        <f>'Рейтинговая таблица организаций'!AS37</f>
        <v>99</v>
      </c>
      <c r="P35" s="23">
        <f>'Рейтинговая таблица организаций'!AT37</f>
        <v>98</v>
      </c>
      <c r="Q35" s="27">
        <f>'Рейтинговая таблица организаций'!AU37</f>
        <v>98.4</v>
      </c>
      <c r="R35" s="23">
        <f>'Рейтинговая таблица организаций'!BB37</f>
        <v>99</v>
      </c>
      <c r="S35" s="23">
        <f>'Рейтинговая таблица организаций'!BC37</f>
        <v>99</v>
      </c>
      <c r="T35" s="23">
        <f>'Рейтинговая таблица организаций'!BD37</f>
        <v>99</v>
      </c>
      <c r="U35" s="27">
        <f>'Рейтинговая таблица организаций'!BE37</f>
        <v>99</v>
      </c>
      <c r="V35" s="28">
        <f>'Рейтинговая таблица организаций'!BF37</f>
        <v>93.140000000000015</v>
      </c>
    </row>
    <row r="36" spans="1:22">
      <c r="A36" s="25">
        <f>'бланки '!D40</f>
        <v>35</v>
      </c>
      <c r="B36" s="25" t="str">
        <f>'Рейтинговая таблица организаций'!B38</f>
        <v>Муниципальное бюджетное общеобразовательное учреждение – средняя общеобразовательная школа № 38 с углубленным изучением предметов эстетического профиля г. Орла</v>
      </c>
      <c r="C36" s="23">
        <f>'Рейтинговая таблица организаций'!Q38</f>
        <v>100</v>
      </c>
      <c r="D36" s="23">
        <f>'Рейтинговая таблица организаций'!R38</f>
        <v>100</v>
      </c>
      <c r="E36" s="23">
        <f>'Рейтинговая таблица организаций'!S38</f>
        <v>97</v>
      </c>
      <c r="F36" s="27">
        <f>'Рейтинговая таблица организаций'!T38</f>
        <v>98.8</v>
      </c>
      <c r="G36" s="23">
        <f>'Рейтинговая таблица организаций'!Z38</f>
        <v>100</v>
      </c>
      <c r="H36" s="23">
        <f>'Рейтинговая таблица организаций'!AB38</f>
        <v>99</v>
      </c>
      <c r="I36" s="27">
        <f>'Рейтинговая таблица организаций'!AC38</f>
        <v>99.5</v>
      </c>
      <c r="J36" s="23">
        <f>'Рейтинговая таблица организаций'!AH38</f>
        <v>40</v>
      </c>
      <c r="K36" s="24">
        <f>'Рейтинговая таблица организаций'!AI38</f>
        <v>60</v>
      </c>
      <c r="L36" s="24">
        <f>'Рейтинговая таблица организаций'!AJ38</f>
        <v>100</v>
      </c>
      <c r="M36" s="27">
        <f>'Рейтинговая таблица организаций'!AK38</f>
        <v>66</v>
      </c>
      <c r="N36" s="23">
        <f>'Рейтинговая таблица организаций'!AR38</f>
        <v>97</v>
      </c>
      <c r="O36" s="23">
        <f>'Рейтинговая таблица организаций'!AS38</f>
        <v>99</v>
      </c>
      <c r="P36" s="23">
        <f>'Рейтинговая таблица организаций'!AT38</f>
        <v>96</v>
      </c>
      <c r="Q36" s="27">
        <f>'Рейтинговая таблица организаций'!AU38</f>
        <v>97.6</v>
      </c>
      <c r="R36" s="23">
        <f>'Рейтинговая таблица организаций'!BB38</f>
        <v>97</v>
      </c>
      <c r="S36" s="23">
        <f>'Рейтинговая таблица организаций'!BC38</f>
        <v>96</v>
      </c>
      <c r="T36" s="23">
        <f>'Рейтинговая таблица организаций'!BD38</f>
        <v>99</v>
      </c>
      <c r="U36" s="27">
        <f>'Рейтинговая таблица организаций'!BE38</f>
        <v>97.8</v>
      </c>
      <c r="V36" s="28">
        <f>'Рейтинговая таблица организаций'!BF38</f>
        <v>91.94</v>
      </c>
    </row>
    <row r="37" spans="1:22">
      <c r="A37" s="25">
        <f>'бланки '!D41</f>
        <v>36</v>
      </c>
      <c r="B37" s="25" t="str">
        <f>'Рейтинговая таблица организаций'!B39</f>
        <v>Муниципальное бюджетное общеобразовательное учреждение – гимназия № 39 имени Фридриха Шиллера г. Орла</v>
      </c>
      <c r="C37" s="23">
        <f>'Рейтинговая таблица организаций'!Q39</f>
        <v>100</v>
      </c>
      <c r="D37" s="23">
        <f>'Рейтинговая таблица организаций'!R39</f>
        <v>100</v>
      </c>
      <c r="E37" s="23">
        <f>'Рейтинговая таблица организаций'!S39</f>
        <v>99</v>
      </c>
      <c r="F37" s="27">
        <f>'Рейтинговая таблица организаций'!T39</f>
        <v>99.6</v>
      </c>
      <c r="G37" s="23">
        <f>'Рейтинговая таблица организаций'!Z39</f>
        <v>100</v>
      </c>
      <c r="H37" s="23">
        <f>'Рейтинговая таблица организаций'!AB39</f>
        <v>99</v>
      </c>
      <c r="I37" s="27">
        <f>'Рейтинговая таблица организаций'!AC39</f>
        <v>99.5</v>
      </c>
      <c r="J37" s="23">
        <f>'Рейтинговая таблица организаций'!AH39</f>
        <v>0</v>
      </c>
      <c r="K37" s="24">
        <f>'Рейтинговая таблица организаций'!AI39</f>
        <v>80</v>
      </c>
      <c r="L37" s="24">
        <f>'Рейтинговая таблица организаций'!AJ39</f>
        <v>100</v>
      </c>
      <c r="M37" s="27">
        <f>'Рейтинговая таблица организаций'!AK39</f>
        <v>62</v>
      </c>
      <c r="N37" s="23">
        <f>'Рейтинговая таблица организаций'!AR39</f>
        <v>96</v>
      </c>
      <c r="O37" s="23">
        <f>'Рейтинговая таблица организаций'!AS39</f>
        <v>99</v>
      </c>
      <c r="P37" s="23">
        <f>'Рейтинговая таблица организаций'!AT39</f>
        <v>98</v>
      </c>
      <c r="Q37" s="27">
        <f>'Рейтинговая таблица организаций'!AU39</f>
        <v>97.6</v>
      </c>
      <c r="R37" s="23">
        <f>'Рейтинговая таблица организаций'!BB39</f>
        <v>98</v>
      </c>
      <c r="S37" s="23">
        <f>'Рейтинговая таблица организаций'!BC39</f>
        <v>99</v>
      </c>
      <c r="T37" s="23">
        <f>'Рейтинговая таблица организаций'!BD39</f>
        <v>98</v>
      </c>
      <c r="U37" s="27">
        <f>'Рейтинговая таблица организаций'!BE39</f>
        <v>98.2</v>
      </c>
      <c r="V37" s="28">
        <f>'Рейтинговая таблица организаций'!BF39</f>
        <v>91.38000000000001</v>
      </c>
    </row>
    <row r="38" spans="1:22">
      <c r="A38" s="25">
        <f>'бланки '!D42</f>
        <v>37</v>
      </c>
      <c r="B38" s="25" t="str">
        <f>'Рейтинговая таблица организаций'!B40</f>
        <v>Муниципальное бюджетное общеобразовательное учреждение лицей № 40 г. Орла</v>
      </c>
      <c r="C38" s="23">
        <f>'Рейтинговая таблица организаций'!Q40</f>
        <v>100</v>
      </c>
      <c r="D38" s="23">
        <f>'Рейтинговая таблица организаций'!R40</f>
        <v>100</v>
      </c>
      <c r="E38" s="23">
        <f>'Рейтинговая таблица организаций'!S40</f>
        <v>98</v>
      </c>
      <c r="F38" s="27">
        <f>'Рейтинговая таблица организаций'!T40</f>
        <v>99.2</v>
      </c>
      <c r="G38" s="23">
        <f>'Рейтинговая таблица организаций'!Z40</f>
        <v>100</v>
      </c>
      <c r="H38" s="23">
        <f>'Рейтинговая таблица организаций'!AB40</f>
        <v>99</v>
      </c>
      <c r="I38" s="27">
        <f>'Рейтинговая таблица организаций'!AC40</f>
        <v>99.5</v>
      </c>
      <c r="J38" s="23">
        <f>'Рейтинговая таблица организаций'!AH40</f>
        <v>20</v>
      </c>
      <c r="K38" s="24">
        <f>'Рейтинговая таблица организаций'!AI40</f>
        <v>60</v>
      </c>
      <c r="L38" s="24">
        <f>'Рейтинговая таблица организаций'!AJ40</f>
        <v>100</v>
      </c>
      <c r="M38" s="27">
        <f>'Рейтинговая таблица организаций'!AK40</f>
        <v>60</v>
      </c>
      <c r="N38" s="23">
        <f>'Рейтинговая таблица организаций'!AR40</f>
        <v>96</v>
      </c>
      <c r="O38" s="23">
        <f>'Рейтинговая таблица организаций'!AS40</f>
        <v>99</v>
      </c>
      <c r="P38" s="23">
        <f>'Рейтинговая таблица организаций'!AT40</f>
        <v>96</v>
      </c>
      <c r="Q38" s="27">
        <f>'Рейтинговая таблица организаций'!AU40</f>
        <v>97.2</v>
      </c>
      <c r="R38" s="23">
        <f>'Рейтинговая таблица организаций'!BB40</f>
        <v>100</v>
      </c>
      <c r="S38" s="23">
        <f>'Рейтинговая таблица организаций'!BC40</f>
        <v>99</v>
      </c>
      <c r="T38" s="23">
        <f>'Рейтинговая таблица организаций'!BD40</f>
        <v>100</v>
      </c>
      <c r="U38" s="27">
        <f>'Рейтинговая таблица организаций'!BE40</f>
        <v>99.8</v>
      </c>
      <c r="V38" s="28">
        <f>'Рейтинговая таблица организаций'!BF40</f>
        <v>91.14</v>
      </c>
    </row>
    <row r="39" spans="1:22">
      <c r="A39" s="25">
        <f>'бланки '!D43</f>
        <v>38</v>
      </c>
      <c r="B39" s="25" t="str">
        <f>'Рейтинговая таблица организаций'!B41</f>
        <v>Муниципальное бюджетное общеобразовательное учреждение – средняя общеобразовательная школа № 45 имени Д.И. Блынского г. Орла</v>
      </c>
      <c r="C39" s="23">
        <f>'Рейтинговая таблица организаций'!Q41</f>
        <v>100</v>
      </c>
      <c r="D39" s="23">
        <f>'Рейтинговая таблица организаций'!R41</f>
        <v>100</v>
      </c>
      <c r="E39" s="23">
        <f>'Рейтинговая таблица организаций'!S41</f>
        <v>100</v>
      </c>
      <c r="F39" s="27">
        <f>'Рейтинговая таблица организаций'!T41</f>
        <v>100</v>
      </c>
      <c r="G39" s="23">
        <f>'Рейтинговая таблица организаций'!Z41</f>
        <v>100</v>
      </c>
      <c r="H39" s="23">
        <f>'Рейтинговая таблица организаций'!AB41</f>
        <v>99</v>
      </c>
      <c r="I39" s="27">
        <f>'Рейтинговая таблица организаций'!AC41</f>
        <v>99.5</v>
      </c>
      <c r="J39" s="23">
        <f>'Рейтинговая таблица организаций'!AH41</f>
        <v>60</v>
      </c>
      <c r="K39" s="24">
        <f>'Рейтинговая таблица организаций'!AI41</f>
        <v>60</v>
      </c>
      <c r="L39" s="24">
        <f>'Рейтинговая таблица организаций'!AJ41</f>
        <v>100</v>
      </c>
      <c r="M39" s="27">
        <f>'Рейтинговая таблица организаций'!AK41</f>
        <v>72</v>
      </c>
      <c r="N39" s="23">
        <f>'Рейтинговая таблица организаций'!AR41</f>
        <v>99</v>
      </c>
      <c r="O39" s="23">
        <f>'Рейтинговая таблица организаций'!AS41</f>
        <v>100</v>
      </c>
      <c r="P39" s="23">
        <f>'Рейтинговая таблица организаций'!AT41</f>
        <v>99</v>
      </c>
      <c r="Q39" s="27">
        <f>'Рейтинговая таблица организаций'!AU41</f>
        <v>99.4</v>
      </c>
      <c r="R39" s="23">
        <f>'Рейтинговая таблица организаций'!BB41</f>
        <v>99</v>
      </c>
      <c r="S39" s="23">
        <f>'Рейтинговая таблица организаций'!BC41</f>
        <v>99</v>
      </c>
      <c r="T39" s="23">
        <f>'Рейтинговая таблица организаций'!BD41</f>
        <v>99</v>
      </c>
      <c r="U39" s="27">
        <f>'Рейтинговая таблица организаций'!BE41</f>
        <v>99</v>
      </c>
      <c r="V39" s="28">
        <f>'Рейтинговая таблица организаций'!BF41</f>
        <v>93.97999999999999</v>
      </c>
    </row>
    <row r="40" spans="1:22">
      <c r="A40" s="25">
        <f>'бланки '!D44</f>
        <v>39</v>
      </c>
      <c r="B40" s="25" t="str">
        <f>'Рейтинговая таблица организаций'!B42</f>
        <v>Муниципальное бюджетное вечернее (сменное) общеобразовательное учреждение «Открытая (сменная) общеобразовательная школа № 48» г. Орла</v>
      </c>
      <c r="C40" s="23">
        <f>'Рейтинговая таблица организаций'!Q42</f>
        <v>100</v>
      </c>
      <c r="D40" s="23">
        <f>'Рейтинговая таблица организаций'!R42</f>
        <v>100</v>
      </c>
      <c r="E40" s="23">
        <f>'Рейтинговая таблица организаций'!S42</f>
        <v>98</v>
      </c>
      <c r="F40" s="27">
        <f>'Рейтинговая таблица организаций'!T42</f>
        <v>99.2</v>
      </c>
      <c r="G40" s="23">
        <f>'Рейтинговая таблица организаций'!Z42</f>
        <v>100</v>
      </c>
      <c r="H40" s="23">
        <f>'Рейтинговая таблица организаций'!AB42</f>
        <v>100</v>
      </c>
      <c r="I40" s="27">
        <f>'Рейтинговая таблица организаций'!AC42</f>
        <v>100</v>
      </c>
      <c r="J40" s="23">
        <f>'Рейтинговая таблица организаций'!AH42</f>
        <v>0</v>
      </c>
      <c r="K40" s="24">
        <f>'Рейтинговая таблица организаций'!AI42</f>
        <v>60</v>
      </c>
      <c r="L40" s="24">
        <f>'Рейтинговая таблица организаций'!AJ42</f>
        <v>100</v>
      </c>
      <c r="M40" s="27">
        <f>'Рейтинговая таблица организаций'!AK42</f>
        <v>54</v>
      </c>
      <c r="N40" s="23">
        <f>'Рейтинговая таблица организаций'!AR42</f>
        <v>97</v>
      </c>
      <c r="O40" s="23">
        <f>'Рейтинговая таблица организаций'!AS42</f>
        <v>96</v>
      </c>
      <c r="P40" s="23">
        <f>'Рейтинговая таблица организаций'!AT42</f>
        <v>98</v>
      </c>
      <c r="Q40" s="27">
        <f>'Рейтинговая таблица организаций'!AU42</f>
        <v>96.8</v>
      </c>
      <c r="R40" s="23">
        <f>'Рейтинговая таблица организаций'!BB42</f>
        <v>96</v>
      </c>
      <c r="S40" s="23">
        <f>'Рейтинговая таблица организаций'!BC42</f>
        <v>100</v>
      </c>
      <c r="T40" s="23">
        <f>'Рейтинговая таблица организаций'!BD42</f>
        <v>98</v>
      </c>
      <c r="U40" s="27">
        <f>'Рейтинговая таблица организаций'!BE42</f>
        <v>97.8</v>
      </c>
      <c r="V40" s="28">
        <f>'Рейтинговая таблица организаций'!BF42</f>
        <v>89.56</v>
      </c>
    </row>
    <row r="41" spans="1:22">
      <c r="A41" s="25">
        <f>'бланки '!D45</f>
        <v>40</v>
      </c>
      <c r="B41" s="25" t="str">
        <f>'Рейтинговая таблица организаций'!B43</f>
        <v>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v>
      </c>
      <c r="C41" s="23">
        <f>'Рейтинговая таблица организаций'!Q43</f>
        <v>100</v>
      </c>
      <c r="D41" s="23">
        <f>'Рейтинговая таблица организаций'!R43</f>
        <v>100</v>
      </c>
      <c r="E41" s="23">
        <f>'Рейтинговая таблица организаций'!S43</f>
        <v>98</v>
      </c>
      <c r="F41" s="27">
        <f>'Рейтинговая таблица организаций'!T43</f>
        <v>99.2</v>
      </c>
      <c r="G41" s="23">
        <f>'Рейтинговая таблица организаций'!Z43</f>
        <v>100</v>
      </c>
      <c r="H41" s="23">
        <f>'Рейтинговая таблица организаций'!AB43</f>
        <v>98</v>
      </c>
      <c r="I41" s="27">
        <f>'Рейтинговая таблица организаций'!AC43</f>
        <v>99</v>
      </c>
      <c r="J41" s="23">
        <f>'Рейтинговая таблица организаций'!AH43</f>
        <v>0</v>
      </c>
      <c r="K41" s="24">
        <f>'Рейтинговая таблица организаций'!AI43</f>
        <v>80</v>
      </c>
      <c r="L41" s="24">
        <f>'Рейтинговая таблица организаций'!AJ43</f>
        <v>100</v>
      </c>
      <c r="M41" s="27">
        <f>'Рейтинговая таблица организаций'!AK43</f>
        <v>62</v>
      </c>
      <c r="N41" s="23">
        <f>'Рейтинговая таблица организаций'!AR43</f>
        <v>100</v>
      </c>
      <c r="O41" s="23">
        <f>'Рейтинговая таблица организаций'!AS43</f>
        <v>100</v>
      </c>
      <c r="P41" s="23">
        <f>'Рейтинговая таблица организаций'!AT43</f>
        <v>99</v>
      </c>
      <c r="Q41" s="27">
        <f>'Рейтинговая таблица организаций'!AU43</f>
        <v>99.8</v>
      </c>
      <c r="R41" s="23">
        <f>'Рейтинговая таблица организаций'!BB43</f>
        <v>100</v>
      </c>
      <c r="S41" s="23">
        <f>'Рейтинговая таблица организаций'!BC43</f>
        <v>99</v>
      </c>
      <c r="T41" s="23">
        <f>'Рейтинговая таблица организаций'!BD43</f>
        <v>100</v>
      </c>
      <c r="U41" s="27">
        <f>'Рейтинговая таблица организаций'!BE43</f>
        <v>99.8</v>
      </c>
      <c r="V41" s="28">
        <f>'Рейтинговая таблица организаций'!BF43</f>
        <v>91.960000000000008</v>
      </c>
    </row>
    <row r="42" spans="1:22">
      <c r="A42" s="25">
        <f>'бланки '!D46</f>
        <v>41</v>
      </c>
      <c r="B42" s="25" t="str">
        <f>'Рейтинговая таблица организаций'!B44</f>
        <v>Муниципальное бюджетное общеобразовательное учреждение – средняя общеобразовательная школа № 50 г. Орла</v>
      </c>
      <c r="C42" s="23">
        <f>'Рейтинговая таблица организаций'!Q44</f>
        <v>100</v>
      </c>
      <c r="D42" s="23">
        <f>'Рейтинговая таблица организаций'!R44</f>
        <v>100</v>
      </c>
      <c r="E42" s="23">
        <f>'Рейтинговая таблица организаций'!S44</f>
        <v>99</v>
      </c>
      <c r="F42" s="27">
        <f>'Рейтинговая таблица организаций'!T44</f>
        <v>99.6</v>
      </c>
      <c r="G42" s="23">
        <f>'Рейтинговая таблица организаций'!Z44</f>
        <v>100</v>
      </c>
      <c r="H42" s="23">
        <f>'Рейтинговая таблица организаций'!AB44</f>
        <v>99</v>
      </c>
      <c r="I42" s="27">
        <f>'Рейтинговая таблица организаций'!AC44</f>
        <v>99.5</v>
      </c>
      <c r="J42" s="23">
        <f>'Рейтинговая таблица организаций'!AH44</f>
        <v>40</v>
      </c>
      <c r="K42" s="24">
        <f>'Рейтинговая таблица организаций'!AI44</f>
        <v>60</v>
      </c>
      <c r="L42" s="24">
        <f>'Рейтинговая таблица организаций'!AJ44</f>
        <v>100</v>
      </c>
      <c r="M42" s="27">
        <f>'Рейтинговая таблица организаций'!AK44</f>
        <v>66</v>
      </c>
      <c r="N42" s="23">
        <f>'Рейтинговая таблица организаций'!AR44</f>
        <v>100</v>
      </c>
      <c r="O42" s="23">
        <f>'Рейтинговая таблица организаций'!AS44</f>
        <v>99</v>
      </c>
      <c r="P42" s="23">
        <f>'Рейтинговая таблица организаций'!AT44</f>
        <v>99</v>
      </c>
      <c r="Q42" s="27">
        <f>'Рейтинговая таблица организаций'!AU44</f>
        <v>99.4</v>
      </c>
      <c r="R42" s="23">
        <f>'Рейтинговая таблица организаций'!BB44</f>
        <v>99</v>
      </c>
      <c r="S42" s="23">
        <f>'Рейтинговая таблица организаций'!BC44</f>
        <v>99</v>
      </c>
      <c r="T42" s="23">
        <f>'Рейтинговая таблица организаций'!BD44</f>
        <v>99</v>
      </c>
      <c r="U42" s="27">
        <f>'Рейтинговая таблица организаций'!BE44</f>
        <v>99</v>
      </c>
      <c r="V42" s="28">
        <f>'Рейтинговая таблица организаций'!BF44</f>
        <v>92.7</v>
      </c>
    </row>
    <row r="43" spans="1:22">
      <c r="A43" s="25">
        <f>'бланки '!D47</f>
        <v>42</v>
      </c>
      <c r="B43" s="25" t="str">
        <f>'Рейтинговая таблица организаций'!B45</f>
        <v>Муниципальное бюджетное общеобразовательное учреждение - школа № 51 города Орла</v>
      </c>
      <c r="C43" s="23">
        <f>'Рейтинговая таблица организаций'!Q45</f>
        <v>100</v>
      </c>
      <c r="D43" s="23">
        <f>'Рейтинговая таблица организаций'!R45</f>
        <v>100</v>
      </c>
      <c r="E43" s="23">
        <f>'Рейтинговая таблица организаций'!S45</f>
        <v>98</v>
      </c>
      <c r="F43" s="27">
        <f>'Рейтинговая таблица организаций'!T45</f>
        <v>99.2</v>
      </c>
      <c r="G43" s="23">
        <f>'Рейтинговая таблица организаций'!Z45</f>
        <v>100</v>
      </c>
      <c r="H43" s="23">
        <f>'Рейтинговая таблица организаций'!AB45</f>
        <v>96</v>
      </c>
      <c r="I43" s="27">
        <f>'Рейтинговая таблица организаций'!AC45</f>
        <v>98</v>
      </c>
      <c r="J43" s="23">
        <f>'Рейтинговая таблица организаций'!AH45</f>
        <v>60</v>
      </c>
      <c r="K43" s="24">
        <f>'Рейтинговая таблица организаций'!AI45</f>
        <v>60</v>
      </c>
      <c r="L43" s="24">
        <f>'Рейтинговая таблица организаций'!AJ45</f>
        <v>100</v>
      </c>
      <c r="M43" s="27">
        <f>'Рейтинговая таблица организаций'!AK45</f>
        <v>72</v>
      </c>
      <c r="N43" s="23">
        <f>'Рейтинговая таблица организаций'!AR45</f>
        <v>97</v>
      </c>
      <c r="O43" s="23">
        <f>'Рейтинговая таблица организаций'!AS45</f>
        <v>95</v>
      </c>
      <c r="P43" s="23">
        <f>'Рейтинговая таблица организаций'!AT45</f>
        <v>94</v>
      </c>
      <c r="Q43" s="27">
        <f>'Рейтинговая таблица организаций'!AU45</f>
        <v>95.6</v>
      </c>
      <c r="R43" s="23">
        <f>'Рейтинговая таблица организаций'!BB45</f>
        <v>98</v>
      </c>
      <c r="S43" s="23">
        <f>'Рейтинговая таблица организаций'!BC45</f>
        <v>99</v>
      </c>
      <c r="T43" s="23">
        <f>'Рейтинговая таблица организаций'!BD45</f>
        <v>98</v>
      </c>
      <c r="U43" s="27">
        <f>'Рейтинговая таблица организаций'!BE45</f>
        <v>98.2</v>
      </c>
      <c r="V43" s="28">
        <f>'Рейтинговая таблица организаций'!BF45</f>
        <v>92.6</v>
      </c>
    </row>
    <row r="44" spans="1:22">
      <c r="A44" s="25">
        <f>'бланки '!D48</f>
        <v>43</v>
      </c>
      <c r="B44" s="25" t="str">
        <f>'Рейтинговая таблица организаций'!B46</f>
        <v>Муниципальное бюджетное общеобразовательное учреждение - школа № 52 города Орла</v>
      </c>
      <c r="C44" s="23">
        <f>'Рейтинговая таблица организаций'!Q46</f>
        <v>100</v>
      </c>
      <c r="D44" s="23">
        <f>'Рейтинговая таблица организаций'!R46</f>
        <v>100</v>
      </c>
      <c r="E44" s="23">
        <f>'Рейтинговая таблица организаций'!S46</f>
        <v>99</v>
      </c>
      <c r="F44" s="27">
        <f>'Рейтинговая таблица организаций'!T46</f>
        <v>99.6</v>
      </c>
      <c r="G44" s="23">
        <f>'Рейтинговая таблица организаций'!Z46</f>
        <v>100</v>
      </c>
      <c r="H44" s="23">
        <f>'Рейтинговая таблица организаций'!AB46</f>
        <v>98</v>
      </c>
      <c r="I44" s="27">
        <f>'Рейтинговая таблица организаций'!AC46</f>
        <v>99</v>
      </c>
      <c r="J44" s="23">
        <f>'Рейтинговая таблица организаций'!AH46</f>
        <v>20</v>
      </c>
      <c r="K44" s="24">
        <f>'Рейтинговая таблица организаций'!AI46</f>
        <v>100</v>
      </c>
      <c r="L44" s="24">
        <f>'Рейтинговая таблица организаций'!AJ46</f>
        <v>100</v>
      </c>
      <c r="M44" s="27">
        <f>'Рейтинговая таблица организаций'!AK46</f>
        <v>76</v>
      </c>
      <c r="N44" s="23">
        <f>'Рейтинговая таблица организаций'!AR46</f>
        <v>98</v>
      </c>
      <c r="O44" s="23">
        <f>'Рейтинговая таблица организаций'!AS46</f>
        <v>100</v>
      </c>
      <c r="P44" s="23">
        <f>'Рейтинговая таблица организаций'!AT46</f>
        <v>99</v>
      </c>
      <c r="Q44" s="27">
        <f>'Рейтинговая таблица организаций'!AU46</f>
        <v>99</v>
      </c>
      <c r="R44" s="23">
        <f>'Рейтинговая таблица организаций'!BB46</f>
        <v>99</v>
      </c>
      <c r="S44" s="23">
        <f>'Рейтинговая таблица организаций'!BC46</f>
        <v>100</v>
      </c>
      <c r="T44" s="23">
        <f>'Рейтинговая таблица организаций'!BD46</f>
        <v>99</v>
      </c>
      <c r="U44" s="27">
        <f>'Рейтинговая таблица организаций'!BE46</f>
        <v>99.2</v>
      </c>
      <c r="V44" s="28">
        <f>'Рейтинговая таблица организаций'!BF46</f>
        <v>94.56</v>
      </c>
    </row>
    <row r="45" spans="1:22">
      <c r="A45" s="25">
        <f>'бланки '!D49</f>
        <v>44</v>
      </c>
      <c r="B45" s="25" t="str">
        <f>'Рейтинговая таблица организаций'!B47</f>
        <v>Муниципальное бюджетное общеобразовательное учреждение «Сахзаводская средняя общеобразовательная школа» Ливенского района Орловской области</v>
      </c>
      <c r="C45" s="23">
        <f>'Рейтинговая таблица организаций'!Q47</f>
        <v>100</v>
      </c>
      <c r="D45" s="23">
        <f>'Рейтинговая таблица организаций'!R47</f>
        <v>100</v>
      </c>
      <c r="E45" s="23">
        <f>'Рейтинговая таблица организаций'!S47</f>
        <v>99</v>
      </c>
      <c r="F45" s="27">
        <f>'Рейтинговая таблица организаций'!T47</f>
        <v>99.6</v>
      </c>
      <c r="G45" s="23">
        <f>'Рейтинговая таблица организаций'!Z47</f>
        <v>100</v>
      </c>
      <c r="H45" s="23">
        <f>'Рейтинговая таблица организаций'!AB47</f>
        <v>97</v>
      </c>
      <c r="I45" s="27">
        <f>'Рейтинговая таблица организаций'!AC47</f>
        <v>98.5</v>
      </c>
      <c r="J45" s="23">
        <f>'Рейтинговая таблица организаций'!AH47</f>
        <v>60</v>
      </c>
      <c r="K45" s="24">
        <f>'Рейтинговая таблица организаций'!AI47</f>
        <v>60</v>
      </c>
      <c r="L45" s="24">
        <f>'Рейтинговая таблица организаций'!AJ47</f>
        <v>93</v>
      </c>
      <c r="M45" s="27">
        <f>'Рейтинговая таблица организаций'!AK47</f>
        <v>69.900000000000006</v>
      </c>
      <c r="N45" s="23">
        <f>'Рейтинговая таблица организаций'!AR47</f>
        <v>97</v>
      </c>
      <c r="O45" s="23">
        <f>'Рейтинговая таблица организаций'!AS47</f>
        <v>99</v>
      </c>
      <c r="P45" s="23">
        <f>'Рейтинговая таблица организаций'!AT47</f>
        <v>99</v>
      </c>
      <c r="Q45" s="27">
        <f>'Рейтинговая таблица организаций'!AU47</f>
        <v>98.2</v>
      </c>
      <c r="R45" s="23">
        <f>'Рейтинговая таблица организаций'!BB47</f>
        <v>98</v>
      </c>
      <c r="S45" s="23">
        <f>'Рейтинговая таблица организаций'!BC47</f>
        <v>97</v>
      </c>
      <c r="T45" s="23">
        <f>'Рейтинговая таблица организаций'!BD47</f>
        <v>99</v>
      </c>
      <c r="U45" s="27">
        <f>'Рейтинговая таблица организаций'!BE47</f>
        <v>98.3</v>
      </c>
      <c r="V45" s="28">
        <f>'Рейтинговая таблица организаций'!BF47</f>
        <v>92.9</v>
      </c>
    </row>
    <row r="46" spans="1:22">
      <c r="A46" s="25">
        <f>'бланки '!D50</f>
        <v>45</v>
      </c>
      <c r="B46" s="25" t="str">
        <f>'Рейтинговая таблица организаций'!B48</f>
        <v>Муниципальное бюджетное общеобразовательное учреждение «Дутовская средняя общеобразовательная школа» Ливенского района Орловской области</v>
      </c>
      <c r="C46" s="23">
        <f>'Рейтинговая таблица организаций'!Q48</f>
        <v>90</v>
      </c>
      <c r="D46" s="23">
        <f>'Рейтинговая таблица организаций'!R48</f>
        <v>90</v>
      </c>
      <c r="E46" s="23">
        <f>'Рейтинговая таблица организаций'!S48</f>
        <v>100</v>
      </c>
      <c r="F46" s="27">
        <f>'Рейтинговая таблица организаций'!T48</f>
        <v>94</v>
      </c>
      <c r="G46" s="23">
        <f>'Рейтинговая таблица организаций'!Z48</f>
        <v>100</v>
      </c>
      <c r="H46" s="23">
        <f>'Рейтинговая таблица организаций'!AB48</f>
        <v>100</v>
      </c>
      <c r="I46" s="27">
        <f>'Рейтинговая таблица организаций'!AC48</f>
        <v>100</v>
      </c>
      <c r="J46" s="23">
        <f>'Рейтинговая таблица организаций'!AH48</f>
        <v>0</v>
      </c>
      <c r="K46" s="24">
        <f>'Рейтинговая таблица организаций'!AI48</f>
        <v>60</v>
      </c>
      <c r="L46" s="24">
        <f>'Рейтинговая таблица организаций'!AJ48</f>
        <v>97</v>
      </c>
      <c r="M46" s="27">
        <f>'Рейтинговая таблица организаций'!AK48</f>
        <v>53.1</v>
      </c>
      <c r="N46" s="23">
        <f>'Рейтинговая таблица организаций'!AR48</f>
        <v>95</v>
      </c>
      <c r="O46" s="23">
        <f>'Рейтинговая таблица организаций'!AS48</f>
        <v>95</v>
      </c>
      <c r="P46" s="23">
        <f>'Рейтинговая таблица организаций'!AT48</f>
        <v>95</v>
      </c>
      <c r="Q46" s="27">
        <f>'Рейтинговая таблица организаций'!AU48</f>
        <v>95</v>
      </c>
      <c r="R46" s="23">
        <f>'Рейтинговая таблица организаций'!BB48</f>
        <v>98</v>
      </c>
      <c r="S46" s="23">
        <f>'Рейтинговая таблица организаций'!BC48</f>
        <v>98</v>
      </c>
      <c r="T46" s="23">
        <f>'Рейтинговая таблица организаций'!BD48</f>
        <v>100</v>
      </c>
      <c r="U46" s="27">
        <f>'Рейтинговая таблица организаций'!BE48</f>
        <v>99</v>
      </c>
      <c r="V46" s="28">
        <f>'Рейтинговая таблица организаций'!BF48</f>
        <v>88.22</v>
      </c>
    </row>
    <row r="47" spans="1:22">
      <c r="A47" s="25">
        <f>'бланки '!D51</f>
        <v>46</v>
      </c>
      <c r="B47" s="25" t="str">
        <f>'Рейтинговая таблица организаций'!B49</f>
        <v>Муниципальное бюджетное общеобразовательное учреждение «Ливенская средняя общеобразовательная школа» Ливенского района Орловской области</v>
      </c>
      <c r="C47" s="23">
        <f>'Рейтинговая таблица организаций'!Q49</f>
        <v>93</v>
      </c>
      <c r="D47" s="23">
        <f>'Рейтинговая таблица организаций'!R49</f>
        <v>100</v>
      </c>
      <c r="E47" s="23">
        <f>'Рейтинговая таблица организаций'!S49</f>
        <v>97</v>
      </c>
      <c r="F47" s="27">
        <f>'Рейтинговая таблица организаций'!T49</f>
        <v>96.7</v>
      </c>
      <c r="G47" s="23">
        <f>'Рейтинговая таблица организаций'!Z49</f>
        <v>100</v>
      </c>
      <c r="H47" s="23">
        <f>'Рейтинговая таблица организаций'!AB49</f>
        <v>96</v>
      </c>
      <c r="I47" s="27">
        <f>'Рейтинговая таблица организаций'!AC49</f>
        <v>98</v>
      </c>
      <c r="J47" s="23">
        <f>'Рейтинговая таблица организаций'!AH49</f>
        <v>60</v>
      </c>
      <c r="K47" s="24">
        <f>'Рейтинговая таблица организаций'!AI49</f>
        <v>60</v>
      </c>
      <c r="L47" s="24">
        <f>'Рейтинговая таблица организаций'!AJ49</f>
        <v>95</v>
      </c>
      <c r="M47" s="27">
        <f>'Рейтинговая таблица организаций'!AK49</f>
        <v>70.5</v>
      </c>
      <c r="N47" s="23">
        <f>'Рейтинговая таблица организаций'!AR49</f>
        <v>100</v>
      </c>
      <c r="O47" s="23">
        <f>'Рейтинговая таблица организаций'!AS49</f>
        <v>99</v>
      </c>
      <c r="P47" s="23">
        <f>'Рейтинговая таблица организаций'!AT49</f>
        <v>97</v>
      </c>
      <c r="Q47" s="27">
        <f>'Рейтинговая таблица организаций'!AU49</f>
        <v>99</v>
      </c>
      <c r="R47" s="23">
        <f>'Рейтинговая таблица организаций'!BB49</f>
        <v>99</v>
      </c>
      <c r="S47" s="23">
        <f>'Рейтинговая таблица организаций'!BC49</f>
        <v>97</v>
      </c>
      <c r="T47" s="23">
        <f>'Рейтинговая таблица организаций'!BD49</f>
        <v>96</v>
      </c>
      <c r="U47" s="27">
        <f>'Рейтинговая таблица организаций'!BE49</f>
        <v>97.1</v>
      </c>
      <c r="V47" s="28">
        <f>'Рейтинговая таблица организаций'!BF49</f>
        <v>92.259999999999991</v>
      </c>
    </row>
    <row r="48" spans="1:22">
      <c r="A48" s="25">
        <f>'бланки '!D52</f>
        <v>47</v>
      </c>
      <c r="B48" s="25" t="str">
        <f>'Рейтинговая таблица организаций'!B50</f>
        <v>Муниципальное бюджетное общеобразовательное учреждение «Воротынская основная общеобразовательная школа» Ливенского района Орловской области</v>
      </c>
      <c r="C48" s="23">
        <f>'Рейтинговая таблица организаций'!Q50</f>
        <v>97</v>
      </c>
      <c r="D48" s="23">
        <f>'Рейтинговая таблица организаций'!R50</f>
        <v>100</v>
      </c>
      <c r="E48" s="23">
        <f>'Рейтинговая таблица организаций'!S50</f>
        <v>100</v>
      </c>
      <c r="F48" s="27">
        <f>'Рейтинговая таблица организаций'!T50</f>
        <v>99.1</v>
      </c>
      <c r="G48" s="23">
        <f>'Рейтинговая таблица организаций'!Z50</f>
        <v>100</v>
      </c>
      <c r="H48" s="23">
        <f>'Рейтинговая таблица организаций'!AB50</f>
        <v>100</v>
      </c>
      <c r="I48" s="27">
        <f>'Рейтинговая таблица организаций'!AC50</f>
        <v>100</v>
      </c>
      <c r="J48" s="23">
        <f>'Рейтинговая таблица организаций'!AH50</f>
        <v>0</v>
      </c>
      <c r="K48" s="24">
        <f>'Рейтинговая таблица организаций'!AI50</f>
        <v>60</v>
      </c>
      <c r="L48" s="24">
        <f>'Рейтинговая таблица организаций'!AJ50</f>
        <v>100</v>
      </c>
      <c r="M48" s="27">
        <f>'Рейтинговая таблица организаций'!AK50</f>
        <v>54</v>
      </c>
      <c r="N48" s="23">
        <f>'Рейтинговая таблица организаций'!AR50</f>
        <v>100</v>
      </c>
      <c r="O48" s="23">
        <f>'Рейтинговая таблица организаций'!AS50</f>
        <v>100</v>
      </c>
      <c r="P48" s="23">
        <f>'Рейтинговая таблица организаций'!AT50</f>
        <v>100</v>
      </c>
      <c r="Q48" s="27">
        <f>'Рейтинговая таблица организаций'!AU50</f>
        <v>100</v>
      </c>
      <c r="R48" s="23">
        <f>'Рейтинговая таблица организаций'!BB50</f>
        <v>100</v>
      </c>
      <c r="S48" s="23">
        <f>'Рейтинговая таблица организаций'!BC50</f>
        <v>100</v>
      </c>
      <c r="T48" s="23">
        <f>'Рейтинговая таблица организаций'!BD50</f>
        <v>100</v>
      </c>
      <c r="U48" s="27">
        <f>'Рейтинговая таблица организаций'!BE50</f>
        <v>100</v>
      </c>
      <c r="V48" s="28">
        <f>'Рейтинговая таблица организаций'!BF50</f>
        <v>90.62</v>
      </c>
    </row>
    <row r="49" spans="1:22">
      <c r="A49" s="25">
        <f>'бланки '!D53</f>
        <v>48</v>
      </c>
      <c r="B49" s="25" t="str">
        <f>'Рейтинговая таблица организаций'!B51</f>
        <v>Муниципальное бюджетное общеобразовательное учреждение «Липовецкая основная общеобразовательная школа» Ливенского района Орловской области</v>
      </c>
      <c r="C49" s="23">
        <f>'Рейтинговая таблица организаций'!Q51</f>
        <v>92</v>
      </c>
      <c r="D49" s="23">
        <f>'Рейтинговая таблица организаций'!R51</f>
        <v>100</v>
      </c>
      <c r="E49" s="23">
        <f>'Рейтинговая таблица организаций'!S51</f>
        <v>98</v>
      </c>
      <c r="F49" s="27">
        <f>'Рейтинговая таблица организаций'!T51</f>
        <v>96.8</v>
      </c>
      <c r="G49" s="23">
        <f>'Рейтинговая таблица организаций'!Z51</f>
        <v>100</v>
      </c>
      <c r="H49" s="23">
        <f>'Рейтинговая таблица организаций'!AB51</f>
        <v>100</v>
      </c>
      <c r="I49" s="27">
        <f>'Рейтинговая таблица организаций'!AC51</f>
        <v>100</v>
      </c>
      <c r="J49" s="23">
        <f>'Рейтинговая таблица организаций'!AH51</f>
        <v>0</v>
      </c>
      <c r="K49" s="24">
        <f>'Рейтинговая таблица организаций'!AI51</f>
        <v>60</v>
      </c>
      <c r="L49" s="24">
        <f>'Рейтинговая таблица организаций'!AJ51</f>
        <v>87</v>
      </c>
      <c r="M49" s="27">
        <f>'Рейтинговая таблица организаций'!AK51</f>
        <v>50.1</v>
      </c>
      <c r="N49" s="23">
        <f>'Рейтинговая таблица организаций'!AR51</f>
        <v>96</v>
      </c>
      <c r="O49" s="23">
        <f>'Рейтинговая таблица организаций'!AS51</f>
        <v>96</v>
      </c>
      <c r="P49" s="23">
        <f>'Рейтинговая таблица организаций'!AT51</f>
        <v>100</v>
      </c>
      <c r="Q49" s="27">
        <f>'Рейтинговая таблица организаций'!AU51</f>
        <v>96.8</v>
      </c>
      <c r="R49" s="23">
        <f>'Рейтинговая таблица организаций'!BB51</f>
        <v>100</v>
      </c>
      <c r="S49" s="23">
        <f>'Рейтинговая таблица организаций'!BC51</f>
        <v>100</v>
      </c>
      <c r="T49" s="23">
        <f>'Рейтинговая таблица организаций'!BD51</f>
        <v>100</v>
      </c>
      <c r="U49" s="27">
        <f>'Рейтинговая таблица организаций'!BE51</f>
        <v>100</v>
      </c>
      <c r="V49" s="28">
        <f>'Рейтинговая таблица организаций'!BF51</f>
        <v>88.74</v>
      </c>
    </row>
    <row r="50" spans="1:22">
      <c r="A50" s="25">
        <f>'бланки '!D54</f>
        <v>49</v>
      </c>
      <c r="B50" s="25" t="str">
        <f>'Рейтинговая таблица организаций'!B52</f>
        <v>Муниципальное бюджетное общеобразовательное учреждение «Липовецкая средняя общеобразовательная школа имени М.Н. Павлова» Ливенского района Орловской области</v>
      </c>
      <c r="C50" s="23">
        <f>'Рейтинговая таблица организаций'!Q52</f>
        <v>100</v>
      </c>
      <c r="D50" s="23">
        <f>'Рейтинговая таблица организаций'!R52</f>
        <v>100</v>
      </c>
      <c r="E50" s="23">
        <f>'Рейтинговая таблица организаций'!S52</f>
        <v>98</v>
      </c>
      <c r="F50" s="27">
        <f>'Рейтинговая таблица организаций'!T52</f>
        <v>99.2</v>
      </c>
      <c r="G50" s="23">
        <f>'Рейтинговая таблица организаций'!Z52</f>
        <v>100</v>
      </c>
      <c r="H50" s="23">
        <f>'Рейтинговая таблица организаций'!AB52</f>
        <v>98</v>
      </c>
      <c r="I50" s="27">
        <f>'Рейтинговая таблица организаций'!AC52</f>
        <v>99</v>
      </c>
      <c r="J50" s="23">
        <f>'Рейтинговая таблица организаций'!AH52</f>
        <v>60</v>
      </c>
      <c r="K50" s="24">
        <f>'Рейтинговая таблица организаций'!AI52</f>
        <v>60</v>
      </c>
      <c r="L50" s="24">
        <f>'Рейтинговая таблица организаций'!AJ52</f>
        <v>100</v>
      </c>
      <c r="M50" s="27">
        <f>'Рейтинговая таблица организаций'!AK52</f>
        <v>72</v>
      </c>
      <c r="N50" s="23">
        <f>'Рейтинговая таблица организаций'!AR52</f>
        <v>100</v>
      </c>
      <c r="O50" s="23">
        <f>'Рейтинговая таблица организаций'!AS52</f>
        <v>98</v>
      </c>
      <c r="P50" s="23">
        <f>'Рейтинговая таблица организаций'!AT52</f>
        <v>99</v>
      </c>
      <c r="Q50" s="27">
        <f>'Рейтинговая таблица организаций'!AU52</f>
        <v>99</v>
      </c>
      <c r="R50" s="23">
        <f>'Рейтинговая таблица организаций'!BB52</f>
        <v>100</v>
      </c>
      <c r="S50" s="23">
        <f>'Рейтинговая таблица организаций'!BC52</f>
        <v>98</v>
      </c>
      <c r="T50" s="23">
        <f>'Рейтинговая таблица организаций'!BD52</f>
        <v>97</v>
      </c>
      <c r="U50" s="27">
        <f>'Рейтинговая таблица организаций'!BE52</f>
        <v>98.1</v>
      </c>
      <c r="V50" s="28">
        <f>'Рейтинговая таблица организаций'!BF52</f>
        <v>93.46</v>
      </c>
    </row>
    <row r="51" spans="1:22">
      <c r="A51" s="25">
        <f>'бланки '!D55</f>
        <v>50</v>
      </c>
      <c r="B51" s="25" t="str">
        <f>'Рейтинговая таблица организаций'!B53</f>
        <v>Муниципальное бюджетное общеобразовательное учреждение «Коротышская средняя общеобразовательная школа» Ливенского района Орловской области</v>
      </c>
      <c r="C51" s="23">
        <f>'Рейтинговая таблица организаций'!Q53</f>
        <v>95</v>
      </c>
      <c r="D51" s="23">
        <f>'Рейтинговая таблица организаций'!R53</f>
        <v>90</v>
      </c>
      <c r="E51" s="23">
        <f>'Рейтинговая таблица организаций'!S53</f>
        <v>99</v>
      </c>
      <c r="F51" s="27">
        <f>'Рейтинговая таблица организаций'!T53</f>
        <v>95.1</v>
      </c>
      <c r="G51" s="23">
        <f>'Рейтинговая таблица организаций'!Z53</f>
        <v>100</v>
      </c>
      <c r="H51" s="23">
        <f>'Рейтинговая таблица организаций'!AB53</f>
        <v>96</v>
      </c>
      <c r="I51" s="27">
        <f>'Рейтинговая таблица организаций'!AC53</f>
        <v>98</v>
      </c>
      <c r="J51" s="23">
        <f>'Рейтинговая таблица организаций'!AH53</f>
        <v>60</v>
      </c>
      <c r="K51" s="24">
        <f>'Рейтинговая таблица организаций'!AI53</f>
        <v>60</v>
      </c>
      <c r="L51" s="24">
        <f>'Рейтинговая таблица организаций'!AJ53</f>
        <v>87</v>
      </c>
      <c r="M51" s="27">
        <f>'Рейтинговая таблица организаций'!AK53</f>
        <v>68.099999999999994</v>
      </c>
      <c r="N51" s="23">
        <f>'Рейтинговая таблица организаций'!AR53</f>
        <v>100</v>
      </c>
      <c r="O51" s="23">
        <f>'Рейтинговая таблица организаций'!AS53</f>
        <v>100</v>
      </c>
      <c r="P51" s="23">
        <f>'Рейтинговая таблица организаций'!AT53</f>
        <v>99</v>
      </c>
      <c r="Q51" s="27">
        <f>'Рейтинговая таблица организаций'!AU53</f>
        <v>99.8</v>
      </c>
      <c r="R51" s="23">
        <f>'Рейтинговая таблица организаций'!BB53</f>
        <v>98</v>
      </c>
      <c r="S51" s="23">
        <f>'Рейтинговая таблица организаций'!BC53</f>
        <v>100</v>
      </c>
      <c r="T51" s="23">
        <f>'Рейтинговая таблица организаций'!BD53</f>
        <v>96</v>
      </c>
      <c r="U51" s="27">
        <f>'Рейтинговая таблица организаций'!BE53</f>
        <v>97.4</v>
      </c>
      <c r="V51" s="28">
        <f>'Рейтинговая таблица организаций'!BF53</f>
        <v>91.679999999999993</v>
      </c>
    </row>
    <row r="52" spans="1:22">
      <c r="A52" s="25">
        <f>'бланки '!D56</f>
        <v>51</v>
      </c>
      <c r="B52" s="25" t="str">
        <f>'Рейтинговая таблица организаций'!B54</f>
        <v>Муниципальное бюджетное общеобразовательное учреждение «Вязовицкая основная общеобразовательная школа им. Г. Н. Бакурова» Ливенского района Орловской области</v>
      </c>
      <c r="C52" s="23">
        <f>'Рейтинговая таблица организаций'!Q54</f>
        <v>100</v>
      </c>
      <c r="D52" s="23">
        <f>'Рейтинговая таблица организаций'!R54</f>
        <v>100</v>
      </c>
      <c r="E52" s="23">
        <f>'Рейтинговая таблица организаций'!S54</f>
        <v>96</v>
      </c>
      <c r="F52" s="27">
        <f>'Рейтинговая таблица организаций'!T54</f>
        <v>98.4</v>
      </c>
      <c r="G52" s="23">
        <f>'Рейтинговая таблица организаций'!Z54</f>
        <v>100</v>
      </c>
      <c r="H52" s="23">
        <f>'Рейтинговая таблица организаций'!AB54</f>
        <v>100</v>
      </c>
      <c r="I52" s="27">
        <f>'Рейтинговая таблица организаций'!AC54</f>
        <v>100</v>
      </c>
      <c r="J52" s="23">
        <f>'Рейтинговая таблица организаций'!AH54</f>
        <v>0</v>
      </c>
      <c r="K52" s="24">
        <f>'Рейтинговая таблица организаций'!AI54</f>
        <v>40</v>
      </c>
      <c r="L52" s="24">
        <f>'Рейтинговая таблица организаций'!AJ54</f>
        <v>87</v>
      </c>
      <c r="M52" s="27">
        <f>'Рейтинговая таблица организаций'!AK54</f>
        <v>42.1</v>
      </c>
      <c r="N52" s="23">
        <f>'Рейтинговая таблица организаций'!AR54</f>
        <v>96</v>
      </c>
      <c r="O52" s="23">
        <f>'Рейтинговая таблица организаций'!AS54</f>
        <v>96</v>
      </c>
      <c r="P52" s="23">
        <f>'Рейтинговая таблица организаций'!AT54</f>
        <v>100</v>
      </c>
      <c r="Q52" s="27">
        <f>'Рейтинговая таблица организаций'!AU54</f>
        <v>96.8</v>
      </c>
      <c r="R52" s="23">
        <f>'Рейтинговая таблица организаций'!BB54</f>
        <v>100</v>
      </c>
      <c r="S52" s="23">
        <f>'Рейтинговая таблица организаций'!BC54</f>
        <v>96</v>
      </c>
      <c r="T52" s="23">
        <f>'Рейтинговая таблица организаций'!BD54</f>
        <v>100</v>
      </c>
      <c r="U52" s="27">
        <f>'Рейтинговая таблица организаций'!BE54</f>
        <v>99.2</v>
      </c>
      <c r="V52" s="28">
        <f>'Рейтинговая таблица организаций'!BF54</f>
        <v>87.3</v>
      </c>
    </row>
    <row r="53" spans="1:22">
      <c r="A53" s="25">
        <f>'бланки '!D57</f>
        <v>52</v>
      </c>
      <c r="B53" s="25" t="str">
        <f>'Рейтинговая таблица организаций'!B55</f>
        <v>Муниципальное бюджетное общеобразовательное учреждение «Речицкая средняя общеобразовательная школа» Ливенского района Орловской области</v>
      </c>
      <c r="C53" s="23">
        <f>'Рейтинговая таблица организаций'!Q55</f>
        <v>100</v>
      </c>
      <c r="D53" s="23">
        <f>'Рейтинговая таблица организаций'!R55</f>
        <v>100</v>
      </c>
      <c r="E53" s="23">
        <f>'Рейтинговая таблица организаций'!S55</f>
        <v>100</v>
      </c>
      <c r="F53" s="27">
        <f>'Рейтинговая таблица организаций'!T55</f>
        <v>100</v>
      </c>
      <c r="G53" s="23">
        <f>'Рейтинговая таблица организаций'!Z55</f>
        <v>100</v>
      </c>
      <c r="H53" s="23">
        <f>'Рейтинговая таблица организаций'!AB55</f>
        <v>96</v>
      </c>
      <c r="I53" s="27">
        <f>'Рейтинговая таблица организаций'!AC55</f>
        <v>98</v>
      </c>
      <c r="J53" s="23">
        <f>'Рейтинговая таблица организаций'!AH55</f>
        <v>60</v>
      </c>
      <c r="K53" s="24">
        <f>'Рейтинговая таблица организаций'!AI55</f>
        <v>60</v>
      </c>
      <c r="L53" s="24">
        <f>'Рейтинговая таблица организаций'!AJ55</f>
        <v>90</v>
      </c>
      <c r="M53" s="27">
        <f>'Рейтинговая таблица организаций'!AK55</f>
        <v>69</v>
      </c>
      <c r="N53" s="23">
        <f>'Рейтинговая таблица организаций'!AR55</f>
        <v>96</v>
      </c>
      <c r="O53" s="23">
        <f>'Рейтинговая таблица организаций'!AS55</f>
        <v>100</v>
      </c>
      <c r="P53" s="23">
        <f>'Рейтинговая таблица организаций'!AT55</f>
        <v>98</v>
      </c>
      <c r="Q53" s="27">
        <f>'Рейтинговая таблица организаций'!AU55</f>
        <v>98</v>
      </c>
      <c r="R53" s="23">
        <f>'Рейтинговая таблица организаций'!BB55</f>
        <v>100</v>
      </c>
      <c r="S53" s="23">
        <f>'Рейтинговая таблица организаций'!BC55</f>
        <v>100</v>
      </c>
      <c r="T53" s="23">
        <f>'Рейтинговая таблица организаций'!BD55</f>
        <v>98</v>
      </c>
      <c r="U53" s="27">
        <f>'Рейтинговая таблица организаций'!BE55</f>
        <v>99</v>
      </c>
      <c r="V53" s="28">
        <f>'Рейтинговая таблица организаций'!BF55</f>
        <v>92.8</v>
      </c>
    </row>
    <row r="54" spans="1:22">
      <c r="A54" s="25">
        <f>'бланки '!D58</f>
        <v>53</v>
      </c>
      <c r="B54" s="25" t="str">
        <f>'Рейтинговая таблица организаций'!B56</f>
        <v>Муниципальное бюджетное общеобразовательное учреждение «Куначенская основная общеобразовательная школа» Ливенского района Орловской области</v>
      </c>
      <c r="C54" s="23">
        <f>'Рейтинговая таблица организаций'!Q56</f>
        <v>97</v>
      </c>
      <c r="D54" s="23">
        <f>'Рейтинговая таблица организаций'!R56</f>
        <v>100</v>
      </c>
      <c r="E54" s="23">
        <f>'Рейтинговая таблица организаций'!S56</f>
        <v>100</v>
      </c>
      <c r="F54" s="27">
        <f>'Рейтинговая таблица организаций'!T56</f>
        <v>99.1</v>
      </c>
      <c r="G54" s="23">
        <f>'Рейтинговая таблица организаций'!Z56</f>
        <v>100</v>
      </c>
      <c r="H54" s="23">
        <f>'Рейтинговая таблица организаций'!AB56</f>
        <v>97</v>
      </c>
      <c r="I54" s="27">
        <f>'Рейтинговая таблица организаций'!AC56</f>
        <v>98.5</v>
      </c>
      <c r="J54" s="23">
        <f>'Рейтинговая таблица организаций'!AH56</f>
        <v>20</v>
      </c>
      <c r="K54" s="24">
        <f>'Рейтинговая таблица организаций'!AI56</f>
        <v>60</v>
      </c>
      <c r="L54" s="24">
        <f>'Рейтинговая таблица организаций'!AJ56</f>
        <v>100</v>
      </c>
      <c r="M54" s="27">
        <f>'Рейтинговая таблица организаций'!AK56</f>
        <v>60</v>
      </c>
      <c r="N54" s="23">
        <f>'Рейтинговая таблица организаций'!AR56</f>
        <v>100</v>
      </c>
      <c r="O54" s="23">
        <f>'Рейтинговая таблица организаций'!AS56</f>
        <v>100</v>
      </c>
      <c r="P54" s="23">
        <f>'Рейтинговая таблица организаций'!AT56</f>
        <v>100</v>
      </c>
      <c r="Q54" s="27">
        <f>'Рейтинговая таблица организаций'!AU56</f>
        <v>100</v>
      </c>
      <c r="R54" s="23">
        <f>'Рейтинговая таблица организаций'!BB56</f>
        <v>100</v>
      </c>
      <c r="S54" s="23">
        <f>'Рейтинговая таблица организаций'!BC56</f>
        <v>100</v>
      </c>
      <c r="T54" s="23">
        <f>'Рейтинговая таблица организаций'!BD56</f>
        <v>100</v>
      </c>
      <c r="U54" s="27">
        <f>'Рейтинговая таблица организаций'!BE56</f>
        <v>100</v>
      </c>
      <c r="V54" s="28">
        <f>'Рейтинговая таблица организаций'!BF56</f>
        <v>91.52000000000001</v>
      </c>
    </row>
    <row r="55" spans="1:22">
      <c r="A55" s="25">
        <f>'бланки '!D59</f>
        <v>54</v>
      </c>
      <c r="B55" s="25" t="str">
        <f>'Рейтинговая таблица организаций'!B57</f>
        <v>Муниципальное бюджетное общеобразовательное учреждение «Свободно-Дубравская средняя общеобразовательная школа» Ливенского района Орловской области</v>
      </c>
      <c r="C55" s="23">
        <f>'Рейтинговая таблица организаций'!Q57</f>
        <v>91</v>
      </c>
      <c r="D55" s="23">
        <f>'Рейтинговая таблица организаций'!R57</f>
        <v>100</v>
      </c>
      <c r="E55" s="23">
        <f>'Рейтинговая таблица организаций'!S57</f>
        <v>100</v>
      </c>
      <c r="F55" s="27">
        <f>'Рейтинговая таблица организаций'!T57</f>
        <v>97.3</v>
      </c>
      <c r="G55" s="23">
        <f>'Рейтинговая таблица организаций'!Z57</f>
        <v>100</v>
      </c>
      <c r="H55" s="23">
        <f>'Рейтинговая таблица организаций'!AB57</f>
        <v>100</v>
      </c>
      <c r="I55" s="27">
        <f>'Рейтинговая таблица организаций'!AC57</f>
        <v>100</v>
      </c>
      <c r="J55" s="23">
        <f>'Рейтинговая таблица организаций'!AH57</f>
        <v>60</v>
      </c>
      <c r="K55" s="24">
        <f>'Рейтинговая таблица организаций'!AI57</f>
        <v>80</v>
      </c>
      <c r="L55" s="24">
        <f>'Рейтинговая таблица организаций'!AJ57</f>
        <v>100</v>
      </c>
      <c r="M55" s="27">
        <f>'Рейтинговая таблица организаций'!AK57</f>
        <v>80</v>
      </c>
      <c r="N55" s="23">
        <f>'Рейтинговая таблица организаций'!AR57</f>
        <v>100</v>
      </c>
      <c r="O55" s="23">
        <f>'Рейтинговая таблица организаций'!AS57</f>
        <v>100</v>
      </c>
      <c r="P55" s="23">
        <f>'Рейтинговая таблица организаций'!AT57</f>
        <v>100</v>
      </c>
      <c r="Q55" s="27">
        <f>'Рейтинговая таблица организаций'!AU57</f>
        <v>100</v>
      </c>
      <c r="R55" s="23">
        <f>'Рейтинговая таблица организаций'!BB57</f>
        <v>100</v>
      </c>
      <c r="S55" s="23">
        <f>'Рейтинговая таблица организаций'!BC57</f>
        <v>100</v>
      </c>
      <c r="T55" s="23">
        <f>'Рейтинговая таблица организаций'!BD57</f>
        <v>100</v>
      </c>
      <c r="U55" s="27">
        <f>'Рейтинговая таблица организаций'!BE57</f>
        <v>100</v>
      </c>
      <c r="V55" s="28">
        <f>'Рейтинговая таблица организаций'!BF57</f>
        <v>95.460000000000008</v>
      </c>
    </row>
    <row r="56" spans="1:22">
      <c r="A56" s="25">
        <f>'бланки '!D60</f>
        <v>55</v>
      </c>
      <c r="B56" s="25" t="str">
        <f>'Рейтинговая таблица организаций'!B58</f>
        <v>Муниципальное бюджетное общеобразовательное учреждение «Навесненская средняя общеобразовательная школа» Ливенского района Орловской области</v>
      </c>
      <c r="C56" s="23">
        <f>'Рейтинговая таблица организаций'!Q58</f>
        <v>95</v>
      </c>
      <c r="D56" s="23">
        <f>'Рейтинговая таблица организаций'!R58</f>
        <v>100</v>
      </c>
      <c r="E56" s="23">
        <f>'Рейтинговая таблица организаций'!S58</f>
        <v>100</v>
      </c>
      <c r="F56" s="27">
        <f>'Рейтинговая таблица организаций'!T58</f>
        <v>98.5</v>
      </c>
      <c r="G56" s="23">
        <f>'Рейтинговая таблица организаций'!Z58</f>
        <v>100</v>
      </c>
      <c r="H56" s="23">
        <f>'Рейтинговая таблица организаций'!AB58</f>
        <v>96</v>
      </c>
      <c r="I56" s="27">
        <f>'Рейтинговая таблица организаций'!AC58</f>
        <v>98</v>
      </c>
      <c r="J56" s="23">
        <f>'Рейтинговая таблица организаций'!AH58</f>
        <v>0</v>
      </c>
      <c r="K56" s="24">
        <f>'Рейтинговая таблица организаций'!AI58</f>
        <v>60</v>
      </c>
      <c r="L56" s="24">
        <f>'Рейтинговая таблица организаций'!AJ58</f>
        <v>100</v>
      </c>
      <c r="M56" s="27">
        <f>'Рейтинговая таблица организаций'!AK58</f>
        <v>54</v>
      </c>
      <c r="N56" s="23">
        <f>'Рейтинговая таблица организаций'!AR58</f>
        <v>100</v>
      </c>
      <c r="O56" s="23">
        <f>'Рейтинговая таблица организаций'!AS58</f>
        <v>100</v>
      </c>
      <c r="P56" s="23">
        <f>'Рейтинговая таблица организаций'!AT58</f>
        <v>100</v>
      </c>
      <c r="Q56" s="27">
        <f>'Рейтинговая таблица организаций'!AU58</f>
        <v>100</v>
      </c>
      <c r="R56" s="23">
        <f>'Рейтинговая таблица организаций'!BB58</f>
        <v>100</v>
      </c>
      <c r="S56" s="23">
        <f>'Рейтинговая таблица организаций'!BC58</f>
        <v>100</v>
      </c>
      <c r="T56" s="23">
        <f>'Рейтинговая таблица организаций'!BD58</f>
        <v>100</v>
      </c>
      <c r="U56" s="27">
        <f>'Рейтинговая таблица организаций'!BE58</f>
        <v>100</v>
      </c>
      <c r="V56" s="28">
        <f>'Рейтинговая таблица организаций'!BF58</f>
        <v>90.1</v>
      </c>
    </row>
    <row r="57" spans="1:22">
      <c r="A57" s="25">
        <f>'бланки '!D61</f>
        <v>56</v>
      </c>
      <c r="B57" s="25" t="str">
        <f>'Рейтинговая таблица организаций'!B59</f>
        <v>Муниципальное бюджетное общеобразовательное учреждение «Никольская средняя общеобразовательная школа» Ливенского района Орловской области</v>
      </c>
      <c r="C57" s="23">
        <f>'Рейтинговая таблица организаций'!Q59</f>
        <v>99</v>
      </c>
      <c r="D57" s="23">
        <f>'Рейтинговая таблица организаций'!R59</f>
        <v>100</v>
      </c>
      <c r="E57" s="23">
        <f>'Рейтинговая таблица организаций'!S59</f>
        <v>100</v>
      </c>
      <c r="F57" s="27">
        <f>'Рейтинговая таблица организаций'!T59</f>
        <v>99.7</v>
      </c>
      <c r="G57" s="23">
        <f>'Рейтинговая таблица организаций'!Z59</f>
        <v>100</v>
      </c>
      <c r="H57" s="23">
        <f>'Рейтинговая таблица организаций'!AB59</f>
        <v>100</v>
      </c>
      <c r="I57" s="27">
        <f>'Рейтинговая таблица организаций'!AC59</f>
        <v>100</v>
      </c>
      <c r="J57" s="23">
        <f>'Рейтинговая таблица организаций'!AH59</f>
        <v>40</v>
      </c>
      <c r="K57" s="24">
        <f>'Рейтинговая таблица организаций'!AI59</f>
        <v>60</v>
      </c>
      <c r="L57" s="24">
        <f>'Рейтинговая таблица организаций'!AJ59</f>
        <v>94</v>
      </c>
      <c r="M57" s="27">
        <f>'Рейтинговая таблица организаций'!AK59</f>
        <v>64.2</v>
      </c>
      <c r="N57" s="23">
        <f>'Рейтинговая таблица организаций'!AR59</f>
        <v>100</v>
      </c>
      <c r="O57" s="23">
        <f>'Рейтинговая таблица организаций'!AS59</f>
        <v>100</v>
      </c>
      <c r="P57" s="23">
        <f>'Рейтинговая таблица организаций'!AT59</f>
        <v>100</v>
      </c>
      <c r="Q57" s="27">
        <f>'Рейтинговая таблица организаций'!AU59</f>
        <v>100</v>
      </c>
      <c r="R57" s="23">
        <f>'Рейтинговая таблица организаций'!BB59</f>
        <v>100</v>
      </c>
      <c r="S57" s="23">
        <f>'Рейтинговая таблица организаций'!BC59</f>
        <v>100</v>
      </c>
      <c r="T57" s="23">
        <f>'Рейтинговая таблица организаций'!BD59</f>
        <v>100</v>
      </c>
      <c r="U57" s="27">
        <f>'Рейтинговая таблица организаций'!BE59</f>
        <v>100</v>
      </c>
      <c r="V57" s="28">
        <f>'Рейтинговая таблица организаций'!BF59</f>
        <v>92.78</v>
      </c>
    </row>
    <row r="58" spans="1:22">
      <c r="A58" s="25">
        <f>'бланки '!D62</f>
        <v>57</v>
      </c>
      <c r="B58" s="25" t="str">
        <f>'Рейтинговая таблица организаций'!B60</f>
        <v>Муниципальное бюджетное общеобразовательное учреждение «Сосновская основная общеобразовательная школа» Ливенского района Орловской области</v>
      </c>
      <c r="C58" s="23">
        <f>'Рейтинговая таблица организаций'!Q60</f>
        <v>94</v>
      </c>
      <c r="D58" s="23">
        <f>'Рейтинговая таблица организаций'!R60</f>
        <v>90</v>
      </c>
      <c r="E58" s="23">
        <f>'Рейтинговая таблица организаций'!S60</f>
        <v>100</v>
      </c>
      <c r="F58" s="27">
        <f>'Рейтинговая таблица организаций'!T60</f>
        <v>95.2</v>
      </c>
      <c r="G58" s="23">
        <f>'Рейтинговая таблица организаций'!Z60</f>
        <v>100</v>
      </c>
      <c r="H58" s="23">
        <f>'Рейтинговая таблица организаций'!AB60</f>
        <v>100</v>
      </c>
      <c r="I58" s="27">
        <f>'Рейтинговая таблица организаций'!AC60</f>
        <v>100</v>
      </c>
      <c r="J58" s="23">
        <f>'Рейтинговая таблица организаций'!AH60</f>
        <v>0</v>
      </c>
      <c r="K58" s="24">
        <f>'Рейтинговая таблица организаций'!AI60</f>
        <v>40</v>
      </c>
      <c r="L58" s="24">
        <f>'Рейтинговая таблица организаций'!AJ60</f>
        <v>100</v>
      </c>
      <c r="M58" s="27">
        <f>'Рейтинговая таблица организаций'!AK60</f>
        <v>46</v>
      </c>
      <c r="N58" s="23">
        <f>'Рейтинговая таблица организаций'!AR60</f>
        <v>100</v>
      </c>
      <c r="O58" s="23">
        <f>'Рейтинговая таблица организаций'!AS60</f>
        <v>100</v>
      </c>
      <c r="P58" s="23">
        <f>'Рейтинговая таблица организаций'!AT60</f>
        <v>100</v>
      </c>
      <c r="Q58" s="27">
        <f>'Рейтинговая таблица организаций'!AU60</f>
        <v>100</v>
      </c>
      <c r="R58" s="23">
        <f>'Рейтинговая таблица организаций'!BB60</f>
        <v>100</v>
      </c>
      <c r="S58" s="23">
        <f>'Рейтинговая таблица организаций'!BC60</f>
        <v>96</v>
      </c>
      <c r="T58" s="23">
        <f>'Рейтинговая таблица организаций'!BD60</f>
        <v>100</v>
      </c>
      <c r="U58" s="27">
        <f>'Рейтинговая таблица организаций'!BE60</f>
        <v>99.2</v>
      </c>
      <c r="V58" s="28">
        <f>'Рейтинговая таблица организаций'!BF60</f>
        <v>88.08</v>
      </c>
    </row>
    <row r="59" spans="1:22">
      <c r="A59" s="25">
        <f>'бланки '!D63</f>
        <v>58</v>
      </c>
      <c r="B59" s="25" t="str">
        <f>'Рейтинговая таблица организаций'!B61</f>
        <v>Муниципальное бюджетное общеобразовательное учреждение «Екатериновская средняя общеобразовательная школа» Ливенского района Орловской области</v>
      </c>
      <c r="C59" s="23">
        <f>'Рейтинговая таблица организаций'!Q61</f>
        <v>92</v>
      </c>
      <c r="D59" s="23">
        <f>'Рейтинговая таблица организаций'!R61</f>
        <v>100</v>
      </c>
      <c r="E59" s="23">
        <f>'Рейтинговая таблица организаций'!S61</f>
        <v>99</v>
      </c>
      <c r="F59" s="27">
        <f>'Рейтинговая таблица организаций'!T61</f>
        <v>97.2</v>
      </c>
      <c r="G59" s="23">
        <f>'Рейтинговая таблица организаций'!Z61</f>
        <v>100</v>
      </c>
      <c r="H59" s="23">
        <f>'Рейтинговая таблица организаций'!AB61</f>
        <v>96</v>
      </c>
      <c r="I59" s="27">
        <f>'Рейтинговая таблица организаций'!AC61</f>
        <v>98</v>
      </c>
      <c r="J59" s="23">
        <f>'Рейтинговая таблица организаций'!AH61</f>
        <v>20</v>
      </c>
      <c r="K59" s="24">
        <f>'Рейтинговая таблица организаций'!AI61</f>
        <v>60</v>
      </c>
      <c r="L59" s="24">
        <f>'Рейтинговая таблица организаций'!AJ61</f>
        <v>100</v>
      </c>
      <c r="M59" s="27">
        <f>'Рейтинговая таблица организаций'!AK61</f>
        <v>60</v>
      </c>
      <c r="N59" s="23">
        <f>'Рейтинговая таблица организаций'!AR61</f>
        <v>100</v>
      </c>
      <c r="O59" s="23">
        <f>'Рейтинговая таблица организаций'!AS61</f>
        <v>98</v>
      </c>
      <c r="P59" s="23">
        <f>'Рейтинговая таблица организаций'!AT61</f>
        <v>94</v>
      </c>
      <c r="Q59" s="27">
        <f>'Рейтинговая таблица организаций'!AU61</f>
        <v>98</v>
      </c>
      <c r="R59" s="23">
        <f>'Рейтинговая таблица организаций'!BB61</f>
        <v>96</v>
      </c>
      <c r="S59" s="23">
        <f>'Рейтинговая таблица организаций'!BC61</f>
        <v>98</v>
      </c>
      <c r="T59" s="23">
        <f>'Рейтинговая таблица организаций'!BD61</f>
        <v>100</v>
      </c>
      <c r="U59" s="27">
        <f>'Рейтинговая таблица организаций'!BE61</f>
        <v>98.4</v>
      </c>
      <c r="V59" s="28">
        <f>'Рейтинговая таблица организаций'!BF61</f>
        <v>90.320000000000007</v>
      </c>
    </row>
    <row r="60" spans="1:22">
      <c r="A60" s="25">
        <f>'бланки '!D64</f>
        <v>59</v>
      </c>
      <c r="B60" s="25" t="str">
        <f>'Рейтинговая таблица организаций'!B62</f>
        <v>Муниципальное бюджетное общеобразовательное учреждение «Здоровецкая средняя общеобразовательная школа» Ливенского района Орловской области</v>
      </c>
      <c r="C60" s="23">
        <f>'Рейтинговая таблица организаций'!Q62</f>
        <v>92</v>
      </c>
      <c r="D60" s="23">
        <f>'Рейтинговая таблица организаций'!R62</f>
        <v>100</v>
      </c>
      <c r="E60" s="23">
        <f>'Рейтинговая таблица организаций'!S62</f>
        <v>100</v>
      </c>
      <c r="F60" s="27">
        <f>'Рейтинговая таблица организаций'!T62</f>
        <v>97.6</v>
      </c>
      <c r="G60" s="23">
        <f>'Рейтинговая таблица организаций'!Z62</f>
        <v>100</v>
      </c>
      <c r="H60" s="23">
        <f>'Рейтинговая таблица организаций'!AB62</f>
        <v>99</v>
      </c>
      <c r="I60" s="27">
        <f>'Рейтинговая таблица организаций'!AC62</f>
        <v>99.5</v>
      </c>
      <c r="J60" s="23">
        <f>'Рейтинговая таблица организаций'!AH62</f>
        <v>0</v>
      </c>
      <c r="K60" s="24">
        <f>'Рейтинговая таблица организаций'!AI62</f>
        <v>60</v>
      </c>
      <c r="L60" s="24">
        <f>'Рейтинговая таблица организаций'!AJ62</f>
        <v>81</v>
      </c>
      <c r="M60" s="27">
        <f>'Рейтинговая таблица организаций'!AK62</f>
        <v>48.3</v>
      </c>
      <c r="N60" s="23">
        <f>'Рейтинговая таблица организаций'!AR62</f>
        <v>97</v>
      </c>
      <c r="O60" s="23">
        <f>'Рейтинговая таблица организаций'!AS62</f>
        <v>97</v>
      </c>
      <c r="P60" s="23">
        <f>'Рейтинговая таблица организаций'!AT62</f>
        <v>98</v>
      </c>
      <c r="Q60" s="27">
        <f>'Рейтинговая таблица организаций'!AU62</f>
        <v>97.2</v>
      </c>
      <c r="R60" s="23">
        <f>'Рейтинговая таблица организаций'!BB62</f>
        <v>100</v>
      </c>
      <c r="S60" s="23">
        <f>'Рейтинговая таблица организаций'!BC62</f>
        <v>97</v>
      </c>
      <c r="T60" s="23">
        <f>'Рейтинговая таблица организаций'!BD62</f>
        <v>99</v>
      </c>
      <c r="U60" s="27">
        <f>'Рейтинговая таблица организаций'!BE62</f>
        <v>98.9</v>
      </c>
      <c r="V60" s="28">
        <f>'Рейтинговая таблица организаций'!BF62</f>
        <v>88.3</v>
      </c>
    </row>
    <row r="61" spans="1:22">
      <c r="A61" s="25">
        <f>'бланки '!D65</f>
        <v>60</v>
      </c>
      <c r="B61" s="25" t="str">
        <f>'Рейтинговая таблица организаций'!B63</f>
        <v>Муниципальное бюджетное общеобразовательное учреждение «Орловская средняя общеобразовательная школа» Ливенского района Орловской области</v>
      </c>
      <c r="C61" s="23">
        <f>'Рейтинговая таблица организаций'!Q63</f>
        <v>99</v>
      </c>
      <c r="D61" s="23">
        <f>'Рейтинговая таблица организаций'!R63</f>
        <v>100</v>
      </c>
      <c r="E61" s="23">
        <f>'Рейтинговая таблица организаций'!S63</f>
        <v>99</v>
      </c>
      <c r="F61" s="27">
        <f>'Рейтинговая таблица организаций'!T63</f>
        <v>99.3</v>
      </c>
      <c r="G61" s="23">
        <f>'Рейтинговая таблица организаций'!Z63</f>
        <v>100</v>
      </c>
      <c r="H61" s="23">
        <f>'Рейтинговая таблица организаций'!AB63</f>
        <v>98</v>
      </c>
      <c r="I61" s="27">
        <f>'Рейтинговая таблица организаций'!AC63</f>
        <v>99</v>
      </c>
      <c r="J61" s="23">
        <f>'Рейтинговая таблица организаций'!AH63</f>
        <v>0</v>
      </c>
      <c r="K61" s="24">
        <f>'Рейтинговая таблица организаций'!AI63</f>
        <v>60</v>
      </c>
      <c r="L61" s="24">
        <f>'Рейтинговая таблица организаций'!AJ63</f>
        <v>83</v>
      </c>
      <c r="M61" s="27">
        <f>'Рейтинговая таблица организаций'!AK63</f>
        <v>48.9</v>
      </c>
      <c r="N61" s="23">
        <f>'Рейтинговая таблица организаций'!AR63</f>
        <v>96</v>
      </c>
      <c r="O61" s="23">
        <f>'Рейтинговая таблица организаций'!AS63</f>
        <v>96</v>
      </c>
      <c r="P61" s="23">
        <f>'Рейтинговая таблица организаций'!AT63</f>
        <v>98</v>
      </c>
      <c r="Q61" s="27">
        <f>'Рейтинговая таблица организаций'!AU63</f>
        <v>96.4</v>
      </c>
      <c r="R61" s="23">
        <f>'Рейтинговая таблица организаций'!BB63</f>
        <v>100</v>
      </c>
      <c r="S61" s="23">
        <f>'Рейтинговая таблица организаций'!BC63</f>
        <v>96</v>
      </c>
      <c r="T61" s="23">
        <f>'Рейтинговая таблица организаций'!BD63</f>
        <v>98</v>
      </c>
      <c r="U61" s="27">
        <f>'Рейтинговая таблица организаций'!BE63</f>
        <v>98.2</v>
      </c>
      <c r="V61" s="28">
        <f>'Рейтинговая таблица организаций'!BF63</f>
        <v>88.36</v>
      </c>
    </row>
    <row r="62" spans="1:22">
      <c r="A62" s="25">
        <f>'бланки '!D66</f>
        <v>61</v>
      </c>
      <c r="B62" s="25" t="str">
        <f>'Рейтинговая таблица организаций'!B64</f>
        <v>Муниципальное бюджетное общеобразовательное учреждение «Казанская средняя общеобразовательная школа» Ливенского района Орловской области</v>
      </c>
      <c r="C62" s="23">
        <f>'Рейтинговая таблица организаций'!Q64</f>
        <v>100</v>
      </c>
      <c r="D62" s="23">
        <f>'Рейтинговая таблица организаций'!R64</f>
        <v>100</v>
      </c>
      <c r="E62" s="23">
        <f>'Рейтинговая таблица организаций'!S64</f>
        <v>100</v>
      </c>
      <c r="F62" s="27">
        <f>'Рейтинговая таблица организаций'!T64</f>
        <v>100</v>
      </c>
      <c r="G62" s="23">
        <f>'Рейтинговая таблица организаций'!Z64</f>
        <v>100</v>
      </c>
      <c r="H62" s="23">
        <f>'Рейтинговая таблица организаций'!AB64</f>
        <v>97</v>
      </c>
      <c r="I62" s="27">
        <f>'Рейтинговая таблица организаций'!AC64</f>
        <v>98.5</v>
      </c>
      <c r="J62" s="23">
        <f>'Рейтинговая таблица организаций'!AH64</f>
        <v>0</v>
      </c>
      <c r="K62" s="24">
        <f>'Рейтинговая таблица организаций'!AI64</f>
        <v>60</v>
      </c>
      <c r="L62" s="24">
        <f>'Рейтинговая таблица организаций'!AJ64</f>
        <v>100</v>
      </c>
      <c r="M62" s="27">
        <f>'Рейтинговая таблица организаций'!AK64</f>
        <v>54</v>
      </c>
      <c r="N62" s="23">
        <f>'Рейтинговая таблица организаций'!AR64</f>
        <v>100</v>
      </c>
      <c r="O62" s="23">
        <f>'Рейтинговая таблица организаций'!AS64</f>
        <v>100</v>
      </c>
      <c r="P62" s="23">
        <f>'Рейтинговая таблица организаций'!AT64</f>
        <v>97</v>
      </c>
      <c r="Q62" s="27">
        <f>'Рейтинговая таблица организаций'!AU64</f>
        <v>99.4</v>
      </c>
      <c r="R62" s="23">
        <f>'Рейтинговая таблица организаций'!BB64</f>
        <v>100</v>
      </c>
      <c r="S62" s="23">
        <f>'Рейтинговая таблица организаций'!BC64</f>
        <v>100</v>
      </c>
      <c r="T62" s="23">
        <f>'Рейтинговая таблица организаций'!BD64</f>
        <v>100</v>
      </c>
      <c r="U62" s="27">
        <f>'Рейтинговая таблица организаций'!BE64</f>
        <v>100</v>
      </c>
      <c r="V62" s="28">
        <f>'Рейтинговая таблица организаций'!BF64</f>
        <v>90.38</v>
      </c>
    </row>
    <row r="63" spans="1:22">
      <c r="A63" s="25">
        <f>'бланки '!D67</f>
        <v>62</v>
      </c>
      <c r="B63" s="25" t="str">
        <f>'Рейтинговая таблица организаций'!B65</f>
        <v>Муниципальное бюджетное общеобразовательное учреждение «Барановская средняя общеобразовательная школа» Ливенского района Орловской области</v>
      </c>
      <c r="C63" s="23">
        <f>'Рейтинговая таблица организаций'!Q65</f>
        <v>97</v>
      </c>
      <c r="D63" s="23">
        <f>'Рейтинговая таблица организаций'!R65</f>
        <v>100</v>
      </c>
      <c r="E63" s="23">
        <f>'Рейтинговая таблица организаций'!S65</f>
        <v>98</v>
      </c>
      <c r="F63" s="27">
        <f>'Рейтинговая таблица организаций'!T65</f>
        <v>98.3</v>
      </c>
      <c r="G63" s="23">
        <f>'Рейтинговая таблица организаций'!Z65</f>
        <v>100</v>
      </c>
      <c r="H63" s="23">
        <f>'Рейтинговая таблица организаций'!AB65</f>
        <v>100</v>
      </c>
      <c r="I63" s="27">
        <f>'Рейтинговая таблица организаций'!AC65</f>
        <v>100</v>
      </c>
      <c r="J63" s="23">
        <f>'Рейтинговая таблица организаций'!AH65</f>
        <v>20</v>
      </c>
      <c r="K63" s="24">
        <f>'Рейтинговая таблица организаций'!AI65</f>
        <v>60</v>
      </c>
      <c r="L63" s="24">
        <f>'Рейтинговая таблица организаций'!AJ65</f>
        <v>100</v>
      </c>
      <c r="M63" s="27">
        <f>'Рейтинговая таблица организаций'!AK65</f>
        <v>60</v>
      </c>
      <c r="N63" s="23">
        <f>'Рейтинговая таблица организаций'!AR65</f>
        <v>100</v>
      </c>
      <c r="O63" s="23">
        <f>'Рейтинговая таблица организаций'!AS65</f>
        <v>100</v>
      </c>
      <c r="P63" s="23">
        <f>'Рейтинговая таблица организаций'!AT65</f>
        <v>95</v>
      </c>
      <c r="Q63" s="27">
        <f>'Рейтинговая таблица организаций'!AU65</f>
        <v>99</v>
      </c>
      <c r="R63" s="23">
        <f>'Рейтинговая таблица организаций'!BB65</f>
        <v>100</v>
      </c>
      <c r="S63" s="23">
        <f>'Рейтинговая таблица организаций'!BC65</f>
        <v>100</v>
      </c>
      <c r="T63" s="23">
        <f>'Рейтинговая таблица организаций'!BD65</f>
        <v>96</v>
      </c>
      <c r="U63" s="27">
        <f>'Рейтинговая таблица организаций'!BE65</f>
        <v>98</v>
      </c>
      <c r="V63" s="28">
        <f>'Рейтинговая таблица организаций'!BF65</f>
        <v>91.06</v>
      </c>
    </row>
    <row r="64" spans="1:22">
      <c r="A64" s="25">
        <f>'бланки '!D68</f>
        <v>63</v>
      </c>
      <c r="B64" s="25" t="str">
        <f>'Рейтинговая таблица организаций'!B66</f>
        <v>Муниципальное бюджетное общеобразовательное учреждение «Введенская средняя общеобразовательная школа» Ливенского района Орловской области</v>
      </c>
      <c r="C64" s="23">
        <f>'Рейтинговая таблица организаций'!Q66</f>
        <v>96</v>
      </c>
      <c r="D64" s="23">
        <f>'Рейтинговая таблица организаций'!R66</f>
        <v>100</v>
      </c>
      <c r="E64" s="23">
        <f>'Рейтинговая таблица организаций'!S66</f>
        <v>100</v>
      </c>
      <c r="F64" s="27">
        <f>'Рейтинговая таблица организаций'!T66</f>
        <v>98.8</v>
      </c>
      <c r="G64" s="23">
        <f>'Рейтинговая таблица организаций'!Z66</f>
        <v>100</v>
      </c>
      <c r="H64" s="23">
        <f>'Рейтинговая таблица организаций'!AB66</f>
        <v>100</v>
      </c>
      <c r="I64" s="27">
        <f>'Рейтинговая таблица организаций'!AC66</f>
        <v>100</v>
      </c>
      <c r="J64" s="23">
        <f>'Рейтинговая таблица организаций'!AH66</f>
        <v>0</v>
      </c>
      <c r="K64" s="24">
        <f>'Рейтинговая таблица организаций'!AI66</f>
        <v>60</v>
      </c>
      <c r="L64" s="24">
        <f>'Рейтинговая таблица организаций'!AJ66</f>
        <v>100</v>
      </c>
      <c r="M64" s="27">
        <f>'Рейтинговая таблица организаций'!AK66</f>
        <v>54</v>
      </c>
      <c r="N64" s="23">
        <f>'Рейтинговая таблица организаций'!AR66</f>
        <v>100</v>
      </c>
      <c r="O64" s="23">
        <f>'Рейтинговая таблица организаций'!AS66</f>
        <v>100</v>
      </c>
      <c r="P64" s="23">
        <f>'Рейтинговая таблица организаций'!AT66</f>
        <v>100</v>
      </c>
      <c r="Q64" s="27">
        <f>'Рейтинговая таблица организаций'!AU66</f>
        <v>100</v>
      </c>
      <c r="R64" s="23">
        <f>'Рейтинговая таблица организаций'!BB66</f>
        <v>100</v>
      </c>
      <c r="S64" s="23">
        <f>'Рейтинговая таблица организаций'!BC66</f>
        <v>100</v>
      </c>
      <c r="T64" s="23">
        <f>'Рейтинговая таблица организаций'!BD66</f>
        <v>100</v>
      </c>
      <c r="U64" s="27">
        <f>'Рейтинговая таблица организаций'!BE66</f>
        <v>100</v>
      </c>
      <c r="V64" s="28">
        <f>'Рейтинговая таблица организаций'!BF66</f>
        <v>90.56</v>
      </c>
    </row>
    <row r="65" spans="1:22">
      <c r="A65" s="25">
        <f>'бланки '!D69</f>
        <v>64</v>
      </c>
      <c r="B65" s="25" t="str">
        <f>'Рейтинговая таблица организаций'!B67</f>
        <v>Муниципальное бюджетное общеобразовательное учреждение «Козьминская средняя общеобразовательная школа» Ливенского района Орловской области</v>
      </c>
      <c r="C65" s="23">
        <f>'Рейтинговая таблица организаций'!Q67</f>
        <v>100</v>
      </c>
      <c r="D65" s="23">
        <f>'Рейтинговая таблица организаций'!R67</f>
        <v>90</v>
      </c>
      <c r="E65" s="23">
        <f>'Рейтинговая таблица организаций'!S67</f>
        <v>100</v>
      </c>
      <c r="F65" s="27">
        <f>'Рейтинговая таблица организаций'!T67</f>
        <v>97</v>
      </c>
      <c r="G65" s="23">
        <f>'Рейтинговая таблица организаций'!Z67</f>
        <v>100</v>
      </c>
      <c r="H65" s="23">
        <f>'Рейтинговая таблица организаций'!AB67</f>
        <v>100</v>
      </c>
      <c r="I65" s="27">
        <f>'Рейтинговая таблица организаций'!AC67</f>
        <v>100</v>
      </c>
      <c r="J65" s="23">
        <f>'Рейтинговая таблица организаций'!AH67</f>
        <v>20</v>
      </c>
      <c r="K65" s="24">
        <f>'Рейтинговая таблица организаций'!AI67</f>
        <v>60</v>
      </c>
      <c r="L65" s="24">
        <f>'Рейтинговая таблица организаций'!AJ67</f>
        <v>80</v>
      </c>
      <c r="M65" s="27">
        <f>'Рейтинговая таблица организаций'!AK67</f>
        <v>54</v>
      </c>
      <c r="N65" s="23">
        <f>'Рейтинговая таблица организаций'!AR67</f>
        <v>98</v>
      </c>
      <c r="O65" s="23">
        <f>'Рейтинговая таблица организаций'!AS67</f>
        <v>100</v>
      </c>
      <c r="P65" s="23">
        <f>'Рейтинговая таблица организаций'!AT67</f>
        <v>100</v>
      </c>
      <c r="Q65" s="27">
        <f>'Рейтинговая таблица организаций'!AU67</f>
        <v>99.2</v>
      </c>
      <c r="R65" s="23">
        <f>'Рейтинговая таблица организаций'!BB67</f>
        <v>98</v>
      </c>
      <c r="S65" s="23">
        <f>'Рейтинговая таблица организаций'!BC67</f>
        <v>98</v>
      </c>
      <c r="T65" s="23">
        <f>'Рейтинговая таблица организаций'!BD67</f>
        <v>98</v>
      </c>
      <c r="U65" s="27">
        <f>'Рейтинговая таблица организаций'!BE67</f>
        <v>98</v>
      </c>
      <c r="V65" s="28">
        <f>'Рейтинговая таблица организаций'!BF67</f>
        <v>89.64</v>
      </c>
    </row>
    <row r="66" spans="1:22">
      <c r="A66" s="25">
        <f>'бланки '!D70</f>
        <v>65</v>
      </c>
      <c r="B66" s="25" t="str">
        <f>'Рейтинговая таблица организаций'!B68</f>
        <v>Муниципальное бюджетное общеобразовательное учреждение «Островская средняя общеобразовательная школа» Ливенского района Орловской области</v>
      </c>
      <c r="C66" s="23">
        <f>'Рейтинговая таблица организаций'!Q68</f>
        <v>96</v>
      </c>
      <c r="D66" s="23">
        <f>'Рейтинговая таблица организаций'!R68</f>
        <v>90</v>
      </c>
      <c r="E66" s="23">
        <f>'Рейтинговая таблица организаций'!S68</f>
        <v>96</v>
      </c>
      <c r="F66" s="27">
        <f>'Рейтинговая таблица организаций'!T68</f>
        <v>94.2</v>
      </c>
      <c r="G66" s="23">
        <f>'Рейтинговая таблица организаций'!Z68</f>
        <v>100</v>
      </c>
      <c r="H66" s="23">
        <f>'Рейтинговая таблица организаций'!AB68</f>
        <v>97</v>
      </c>
      <c r="I66" s="27">
        <f>'Рейтинговая таблица организаций'!AC68</f>
        <v>98.5</v>
      </c>
      <c r="J66" s="23">
        <f>'Рейтинговая таблица организаций'!AH68</f>
        <v>0</v>
      </c>
      <c r="K66" s="24">
        <f>'Рейтинговая таблица организаций'!AI68</f>
        <v>60</v>
      </c>
      <c r="L66" s="24">
        <f>'Рейтинговая таблица организаций'!AJ68</f>
        <v>100</v>
      </c>
      <c r="M66" s="27">
        <f>'Рейтинговая таблица организаций'!AK68</f>
        <v>54</v>
      </c>
      <c r="N66" s="23">
        <f>'Рейтинговая таблица организаций'!AR68</f>
        <v>97</v>
      </c>
      <c r="O66" s="23">
        <f>'Рейтинговая таблица организаций'!AS68</f>
        <v>97</v>
      </c>
      <c r="P66" s="23">
        <f>'Рейтинговая таблица организаций'!AT68</f>
        <v>96</v>
      </c>
      <c r="Q66" s="27">
        <f>'Рейтинговая таблица организаций'!AU68</f>
        <v>96.8</v>
      </c>
      <c r="R66" s="23">
        <f>'Рейтинговая таблица организаций'!BB68</f>
        <v>97</v>
      </c>
      <c r="S66" s="23">
        <f>'Рейтинговая таблица организаций'!BC68</f>
        <v>100</v>
      </c>
      <c r="T66" s="23">
        <f>'Рейтинговая таблица организаций'!BD68</f>
        <v>97</v>
      </c>
      <c r="U66" s="27">
        <f>'Рейтинговая таблица организаций'!BE68</f>
        <v>97.6</v>
      </c>
      <c r="V66" s="28">
        <f>'Рейтинговая таблица организаций'!BF68</f>
        <v>88.22</v>
      </c>
    </row>
    <row r="67" spans="1:22">
      <c r="A67" s="25">
        <f>'бланки '!D71</f>
        <v>66</v>
      </c>
      <c r="B67" s="25" t="str">
        <f>'Рейтинговая таблица организаций'!B69</f>
        <v>Муниципальное бюджетное общеобразовательное учреждение «Покровская средняя общеобразовательная школа» Ливенского района Орловской области</v>
      </c>
      <c r="C67" s="23">
        <f>'Рейтинговая таблица организаций'!Q69</f>
        <v>87</v>
      </c>
      <c r="D67" s="23">
        <f>'Рейтинговая таблица организаций'!R69</f>
        <v>100</v>
      </c>
      <c r="E67" s="23">
        <f>'Рейтинговая таблица организаций'!S69</f>
        <v>100</v>
      </c>
      <c r="F67" s="27">
        <f>'Рейтинговая таблица организаций'!T69</f>
        <v>96.1</v>
      </c>
      <c r="G67" s="23">
        <f>'Рейтинговая таблица организаций'!Z69</f>
        <v>100</v>
      </c>
      <c r="H67" s="23">
        <f>'Рейтинговая таблица организаций'!AB69</f>
        <v>97</v>
      </c>
      <c r="I67" s="27">
        <f>'Рейтинговая таблица организаций'!AC69</f>
        <v>98.5</v>
      </c>
      <c r="J67" s="23">
        <f>'Рейтинговая таблица организаций'!AH69</f>
        <v>0</v>
      </c>
      <c r="K67" s="24">
        <f>'Рейтинговая таблица организаций'!AI69</f>
        <v>60</v>
      </c>
      <c r="L67" s="24">
        <f>'Рейтинговая таблица организаций'!AJ69</f>
        <v>92</v>
      </c>
      <c r="M67" s="27">
        <f>'Рейтинговая таблица организаций'!AK69</f>
        <v>51.6</v>
      </c>
      <c r="N67" s="23">
        <f>'Рейтинговая таблица организаций'!AR69</f>
        <v>97</v>
      </c>
      <c r="O67" s="23">
        <f>'Рейтинговая таблица организаций'!AS69</f>
        <v>100</v>
      </c>
      <c r="P67" s="23">
        <f>'Рейтинговая таблица организаций'!AT69</f>
        <v>94</v>
      </c>
      <c r="Q67" s="27">
        <f>'Рейтинговая таблица организаций'!AU69</f>
        <v>97.6</v>
      </c>
      <c r="R67" s="23">
        <f>'Рейтинговая таблица организаций'!BB69</f>
        <v>97</v>
      </c>
      <c r="S67" s="23">
        <f>'Рейтинговая таблица организаций'!BC69</f>
        <v>97</v>
      </c>
      <c r="T67" s="23">
        <f>'Рейтинговая таблица организаций'!BD69</f>
        <v>100</v>
      </c>
      <c r="U67" s="27">
        <f>'Рейтинговая таблица организаций'!BE69</f>
        <v>98.5</v>
      </c>
      <c r="V67" s="28">
        <f>'Рейтинговая таблица организаций'!BF69</f>
        <v>88.46</v>
      </c>
    </row>
    <row r="68" spans="1:22">
      <c r="A68" s="25">
        <f>'бланки '!D72</f>
        <v>67</v>
      </c>
      <c r="B68" s="25" t="str">
        <f>'Рейтинговая таблица организаций'!B70</f>
        <v>Муниципальное бюджетное общеобразовательное учреждение «Росстанская средняя общеобразовательная школа» Ливенского района Орловской области</v>
      </c>
      <c r="C68" s="23">
        <f>'Рейтинговая таблица организаций'!Q70</f>
        <v>87</v>
      </c>
      <c r="D68" s="23">
        <f>'Рейтинговая таблица организаций'!R70</f>
        <v>100</v>
      </c>
      <c r="E68" s="23">
        <f>'Рейтинговая таблица организаций'!S70</f>
        <v>99</v>
      </c>
      <c r="F68" s="27">
        <f>'Рейтинговая таблица организаций'!T70</f>
        <v>95.7</v>
      </c>
      <c r="G68" s="23">
        <f>'Рейтинговая таблица организаций'!Z70</f>
        <v>100</v>
      </c>
      <c r="H68" s="23">
        <f>'Рейтинговая таблица организаций'!AB70</f>
        <v>96</v>
      </c>
      <c r="I68" s="27">
        <f>'Рейтинговая таблица организаций'!AC70</f>
        <v>98</v>
      </c>
      <c r="J68" s="23">
        <f>'Рейтинговая таблица организаций'!AH70</f>
        <v>0</v>
      </c>
      <c r="K68" s="24">
        <f>'Рейтинговая таблица организаций'!AI70</f>
        <v>60</v>
      </c>
      <c r="L68" s="24">
        <f>'Рейтинговая таблица организаций'!AJ70</f>
        <v>97</v>
      </c>
      <c r="M68" s="27">
        <f>'Рейтинговая таблица организаций'!AK70</f>
        <v>53.1</v>
      </c>
      <c r="N68" s="23">
        <f>'Рейтинговая таблица организаций'!AR70</f>
        <v>98</v>
      </c>
      <c r="O68" s="23">
        <f>'Рейтинговая таблица организаций'!AS70</f>
        <v>95</v>
      </c>
      <c r="P68" s="23">
        <f>'Рейтинговая таблица организаций'!AT70</f>
        <v>99</v>
      </c>
      <c r="Q68" s="27">
        <f>'Рейтинговая таблица организаций'!AU70</f>
        <v>97</v>
      </c>
      <c r="R68" s="23">
        <f>'Рейтинговая таблица организаций'!BB70</f>
        <v>96</v>
      </c>
      <c r="S68" s="23">
        <f>'Рейтинговая таблица организаций'!BC70</f>
        <v>95</v>
      </c>
      <c r="T68" s="23">
        <f>'Рейтинговая таблица организаций'!BD70</f>
        <v>96</v>
      </c>
      <c r="U68" s="27">
        <f>'Рейтинговая таблица организаций'!BE70</f>
        <v>95.8</v>
      </c>
      <c r="V68" s="28">
        <f>'Рейтинговая таблица организаций'!BF70</f>
        <v>87.919999999999987</v>
      </c>
    </row>
    <row r="69" spans="1:22">
      <c r="A69" s="25">
        <f>'бланки '!D73</f>
        <v>68</v>
      </c>
      <c r="B69" s="25" t="str">
        <f>'Рейтинговая таблица организаций'!B71</f>
        <v>Муниципальное бюджетное общеобразовательное учреждение «Сергиевскаясредняя общеобразовательная школа» Ливенского района Орловской области</v>
      </c>
      <c r="C69" s="23">
        <f>'Рейтинговая таблица организаций'!Q71</f>
        <v>100</v>
      </c>
      <c r="D69" s="23">
        <f>'Рейтинговая таблица организаций'!R71</f>
        <v>100</v>
      </c>
      <c r="E69" s="23">
        <f>'Рейтинговая таблица организаций'!S71</f>
        <v>98</v>
      </c>
      <c r="F69" s="27">
        <f>'Рейтинговая таблица организаций'!T71</f>
        <v>99.2</v>
      </c>
      <c r="G69" s="23">
        <f>'Рейтинговая таблица организаций'!Z71</f>
        <v>100</v>
      </c>
      <c r="H69" s="23">
        <f>'Рейтинговая таблица организаций'!AB71</f>
        <v>96</v>
      </c>
      <c r="I69" s="27">
        <f>'Рейтинговая таблица организаций'!AC71</f>
        <v>98</v>
      </c>
      <c r="J69" s="23">
        <f>'Рейтинговая таблица организаций'!AH71</f>
        <v>60</v>
      </c>
      <c r="K69" s="24">
        <f>'Рейтинговая таблица организаций'!AI71</f>
        <v>60</v>
      </c>
      <c r="L69" s="24">
        <f>'Рейтинговая таблица организаций'!AJ71</f>
        <v>94</v>
      </c>
      <c r="M69" s="27">
        <f>'Рейтинговая таблица организаций'!AK71</f>
        <v>70.2</v>
      </c>
      <c r="N69" s="23">
        <f>'Рейтинговая таблица организаций'!AR71</f>
        <v>97</v>
      </c>
      <c r="O69" s="23">
        <f>'Рейтинговая таблица организаций'!AS71</f>
        <v>98</v>
      </c>
      <c r="P69" s="23">
        <f>'Рейтинговая таблица организаций'!AT71</f>
        <v>99</v>
      </c>
      <c r="Q69" s="27">
        <f>'Рейтинговая таблица организаций'!AU71</f>
        <v>97.8</v>
      </c>
      <c r="R69" s="23">
        <f>'Рейтинговая таблица организаций'!BB71</f>
        <v>98</v>
      </c>
      <c r="S69" s="23">
        <f>'Рейтинговая таблица организаций'!BC71</f>
        <v>98</v>
      </c>
      <c r="T69" s="23">
        <f>'Рейтинговая таблица организаций'!BD71</f>
        <v>97</v>
      </c>
      <c r="U69" s="27">
        <f>'Рейтинговая таблица организаций'!BE71</f>
        <v>97.5</v>
      </c>
      <c r="V69" s="28">
        <f>'Рейтинговая таблица организаций'!BF71</f>
        <v>92.539999999999992</v>
      </c>
    </row>
    <row r="70" spans="1:22">
      <c r="A70" s="25">
        <f>'бланки '!D74</f>
        <v>69</v>
      </c>
      <c r="B70" s="25" t="str">
        <f>'Рейтинговая таблица организаций'!B72</f>
        <v>Муниципальное бюджетное общеобразовательное учреждение «Троицкая средняя общеобразовательная школа» Ливенского района Орловской области</v>
      </c>
      <c r="C70" s="23">
        <f>'Рейтинговая таблица организаций'!Q72</f>
        <v>95</v>
      </c>
      <c r="D70" s="23">
        <f>'Рейтинговая таблица организаций'!R72</f>
        <v>100</v>
      </c>
      <c r="E70" s="23">
        <f>'Рейтинговая таблица организаций'!S72</f>
        <v>100</v>
      </c>
      <c r="F70" s="27">
        <f>'Рейтинговая таблица организаций'!T72</f>
        <v>98.5</v>
      </c>
      <c r="G70" s="23">
        <f>'Рейтинговая таблица организаций'!Z72</f>
        <v>100</v>
      </c>
      <c r="H70" s="23">
        <f>'Рейтинговая таблица организаций'!AB72</f>
        <v>100</v>
      </c>
      <c r="I70" s="27">
        <f>'Рейтинговая таблица организаций'!AC72</f>
        <v>100</v>
      </c>
      <c r="J70" s="23">
        <f>'Рейтинговая таблица организаций'!AH72</f>
        <v>20</v>
      </c>
      <c r="K70" s="24">
        <f>'Рейтинговая таблица организаций'!AI72</f>
        <v>40</v>
      </c>
      <c r="L70" s="24">
        <f>'Рейтинговая таблица организаций'!AJ72</f>
        <v>100</v>
      </c>
      <c r="M70" s="27">
        <f>'Рейтинговая таблица организаций'!AK72</f>
        <v>52</v>
      </c>
      <c r="N70" s="23">
        <f>'Рейтинговая таблица организаций'!AR72</f>
        <v>100</v>
      </c>
      <c r="O70" s="23">
        <f>'Рейтинговая таблица организаций'!AS72</f>
        <v>100</v>
      </c>
      <c r="P70" s="23">
        <f>'Рейтинговая таблица организаций'!AT72</f>
        <v>100</v>
      </c>
      <c r="Q70" s="27">
        <f>'Рейтинговая таблица организаций'!AU72</f>
        <v>100</v>
      </c>
      <c r="R70" s="23">
        <f>'Рейтинговая таблица организаций'!BB72</f>
        <v>100</v>
      </c>
      <c r="S70" s="23">
        <f>'Рейтинговая таблица организаций'!BC72</f>
        <v>100</v>
      </c>
      <c r="T70" s="23">
        <f>'Рейтинговая таблица организаций'!BD72</f>
        <v>100</v>
      </c>
      <c r="U70" s="27">
        <f>'Рейтинговая таблица организаций'!BE72</f>
        <v>100</v>
      </c>
      <c r="V70" s="28">
        <f>'Рейтинговая таблица организаций'!BF72</f>
        <v>90.1</v>
      </c>
    </row>
    <row r="71" spans="1:22">
      <c r="A71" s="25">
        <f>'бланки '!D75</f>
        <v>70</v>
      </c>
      <c r="B71" s="25" t="str">
        <f>'Рейтинговая таблица организаций'!B73</f>
        <v>Муниципальное бюджетное общеобразовательное учреждение «Успенская средняя общеобразовательная школа им. В. Н. Мильшина» Ливенского района Орловской области</v>
      </c>
      <c r="C71" s="23">
        <f>'Рейтинговая таблица организаций'!Q73</f>
        <v>99</v>
      </c>
      <c r="D71" s="23">
        <f>'Рейтинговая таблица организаций'!R73</f>
        <v>100</v>
      </c>
      <c r="E71" s="23">
        <f>'Рейтинговая таблица организаций'!S73</f>
        <v>99</v>
      </c>
      <c r="F71" s="27">
        <f>'Рейтинговая таблица организаций'!T73</f>
        <v>99.3</v>
      </c>
      <c r="G71" s="23">
        <f>'Рейтинговая таблица организаций'!Z73</f>
        <v>100</v>
      </c>
      <c r="H71" s="23">
        <f>'Рейтинговая таблица организаций'!AB73</f>
        <v>95</v>
      </c>
      <c r="I71" s="27">
        <f>'Рейтинговая таблица организаций'!AC73</f>
        <v>97.5</v>
      </c>
      <c r="J71" s="23">
        <f>'Рейтинговая таблица организаций'!AH73</f>
        <v>60</v>
      </c>
      <c r="K71" s="24">
        <f>'Рейтинговая таблица организаций'!AI73</f>
        <v>60</v>
      </c>
      <c r="L71" s="24">
        <f>'Рейтинговая таблица организаций'!AJ73</f>
        <v>94</v>
      </c>
      <c r="M71" s="27">
        <f>'Рейтинговая таблица организаций'!AK73</f>
        <v>70.2</v>
      </c>
      <c r="N71" s="23">
        <f>'Рейтинговая таблица организаций'!AR73</f>
        <v>98</v>
      </c>
      <c r="O71" s="23">
        <f>'Рейтинговая таблица организаций'!AS73</f>
        <v>99</v>
      </c>
      <c r="P71" s="23">
        <f>'Рейтинговая таблица организаций'!AT73</f>
        <v>98</v>
      </c>
      <c r="Q71" s="27">
        <f>'Рейтинговая таблица организаций'!AU73</f>
        <v>98.4</v>
      </c>
      <c r="R71" s="23">
        <f>'Рейтинговая таблица организаций'!BB73</f>
        <v>100</v>
      </c>
      <c r="S71" s="23">
        <f>'Рейтинговая таблица организаций'!BC73</f>
        <v>100</v>
      </c>
      <c r="T71" s="23">
        <f>'Рейтинговая таблица организаций'!BD73</f>
        <v>98</v>
      </c>
      <c r="U71" s="27">
        <f>'Рейтинговая таблица организаций'!BE73</f>
        <v>99</v>
      </c>
      <c r="V71" s="28">
        <f>'Рейтинговая таблица организаций'!BF73</f>
        <v>92.88</v>
      </c>
    </row>
    <row r="72" spans="1:22">
      <c r="A72" s="25">
        <f>'бланки '!D76</f>
        <v>71</v>
      </c>
      <c r="B72" s="25" t="str">
        <f>'Рейтинговая таблица организаций'!B74</f>
        <v>Муниципальное бюджетное общеобразовательное учреждение «Хвощевская средняя общеобразовательная школа» Ливенского района Орловской области</v>
      </c>
      <c r="C72" s="23">
        <f>'Рейтинговая таблица организаций'!Q74</f>
        <v>100</v>
      </c>
      <c r="D72" s="23">
        <f>'Рейтинговая таблица организаций'!R74</f>
        <v>100</v>
      </c>
      <c r="E72" s="23">
        <f>'Рейтинговая таблица организаций'!S74</f>
        <v>100</v>
      </c>
      <c r="F72" s="27">
        <f>'Рейтинговая таблица организаций'!T74</f>
        <v>100</v>
      </c>
      <c r="G72" s="23">
        <f>'Рейтинговая таблица организаций'!Z74</f>
        <v>100</v>
      </c>
      <c r="H72" s="23">
        <f>'Рейтинговая таблица организаций'!AB74</f>
        <v>100</v>
      </c>
      <c r="I72" s="27">
        <f>'Рейтинговая таблица организаций'!AC74</f>
        <v>100</v>
      </c>
      <c r="J72" s="23">
        <f>'Рейтинговая таблица организаций'!AH74</f>
        <v>0</v>
      </c>
      <c r="K72" s="24">
        <f>'Рейтинговая таблица организаций'!AI74</f>
        <v>60</v>
      </c>
      <c r="L72" s="24">
        <f>'Рейтинговая таблица организаций'!AJ74</f>
        <v>100</v>
      </c>
      <c r="M72" s="27">
        <f>'Рейтинговая таблица организаций'!AK74</f>
        <v>54</v>
      </c>
      <c r="N72" s="23">
        <f>'Рейтинговая таблица организаций'!AR74</f>
        <v>98</v>
      </c>
      <c r="O72" s="23">
        <f>'Рейтинговая таблица организаций'!AS74</f>
        <v>100</v>
      </c>
      <c r="P72" s="23">
        <f>'Рейтинговая таблица организаций'!AT74</f>
        <v>100</v>
      </c>
      <c r="Q72" s="27">
        <f>'Рейтинговая таблица организаций'!AU74</f>
        <v>99.2</v>
      </c>
      <c r="R72" s="23">
        <f>'Рейтинговая таблица организаций'!BB74</f>
        <v>98</v>
      </c>
      <c r="S72" s="23">
        <f>'Рейтинговая таблица организаций'!BC74</f>
        <v>98</v>
      </c>
      <c r="T72" s="23">
        <f>'Рейтинговая таблица организаций'!BD74</f>
        <v>98</v>
      </c>
      <c r="U72" s="27">
        <f>'Рейтинговая таблица организаций'!BE74</f>
        <v>98</v>
      </c>
      <c r="V72" s="28">
        <f>'Рейтинговая таблица организаций'!BF74</f>
        <v>90.24</v>
      </c>
    </row>
    <row r="73" spans="1:22">
      <c r="A73" s="25">
        <f>'бланки '!D77</f>
        <v>72</v>
      </c>
      <c r="B73" s="25" t="str">
        <f>'Рейтинговая таблица организаций'!B75</f>
        <v>Муниципальное бюджетное общеобразовательное учреждение «Вязово-Дубравская основная общеобразовательная школа» Ливенского района Орловской области</v>
      </c>
      <c r="C73" s="23">
        <f>'Рейтинговая таблица организаций'!Q75</f>
        <v>91</v>
      </c>
      <c r="D73" s="23">
        <f>'Рейтинговая таблица организаций'!R75</f>
        <v>100</v>
      </c>
      <c r="E73" s="23">
        <f>'Рейтинговая таблица организаций'!S75</f>
        <v>100</v>
      </c>
      <c r="F73" s="27">
        <f>'Рейтинговая таблица организаций'!T75</f>
        <v>97.3</v>
      </c>
      <c r="G73" s="23">
        <f>'Рейтинговая таблица организаций'!Z75</f>
        <v>100</v>
      </c>
      <c r="H73" s="23">
        <f>'Рейтинговая таблица организаций'!AB75</f>
        <v>100</v>
      </c>
      <c r="I73" s="27">
        <f>'Рейтинговая таблица организаций'!AC75</f>
        <v>100</v>
      </c>
      <c r="J73" s="23">
        <f>'Рейтинговая таблица организаций'!AH75</f>
        <v>0</v>
      </c>
      <c r="K73" s="24">
        <f>'Рейтинговая таблица организаций'!AI75</f>
        <v>60</v>
      </c>
      <c r="L73" s="24">
        <f>'Рейтинговая таблица организаций'!AJ75</f>
        <v>100</v>
      </c>
      <c r="M73" s="27">
        <f>'Рейтинговая таблица организаций'!AK75</f>
        <v>54</v>
      </c>
      <c r="N73" s="23">
        <f>'Рейтинговая таблица организаций'!AR75</f>
        <v>100</v>
      </c>
      <c r="O73" s="23">
        <f>'Рейтинговая таблица организаций'!AS75</f>
        <v>100</v>
      </c>
      <c r="P73" s="23">
        <f>'Рейтинговая таблица организаций'!AT75</f>
        <v>94</v>
      </c>
      <c r="Q73" s="27">
        <f>'Рейтинговая таблица организаций'!AU75</f>
        <v>98.8</v>
      </c>
      <c r="R73" s="23">
        <f>'Рейтинговая таблица организаций'!BB75</f>
        <v>100</v>
      </c>
      <c r="S73" s="23">
        <f>'Рейтинговая таблица организаций'!BC75</f>
        <v>100</v>
      </c>
      <c r="T73" s="23">
        <f>'Рейтинговая таблица организаций'!BD75</f>
        <v>100</v>
      </c>
      <c r="U73" s="27">
        <f>'Рейтинговая таблица организаций'!BE75</f>
        <v>100</v>
      </c>
      <c r="V73" s="28">
        <f>'Рейтинговая таблица организаций'!BF75</f>
        <v>90.02000000000001</v>
      </c>
    </row>
    <row r="74" spans="1:22">
      <c r="A74" s="25">
        <f>'бланки '!D78</f>
        <v>73</v>
      </c>
      <c r="B74" s="25" t="str">
        <f>'Рейтинговая таблица организаций'!B76</f>
        <v>Муниципальное бюджетное общеобразовательное учреждение «Калининская основная общеобразовательная школа» Ливенского района Орловской области</v>
      </c>
      <c r="C74" s="23">
        <f>'Рейтинговая таблица организаций'!Q76</f>
        <v>87</v>
      </c>
      <c r="D74" s="23">
        <f>'Рейтинговая таблица организаций'!R76</f>
        <v>100</v>
      </c>
      <c r="E74" s="23">
        <f>'Рейтинговая таблица организаций'!S76</f>
        <v>100</v>
      </c>
      <c r="F74" s="27">
        <f>'Рейтинговая таблица организаций'!T76</f>
        <v>96.1</v>
      </c>
      <c r="G74" s="23">
        <f>'Рейтинговая таблица организаций'!Z76</f>
        <v>100</v>
      </c>
      <c r="H74" s="23">
        <f>'Рейтинговая таблица организаций'!AB76</f>
        <v>100</v>
      </c>
      <c r="I74" s="27">
        <f>'Рейтинговая таблица организаций'!AC76</f>
        <v>100</v>
      </c>
      <c r="J74" s="23">
        <f>'Рейтинговая таблица организаций'!AH76</f>
        <v>0</v>
      </c>
      <c r="K74" s="24">
        <f>'Рейтинговая таблица организаций'!AI76</f>
        <v>60</v>
      </c>
      <c r="L74" s="24">
        <f>'Рейтинговая таблица организаций'!AJ76</f>
        <v>100</v>
      </c>
      <c r="M74" s="27">
        <f>'Рейтинговая таблица организаций'!AK76</f>
        <v>54</v>
      </c>
      <c r="N74" s="23">
        <f>'Рейтинговая таблица организаций'!AR76</f>
        <v>100</v>
      </c>
      <c r="O74" s="23">
        <f>'Рейтинговая таблица организаций'!AS76</f>
        <v>100</v>
      </c>
      <c r="P74" s="23">
        <f>'Рейтинговая таблица организаций'!AT76</f>
        <v>100</v>
      </c>
      <c r="Q74" s="27">
        <f>'Рейтинговая таблица организаций'!AU76</f>
        <v>100</v>
      </c>
      <c r="R74" s="23">
        <f>'Рейтинговая таблица организаций'!BB76</f>
        <v>100</v>
      </c>
      <c r="S74" s="23">
        <f>'Рейтинговая таблица организаций'!BC76</f>
        <v>97</v>
      </c>
      <c r="T74" s="23">
        <f>'Рейтинговая таблица организаций'!BD76</f>
        <v>97</v>
      </c>
      <c r="U74" s="27">
        <f>'Рейтинговая таблица организаций'!BE76</f>
        <v>97.9</v>
      </c>
      <c r="V74" s="28">
        <f>'Рейтинговая таблица организаций'!BF76</f>
        <v>89.6</v>
      </c>
    </row>
    <row r="75" spans="1:22">
      <c r="A75" s="25">
        <f>'бланки '!D79</f>
        <v>74</v>
      </c>
      <c r="B75" s="25" t="str">
        <f>'Рейтинговая таблица организаций'!B77</f>
        <v>Муниципальное бюджетное общеобразовательное учреждение «Залегощенская средняя общеобразовательная школа № 2» Залегощенского района Орловской области</v>
      </c>
      <c r="C75" s="23">
        <f>'Рейтинговая таблица организаций'!Q77</f>
        <v>98</v>
      </c>
      <c r="D75" s="23">
        <f>'Рейтинговая таблица организаций'!R77</f>
        <v>100</v>
      </c>
      <c r="E75" s="23">
        <f>'Рейтинговая таблица организаций'!S77</f>
        <v>99</v>
      </c>
      <c r="F75" s="27">
        <f>'Рейтинговая таблица организаций'!T77</f>
        <v>99</v>
      </c>
      <c r="G75" s="23">
        <f>'Рейтинговая таблица организаций'!Z77</f>
        <v>100</v>
      </c>
      <c r="H75" s="23">
        <f>'Рейтинговая таблица организаций'!AB77</f>
        <v>97</v>
      </c>
      <c r="I75" s="27">
        <f>'Рейтинговая таблица организаций'!AC77</f>
        <v>98.5</v>
      </c>
      <c r="J75" s="23">
        <f>'Рейтинговая таблица организаций'!AH77</f>
        <v>20</v>
      </c>
      <c r="K75" s="24">
        <f>'Рейтинговая таблица организаций'!AI77</f>
        <v>60</v>
      </c>
      <c r="L75" s="24">
        <f>'Рейтинговая таблица организаций'!AJ77</f>
        <v>100</v>
      </c>
      <c r="M75" s="27">
        <f>'Рейтинговая таблица организаций'!AK77</f>
        <v>60</v>
      </c>
      <c r="N75" s="23">
        <f>'Рейтинговая таблица организаций'!AR77</f>
        <v>97</v>
      </c>
      <c r="O75" s="23">
        <f>'Рейтинговая таблица организаций'!AS77</f>
        <v>98</v>
      </c>
      <c r="P75" s="23">
        <f>'Рейтинговая таблица организаций'!AT77</f>
        <v>97</v>
      </c>
      <c r="Q75" s="27">
        <f>'Рейтинговая таблица организаций'!AU77</f>
        <v>97.4</v>
      </c>
      <c r="R75" s="23">
        <f>'Рейтинговая таблица организаций'!BB77</f>
        <v>95</v>
      </c>
      <c r="S75" s="23">
        <f>'Рейтинговая таблица организаций'!BC77</f>
        <v>100</v>
      </c>
      <c r="T75" s="23">
        <f>'Рейтинговая таблица организаций'!BD77</f>
        <v>96</v>
      </c>
      <c r="U75" s="27">
        <f>'Рейтинговая таблица организаций'!BE77</f>
        <v>96.5</v>
      </c>
      <c r="V75" s="28">
        <f>'Рейтинговая таблица организаций'!BF77</f>
        <v>90.28</v>
      </c>
    </row>
    <row r="76" spans="1:22">
      <c r="A76" s="25">
        <f>'бланки '!D80</f>
        <v>75</v>
      </c>
      <c r="B76" s="25" t="str">
        <f>'Рейтинговая таблица организаций'!B78</f>
        <v>Муниципальное бюджетное общеобразовательное учреждение «Ломовская средняя общеобразовательная школа» Залегощенского района Орловской области</v>
      </c>
      <c r="C76" s="23">
        <f>'Рейтинговая таблица организаций'!Q78</f>
        <v>100</v>
      </c>
      <c r="D76" s="23">
        <f>'Рейтинговая таблица организаций'!R78</f>
        <v>100</v>
      </c>
      <c r="E76" s="23">
        <f>'Рейтинговая таблица организаций'!S78</f>
        <v>99</v>
      </c>
      <c r="F76" s="27">
        <f>'Рейтинговая таблица организаций'!T78</f>
        <v>99.6</v>
      </c>
      <c r="G76" s="23">
        <f>'Рейтинговая таблица организаций'!Z78</f>
        <v>100</v>
      </c>
      <c r="H76" s="23">
        <f>'Рейтинговая таблица организаций'!AB78</f>
        <v>100</v>
      </c>
      <c r="I76" s="27">
        <f>'Рейтинговая таблица организаций'!AC78</f>
        <v>100</v>
      </c>
      <c r="J76" s="23">
        <f>'Рейтинговая таблица организаций'!AH78</f>
        <v>0</v>
      </c>
      <c r="K76" s="24">
        <f>'Рейтинговая таблица организаций'!AI78</f>
        <v>60</v>
      </c>
      <c r="L76" s="24">
        <f>'Рейтинговая таблица организаций'!AJ78</f>
        <v>100</v>
      </c>
      <c r="M76" s="27">
        <f>'Рейтинговая таблица организаций'!AK78</f>
        <v>54</v>
      </c>
      <c r="N76" s="23">
        <f>'Рейтинговая таблица организаций'!AR78</f>
        <v>100</v>
      </c>
      <c r="O76" s="23">
        <f>'Рейтинговая таблица организаций'!AS78</f>
        <v>99</v>
      </c>
      <c r="P76" s="23">
        <f>'Рейтинговая таблица организаций'!AT78</f>
        <v>99</v>
      </c>
      <c r="Q76" s="27">
        <f>'Рейтинговая таблица организаций'!AU78</f>
        <v>99.4</v>
      </c>
      <c r="R76" s="23">
        <f>'Рейтинговая таблица организаций'!BB78</f>
        <v>98</v>
      </c>
      <c r="S76" s="23">
        <f>'Рейтинговая таблица организаций'!BC78</f>
        <v>99</v>
      </c>
      <c r="T76" s="23">
        <f>'Рейтинговая таблица организаций'!BD78</f>
        <v>99</v>
      </c>
      <c r="U76" s="27">
        <f>'Рейтинговая таблица организаций'!BE78</f>
        <v>98.7</v>
      </c>
      <c r="V76" s="28">
        <f>'Рейтинговая таблица организаций'!BF78</f>
        <v>90.34</v>
      </c>
    </row>
    <row r="77" spans="1:22">
      <c r="A77" s="25">
        <f>'бланки '!D81</f>
        <v>76</v>
      </c>
      <c r="B77" s="25" t="str">
        <f>'Рейтинговая таблица организаций'!B79</f>
        <v>Муниципальное бюджетное общеобразовательное учреждение «Павловская средняя общеобразовательная школа» Залегощенского района Орловской области</v>
      </c>
      <c r="C77" s="23">
        <f>'Рейтинговая таблица организаций'!Q79</f>
        <v>91</v>
      </c>
      <c r="D77" s="23">
        <f>'Рейтинговая таблица организаций'!R79</f>
        <v>100</v>
      </c>
      <c r="E77" s="23">
        <f>'Рейтинговая таблица организаций'!S79</f>
        <v>98</v>
      </c>
      <c r="F77" s="27">
        <f>'Рейтинговая таблица организаций'!T79</f>
        <v>96.5</v>
      </c>
      <c r="G77" s="23">
        <f>'Рейтинговая таблица организаций'!Z79</f>
        <v>100</v>
      </c>
      <c r="H77" s="23">
        <f>'Рейтинговая таблица организаций'!AB79</f>
        <v>96</v>
      </c>
      <c r="I77" s="27">
        <f>'Рейтинговая таблица организаций'!AC79</f>
        <v>98</v>
      </c>
      <c r="J77" s="23">
        <f>'Рейтинговая таблица организаций'!AH79</f>
        <v>0</v>
      </c>
      <c r="K77" s="24">
        <f>'Рейтинговая таблица организаций'!AI79</f>
        <v>60</v>
      </c>
      <c r="L77" s="24">
        <f>'Рейтинговая таблица организаций'!AJ79</f>
        <v>95</v>
      </c>
      <c r="M77" s="27">
        <f>'Рейтинговая таблица организаций'!AK79</f>
        <v>52.5</v>
      </c>
      <c r="N77" s="23">
        <f>'Рейтинговая таблица организаций'!AR79</f>
        <v>100</v>
      </c>
      <c r="O77" s="23">
        <f>'Рейтинговая таблица организаций'!AS79</f>
        <v>96</v>
      </c>
      <c r="P77" s="23">
        <f>'Рейтинговая таблица организаций'!AT79</f>
        <v>100</v>
      </c>
      <c r="Q77" s="27">
        <f>'Рейтинговая таблица организаций'!AU79</f>
        <v>98.4</v>
      </c>
      <c r="R77" s="23">
        <f>'Рейтинговая таблица организаций'!BB79</f>
        <v>96</v>
      </c>
      <c r="S77" s="23">
        <f>'Рейтинговая таблица организаций'!BC79</f>
        <v>100</v>
      </c>
      <c r="T77" s="23">
        <f>'Рейтинговая таблица организаций'!BD79</f>
        <v>100</v>
      </c>
      <c r="U77" s="27">
        <f>'Рейтинговая таблица организаций'!BE79</f>
        <v>98.8</v>
      </c>
      <c r="V77" s="28">
        <f>'Рейтинговая таблица организаций'!BF79</f>
        <v>88.84</v>
      </c>
    </row>
    <row r="78" spans="1:22">
      <c r="A78" s="25">
        <f>'бланки '!D82</f>
        <v>77</v>
      </c>
      <c r="B78" s="25" t="str">
        <f>'Рейтинговая таблица организаций'!B80</f>
        <v>Муниципальное бюджетное общеобразовательное учреждение «Моховская средняя общеобразовательная школа» Залегощенского района Орловской области</v>
      </c>
      <c r="C78" s="23">
        <f>'Рейтинговая таблица организаций'!Q80</f>
        <v>99</v>
      </c>
      <c r="D78" s="23">
        <f>'Рейтинговая таблица организаций'!R80</f>
        <v>100</v>
      </c>
      <c r="E78" s="23">
        <f>'Рейтинговая таблица организаций'!S80</f>
        <v>99</v>
      </c>
      <c r="F78" s="27">
        <f>'Рейтинговая таблица организаций'!T80</f>
        <v>99.3</v>
      </c>
      <c r="G78" s="23">
        <f>'Рейтинговая таблица организаций'!Z80</f>
        <v>100</v>
      </c>
      <c r="H78" s="23">
        <f>'Рейтинговая таблица организаций'!AB80</f>
        <v>100</v>
      </c>
      <c r="I78" s="27">
        <f>'Рейтинговая таблица организаций'!AC80</f>
        <v>100</v>
      </c>
      <c r="J78" s="23">
        <f>'Рейтинговая таблица организаций'!AH80</f>
        <v>40</v>
      </c>
      <c r="K78" s="24">
        <f>'Рейтинговая таблица организаций'!AI80</f>
        <v>100</v>
      </c>
      <c r="L78" s="24">
        <f>'Рейтинговая таблица организаций'!AJ80</f>
        <v>75</v>
      </c>
      <c r="M78" s="27">
        <f>'Рейтинговая таблица организаций'!AK80</f>
        <v>74.5</v>
      </c>
      <c r="N78" s="23">
        <f>'Рейтинговая таблица организаций'!AR80</f>
        <v>97</v>
      </c>
      <c r="O78" s="23">
        <f>'Рейтинговая таблица организаций'!AS80</f>
        <v>97</v>
      </c>
      <c r="P78" s="23">
        <f>'Рейтинговая таблица организаций'!AT80</f>
        <v>100</v>
      </c>
      <c r="Q78" s="27">
        <f>'Рейтинговая таблица организаций'!AU80</f>
        <v>97.6</v>
      </c>
      <c r="R78" s="23">
        <f>'Рейтинговая таблица организаций'!BB80</f>
        <v>96</v>
      </c>
      <c r="S78" s="23">
        <f>'Рейтинговая таблица организаций'!BC80</f>
        <v>100</v>
      </c>
      <c r="T78" s="23">
        <f>'Рейтинговая таблица организаций'!BD80</f>
        <v>99</v>
      </c>
      <c r="U78" s="27">
        <f>'Рейтинговая таблица организаций'!BE80</f>
        <v>98.3</v>
      </c>
      <c r="V78" s="28">
        <f>'Рейтинговая таблица организаций'!BF80</f>
        <v>93.94</v>
      </c>
    </row>
    <row r="79" spans="1:22">
      <c r="A79" s="25">
        <f>'бланки '!D83</f>
        <v>78</v>
      </c>
      <c r="B79" s="25" t="str">
        <f>'Рейтинговая таблица организаций'!B81</f>
        <v>Муниципальное бюджетное общеобразовательное учреждение «Алёшненская средняя общеобразовательная школа» Залегощенского района Орловской области</v>
      </c>
      <c r="C79" s="23">
        <f>'Рейтинговая таблица организаций'!Q81</f>
        <v>92</v>
      </c>
      <c r="D79" s="23">
        <f>'Рейтинговая таблица организаций'!R81</f>
        <v>100</v>
      </c>
      <c r="E79" s="23">
        <f>'Рейтинговая таблица организаций'!S81</f>
        <v>100</v>
      </c>
      <c r="F79" s="27">
        <f>'Рейтинговая таблица организаций'!T81</f>
        <v>97.6</v>
      </c>
      <c r="G79" s="23">
        <f>'Рейтинговая таблица организаций'!Z81</f>
        <v>100</v>
      </c>
      <c r="H79" s="23">
        <f>'Рейтинговая таблица организаций'!AB81</f>
        <v>97</v>
      </c>
      <c r="I79" s="27">
        <f>'Рейтинговая таблица организаций'!AC81</f>
        <v>98.5</v>
      </c>
      <c r="J79" s="23">
        <f>'Рейтинговая таблица организаций'!AH81</f>
        <v>0</v>
      </c>
      <c r="K79" s="24">
        <f>'Рейтинговая таблица организаций'!AI81</f>
        <v>60</v>
      </c>
      <c r="L79" s="24">
        <f>'Рейтинговая таблица организаций'!AJ81</f>
        <v>93</v>
      </c>
      <c r="M79" s="27">
        <f>'Рейтинговая таблица организаций'!AK81</f>
        <v>51.9</v>
      </c>
      <c r="N79" s="23">
        <f>'Рейтинговая таблица организаций'!AR81</f>
        <v>97</v>
      </c>
      <c r="O79" s="23">
        <f>'Рейтинговая таблица организаций'!AS81</f>
        <v>97</v>
      </c>
      <c r="P79" s="23">
        <f>'Рейтинговая таблица организаций'!AT81</f>
        <v>98</v>
      </c>
      <c r="Q79" s="27">
        <f>'Рейтинговая таблица организаций'!AU81</f>
        <v>97.2</v>
      </c>
      <c r="R79" s="23">
        <f>'Рейтинговая таблица организаций'!BB81</f>
        <v>99</v>
      </c>
      <c r="S79" s="23">
        <f>'Рейтинговая таблица организаций'!BC81</f>
        <v>99</v>
      </c>
      <c r="T79" s="23">
        <f>'Рейтинговая таблица организаций'!BD81</f>
        <v>100</v>
      </c>
      <c r="U79" s="27">
        <f>'Рейтинговая таблица организаций'!BE81</f>
        <v>99.5</v>
      </c>
      <c r="V79" s="28">
        <f>'Рейтинговая таблица организаций'!BF81</f>
        <v>88.94</v>
      </c>
    </row>
    <row r="80" spans="1:22">
      <c r="A80" s="25">
        <f>'бланки '!D84</f>
        <v>79</v>
      </c>
      <c r="B80" s="25" t="str">
        <f>'Рейтинговая таблица организаций'!B82</f>
        <v>Муниципальное бюджетное общеобразовательное учреждение «Ржанопольская основная общеобразовательная школа» Залегощенского района Орловской области</v>
      </c>
      <c r="C80" s="23">
        <f>'Рейтинговая таблица организаций'!Q82</f>
        <v>99</v>
      </c>
      <c r="D80" s="23">
        <f>'Рейтинговая таблица организаций'!R82</f>
        <v>100</v>
      </c>
      <c r="E80" s="23">
        <f>'Рейтинговая таблица организаций'!S82</f>
        <v>100</v>
      </c>
      <c r="F80" s="27">
        <f>'Рейтинговая таблица организаций'!T82</f>
        <v>99.7</v>
      </c>
      <c r="G80" s="23">
        <f>'Рейтинговая таблица организаций'!Z82</f>
        <v>100</v>
      </c>
      <c r="H80" s="23">
        <f>'Рейтинговая таблица организаций'!AB82</f>
        <v>100</v>
      </c>
      <c r="I80" s="27">
        <f>'Рейтинговая таблица организаций'!AC82</f>
        <v>100</v>
      </c>
      <c r="J80" s="23">
        <f>'Рейтинговая таблица организаций'!AH82</f>
        <v>100</v>
      </c>
      <c r="K80" s="24">
        <f>'Рейтинговая таблица организаций'!AI82</f>
        <v>60</v>
      </c>
      <c r="L80" s="24">
        <f>'Рейтинговая таблица организаций'!AJ82</f>
        <v>100</v>
      </c>
      <c r="M80" s="27">
        <f>'Рейтинговая таблица организаций'!AK82</f>
        <v>84</v>
      </c>
      <c r="N80" s="23">
        <f>'Рейтинговая таблица организаций'!AR82</f>
        <v>96</v>
      </c>
      <c r="O80" s="23">
        <f>'Рейтинговая таблица организаций'!AS82</f>
        <v>100</v>
      </c>
      <c r="P80" s="23">
        <f>'Рейтинговая таблица организаций'!AT82</f>
        <v>96</v>
      </c>
      <c r="Q80" s="27">
        <f>'Рейтинговая таблица организаций'!AU82</f>
        <v>97.6</v>
      </c>
      <c r="R80" s="23">
        <f>'Рейтинговая таблица организаций'!BB82</f>
        <v>100</v>
      </c>
      <c r="S80" s="23">
        <f>'Рейтинговая таблица организаций'!BC82</f>
        <v>100</v>
      </c>
      <c r="T80" s="23">
        <f>'Рейтинговая таблица организаций'!BD82</f>
        <v>100</v>
      </c>
      <c r="U80" s="27">
        <f>'Рейтинговая таблица организаций'!BE82</f>
        <v>100</v>
      </c>
      <c r="V80" s="28">
        <f>'Рейтинговая таблица организаций'!BF82</f>
        <v>96.259999999999991</v>
      </c>
    </row>
    <row r="81" spans="1:22">
      <c r="A81" s="25">
        <f>'бланки '!D85</f>
        <v>80</v>
      </c>
      <c r="B81" s="25" t="str">
        <f>'Рейтинговая таблица организаций'!B83</f>
        <v>Муниципальное бюджетное общеобразовательное учреждение «Нижне-Залегощенская основная общеобразовательная школа» Залегощенского района Орловской области</v>
      </c>
      <c r="C81" s="23">
        <f>'Рейтинговая таблица организаций'!Q83</f>
        <v>96</v>
      </c>
      <c r="D81" s="23">
        <f>'Рейтинговая таблица организаций'!R83</f>
        <v>100</v>
      </c>
      <c r="E81" s="23">
        <f>'Рейтинговая таблица организаций'!S83</f>
        <v>100</v>
      </c>
      <c r="F81" s="27">
        <f>'Рейтинговая таблица организаций'!T83</f>
        <v>98.8</v>
      </c>
      <c r="G81" s="23">
        <f>'Рейтинговая таблица организаций'!Z83</f>
        <v>100</v>
      </c>
      <c r="H81" s="23">
        <f>'Рейтинговая таблица организаций'!AB83</f>
        <v>97</v>
      </c>
      <c r="I81" s="27">
        <f>'Рейтинговая таблица организаций'!AC83</f>
        <v>98.5</v>
      </c>
      <c r="J81" s="23">
        <f>'Рейтинговая таблица организаций'!AH83</f>
        <v>60</v>
      </c>
      <c r="K81" s="24">
        <f>'Рейтинговая таблица организаций'!AI83</f>
        <v>60</v>
      </c>
      <c r="L81" s="24">
        <f>'Рейтинговая таблица организаций'!AJ83</f>
        <v>96</v>
      </c>
      <c r="M81" s="27">
        <f>'Рейтинговая таблица организаций'!AK83</f>
        <v>70.8</v>
      </c>
      <c r="N81" s="23">
        <f>'Рейтинговая таблица организаций'!AR83</f>
        <v>98</v>
      </c>
      <c r="O81" s="23">
        <f>'Рейтинговая таблица организаций'!AS83</f>
        <v>96</v>
      </c>
      <c r="P81" s="23">
        <f>'Рейтинговая таблица организаций'!AT83</f>
        <v>100</v>
      </c>
      <c r="Q81" s="27">
        <f>'Рейтинговая таблица организаций'!AU83</f>
        <v>97.6</v>
      </c>
      <c r="R81" s="23">
        <f>'Рейтинговая таблица организаций'!BB83</f>
        <v>100</v>
      </c>
      <c r="S81" s="23">
        <f>'Рейтинговая таблица организаций'!BC83</f>
        <v>100</v>
      </c>
      <c r="T81" s="23">
        <f>'Рейтинговая таблица организаций'!BD83</f>
        <v>98</v>
      </c>
      <c r="U81" s="27">
        <f>'Рейтинговая таблица организаций'!BE83</f>
        <v>99</v>
      </c>
      <c r="V81" s="28">
        <f>'Рейтинговая таблица организаций'!BF83</f>
        <v>92.940000000000012</v>
      </c>
    </row>
    <row r="82" spans="1:22">
      <c r="A82" s="25">
        <f>'бланки '!D86</f>
        <v>81</v>
      </c>
      <c r="B82" s="25" t="str">
        <f>'Рейтинговая таблица организаций'!B84</f>
        <v>Муниципальное бюджетное общеобразовательное учреждение «Верхне-Скворченская основная общеобразовательная школа» Залегощенского района Орловской области</v>
      </c>
      <c r="C82" s="23">
        <f>'Рейтинговая таблица организаций'!Q84</f>
        <v>93</v>
      </c>
      <c r="D82" s="23">
        <f>'Рейтинговая таблица организаций'!R84</f>
        <v>100</v>
      </c>
      <c r="E82" s="23">
        <f>'Рейтинговая таблица организаций'!S84</f>
        <v>100</v>
      </c>
      <c r="F82" s="27">
        <f>'Рейтинговая таблица организаций'!T84</f>
        <v>97.9</v>
      </c>
      <c r="G82" s="23">
        <f>'Рейтинговая таблица организаций'!Z84</f>
        <v>100</v>
      </c>
      <c r="H82" s="23">
        <f>'Рейтинговая таблица организаций'!AB84</f>
        <v>100</v>
      </c>
      <c r="I82" s="27">
        <f>'Рейтинговая таблица организаций'!AC84</f>
        <v>100</v>
      </c>
      <c r="J82" s="23">
        <f>'Рейтинговая таблица организаций'!AH84</f>
        <v>0</v>
      </c>
      <c r="K82" s="24">
        <f>'Рейтинговая таблица организаций'!AI84</f>
        <v>60</v>
      </c>
      <c r="L82" s="24">
        <f>'Рейтинговая таблица организаций'!AJ84</f>
        <v>100</v>
      </c>
      <c r="M82" s="27">
        <f>'Рейтинговая таблица организаций'!AK84</f>
        <v>54</v>
      </c>
      <c r="N82" s="23">
        <f>'Рейтинговая таблица организаций'!AR84</f>
        <v>100</v>
      </c>
      <c r="O82" s="23">
        <f>'Рейтинговая таблица организаций'!AS84</f>
        <v>100</v>
      </c>
      <c r="P82" s="23">
        <f>'Рейтинговая таблица организаций'!AT84</f>
        <v>100</v>
      </c>
      <c r="Q82" s="27">
        <f>'Рейтинговая таблица организаций'!AU84</f>
        <v>100</v>
      </c>
      <c r="R82" s="23">
        <f>'Рейтинговая таблица организаций'!BB84</f>
        <v>100</v>
      </c>
      <c r="S82" s="23">
        <f>'Рейтинговая таблица организаций'!BC84</f>
        <v>100</v>
      </c>
      <c r="T82" s="23">
        <f>'Рейтинговая таблица организаций'!BD84</f>
        <v>100</v>
      </c>
      <c r="U82" s="27">
        <f>'Рейтинговая таблица организаций'!BE84</f>
        <v>100</v>
      </c>
      <c r="V82" s="28">
        <f>'Рейтинговая таблица организаций'!BF84</f>
        <v>90.38</v>
      </c>
    </row>
    <row r="83" spans="1:22">
      <c r="A83" s="25">
        <f>'бланки '!D87</f>
        <v>82</v>
      </c>
      <c r="B83" s="25" t="str">
        <f>'Рейтинговая таблица организаций'!B85</f>
        <v>Муниципальное бюджетное общеобразовательное учреждение «Ольховецкая основная общеобразовательная школа» Залегощенского района Орловской области</v>
      </c>
      <c r="C83" s="23">
        <f>'Рейтинговая таблица организаций'!Q85</f>
        <v>82</v>
      </c>
      <c r="D83" s="23">
        <f>'Рейтинговая таблица организаций'!R85</f>
        <v>90</v>
      </c>
      <c r="E83" s="23">
        <f>'Рейтинговая таблица организаций'!S85</f>
        <v>100</v>
      </c>
      <c r="F83" s="27">
        <f>'Рейтинговая таблица организаций'!T85</f>
        <v>91.6</v>
      </c>
      <c r="G83" s="23">
        <f>'Рейтинговая таблица организаций'!Z85</f>
        <v>100</v>
      </c>
      <c r="H83" s="23">
        <f>'Рейтинговая таблица организаций'!AB85</f>
        <v>100</v>
      </c>
      <c r="I83" s="27">
        <f>'Рейтинговая таблица организаций'!AC85</f>
        <v>100</v>
      </c>
      <c r="J83" s="23">
        <f>'Рейтинговая таблица организаций'!AH85</f>
        <v>0</v>
      </c>
      <c r="K83" s="24">
        <f>'Рейтинговая таблица организаций'!AI85</f>
        <v>40</v>
      </c>
      <c r="L83" s="24">
        <f>'Рейтинговая таблица организаций'!AJ85</f>
        <v>100</v>
      </c>
      <c r="M83" s="27">
        <f>'Рейтинговая таблица организаций'!AK85</f>
        <v>46</v>
      </c>
      <c r="N83" s="23">
        <f>'Рейтинговая таблица организаций'!AR85</f>
        <v>100</v>
      </c>
      <c r="O83" s="23">
        <f>'Рейтинговая таблица организаций'!AS85</f>
        <v>100</v>
      </c>
      <c r="P83" s="23">
        <f>'Рейтинговая таблица организаций'!AT85</f>
        <v>100</v>
      </c>
      <c r="Q83" s="27">
        <f>'Рейтинговая таблица организаций'!AU85</f>
        <v>100</v>
      </c>
      <c r="R83" s="23">
        <f>'Рейтинговая таблица организаций'!BB85</f>
        <v>100</v>
      </c>
      <c r="S83" s="23">
        <f>'Рейтинговая таблица организаций'!BC85</f>
        <v>100</v>
      </c>
      <c r="T83" s="23">
        <f>'Рейтинговая таблица организаций'!BD85</f>
        <v>100</v>
      </c>
      <c r="U83" s="27">
        <f>'Рейтинговая таблица организаций'!BE85</f>
        <v>100</v>
      </c>
      <c r="V83" s="28">
        <f>'Рейтинговая таблица организаций'!BF85</f>
        <v>87.52000000000001</v>
      </c>
    </row>
    <row r="84" spans="1:22">
      <c r="A84" s="25">
        <f>'бланки '!D88</f>
        <v>83</v>
      </c>
      <c r="B84" s="25" t="str">
        <f>'Рейтинговая таблица организаций'!B86</f>
        <v>Муниципальное бюджетное общеобразовательное учреждение «Победненская основная общеобразовательная школа» Залегощенского района Орловской области</v>
      </c>
      <c r="C84" s="23">
        <f>'Рейтинговая таблица организаций'!Q86</f>
        <v>83</v>
      </c>
      <c r="D84" s="23">
        <f>'Рейтинговая таблица организаций'!R86</f>
        <v>90</v>
      </c>
      <c r="E84" s="23">
        <f>'Рейтинговая таблица организаций'!S86</f>
        <v>100</v>
      </c>
      <c r="F84" s="27">
        <f>'Рейтинговая таблица организаций'!T86</f>
        <v>91.9</v>
      </c>
      <c r="G84" s="23">
        <f>'Рейтинговая таблица организаций'!Z86</f>
        <v>100</v>
      </c>
      <c r="H84" s="23">
        <f>'Рейтинговая таблица организаций'!AB86</f>
        <v>100</v>
      </c>
      <c r="I84" s="27">
        <f>'Рейтинговая таблица организаций'!AC86</f>
        <v>100</v>
      </c>
      <c r="J84" s="23">
        <f>'Рейтинговая таблица организаций'!AH86</f>
        <v>0</v>
      </c>
      <c r="K84" s="24">
        <f>'Рейтинговая таблица организаций'!AI86</f>
        <v>60</v>
      </c>
      <c r="L84" s="24">
        <f>'Рейтинговая таблица организаций'!AJ86</f>
        <v>100</v>
      </c>
      <c r="M84" s="27">
        <f>'Рейтинговая таблица организаций'!AK86</f>
        <v>54</v>
      </c>
      <c r="N84" s="23">
        <f>'Рейтинговая таблица организаций'!AR86</f>
        <v>100</v>
      </c>
      <c r="O84" s="23">
        <f>'Рейтинговая таблица организаций'!AS86</f>
        <v>100</v>
      </c>
      <c r="P84" s="23">
        <f>'Рейтинговая таблица организаций'!AT86</f>
        <v>93</v>
      </c>
      <c r="Q84" s="27">
        <f>'Рейтинговая таблица организаций'!AU86</f>
        <v>98.6</v>
      </c>
      <c r="R84" s="23">
        <f>'Рейтинговая таблица организаций'!BB86</f>
        <v>100</v>
      </c>
      <c r="S84" s="23">
        <f>'Рейтинговая таблица организаций'!BC86</f>
        <v>100</v>
      </c>
      <c r="T84" s="23">
        <f>'Рейтинговая таблица организаций'!BD86</f>
        <v>100</v>
      </c>
      <c r="U84" s="27">
        <f>'Рейтинговая таблица организаций'!BE86</f>
        <v>100</v>
      </c>
      <c r="V84" s="28">
        <f>'Рейтинговая таблица организаций'!BF86</f>
        <v>88.9</v>
      </c>
    </row>
    <row r="85" spans="1:22">
      <c r="A85" s="25">
        <f>'бланки '!D89</f>
        <v>84</v>
      </c>
      <c r="B85" s="25" t="str">
        <f>'Рейтинговая таблица организаций'!B87</f>
        <v>Муниципальное бюджетное общеобразовательное учреждение «Золотарёвская средняя общеобразовательная школа» Залегощенского района Орловской области</v>
      </c>
      <c r="C85" s="23">
        <f>'Рейтинговая таблица организаций'!Q87</f>
        <v>90</v>
      </c>
      <c r="D85" s="23">
        <f>'Рейтинговая таблица организаций'!R87</f>
        <v>100</v>
      </c>
      <c r="E85" s="23">
        <f>'Рейтинговая таблица организаций'!S87</f>
        <v>100</v>
      </c>
      <c r="F85" s="27">
        <f>'Рейтинговая таблица организаций'!T87</f>
        <v>97</v>
      </c>
      <c r="G85" s="23">
        <f>'Рейтинговая таблица организаций'!Z87</f>
        <v>100</v>
      </c>
      <c r="H85" s="23">
        <f>'Рейтинговая таблица организаций'!AB87</f>
        <v>100</v>
      </c>
      <c r="I85" s="27">
        <f>'Рейтинговая таблица организаций'!AC87</f>
        <v>100</v>
      </c>
      <c r="J85" s="23">
        <f>'Рейтинговая таблица организаций'!AH87</f>
        <v>0</v>
      </c>
      <c r="K85" s="24">
        <f>'Рейтинговая таблица организаций'!AI87</f>
        <v>60</v>
      </c>
      <c r="L85" s="24">
        <f>'Рейтинговая таблица организаций'!AJ87</f>
        <v>100</v>
      </c>
      <c r="M85" s="27">
        <f>'Рейтинговая таблица организаций'!AK87</f>
        <v>54</v>
      </c>
      <c r="N85" s="23">
        <f>'Рейтинговая таблица организаций'!AR87</f>
        <v>96</v>
      </c>
      <c r="O85" s="23">
        <f>'Рейтинговая таблица организаций'!AS87</f>
        <v>100</v>
      </c>
      <c r="P85" s="23">
        <f>'Рейтинговая таблица организаций'!AT87</f>
        <v>100</v>
      </c>
      <c r="Q85" s="27">
        <f>'Рейтинговая таблица организаций'!AU87</f>
        <v>98.4</v>
      </c>
      <c r="R85" s="23">
        <f>'Рейтинговая таблица организаций'!BB87</f>
        <v>100</v>
      </c>
      <c r="S85" s="23">
        <f>'Рейтинговая таблица организаций'!BC87</f>
        <v>100</v>
      </c>
      <c r="T85" s="23">
        <f>'Рейтинговая таблица организаций'!BD87</f>
        <v>100</v>
      </c>
      <c r="U85" s="27">
        <f>'Рейтинговая таблица организаций'!BE87</f>
        <v>100</v>
      </c>
      <c r="V85" s="28">
        <f>'Рейтинговая таблица организаций'!BF87</f>
        <v>89.88</v>
      </c>
    </row>
    <row r="86" spans="1:22">
      <c r="A86" s="25">
        <f>'бланки '!D90</f>
        <v>85</v>
      </c>
      <c r="B86" s="25" t="str">
        <f>'Рейтинговая таблица организаций'!B88</f>
        <v>Муниципальное бюджетное общеобразовательное учреждение «Берёзовская основная общеобразовательная школа» Залегощенского района Орловской области</v>
      </c>
      <c r="C86" s="23">
        <f>'Рейтинговая таблица организаций'!Q88</f>
        <v>83</v>
      </c>
      <c r="D86" s="23">
        <f>'Рейтинговая таблица организаций'!R88</f>
        <v>100</v>
      </c>
      <c r="E86" s="23">
        <f>'Рейтинговая таблица организаций'!S88</f>
        <v>100</v>
      </c>
      <c r="F86" s="27">
        <f>'Рейтинговая таблица организаций'!T88</f>
        <v>94.9</v>
      </c>
      <c r="G86" s="23">
        <f>'Рейтинговая таблица организаций'!Z88</f>
        <v>100</v>
      </c>
      <c r="H86" s="23">
        <f>'Рейтинговая таблица организаций'!AB88</f>
        <v>100</v>
      </c>
      <c r="I86" s="27">
        <f>'Рейтинговая таблица организаций'!AC88</f>
        <v>100</v>
      </c>
      <c r="J86" s="23">
        <f>'Рейтинговая таблица организаций'!AH88</f>
        <v>0</v>
      </c>
      <c r="K86" s="24">
        <f>'Рейтинговая таблица организаций'!AI88</f>
        <v>40</v>
      </c>
      <c r="L86" s="24">
        <f>'Рейтинговая таблица организаций'!AJ88</f>
        <v>100</v>
      </c>
      <c r="M86" s="27">
        <f>'Рейтинговая таблица организаций'!AK88</f>
        <v>46</v>
      </c>
      <c r="N86" s="23">
        <f>'Рейтинговая таблица организаций'!AR88</f>
        <v>100</v>
      </c>
      <c r="O86" s="23">
        <f>'Рейтинговая таблица организаций'!AS88</f>
        <v>100</v>
      </c>
      <c r="P86" s="23">
        <f>'Рейтинговая таблица организаций'!AT88</f>
        <v>100</v>
      </c>
      <c r="Q86" s="27">
        <f>'Рейтинговая таблица организаций'!AU88</f>
        <v>100</v>
      </c>
      <c r="R86" s="23">
        <f>'Рейтинговая таблица организаций'!BB88</f>
        <v>100</v>
      </c>
      <c r="S86" s="23">
        <f>'Рейтинговая таблица организаций'!BC88</f>
        <v>100</v>
      </c>
      <c r="T86" s="23">
        <f>'Рейтинговая таблица организаций'!BD88</f>
        <v>100</v>
      </c>
      <c r="U86" s="27">
        <f>'Рейтинговая таблица организаций'!BE88</f>
        <v>100</v>
      </c>
      <c r="V86" s="28">
        <f>'Рейтинговая таблица организаций'!BF88</f>
        <v>88.179999999999993</v>
      </c>
    </row>
    <row r="87" spans="1:22">
      <c r="A87" s="25">
        <f>'бланки '!D91</f>
        <v>86</v>
      </c>
      <c r="B87" s="25" t="str">
        <f>'Рейтинговая таблица организаций'!B89</f>
        <v>Муниципальное бюджетное общеобразовательное учреждение «Залегощенская средняя общеобразовательная школа № 1» Залегощенского района Орловской области</v>
      </c>
      <c r="C87" s="23">
        <f>'Рейтинговая таблица организаций'!Q89</f>
        <v>100</v>
      </c>
      <c r="D87" s="23">
        <f>'Рейтинговая таблица организаций'!R89</f>
        <v>100</v>
      </c>
      <c r="E87" s="23">
        <f>'Рейтинговая таблица организаций'!S89</f>
        <v>98</v>
      </c>
      <c r="F87" s="27">
        <f>'Рейтинговая таблица организаций'!T89</f>
        <v>99.2</v>
      </c>
      <c r="G87" s="23">
        <f>'Рейтинговая таблица организаций'!Z89</f>
        <v>100</v>
      </c>
      <c r="H87" s="23">
        <f>'Рейтинговая таблица организаций'!AB89</f>
        <v>96</v>
      </c>
      <c r="I87" s="27">
        <f>'Рейтинговая таблица организаций'!AC89</f>
        <v>98</v>
      </c>
      <c r="J87" s="23">
        <f>'Рейтинговая таблица организаций'!AH89</f>
        <v>80</v>
      </c>
      <c r="K87" s="24">
        <f>'Рейтинговая таблица организаций'!AI89</f>
        <v>100</v>
      </c>
      <c r="L87" s="24">
        <f>'Рейтинговая таблица организаций'!AJ89</f>
        <v>100</v>
      </c>
      <c r="M87" s="27">
        <f>'Рейтинговая таблица организаций'!AK89</f>
        <v>94</v>
      </c>
      <c r="N87" s="23">
        <f>'Рейтинговая таблица организаций'!AR89</f>
        <v>96</v>
      </c>
      <c r="O87" s="23">
        <f>'Рейтинговая таблица организаций'!AS89</f>
        <v>96</v>
      </c>
      <c r="P87" s="23">
        <f>'Рейтинговая таблица организаций'!AT89</f>
        <v>97</v>
      </c>
      <c r="Q87" s="27">
        <f>'Рейтинговая таблица организаций'!AU89</f>
        <v>96.2</v>
      </c>
      <c r="R87" s="23">
        <f>'Рейтинговая таблица организаций'!BB89</f>
        <v>96</v>
      </c>
      <c r="S87" s="23">
        <f>'Рейтинговая таблица организаций'!BC89</f>
        <v>95</v>
      </c>
      <c r="T87" s="23">
        <f>'Рейтинговая таблица организаций'!BD89</f>
        <v>97</v>
      </c>
      <c r="U87" s="27">
        <f>'Рейтинговая таблица организаций'!BE89</f>
        <v>96.3</v>
      </c>
      <c r="V87" s="28">
        <f>'Рейтинговая таблица организаций'!BF89</f>
        <v>96.74</v>
      </c>
    </row>
    <row r="88" spans="1:22">
      <c r="A88" s="25">
        <f>'бланки '!D92</f>
        <v>87</v>
      </c>
      <c r="B88" s="25" t="str">
        <f>'Рейтинговая таблица организаций'!B90</f>
        <v>Муниципальное бюджетное общеобразовательное учреждение «Красненская основная общеобразовательная школа» Залегощенского района Орловской области</v>
      </c>
      <c r="C88" s="23">
        <f>'Рейтинговая таблица организаций'!Q90</f>
        <v>86</v>
      </c>
      <c r="D88" s="23">
        <f>'Рейтинговая таблица организаций'!R90</f>
        <v>100</v>
      </c>
      <c r="E88" s="23">
        <f>'Рейтинговая таблица организаций'!S90</f>
        <v>100</v>
      </c>
      <c r="F88" s="27">
        <f>'Рейтинговая таблица организаций'!T90</f>
        <v>95.8</v>
      </c>
      <c r="G88" s="23">
        <f>'Рейтинговая таблица организаций'!Z90</f>
        <v>100</v>
      </c>
      <c r="H88" s="23">
        <f>'Рейтинговая таблица организаций'!AB90</f>
        <v>100</v>
      </c>
      <c r="I88" s="27">
        <f>'Рейтинговая таблица организаций'!AC90</f>
        <v>100</v>
      </c>
      <c r="J88" s="23">
        <f>'Рейтинговая таблица организаций'!AH90</f>
        <v>0</v>
      </c>
      <c r="K88" s="24">
        <f>'Рейтинговая таблица организаций'!AI90</f>
        <v>60</v>
      </c>
      <c r="L88" s="24">
        <f>'Рейтинговая таблица организаций'!AJ90</f>
        <v>100</v>
      </c>
      <c r="M88" s="27">
        <f>'Рейтинговая таблица организаций'!AK90</f>
        <v>54</v>
      </c>
      <c r="N88" s="23">
        <f>'Рейтинговая таблица организаций'!AR90</f>
        <v>100</v>
      </c>
      <c r="O88" s="23">
        <f>'Рейтинговая таблица организаций'!AS90</f>
        <v>100</v>
      </c>
      <c r="P88" s="23">
        <f>'Рейтинговая таблица организаций'!AT90</f>
        <v>100</v>
      </c>
      <c r="Q88" s="27">
        <f>'Рейтинговая таблица организаций'!AU90</f>
        <v>100</v>
      </c>
      <c r="R88" s="23">
        <f>'Рейтинговая таблица организаций'!BB90</f>
        <v>100</v>
      </c>
      <c r="S88" s="23">
        <f>'Рейтинговая таблица организаций'!BC90</f>
        <v>100</v>
      </c>
      <c r="T88" s="23">
        <f>'Рейтинговая таблица организаций'!BD90</f>
        <v>100</v>
      </c>
      <c r="U88" s="27">
        <f>'Рейтинговая таблица организаций'!BE90</f>
        <v>100</v>
      </c>
      <c r="V88" s="28">
        <f>'Рейтинговая таблица организаций'!BF90</f>
        <v>89.960000000000008</v>
      </c>
    </row>
    <row r="89" spans="1:22">
      <c r="A89" s="25">
        <f>'бланки '!D93</f>
        <v>88</v>
      </c>
      <c r="B89" s="25" t="str">
        <f>'Рейтинговая таблица организаций'!B91</f>
        <v>Муниципальное бюджетное общеобразовательное учреждение «Ломецкая средняя общеобразовательная школа» Залегощенского района Орловской области</v>
      </c>
      <c r="C89" s="23">
        <f>'Рейтинговая таблица организаций'!Q91</f>
        <v>95</v>
      </c>
      <c r="D89" s="23">
        <f>'Рейтинговая таблица организаций'!R91</f>
        <v>100</v>
      </c>
      <c r="E89" s="23">
        <f>'Рейтинговая таблица организаций'!S91</f>
        <v>100</v>
      </c>
      <c r="F89" s="27">
        <f>'Рейтинговая таблица организаций'!T91</f>
        <v>98.5</v>
      </c>
      <c r="G89" s="23">
        <f>'Рейтинговая таблица организаций'!Z91</f>
        <v>100</v>
      </c>
      <c r="H89" s="23">
        <f>'Рейтинговая таблица организаций'!AB91</f>
        <v>100</v>
      </c>
      <c r="I89" s="27">
        <f>'Рейтинговая таблица организаций'!AC91</f>
        <v>100</v>
      </c>
      <c r="J89" s="23">
        <f>'Рейтинговая таблица организаций'!AH91</f>
        <v>20</v>
      </c>
      <c r="K89" s="24">
        <f>'Рейтинговая таблица организаций'!AI91</f>
        <v>60</v>
      </c>
      <c r="L89" s="24">
        <f>'Рейтинговая таблица организаций'!AJ91</f>
        <v>94</v>
      </c>
      <c r="M89" s="27">
        <f>'Рейтинговая таблица организаций'!AK91</f>
        <v>58.2</v>
      </c>
      <c r="N89" s="23">
        <f>'Рейтинговая таблица организаций'!AR91</f>
        <v>100</v>
      </c>
      <c r="O89" s="23">
        <f>'Рейтинговая таблица организаций'!AS91</f>
        <v>100</v>
      </c>
      <c r="P89" s="23">
        <f>'Рейтинговая таблица организаций'!AT91</f>
        <v>100</v>
      </c>
      <c r="Q89" s="27">
        <f>'Рейтинговая таблица организаций'!AU91</f>
        <v>100</v>
      </c>
      <c r="R89" s="23">
        <f>'Рейтинговая таблица организаций'!BB91</f>
        <v>100</v>
      </c>
      <c r="S89" s="23">
        <f>'Рейтинговая таблица организаций'!BC91</f>
        <v>96</v>
      </c>
      <c r="T89" s="23">
        <f>'Рейтинговая таблица организаций'!BD91</f>
        <v>100</v>
      </c>
      <c r="U89" s="27">
        <f>'Рейтинговая таблица организаций'!BE91</f>
        <v>99.2</v>
      </c>
      <c r="V89" s="28">
        <f>'Рейтинговая таблица организаций'!BF91</f>
        <v>91.179999999999993</v>
      </c>
    </row>
    <row r="90" spans="1:22">
      <c r="A90" s="25">
        <f>'бланки '!D94</f>
        <v>89</v>
      </c>
      <c r="B90" s="25" t="str">
        <f>'Рейтинговая таблица организаций'!B92</f>
        <v>Муниципальное бюджетное общеобразовательное учреждение «Сетушинская основная общеобразовательная школа» Залегощенского района Орловской области</v>
      </c>
      <c r="C90" s="23">
        <f>'Рейтинговая таблица организаций'!Q92</f>
        <v>94</v>
      </c>
      <c r="D90" s="23">
        <f>'Рейтинговая таблица организаций'!R92</f>
        <v>100</v>
      </c>
      <c r="E90" s="23">
        <f>'Рейтинговая таблица организаций'!S92</f>
        <v>100</v>
      </c>
      <c r="F90" s="27">
        <f>'Рейтинговая таблица организаций'!T92</f>
        <v>98.2</v>
      </c>
      <c r="G90" s="23">
        <f>'Рейтинговая таблица организаций'!Z92</f>
        <v>100</v>
      </c>
      <c r="H90" s="23">
        <f>'Рейтинговая таблица организаций'!AB92</f>
        <v>100</v>
      </c>
      <c r="I90" s="27">
        <f>'Рейтинговая таблица организаций'!AC92</f>
        <v>100</v>
      </c>
      <c r="J90" s="23">
        <f>'Рейтинговая таблица организаций'!AH92</f>
        <v>0</v>
      </c>
      <c r="K90" s="24">
        <f>'Рейтинговая таблица организаций'!AI92</f>
        <v>60</v>
      </c>
      <c r="L90" s="24">
        <f>'Рейтинговая таблица организаций'!AJ92</f>
        <v>92</v>
      </c>
      <c r="M90" s="27">
        <f>'Рейтинговая таблица организаций'!AK92</f>
        <v>51.6</v>
      </c>
      <c r="N90" s="23">
        <f>'Рейтинговая таблица организаций'!AR92</f>
        <v>100</v>
      </c>
      <c r="O90" s="23">
        <f>'Рейтинговая таблица организаций'!AS92</f>
        <v>100</v>
      </c>
      <c r="P90" s="23">
        <f>'Рейтинговая таблица организаций'!AT92</f>
        <v>100</v>
      </c>
      <c r="Q90" s="27">
        <f>'Рейтинговая таблица организаций'!AU92</f>
        <v>100</v>
      </c>
      <c r="R90" s="23">
        <f>'Рейтинговая таблица организаций'!BB92</f>
        <v>100</v>
      </c>
      <c r="S90" s="23">
        <f>'Рейтинговая таблица организаций'!BC92</f>
        <v>100</v>
      </c>
      <c r="T90" s="23">
        <f>'Рейтинговая таблица организаций'!BD92</f>
        <v>100</v>
      </c>
      <c r="U90" s="27">
        <f>'Рейтинговая таблица организаций'!BE92</f>
        <v>100</v>
      </c>
      <c r="V90" s="28">
        <f>'Рейтинговая таблица организаций'!BF92</f>
        <v>89.96</v>
      </c>
    </row>
    <row r="91" spans="1:22">
      <c r="A91" s="25">
        <f>'бланки '!D95</f>
        <v>90</v>
      </c>
      <c r="B91" s="25" t="str">
        <f>'Рейтинговая таблица организаций'!B93</f>
        <v>Муниципальное бюджетное общеобразовательное учреждение города Мценска «Средняя общеобразовательная школа № 2»</v>
      </c>
      <c r="C91" s="23">
        <f>'Рейтинговая таблица организаций'!Q93</f>
        <v>98</v>
      </c>
      <c r="D91" s="23">
        <f>'Рейтинговая таблица организаций'!R93</f>
        <v>100</v>
      </c>
      <c r="E91" s="23">
        <f>'Рейтинговая таблица организаций'!S93</f>
        <v>99</v>
      </c>
      <c r="F91" s="27">
        <f>'Рейтинговая таблица организаций'!T93</f>
        <v>99</v>
      </c>
      <c r="G91" s="23">
        <f>'Рейтинговая таблица организаций'!Z93</f>
        <v>100</v>
      </c>
      <c r="H91" s="23">
        <f>'Рейтинговая таблица организаций'!AB93</f>
        <v>96</v>
      </c>
      <c r="I91" s="27">
        <f>'Рейтинговая таблица организаций'!AC93</f>
        <v>98</v>
      </c>
      <c r="J91" s="23">
        <f>'Рейтинговая таблица организаций'!AH93</f>
        <v>20</v>
      </c>
      <c r="K91" s="24">
        <f>'Рейтинговая таблица организаций'!AI93</f>
        <v>60</v>
      </c>
      <c r="L91" s="24">
        <f>'Рейтинговая таблица организаций'!AJ93</f>
        <v>92</v>
      </c>
      <c r="M91" s="27">
        <f>'Рейтинговая таблица организаций'!AK93</f>
        <v>57.6</v>
      </c>
      <c r="N91" s="23">
        <f>'Рейтинговая таблица организаций'!AR93</f>
        <v>100</v>
      </c>
      <c r="O91" s="23">
        <f>'Рейтинговая таблица организаций'!AS93</f>
        <v>98</v>
      </c>
      <c r="P91" s="23">
        <f>'Рейтинговая таблица организаций'!AT93</f>
        <v>99</v>
      </c>
      <c r="Q91" s="27">
        <f>'Рейтинговая таблица организаций'!AU93</f>
        <v>99</v>
      </c>
      <c r="R91" s="23">
        <f>'Рейтинговая таблица организаций'!BB93</f>
        <v>98</v>
      </c>
      <c r="S91" s="23">
        <f>'Рейтинговая таблица организаций'!BC93</f>
        <v>98</v>
      </c>
      <c r="T91" s="23">
        <f>'Рейтинговая таблица организаций'!BD93</f>
        <v>98</v>
      </c>
      <c r="U91" s="27">
        <f>'Рейтинговая таблица организаций'!BE93</f>
        <v>98</v>
      </c>
      <c r="V91" s="28">
        <f>'Рейтинговая таблица организаций'!BF93</f>
        <v>90.320000000000007</v>
      </c>
    </row>
    <row r="92" spans="1:22">
      <c r="A92" s="25">
        <f>'бланки '!D96</f>
        <v>91</v>
      </c>
      <c r="B92" s="25" t="str">
        <f>'Рейтинговая таблица организаций'!B94</f>
        <v>Муниципальное бюджетное общеобразовательное учреждение города Мценска «Средняя общеобразовательная школа № 9»</v>
      </c>
      <c r="C92" s="23">
        <f>'Рейтинговая таблица организаций'!Q94</f>
        <v>98</v>
      </c>
      <c r="D92" s="23">
        <f>'Рейтинговая таблица организаций'!R94</f>
        <v>100</v>
      </c>
      <c r="E92" s="23">
        <f>'Рейтинговая таблица организаций'!S94</f>
        <v>96</v>
      </c>
      <c r="F92" s="27">
        <f>'Рейтинговая таблица организаций'!T94</f>
        <v>97.8</v>
      </c>
      <c r="G92" s="23">
        <f>'Рейтинговая таблица организаций'!Z94</f>
        <v>100</v>
      </c>
      <c r="H92" s="23">
        <f>'Рейтинговая таблица организаций'!AB94</f>
        <v>97</v>
      </c>
      <c r="I92" s="27">
        <f>'Рейтинговая таблица организаций'!AC94</f>
        <v>98.5</v>
      </c>
      <c r="J92" s="23">
        <f>'Рейтинговая таблица организаций'!AH94</f>
        <v>80</v>
      </c>
      <c r="K92" s="24">
        <f>'Рейтинговая таблица организаций'!AI94</f>
        <v>100</v>
      </c>
      <c r="L92" s="24">
        <f>'Рейтинговая таблица организаций'!AJ94</f>
        <v>94</v>
      </c>
      <c r="M92" s="27">
        <f>'Рейтинговая таблица организаций'!AK94</f>
        <v>92.2</v>
      </c>
      <c r="N92" s="23">
        <f>'Рейтинговая таблица организаций'!AR94</f>
        <v>97</v>
      </c>
      <c r="O92" s="23">
        <f>'Рейтинговая таблица организаций'!AS94</f>
        <v>97</v>
      </c>
      <c r="P92" s="23">
        <f>'Рейтинговая таблица организаций'!AT94</f>
        <v>98</v>
      </c>
      <c r="Q92" s="27">
        <f>'Рейтинговая таблица организаций'!AU94</f>
        <v>97.2</v>
      </c>
      <c r="R92" s="23">
        <f>'Рейтинговая таблица организаций'!BB94</f>
        <v>95</v>
      </c>
      <c r="S92" s="23">
        <f>'Рейтинговая таблица организаций'!BC94</f>
        <v>97</v>
      </c>
      <c r="T92" s="23">
        <f>'Рейтинговая таблица организаций'!BD94</f>
        <v>95</v>
      </c>
      <c r="U92" s="27">
        <f>'Рейтинговая таблица организаций'!BE94</f>
        <v>95.4</v>
      </c>
      <c r="V92" s="28">
        <f>'Рейтинговая таблица организаций'!BF94</f>
        <v>96.22</v>
      </c>
    </row>
    <row r="93" spans="1:22">
      <c r="A93" s="25">
        <f>'бланки '!D97</f>
        <v>92</v>
      </c>
      <c r="B93" s="25" t="str">
        <f>'Рейтинговая таблица организаций'!B95</f>
        <v>Муниципальное бюджетное общеобразовательное учреждение города Мценска «Средняя общеобразовательная школа № 1»</v>
      </c>
      <c r="C93" s="23">
        <f>'Рейтинговая таблица организаций'!Q95</f>
        <v>100</v>
      </c>
      <c r="D93" s="23">
        <f>'Рейтинговая таблица организаций'!R95</f>
        <v>100</v>
      </c>
      <c r="E93" s="23">
        <f>'Рейтинговая таблица организаций'!S95</f>
        <v>97</v>
      </c>
      <c r="F93" s="27">
        <f>'Рейтинговая таблица организаций'!T95</f>
        <v>98.8</v>
      </c>
      <c r="G93" s="23">
        <f>'Рейтинговая таблица организаций'!Z95</f>
        <v>100</v>
      </c>
      <c r="H93" s="23">
        <f>'Рейтинговая таблица организаций'!AB95</f>
        <v>98</v>
      </c>
      <c r="I93" s="27">
        <f>'Рейтинговая таблица организаций'!AC95</f>
        <v>99</v>
      </c>
      <c r="J93" s="23">
        <f>'Рейтинговая таблица организаций'!AH95</f>
        <v>0</v>
      </c>
      <c r="K93" s="24">
        <f>'Рейтинговая таблица организаций'!AI95</f>
        <v>60</v>
      </c>
      <c r="L93" s="24">
        <f>'Рейтинговая таблица организаций'!AJ95</f>
        <v>97</v>
      </c>
      <c r="M93" s="27">
        <f>'Рейтинговая таблица организаций'!AK95</f>
        <v>53.1</v>
      </c>
      <c r="N93" s="23">
        <f>'Рейтинговая таблица организаций'!AR95</f>
        <v>100</v>
      </c>
      <c r="O93" s="23">
        <f>'Рейтинговая таблица организаций'!AS95</f>
        <v>98</v>
      </c>
      <c r="P93" s="23">
        <f>'Рейтинговая таблица организаций'!AT95</f>
        <v>97</v>
      </c>
      <c r="Q93" s="27">
        <f>'Рейтинговая таблица организаций'!AU95</f>
        <v>98.6</v>
      </c>
      <c r="R93" s="23">
        <f>'Рейтинговая таблица организаций'!BB95</f>
        <v>97</v>
      </c>
      <c r="S93" s="23">
        <f>'Рейтинговая таблица организаций'!BC95</f>
        <v>96</v>
      </c>
      <c r="T93" s="23">
        <f>'Рейтинговая таблица организаций'!BD95</f>
        <v>96</v>
      </c>
      <c r="U93" s="27">
        <f>'Рейтинговая таблица организаций'!BE95</f>
        <v>96.3</v>
      </c>
      <c r="V93" s="28">
        <f>'Рейтинговая таблица организаций'!BF95</f>
        <v>89.16</v>
      </c>
    </row>
    <row r="94" spans="1:22">
      <c r="A94" s="25">
        <f>'бланки '!D98</f>
        <v>93</v>
      </c>
      <c r="B94" s="25" t="str">
        <f>'Рейтинговая таблица организаций'!B96</f>
        <v>Муниципальное бюджетное общеобразовательное учреждение города Мценска «Средняя общеобразовательная школа № 7»</v>
      </c>
      <c r="C94" s="23">
        <f>'Рейтинговая таблица организаций'!Q96</f>
        <v>97</v>
      </c>
      <c r="D94" s="23">
        <f>'Рейтинговая таблица организаций'!R96</f>
        <v>100</v>
      </c>
      <c r="E94" s="23">
        <f>'Рейтинговая таблица организаций'!S96</f>
        <v>96</v>
      </c>
      <c r="F94" s="27">
        <f>'Рейтинговая таблица организаций'!T96</f>
        <v>97.5</v>
      </c>
      <c r="G94" s="23">
        <f>'Рейтинговая таблица организаций'!Z96</f>
        <v>100</v>
      </c>
      <c r="H94" s="23">
        <f>'Рейтинговая таблица организаций'!AB96</f>
        <v>96</v>
      </c>
      <c r="I94" s="27">
        <f>'Рейтинговая таблица организаций'!AC96</f>
        <v>98</v>
      </c>
      <c r="J94" s="23">
        <f>'Рейтинговая таблица организаций'!AH96</f>
        <v>40</v>
      </c>
      <c r="K94" s="24">
        <f>'Рейтинговая таблица организаций'!AI96</f>
        <v>60</v>
      </c>
      <c r="L94" s="24">
        <f>'Рейтинговая таблица организаций'!AJ96</f>
        <v>85</v>
      </c>
      <c r="M94" s="27">
        <f>'Рейтинговая таблица организаций'!AK96</f>
        <v>61.5</v>
      </c>
      <c r="N94" s="23">
        <f>'Рейтинговая таблица организаций'!AR96</f>
        <v>97</v>
      </c>
      <c r="O94" s="23">
        <f>'Рейтинговая таблица организаций'!AS96</f>
        <v>96</v>
      </c>
      <c r="P94" s="23">
        <f>'Рейтинговая таблица организаций'!AT96</f>
        <v>95</v>
      </c>
      <c r="Q94" s="27">
        <f>'Рейтинговая таблица организаций'!AU96</f>
        <v>96.2</v>
      </c>
      <c r="R94" s="23">
        <f>'Рейтинговая таблица организаций'!BB96</f>
        <v>98</v>
      </c>
      <c r="S94" s="23">
        <f>'Рейтинговая таблица организаций'!BC96</f>
        <v>95</v>
      </c>
      <c r="T94" s="23">
        <f>'Рейтинговая таблица организаций'!BD96</f>
        <v>100</v>
      </c>
      <c r="U94" s="27">
        <f>'Рейтинговая таблица организаций'!BE96</f>
        <v>98.4</v>
      </c>
      <c r="V94" s="28">
        <f>'Рейтинговая таблица организаций'!BF96</f>
        <v>90.320000000000007</v>
      </c>
    </row>
    <row r="95" spans="1:22">
      <c r="A95" s="25">
        <f>'бланки '!D99</f>
        <v>94</v>
      </c>
      <c r="B95" s="25" t="str">
        <f>'Рейтинговая таблица организаций'!B97</f>
        <v>Муниципальное бюджетное общеобразовательное учреждение города Мценска «Средняя общеобразовательная школа № 4»</v>
      </c>
      <c r="C95" s="23">
        <f>'Рейтинговая таблица организаций'!Q97</f>
        <v>99</v>
      </c>
      <c r="D95" s="23">
        <f>'Рейтинговая таблица организаций'!R97</f>
        <v>100</v>
      </c>
      <c r="E95" s="23">
        <f>'Рейтинговая таблица организаций'!S97</f>
        <v>97</v>
      </c>
      <c r="F95" s="27">
        <f>'Рейтинговая таблица организаций'!T97</f>
        <v>98.5</v>
      </c>
      <c r="G95" s="23">
        <f>'Рейтинговая таблица организаций'!Z97</f>
        <v>100</v>
      </c>
      <c r="H95" s="23">
        <f>'Рейтинговая таблица организаций'!AB97</f>
        <v>98</v>
      </c>
      <c r="I95" s="27">
        <f>'Рейтинговая таблица организаций'!AC97</f>
        <v>99</v>
      </c>
      <c r="J95" s="23">
        <f>'Рейтинговая таблица организаций'!AH97</f>
        <v>0</v>
      </c>
      <c r="K95" s="24">
        <f>'Рейтинговая таблица организаций'!AI97</f>
        <v>60</v>
      </c>
      <c r="L95" s="24">
        <f>'Рейтинговая таблица организаций'!AJ97</f>
        <v>87</v>
      </c>
      <c r="M95" s="27">
        <f>'Рейтинговая таблица организаций'!AK97</f>
        <v>50.1</v>
      </c>
      <c r="N95" s="23">
        <f>'Рейтинговая таблица организаций'!AR97</f>
        <v>98</v>
      </c>
      <c r="O95" s="23">
        <f>'Рейтинговая таблица организаций'!AS97</f>
        <v>95</v>
      </c>
      <c r="P95" s="23">
        <f>'Рейтинговая таблица организаций'!AT97</f>
        <v>98</v>
      </c>
      <c r="Q95" s="27">
        <f>'Рейтинговая таблица организаций'!AU97</f>
        <v>96.8</v>
      </c>
      <c r="R95" s="23">
        <f>'Рейтинговая таблица организаций'!BB97</f>
        <v>100</v>
      </c>
      <c r="S95" s="23">
        <f>'Рейтинговая таблица организаций'!BC97</f>
        <v>98</v>
      </c>
      <c r="T95" s="23">
        <f>'Рейтинговая таблица организаций'!BD97</f>
        <v>100</v>
      </c>
      <c r="U95" s="27">
        <f>'Рейтинговая таблица организаций'!BE97</f>
        <v>99.6</v>
      </c>
      <c r="V95" s="28">
        <f>'Рейтинговая таблица организаций'!BF97</f>
        <v>88.8</v>
      </c>
    </row>
    <row r="96" spans="1:22">
      <c r="A96" s="25">
        <f>'бланки '!D100</f>
        <v>95</v>
      </c>
      <c r="B96" s="25" t="str">
        <f>'Рейтинговая таблица организаций'!B98</f>
        <v>Муниципальное бюджетное общеобразовательное учреждение города Мценска «Средняя общеобразовательная школа № 3»</v>
      </c>
      <c r="C96" s="23">
        <f>'Рейтинговая таблица организаций'!Q98</f>
        <v>99</v>
      </c>
      <c r="D96" s="23">
        <f>'Рейтинговая таблица организаций'!R98</f>
        <v>100</v>
      </c>
      <c r="E96" s="23">
        <f>'Рейтинговая таблица организаций'!S98</f>
        <v>99</v>
      </c>
      <c r="F96" s="27">
        <f>'Рейтинговая таблица организаций'!T98</f>
        <v>99.3</v>
      </c>
      <c r="G96" s="23">
        <f>'Рейтинговая таблица организаций'!Z98</f>
        <v>100</v>
      </c>
      <c r="H96" s="23">
        <f>'Рейтинговая таблица организаций'!AB98</f>
        <v>96</v>
      </c>
      <c r="I96" s="27">
        <f>'Рейтинговая таблица организаций'!AC98</f>
        <v>98</v>
      </c>
      <c r="J96" s="23">
        <f>'Рейтинговая таблица организаций'!AH98</f>
        <v>0</v>
      </c>
      <c r="K96" s="24">
        <f>'Рейтинговая таблица организаций'!AI98</f>
        <v>60</v>
      </c>
      <c r="L96" s="24">
        <f>'Рейтинговая таблица организаций'!AJ98</f>
        <v>93</v>
      </c>
      <c r="M96" s="27">
        <f>'Рейтинговая таблица организаций'!AK98</f>
        <v>51.9</v>
      </c>
      <c r="N96" s="23">
        <f>'Рейтинговая таблица организаций'!AR98</f>
        <v>98</v>
      </c>
      <c r="O96" s="23">
        <f>'Рейтинговая таблица организаций'!AS98</f>
        <v>98</v>
      </c>
      <c r="P96" s="23">
        <f>'Рейтинговая таблица организаций'!AT98</f>
        <v>99</v>
      </c>
      <c r="Q96" s="27">
        <f>'Рейтинговая таблица организаций'!AU98</f>
        <v>98.2</v>
      </c>
      <c r="R96" s="23">
        <f>'Рейтинговая таблица организаций'!BB98</f>
        <v>99</v>
      </c>
      <c r="S96" s="23">
        <f>'Рейтинговая таблица организаций'!BC98</f>
        <v>100</v>
      </c>
      <c r="T96" s="23">
        <f>'Рейтинговая таблица организаций'!BD98</f>
        <v>99</v>
      </c>
      <c r="U96" s="27">
        <f>'Рейтинговая таблица организаций'!BE98</f>
        <v>99.2</v>
      </c>
      <c r="V96" s="28">
        <f>'Рейтинговая таблица организаций'!BF98</f>
        <v>89.320000000000007</v>
      </c>
    </row>
    <row r="97" spans="1:22">
      <c r="A97" s="25">
        <f>'бланки '!D101</f>
        <v>96</v>
      </c>
      <c r="B97" s="25" t="str">
        <f>'Рейтинговая таблица организаций'!B99</f>
        <v>Муниципальное бюджетное общеобразовательное учреждение города Мценска «Средняя общеобразовательная школа № 8»</v>
      </c>
      <c r="C97" s="23">
        <f>'Рейтинговая таблица организаций'!Q99</f>
        <v>90</v>
      </c>
      <c r="D97" s="23">
        <f>'Рейтинговая таблица организаций'!R99</f>
        <v>100</v>
      </c>
      <c r="E97" s="23">
        <f>'Рейтинговая таблица организаций'!S99</f>
        <v>100</v>
      </c>
      <c r="F97" s="27">
        <f>'Рейтинговая таблица организаций'!T99</f>
        <v>97</v>
      </c>
      <c r="G97" s="23">
        <f>'Рейтинговая таблица организаций'!Z99</f>
        <v>100</v>
      </c>
      <c r="H97" s="23">
        <f>'Рейтинговая таблица организаций'!AB99</f>
        <v>97</v>
      </c>
      <c r="I97" s="27">
        <f>'Рейтинговая таблица организаций'!AC99</f>
        <v>98.5</v>
      </c>
      <c r="J97" s="23">
        <f>'Рейтинговая таблица организаций'!AH99</f>
        <v>0</v>
      </c>
      <c r="K97" s="24">
        <f>'Рейтинговая таблица организаций'!AI99</f>
        <v>80</v>
      </c>
      <c r="L97" s="24">
        <f>'Рейтинговая таблица организаций'!AJ99</f>
        <v>94</v>
      </c>
      <c r="M97" s="27">
        <f>'Рейтинговая таблица организаций'!AK99</f>
        <v>60.2</v>
      </c>
      <c r="N97" s="23">
        <f>'Рейтинговая таблица организаций'!AR99</f>
        <v>96</v>
      </c>
      <c r="O97" s="23">
        <f>'Рейтинговая таблица организаций'!AS99</f>
        <v>99</v>
      </c>
      <c r="P97" s="23">
        <f>'Рейтинговая таблица организаций'!AT99</f>
        <v>100</v>
      </c>
      <c r="Q97" s="27">
        <f>'Рейтинговая таблица организаций'!AU99</f>
        <v>98</v>
      </c>
      <c r="R97" s="23">
        <f>'Рейтинговая таблица организаций'!BB99</f>
        <v>97</v>
      </c>
      <c r="S97" s="23">
        <f>'Рейтинговая таблица организаций'!BC99</f>
        <v>97</v>
      </c>
      <c r="T97" s="23">
        <f>'Рейтинговая таблица организаций'!BD99</f>
        <v>97</v>
      </c>
      <c r="U97" s="27">
        <f>'Рейтинговая таблица организаций'!BE99</f>
        <v>97</v>
      </c>
      <c r="V97" s="28">
        <f>'Рейтинговая таблица организаций'!BF99</f>
        <v>90.14</v>
      </c>
    </row>
    <row r="98" spans="1:22">
      <c r="A98" s="25">
        <f>'бланки '!D102</f>
        <v>97</v>
      </c>
      <c r="B98" s="25" t="str">
        <f>'Рейтинговая таблица организаций'!B100</f>
        <v>Муниципальное бюджетное общеобразовательное учреждение города Мценска «Лицей № 5»</v>
      </c>
      <c r="C98" s="23">
        <f>'Рейтинговая таблица организаций'!Q100</f>
        <v>98</v>
      </c>
      <c r="D98" s="23">
        <f>'Рейтинговая таблица организаций'!R100</f>
        <v>100</v>
      </c>
      <c r="E98" s="23">
        <f>'Рейтинговая таблица организаций'!S100</f>
        <v>97</v>
      </c>
      <c r="F98" s="27">
        <f>'Рейтинговая таблица организаций'!T100</f>
        <v>98.2</v>
      </c>
      <c r="G98" s="23">
        <f>'Рейтинговая таблица организаций'!Z100</f>
        <v>100</v>
      </c>
      <c r="H98" s="23">
        <f>'Рейтинговая таблица организаций'!AB100</f>
        <v>99</v>
      </c>
      <c r="I98" s="27">
        <f>'Рейтинговая таблица организаций'!AC100</f>
        <v>99.5</v>
      </c>
      <c r="J98" s="23">
        <f>'Рейтинговая таблица организаций'!AH100</f>
        <v>80</v>
      </c>
      <c r="K98" s="24">
        <f>'Рейтинговая таблица организаций'!AI100</f>
        <v>80</v>
      </c>
      <c r="L98" s="24">
        <f>'Рейтинговая таблица организаций'!AJ100</f>
        <v>92</v>
      </c>
      <c r="M98" s="27">
        <f>'Рейтинговая таблица организаций'!AK100</f>
        <v>83.6</v>
      </c>
      <c r="N98" s="23">
        <f>'Рейтинговая таблица организаций'!AR100</f>
        <v>98</v>
      </c>
      <c r="O98" s="23">
        <f>'Рейтинговая таблица организаций'!AS100</f>
        <v>98</v>
      </c>
      <c r="P98" s="23">
        <f>'Рейтинговая таблица организаций'!AT100</f>
        <v>98</v>
      </c>
      <c r="Q98" s="27">
        <f>'Рейтинговая таблица организаций'!AU100</f>
        <v>98</v>
      </c>
      <c r="R98" s="23">
        <f>'Рейтинговая таблица организаций'!BB100</f>
        <v>96</v>
      </c>
      <c r="S98" s="23">
        <f>'Рейтинговая таблица организаций'!BC100</f>
        <v>97</v>
      </c>
      <c r="T98" s="23">
        <f>'Рейтинговая таблица организаций'!BD100</f>
        <v>96</v>
      </c>
      <c r="U98" s="27">
        <f>'Рейтинговая таблица организаций'!BE100</f>
        <v>96.2</v>
      </c>
      <c r="V98" s="28">
        <f>'Рейтинговая таблица организаций'!BF100</f>
        <v>95.1</v>
      </c>
    </row>
    <row r="99" spans="1:22">
      <c r="A99" s="25">
        <f>'бланки '!D103</f>
        <v>98</v>
      </c>
      <c r="B99" s="25" t="str">
        <f>'Рейтинговая таблица организаций'!B101</f>
        <v>Бюджетное общеобразовательное учреждение Должанского района Орловской области «Должанская средняя общеобразовательная школа»</v>
      </c>
      <c r="C99" s="23">
        <f>'Рейтинговая таблица организаций'!Q101</f>
        <v>100</v>
      </c>
      <c r="D99" s="23">
        <f>'Рейтинговая таблица организаций'!R101</f>
        <v>100</v>
      </c>
      <c r="E99" s="23">
        <f>'Рейтинговая таблица организаций'!S101</f>
        <v>98</v>
      </c>
      <c r="F99" s="27">
        <f>'Рейтинговая таблица организаций'!T101</f>
        <v>99.2</v>
      </c>
      <c r="G99" s="23">
        <f>'Рейтинговая таблица организаций'!Z101</f>
        <v>100</v>
      </c>
      <c r="H99" s="23">
        <f>'Рейтинговая таблица организаций'!AB101</f>
        <v>99</v>
      </c>
      <c r="I99" s="27">
        <f>'Рейтинговая таблица организаций'!AC101</f>
        <v>99.5</v>
      </c>
      <c r="J99" s="23">
        <f>'Рейтинговая таблица организаций'!AH101</f>
        <v>60</v>
      </c>
      <c r="K99" s="24">
        <f>'Рейтинговая таблица организаций'!AI101</f>
        <v>100</v>
      </c>
      <c r="L99" s="24">
        <f>'Рейтинговая таблица организаций'!AJ101</f>
        <v>94</v>
      </c>
      <c r="M99" s="27">
        <f>'Рейтинговая таблица организаций'!AK101</f>
        <v>86.2</v>
      </c>
      <c r="N99" s="23">
        <f>'Рейтинговая таблица организаций'!AR101</f>
        <v>97</v>
      </c>
      <c r="O99" s="23">
        <f>'Рейтинговая таблица организаций'!AS101</f>
        <v>97</v>
      </c>
      <c r="P99" s="23">
        <f>'Рейтинговая таблица организаций'!AT101</f>
        <v>95</v>
      </c>
      <c r="Q99" s="27">
        <f>'Рейтинговая таблица организаций'!AU101</f>
        <v>96.6</v>
      </c>
      <c r="R99" s="23">
        <f>'Рейтинговая таблица организаций'!BB101</f>
        <v>99</v>
      </c>
      <c r="S99" s="23">
        <f>'Рейтинговая таблица организаций'!BC101</f>
        <v>99</v>
      </c>
      <c r="T99" s="23">
        <f>'Рейтинговая таблица организаций'!BD101</f>
        <v>96</v>
      </c>
      <c r="U99" s="27">
        <f>'Рейтинговая таблица организаций'!BE101</f>
        <v>97.5</v>
      </c>
      <c r="V99" s="28">
        <f>'Рейтинговая таблица организаций'!BF101</f>
        <v>95.8</v>
      </c>
    </row>
    <row r="100" spans="1:22">
      <c r="A100" s="25">
        <f>'бланки '!D104</f>
        <v>99</v>
      </c>
      <c r="B100" s="25" t="str">
        <f>'Рейтинговая таблица организаций'!B102</f>
        <v>Бюджетное общеобразовательное учреждение Должанского района Орловской области «Урыновская средняя общеобразовательная школа»</v>
      </c>
      <c r="C100" s="23">
        <f>'Рейтинговая таблица организаций'!Q102</f>
        <v>100</v>
      </c>
      <c r="D100" s="23">
        <f>'Рейтинговая таблица организаций'!R102</f>
        <v>90</v>
      </c>
      <c r="E100" s="23">
        <f>'Рейтинговая таблица организаций'!S102</f>
        <v>100</v>
      </c>
      <c r="F100" s="27">
        <f>'Рейтинговая таблица организаций'!T102</f>
        <v>97</v>
      </c>
      <c r="G100" s="23">
        <f>'Рейтинговая таблица организаций'!Z102</f>
        <v>100</v>
      </c>
      <c r="H100" s="23">
        <f>'Рейтинговая таблица организаций'!AB102</f>
        <v>100</v>
      </c>
      <c r="I100" s="27">
        <f>'Рейтинговая таблица организаций'!AC102</f>
        <v>100</v>
      </c>
      <c r="J100" s="23">
        <f>'Рейтинговая таблица организаций'!AH102</f>
        <v>40</v>
      </c>
      <c r="K100" s="24">
        <f>'Рейтинговая таблица организаций'!AI102</f>
        <v>80</v>
      </c>
      <c r="L100" s="24">
        <f>'Рейтинговая таблица организаций'!AJ102</f>
        <v>94</v>
      </c>
      <c r="M100" s="27">
        <f>'Рейтинговая таблица организаций'!AK102</f>
        <v>72.2</v>
      </c>
      <c r="N100" s="23">
        <f>'Рейтинговая таблица организаций'!AR102</f>
        <v>100</v>
      </c>
      <c r="O100" s="23">
        <f>'Рейтинговая таблица организаций'!AS102</f>
        <v>100</v>
      </c>
      <c r="P100" s="23">
        <f>'Рейтинговая таблица организаций'!AT102</f>
        <v>100</v>
      </c>
      <c r="Q100" s="27">
        <f>'Рейтинговая таблица организаций'!AU102</f>
        <v>100</v>
      </c>
      <c r="R100" s="23">
        <f>'Рейтинговая таблица организаций'!BB102</f>
        <v>100</v>
      </c>
      <c r="S100" s="23">
        <f>'Рейтинговая таблица организаций'!BC102</f>
        <v>100</v>
      </c>
      <c r="T100" s="23">
        <f>'Рейтинговая таблица организаций'!BD102</f>
        <v>100</v>
      </c>
      <c r="U100" s="27">
        <f>'Рейтинговая таблица организаций'!BE102</f>
        <v>100</v>
      </c>
      <c r="V100" s="28">
        <f>'Рейтинговая таблица организаций'!BF102</f>
        <v>93.84</v>
      </c>
    </row>
    <row r="101" spans="1:22">
      <c r="A101" s="25">
        <f>'бланки '!D105</f>
        <v>100</v>
      </c>
      <c r="B101" s="25" t="str">
        <f>'Рейтинговая таблица организаций'!B103</f>
        <v>Бюджетное общеобразовательное учреждение Должанского района Орловской области «Евлановская основная общеобразовательная школа»</v>
      </c>
      <c r="C101" s="23">
        <f>'Рейтинговая таблица организаций'!Q103</f>
        <v>100</v>
      </c>
      <c r="D101" s="23">
        <f>'Рейтинговая таблица организаций'!R103</f>
        <v>100</v>
      </c>
      <c r="E101" s="23">
        <f>'Рейтинговая таблица организаций'!S103</f>
        <v>100</v>
      </c>
      <c r="F101" s="27">
        <f>'Рейтинговая таблица организаций'!T103</f>
        <v>100</v>
      </c>
      <c r="G101" s="23">
        <f>'Рейтинговая таблица организаций'!Z103</f>
        <v>100</v>
      </c>
      <c r="H101" s="23">
        <f>'Рейтинговая таблица организаций'!AB103</f>
        <v>100</v>
      </c>
      <c r="I101" s="27">
        <f>'Рейтинговая таблица организаций'!AC103</f>
        <v>100</v>
      </c>
      <c r="J101" s="23">
        <f>'Рейтинговая таблица организаций'!AH103</f>
        <v>0</v>
      </c>
      <c r="K101" s="24">
        <f>'Рейтинговая таблица организаций'!AI103</f>
        <v>80</v>
      </c>
      <c r="L101" s="24">
        <f>'Рейтинговая таблица организаций'!AJ103</f>
        <v>100</v>
      </c>
      <c r="M101" s="27">
        <f>'Рейтинговая таблица организаций'!AK103</f>
        <v>62</v>
      </c>
      <c r="N101" s="23">
        <f>'Рейтинговая таблица организаций'!AR103</f>
        <v>100</v>
      </c>
      <c r="O101" s="23">
        <f>'Рейтинговая таблица организаций'!AS103</f>
        <v>100</v>
      </c>
      <c r="P101" s="23">
        <f>'Рейтинговая таблица организаций'!AT103</f>
        <v>100</v>
      </c>
      <c r="Q101" s="27">
        <f>'Рейтинговая таблица организаций'!AU103</f>
        <v>100</v>
      </c>
      <c r="R101" s="23">
        <f>'Рейтинговая таблица организаций'!BB103</f>
        <v>100</v>
      </c>
      <c r="S101" s="23">
        <f>'Рейтинговая таблица организаций'!BC103</f>
        <v>100</v>
      </c>
      <c r="T101" s="23">
        <f>'Рейтинговая таблица организаций'!BD103</f>
        <v>100</v>
      </c>
      <c r="U101" s="27">
        <f>'Рейтинговая таблица организаций'!BE103</f>
        <v>100</v>
      </c>
      <c r="V101" s="28">
        <f>'Рейтинговая таблица организаций'!BF103</f>
        <v>92.4</v>
      </c>
    </row>
    <row r="102" spans="1:22">
      <c r="A102" s="25">
        <f>'бланки '!D106</f>
        <v>101</v>
      </c>
      <c r="B102" s="25" t="str">
        <f>'Рейтинговая таблица организаций'!B104</f>
        <v>Бюджетное общеобразовательное учреждение Должанского района Орловской области «Козьма-Демьяновская средняя общеобразовательная школа»</v>
      </c>
      <c r="C102" s="23">
        <f>'Рейтинговая таблица организаций'!Q104</f>
        <v>91</v>
      </c>
      <c r="D102" s="23">
        <f>'Рейтинговая таблица организаций'!R104</f>
        <v>100</v>
      </c>
      <c r="E102" s="23">
        <f>'Рейтинговая таблица организаций'!S104</f>
        <v>98</v>
      </c>
      <c r="F102" s="27">
        <f>'Рейтинговая таблица организаций'!T104</f>
        <v>96.5</v>
      </c>
      <c r="G102" s="23">
        <f>'Рейтинговая таблица организаций'!Z104</f>
        <v>100</v>
      </c>
      <c r="H102" s="23">
        <f>'Рейтинговая таблица организаций'!AB104</f>
        <v>100</v>
      </c>
      <c r="I102" s="27">
        <f>'Рейтинговая таблица организаций'!AC104</f>
        <v>100</v>
      </c>
      <c r="J102" s="23">
        <f>'Рейтинговая таблица организаций'!AH104</f>
        <v>20</v>
      </c>
      <c r="K102" s="24">
        <f>'Рейтинговая таблица организаций'!AI104</f>
        <v>80</v>
      </c>
      <c r="L102" s="24">
        <f>'Рейтинговая таблица организаций'!AJ104</f>
        <v>83</v>
      </c>
      <c r="M102" s="27">
        <f>'Рейтинговая таблица организаций'!AK104</f>
        <v>62.9</v>
      </c>
      <c r="N102" s="23">
        <f>'Рейтинговая таблица организаций'!AR104</f>
        <v>99</v>
      </c>
      <c r="O102" s="23">
        <f>'Рейтинговая таблица организаций'!AS104</f>
        <v>99</v>
      </c>
      <c r="P102" s="23">
        <f>'Рейтинговая таблица организаций'!AT104</f>
        <v>100</v>
      </c>
      <c r="Q102" s="27">
        <f>'Рейтинговая таблица организаций'!AU104</f>
        <v>99.2</v>
      </c>
      <c r="R102" s="23">
        <f>'Рейтинговая таблица организаций'!BB104</f>
        <v>97</v>
      </c>
      <c r="S102" s="23">
        <f>'Рейтинговая таблица организаций'!BC104</f>
        <v>97</v>
      </c>
      <c r="T102" s="23">
        <f>'Рейтинговая таблица организаций'!BD104</f>
        <v>99</v>
      </c>
      <c r="U102" s="27">
        <f>'Рейтинговая таблица организаций'!BE104</f>
        <v>98</v>
      </c>
      <c r="V102" s="28">
        <f>'Рейтинговая таблица организаций'!BF104</f>
        <v>91.32</v>
      </c>
    </row>
    <row r="103" spans="1:22">
      <c r="A103" s="25">
        <f>'бланки '!D107</f>
        <v>102</v>
      </c>
      <c r="B103" s="25" t="str">
        <f>'Рейтинговая таблица организаций'!B105</f>
        <v>Бюджетное общеобразовательное учреждение Должанского района Орловской области «Вышнее-Ольшанская средняя общеобразовательная школа»</v>
      </c>
      <c r="C103" s="23">
        <f>'Рейтинговая таблица организаций'!Q105</f>
        <v>98</v>
      </c>
      <c r="D103" s="23">
        <f>'Рейтинговая таблица организаций'!R105</f>
        <v>100</v>
      </c>
      <c r="E103" s="23">
        <f>'Рейтинговая таблица организаций'!S105</f>
        <v>100</v>
      </c>
      <c r="F103" s="27">
        <f>'Рейтинговая таблица организаций'!T105</f>
        <v>99.4</v>
      </c>
      <c r="G103" s="23">
        <f>'Рейтинговая таблица организаций'!Z105</f>
        <v>100</v>
      </c>
      <c r="H103" s="23">
        <f>'Рейтинговая таблица организаций'!AB105</f>
        <v>100</v>
      </c>
      <c r="I103" s="27">
        <f>'Рейтинговая таблица организаций'!AC105</f>
        <v>100</v>
      </c>
      <c r="J103" s="23">
        <f>'Рейтинговая таблица организаций'!AH105</f>
        <v>60</v>
      </c>
      <c r="K103" s="24">
        <f>'Рейтинговая таблица организаций'!AI105</f>
        <v>80</v>
      </c>
      <c r="L103" s="24">
        <f>'Рейтинговая таблица организаций'!AJ105</f>
        <v>87</v>
      </c>
      <c r="M103" s="27">
        <f>'Рейтинговая таблица организаций'!AK105</f>
        <v>76.099999999999994</v>
      </c>
      <c r="N103" s="23">
        <f>'Рейтинговая таблица организаций'!AR105</f>
        <v>97</v>
      </c>
      <c r="O103" s="23">
        <f>'Рейтинговая таблица организаций'!AS105</f>
        <v>100</v>
      </c>
      <c r="P103" s="23">
        <f>'Рейтинговая таблица организаций'!AT105</f>
        <v>100</v>
      </c>
      <c r="Q103" s="27">
        <f>'Рейтинговая таблица организаций'!AU105</f>
        <v>98.8</v>
      </c>
      <c r="R103" s="23">
        <f>'Рейтинговая таблица организаций'!BB105</f>
        <v>97</v>
      </c>
      <c r="S103" s="23">
        <f>'Рейтинговая таблица организаций'!BC105</f>
        <v>100</v>
      </c>
      <c r="T103" s="23">
        <f>'Рейтинговая таблица организаций'!BD105</f>
        <v>97</v>
      </c>
      <c r="U103" s="27">
        <f>'Рейтинговая таблица организаций'!BE105</f>
        <v>97.6</v>
      </c>
      <c r="V103" s="28">
        <f>'Рейтинговая таблица организаций'!BF105</f>
        <v>94.38</v>
      </c>
    </row>
    <row r="104" spans="1:22">
      <c r="A104" s="25">
        <f>'бланки '!D108</f>
        <v>103</v>
      </c>
      <c r="B104" s="25" t="str">
        <f>'Рейтинговая таблица организаций'!B106</f>
        <v>Бюджетное общеобразовательное учреждение Должанского района Орловской области «Дубровская основная общеобразовательная школа»</v>
      </c>
      <c r="C104" s="23">
        <f>'Рейтинговая таблица организаций'!Q106</f>
        <v>100</v>
      </c>
      <c r="D104" s="23">
        <f>'Рейтинговая таблица организаций'!R106</f>
        <v>100</v>
      </c>
      <c r="E104" s="23">
        <f>'Рейтинговая таблица организаций'!S106</f>
        <v>100</v>
      </c>
      <c r="F104" s="27">
        <f>'Рейтинговая таблица организаций'!T106</f>
        <v>100</v>
      </c>
      <c r="G104" s="23">
        <f>'Рейтинговая таблица организаций'!Z106</f>
        <v>100</v>
      </c>
      <c r="H104" s="23">
        <f>'Рейтинговая таблица организаций'!AB106</f>
        <v>100</v>
      </c>
      <c r="I104" s="27">
        <f>'Рейтинговая таблица организаций'!AC106</f>
        <v>100</v>
      </c>
      <c r="J104" s="23">
        <f>'Рейтинговая таблица организаций'!AH106</f>
        <v>100</v>
      </c>
      <c r="K104" s="24">
        <f>'Рейтинговая таблица организаций'!AI106</f>
        <v>100</v>
      </c>
      <c r="L104" s="24">
        <f>'Рейтинговая таблица организаций'!AJ106</f>
        <v>100</v>
      </c>
      <c r="M104" s="27">
        <f>'Рейтинговая таблица организаций'!AK106</f>
        <v>100</v>
      </c>
      <c r="N104" s="23">
        <f>'Рейтинговая таблица организаций'!AR106</f>
        <v>100</v>
      </c>
      <c r="O104" s="23">
        <f>'Рейтинговая таблица организаций'!AS106</f>
        <v>100</v>
      </c>
      <c r="P104" s="23">
        <f>'Рейтинговая таблица организаций'!AT106</f>
        <v>100</v>
      </c>
      <c r="Q104" s="27">
        <f>'Рейтинговая таблица организаций'!AU106</f>
        <v>100</v>
      </c>
      <c r="R104" s="23">
        <f>'Рейтинговая таблица организаций'!BB106</f>
        <v>100</v>
      </c>
      <c r="S104" s="23">
        <f>'Рейтинговая таблица организаций'!BC106</f>
        <v>100</v>
      </c>
      <c r="T104" s="23">
        <f>'Рейтинговая таблица организаций'!BD106</f>
        <v>100</v>
      </c>
      <c r="U104" s="27">
        <f>'Рейтинговая таблица организаций'!BE106</f>
        <v>100</v>
      </c>
      <c r="V104" s="28">
        <f>'Рейтинговая таблица организаций'!BF106</f>
        <v>100</v>
      </c>
    </row>
    <row r="105" spans="1:22">
      <c r="A105" s="25">
        <f>'бланки '!D109</f>
        <v>104</v>
      </c>
      <c r="B105" s="25" t="str">
        <f>'Рейтинговая таблица организаций'!B107</f>
        <v>Бюджетное общеобразовательное учреждение Должанского района Орловской области «Никольская средняя общеобразовательная школа»</v>
      </c>
      <c r="C105" s="23">
        <f>'Рейтинговая таблица организаций'!Q107</f>
        <v>98</v>
      </c>
      <c r="D105" s="23">
        <f>'Рейтинговая таблица организаций'!R107</f>
        <v>100</v>
      </c>
      <c r="E105" s="23">
        <f>'Рейтинговая таблица организаций'!S107</f>
        <v>99</v>
      </c>
      <c r="F105" s="27">
        <f>'Рейтинговая таблица организаций'!T107</f>
        <v>99</v>
      </c>
      <c r="G105" s="23">
        <f>'Рейтинговая таблица организаций'!Z107</f>
        <v>100</v>
      </c>
      <c r="H105" s="23">
        <f>'Рейтинговая таблица организаций'!AB107</f>
        <v>98</v>
      </c>
      <c r="I105" s="27">
        <f>'Рейтинговая таблица организаций'!AC107</f>
        <v>99</v>
      </c>
      <c r="J105" s="23">
        <f>'Рейтинговая таблица организаций'!AH107</f>
        <v>40</v>
      </c>
      <c r="K105" s="24">
        <f>'Рейтинговая таблица организаций'!AI107</f>
        <v>80</v>
      </c>
      <c r="L105" s="24">
        <f>'Рейтинговая таблица организаций'!AJ107</f>
        <v>96</v>
      </c>
      <c r="M105" s="27">
        <f>'Рейтинговая таблица организаций'!AK107</f>
        <v>72.8</v>
      </c>
      <c r="N105" s="23">
        <f>'Рейтинговая таблица организаций'!AR107</f>
        <v>100</v>
      </c>
      <c r="O105" s="23">
        <f>'Рейтинговая таблица организаций'!AS107</f>
        <v>100</v>
      </c>
      <c r="P105" s="23">
        <f>'Рейтинговая таблица организаций'!AT107</f>
        <v>100</v>
      </c>
      <c r="Q105" s="27">
        <f>'Рейтинговая таблица организаций'!AU107</f>
        <v>100</v>
      </c>
      <c r="R105" s="23">
        <f>'Рейтинговая таблица организаций'!BB107</f>
        <v>99</v>
      </c>
      <c r="S105" s="23">
        <f>'Рейтинговая таблица организаций'!BC107</f>
        <v>100</v>
      </c>
      <c r="T105" s="23">
        <f>'Рейтинговая таблица организаций'!BD107</f>
        <v>100</v>
      </c>
      <c r="U105" s="27">
        <f>'Рейтинговая таблица организаций'!BE107</f>
        <v>99.7</v>
      </c>
      <c r="V105" s="28">
        <f>'Рейтинговая таблица организаций'!BF107</f>
        <v>94.1</v>
      </c>
    </row>
    <row r="106" spans="1:22">
      <c r="A106" s="25">
        <f>'бланки '!D110</f>
        <v>105</v>
      </c>
      <c r="B106" s="25" t="str">
        <f>'Рейтинговая таблица организаций'!B108</f>
        <v>Бюджетное общеобразовательное учреждение Должанского района Орловской области «Алексеевская основная общеобразовательная школа»</v>
      </c>
      <c r="C106" s="23">
        <f>'Рейтинговая таблица организаций'!Q108</f>
        <v>98</v>
      </c>
      <c r="D106" s="23">
        <f>'Рейтинговая таблица организаций'!R108</f>
        <v>100</v>
      </c>
      <c r="E106" s="23">
        <f>'Рейтинговая таблица организаций'!S108</f>
        <v>98</v>
      </c>
      <c r="F106" s="27">
        <f>'Рейтинговая таблица организаций'!T108</f>
        <v>98.6</v>
      </c>
      <c r="G106" s="23">
        <f>'Рейтинговая таблица организаций'!Z108</f>
        <v>100</v>
      </c>
      <c r="H106" s="23">
        <f>'Рейтинговая таблица организаций'!AB108</f>
        <v>100</v>
      </c>
      <c r="I106" s="27">
        <f>'Рейтинговая таблица организаций'!AC108</f>
        <v>100</v>
      </c>
      <c r="J106" s="23">
        <f>'Рейтинговая таблица организаций'!AH108</f>
        <v>60</v>
      </c>
      <c r="K106" s="24">
        <f>'Рейтинговая таблица организаций'!AI108</f>
        <v>100</v>
      </c>
      <c r="L106" s="24">
        <f>'Рейтинговая таблица организаций'!AJ108</f>
        <v>100</v>
      </c>
      <c r="M106" s="27">
        <f>'Рейтинговая таблица организаций'!AK108</f>
        <v>88</v>
      </c>
      <c r="N106" s="23">
        <f>'Рейтинговая таблица организаций'!AR108</f>
        <v>100</v>
      </c>
      <c r="O106" s="23">
        <f>'Рейтинговая таблица организаций'!AS108</f>
        <v>100</v>
      </c>
      <c r="P106" s="23">
        <f>'Рейтинговая таблица организаций'!AT108</f>
        <v>96</v>
      </c>
      <c r="Q106" s="27">
        <f>'Рейтинговая таблица организаций'!AU108</f>
        <v>99.2</v>
      </c>
      <c r="R106" s="23">
        <f>'Рейтинговая таблица организаций'!BB108</f>
        <v>100</v>
      </c>
      <c r="S106" s="23">
        <f>'Рейтинговая таблица организаций'!BC108</f>
        <v>100</v>
      </c>
      <c r="T106" s="23">
        <f>'Рейтинговая таблица организаций'!BD108</f>
        <v>100</v>
      </c>
      <c r="U106" s="27">
        <f>'Рейтинговая таблица организаций'!BE108</f>
        <v>100</v>
      </c>
      <c r="V106" s="28">
        <f>'Рейтинговая таблица организаций'!BF108</f>
        <v>97.16</v>
      </c>
    </row>
    <row r="107" spans="1:22">
      <c r="A107" s="25">
        <f>'бланки '!D111</f>
        <v>106</v>
      </c>
      <c r="B107" s="25" t="str">
        <f>'Рейтинговая таблица организаций'!B109</f>
        <v>Бюджетное общеобразовательное учреждение Должанского района Орловской области «Быстринская основная общеобразовательная школа»</v>
      </c>
      <c r="C107" s="23">
        <f>'Рейтинговая таблица организаций'!Q109</f>
        <v>90</v>
      </c>
      <c r="D107" s="23">
        <f>'Рейтинговая таблица организаций'!R109</f>
        <v>90</v>
      </c>
      <c r="E107" s="23">
        <f>'Рейтинговая таблица организаций'!S109</f>
        <v>100</v>
      </c>
      <c r="F107" s="27">
        <f>'Рейтинговая таблица организаций'!T109</f>
        <v>94</v>
      </c>
      <c r="G107" s="23">
        <f>'Рейтинговая таблица организаций'!Z109</f>
        <v>100</v>
      </c>
      <c r="H107" s="23">
        <f>'Рейтинговая таблица организаций'!AB109</f>
        <v>98</v>
      </c>
      <c r="I107" s="27">
        <f>'Рейтинговая таблица организаций'!AC109</f>
        <v>99</v>
      </c>
      <c r="J107" s="23">
        <f>'Рейтинговая таблица организаций'!AH109</f>
        <v>60</v>
      </c>
      <c r="K107" s="24">
        <f>'Рейтинговая таблица организаций'!AI109</f>
        <v>80</v>
      </c>
      <c r="L107" s="24">
        <f>'Рейтинговая таблица организаций'!AJ109</f>
        <v>87</v>
      </c>
      <c r="M107" s="27">
        <f>'Рейтинговая таблица организаций'!AK109</f>
        <v>76.099999999999994</v>
      </c>
      <c r="N107" s="23">
        <f>'Рейтинговая таблица организаций'!AR109</f>
        <v>100</v>
      </c>
      <c r="O107" s="23">
        <f>'Рейтинговая таблица организаций'!AS109</f>
        <v>100</v>
      </c>
      <c r="P107" s="23">
        <f>'Рейтинговая таблица организаций'!AT109</f>
        <v>100</v>
      </c>
      <c r="Q107" s="27">
        <f>'Рейтинговая таблица организаций'!AU109</f>
        <v>100</v>
      </c>
      <c r="R107" s="23">
        <f>'Рейтинговая таблица организаций'!BB109</f>
        <v>100</v>
      </c>
      <c r="S107" s="23">
        <f>'Рейтинговая таблица организаций'!BC109</f>
        <v>100</v>
      </c>
      <c r="T107" s="23">
        <f>'Рейтинговая таблица организаций'!BD109</f>
        <v>100</v>
      </c>
      <c r="U107" s="27">
        <f>'Рейтинговая таблица организаций'!BE109</f>
        <v>100</v>
      </c>
      <c r="V107" s="28">
        <f>'Рейтинговая таблица организаций'!BF109</f>
        <v>93.820000000000007</v>
      </c>
    </row>
    <row r="108" spans="1:22">
      <c r="A108" s="25">
        <f>'бланки '!D112</f>
        <v>107</v>
      </c>
      <c r="B108" s="25" t="str">
        <f>'Рейтинговая таблица организаций'!B110</f>
        <v>Бюджетное общеобразовательное учреждение Должанского района Орловской области «Егорьевская основная общеобразовательная школа»</v>
      </c>
      <c r="C108" s="23">
        <f>'Рейтинговая таблица организаций'!Q110</f>
        <v>97</v>
      </c>
      <c r="D108" s="23">
        <f>'Рейтинговая таблица организаций'!R110</f>
        <v>100</v>
      </c>
      <c r="E108" s="23">
        <f>'Рейтинговая таблица организаций'!S110</f>
        <v>100</v>
      </c>
      <c r="F108" s="27">
        <f>'Рейтинговая таблица организаций'!T110</f>
        <v>99.1</v>
      </c>
      <c r="G108" s="23">
        <f>'Рейтинговая таблица организаций'!Z110</f>
        <v>100</v>
      </c>
      <c r="H108" s="23">
        <f>'Рейтинговая таблица организаций'!AB110</f>
        <v>100</v>
      </c>
      <c r="I108" s="27">
        <f>'Рейтинговая таблица организаций'!AC110</f>
        <v>100</v>
      </c>
      <c r="J108" s="23">
        <f>'Рейтинговая таблица организаций'!AH110</f>
        <v>60</v>
      </c>
      <c r="K108" s="24">
        <f>'Рейтинговая таблица организаций'!AI110</f>
        <v>80</v>
      </c>
      <c r="L108" s="24">
        <f>'Рейтинговая таблица организаций'!AJ110</f>
        <v>100</v>
      </c>
      <c r="M108" s="27">
        <f>'Рейтинговая таблица организаций'!AK110</f>
        <v>80</v>
      </c>
      <c r="N108" s="23">
        <f>'Рейтинговая таблица организаций'!AR110</f>
        <v>100</v>
      </c>
      <c r="O108" s="23">
        <f>'Рейтинговая таблица организаций'!AS110</f>
        <v>100</v>
      </c>
      <c r="P108" s="23">
        <f>'Рейтинговая таблица организаций'!AT110</f>
        <v>100</v>
      </c>
      <c r="Q108" s="27">
        <f>'Рейтинговая таблица организаций'!AU110</f>
        <v>100</v>
      </c>
      <c r="R108" s="23">
        <f>'Рейтинговая таблица организаций'!BB110</f>
        <v>100</v>
      </c>
      <c r="S108" s="23">
        <f>'Рейтинговая таблица организаций'!BC110</f>
        <v>100</v>
      </c>
      <c r="T108" s="23">
        <f>'Рейтинговая таблица организаций'!BD110</f>
        <v>100</v>
      </c>
      <c r="U108" s="27">
        <f>'Рейтинговая таблица организаций'!BE110</f>
        <v>100</v>
      </c>
      <c r="V108" s="28">
        <f>'Рейтинговая таблица организаций'!BF110</f>
        <v>95.820000000000007</v>
      </c>
    </row>
    <row r="109" spans="1:22">
      <c r="A109" s="25">
        <f>'бланки '!D113</f>
        <v>108</v>
      </c>
      <c r="B109" s="25" t="str">
        <f>'Рейтинговая таблица организаций'!B111</f>
        <v>Бюджетное общеобразовательное учреждение Троснянского района Орловской области «Троснянская средняя общеобразовательная школа»</v>
      </c>
      <c r="C109" s="23">
        <f>'Рейтинговая таблица организаций'!Q111</f>
        <v>99</v>
      </c>
      <c r="D109" s="23">
        <f>'Рейтинговая таблица организаций'!R111</f>
        <v>100</v>
      </c>
      <c r="E109" s="23">
        <f>'Рейтинговая таблица организаций'!S111</f>
        <v>98</v>
      </c>
      <c r="F109" s="27">
        <f>'Рейтинговая таблица организаций'!T111</f>
        <v>98.9</v>
      </c>
      <c r="G109" s="23">
        <f>'Рейтинговая таблица организаций'!Z111</f>
        <v>100</v>
      </c>
      <c r="H109" s="23">
        <f>'Рейтинговая таблица организаций'!AB111</f>
        <v>99</v>
      </c>
      <c r="I109" s="27">
        <f>'Рейтинговая таблица организаций'!AC111</f>
        <v>99.5</v>
      </c>
      <c r="J109" s="23">
        <f>'Рейтинговая таблица организаций'!AH111</f>
        <v>60</v>
      </c>
      <c r="K109" s="24">
        <f>'Рейтинговая таблица организаций'!AI111</f>
        <v>100</v>
      </c>
      <c r="L109" s="24">
        <f>'Рейтинговая таблица организаций'!AJ111</f>
        <v>98</v>
      </c>
      <c r="M109" s="27">
        <f>'Рейтинговая таблица организаций'!AK111</f>
        <v>87.4</v>
      </c>
      <c r="N109" s="23">
        <f>'Рейтинговая таблица организаций'!AR111</f>
        <v>96</v>
      </c>
      <c r="O109" s="23">
        <f>'Рейтинговая таблица организаций'!AS111</f>
        <v>99</v>
      </c>
      <c r="P109" s="23">
        <f>'Рейтинговая таблица организаций'!AT111</f>
        <v>100</v>
      </c>
      <c r="Q109" s="27">
        <f>'Рейтинговая таблица организаций'!AU111</f>
        <v>98</v>
      </c>
      <c r="R109" s="23">
        <f>'Рейтинговая таблица организаций'!BB111</f>
        <v>96</v>
      </c>
      <c r="S109" s="23">
        <f>'Рейтинговая таблица организаций'!BC111</f>
        <v>98</v>
      </c>
      <c r="T109" s="23">
        <f>'Рейтинговая таблица организаций'!BD111</f>
        <v>99</v>
      </c>
      <c r="U109" s="27">
        <f>'Рейтинговая таблица организаций'!BE111</f>
        <v>97.9</v>
      </c>
      <c r="V109" s="28">
        <f>'Рейтинговая таблица организаций'!BF111</f>
        <v>96.34</v>
      </c>
    </row>
    <row r="110" spans="1:22">
      <c r="A110" s="25">
        <f>'бланки '!D114</f>
        <v>109</v>
      </c>
      <c r="B110" s="25" t="str">
        <f>'Рейтинговая таблица организаций'!B112</f>
        <v>Бюджетное общеобразовательное учреждение Троснянского района Орловской области «Октябрьская средняя общеобразовательная школа»</v>
      </c>
      <c r="C110" s="23">
        <f>'Рейтинговая таблица организаций'!Q112</f>
        <v>79</v>
      </c>
      <c r="D110" s="23">
        <f>'Рейтинговая таблица организаций'!R112</f>
        <v>100</v>
      </c>
      <c r="E110" s="23">
        <f>'Рейтинговая таблица организаций'!S112</f>
        <v>100</v>
      </c>
      <c r="F110" s="27">
        <f>'Рейтинговая таблица организаций'!T112</f>
        <v>93.7</v>
      </c>
      <c r="G110" s="23">
        <f>'Рейтинговая таблица организаций'!Z112</f>
        <v>100</v>
      </c>
      <c r="H110" s="23">
        <f>'Рейтинговая таблица организаций'!AB112</f>
        <v>100</v>
      </c>
      <c r="I110" s="27">
        <f>'Рейтинговая таблица организаций'!AC112</f>
        <v>100</v>
      </c>
      <c r="J110" s="23">
        <f>'Рейтинговая таблица организаций'!AH112</f>
        <v>0</v>
      </c>
      <c r="K110" s="24">
        <f>'Рейтинговая таблица организаций'!AI112</f>
        <v>80</v>
      </c>
      <c r="L110" s="24">
        <f>'Рейтинговая таблица организаций'!AJ112</f>
        <v>100</v>
      </c>
      <c r="M110" s="27">
        <f>'Рейтинговая таблица организаций'!AK112</f>
        <v>62</v>
      </c>
      <c r="N110" s="23">
        <f>'Рейтинговая таблица организаций'!AR112</f>
        <v>100</v>
      </c>
      <c r="O110" s="23">
        <f>'Рейтинговая таблица организаций'!AS112</f>
        <v>100</v>
      </c>
      <c r="P110" s="23">
        <f>'Рейтинговая таблица организаций'!AT112</f>
        <v>100</v>
      </c>
      <c r="Q110" s="27">
        <f>'Рейтинговая таблица организаций'!AU112</f>
        <v>100</v>
      </c>
      <c r="R110" s="23">
        <f>'Рейтинговая таблица организаций'!BB112</f>
        <v>100</v>
      </c>
      <c r="S110" s="23">
        <f>'Рейтинговая таблица организаций'!BC112</f>
        <v>100</v>
      </c>
      <c r="T110" s="23">
        <f>'Рейтинговая таблица организаций'!BD112</f>
        <v>100</v>
      </c>
      <c r="U110" s="27">
        <f>'Рейтинговая таблица организаций'!BE112</f>
        <v>100</v>
      </c>
      <c r="V110" s="28">
        <f>'Рейтинговая таблица организаций'!BF112</f>
        <v>91.14</v>
      </c>
    </row>
    <row r="111" spans="1:22">
      <c r="A111" s="25">
        <f>'бланки '!D115</f>
        <v>110</v>
      </c>
      <c r="B111" s="25" t="str">
        <f>'Рейтинговая таблица организаций'!B113</f>
        <v>Бюджетное общеобразовательное учреждение Троснянского района Орловской области «Жерновецкая средняя общеобразовательная школа»</v>
      </c>
      <c r="C111" s="23">
        <f>'Рейтинговая таблица организаций'!Q113</f>
        <v>97</v>
      </c>
      <c r="D111" s="23">
        <f>'Рейтинговая таблица организаций'!R113</f>
        <v>100</v>
      </c>
      <c r="E111" s="23">
        <f>'Рейтинговая таблица организаций'!S113</f>
        <v>100</v>
      </c>
      <c r="F111" s="27">
        <f>'Рейтинговая таблица организаций'!T113</f>
        <v>99.1</v>
      </c>
      <c r="G111" s="23">
        <f>'Рейтинговая таблица организаций'!Z113</f>
        <v>100</v>
      </c>
      <c r="H111" s="23">
        <f>'Рейтинговая таблица организаций'!AB113</f>
        <v>100</v>
      </c>
      <c r="I111" s="27">
        <f>'Рейтинговая таблица организаций'!AC113</f>
        <v>100</v>
      </c>
      <c r="J111" s="23">
        <f>'Рейтинговая таблица организаций'!AH113</f>
        <v>80</v>
      </c>
      <c r="K111" s="24">
        <f>'Рейтинговая таблица организаций'!AI113</f>
        <v>80</v>
      </c>
      <c r="L111" s="24">
        <f>'Рейтинговая таблица организаций'!AJ113</f>
        <v>87</v>
      </c>
      <c r="M111" s="27">
        <f>'Рейтинговая таблица организаций'!AK113</f>
        <v>82.1</v>
      </c>
      <c r="N111" s="23">
        <f>'Рейтинговая таблица организаций'!AR113</f>
        <v>100</v>
      </c>
      <c r="O111" s="23">
        <f>'Рейтинговая таблица организаций'!AS113</f>
        <v>95</v>
      </c>
      <c r="P111" s="23">
        <f>'Рейтинговая таблица организаций'!AT113</f>
        <v>95</v>
      </c>
      <c r="Q111" s="27">
        <f>'Рейтинговая таблица организаций'!AU113</f>
        <v>97</v>
      </c>
      <c r="R111" s="23">
        <f>'Рейтинговая таблица организаций'!BB113</f>
        <v>100</v>
      </c>
      <c r="S111" s="23">
        <f>'Рейтинговая таблица организаций'!BC113</f>
        <v>98</v>
      </c>
      <c r="T111" s="23">
        <f>'Рейтинговая таблица организаций'!BD113</f>
        <v>95</v>
      </c>
      <c r="U111" s="27">
        <f>'Рейтинговая таблица организаций'!BE113</f>
        <v>97.1</v>
      </c>
      <c r="V111" s="28">
        <f>'Рейтинговая таблица организаций'!BF113</f>
        <v>95.059999999999988</v>
      </c>
    </row>
    <row r="112" spans="1:22">
      <c r="A112" s="25">
        <f>'бланки '!D116</f>
        <v>111</v>
      </c>
      <c r="B112" s="25" t="str">
        <f>'Рейтинговая таблица организаций'!B114</f>
        <v>Бюджетное общеобразовательное учреждение Троснянского района Орловской области «Старо-Турьянская средняя общеобразовательная школа»</v>
      </c>
      <c r="C112" s="23">
        <f>'Рейтинговая таблица организаций'!Q114</f>
        <v>100</v>
      </c>
      <c r="D112" s="23">
        <f>'Рейтинговая таблица организаций'!R114</f>
        <v>100</v>
      </c>
      <c r="E112" s="23">
        <f>'Рейтинговая таблица организаций'!S114</f>
        <v>100</v>
      </c>
      <c r="F112" s="27">
        <f>'Рейтинговая таблица организаций'!T114</f>
        <v>100</v>
      </c>
      <c r="G112" s="23">
        <f>'Рейтинговая таблица организаций'!Z114</f>
        <v>100</v>
      </c>
      <c r="H112" s="23">
        <f>'Рейтинговая таблица организаций'!AB114</f>
        <v>96</v>
      </c>
      <c r="I112" s="27">
        <f>'Рейтинговая таблица организаций'!AC114</f>
        <v>98</v>
      </c>
      <c r="J112" s="23">
        <f>'Рейтинговая таблица организаций'!AH114</f>
        <v>0</v>
      </c>
      <c r="K112" s="24">
        <f>'Рейтинговая таблица организаций'!AI114</f>
        <v>80</v>
      </c>
      <c r="L112" s="24">
        <f>'Рейтинговая таблица организаций'!AJ114</f>
        <v>100</v>
      </c>
      <c r="M112" s="27">
        <f>'Рейтинговая таблица организаций'!AK114</f>
        <v>62</v>
      </c>
      <c r="N112" s="23">
        <f>'Рейтинговая таблица организаций'!AR114</f>
        <v>100</v>
      </c>
      <c r="O112" s="23">
        <f>'Рейтинговая таблица организаций'!AS114</f>
        <v>100</v>
      </c>
      <c r="P112" s="23">
        <f>'Рейтинговая таблица организаций'!AT114</f>
        <v>100</v>
      </c>
      <c r="Q112" s="27">
        <f>'Рейтинговая таблица организаций'!AU114</f>
        <v>100</v>
      </c>
      <c r="R112" s="23">
        <f>'Рейтинговая таблица организаций'!BB114</f>
        <v>100</v>
      </c>
      <c r="S112" s="23">
        <f>'Рейтинговая таблица организаций'!BC114</f>
        <v>96</v>
      </c>
      <c r="T112" s="23">
        <f>'Рейтинговая таблица организаций'!BD114</f>
        <v>100</v>
      </c>
      <c r="U112" s="27">
        <f>'Рейтинговая таблица организаций'!BE114</f>
        <v>99.2</v>
      </c>
      <c r="V112" s="28">
        <f>'Рейтинговая таблица организаций'!BF114</f>
        <v>91.84</v>
      </c>
    </row>
    <row r="113" spans="1:22">
      <c r="A113" s="25">
        <f>'бланки '!D117</f>
        <v>112</v>
      </c>
      <c r="B113" s="25" t="str">
        <f>'Рейтинговая таблица организаций'!B115</f>
        <v>Бюджетное общеобразовательное учреждение Троснянского района Орловской области «Муравльская средняя общеобразовательная школа»</v>
      </c>
      <c r="C113" s="23">
        <f>'Рейтинговая таблица организаций'!Q115</f>
        <v>87</v>
      </c>
      <c r="D113" s="23">
        <f>'Рейтинговая таблица организаций'!R115</f>
        <v>100</v>
      </c>
      <c r="E113" s="23">
        <f>'Рейтинговая таблица организаций'!S115</f>
        <v>99</v>
      </c>
      <c r="F113" s="27">
        <f>'Рейтинговая таблица организаций'!T115</f>
        <v>95.7</v>
      </c>
      <c r="G113" s="23">
        <f>'Рейтинговая таблица организаций'!Z115</f>
        <v>100</v>
      </c>
      <c r="H113" s="23">
        <f>'Рейтинговая таблица организаций'!AB115</f>
        <v>98</v>
      </c>
      <c r="I113" s="27">
        <f>'Рейтинговая таблица организаций'!AC115</f>
        <v>99</v>
      </c>
      <c r="J113" s="23">
        <f>'Рейтинговая таблица организаций'!AH115</f>
        <v>20</v>
      </c>
      <c r="K113" s="24">
        <f>'Рейтинговая таблица организаций'!AI115</f>
        <v>80</v>
      </c>
      <c r="L113" s="24">
        <f>'Рейтинговая таблица организаций'!AJ115</f>
        <v>100</v>
      </c>
      <c r="M113" s="27">
        <f>'Рейтинговая таблица организаций'!AK115</f>
        <v>68</v>
      </c>
      <c r="N113" s="23">
        <f>'Рейтинговая таблица организаций'!AR115</f>
        <v>100</v>
      </c>
      <c r="O113" s="23">
        <f>'Рейтинговая таблица организаций'!AS115</f>
        <v>98</v>
      </c>
      <c r="P113" s="23">
        <f>'Рейтинговая таблица организаций'!AT115</f>
        <v>98</v>
      </c>
      <c r="Q113" s="27">
        <f>'Рейтинговая таблица организаций'!AU115</f>
        <v>98.8</v>
      </c>
      <c r="R113" s="23">
        <f>'Рейтинговая таблица организаций'!BB115</f>
        <v>100</v>
      </c>
      <c r="S113" s="23">
        <f>'Рейтинговая таблица организаций'!BC115</f>
        <v>100</v>
      </c>
      <c r="T113" s="23">
        <f>'Рейтинговая таблица организаций'!BD115</f>
        <v>100</v>
      </c>
      <c r="U113" s="27">
        <f>'Рейтинговая таблица организаций'!BE115</f>
        <v>100</v>
      </c>
      <c r="V113" s="28">
        <f>'Рейтинговая таблица организаций'!BF115</f>
        <v>92.3</v>
      </c>
    </row>
    <row r="114" spans="1:22">
      <c r="A114" s="25">
        <f>'бланки '!D118</f>
        <v>113</v>
      </c>
      <c r="B114" s="25" t="str">
        <f>'Рейтинговая таблица организаций'!B116</f>
        <v>Бюджетное общеобразовательное учреждение Троснянского района Орловской области «Сомовская основная общеобразовательная школа»</v>
      </c>
      <c r="C114" s="23">
        <f>'Рейтинговая таблица организаций'!Q116</f>
        <v>93</v>
      </c>
      <c r="D114" s="23">
        <f>'Рейтинговая таблица организаций'!R116</f>
        <v>100</v>
      </c>
      <c r="E114" s="23">
        <f>'Рейтинговая таблица организаций'!S116</f>
        <v>100</v>
      </c>
      <c r="F114" s="27">
        <f>'Рейтинговая таблица организаций'!T116</f>
        <v>97.9</v>
      </c>
      <c r="G114" s="23">
        <f>'Рейтинговая таблица организаций'!Z116</f>
        <v>100</v>
      </c>
      <c r="H114" s="23">
        <f>'Рейтинговая таблица организаций'!AB116</f>
        <v>100</v>
      </c>
      <c r="I114" s="27">
        <f>'Рейтинговая таблица организаций'!AC116</f>
        <v>100</v>
      </c>
      <c r="J114" s="23">
        <f>'Рейтинговая таблица организаций'!AH116</f>
        <v>0</v>
      </c>
      <c r="K114" s="24">
        <f>'Рейтинговая таблица организаций'!AI116</f>
        <v>80</v>
      </c>
      <c r="L114" s="24">
        <f>'Рейтинговая таблица организаций'!AJ116</f>
        <v>100</v>
      </c>
      <c r="M114" s="27">
        <f>'Рейтинговая таблица организаций'!AK116</f>
        <v>62</v>
      </c>
      <c r="N114" s="23">
        <f>'Рейтинговая таблица организаций'!AR116</f>
        <v>100</v>
      </c>
      <c r="O114" s="23">
        <f>'Рейтинговая таблица организаций'!AS116</f>
        <v>100</v>
      </c>
      <c r="P114" s="23">
        <f>'Рейтинговая таблица организаций'!AT116</f>
        <v>100</v>
      </c>
      <c r="Q114" s="27">
        <f>'Рейтинговая таблица организаций'!AU116</f>
        <v>100</v>
      </c>
      <c r="R114" s="23">
        <f>'Рейтинговая таблица организаций'!BB116</f>
        <v>100</v>
      </c>
      <c r="S114" s="23">
        <f>'Рейтинговая таблица организаций'!BC116</f>
        <v>100</v>
      </c>
      <c r="T114" s="23">
        <f>'Рейтинговая таблица организаций'!BD116</f>
        <v>100</v>
      </c>
      <c r="U114" s="27">
        <f>'Рейтинговая таблица организаций'!BE116</f>
        <v>100</v>
      </c>
      <c r="V114" s="28">
        <f>'Рейтинговая таблица организаций'!BF116</f>
        <v>91.97999999999999</v>
      </c>
    </row>
    <row r="115" spans="1:22">
      <c r="A115" s="25">
        <f>'бланки '!D119</f>
        <v>114</v>
      </c>
      <c r="B115" s="25" t="str">
        <f>'Рейтинговая таблица организаций'!B117</f>
        <v>Бюджетное общеобразовательное учреждение Троснянского района Орловской области «Ломовецкая средняя общеобразовательная школа»</v>
      </c>
      <c r="C115" s="23">
        <f>'Рейтинговая таблица организаций'!Q117</f>
        <v>88</v>
      </c>
      <c r="D115" s="23">
        <f>'Рейтинговая таблица организаций'!R117</f>
        <v>100</v>
      </c>
      <c r="E115" s="23">
        <f>'Рейтинговая таблица организаций'!S117</f>
        <v>100</v>
      </c>
      <c r="F115" s="27">
        <f>'Рейтинговая таблица организаций'!T117</f>
        <v>96.4</v>
      </c>
      <c r="G115" s="23">
        <f>'Рейтинговая таблица организаций'!Z117</f>
        <v>100</v>
      </c>
      <c r="H115" s="23">
        <f>'Рейтинговая таблица организаций'!AB117</f>
        <v>100</v>
      </c>
      <c r="I115" s="27">
        <f>'Рейтинговая таблица организаций'!AC117</f>
        <v>100</v>
      </c>
      <c r="J115" s="23">
        <f>'Рейтинговая таблица организаций'!AH117</f>
        <v>60</v>
      </c>
      <c r="K115" s="24">
        <f>'Рейтинговая таблица организаций'!AI117</f>
        <v>80</v>
      </c>
      <c r="L115" s="24">
        <f>'Рейтинговая таблица организаций'!AJ117</f>
        <v>100</v>
      </c>
      <c r="M115" s="27">
        <f>'Рейтинговая таблица организаций'!AK117</f>
        <v>80</v>
      </c>
      <c r="N115" s="23">
        <f>'Рейтинговая таблица организаций'!AR117</f>
        <v>100</v>
      </c>
      <c r="O115" s="23">
        <f>'Рейтинговая таблица организаций'!AS117</f>
        <v>100</v>
      </c>
      <c r="P115" s="23">
        <f>'Рейтинговая таблица организаций'!AT117</f>
        <v>100</v>
      </c>
      <c r="Q115" s="27">
        <f>'Рейтинговая таблица организаций'!AU117</f>
        <v>100</v>
      </c>
      <c r="R115" s="23">
        <f>'Рейтинговая таблица организаций'!BB117</f>
        <v>100</v>
      </c>
      <c r="S115" s="23">
        <f>'Рейтинговая таблица организаций'!BC117</f>
        <v>100</v>
      </c>
      <c r="T115" s="23">
        <f>'Рейтинговая таблица организаций'!BD117</f>
        <v>100</v>
      </c>
      <c r="U115" s="27">
        <f>'Рейтинговая таблица организаций'!BE117</f>
        <v>100</v>
      </c>
      <c r="V115" s="28">
        <f>'Рейтинговая таблица организаций'!BF117</f>
        <v>95.28</v>
      </c>
    </row>
    <row r="116" spans="1:22">
      <c r="A116" s="25">
        <f>'бланки '!D120</f>
        <v>115</v>
      </c>
      <c r="B116" s="25" t="str">
        <f>'Рейтинговая таблица организаций'!B118</f>
        <v>Бюджетное общеобразовательное учреждение Троснянского района Орловской области «Воронецкая средняя общеобразовательная школа»</v>
      </c>
      <c r="C116" s="23">
        <f>'Рейтинговая таблица организаций'!Q118</f>
        <v>99</v>
      </c>
      <c r="D116" s="23">
        <f>'Рейтинговая таблица организаций'!R118</f>
        <v>100</v>
      </c>
      <c r="E116" s="23">
        <f>'Рейтинговая таблица организаций'!S118</f>
        <v>100</v>
      </c>
      <c r="F116" s="27">
        <f>'Рейтинговая таблица организаций'!T118</f>
        <v>99.7</v>
      </c>
      <c r="G116" s="23">
        <f>'Рейтинговая таблица организаций'!Z118</f>
        <v>100</v>
      </c>
      <c r="H116" s="23">
        <f>'Рейтинговая таблица организаций'!AB118</f>
        <v>100</v>
      </c>
      <c r="I116" s="27">
        <f>'Рейтинговая таблица организаций'!AC118</f>
        <v>100</v>
      </c>
      <c r="J116" s="23">
        <f>'Рейтинговая таблица организаций'!AH118</f>
        <v>60</v>
      </c>
      <c r="K116" s="24">
        <f>'Рейтинговая таблица организаций'!AI118</f>
        <v>100</v>
      </c>
      <c r="L116" s="24">
        <f>'Рейтинговая таблица организаций'!AJ118</f>
        <v>100</v>
      </c>
      <c r="M116" s="27">
        <f>'Рейтинговая таблица организаций'!AK118</f>
        <v>88</v>
      </c>
      <c r="N116" s="23">
        <f>'Рейтинговая таблица организаций'!AR118</f>
        <v>100</v>
      </c>
      <c r="O116" s="23">
        <f>'Рейтинговая таблица организаций'!AS118</f>
        <v>100</v>
      </c>
      <c r="P116" s="23">
        <f>'Рейтинговая таблица организаций'!AT118</f>
        <v>100</v>
      </c>
      <c r="Q116" s="27">
        <f>'Рейтинговая таблица организаций'!AU118</f>
        <v>100</v>
      </c>
      <c r="R116" s="23">
        <f>'Рейтинговая таблица организаций'!BB118</f>
        <v>100</v>
      </c>
      <c r="S116" s="23">
        <f>'Рейтинговая таблица организаций'!BC118</f>
        <v>100</v>
      </c>
      <c r="T116" s="23">
        <f>'Рейтинговая таблица организаций'!BD118</f>
        <v>100</v>
      </c>
      <c r="U116" s="27">
        <f>'Рейтинговая таблица организаций'!BE118</f>
        <v>100</v>
      </c>
      <c r="V116" s="28">
        <f>'Рейтинговая таблица организаций'!BF118</f>
        <v>97.539999999999992</v>
      </c>
    </row>
    <row r="117" spans="1:22">
      <c r="A117" s="25">
        <f>'бланки '!D121</f>
        <v>116</v>
      </c>
      <c r="B117" s="25" t="str">
        <f>'Рейтинговая таблица организаций'!B119</f>
        <v>Бюджетное общеобразовательное учреждение Троснянского района Орловской области «Никольская средняя общеобразовательная школа»</v>
      </c>
      <c r="C117" s="23">
        <f>'Рейтинговая таблица организаций'!Q119</f>
        <v>96</v>
      </c>
      <c r="D117" s="23">
        <f>'Рейтинговая таблица организаций'!R119</f>
        <v>90</v>
      </c>
      <c r="E117" s="23">
        <f>'Рейтинговая таблица организаций'!S119</f>
        <v>99</v>
      </c>
      <c r="F117" s="27">
        <f>'Рейтинговая таблица организаций'!T119</f>
        <v>95.4</v>
      </c>
      <c r="G117" s="23">
        <f>'Рейтинговая таблица организаций'!Z119</f>
        <v>100</v>
      </c>
      <c r="H117" s="23">
        <f>'Рейтинговая таблица организаций'!AB119</f>
        <v>98</v>
      </c>
      <c r="I117" s="27">
        <f>'Рейтинговая таблица организаций'!AC119</f>
        <v>99</v>
      </c>
      <c r="J117" s="23">
        <f>'Рейтинговая таблица организаций'!AH119</f>
        <v>20</v>
      </c>
      <c r="K117" s="24">
        <f>'Рейтинговая таблица организаций'!AI119</f>
        <v>100</v>
      </c>
      <c r="L117" s="24">
        <f>'Рейтинговая таблица организаций'!AJ119</f>
        <v>100</v>
      </c>
      <c r="M117" s="27">
        <f>'Рейтинговая таблица организаций'!AK119</f>
        <v>76</v>
      </c>
      <c r="N117" s="23">
        <f>'Рейтинговая таблица организаций'!AR119</f>
        <v>100</v>
      </c>
      <c r="O117" s="23">
        <f>'Рейтинговая таблица организаций'!AS119</f>
        <v>100</v>
      </c>
      <c r="P117" s="23">
        <f>'Рейтинговая таблица организаций'!AT119</f>
        <v>100</v>
      </c>
      <c r="Q117" s="27">
        <f>'Рейтинговая таблица организаций'!AU119</f>
        <v>100</v>
      </c>
      <c r="R117" s="23">
        <f>'Рейтинговая таблица организаций'!BB119</f>
        <v>100</v>
      </c>
      <c r="S117" s="23">
        <f>'Рейтинговая таблица организаций'!BC119</f>
        <v>100</v>
      </c>
      <c r="T117" s="23">
        <f>'Рейтинговая таблица организаций'!BD119</f>
        <v>100</v>
      </c>
      <c r="U117" s="27">
        <f>'Рейтинговая таблица организаций'!BE119</f>
        <v>100</v>
      </c>
      <c r="V117" s="28">
        <f>'Рейтинговая таблица организаций'!BF119</f>
        <v>94.08</v>
      </c>
    </row>
    <row r="118" spans="1:22">
      <c r="A118" s="25">
        <f>'бланки '!D122</f>
        <v>117</v>
      </c>
      <c r="B118" s="25" t="str">
        <f>'Рейтинговая таблица организаций'!B120</f>
        <v>Муниципальное бюджетное общеобразовательное учреждение «Малоархангельская средняя общеобразовательная школа № 2»</v>
      </c>
      <c r="C118" s="23">
        <f>'Рейтинговая таблица организаций'!Q120</f>
        <v>97</v>
      </c>
      <c r="D118" s="23">
        <f>'Рейтинговая таблица организаций'!R120</f>
        <v>100</v>
      </c>
      <c r="E118" s="23">
        <f>'Рейтинговая таблица организаций'!S120</f>
        <v>100</v>
      </c>
      <c r="F118" s="27">
        <f>'Рейтинговая таблица организаций'!T120</f>
        <v>99.1</v>
      </c>
      <c r="G118" s="23">
        <f>'Рейтинговая таблица организаций'!Z120</f>
        <v>100</v>
      </c>
      <c r="H118" s="23">
        <f>'Рейтинговая таблица организаций'!AB120</f>
        <v>98</v>
      </c>
      <c r="I118" s="27">
        <f>'Рейтинговая таблица организаций'!AC120</f>
        <v>99</v>
      </c>
      <c r="J118" s="23">
        <f>'Рейтинговая таблица организаций'!AH120</f>
        <v>0</v>
      </c>
      <c r="K118" s="24">
        <f>'Рейтинговая таблица организаций'!AI120</f>
        <v>60</v>
      </c>
      <c r="L118" s="24">
        <f>'Рейтинговая таблица организаций'!AJ120</f>
        <v>100</v>
      </c>
      <c r="M118" s="27">
        <f>'Рейтинговая таблица организаций'!AK120</f>
        <v>54</v>
      </c>
      <c r="N118" s="23">
        <f>'Рейтинговая таблица организаций'!AR120</f>
        <v>100</v>
      </c>
      <c r="O118" s="23">
        <f>'Рейтинговая таблица организаций'!AS120</f>
        <v>100</v>
      </c>
      <c r="P118" s="23">
        <f>'Рейтинговая таблица организаций'!AT120</f>
        <v>100</v>
      </c>
      <c r="Q118" s="27">
        <f>'Рейтинговая таблица организаций'!AU120</f>
        <v>100</v>
      </c>
      <c r="R118" s="23">
        <f>'Рейтинговая таблица организаций'!BB120</f>
        <v>100</v>
      </c>
      <c r="S118" s="23">
        <f>'Рейтинговая таблица организаций'!BC120</f>
        <v>100</v>
      </c>
      <c r="T118" s="23">
        <f>'Рейтинговая таблица организаций'!BD120</f>
        <v>100</v>
      </c>
      <c r="U118" s="27">
        <f>'Рейтинговая таблица организаций'!BE120</f>
        <v>100</v>
      </c>
      <c r="V118" s="28">
        <f>'Рейтинговая таблица организаций'!BF120</f>
        <v>90.42</v>
      </c>
    </row>
    <row r="119" spans="1:22">
      <c r="A119" s="25">
        <f>'бланки '!D123</f>
        <v>118</v>
      </c>
      <c r="B119" s="25" t="str">
        <f>'Рейтинговая таблица организаций'!B121</f>
        <v>Муниципальное бюджетное общеобразовательное учреждение «Малоархангельская средняя общеобразовательная школа № 1»</v>
      </c>
      <c r="C119" s="23">
        <f>'Рейтинговая таблица организаций'!Q121</f>
        <v>96</v>
      </c>
      <c r="D119" s="23">
        <f>'Рейтинговая таблица организаций'!R121</f>
        <v>100</v>
      </c>
      <c r="E119" s="23">
        <f>'Рейтинговая таблица организаций'!S121</f>
        <v>99</v>
      </c>
      <c r="F119" s="27">
        <f>'Рейтинговая таблица организаций'!T121</f>
        <v>98.4</v>
      </c>
      <c r="G119" s="23">
        <f>'Рейтинговая таблица организаций'!Z121</f>
        <v>100</v>
      </c>
      <c r="H119" s="23">
        <f>'Рейтинговая таблица организаций'!AB121</f>
        <v>99</v>
      </c>
      <c r="I119" s="27">
        <f>'Рейтинговая таблица организаций'!AC121</f>
        <v>99.5</v>
      </c>
      <c r="J119" s="23">
        <f>'Рейтинговая таблица организаций'!AH121</f>
        <v>80</v>
      </c>
      <c r="K119" s="24">
        <f>'Рейтинговая таблица организаций'!AI121</f>
        <v>100</v>
      </c>
      <c r="L119" s="24">
        <f>'Рейтинговая таблица организаций'!AJ121</f>
        <v>87</v>
      </c>
      <c r="M119" s="27">
        <f>'Рейтинговая таблица организаций'!AK121</f>
        <v>90.1</v>
      </c>
      <c r="N119" s="23">
        <f>'Рейтинговая таблица организаций'!AR121</f>
        <v>99</v>
      </c>
      <c r="O119" s="23">
        <f>'Рейтинговая таблица организаций'!AS121</f>
        <v>98</v>
      </c>
      <c r="P119" s="23">
        <f>'Рейтинговая таблица организаций'!AT121</f>
        <v>98</v>
      </c>
      <c r="Q119" s="27">
        <f>'Рейтинговая таблица организаций'!AU121</f>
        <v>98.4</v>
      </c>
      <c r="R119" s="23">
        <f>'Рейтинговая таблица организаций'!BB121</f>
        <v>96</v>
      </c>
      <c r="S119" s="23">
        <f>'Рейтинговая таблица организаций'!BC121</f>
        <v>96</v>
      </c>
      <c r="T119" s="23">
        <f>'Рейтинговая таблица организаций'!BD121</f>
        <v>96</v>
      </c>
      <c r="U119" s="27">
        <f>'Рейтинговая таблица организаций'!BE121</f>
        <v>96</v>
      </c>
      <c r="V119" s="28">
        <f>'Рейтинговая таблица организаций'!BF121</f>
        <v>96.47999999999999</v>
      </c>
    </row>
    <row r="120" spans="1:22">
      <c r="A120" s="25">
        <f>'бланки '!D124</f>
        <v>119</v>
      </c>
      <c r="B120" s="25" t="str">
        <f>'Рейтинговая таблица организаций'!B122</f>
        <v>Муниципальное бюджетное общеобразовательное учреждение Малоархангельского района «Совхозская средняя общеобразовательная школа»</v>
      </c>
      <c r="C120" s="23">
        <f>'Рейтинговая таблица организаций'!Q122</f>
        <v>96</v>
      </c>
      <c r="D120" s="23">
        <f>'Рейтинговая таблица организаций'!R122</f>
        <v>100</v>
      </c>
      <c r="E120" s="23">
        <f>'Рейтинговая таблица организаций'!S122</f>
        <v>99</v>
      </c>
      <c r="F120" s="27">
        <f>'Рейтинговая таблица организаций'!T122</f>
        <v>98.4</v>
      </c>
      <c r="G120" s="23">
        <f>'Рейтинговая таблица организаций'!Z122</f>
        <v>100</v>
      </c>
      <c r="H120" s="23">
        <f>'Рейтинговая таблица организаций'!AB122</f>
        <v>98</v>
      </c>
      <c r="I120" s="27">
        <f>'Рейтинговая таблица организаций'!AC122</f>
        <v>99</v>
      </c>
      <c r="J120" s="23">
        <f>'Рейтинговая таблица организаций'!AH122</f>
        <v>0</v>
      </c>
      <c r="K120" s="24">
        <f>'Рейтинговая таблица организаций'!AI122</f>
        <v>60</v>
      </c>
      <c r="L120" s="24">
        <f>'Рейтинговая таблица организаций'!AJ122</f>
        <v>86</v>
      </c>
      <c r="M120" s="27">
        <f>'Рейтинговая таблица организаций'!AK122</f>
        <v>49.8</v>
      </c>
      <c r="N120" s="23">
        <f>'Рейтинговая таблица организаций'!AR122</f>
        <v>96</v>
      </c>
      <c r="O120" s="23">
        <f>'Рейтинговая таблица организаций'!AS122</f>
        <v>100</v>
      </c>
      <c r="P120" s="23">
        <f>'Рейтинговая таблица организаций'!AT122</f>
        <v>98</v>
      </c>
      <c r="Q120" s="27">
        <f>'Рейтинговая таблица организаций'!AU122</f>
        <v>98</v>
      </c>
      <c r="R120" s="23">
        <f>'Рейтинговая таблица организаций'!BB122</f>
        <v>98</v>
      </c>
      <c r="S120" s="23">
        <f>'Рейтинговая таблица организаций'!BC122</f>
        <v>97</v>
      </c>
      <c r="T120" s="23">
        <f>'Рейтинговая таблица организаций'!BD122</f>
        <v>98</v>
      </c>
      <c r="U120" s="27">
        <f>'Рейтинговая таблица организаций'!BE122</f>
        <v>97.8</v>
      </c>
      <c r="V120" s="28">
        <f>'Рейтинговая таблица организаций'!BF122</f>
        <v>88.6</v>
      </c>
    </row>
    <row r="121" spans="1:22">
      <c r="A121" s="25">
        <f>'бланки '!D125</f>
        <v>120</v>
      </c>
      <c r="B121" s="25" t="str">
        <f>'Рейтинговая таблица организаций'!B123</f>
        <v>Муниципальное бюджетное общеобразовательное учреждение Малоархангельского района «Луковская средняя общеобразовательная школа»</v>
      </c>
      <c r="C121" s="23">
        <f>'Рейтинговая таблица организаций'!Q123</f>
        <v>97</v>
      </c>
      <c r="D121" s="23">
        <f>'Рейтинговая таблица организаций'!R123</f>
        <v>100</v>
      </c>
      <c r="E121" s="23">
        <f>'Рейтинговая таблица организаций'!S123</f>
        <v>97</v>
      </c>
      <c r="F121" s="27">
        <f>'Рейтинговая таблица организаций'!T123</f>
        <v>97.9</v>
      </c>
      <c r="G121" s="23">
        <f>'Рейтинговая таблица организаций'!Z123</f>
        <v>100</v>
      </c>
      <c r="H121" s="23">
        <f>'Рейтинговая таблица организаций'!AB123</f>
        <v>98</v>
      </c>
      <c r="I121" s="27">
        <f>'Рейтинговая таблица организаций'!AC123</f>
        <v>99</v>
      </c>
      <c r="J121" s="23">
        <f>'Рейтинговая таблица организаций'!AH123</f>
        <v>60</v>
      </c>
      <c r="K121" s="24">
        <f>'Рейтинговая таблица организаций'!AI123</f>
        <v>100</v>
      </c>
      <c r="L121" s="24">
        <f>'Рейтинговая таблица организаций'!AJ123</f>
        <v>100</v>
      </c>
      <c r="M121" s="27">
        <f>'Рейтинговая таблица организаций'!AK123</f>
        <v>88</v>
      </c>
      <c r="N121" s="23">
        <f>'Рейтинговая таблица организаций'!AR123</f>
        <v>100</v>
      </c>
      <c r="O121" s="23">
        <f>'Рейтинговая таблица организаций'!AS123</f>
        <v>98</v>
      </c>
      <c r="P121" s="23">
        <f>'Рейтинговая таблица организаций'!AT123</f>
        <v>100</v>
      </c>
      <c r="Q121" s="27">
        <f>'Рейтинговая таблица организаций'!AU123</f>
        <v>99.2</v>
      </c>
      <c r="R121" s="23">
        <f>'Рейтинговая таблица организаций'!BB123</f>
        <v>100</v>
      </c>
      <c r="S121" s="23">
        <f>'Рейтинговая таблица организаций'!BC123</f>
        <v>98</v>
      </c>
      <c r="T121" s="23">
        <f>'Рейтинговая таблица организаций'!BD123</f>
        <v>100</v>
      </c>
      <c r="U121" s="27">
        <f>'Рейтинговая таблица организаций'!BE123</f>
        <v>99.6</v>
      </c>
      <c r="V121" s="28">
        <f>'Рейтинговая таблица организаций'!BF123</f>
        <v>96.739999999999981</v>
      </c>
    </row>
    <row r="122" spans="1:22">
      <c r="A122" s="25">
        <f>'бланки '!D126</f>
        <v>121</v>
      </c>
      <c r="B122" s="25" t="str">
        <f>'Рейтинговая таблица организаций'!B124</f>
        <v>Муниципальное бюджетное общеобразовательное учреждение Малоархангельского района «Каменская средняя общеобразовательная школа»</v>
      </c>
      <c r="C122" s="23">
        <f>'Рейтинговая таблица организаций'!Q124</f>
        <v>88</v>
      </c>
      <c r="D122" s="23">
        <f>'Рейтинговая таблица организаций'!R124</f>
        <v>100</v>
      </c>
      <c r="E122" s="23">
        <f>'Рейтинговая таблица организаций'!S124</f>
        <v>100</v>
      </c>
      <c r="F122" s="27">
        <f>'Рейтинговая таблица организаций'!T124</f>
        <v>96.4</v>
      </c>
      <c r="G122" s="23">
        <f>'Рейтинговая таблица организаций'!Z124</f>
        <v>100</v>
      </c>
      <c r="H122" s="23">
        <f>'Рейтинговая таблица организаций'!AB124</f>
        <v>100</v>
      </c>
      <c r="I122" s="27">
        <f>'Рейтинговая таблица организаций'!AC124</f>
        <v>100</v>
      </c>
      <c r="J122" s="23">
        <f>'Рейтинговая таблица организаций'!AH124</f>
        <v>0</v>
      </c>
      <c r="K122" s="24">
        <f>'Рейтинговая таблица организаций'!AI124</f>
        <v>60</v>
      </c>
      <c r="L122" s="24">
        <f>'Рейтинговая таблица организаций'!AJ124</f>
        <v>86</v>
      </c>
      <c r="M122" s="27">
        <f>'Рейтинговая таблица организаций'!AK124</f>
        <v>49.8</v>
      </c>
      <c r="N122" s="23">
        <f>'Рейтинговая таблица организаций'!AR124</f>
        <v>96</v>
      </c>
      <c r="O122" s="23">
        <f>'Рейтинговая таблица организаций'!AS124</f>
        <v>96</v>
      </c>
      <c r="P122" s="23">
        <f>'Рейтинговая таблица организаций'!AT124</f>
        <v>100</v>
      </c>
      <c r="Q122" s="27">
        <f>'Рейтинговая таблица организаций'!AU124</f>
        <v>96.8</v>
      </c>
      <c r="R122" s="23">
        <f>'Рейтинговая таблица организаций'!BB124</f>
        <v>100</v>
      </c>
      <c r="S122" s="23">
        <f>'Рейтинговая таблица организаций'!BC124</f>
        <v>96</v>
      </c>
      <c r="T122" s="23">
        <f>'Рейтинговая таблица организаций'!BD124</f>
        <v>96</v>
      </c>
      <c r="U122" s="27">
        <f>'Рейтинговая таблица организаций'!BE124</f>
        <v>97.2</v>
      </c>
      <c r="V122" s="28">
        <f>'Рейтинговая таблица организаций'!BF124</f>
        <v>88.039999999999992</v>
      </c>
    </row>
    <row r="123" spans="1:22">
      <c r="A123" s="25">
        <f>'бланки '!D127</f>
        <v>122</v>
      </c>
      <c r="B123" s="25" t="str">
        <f>'Рейтинговая таблица организаций'!B125</f>
        <v>Муниципальное бюджетное общеобразовательное учреждение Малоархангельского района «Костинская основная общеобразовательная школа»</v>
      </c>
      <c r="C123" s="23">
        <f>'Рейтинговая таблица организаций'!Q125</f>
        <v>94</v>
      </c>
      <c r="D123" s="23">
        <f>'Рейтинговая таблица организаций'!R125</f>
        <v>100</v>
      </c>
      <c r="E123" s="23">
        <f>'Рейтинговая таблица организаций'!S125</f>
        <v>100</v>
      </c>
      <c r="F123" s="27">
        <f>'Рейтинговая таблица организаций'!T125</f>
        <v>98.2</v>
      </c>
      <c r="G123" s="23">
        <f>'Рейтинговая таблица организаций'!Z125</f>
        <v>100</v>
      </c>
      <c r="H123" s="23">
        <f>'Рейтинговая таблица организаций'!AB125</f>
        <v>100</v>
      </c>
      <c r="I123" s="27">
        <f>'Рейтинговая таблица организаций'!AC125</f>
        <v>100</v>
      </c>
      <c r="J123" s="23">
        <f>'Рейтинговая таблица организаций'!AH125</f>
        <v>0</v>
      </c>
      <c r="K123" s="24">
        <f>'Рейтинговая таблица организаций'!AI125</f>
        <v>40</v>
      </c>
      <c r="L123" s="24">
        <f>'Рейтинговая таблица организаций'!AJ125</f>
        <v>100</v>
      </c>
      <c r="M123" s="27">
        <f>'Рейтинговая таблица организаций'!AK125</f>
        <v>46</v>
      </c>
      <c r="N123" s="23">
        <f>'Рейтинговая таблица организаций'!AR125</f>
        <v>100</v>
      </c>
      <c r="O123" s="23">
        <f>'Рейтинговая таблица организаций'!AS125</f>
        <v>100</v>
      </c>
      <c r="P123" s="23">
        <f>'Рейтинговая таблица организаций'!AT125</f>
        <v>100</v>
      </c>
      <c r="Q123" s="27">
        <f>'Рейтинговая таблица организаций'!AU125</f>
        <v>100</v>
      </c>
      <c r="R123" s="23">
        <f>'Рейтинговая таблица организаций'!BB125</f>
        <v>100</v>
      </c>
      <c r="S123" s="23">
        <f>'Рейтинговая таблица организаций'!BC125</f>
        <v>100</v>
      </c>
      <c r="T123" s="23">
        <f>'Рейтинговая таблица организаций'!BD125</f>
        <v>100</v>
      </c>
      <c r="U123" s="27">
        <f>'Рейтинговая таблица организаций'!BE125</f>
        <v>100</v>
      </c>
      <c r="V123" s="28">
        <f>'Рейтинговая таблица организаций'!BF125</f>
        <v>88.84</v>
      </c>
    </row>
    <row r="124" spans="1:22">
      <c r="A124" s="25">
        <f>'бланки '!D128</f>
        <v>123</v>
      </c>
      <c r="B124" s="25" t="str">
        <f>'Рейтинговая таблица организаций'!B126</f>
        <v>Муниципальное бюджетное общеобразовательное учреждение Малоархангельского района «Губкинская средняя общеобразовательная школа»</v>
      </c>
      <c r="C124" s="23">
        <f>'Рейтинговая таблица организаций'!Q126</f>
        <v>89</v>
      </c>
      <c r="D124" s="23">
        <f>'Рейтинговая таблица организаций'!R126</f>
        <v>100</v>
      </c>
      <c r="E124" s="23">
        <f>'Рейтинговая таблица организаций'!S126</f>
        <v>100</v>
      </c>
      <c r="F124" s="27">
        <f>'Рейтинговая таблица организаций'!T126</f>
        <v>96.7</v>
      </c>
      <c r="G124" s="23">
        <f>'Рейтинговая таблица организаций'!Z126</f>
        <v>100</v>
      </c>
      <c r="H124" s="23">
        <f>'Рейтинговая таблица организаций'!AB126</f>
        <v>100</v>
      </c>
      <c r="I124" s="27">
        <f>'Рейтинговая таблица организаций'!AC126</f>
        <v>100</v>
      </c>
      <c r="J124" s="23">
        <f>'Рейтинговая таблица организаций'!AH126</f>
        <v>20</v>
      </c>
      <c r="K124" s="24">
        <f>'Рейтинговая таблица организаций'!AI126</f>
        <v>60</v>
      </c>
      <c r="L124" s="24">
        <f>'Рейтинговая таблица организаций'!AJ126</f>
        <v>100</v>
      </c>
      <c r="M124" s="27">
        <f>'Рейтинговая таблица организаций'!AK126</f>
        <v>60</v>
      </c>
      <c r="N124" s="23">
        <f>'Рейтинговая таблица организаций'!AR126</f>
        <v>100</v>
      </c>
      <c r="O124" s="23">
        <f>'Рейтинговая таблица организаций'!AS126</f>
        <v>100</v>
      </c>
      <c r="P124" s="23">
        <f>'Рейтинговая таблица организаций'!AT126</f>
        <v>100</v>
      </c>
      <c r="Q124" s="27">
        <f>'Рейтинговая таблица организаций'!AU126</f>
        <v>100</v>
      </c>
      <c r="R124" s="23">
        <f>'Рейтинговая таблица организаций'!BB126</f>
        <v>100</v>
      </c>
      <c r="S124" s="23">
        <f>'Рейтинговая таблица организаций'!BC126</f>
        <v>100</v>
      </c>
      <c r="T124" s="23">
        <f>'Рейтинговая таблица организаций'!BD126</f>
        <v>100</v>
      </c>
      <c r="U124" s="27">
        <f>'Рейтинговая таблица организаций'!BE126</f>
        <v>100</v>
      </c>
      <c r="V124" s="28">
        <f>'Рейтинговая таблица организаций'!BF126</f>
        <v>91.34</v>
      </c>
    </row>
    <row r="125" spans="1:22">
      <c r="A125" s="25">
        <f>'бланки '!D129</f>
        <v>124</v>
      </c>
      <c r="B125" s="25" t="str">
        <f>'Рейтинговая таблица организаций'!B127</f>
        <v>Муниципальное бюджетное общеобразовательное учреждение Малоархангельского района «Ивановская средняя общеобразовательная школа»</v>
      </c>
      <c r="C125" s="23">
        <f>'Рейтинговая таблица организаций'!Q127</f>
        <v>94</v>
      </c>
      <c r="D125" s="23">
        <f>'Рейтинговая таблица организаций'!R127</f>
        <v>100</v>
      </c>
      <c r="E125" s="23">
        <f>'Рейтинговая таблица организаций'!S127</f>
        <v>100</v>
      </c>
      <c r="F125" s="27">
        <f>'Рейтинговая таблица организаций'!T127</f>
        <v>98.2</v>
      </c>
      <c r="G125" s="23">
        <f>'Рейтинговая таблица организаций'!Z127</f>
        <v>100</v>
      </c>
      <c r="H125" s="23">
        <f>'Рейтинговая таблица организаций'!AB127</f>
        <v>96</v>
      </c>
      <c r="I125" s="27">
        <f>'Рейтинговая таблица организаций'!AC127</f>
        <v>98</v>
      </c>
      <c r="J125" s="23">
        <f>'Рейтинговая таблица организаций'!AH127</f>
        <v>20</v>
      </c>
      <c r="K125" s="24">
        <f>'Рейтинговая таблица организаций'!AI127</f>
        <v>60</v>
      </c>
      <c r="L125" s="24">
        <f>'Рейтинговая таблица организаций'!AJ127</f>
        <v>100</v>
      </c>
      <c r="M125" s="27">
        <f>'Рейтинговая таблица организаций'!AK127</f>
        <v>60</v>
      </c>
      <c r="N125" s="23">
        <f>'Рейтинговая таблица организаций'!AR127</f>
        <v>96</v>
      </c>
      <c r="O125" s="23">
        <f>'Рейтинговая таблица организаций'!AS127</f>
        <v>100</v>
      </c>
      <c r="P125" s="23">
        <f>'Рейтинговая таблица организаций'!AT127</f>
        <v>100</v>
      </c>
      <c r="Q125" s="27">
        <f>'Рейтинговая таблица организаций'!AU127</f>
        <v>98.4</v>
      </c>
      <c r="R125" s="23">
        <f>'Рейтинговая таблица организаций'!BB127</f>
        <v>100</v>
      </c>
      <c r="S125" s="23">
        <f>'Рейтинговая таблица организаций'!BC127</f>
        <v>100</v>
      </c>
      <c r="T125" s="23">
        <f>'Рейтинговая таблица организаций'!BD127</f>
        <v>100</v>
      </c>
      <c r="U125" s="27">
        <f>'Рейтинговая таблица организаций'!BE127</f>
        <v>100</v>
      </c>
      <c r="V125" s="28">
        <f>'Рейтинговая таблица организаций'!BF127</f>
        <v>90.92</v>
      </c>
    </row>
    <row r="126" spans="1:22">
      <c r="A126" s="25">
        <f>'бланки '!D130</f>
        <v>125</v>
      </c>
      <c r="B126" s="25" t="str">
        <f>'Рейтинговая таблица организаций'!B128</f>
        <v>Муниципальное бюджетное общеобразовательное учреждение Малоархангельского района «Архаровская основная общеобразовательная школа»</v>
      </c>
      <c r="C126" s="23">
        <f>'Рейтинговая таблица организаций'!Q128</f>
        <v>89</v>
      </c>
      <c r="D126" s="23">
        <f>'Рейтинговая таблица организаций'!R128</f>
        <v>90</v>
      </c>
      <c r="E126" s="23">
        <f>'Рейтинговая таблица организаций'!S128</f>
        <v>100</v>
      </c>
      <c r="F126" s="27">
        <f>'Рейтинговая таблица организаций'!T128</f>
        <v>93.7</v>
      </c>
      <c r="G126" s="23">
        <f>'Рейтинговая таблица организаций'!Z128</f>
        <v>100</v>
      </c>
      <c r="H126" s="23">
        <f>'Рейтинговая таблица организаций'!AB128</f>
        <v>96</v>
      </c>
      <c r="I126" s="27">
        <f>'Рейтинговая таблица организаций'!AC128</f>
        <v>98</v>
      </c>
      <c r="J126" s="23">
        <f>'Рейтинговая таблица организаций'!AH128</f>
        <v>0</v>
      </c>
      <c r="K126" s="24">
        <f>'Рейтинговая таблица организаций'!AI128</f>
        <v>80</v>
      </c>
      <c r="L126" s="24">
        <f>'Рейтинговая таблица организаций'!AJ128</f>
        <v>100</v>
      </c>
      <c r="M126" s="27">
        <f>'Рейтинговая таблица организаций'!AK128</f>
        <v>62</v>
      </c>
      <c r="N126" s="23">
        <f>'Рейтинговая таблица организаций'!AR128</f>
        <v>100</v>
      </c>
      <c r="O126" s="23">
        <f>'Рейтинговая таблица организаций'!AS128</f>
        <v>100</v>
      </c>
      <c r="P126" s="23">
        <f>'Рейтинговая таблица организаций'!AT128</f>
        <v>100</v>
      </c>
      <c r="Q126" s="27">
        <f>'Рейтинговая таблица организаций'!AU128</f>
        <v>100</v>
      </c>
      <c r="R126" s="23">
        <f>'Рейтинговая таблица организаций'!BB128</f>
        <v>100</v>
      </c>
      <c r="S126" s="23">
        <f>'Рейтинговая таблица организаций'!BC128</f>
        <v>100</v>
      </c>
      <c r="T126" s="23">
        <f>'Рейтинговая таблица организаций'!BD128</f>
        <v>100</v>
      </c>
      <c r="U126" s="27">
        <f>'Рейтинговая таблица организаций'!BE128</f>
        <v>100</v>
      </c>
      <c r="V126" s="28">
        <f>'Рейтинговая таблица организаций'!BF128</f>
        <v>90.74</v>
      </c>
    </row>
    <row r="127" spans="1:22">
      <c r="A127" s="25">
        <f>'бланки '!D131</f>
        <v>126</v>
      </c>
      <c r="B127" s="25" t="str">
        <f>'Рейтинговая таблица организаций'!B129</f>
        <v>Муниципальное бюджетное общеобразовательное учреждение – средняя общеобразовательная школа № 2 п. Нарышкино Урицкого района Орловской области</v>
      </c>
      <c r="C127" s="23">
        <f>'Рейтинговая таблица организаций'!Q129</f>
        <v>97</v>
      </c>
      <c r="D127" s="23">
        <f>'Рейтинговая таблица организаций'!R129</f>
        <v>90</v>
      </c>
      <c r="E127" s="23">
        <f>'Рейтинговая таблица организаций'!S129</f>
        <v>98</v>
      </c>
      <c r="F127" s="27">
        <f>'Рейтинговая таблица организаций'!T129</f>
        <v>95.3</v>
      </c>
      <c r="G127" s="23">
        <f>'Рейтинговая таблица организаций'!Z129</f>
        <v>100</v>
      </c>
      <c r="H127" s="23">
        <f>'Рейтинговая таблица организаций'!AB129</f>
        <v>99</v>
      </c>
      <c r="I127" s="27">
        <f>'Рейтинговая таблица организаций'!AC129</f>
        <v>99.5</v>
      </c>
      <c r="J127" s="23">
        <f>'Рейтинговая таблица организаций'!AH129</f>
        <v>60</v>
      </c>
      <c r="K127" s="24">
        <f>'Рейтинговая таблица организаций'!AI129</f>
        <v>60</v>
      </c>
      <c r="L127" s="24">
        <f>'Рейтинговая таблица организаций'!AJ129</f>
        <v>93</v>
      </c>
      <c r="M127" s="27">
        <f>'Рейтинговая таблица организаций'!AK129</f>
        <v>69.900000000000006</v>
      </c>
      <c r="N127" s="23">
        <f>'Рейтинговая таблица организаций'!AR129</f>
        <v>100</v>
      </c>
      <c r="O127" s="23">
        <f>'Рейтинговая таблица организаций'!AS129</f>
        <v>95</v>
      </c>
      <c r="P127" s="23">
        <f>'Рейтинговая таблица организаций'!AT129</f>
        <v>99</v>
      </c>
      <c r="Q127" s="27">
        <f>'Рейтинговая таблица организаций'!AU129</f>
        <v>97.8</v>
      </c>
      <c r="R127" s="23">
        <f>'Рейтинговая таблица организаций'!BB129</f>
        <v>98</v>
      </c>
      <c r="S127" s="23">
        <f>'Рейтинговая таблица организаций'!BC129</f>
        <v>98</v>
      </c>
      <c r="T127" s="23">
        <f>'Рейтинговая таблица организаций'!BD129</f>
        <v>100</v>
      </c>
      <c r="U127" s="27">
        <f>'Рейтинговая таблица организаций'!BE129</f>
        <v>99</v>
      </c>
      <c r="V127" s="28">
        <f>'Рейтинговая таблица организаций'!BF129</f>
        <v>92.300000000000011</v>
      </c>
    </row>
    <row r="128" spans="1:22">
      <c r="A128" s="25">
        <f>'бланки '!D132</f>
        <v>127</v>
      </c>
      <c r="B128" s="25" t="str">
        <f>'Рейтинговая таблица организаций'!B130</f>
        <v>Муниципальное бюджетное общеобразовательное учреждение «Нарышкинская средняя общеобразовательная школа № 1 имени Н. И. Зубилина» Урицкого района Орловской области</v>
      </c>
      <c r="C128" s="23">
        <f>'Рейтинговая таблица организаций'!Q130</f>
        <v>96</v>
      </c>
      <c r="D128" s="23">
        <f>'Рейтинговая таблица организаций'!R130</f>
        <v>100</v>
      </c>
      <c r="E128" s="23">
        <f>'Рейтинговая таблица организаций'!S130</f>
        <v>98</v>
      </c>
      <c r="F128" s="27">
        <f>'Рейтинговая таблица организаций'!T130</f>
        <v>98</v>
      </c>
      <c r="G128" s="23">
        <f>'Рейтинговая таблица организаций'!Z130</f>
        <v>100</v>
      </c>
      <c r="H128" s="23">
        <f>'Рейтинговая таблица организаций'!AB130</f>
        <v>99</v>
      </c>
      <c r="I128" s="27">
        <f>'Рейтинговая таблица организаций'!AC130</f>
        <v>99.5</v>
      </c>
      <c r="J128" s="23">
        <f>'Рейтинговая таблица организаций'!AH130</f>
        <v>60</v>
      </c>
      <c r="K128" s="24">
        <f>'Рейтинговая таблица организаций'!AI130</f>
        <v>100</v>
      </c>
      <c r="L128" s="24">
        <f>'Рейтинговая таблица организаций'!AJ130</f>
        <v>78</v>
      </c>
      <c r="M128" s="27">
        <f>'Рейтинговая таблица организаций'!AK130</f>
        <v>81.400000000000006</v>
      </c>
      <c r="N128" s="23">
        <f>'Рейтинговая таблица организаций'!AR130</f>
        <v>100</v>
      </c>
      <c r="O128" s="23">
        <f>'Рейтинговая таблица организаций'!AS130</f>
        <v>98</v>
      </c>
      <c r="P128" s="23">
        <f>'Рейтинговая таблица организаций'!AT130</f>
        <v>96</v>
      </c>
      <c r="Q128" s="27">
        <f>'Рейтинговая таблица организаций'!AU130</f>
        <v>98.4</v>
      </c>
      <c r="R128" s="23">
        <f>'Рейтинговая таблица организаций'!BB130</f>
        <v>99</v>
      </c>
      <c r="S128" s="23">
        <f>'Рейтинговая таблица организаций'!BC130</f>
        <v>97</v>
      </c>
      <c r="T128" s="23">
        <f>'Рейтинговая таблица организаций'!BD130</f>
        <v>96</v>
      </c>
      <c r="U128" s="27">
        <f>'Рейтинговая таблица организаций'!BE130</f>
        <v>97.1</v>
      </c>
      <c r="V128" s="28">
        <f>'Рейтинговая таблица организаций'!BF130</f>
        <v>94.88</v>
      </c>
    </row>
    <row r="129" spans="1:22">
      <c r="A129" s="25">
        <f>'бланки '!D133</f>
        <v>128</v>
      </c>
      <c r="B129" s="25" t="str">
        <f>'Рейтинговая таблица организаций'!B131</f>
        <v>Муниципальное бюджетное общеобразовательное учреждение Бунинская средняя общеобразовательная школа Урицкого района Орловской области</v>
      </c>
      <c r="C129" s="23">
        <f>'Рейтинговая таблица организаций'!Q131</f>
        <v>97</v>
      </c>
      <c r="D129" s="23">
        <f>'Рейтинговая таблица организаций'!R131</f>
        <v>100</v>
      </c>
      <c r="E129" s="23">
        <f>'Рейтинговая таблица организаций'!S131</f>
        <v>100</v>
      </c>
      <c r="F129" s="27">
        <f>'Рейтинговая таблица организаций'!T131</f>
        <v>99.1</v>
      </c>
      <c r="G129" s="23">
        <f>'Рейтинговая таблица организаций'!Z131</f>
        <v>100</v>
      </c>
      <c r="H129" s="23">
        <f>'Рейтинговая таблица организаций'!AB131</f>
        <v>100</v>
      </c>
      <c r="I129" s="27">
        <f>'Рейтинговая таблица организаций'!AC131</f>
        <v>100</v>
      </c>
      <c r="J129" s="23">
        <f>'Рейтинговая таблица организаций'!AH131</f>
        <v>40</v>
      </c>
      <c r="K129" s="24">
        <f>'Рейтинговая таблица организаций'!AI131</f>
        <v>60</v>
      </c>
      <c r="L129" s="24">
        <f>'Рейтинговая таблица организаций'!AJ131</f>
        <v>100</v>
      </c>
      <c r="M129" s="27">
        <f>'Рейтинговая таблица организаций'!AK131</f>
        <v>66</v>
      </c>
      <c r="N129" s="23">
        <f>'Рейтинговая таблица организаций'!AR131</f>
        <v>97</v>
      </c>
      <c r="O129" s="23">
        <f>'Рейтинговая таблица организаций'!AS131</f>
        <v>97</v>
      </c>
      <c r="P129" s="23">
        <f>'Рейтинговая таблица организаций'!AT131</f>
        <v>97</v>
      </c>
      <c r="Q129" s="27">
        <f>'Рейтинговая таблица организаций'!AU131</f>
        <v>97</v>
      </c>
      <c r="R129" s="23">
        <f>'Рейтинговая таблица организаций'!BB131</f>
        <v>97</v>
      </c>
      <c r="S129" s="23">
        <f>'Рейтинговая таблица организаций'!BC131</f>
        <v>97</v>
      </c>
      <c r="T129" s="23">
        <f>'Рейтинговая таблица организаций'!BD131</f>
        <v>97</v>
      </c>
      <c r="U129" s="27">
        <f>'Рейтинговая таблица организаций'!BE131</f>
        <v>97</v>
      </c>
      <c r="V129" s="28">
        <f>'Рейтинговая таблица организаций'!BF131</f>
        <v>91.820000000000007</v>
      </c>
    </row>
    <row r="130" spans="1:22">
      <c r="A130" s="25">
        <f>'бланки '!D134</f>
        <v>129</v>
      </c>
      <c r="B130" s="25" t="str">
        <f>'Рейтинговая таблица организаций'!B132</f>
        <v>Муниципальное бюджетное общеобразовательное учреждение – Подзаваловская средняя общеобразовательная школа Урицкого района Орловской области</v>
      </c>
      <c r="C130" s="23">
        <f>'Рейтинговая таблица организаций'!Q132</f>
        <v>81</v>
      </c>
      <c r="D130" s="23">
        <f>'Рейтинговая таблица организаций'!R132</f>
        <v>100</v>
      </c>
      <c r="E130" s="23">
        <f>'Рейтинговая таблица организаций'!S132</f>
        <v>100</v>
      </c>
      <c r="F130" s="27">
        <f>'Рейтинговая таблица организаций'!T132</f>
        <v>94.3</v>
      </c>
      <c r="G130" s="23">
        <f>'Рейтинговая таблица организаций'!Z132</f>
        <v>100</v>
      </c>
      <c r="H130" s="23">
        <f>'Рейтинговая таблица организаций'!AB132</f>
        <v>97</v>
      </c>
      <c r="I130" s="27">
        <f>'Рейтинговая таблица организаций'!AC132</f>
        <v>98.5</v>
      </c>
      <c r="J130" s="23">
        <f>'Рейтинговая таблица организаций'!AH132</f>
        <v>0</v>
      </c>
      <c r="K130" s="24">
        <f>'Рейтинговая таблица организаций'!AI132</f>
        <v>40</v>
      </c>
      <c r="L130" s="24">
        <f>'Рейтинговая таблица организаций'!AJ132</f>
        <v>100</v>
      </c>
      <c r="M130" s="27">
        <f>'Рейтинговая таблица организаций'!AK132</f>
        <v>46</v>
      </c>
      <c r="N130" s="23">
        <f>'Рейтинговая таблица организаций'!AR132</f>
        <v>99</v>
      </c>
      <c r="O130" s="23">
        <f>'Рейтинговая таблица организаций'!AS132</f>
        <v>100</v>
      </c>
      <c r="P130" s="23">
        <f>'Рейтинговая таблица организаций'!AT132</f>
        <v>98</v>
      </c>
      <c r="Q130" s="27">
        <f>'Рейтинговая таблица организаций'!AU132</f>
        <v>99.2</v>
      </c>
      <c r="R130" s="23">
        <f>'Рейтинговая таблица организаций'!BB132</f>
        <v>99</v>
      </c>
      <c r="S130" s="23">
        <f>'Рейтинговая таблица организаций'!BC132</f>
        <v>100</v>
      </c>
      <c r="T130" s="23">
        <f>'Рейтинговая таблица организаций'!BD132</f>
        <v>99</v>
      </c>
      <c r="U130" s="27">
        <f>'Рейтинговая таблица организаций'!BE132</f>
        <v>99.2</v>
      </c>
      <c r="V130" s="28">
        <f>'Рейтинговая таблица организаций'!BF132</f>
        <v>87.44</v>
      </c>
    </row>
    <row r="131" spans="1:22">
      <c r="A131" s="25">
        <f>'бланки '!D135</f>
        <v>130</v>
      </c>
      <c r="B131" s="25" t="str">
        <f>'Рейтинговая таблица организаций'!B133</f>
        <v>Муниципальное бюджетное общеобразовательное учреждение Максимовская основная общеобразовательная школа Урицкого района Орловской области</v>
      </c>
      <c r="C131" s="23">
        <f>'Рейтинговая таблица организаций'!Q133</f>
        <v>94</v>
      </c>
      <c r="D131" s="23">
        <f>'Рейтинговая таблица организаций'!R133</f>
        <v>100</v>
      </c>
      <c r="E131" s="23">
        <f>'Рейтинговая таблица организаций'!S133</f>
        <v>100</v>
      </c>
      <c r="F131" s="27">
        <f>'Рейтинговая таблица организаций'!T133</f>
        <v>98.2</v>
      </c>
      <c r="G131" s="23">
        <f>'Рейтинговая таблица организаций'!Z133</f>
        <v>100</v>
      </c>
      <c r="H131" s="23">
        <f>'Рейтинговая таблица организаций'!AB133</f>
        <v>100</v>
      </c>
      <c r="I131" s="27">
        <f>'Рейтинговая таблица организаций'!AC133</f>
        <v>100</v>
      </c>
      <c r="J131" s="23">
        <f>'Рейтинговая таблица организаций'!AH133</f>
        <v>40</v>
      </c>
      <c r="K131" s="24">
        <f>'Рейтинговая таблица организаций'!AI133</f>
        <v>60</v>
      </c>
      <c r="L131" s="24">
        <f>'Рейтинговая таблица организаций'!AJ133</f>
        <v>80</v>
      </c>
      <c r="M131" s="27">
        <f>'Рейтинговая таблица организаций'!AK133</f>
        <v>60</v>
      </c>
      <c r="N131" s="23">
        <f>'Рейтинговая таблица организаций'!AR133</f>
        <v>100</v>
      </c>
      <c r="O131" s="23">
        <f>'Рейтинговая таблица организаций'!AS133</f>
        <v>100</v>
      </c>
      <c r="P131" s="23">
        <f>'Рейтинговая таблица организаций'!AT133</f>
        <v>100</v>
      </c>
      <c r="Q131" s="27">
        <f>'Рейтинговая таблица организаций'!AU133</f>
        <v>100</v>
      </c>
      <c r="R131" s="23">
        <f>'Рейтинговая таблица организаций'!BB133</f>
        <v>100</v>
      </c>
      <c r="S131" s="23">
        <f>'Рейтинговая таблица организаций'!BC133</f>
        <v>100</v>
      </c>
      <c r="T131" s="23">
        <f>'Рейтинговая таблица организаций'!BD133</f>
        <v>100</v>
      </c>
      <c r="U131" s="27">
        <f>'Рейтинговая таблица организаций'!BE133</f>
        <v>100</v>
      </c>
      <c r="V131" s="28">
        <f>'Рейтинговая таблица организаций'!BF133</f>
        <v>91.64</v>
      </c>
    </row>
    <row r="132" spans="1:22">
      <c r="A132" s="25">
        <f>'бланки '!D136</f>
        <v>131</v>
      </c>
      <c r="B132" s="25" t="str">
        <f>'Рейтинговая таблица организаций'!B134</f>
        <v>Муниципальное бюджетное общеобразовательное учреждение Муравлевская средняя общеобразовательная школа Урицкого района Орловской области</v>
      </c>
      <c r="C132" s="23">
        <f>'Рейтинговая таблица организаций'!Q134</f>
        <v>96</v>
      </c>
      <c r="D132" s="23">
        <f>'Рейтинговая таблица организаций'!R134</f>
        <v>100</v>
      </c>
      <c r="E132" s="23">
        <f>'Рейтинговая таблица организаций'!S134</f>
        <v>100</v>
      </c>
      <c r="F132" s="27">
        <f>'Рейтинговая таблица организаций'!T134</f>
        <v>98.8</v>
      </c>
      <c r="G132" s="23">
        <f>'Рейтинговая таблица организаций'!Z134</f>
        <v>100</v>
      </c>
      <c r="H132" s="23">
        <f>'Рейтинговая таблица организаций'!AB134</f>
        <v>100</v>
      </c>
      <c r="I132" s="27">
        <f>'Рейтинговая таблица организаций'!AC134</f>
        <v>100</v>
      </c>
      <c r="J132" s="23">
        <f>'Рейтинговая таблица организаций'!AH134</f>
        <v>0</v>
      </c>
      <c r="K132" s="24">
        <f>'Рейтинговая таблица организаций'!AI134</f>
        <v>60</v>
      </c>
      <c r="L132" s="24">
        <f>'Рейтинговая таблица организаций'!AJ134</f>
        <v>100</v>
      </c>
      <c r="M132" s="27">
        <f>'Рейтинговая таблица организаций'!AK134</f>
        <v>54</v>
      </c>
      <c r="N132" s="23">
        <f>'Рейтинговая таблица организаций'!AR134</f>
        <v>100</v>
      </c>
      <c r="O132" s="23">
        <f>'Рейтинговая таблица организаций'!AS134</f>
        <v>100</v>
      </c>
      <c r="P132" s="23">
        <f>'Рейтинговая таблица организаций'!AT134</f>
        <v>100</v>
      </c>
      <c r="Q132" s="27">
        <f>'Рейтинговая таблица организаций'!AU134</f>
        <v>100</v>
      </c>
      <c r="R132" s="23">
        <f>'Рейтинговая таблица организаций'!BB134</f>
        <v>100</v>
      </c>
      <c r="S132" s="23">
        <f>'Рейтинговая таблица организаций'!BC134</f>
        <v>100</v>
      </c>
      <c r="T132" s="23">
        <f>'Рейтинговая таблица организаций'!BD134</f>
        <v>100</v>
      </c>
      <c r="U132" s="27">
        <f>'Рейтинговая таблица организаций'!BE134</f>
        <v>100</v>
      </c>
      <c r="V132" s="28">
        <f>'Рейтинговая таблица организаций'!BF134</f>
        <v>90.56</v>
      </c>
    </row>
    <row r="133" spans="1:22">
      <c r="A133" s="25">
        <f>'бланки '!D137</f>
        <v>132</v>
      </c>
      <c r="B133" s="25" t="str">
        <f>'Рейтинговая таблица организаций'!B135</f>
        <v>Муниципальное бюджетное общеобразовательное учреждение «Первомайская основная общеобразовательная школа» Урицкого района Орловской области</v>
      </c>
      <c r="C133" s="23">
        <f>'Рейтинговая таблица организаций'!Q135</f>
        <v>98</v>
      </c>
      <c r="D133" s="23">
        <f>'Рейтинговая таблица организаций'!R135</f>
        <v>100</v>
      </c>
      <c r="E133" s="23">
        <f>'Рейтинговая таблица организаций'!S135</f>
        <v>100</v>
      </c>
      <c r="F133" s="27">
        <f>'Рейтинговая таблица организаций'!T135</f>
        <v>99.4</v>
      </c>
      <c r="G133" s="23">
        <f>'Рейтинговая таблица организаций'!Z135</f>
        <v>100</v>
      </c>
      <c r="H133" s="23">
        <f>'Рейтинговая таблица организаций'!AB135</f>
        <v>97</v>
      </c>
      <c r="I133" s="27">
        <f>'Рейтинговая таблица организаций'!AC135</f>
        <v>98.5</v>
      </c>
      <c r="J133" s="23">
        <f>'Рейтинговая таблица организаций'!AH135</f>
        <v>20</v>
      </c>
      <c r="K133" s="24">
        <f>'Рейтинговая таблица организаций'!AI135</f>
        <v>60</v>
      </c>
      <c r="L133" s="24">
        <f>'Рейтинговая таблица организаций'!AJ135</f>
        <v>100</v>
      </c>
      <c r="M133" s="27">
        <f>'Рейтинговая таблица организаций'!AK135</f>
        <v>60</v>
      </c>
      <c r="N133" s="23">
        <f>'Рейтинговая таблица организаций'!AR135</f>
        <v>100</v>
      </c>
      <c r="O133" s="23">
        <f>'Рейтинговая таблица организаций'!AS135</f>
        <v>100</v>
      </c>
      <c r="P133" s="23">
        <f>'Рейтинговая таблица организаций'!AT135</f>
        <v>100</v>
      </c>
      <c r="Q133" s="27">
        <f>'Рейтинговая таблица организаций'!AU135</f>
        <v>100</v>
      </c>
      <c r="R133" s="23">
        <f>'Рейтинговая таблица организаций'!BB135</f>
        <v>100</v>
      </c>
      <c r="S133" s="23">
        <f>'Рейтинговая таблица организаций'!BC135</f>
        <v>98</v>
      </c>
      <c r="T133" s="23">
        <f>'Рейтинговая таблица организаций'!BD135</f>
        <v>100</v>
      </c>
      <c r="U133" s="27">
        <f>'Рейтинговая таблица организаций'!BE135</f>
        <v>99.6</v>
      </c>
      <c r="V133" s="28">
        <f>'Рейтинговая таблица организаций'!BF135</f>
        <v>91.5</v>
      </c>
    </row>
    <row r="134" spans="1:22">
      <c r="A134" s="25">
        <f>'бланки '!D138</f>
        <v>133</v>
      </c>
      <c r="B134" s="25" t="str">
        <f>'Рейтинговая таблица организаций'!B136</f>
        <v>Муниципальное бюджетное общеобразовательное учреждение – Богдановская средняя общеобразовательная школа Урицкого района Орловской области</v>
      </c>
      <c r="C134" s="23">
        <f>'Рейтинговая таблица организаций'!Q136</f>
        <v>96</v>
      </c>
      <c r="D134" s="23">
        <f>'Рейтинговая таблица организаций'!R136</f>
        <v>90</v>
      </c>
      <c r="E134" s="23">
        <f>'Рейтинговая таблица организаций'!S136</f>
        <v>100</v>
      </c>
      <c r="F134" s="27">
        <f>'Рейтинговая таблица организаций'!T136</f>
        <v>95.8</v>
      </c>
      <c r="G134" s="23">
        <f>'Рейтинговая таблица организаций'!Z136</f>
        <v>100</v>
      </c>
      <c r="H134" s="23">
        <f>'Рейтинговая таблица организаций'!AB136</f>
        <v>100</v>
      </c>
      <c r="I134" s="27">
        <f>'Рейтинговая таблица организаций'!AC136</f>
        <v>100</v>
      </c>
      <c r="J134" s="23">
        <f>'Рейтинговая таблица организаций'!AH136</f>
        <v>0</v>
      </c>
      <c r="K134" s="24">
        <f>'Рейтинговая таблица организаций'!AI136</f>
        <v>60</v>
      </c>
      <c r="L134" s="24">
        <f>'Рейтинговая таблица организаций'!AJ136</f>
        <v>100</v>
      </c>
      <c r="M134" s="27">
        <f>'Рейтинговая таблица организаций'!AK136</f>
        <v>54</v>
      </c>
      <c r="N134" s="23">
        <f>'Рейтинговая таблица организаций'!AR136</f>
        <v>100</v>
      </c>
      <c r="O134" s="23">
        <f>'Рейтинговая таблица организаций'!AS136</f>
        <v>100</v>
      </c>
      <c r="P134" s="23">
        <f>'Рейтинговая таблица организаций'!AT136</f>
        <v>100</v>
      </c>
      <c r="Q134" s="27">
        <f>'Рейтинговая таблица организаций'!AU136</f>
        <v>100</v>
      </c>
      <c r="R134" s="23">
        <f>'Рейтинговая таблица организаций'!BB136</f>
        <v>100</v>
      </c>
      <c r="S134" s="23">
        <f>'Рейтинговая таблица организаций'!BC136</f>
        <v>100</v>
      </c>
      <c r="T134" s="23">
        <f>'Рейтинговая таблица организаций'!BD136</f>
        <v>100</v>
      </c>
      <c r="U134" s="27">
        <f>'Рейтинговая таблица организаций'!BE136</f>
        <v>100</v>
      </c>
      <c r="V134" s="28">
        <f>'Рейтинговая таблица организаций'!BF136</f>
        <v>89.960000000000008</v>
      </c>
    </row>
    <row r="135" spans="1:22">
      <c r="A135" s="25">
        <f>'бланки '!D139</f>
        <v>134</v>
      </c>
      <c r="B135" s="25" t="str">
        <f>'Рейтинговая таблица организаций'!B137</f>
        <v>Муниципальное бюджетное общеобразовательное учреждение – Больше-Сотниковская средняя общеобразовательная школа Урицкого района Орловской области</v>
      </c>
      <c r="C135" s="23">
        <f>'Рейтинговая таблица организаций'!Q137</f>
        <v>99</v>
      </c>
      <c r="D135" s="23">
        <f>'Рейтинговая таблица организаций'!R137</f>
        <v>100</v>
      </c>
      <c r="E135" s="23">
        <f>'Рейтинговая таблица организаций'!S137</f>
        <v>100</v>
      </c>
      <c r="F135" s="27">
        <f>'Рейтинговая таблица организаций'!T137</f>
        <v>99.7</v>
      </c>
      <c r="G135" s="23">
        <f>'Рейтинговая таблица организаций'!Z137</f>
        <v>100</v>
      </c>
      <c r="H135" s="23">
        <f>'Рейтинговая таблица организаций'!AB137</f>
        <v>100</v>
      </c>
      <c r="I135" s="27">
        <f>'Рейтинговая таблица организаций'!AC137</f>
        <v>100</v>
      </c>
      <c r="J135" s="23">
        <f>'Рейтинговая таблица организаций'!AH137</f>
        <v>0</v>
      </c>
      <c r="K135" s="24">
        <f>'Рейтинговая таблица организаций'!AI137</f>
        <v>60</v>
      </c>
      <c r="L135" s="24">
        <f>'Рейтинговая таблица организаций'!AJ137</f>
        <v>100</v>
      </c>
      <c r="M135" s="27">
        <f>'Рейтинговая таблица организаций'!AK137</f>
        <v>54</v>
      </c>
      <c r="N135" s="23">
        <f>'Рейтинговая таблица организаций'!AR137</f>
        <v>100</v>
      </c>
      <c r="O135" s="23">
        <f>'Рейтинговая таблица организаций'!AS137</f>
        <v>98</v>
      </c>
      <c r="P135" s="23">
        <f>'Рейтинговая таблица организаций'!AT137</f>
        <v>100</v>
      </c>
      <c r="Q135" s="27">
        <f>'Рейтинговая таблица организаций'!AU137</f>
        <v>99.2</v>
      </c>
      <c r="R135" s="23">
        <f>'Рейтинговая таблица организаций'!BB137</f>
        <v>96</v>
      </c>
      <c r="S135" s="23">
        <f>'Рейтинговая таблица организаций'!BC137</f>
        <v>100</v>
      </c>
      <c r="T135" s="23">
        <f>'Рейтинговая таблица организаций'!BD137</f>
        <v>96</v>
      </c>
      <c r="U135" s="27">
        <f>'Рейтинговая таблица организаций'!BE137</f>
        <v>96.8</v>
      </c>
      <c r="V135" s="28">
        <f>'Рейтинговая таблица организаций'!BF137</f>
        <v>89.94</v>
      </c>
    </row>
    <row r="136" spans="1:22">
      <c r="A136" s="25">
        <f>'бланки '!D140</f>
        <v>135</v>
      </c>
      <c r="B136" s="25" t="str">
        <f>'Рейтинговая таблица организаций'!B138</f>
        <v>Муниципальное бюджетное общеобразовательное учреждение – Теляковская основная общеобразовательная школа Урицкого района Орловской области</v>
      </c>
      <c r="C136" s="23">
        <f>'Рейтинговая таблица организаций'!Q138</f>
        <v>93</v>
      </c>
      <c r="D136" s="23">
        <f>'Рейтинговая таблица организаций'!R138</f>
        <v>100</v>
      </c>
      <c r="E136" s="23">
        <f>'Рейтинговая таблица организаций'!S138</f>
        <v>100</v>
      </c>
      <c r="F136" s="27">
        <f>'Рейтинговая таблица организаций'!T138</f>
        <v>97.9</v>
      </c>
      <c r="G136" s="23">
        <f>'Рейтинговая таблица организаций'!Z138</f>
        <v>100</v>
      </c>
      <c r="H136" s="23">
        <f>'Рейтинговая таблица организаций'!AB138</f>
        <v>100</v>
      </c>
      <c r="I136" s="27">
        <f>'Рейтинговая таблица организаций'!AC138</f>
        <v>100</v>
      </c>
      <c r="J136" s="23">
        <f>'Рейтинговая таблица организаций'!AH138</f>
        <v>20</v>
      </c>
      <c r="K136" s="24">
        <f>'Рейтинговая таблица организаций'!AI138</f>
        <v>60</v>
      </c>
      <c r="L136" s="24">
        <f>'Рейтинговая таблица организаций'!AJ138</f>
        <v>83</v>
      </c>
      <c r="M136" s="27">
        <f>'Рейтинговая таблица организаций'!AK138</f>
        <v>54.9</v>
      </c>
      <c r="N136" s="23">
        <f>'Рейтинговая таблица организаций'!AR138</f>
        <v>100</v>
      </c>
      <c r="O136" s="23">
        <f>'Рейтинговая таблица организаций'!AS138</f>
        <v>100</v>
      </c>
      <c r="P136" s="23">
        <f>'Рейтинговая таблица организаций'!AT138</f>
        <v>100</v>
      </c>
      <c r="Q136" s="27">
        <f>'Рейтинговая таблица организаций'!AU138</f>
        <v>100</v>
      </c>
      <c r="R136" s="23">
        <f>'Рейтинговая таблица организаций'!BB138</f>
        <v>100</v>
      </c>
      <c r="S136" s="23">
        <f>'Рейтинговая таблица организаций'!BC138</f>
        <v>96</v>
      </c>
      <c r="T136" s="23">
        <f>'Рейтинговая таблица организаций'!BD138</f>
        <v>100</v>
      </c>
      <c r="U136" s="27">
        <f>'Рейтинговая таблица организаций'!BE138</f>
        <v>99.2</v>
      </c>
      <c r="V136" s="28">
        <f>'Рейтинговая таблица организаций'!BF138</f>
        <v>90.4</v>
      </c>
    </row>
    <row r="137" spans="1:22">
      <c r="A137" s="25">
        <f>'бланки '!D141</f>
        <v>136</v>
      </c>
      <c r="B137" s="25" t="str">
        <f>'Рейтинговая таблица организаций'!B139</f>
        <v>Муниципальное бюджетное общеобразовательное учреждение – Себякинская основная общеобразовательная школа Урицкого района Орловской области</v>
      </c>
      <c r="C137" s="23">
        <f>'Рейтинговая таблица организаций'!Q139</f>
        <v>92</v>
      </c>
      <c r="D137" s="23">
        <f>'Рейтинговая таблица организаций'!R139</f>
        <v>100</v>
      </c>
      <c r="E137" s="23">
        <f>'Рейтинговая таблица организаций'!S139</f>
        <v>100</v>
      </c>
      <c r="F137" s="27">
        <f>'Рейтинговая таблица организаций'!T139</f>
        <v>97.6</v>
      </c>
      <c r="G137" s="23">
        <f>'Рейтинговая таблица организаций'!Z139</f>
        <v>100</v>
      </c>
      <c r="H137" s="23">
        <f>'Рейтинговая таблица организаций'!AB139</f>
        <v>100</v>
      </c>
      <c r="I137" s="27">
        <f>'Рейтинговая таблица организаций'!AC139</f>
        <v>100</v>
      </c>
      <c r="J137" s="23">
        <f>'Рейтинговая таблица организаций'!AH139</f>
        <v>0</v>
      </c>
      <c r="K137" s="24">
        <f>'Рейтинговая таблица организаций'!AI139</f>
        <v>40</v>
      </c>
      <c r="L137" s="24">
        <f>'Рейтинговая таблица организаций'!AJ139</f>
        <v>100</v>
      </c>
      <c r="M137" s="27">
        <f>'Рейтинговая таблица организаций'!AK139</f>
        <v>46</v>
      </c>
      <c r="N137" s="23">
        <f>'Рейтинговая таблица организаций'!AR139</f>
        <v>100</v>
      </c>
      <c r="O137" s="23">
        <f>'Рейтинговая таблица организаций'!AS139</f>
        <v>100</v>
      </c>
      <c r="P137" s="23">
        <f>'Рейтинговая таблица организаций'!AT139</f>
        <v>100</v>
      </c>
      <c r="Q137" s="27">
        <f>'Рейтинговая таблица организаций'!AU139</f>
        <v>100</v>
      </c>
      <c r="R137" s="23">
        <f>'Рейтинговая таблица организаций'!BB139</f>
        <v>100</v>
      </c>
      <c r="S137" s="23">
        <f>'Рейтинговая таблица организаций'!BC139</f>
        <v>100</v>
      </c>
      <c r="T137" s="23">
        <f>'Рейтинговая таблица организаций'!BD139</f>
        <v>100</v>
      </c>
      <c r="U137" s="27">
        <f>'Рейтинговая таблица организаций'!BE139</f>
        <v>100</v>
      </c>
      <c r="V137" s="28">
        <f>'Рейтинговая таблица организаций'!BF139</f>
        <v>88.72</v>
      </c>
    </row>
    <row r="138" spans="1:22">
      <c r="A138" s="25">
        <f>'бланки '!D142</f>
        <v>137</v>
      </c>
      <c r="B138" s="25" t="str">
        <f>'Рейтинговая таблица организаций'!B140</f>
        <v>Муниципальное бюджетное общеобразовательное учреждение – Луначарская основная общеобразовательная школа Урицкого района Орловской области</v>
      </c>
      <c r="C138" s="23">
        <f>'Рейтинговая таблица организаций'!Q140</f>
        <v>99</v>
      </c>
      <c r="D138" s="23">
        <f>'Рейтинговая таблица организаций'!R140</f>
        <v>90</v>
      </c>
      <c r="E138" s="23">
        <f>'Рейтинговая таблица организаций'!S140</f>
        <v>96</v>
      </c>
      <c r="F138" s="27">
        <f>'Рейтинговая таблица организаций'!T140</f>
        <v>95.1</v>
      </c>
      <c r="G138" s="23">
        <f>'Рейтинговая таблица организаций'!Z140</f>
        <v>100</v>
      </c>
      <c r="H138" s="23">
        <f>'Рейтинговая таблица организаций'!AB140</f>
        <v>100</v>
      </c>
      <c r="I138" s="27">
        <f>'Рейтинговая таблица организаций'!AC140</f>
        <v>100</v>
      </c>
      <c r="J138" s="23">
        <f>'Рейтинговая таблица организаций'!AH140</f>
        <v>0</v>
      </c>
      <c r="K138" s="24">
        <f>'Рейтинговая таблица организаций'!AI140</f>
        <v>60</v>
      </c>
      <c r="L138" s="24">
        <f>'Рейтинговая таблица организаций'!AJ140</f>
        <v>100</v>
      </c>
      <c r="M138" s="27">
        <f>'Рейтинговая таблица организаций'!AK140</f>
        <v>54</v>
      </c>
      <c r="N138" s="23">
        <f>'Рейтинговая таблица организаций'!AR140</f>
        <v>97</v>
      </c>
      <c r="O138" s="23">
        <f>'Рейтинговая таблица организаций'!AS140</f>
        <v>100</v>
      </c>
      <c r="P138" s="23">
        <f>'Рейтинговая таблица организаций'!AT140</f>
        <v>97</v>
      </c>
      <c r="Q138" s="27">
        <f>'Рейтинговая таблица организаций'!AU140</f>
        <v>98.2</v>
      </c>
      <c r="R138" s="23">
        <f>'Рейтинговая таблица организаций'!BB140</f>
        <v>95</v>
      </c>
      <c r="S138" s="23">
        <f>'Рейтинговая таблица организаций'!BC140</f>
        <v>95</v>
      </c>
      <c r="T138" s="23">
        <f>'Рейтинговая таблица организаций'!BD140</f>
        <v>95</v>
      </c>
      <c r="U138" s="27">
        <f>'Рейтинговая таблица организаций'!BE140</f>
        <v>95</v>
      </c>
      <c r="V138" s="28">
        <f>'Рейтинговая таблица организаций'!BF140</f>
        <v>88.460000000000008</v>
      </c>
    </row>
    <row r="139" spans="1:22">
      <c r="A139" s="25">
        <f>'бланки '!D143</f>
        <v>138</v>
      </c>
      <c r="B139" s="25" t="str">
        <f>'Рейтинговая таблица организаций'!B141</f>
        <v>Муниципальное бюджетное общеобразовательное учреждение Городищенская средняя общеобразовательная школа Урицкого района Орловской области</v>
      </c>
      <c r="C139" s="23">
        <f>'Рейтинговая таблица организаций'!Q141</f>
        <v>80</v>
      </c>
      <c r="D139" s="23">
        <f>'Рейтинговая таблица организаций'!R141</f>
        <v>90</v>
      </c>
      <c r="E139" s="23">
        <f>'Рейтинговая таблица организаций'!S141</f>
        <v>100</v>
      </c>
      <c r="F139" s="27">
        <f>'Рейтинговая таблица организаций'!T141</f>
        <v>91</v>
      </c>
      <c r="G139" s="23">
        <f>'Рейтинговая таблица организаций'!Z141</f>
        <v>100</v>
      </c>
      <c r="H139" s="23">
        <f>'Рейтинговая таблица организаций'!AB141</f>
        <v>100</v>
      </c>
      <c r="I139" s="27">
        <f>'Рейтинговая таблица организаций'!AC141</f>
        <v>100</v>
      </c>
      <c r="J139" s="23">
        <f>'Рейтинговая таблица организаций'!AH141</f>
        <v>0</v>
      </c>
      <c r="K139" s="24">
        <f>'Рейтинговая таблица организаций'!AI141</f>
        <v>60</v>
      </c>
      <c r="L139" s="24">
        <f>'Рейтинговая таблица организаций'!AJ141</f>
        <v>100</v>
      </c>
      <c r="M139" s="27">
        <f>'Рейтинговая таблица организаций'!AK141</f>
        <v>54</v>
      </c>
      <c r="N139" s="23">
        <f>'Рейтинговая таблица организаций'!AR141</f>
        <v>96</v>
      </c>
      <c r="O139" s="23">
        <f>'Рейтинговая таблица организаций'!AS141</f>
        <v>96</v>
      </c>
      <c r="P139" s="23">
        <f>'Рейтинговая таблица организаций'!AT141</f>
        <v>100</v>
      </c>
      <c r="Q139" s="27">
        <f>'Рейтинговая таблица организаций'!AU141</f>
        <v>96.8</v>
      </c>
      <c r="R139" s="23">
        <f>'Рейтинговая таблица организаций'!BB141</f>
        <v>100</v>
      </c>
      <c r="S139" s="23">
        <f>'Рейтинговая таблица организаций'!BC141</f>
        <v>96</v>
      </c>
      <c r="T139" s="23">
        <f>'Рейтинговая таблица организаций'!BD141</f>
        <v>100</v>
      </c>
      <c r="U139" s="27">
        <f>'Рейтинговая таблица организаций'!BE141</f>
        <v>99.2</v>
      </c>
      <c r="V139" s="28">
        <f>'Рейтинговая таблица организаций'!BF141</f>
        <v>88.2</v>
      </c>
    </row>
    <row r="140" spans="1:22">
      <c r="A140" s="25">
        <f>'бланки '!D144</f>
        <v>139</v>
      </c>
      <c r="B140" s="25" t="str">
        <f>'Рейтинговая таблица организаций'!B142</f>
        <v>Муниципальное бюджетное общеобразовательное учреждение «Лубянская средняя общеобразовательная школа» Дмитровского района Орловской области</v>
      </c>
      <c r="C140" s="23">
        <f>'Рейтинговая таблица организаций'!Q142</f>
        <v>100</v>
      </c>
      <c r="D140" s="23">
        <f>'Рейтинговая таблица организаций'!R142</f>
        <v>100</v>
      </c>
      <c r="E140" s="23">
        <f>'Рейтинговая таблица организаций'!S142</f>
        <v>100</v>
      </c>
      <c r="F140" s="27">
        <f>'Рейтинговая таблица организаций'!T142</f>
        <v>100</v>
      </c>
      <c r="G140" s="23">
        <f>'Рейтинговая таблица организаций'!Z142</f>
        <v>100</v>
      </c>
      <c r="H140" s="23">
        <f>'Рейтинговая таблица организаций'!AB142</f>
        <v>100</v>
      </c>
      <c r="I140" s="27">
        <f>'Рейтинговая таблица организаций'!AC142</f>
        <v>100</v>
      </c>
      <c r="J140" s="23">
        <f>'Рейтинговая таблица организаций'!AH142</f>
        <v>20</v>
      </c>
      <c r="K140" s="24">
        <f>'Рейтинговая таблица организаций'!AI142</f>
        <v>60</v>
      </c>
      <c r="L140" s="24">
        <f>'Рейтинговая таблица организаций'!AJ142</f>
        <v>96</v>
      </c>
      <c r="M140" s="27">
        <f>'Рейтинговая таблица организаций'!AK142</f>
        <v>58.8</v>
      </c>
      <c r="N140" s="23">
        <f>'Рейтинговая таблица организаций'!AR142</f>
        <v>98</v>
      </c>
      <c r="O140" s="23">
        <f>'Рейтинговая таблица организаций'!AS142</f>
        <v>96</v>
      </c>
      <c r="P140" s="23">
        <f>'Рейтинговая таблица организаций'!AT142</f>
        <v>98</v>
      </c>
      <c r="Q140" s="27">
        <f>'Рейтинговая таблица организаций'!AU142</f>
        <v>97.2</v>
      </c>
      <c r="R140" s="23">
        <f>'Рейтинговая таблица организаций'!BB142</f>
        <v>96</v>
      </c>
      <c r="S140" s="23">
        <f>'Рейтинговая таблица организаций'!BC142</f>
        <v>100</v>
      </c>
      <c r="T140" s="23">
        <f>'Рейтинговая таблица организаций'!BD142</f>
        <v>100</v>
      </c>
      <c r="U140" s="27">
        <f>'Рейтинговая таблица организаций'!BE142</f>
        <v>98.8</v>
      </c>
      <c r="V140" s="28">
        <f>'Рейтинговая таблица организаций'!BF142</f>
        <v>90.960000000000008</v>
      </c>
    </row>
    <row r="141" spans="1:22">
      <c r="A141" s="25">
        <f>'бланки '!D145</f>
        <v>140</v>
      </c>
      <c r="B141" s="25" t="str">
        <f>'Рейтинговая таблица организаций'!B143</f>
        <v>Муниципальное бюджетное общеобразовательное учреждение «Средняя общеобразовательная школа № 1 г. Дмитровска» Дмитровского района Орловской области Дмитровского района Орловской области</v>
      </c>
      <c r="C141" s="23">
        <f>'Рейтинговая таблица организаций'!Q143</f>
        <v>87</v>
      </c>
      <c r="D141" s="23">
        <f>'Рейтинговая таблица организаций'!R143</f>
        <v>100</v>
      </c>
      <c r="E141" s="23">
        <f>'Рейтинговая таблица организаций'!S143</f>
        <v>97</v>
      </c>
      <c r="F141" s="27">
        <f>'Рейтинговая таблица организаций'!T143</f>
        <v>94.9</v>
      </c>
      <c r="G141" s="23">
        <f>'Рейтинговая таблица организаций'!Z143</f>
        <v>100</v>
      </c>
      <c r="H141" s="23">
        <f>'Рейтинговая таблица организаций'!AB143</f>
        <v>98</v>
      </c>
      <c r="I141" s="27">
        <f>'Рейтинговая таблица организаций'!AC143</f>
        <v>99</v>
      </c>
      <c r="J141" s="23">
        <f>'Рейтинговая таблица организаций'!AH143</f>
        <v>60</v>
      </c>
      <c r="K141" s="24">
        <f>'Рейтинговая таблица организаций'!AI143</f>
        <v>60</v>
      </c>
      <c r="L141" s="24">
        <f>'Рейтинговая таблица организаций'!AJ143</f>
        <v>97</v>
      </c>
      <c r="M141" s="27">
        <f>'Рейтинговая таблица организаций'!AK143</f>
        <v>71.099999999999994</v>
      </c>
      <c r="N141" s="23">
        <f>'Рейтинговая таблица организаций'!AR143</f>
        <v>96</v>
      </c>
      <c r="O141" s="23">
        <f>'Рейтинговая таблица организаций'!AS143</f>
        <v>99</v>
      </c>
      <c r="P141" s="23">
        <f>'Рейтинговая таблица организаций'!AT143</f>
        <v>98</v>
      </c>
      <c r="Q141" s="27">
        <f>'Рейтинговая таблица организаций'!AU143</f>
        <v>97.6</v>
      </c>
      <c r="R141" s="23">
        <f>'Рейтинговая таблица организаций'!BB143</f>
        <v>97</v>
      </c>
      <c r="S141" s="23">
        <f>'Рейтинговая таблица организаций'!BC143</f>
        <v>99</v>
      </c>
      <c r="T141" s="23">
        <f>'Рейтинговая таблица организаций'!BD143</f>
        <v>97</v>
      </c>
      <c r="U141" s="27">
        <f>'Рейтинговая таблица организаций'!BE143</f>
        <v>97.4</v>
      </c>
      <c r="V141" s="28">
        <f>'Рейтинговая таблица организаций'!BF143</f>
        <v>92</v>
      </c>
    </row>
    <row r="142" spans="1:22">
      <c r="A142" s="25">
        <f>'бланки '!D146</f>
        <v>141</v>
      </c>
      <c r="B142" s="25" t="str">
        <f>'Рейтинговая таблица организаций'!B144</f>
        <v>Муниципальное бюджетное общеобразовательное учреждение «Бородинская средняя общеобразовательная школа» Дмитровского района Орловской области Дмитровского района Орловской области</v>
      </c>
      <c r="C142" s="23">
        <f>'Рейтинговая таблица организаций'!Q144</f>
        <v>93</v>
      </c>
      <c r="D142" s="23">
        <f>'Рейтинговая таблица организаций'!R144</f>
        <v>100</v>
      </c>
      <c r="E142" s="23">
        <f>'Рейтинговая таблица организаций'!S144</f>
        <v>100</v>
      </c>
      <c r="F142" s="27">
        <f>'Рейтинговая таблица организаций'!T144</f>
        <v>97.9</v>
      </c>
      <c r="G142" s="23">
        <f>'Рейтинговая таблица организаций'!Z144</f>
        <v>100</v>
      </c>
      <c r="H142" s="23">
        <f>'Рейтинговая таблица организаций'!AB144</f>
        <v>100</v>
      </c>
      <c r="I142" s="27">
        <f>'Рейтинговая таблица организаций'!AC144</f>
        <v>100</v>
      </c>
      <c r="J142" s="23">
        <f>'Рейтинговая таблица организаций'!AH144</f>
        <v>0</v>
      </c>
      <c r="K142" s="24">
        <f>'Рейтинговая таблица организаций'!AI144</f>
        <v>60</v>
      </c>
      <c r="L142" s="24">
        <f>'Рейтинговая таблица организаций'!AJ144</f>
        <v>100</v>
      </c>
      <c r="M142" s="27">
        <f>'Рейтинговая таблица организаций'!AK144</f>
        <v>54</v>
      </c>
      <c r="N142" s="23">
        <f>'Рейтинговая таблица организаций'!AR144</f>
        <v>100</v>
      </c>
      <c r="O142" s="23">
        <f>'Рейтинговая таблица организаций'!AS144</f>
        <v>100</v>
      </c>
      <c r="P142" s="23">
        <f>'Рейтинговая таблица организаций'!AT144</f>
        <v>100</v>
      </c>
      <c r="Q142" s="27">
        <f>'Рейтинговая таблица организаций'!AU144</f>
        <v>100</v>
      </c>
      <c r="R142" s="23">
        <f>'Рейтинговая таблица организаций'!BB144</f>
        <v>100</v>
      </c>
      <c r="S142" s="23">
        <f>'Рейтинговая таблица организаций'!BC144</f>
        <v>100</v>
      </c>
      <c r="T142" s="23">
        <f>'Рейтинговая таблица организаций'!BD144</f>
        <v>100</v>
      </c>
      <c r="U142" s="27">
        <f>'Рейтинговая таблица организаций'!BE144</f>
        <v>100</v>
      </c>
      <c r="V142" s="28">
        <f>'Рейтинговая таблица организаций'!BF144</f>
        <v>90.38</v>
      </c>
    </row>
    <row r="143" spans="1:22">
      <c r="A143" s="25">
        <f>'бланки '!D147</f>
        <v>142</v>
      </c>
      <c r="B143" s="25" t="str">
        <f>'Рейтинговая таблица организаций'!B145</f>
        <v>Муниципальное бюджетное общеобразовательное учреждение «Средняя общеобразовательная школа № 2 г. Дмитровска имени А. М. Дорохова» Дмитровского района Орловской области</v>
      </c>
      <c r="C143" s="23">
        <f>'Рейтинговая таблица организаций'!Q145</f>
        <v>98</v>
      </c>
      <c r="D143" s="23">
        <f>'Рейтинговая таблица организаций'!R145</f>
        <v>100</v>
      </c>
      <c r="E143" s="23">
        <f>'Рейтинговая таблица организаций'!S145</f>
        <v>98</v>
      </c>
      <c r="F143" s="27">
        <f>'Рейтинговая таблица организаций'!T145</f>
        <v>98.6</v>
      </c>
      <c r="G143" s="23">
        <f>'Рейтинговая таблица организаций'!Z145</f>
        <v>100</v>
      </c>
      <c r="H143" s="23">
        <f>'Рейтинговая таблица организаций'!AB145</f>
        <v>98</v>
      </c>
      <c r="I143" s="27">
        <f>'Рейтинговая таблица организаций'!AC145</f>
        <v>99</v>
      </c>
      <c r="J143" s="23">
        <f>'Рейтинговая таблица организаций'!AH145</f>
        <v>60</v>
      </c>
      <c r="K143" s="24">
        <f>'Рейтинговая таблица организаций'!AI145</f>
        <v>60</v>
      </c>
      <c r="L143" s="24">
        <f>'Рейтинговая таблица организаций'!AJ145</f>
        <v>88</v>
      </c>
      <c r="M143" s="27">
        <f>'Рейтинговая таблица организаций'!AK145</f>
        <v>68.400000000000006</v>
      </c>
      <c r="N143" s="23">
        <f>'Рейтинговая таблица организаций'!AR145</f>
        <v>96</v>
      </c>
      <c r="O143" s="23">
        <f>'Рейтинговая таблица организаций'!AS145</f>
        <v>98</v>
      </c>
      <c r="P143" s="23">
        <f>'Рейтинговая таблица организаций'!AT145</f>
        <v>97</v>
      </c>
      <c r="Q143" s="27">
        <f>'Рейтинговая таблица организаций'!AU145</f>
        <v>97</v>
      </c>
      <c r="R143" s="23">
        <f>'Рейтинговая таблица организаций'!BB145</f>
        <v>98</v>
      </c>
      <c r="S143" s="23">
        <f>'Рейтинговая таблица организаций'!BC145</f>
        <v>98</v>
      </c>
      <c r="T143" s="23">
        <f>'Рейтинговая таблица организаций'!BD145</f>
        <v>96</v>
      </c>
      <c r="U143" s="27">
        <f>'Рейтинговая таблица организаций'!BE145</f>
        <v>97</v>
      </c>
      <c r="V143" s="28">
        <f>'Рейтинговая таблица организаций'!BF145</f>
        <v>92</v>
      </c>
    </row>
    <row r="144" spans="1:22">
      <c r="A144" s="25">
        <f>'бланки '!D148</f>
        <v>144</v>
      </c>
      <c r="B144" s="25" t="str">
        <f>'Рейтинговая таблица организаций'!B146</f>
        <v>Муниципальное бюджетное общеобразовательное учреждение «Домаховская средняя общеобразовательная школа» Дмитровского района Орловской области</v>
      </c>
      <c r="C144" s="23">
        <f>'Рейтинговая таблица организаций'!Q146</f>
        <v>97</v>
      </c>
      <c r="D144" s="23">
        <f>'Рейтинговая таблица организаций'!R146</f>
        <v>100</v>
      </c>
      <c r="E144" s="23">
        <f>'Рейтинговая таблица организаций'!S146</f>
        <v>100</v>
      </c>
      <c r="F144" s="27">
        <f>'Рейтинговая таблица организаций'!T146</f>
        <v>99.1</v>
      </c>
      <c r="G144" s="23">
        <f>'Рейтинговая таблица организаций'!Z146</f>
        <v>100</v>
      </c>
      <c r="H144" s="23">
        <f>'Рейтинговая таблица организаций'!AB146</f>
        <v>100</v>
      </c>
      <c r="I144" s="27">
        <f>'Рейтинговая таблица организаций'!AC146</f>
        <v>100</v>
      </c>
      <c r="J144" s="23">
        <f>'Рейтинговая таблица организаций'!AH146</f>
        <v>60</v>
      </c>
      <c r="K144" s="24">
        <f>'Рейтинговая таблица организаций'!AI146</f>
        <v>60</v>
      </c>
      <c r="L144" s="24">
        <f>'Рейтинговая таблица организаций'!AJ146</f>
        <v>100</v>
      </c>
      <c r="M144" s="27">
        <f>'Рейтинговая таблица организаций'!AK146</f>
        <v>72</v>
      </c>
      <c r="N144" s="23">
        <f>'Рейтинговая таблица организаций'!AR146</f>
        <v>100</v>
      </c>
      <c r="O144" s="23">
        <f>'Рейтинговая таблица организаций'!AS146</f>
        <v>100</v>
      </c>
      <c r="P144" s="23">
        <f>'Рейтинговая таблица организаций'!AT146</f>
        <v>100</v>
      </c>
      <c r="Q144" s="27">
        <f>'Рейтинговая таблица организаций'!AU146</f>
        <v>100</v>
      </c>
      <c r="R144" s="23">
        <f>'Рейтинговая таблица организаций'!BB146</f>
        <v>98</v>
      </c>
      <c r="S144" s="23">
        <f>'Рейтинговая таблица организаций'!BC146</f>
        <v>100</v>
      </c>
      <c r="T144" s="23">
        <f>'Рейтинговая таблица организаций'!BD146</f>
        <v>100</v>
      </c>
      <c r="U144" s="27">
        <f>'Рейтинговая таблица организаций'!BE146</f>
        <v>99.4</v>
      </c>
      <c r="V144" s="28">
        <f>'Рейтинговая таблица организаций'!BF146</f>
        <v>94.1</v>
      </c>
    </row>
    <row r="145" spans="1:22">
      <c r="A145" s="25">
        <f>'бланки '!D149</f>
        <v>145</v>
      </c>
      <c r="B145" s="25" t="str">
        <f>'Рейтинговая таблица организаций'!B147</f>
        <v>Муниципальное бюджетное общеобразовательное учреждение «Малобобровская средняя общеобразовательная школа» Дмитровского района Орловской области</v>
      </c>
      <c r="C145" s="23">
        <f>'Рейтинговая таблица организаций'!Q147</f>
        <v>77</v>
      </c>
      <c r="D145" s="23">
        <f>'Рейтинговая таблица организаций'!R147</f>
        <v>90</v>
      </c>
      <c r="E145" s="23">
        <f>'Рейтинговая таблица организаций'!S147</f>
        <v>100</v>
      </c>
      <c r="F145" s="27">
        <f>'Рейтинговая таблица организаций'!T147</f>
        <v>90.1</v>
      </c>
      <c r="G145" s="23">
        <f>'Рейтинговая таблица организаций'!Z147</f>
        <v>100</v>
      </c>
      <c r="H145" s="23">
        <f>'Рейтинговая таблица организаций'!AB147</f>
        <v>100</v>
      </c>
      <c r="I145" s="27">
        <f>'Рейтинговая таблица организаций'!AC147</f>
        <v>100</v>
      </c>
      <c r="J145" s="23">
        <f>'Рейтинговая таблица организаций'!AH147</f>
        <v>0</v>
      </c>
      <c r="K145" s="24">
        <f>'Рейтинговая таблица организаций'!AI147</f>
        <v>60</v>
      </c>
      <c r="L145" s="24">
        <f>'Рейтинговая таблица организаций'!AJ147</f>
        <v>86</v>
      </c>
      <c r="M145" s="27">
        <f>'Рейтинговая таблица организаций'!AK147</f>
        <v>49.8</v>
      </c>
      <c r="N145" s="23">
        <f>'Рейтинговая таблица организаций'!AR147</f>
        <v>100</v>
      </c>
      <c r="O145" s="23">
        <f>'Рейтинговая таблица организаций'!AS147</f>
        <v>100</v>
      </c>
      <c r="P145" s="23">
        <f>'Рейтинговая таблица организаций'!AT147</f>
        <v>100</v>
      </c>
      <c r="Q145" s="27">
        <f>'Рейтинговая таблица организаций'!AU147</f>
        <v>100</v>
      </c>
      <c r="R145" s="23">
        <f>'Рейтинговая таблица организаций'!BB147</f>
        <v>100</v>
      </c>
      <c r="S145" s="23">
        <f>'Рейтинговая таблица организаций'!BC147</f>
        <v>100</v>
      </c>
      <c r="T145" s="23">
        <f>'Рейтинговая таблица организаций'!BD147</f>
        <v>100</v>
      </c>
      <c r="U145" s="27">
        <f>'Рейтинговая таблица организаций'!BE147</f>
        <v>100</v>
      </c>
      <c r="V145" s="28">
        <f>'Рейтинговая таблица организаций'!BF147</f>
        <v>87.97999999999999</v>
      </c>
    </row>
    <row r="146" spans="1:22">
      <c r="A146" s="25">
        <f>'бланки '!D150</f>
        <v>146</v>
      </c>
      <c r="B146" s="25" t="str">
        <f>'Рейтинговая таблица организаций'!B148</f>
        <v>Муниципальное бюджетное общеобразовательное учреждение «Долбенкинская основная общеобразовательная школа» Дмитровского района Орловской области</v>
      </c>
      <c r="C146" s="23">
        <f>'Рейтинговая таблица организаций'!Q148</f>
        <v>90</v>
      </c>
      <c r="D146" s="23">
        <f>'Рейтинговая таблица организаций'!R148</f>
        <v>90</v>
      </c>
      <c r="E146" s="23">
        <f>'Рейтинговая таблица организаций'!S148</f>
        <v>100</v>
      </c>
      <c r="F146" s="27">
        <f>'Рейтинговая таблица организаций'!T148</f>
        <v>94</v>
      </c>
      <c r="G146" s="23">
        <f>'Рейтинговая таблица организаций'!Z148</f>
        <v>100</v>
      </c>
      <c r="H146" s="23">
        <f>'Рейтинговая таблица организаций'!AB148</f>
        <v>100</v>
      </c>
      <c r="I146" s="27">
        <f>'Рейтинговая таблица организаций'!AC148</f>
        <v>100</v>
      </c>
      <c r="J146" s="23">
        <f>'Рейтинговая таблица организаций'!AH148</f>
        <v>0</v>
      </c>
      <c r="K146" s="24">
        <f>'Рейтинговая таблица организаций'!AI148</f>
        <v>60</v>
      </c>
      <c r="L146" s="24">
        <f>'Рейтинговая таблица организаций'!AJ148</f>
        <v>100</v>
      </c>
      <c r="M146" s="27">
        <f>'Рейтинговая таблица организаций'!AK148</f>
        <v>54</v>
      </c>
      <c r="N146" s="23">
        <f>'Рейтинговая таблица организаций'!AR148</f>
        <v>100</v>
      </c>
      <c r="O146" s="23">
        <f>'Рейтинговая таблица организаций'!AS148</f>
        <v>100</v>
      </c>
      <c r="P146" s="23">
        <f>'Рейтинговая таблица организаций'!AT148</f>
        <v>100</v>
      </c>
      <c r="Q146" s="27">
        <f>'Рейтинговая таблица организаций'!AU148</f>
        <v>100</v>
      </c>
      <c r="R146" s="23">
        <f>'Рейтинговая таблица организаций'!BB148</f>
        <v>100</v>
      </c>
      <c r="S146" s="23">
        <f>'Рейтинговая таблица организаций'!BC148</f>
        <v>100</v>
      </c>
      <c r="T146" s="23">
        <f>'Рейтинговая таблица организаций'!BD148</f>
        <v>100</v>
      </c>
      <c r="U146" s="27">
        <f>'Рейтинговая таблица организаций'!BE148</f>
        <v>100</v>
      </c>
      <c r="V146" s="28">
        <f>'Рейтинговая таблица организаций'!BF148</f>
        <v>89.6</v>
      </c>
    </row>
    <row r="147" spans="1:22">
      <c r="A147" s="25">
        <f>'бланки '!D151</f>
        <v>147</v>
      </c>
      <c r="B147" s="25" t="str">
        <f>'Рейтинговая таблица организаций'!B149</f>
        <v>Муниципальное бюджетное общеобразовательное учреждение «Хальзевская основная общеобразовательная школа» Дмитровского района Орловской области</v>
      </c>
      <c r="C147" s="23">
        <f>'Рейтинговая таблица организаций'!Q149</f>
        <v>97</v>
      </c>
      <c r="D147" s="23">
        <f>'Рейтинговая таблица организаций'!R149</f>
        <v>100</v>
      </c>
      <c r="E147" s="23">
        <f>'Рейтинговая таблица организаций'!S149</f>
        <v>100</v>
      </c>
      <c r="F147" s="27">
        <f>'Рейтинговая таблица организаций'!T149</f>
        <v>99.1</v>
      </c>
      <c r="G147" s="23">
        <f>'Рейтинговая таблица организаций'!Z149</f>
        <v>100</v>
      </c>
      <c r="H147" s="23">
        <f>'Рейтинговая таблица организаций'!AB149</f>
        <v>100</v>
      </c>
      <c r="I147" s="27">
        <f>'Рейтинговая таблица организаций'!AC149</f>
        <v>100</v>
      </c>
      <c r="J147" s="23">
        <f>'Рейтинговая таблица организаций'!AH149</f>
        <v>20</v>
      </c>
      <c r="K147" s="24">
        <f>'Рейтинговая таблица организаций'!AI149</f>
        <v>60</v>
      </c>
      <c r="L147" s="24">
        <f>'Рейтинговая таблица организаций'!AJ149</f>
        <v>89</v>
      </c>
      <c r="M147" s="27">
        <f>'Рейтинговая таблица организаций'!AK149</f>
        <v>56.7</v>
      </c>
      <c r="N147" s="23">
        <f>'Рейтинговая таблица организаций'!AR149</f>
        <v>100</v>
      </c>
      <c r="O147" s="23">
        <f>'Рейтинговая таблица организаций'!AS149</f>
        <v>100</v>
      </c>
      <c r="P147" s="23">
        <f>'Рейтинговая таблица организаций'!AT149</f>
        <v>93</v>
      </c>
      <c r="Q147" s="27">
        <f>'Рейтинговая таблица организаций'!AU149</f>
        <v>98.6</v>
      </c>
      <c r="R147" s="23">
        <f>'Рейтинговая таблица организаций'!BB149</f>
        <v>100</v>
      </c>
      <c r="S147" s="23">
        <f>'Рейтинговая таблица организаций'!BC149</f>
        <v>100</v>
      </c>
      <c r="T147" s="23">
        <f>'Рейтинговая таблица организаций'!BD149</f>
        <v>100</v>
      </c>
      <c r="U147" s="27">
        <f>'Рейтинговая таблица организаций'!BE149</f>
        <v>100</v>
      </c>
      <c r="V147" s="28">
        <f>'Рейтинговая таблица организаций'!BF149</f>
        <v>90.88</v>
      </c>
    </row>
    <row r="148" spans="1:22">
      <c r="A148" s="25">
        <f>'бланки '!D152</f>
        <v>148</v>
      </c>
      <c r="B148" s="25" t="str">
        <f>'Рейтинговая таблица организаций'!B150</f>
        <v>Муниципальное бюджетное общеобразовательное учреждение «Лицей имени С. Н. Булгакова» г. Ливны Орловской области</v>
      </c>
      <c r="C148" s="23">
        <f>'Рейтинговая таблица организаций'!Q150</f>
        <v>100</v>
      </c>
      <c r="D148" s="23">
        <f>'Рейтинговая таблица организаций'!R150</f>
        <v>100</v>
      </c>
      <c r="E148" s="23">
        <f>'Рейтинговая таблица организаций'!S150</f>
        <v>97</v>
      </c>
      <c r="F148" s="27">
        <f>'Рейтинговая таблица организаций'!T150</f>
        <v>98.8</v>
      </c>
      <c r="G148" s="23">
        <f>'Рейтинговая таблица организаций'!Z150</f>
        <v>100</v>
      </c>
      <c r="H148" s="23">
        <f>'Рейтинговая таблица организаций'!AB150</f>
        <v>97</v>
      </c>
      <c r="I148" s="27">
        <f>'Рейтинговая таблица организаций'!AC150</f>
        <v>98.5</v>
      </c>
      <c r="J148" s="23">
        <f>'Рейтинговая таблица организаций'!AH150</f>
        <v>40</v>
      </c>
      <c r="K148" s="24">
        <f>'Рейтинговая таблица организаций'!AI150</f>
        <v>80</v>
      </c>
      <c r="L148" s="24">
        <f>'Рейтинговая таблица организаций'!AJ150</f>
        <v>93</v>
      </c>
      <c r="M148" s="27">
        <f>'Рейтинговая таблица организаций'!AK150</f>
        <v>71.900000000000006</v>
      </c>
      <c r="N148" s="23">
        <f>'Рейтинговая таблица организаций'!AR150</f>
        <v>97</v>
      </c>
      <c r="O148" s="23">
        <f>'Рейтинговая таблица организаций'!AS150</f>
        <v>97</v>
      </c>
      <c r="P148" s="23">
        <f>'Рейтинговая таблица организаций'!AT150</f>
        <v>99</v>
      </c>
      <c r="Q148" s="27">
        <f>'Рейтинговая таблица организаций'!AU150</f>
        <v>97.4</v>
      </c>
      <c r="R148" s="23">
        <f>'Рейтинговая таблица организаций'!BB150</f>
        <v>97</v>
      </c>
      <c r="S148" s="23">
        <f>'Рейтинговая таблица организаций'!BC150</f>
        <v>97</v>
      </c>
      <c r="T148" s="23">
        <f>'Рейтинговая таблица организаций'!BD150</f>
        <v>99</v>
      </c>
      <c r="U148" s="27">
        <f>'Рейтинговая таблица организаций'!BE150</f>
        <v>98</v>
      </c>
      <c r="V148" s="28">
        <f>'Рейтинговая таблица организаций'!BF150</f>
        <v>92.92</v>
      </c>
    </row>
    <row r="149" spans="1:22">
      <c r="A149" s="25">
        <f>'бланки '!D153</f>
        <v>149</v>
      </c>
      <c r="B149" s="25" t="str">
        <f>'Рейтинговая таблица организаций'!B151</f>
        <v>Муниципальное бюджетное общеобразовательное учреждение «Средняя общеобразовательная школа № 4» г. Ливны</v>
      </c>
      <c r="C149" s="23">
        <f>'Рейтинговая таблица организаций'!Q151</f>
        <v>100</v>
      </c>
      <c r="D149" s="23">
        <f>'Рейтинговая таблица организаций'!R151</f>
        <v>100</v>
      </c>
      <c r="E149" s="23">
        <f>'Рейтинговая таблица организаций'!S151</f>
        <v>99</v>
      </c>
      <c r="F149" s="27">
        <f>'Рейтинговая таблица организаций'!T151</f>
        <v>99.6</v>
      </c>
      <c r="G149" s="23">
        <f>'Рейтинговая таблица организаций'!Z151</f>
        <v>100</v>
      </c>
      <c r="H149" s="23">
        <f>'Рейтинговая таблица организаций'!AB151</f>
        <v>99</v>
      </c>
      <c r="I149" s="27">
        <f>'Рейтинговая таблица организаций'!AC151</f>
        <v>99.5</v>
      </c>
      <c r="J149" s="23">
        <f>'Рейтинговая таблица организаций'!AH151</f>
        <v>80</v>
      </c>
      <c r="K149" s="24">
        <f>'Рейтинговая таблица организаций'!AI151</f>
        <v>100</v>
      </c>
      <c r="L149" s="24">
        <f>'Рейтинговая таблица организаций'!AJ151</f>
        <v>95</v>
      </c>
      <c r="M149" s="27">
        <f>'Рейтинговая таблица организаций'!AK151</f>
        <v>92.5</v>
      </c>
      <c r="N149" s="23">
        <f>'Рейтинговая таблица организаций'!AR151</f>
        <v>99</v>
      </c>
      <c r="O149" s="23">
        <f>'Рейтинговая таблица организаций'!AS151</f>
        <v>99</v>
      </c>
      <c r="P149" s="23">
        <f>'Рейтинговая таблица организаций'!AT151</f>
        <v>99</v>
      </c>
      <c r="Q149" s="27">
        <f>'Рейтинговая таблица организаций'!AU151</f>
        <v>99</v>
      </c>
      <c r="R149" s="23">
        <f>'Рейтинговая таблица организаций'!BB151</f>
        <v>97</v>
      </c>
      <c r="S149" s="23">
        <f>'Рейтинговая таблица организаций'!BC151</f>
        <v>99</v>
      </c>
      <c r="T149" s="23">
        <f>'Рейтинговая таблица организаций'!BD151</f>
        <v>98</v>
      </c>
      <c r="U149" s="27">
        <f>'Рейтинговая таблица организаций'!BE151</f>
        <v>97.9</v>
      </c>
      <c r="V149" s="28">
        <f>'Рейтинговая таблица организаций'!BF151</f>
        <v>97.7</v>
      </c>
    </row>
    <row r="150" spans="1:22">
      <c r="A150" s="25">
        <f>'бланки '!D154</f>
        <v>150</v>
      </c>
      <c r="B150" s="25" t="str">
        <f>'Рейтинговая таблица организаций'!B152</f>
        <v>Муниципальное бюджетное общеобразовательное учреждение Гимназия города Ливны</v>
      </c>
      <c r="C150" s="23">
        <f>'Рейтинговая таблица организаций'!Q152</f>
        <v>100</v>
      </c>
      <c r="D150" s="23">
        <f>'Рейтинговая таблица организаций'!R152</f>
        <v>100</v>
      </c>
      <c r="E150" s="23">
        <f>'Рейтинговая таблица организаций'!S152</f>
        <v>98</v>
      </c>
      <c r="F150" s="27">
        <f>'Рейтинговая таблица организаций'!T152</f>
        <v>99.2</v>
      </c>
      <c r="G150" s="23">
        <f>'Рейтинговая таблица организаций'!Z152</f>
        <v>100</v>
      </c>
      <c r="H150" s="23">
        <f>'Рейтинговая таблица организаций'!AB152</f>
        <v>98</v>
      </c>
      <c r="I150" s="27">
        <f>'Рейтинговая таблица организаций'!AC152</f>
        <v>99</v>
      </c>
      <c r="J150" s="23">
        <f>'Рейтинговая таблица организаций'!AH152</f>
        <v>60</v>
      </c>
      <c r="K150" s="24">
        <f>'Рейтинговая таблица организаций'!AI152</f>
        <v>60</v>
      </c>
      <c r="L150" s="24">
        <f>'Рейтинговая таблица организаций'!AJ152</f>
        <v>93</v>
      </c>
      <c r="M150" s="27">
        <f>'Рейтинговая таблица организаций'!AK152</f>
        <v>69.900000000000006</v>
      </c>
      <c r="N150" s="23">
        <f>'Рейтинговая таблица организаций'!AR152</f>
        <v>99</v>
      </c>
      <c r="O150" s="23">
        <f>'Рейтинговая таблица организаций'!AS152</f>
        <v>99</v>
      </c>
      <c r="P150" s="23">
        <f>'Рейтинговая таблица организаций'!AT152</f>
        <v>98</v>
      </c>
      <c r="Q150" s="27">
        <f>'Рейтинговая таблица организаций'!AU152</f>
        <v>98.8</v>
      </c>
      <c r="R150" s="23">
        <f>'Рейтинговая таблица организаций'!BB152</f>
        <v>98</v>
      </c>
      <c r="S150" s="23">
        <f>'Рейтинговая таблица организаций'!BC152</f>
        <v>98</v>
      </c>
      <c r="T150" s="23">
        <f>'Рейтинговая таблица организаций'!BD152</f>
        <v>99</v>
      </c>
      <c r="U150" s="27">
        <f>'Рейтинговая таблица организаций'!BE152</f>
        <v>98.5</v>
      </c>
      <c r="V150" s="28">
        <f>'Рейтинговая таблица организаций'!BF152</f>
        <v>93.080000000000013</v>
      </c>
    </row>
    <row r="151" spans="1:22">
      <c r="A151" s="25">
        <f>'бланки '!D155</f>
        <v>151</v>
      </c>
      <c r="B151" s="25" t="str">
        <f>'Рейтинговая таблица организаций'!B153</f>
        <v>Муниципальное бюджетное общеобразовательное учреждение «Средняя общеобразовательная школа № 5» г. Ливны</v>
      </c>
      <c r="C151" s="23">
        <f>'Рейтинговая таблица организаций'!Q153</f>
        <v>100</v>
      </c>
      <c r="D151" s="23">
        <f>'Рейтинговая таблица организаций'!R153</f>
        <v>100</v>
      </c>
      <c r="E151" s="23">
        <f>'Рейтинговая таблица организаций'!S153</f>
        <v>99</v>
      </c>
      <c r="F151" s="27">
        <f>'Рейтинговая таблица организаций'!T153</f>
        <v>99.6</v>
      </c>
      <c r="G151" s="23">
        <f>'Рейтинговая таблица организаций'!Z153</f>
        <v>100</v>
      </c>
      <c r="H151" s="23">
        <f>'Рейтинговая таблица организаций'!AB153</f>
        <v>99</v>
      </c>
      <c r="I151" s="27">
        <f>'Рейтинговая таблица организаций'!AC153</f>
        <v>99.5</v>
      </c>
      <c r="J151" s="23">
        <f>'Рейтинговая таблица организаций'!AH153</f>
        <v>20</v>
      </c>
      <c r="K151" s="24">
        <f>'Рейтинговая таблица организаций'!AI153</f>
        <v>60</v>
      </c>
      <c r="L151" s="24">
        <f>'Рейтинговая таблица организаций'!AJ153</f>
        <v>91</v>
      </c>
      <c r="M151" s="27">
        <f>'Рейтинговая таблица организаций'!AK153</f>
        <v>57.3</v>
      </c>
      <c r="N151" s="23">
        <f>'Рейтинговая таблица организаций'!AR153</f>
        <v>96</v>
      </c>
      <c r="O151" s="23">
        <f>'Рейтинговая таблица организаций'!AS153</f>
        <v>97</v>
      </c>
      <c r="P151" s="23">
        <f>'Рейтинговая таблица организаций'!AT153</f>
        <v>98</v>
      </c>
      <c r="Q151" s="27">
        <f>'Рейтинговая таблица организаций'!AU153</f>
        <v>96.8</v>
      </c>
      <c r="R151" s="23">
        <f>'Рейтинговая таблица организаций'!BB153</f>
        <v>97</v>
      </c>
      <c r="S151" s="23">
        <f>'Рейтинговая таблица организаций'!BC153</f>
        <v>99</v>
      </c>
      <c r="T151" s="23">
        <f>'Рейтинговая таблица организаций'!BD153</f>
        <v>97</v>
      </c>
      <c r="U151" s="27">
        <f>'Рейтинговая таблица организаций'!BE153</f>
        <v>97.4</v>
      </c>
      <c r="V151" s="28">
        <f>'Рейтинговая таблица организаций'!BF153</f>
        <v>90.12</v>
      </c>
    </row>
    <row r="152" spans="1:22">
      <c r="A152" s="25">
        <f>'бланки '!D156</f>
        <v>152</v>
      </c>
      <c r="B152" s="25" t="str">
        <f>'Рейтинговая таблица организаций'!B154</f>
        <v>Муниципальное бюджетное общеобразовательное учреждение «Основная общеобразовательная школа № 11» г. Ливны</v>
      </c>
      <c r="C152" s="23">
        <f>'Рейтинговая таблица организаций'!Q154</f>
        <v>100</v>
      </c>
      <c r="D152" s="23">
        <f>'Рейтинговая таблица организаций'!R154</f>
        <v>90</v>
      </c>
      <c r="E152" s="23">
        <f>'Рейтинговая таблица организаций'!S154</f>
        <v>99</v>
      </c>
      <c r="F152" s="27">
        <f>'Рейтинговая таблица организаций'!T154</f>
        <v>96.6</v>
      </c>
      <c r="G152" s="23">
        <f>'Рейтинговая таблица организаций'!Z154</f>
        <v>100</v>
      </c>
      <c r="H152" s="23">
        <f>'Рейтинговая таблица организаций'!AB154</f>
        <v>96</v>
      </c>
      <c r="I152" s="27">
        <f>'Рейтинговая таблица организаций'!AC154</f>
        <v>98</v>
      </c>
      <c r="J152" s="23">
        <f>'Рейтинговая таблица организаций'!AH154</f>
        <v>60</v>
      </c>
      <c r="K152" s="24">
        <f>'Рейтинговая таблица организаций'!AI154</f>
        <v>60</v>
      </c>
      <c r="L152" s="24">
        <f>'Рейтинговая таблица организаций'!AJ154</f>
        <v>90</v>
      </c>
      <c r="M152" s="27">
        <f>'Рейтинговая таблица организаций'!AK154</f>
        <v>69</v>
      </c>
      <c r="N152" s="23">
        <f>'Рейтинговая таблица организаций'!AR154</f>
        <v>99</v>
      </c>
      <c r="O152" s="23">
        <f>'Рейтинговая таблица организаций'!AS154</f>
        <v>100</v>
      </c>
      <c r="P152" s="23">
        <f>'Рейтинговая таблица организаций'!AT154</f>
        <v>99</v>
      </c>
      <c r="Q152" s="27">
        <f>'Рейтинговая таблица организаций'!AU154</f>
        <v>99.4</v>
      </c>
      <c r="R152" s="23">
        <f>'Рейтинговая таблица организаций'!BB154</f>
        <v>97</v>
      </c>
      <c r="S152" s="23">
        <f>'Рейтинговая таблица организаций'!BC154</f>
        <v>98</v>
      </c>
      <c r="T152" s="23">
        <f>'Рейтинговая таблица организаций'!BD154</f>
        <v>97</v>
      </c>
      <c r="U152" s="27">
        <f>'Рейтинговая таблица организаций'!BE154</f>
        <v>97.2</v>
      </c>
      <c r="V152" s="28">
        <f>'Рейтинговая таблица организаций'!BF154</f>
        <v>92.039999999999992</v>
      </c>
    </row>
    <row r="153" spans="1:22">
      <c r="A153" s="25">
        <f>'бланки '!D157</f>
        <v>153</v>
      </c>
      <c r="B153" s="25" t="str">
        <f>'Рейтинговая таблица организаций'!B155</f>
        <v>Муниципальное бюджетное общеобразовательное учреждение «Средняя общеобразовательная школа № 6» г. Ливны</v>
      </c>
      <c r="C153" s="23">
        <f>'Рейтинговая таблица организаций'!Q155</f>
        <v>92</v>
      </c>
      <c r="D153" s="23">
        <f>'Рейтинговая таблица организаций'!R155</f>
        <v>90</v>
      </c>
      <c r="E153" s="23">
        <f>'Рейтинговая таблица организаций'!S155</f>
        <v>98</v>
      </c>
      <c r="F153" s="27">
        <f>'Рейтинговая таблица организаций'!T155</f>
        <v>93.8</v>
      </c>
      <c r="G153" s="23">
        <f>'Рейтинговая таблица организаций'!Z155</f>
        <v>100</v>
      </c>
      <c r="H153" s="23">
        <f>'Рейтинговая таблица организаций'!AB155</f>
        <v>98</v>
      </c>
      <c r="I153" s="27">
        <f>'Рейтинговая таблица организаций'!AC155</f>
        <v>99</v>
      </c>
      <c r="J153" s="23">
        <f>'Рейтинговая таблица организаций'!AH155</f>
        <v>20</v>
      </c>
      <c r="K153" s="24">
        <f>'Рейтинговая таблица организаций'!AI155</f>
        <v>60</v>
      </c>
      <c r="L153" s="24">
        <f>'Рейтинговая таблица организаций'!AJ155</f>
        <v>98</v>
      </c>
      <c r="M153" s="27">
        <f>'Рейтинговая таблица организаций'!AK155</f>
        <v>59.4</v>
      </c>
      <c r="N153" s="23">
        <f>'Рейтинговая таблица организаций'!AR155</f>
        <v>97</v>
      </c>
      <c r="O153" s="23">
        <f>'Рейтинговая таблица организаций'!AS155</f>
        <v>96</v>
      </c>
      <c r="P153" s="23">
        <f>'Рейтинговая таблица организаций'!AT155</f>
        <v>98</v>
      </c>
      <c r="Q153" s="27">
        <f>'Рейтинговая таблица организаций'!AU155</f>
        <v>96.8</v>
      </c>
      <c r="R153" s="23">
        <f>'Рейтинговая таблица организаций'!BB155</f>
        <v>96</v>
      </c>
      <c r="S153" s="23">
        <f>'Рейтинговая таблица организаций'!BC155</f>
        <v>98</v>
      </c>
      <c r="T153" s="23">
        <f>'Рейтинговая таблица организаций'!BD155</f>
        <v>99</v>
      </c>
      <c r="U153" s="27">
        <f>'Рейтинговая таблица организаций'!BE155</f>
        <v>97.9</v>
      </c>
      <c r="V153" s="28">
        <f>'Рейтинговая таблица организаций'!BF155</f>
        <v>89.38</v>
      </c>
    </row>
    <row r="154" spans="1:22">
      <c r="A154" s="25">
        <f>'бланки '!D158</f>
        <v>154</v>
      </c>
      <c r="B154" s="25" t="str">
        <f>'Рейтинговая таблица организаций'!B156</f>
        <v>Муниципальное бюджетное общеобразовательное учреждение «Средняя общеобразовательная школа № 2 г. Ливны»</v>
      </c>
      <c r="C154" s="23">
        <f>'Рейтинговая таблица организаций'!Q156</f>
        <v>98</v>
      </c>
      <c r="D154" s="23">
        <f>'Рейтинговая таблица организаций'!R156</f>
        <v>100</v>
      </c>
      <c r="E154" s="23">
        <f>'Рейтинговая таблица организаций'!S156</f>
        <v>99</v>
      </c>
      <c r="F154" s="27">
        <f>'Рейтинговая таблица организаций'!T156</f>
        <v>99</v>
      </c>
      <c r="G154" s="23">
        <f>'Рейтинговая таблица организаций'!Z156</f>
        <v>100</v>
      </c>
      <c r="H154" s="23">
        <f>'Рейтинговая таблица организаций'!AB156</f>
        <v>96</v>
      </c>
      <c r="I154" s="27">
        <f>'Рейтинговая таблица организаций'!AC156</f>
        <v>98</v>
      </c>
      <c r="J154" s="23">
        <f>'Рейтинговая таблица организаций'!AH156</f>
        <v>80</v>
      </c>
      <c r="K154" s="24">
        <f>'Рейтинговая таблица организаций'!AI156</f>
        <v>80</v>
      </c>
      <c r="L154" s="24">
        <f>'Рейтинговая таблица организаций'!AJ156</f>
        <v>94</v>
      </c>
      <c r="M154" s="27">
        <f>'Рейтинговая таблица организаций'!AK156</f>
        <v>84.2</v>
      </c>
      <c r="N154" s="23">
        <f>'Рейтинговая таблица организаций'!AR156</f>
        <v>97</v>
      </c>
      <c r="O154" s="23">
        <f>'Рейтинговая таблица организаций'!AS156</f>
        <v>99</v>
      </c>
      <c r="P154" s="23">
        <f>'Рейтинговая таблица организаций'!AT156</f>
        <v>99</v>
      </c>
      <c r="Q154" s="27">
        <f>'Рейтинговая таблица организаций'!AU156</f>
        <v>98.2</v>
      </c>
      <c r="R154" s="23">
        <f>'Рейтинговая таблица организаций'!BB156</f>
        <v>97</v>
      </c>
      <c r="S154" s="23">
        <f>'Рейтинговая таблица организаций'!BC156</f>
        <v>98</v>
      </c>
      <c r="T154" s="23">
        <f>'Рейтинговая таблица организаций'!BD156</f>
        <v>96</v>
      </c>
      <c r="U154" s="27">
        <f>'Рейтинговая таблица организаций'!BE156</f>
        <v>96.7</v>
      </c>
      <c r="V154" s="28">
        <f>'Рейтинговая таблица организаций'!BF156</f>
        <v>95.22</v>
      </c>
    </row>
    <row r="155" spans="1:22">
      <c r="A155" s="25">
        <f>'бланки '!D159</f>
        <v>155</v>
      </c>
      <c r="B155" s="25" t="str">
        <f>'Рейтинговая таблица организаций'!B157</f>
        <v>Муниципальное бюджетное общеобразовательное учреждение «Основная общеобразовательная школа № 9» г. Ливны</v>
      </c>
      <c r="C155" s="23">
        <f>'Рейтинговая таблица организаций'!Q157</f>
        <v>86</v>
      </c>
      <c r="D155" s="23">
        <f>'Рейтинговая таблица организаций'!R157</f>
        <v>100</v>
      </c>
      <c r="E155" s="23">
        <f>'Рейтинговая таблица организаций'!S157</f>
        <v>97</v>
      </c>
      <c r="F155" s="27">
        <f>'Рейтинговая таблица организаций'!T157</f>
        <v>94.6</v>
      </c>
      <c r="G155" s="23">
        <f>'Рейтинговая таблица организаций'!Z157</f>
        <v>100</v>
      </c>
      <c r="H155" s="23">
        <f>'Рейтинговая таблица организаций'!AB157</f>
        <v>95</v>
      </c>
      <c r="I155" s="27">
        <f>'Рейтинговая таблица организаций'!AC157</f>
        <v>97.5</v>
      </c>
      <c r="J155" s="23">
        <f>'Рейтинговая таблица организаций'!AH157</f>
        <v>0</v>
      </c>
      <c r="K155" s="24">
        <f>'Рейтинговая таблица организаций'!AI157</f>
        <v>40</v>
      </c>
      <c r="L155" s="24">
        <f>'Рейтинговая таблица организаций'!AJ157</f>
        <v>93</v>
      </c>
      <c r="M155" s="27">
        <f>'Рейтинговая таблица организаций'!AK157</f>
        <v>43.9</v>
      </c>
      <c r="N155" s="23">
        <f>'Рейтинговая таблица организаций'!AR157</f>
        <v>97</v>
      </c>
      <c r="O155" s="23">
        <f>'Рейтинговая таблица организаций'!AS157</f>
        <v>99</v>
      </c>
      <c r="P155" s="23">
        <f>'Рейтинговая таблица организаций'!AT157</f>
        <v>98</v>
      </c>
      <c r="Q155" s="27">
        <f>'Рейтинговая таблица организаций'!AU157</f>
        <v>98</v>
      </c>
      <c r="R155" s="23">
        <f>'Рейтинговая таблица организаций'!BB157</f>
        <v>96</v>
      </c>
      <c r="S155" s="23">
        <f>'Рейтинговая таблица организаций'!BC157</f>
        <v>96</v>
      </c>
      <c r="T155" s="23">
        <f>'Рейтинговая таблица организаций'!BD157</f>
        <v>96</v>
      </c>
      <c r="U155" s="27">
        <f>'Рейтинговая таблица организаций'!BE157</f>
        <v>96</v>
      </c>
      <c r="V155" s="28">
        <f>'Рейтинговая таблица организаций'!BF157</f>
        <v>86</v>
      </c>
    </row>
    <row r="156" spans="1:22">
      <c r="A156" s="25">
        <f>'бланки '!D160</f>
        <v>156</v>
      </c>
      <c r="B156" s="25" t="str">
        <f>'Рейтинговая таблица организаций'!B158</f>
        <v>Муниципальное бюджетное общеобразовательное учреждение «Средняя общеобразовательная школа № 1» г. Ливны</v>
      </c>
      <c r="C156" s="23">
        <f>'Рейтинговая таблица организаций'!Q158</f>
        <v>98</v>
      </c>
      <c r="D156" s="23">
        <f>'Рейтинговая таблица организаций'!R158</f>
        <v>100</v>
      </c>
      <c r="E156" s="23">
        <f>'Рейтинговая таблица организаций'!S158</f>
        <v>97</v>
      </c>
      <c r="F156" s="27">
        <f>'Рейтинговая таблица организаций'!T158</f>
        <v>98.2</v>
      </c>
      <c r="G156" s="23">
        <f>'Рейтинговая таблица организаций'!Z158</f>
        <v>100</v>
      </c>
      <c r="H156" s="23">
        <f>'Рейтинговая таблица организаций'!AB158</f>
        <v>95</v>
      </c>
      <c r="I156" s="27">
        <f>'Рейтинговая таблица организаций'!AC158</f>
        <v>97.5</v>
      </c>
      <c r="J156" s="23">
        <f>'Рейтинговая таблица организаций'!AH158</f>
        <v>60</v>
      </c>
      <c r="K156" s="24">
        <f>'Рейтинговая таблица организаций'!AI158</f>
        <v>80</v>
      </c>
      <c r="L156" s="24">
        <f>'Рейтинговая таблица организаций'!AJ158</f>
        <v>93</v>
      </c>
      <c r="M156" s="27">
        <f>'Рейтинговая таблица организаций'!AK158</f>
        <v>77.900000000000006</v>
      </c>
      <c r="N156" s="23">
        <f>'Рейтинговая таблица организаций'!AR158</f>
        <v>98</v>
      </c>
      <c r="O156" s="23">
        <f>'Рейтинговая таблица организаций'!AS158</f>
        <v>100</v>
      </c>
      <c r="P156" s="23">
        <f>'Рейтинговая таблица организаций'!AT158</f>
        <v>98</v>
      </c>
      <c r="Q156" s="27">
        <f>'Рейтинговая таблица организаций'!AU158</f>
        <v>98.8</v>
      </c>
      <c r="R156" s="23">
        <f>'Рейтинговая таблица организаций'!BB158</f>
        <v>98</v>
      </c>
      <c r="S156" s="23">
        <f>'Рейтинговая таблица организаций'!BC158</f>
        <v>98</v>
      </c>
      <c r="T156" s="23">
        <f>'Рейтинговая таблица организаций'!BD158</f>
        <v>99</v>
      </c>
      <c r="U156" s="27">
        <f>'Рейтинговая таблица организаций'!BE158</f>
        <v>98.5</v>
      </c>
      <c r="V156" s="28">
        <f>'Рейтинговая таблица организаций'!BF158</f>
        <v>94.18</v>
      </c>
    </row>
    <row r="157" spans="1:22">
      <c r="A157" s="25">
        <f>'бланки '!D161</f>
        <v>157</v>
      </c>
      <c r="B157" s="25" t="str">
        <f>'Рейтинговая таблица организаций'!B159</f>
        <v>Муниципальное бюджетное общеобразовательное учреждение - Корсаковская средняя общеобразовательная школа Корсаковского района Орловской области</v>
      </c>
      <c r="C157" s="23">
        <f>'Рейтинговая таблица организаций'!Q159</f>
        <v>100</v>
      </c>
      <c r="D157" s="23">
        <f>'Рейтинговая таблица организаций'!R159</f>
        <v>100</v>
      </c>
      <c r="E157" s="23">
        <f>'Рейтинговая таблица организаций'!S159</f>
        <v>100</v>
      </c>
      <c r="F157" s="27">
        <f>'Рейтинговая таблица организаций'!T159</f>
        <v>100</v>
      </c>
      <c r="G157" s="23">
        <f>'Рейтинговая таблица организаций'!Z159</f>
        <v>100</v>
      </c>
      <c r="H157" s="23">
        <f>'Рейтинговая таблица организаций'!AB159</f>
        <v>100</v>
      </c>
      <c r="I157" s="27">
        <f>'Рейтинговая таблица организаций'!AC159</f>
        <v>100</v>
      </c>
      <c r="J157" s="23">
        <f>'Рейтинговая таблица организаций'!AH159</f>
        <v>40</v>
      </c>
      <c r="K157" s="24">
        <f>'Рейтинговая таблица организаций'!AI159</f>
        <v>60</v>
      </c>
      <c r="L157" s="24">
        <f>'Рейтинговая таблица организаций'!AJ159</f>
        <v>100</v>
      </c>
      <c r="M157" s="27">
        <f>'Рейтинговая таблица организаций'!AK159</f>
        <v>66</v>
      </c>
      <c r="N157" s="23">
        <f>'Рейтинговая таблица организаций'!AR159</f>
        <v>99</v>
      </c>
      <c r="O157" s="23">
        <f>'Рейтинговая таблица организаций'!AS159</f>
        <v>99</v>
      </c>
      <c r="P157" s="23">
        <f>'Рейтинговая таблица организаций'!AT159</f>
        <v>99</v>
      </c>
      <c r="Q157" s="27">
        <f>'Рейтинговая таблица организаций'!AU159</f>
        <v>99</v>
      </c>
      <c r="R157" s="23">
        <f>'Рейтинговая таблица организаций'!BB159</f>
        <v>100</v>
      </c>
      <c r="S157" s="23">
        <f>'Рейтинговая таблица организаций'!BC159</f>
        <v>100</v>
      </c>
      <c r="T157" s="23">
        <f>'Рейтинговая таблица организаций'!BD159</f>
        <v>100</v>
      </c>
      <c r="U157" s="27">
        <f>'Рейтинговая таблица организаций'!BE159</f>
        <v>100</v>
      </c>
      <c r="V157" s="28">
        <f>'Рейтинговая таблица организаций'!BF159</f>
        <v>93</v>
      </c>
    </row>
    <row r="158" spans="1:22">
      <c r="A158" s="25">
        <f>'бланки '!D162</f>
        <v>158</v>
      </c>
      <c r="B158" s="25" t="str">
        <f>'Рейтинговая таблица организаций'!B160</f>
        <v>Муниципальное бюджетное общеобразовательное учреждение - Совхозная средняя общеобразовательная школа Корсаковского района Орловской области</v>
      </c>
      <c r="C158" s="23">
        <f>'Рейтинговая таблица организаций'!Q160</f>
        <v>100</v>
      </c>
      <c r="D158" s="23">
        <f>'Рейтинговая таблица организаций'!R160</f>
        <v>90</v>
      </c>
      <c r="E158" s="23">
        <f>'Рейтинговая таблица организаций'!S160</f>
        <v>99</v>
      </c>
      <c r="F158" s="27">
        <f>'Рейтинговая таблица организаций'!T160</f>
        <v>96.6</v>
      </c>
      <c r="G158" s="23">
        <f>'Рейтинговая таблица организаций'!Z160</f>
        <v>100</v>
      </c>
      <c r="H158" s="23">
        <f>'Рейтинговая таблица организаций'!AB160</f>
        <v>100</v>
      </c>
      <c r="I158" s="27">
        <f>'Рейтинговая таблица организаций'!AC160</f>
        <v>100</v>
      </c>
      <c r="J158" s="23">
        <f>'Рейтинговая таблица организаций'!AH160</f>
        <v>20</v>
      </c>
      <c r="K158" s="24">
        <f>'Рейтинговая таблица организаций'!AI160</f>
        <v>100</v>
      </c>
      <c r="L158" s="24">
        <f>'Рейтинговая таблица организаций'!AJ160</f>
        <v>100</v>
      </c>
      <c r="M158" s="27">
        <f>'Рейтинговая таблица организаций'!AK160</f>
        <v>76</v>
      </c>
      <c r="N158" s="23">
        <f>'Рейтинговая таблица организаций'!AR160</f>
        <v>100</v>
      </c>
      <c r="O158" s="23">
        <f>'Рейтинговая таблица организаций'!AS160</f>
        <v>98</v>
      </c>
      <c r="P158" s="23">
        <f>'Рейтинговая таблица организаций'!AT160</f>
        <v>100</v>
      </c>
      <c r="Q158" s="27">
        <f>'Рейтинговая таблица организаций'!AU160</f>
        <v>99.2</v>
      </c>
      <c r="R158" s="23">
        <f>'Рейтинговая таблица организаций'!BB160</f>
        <v>98</v>
      </c>
      <c r="S158" s="23">
        <f>'Рейтинговая таблица организаций'!BC160</f>
        <v>100</v>
      </c>
      <c r="T158" s="23">
        <f>'Рейтинговая таблица организаций'!BD160</f>
        <v>100</v>
      </c>
      <c r="U158" s="27">
        <f>'Рейтинговая таблица организаций'!BE160</f>
        <v>99.4</v>
      </c>
      <c r="V158" s="28">
        <f>'Рейтинговая таблица организаций'!BF160</f>
        <v>94.240000000000009</v>
      </c>
    </row>
    <row r="159" spans="1:22">
      <c r="A159" s="25">
        <f>'бланки '!D163</f>
        <v>159</v>
      </c>
      <c r="B159" s="25" t="str">
        <f>'Рейтинговая таблица организаций'!B161</f>
        <v>Муниципальное бюджетное общеобразовательное учреждение - Парамоновская основная общеобразовательная школа Корсаковского района Орловской области</v>
      </c>
      <c r="C159" s="23">
        <f>'Рейтинговая таблица организаций'!Q161</f>
        <v>100</v>
      </c>
      <c r="D159" s="23">
        <f>'Рейтинговая таблица организаций'!R161</f>
        <v>100</v>
      </c>
      <c r="E159" s="23">
        <f>'Рейтинговая таблица организаций'!S161</f>
        <v>100</v>
      </c>
      <c r="F159" s="27">
        <f>'Рейтинговая таблица организаций'!T161</f>
        <v>100</v>
      </c>
      <c r="G159" s="23">
        <f>'Рейтинговая таблица организаций'!Z161</f>
        <v>100</v>
      </c>
      <c r="H159" s="23">
        <f>'Рейтинговая таблица организаций'!AB161</f>
        <v>100</v>
      </c>
      <c r="I159" s="27">
        <f>'Рейтинговая таблица организаций'!AC161</f>
        <v>100</v>
      </c>
      <c r="J159" s="23">
        <f>'Рейтинговая таблица организаций'!AH161</f>
        <v>20</v>
      </c>
      <c r="K159" s="24">
        <f>'Рейтинговая таблица организаций'!AI161</f>
        <v>40</v>
      </c>
      <c r="L159" s="24">
        <f>'Рейтинговая таблица организаций'!AJ161</f>
        <v>100</v>
      </c>
      <c r="M159" s="27">
        <f>'Рейтинговая таблица организаций'!AK161</f>
        <v>52</v>
      </c>
      <c r="N159" s="23">
        <f>'Рейтинговая таблица организаций'!AR161</f>
        <v>100</v>
      </c>
      <c r="O159" s="23">
        <f>'Рейтинговая таблица организаций'!AS161</f>
        <v>100</v>
      </c>
      <c r="P159" s="23">
        <f>'Рейтинговая таблица организаций'!AT161</f>
        <v>100</v>
      </c>
      <c r="Q159" s="27">
        <f>'Рейтинговая таблица организаций'!AU161</f>
        <v>100</v>
      </c>
      <c r="R159" s="23">
        <f>'Рейтинговая таблица организаций'!BB161</f>
        <v>100</v>
      </c>
      <c r="S159" s="23">
        <f>'Рейтинговая таблица организаций'!BC161</f>
        <v>100</v>
      </c>
      <c r="T159" s="23">
        <f>'Рейтинговая таблица организаций'!BD161</f>
        <v>100</v>
      </c>
      <c r="U159" s="27">
        <f>'Рейтинговая таблица организаций'!BE161</f>
        <v>100</v>
      </c>
      <c r="V159" s="28">
        <f>'Рейтинговая таблица организаций'!BF161</f>
        <v>90.4</v>
      </c>
    </row>
    <row r="160" spans="1:22">
      <c r="A160" s="25">
        <f>'бланки '!D164</f>
        <v>160</v>
      </c>
      <c r="B160" s="25" t="str">
        <f>'Рейтинговая таблица организаций'!B162</f>
        <v>Муниципальное бюджетное общеобразовательное учреждение - Гагаринская основная общеобразовательная школа имени старшего лейтенанта милиции В. А. Кузина Корсаковского района Орловской области</v>
      </c>
      <c r="C160" s="23">
        <f>'Рейтинговая таблица организаций'!Q162</f>
        <v>99</v>
      </c>
      <c r="D160" s="23">
        <f>'Рейтинговая таблица организаций'!R162</f>
        <v>100</v>
      </c>
      <c r="E160" s="23">
        <f>'Рейтинговая таблица организаций'!S162</f>
        <v>100</v>
      </c>
      <c r="F160" s="27">
        <f>'Рейтинговая таблица организаций'!T162</f>
        <v>99.7</v>
      </c>
      <c r="G160" s="23">
        <f>'Рейтинговая таблица организаций'!Z162</f>
        <v>100</v>
      </c>
      <c r="H160" s="23">
        <f>'Рейтинговая таблица организаций'!AB162</f>
        <v>100</v>
      </c>
      <c r="I160" s="27">
        <f>'Рейтинговая таблица организаций'!AC162</f>
        <v>100</v>
      </c>
      <c r="J160" s="23">
        <f>'Рейтинговая таблица организаций'!AH162</f>
        <v>0</v>
      </c>
      <c r="K160" s="24">
        <f>'Рейтинговая таблица организаций'!AI162</f>
        <v>40</v>
      </c>
      <c r="L160" s="24">
        <f>'Рейтинговая таблица организаций'!AJ162</f>
        <v>100</v>
      </c>
      <c r="M160" s="27">
        <f>'Рейтинговая таблица организаций'!AK162</f>
        <v>46</v>
      </c>
      <c r="N160" s="23">
        <f>'Рейтинговая таблица организаций'!AR162</f>
        <v>100</v>
      </c>
      <c r="O160" s="23">
        <f>'Рейтинговая таблица организаций'!AS162</f>
        <v>100</v>
      </c>
      <c r="P160" s="23">
        <f>'Рейтинговая таблица организаций'!AT162</f>
        <v>100</v>
      </c>
      <c r="Q160" s="27">
        <f>'Рейтинговая таблица организаций'!AU162</f>
        <v>100</v>
      </c>
      <c r="R160" s="23">
        <f>'Рейтинговая таблица организаций'!BB162</f>
        <v>100</v>
      </c>
      <c r="S160" s="23">
        <f>'Рейтинговая таблица организаций'!BC162</f>
        <v>100</v>
      </c>
      <c r="T160" s="23">
        <f>'Рейтинговая таблица организаций'!BD162</f>
        <v>100</v>
      </c>
      <c r="U160" s="27">
        <f>'Рейтинговая таблица организаций'!BE162</f>
        <v>100</v>
      </c>
      <c r="V160" s="28">
        <f>'Рейтинговая таблица организаций'!BF162</f>
        <v>89.14</v>
      </c>
    </row>
    <row r="161" spans="1:22">
      <c r="A161" s="25">
        <f>'бланки '!D165</f>
        <v>161</v>
      </c>
      <c r="B161" s="25" t="str">
        <f>'Рейтинговая таблица организаций'!B163</f>
        <v>Муниципальное бюджетное общеобразовательное учреждение - Спешневская средняя общеобразовательная школа имени Героя Российской Федерации Александра Рязанцева Корсаковского района Орловской области</v>
      </c>
      <c r="C161" s="23">
        <f>'Рейтинговая таблица организаций'!Q163</f>
        <v>99</v>
      </c>
      <c r="D161" s="23">
        <f>'Рейтинговая таблица организаций'!R163</f>
        <v>100</v>
      </c>
      <c r="E161" s="23">
        <f>'Рейтинговая таблица организаций'!S163</f>
        <v>100</v>
      </c>
      <c r="F161" s="27">
        <f>'Рейтинговая таблица организаций'!T163</f>
        <v>99.7</v>
      </c>
      <c r="G161" s="23">
        <f>'Рейтинговая таблица организаций'!Z163</f>
        <v>100</v>
      </c>
      <c r="H161" s="23">
        <f>'Рейтинговая таблица организаций'!AB163</f>
        <v>100</v>
      </c>
      <c r="I161" s="27">
        <f>'Рейтинговая таблица организаций'!AC163</f>
        <v>100</v>
      </c>
      <c r="J161" s="23">
        <f>'Рейтинговая таблица организаций'!AH163</f>
        <v>0</v>
      </c>
      <c r="K161" s="24">
        <f>'Рейтинговая таблица организаций'!AI163</f>
        <v>60</v>
      </c>
      <c r="L161" s="24">
        <f>'Рейтинговая таблица организаций'!AJ163</f>
        <v>100</v>
      </c>
      <c r="M161" s="27">
        <f>'Рейтинговая таблица организаций'!AK163</f>
        <v>54</v>
      </c>
      <c r="N161" s="23">
        <f>'Рейтинговая таблица организаций'!AR163</f>
        <v>100</v>
      </c>
      <c r="O161" s="23">
        <f>'Рейтинговая таблица организаций'!AS163</f>
        <v>100</v>
      </c>
      <c r="P161" s="23">
        <f>'Рейтинговая таблица организаций'!AT163</f>
        <v>100</v>
      </c>
      <c r="Q161" s="27">
        <f>'Рейтинговая таблица организаций'!AU163</f>
        <v>100</v>
      </c>
      <c r="R161" s="23">
        <f>'Рейтинговая таблица организаций'!BB163</f>
        <v>100</v>
      </c>
      <c r="S161" s="23">
        <f>'Рейтинговая таблица организаций'!BC163</f>
        <v>100</v>
      </c>
      <c r="T161" s="23">
        <f>'Рейтинговая таблица организаций'!BD163</f>
        <v>100</v>
      </c>
      <c r="U161" s="27">
        <f>'Рейтинговая таблица организаций'!BE163</f>
        <v>100</v>
      </c>
      <c r="V161" s="28">
        <f>'Рейтинговая таблица организаций'!BF163</f>
        <v>90.74</v>
      </c>
    </row>
    <row r="162" spans="1:22">
      <c r="A162" s="25">
        <f>'бланки '!D166</f>
        <v>162</v>
      </c>
      <c r="B162" s="25" t="str">
        <f>'Рейтинговая таблица организаций'!B164</f>
        <v>Муниципальное бюджетное общеобразовательное учреждение «Средняя общеобразовательная школа № 3» Болховского района Орловской области</v>
      </c>
      <c r="C162" s="23">
        <f>'Рейтинговая таблица организаций'!Q164</f>
        <v>100</v>
      </c>
      <c r="D162" s="23">
        <f>'Рейтинговая таблица организаций'!R164</f>
        <v>100</v>
      </c>
      <c r="E162" s="23">
        <f>'Рейтинговая таблица организаций'!S164</f>
        <v>100</v>
      </c>
      <c r="F162" s="27">
        <f>'Рейтинговая таблица организаций'!T164</f>
        <v>100</v>
      </c>
      <c r="G162" s="23">
        <f>'Рейтинговая таблица организаций'!Z164</f>
        <v>100</v>
      </c>
      <c r="H162" s="23">
        <f>'Рейтинговая таблица организаций'!AB164</f>
        <v>100</v>
      </c>
      <c r="I162" s="27">
        <f>'Рейтинговая таблица организаций'!AC164</f>
        <v>100</v>
      </c>
      <c r="J162" s="23">
        <f>'Рейтинговая таблица организаций'!AH164</f>
        <v>80</v>
      </c>
      <c r="K162" s="24">
        <f>'Рейтинговая таблица организаций'!AI164</f>
        <v>100</v>
      </c>
      <c r="L162" s="24">
        <f>'Рейтинговая таблица организаций'!AJ164</f>
        <v>96</v>
      </c>
      <c r="M162" s="27">
        <f>'Рейтинговая таблица организаций'!AK164</f>
        <v>92.8</v>
      </c>
      <c r="N162" s="23">
        <f>'Рейтинговая таблица организаций'!AR164</f>
        <v>99</v>
      </c>
      <c r="O162" s="23">
        <f>'Рейтинговая таблица организаций'!AS164</f>
        <v>98</v>
      </c>
      <c r="P162" s="23">
        <f>'Рейтинговая таблица организаций'!AT164</f>
        <v>99</v>
      </c>
      <c r="Q162" s="27">
        <f>'Рейтинговая таблица организаций'!AU164</f>
        <v>98.6</v>
      </c>
      <c r="R162" s="23">
        <f>'Рейтинговая таблица организаций'!BB164</f>
        <v>98</v>
      </c>
      <c r="S162" s="23">
        <f>'Рейтинговая таблица организаций'!BC164</f>
        <v>99</v>
      </c>
      <c r="T162" s="23">
        <f>'Рейтинговая таблица организаций'!BD164</f>
        <v>99</v>
      </c>
      <c r="U162" s="27">
        <f>'Рейтинговая таблица организаций'!BE164</f>
        <v>98.7</v>
      </c>
      <c r="V162" s="28">
        <f>'Рейтинговая таблица организаций'!BF164</f>
        <v>98.02</v>
      </c>
    </row>
    <row r="163" spans="1:22">
      <c r="A163" s="25">
        <f>'бланки '!D167</f>
        <v>163</v>
      </c>
      <c r="B163" s="25" t="str">
        <f>'Рейтинговая таблица организаций'!B165</f>
        <v>Муниципальное бюджетное общеобразовательное учреждение «Гимназия г. Болхова»</v>
      </c>
      <c r="C163" s="23">
        <f>'Рейтинговая таблица организаций'!Q165</f>
        <v>96</v>
      </c>
      <c r="D163" s="23">
        <f>'Рейтинговая таблица организаций'!R165</f>
        <v>90</v>
      </c>
      <c r="E163" s="23">
        <f>'Рейтинговая таблица организаций'!S165</f>
        <v>99</v>
      </c>
      <c r="F163" s="27">
        <f>'Рейтинговая таблица организаций'!T165</f>
        <v>95.4</v>
      </c>
      <c r="G163" s="23">
        <f>'Рейтинговая таблица организаций'!Z165</f>
        <v>100</v>
      </c>
      <c r="H163" s="23">
        <f>'Рейтинговая таблица организаций'!AB165</f>
        <v>96</v>
      </c>
      <c r="I163" s="27">
        <f>'Рейтинговая таблица организаций'!AC165</f>
        <v>98</v>
      </c>
      <c r="J163" s="23">
        <f>'Рейтинговая таблица организаций'!AH165</f>
        <v>40</v>
      </c>
      <c r="K163" s="24">
        <f>'Рейтинговая таблица организаций'!AI165</f>
        <v>60</v>
      </c>
      <c r="L163" s="24">
        <f>'Рейтинговая таблица организаций'!AJ165</f>
        <v>91</v>
      </c>
      <c r="M163" s="27">
        <f>'Рейтинговая таблица организаций'!AK165</f>
        <v>63.3</v>
      </c>
      <c r="N163" s="23">
        <f>'Рейтинговая таблица организаций'!AR165</f>
        <v>96</v>
      </c>
      <c r="O163" s="23">
        <f>'Рейтинговая таблица организаций'!AS165</f>
        <v>98</v>
      </c>
      <c r="P163" s="23">
        <f>'Рейтинговая таблица организаций'!AT165</f>
        <v>98</v>
      </c>
      <c r="Q163" s="27">
        <f>'Рейтинговая таблица организаций'!AU165</f>
        <v>97.2</v>
      </c>
      <c r="R163" s="23">
        <f>'Рейтинговая таблица организаций'!BB165</f>
        <v>97</v>
      </c>
      <c r="S163" s="23">
        <f>'Рейтинговая таблица организаций'!BC165</f>
        <v>99</v>
      </c>
      <c r="T163" s="23">
        <f>'Рейтинговая таблица организаций'!BD165</f>
        <v>97</v>
      </c>
      <c r="U163" s="27">
        <f>'Рейтинговая таблица организаций'!BE165</f>
        <v>97.4</v>
      </c>
      <c r="V163" s="28">
        <f>'Рейтинговая таблица организаций'!BF165</f>
        <v>90.259999999999991</v>
      </c>
    </row>
    <row r="164" spans="1:22">
      <c r="A164" s="25">
        <f>'бланки '!D168</f>
        <v>164</v>
      </c>
      <c r="B164" s="25" t="str">
        <f>'Рейтинговая таблица организаций'!B166</f>
        <v>Муниципальное бюджетное общеобразовательное учреждение «Гнездиловская средняя общеобразовательная школа» Болховского района Орловской области</v>
      </c>
      <c r="C164" s="23">
        <f>'Рейтинговая таблица организаций'!Q166</f>
        <v>98</v>
      </c>
      <c r="D164" s="23">
        <f>'Рейтинговая таблица организаций'!R166</f>
        <v>100</v>
      </c>
      <c r="E164" s="23">
        <f>'Рейтинговая таблица организаций'!S166</f>
        <v>100</v>
      </c>
      <c r="F164" s="27">
        <f>'Рейтинговая таблица организаций'!T166</f>
        <v>99.4</v>
      </c>
      <c r="G164" s="23">
        <f>'Рейтинговая таблица организаций'!Z166</f>
        <v>100</v>
      </c>
      <c r="H164" s="23">
        <f>'Рейтинговая таблица организаций'!AB166</f>
        <v>100</v>
      </c>
      <c r="I164" s="27">
        <f>'Рейтинговая таблица организаций'!AC166</f>
        <v>100</v>
      </c>
      <c r="J164" s="23">
        <f>'Рейтинговая таблица организаций'!AH166</f>
        <v>0</v>
      </c>
      <c r="K164" s="24">
        <f>'Рейтинговая таблица организаций'!AI166</f>
        <v>60</v>
      </c>
      <c r="L164" s="24">
        <f>'Рейтинговая таблица организаций'!AJ166</f>
        <v>100</v>
      </c>
      <c r="M164" s="27">
        <f>'Рейтинговая таблица организаций'!AK166</f>
        <v>54</v>
      </c>
      <c r="N164" s="23">
        <f>'Рейтинговая таблица организаций'!AR166</f>
        <v>100</v>
      </c>
      <c r="O164" s="23">
        <f>'Рейтинговая таблица организаций'!AS166</f>
        <v>100</v>
      </c>
      <c r="P164" s="23">
        <f>'Рейтинговая таблица организаций'!AT166</f>
        <v>100</v>
      </c>
      <c r="Q164" s="27">
        <f>'Рейтинговая таблица организаций'!AU166</f>
        <v>100</v>
      </c>
      <c r="R164" s="23">
        <f>'Рейтинговая таблица организаций'!BB166</f>
        <v>100</v>
      </c>
      <c r="S164" s="23">
        <f>'Рейтинговая таблица организаций'!BC166</f>
        <v>100</v>
      </c>
      <c r="T164" s="23">
        <f>'Рейтинговая таблица организаций'!BD166</f>
        <v>100</v>
      </c>
      <c r="U164" s="27">
        <f>'Рейтинговая таблица организаций'!BE166</f>
        <v>100</v>
      </c>
      <c r="V164" s="28">
        <f>'Рейтинговая таблица организаций'!BF166</f>
        <v>90.679999999999993</v>
      </c>
    </row>
    <row r="165" spans="1:22">
      <c r="A165" s="25">
        <f>'бланки '!D169</f>
        <v>165</v>
      </c>
      <c r="B165" s="25" t="str">
        <f>'Рейтинговая таблица организаций'!B167</f>
        <v>Муниципальное бюджетное общеобразовательное учреждение «Больше-Чернская основная общеобразовательная школа» Болховского района Орловской области</v>
      </c>
      <c r="C165" s="23">
        <f>'Рейтинговая таблица организаций'!Q167</f>
        <v>100</v>
      </c>
      <c r="D165" s="23">
        <f>'Рейтинговая таблица организаций'!R167</f>
        <v>100</v>
      </c>
      <c r="E165" s="23">
        <f>'Рейтинговая таблица организаций'!S167</f>
        <v>100</v>
      </c>
      <c r="F165" s="27">
        <f>'Рейтинговая таблица организаций'!T167</f>
        <v>100</v>
      </c>
      <c r="G165" s="23">
        <f>'Рейтинговая таблица организаций'!Z167</f>
        <v>100</v>
      </c>
      <c r="H165" s="23">
        <f>'Рейтинговая таблица организаций'!AB167</f>
        <v>100</v>
      </c>
      <c r="I165" s="27">
        <f>'Рейтинговая таблица организаций'!AC167</f>
        <v>100</v>
      </c>
      <c r="J165" s="23">
        <f>'Рейтинговая таблица организаций'!AH167</f>
        <v>20</v>
      </c>
      <c r="K165" s="24">
        <f>'Рейтинговая таблица организаций'!AI167</f>
        <v>60</v>
      </c>
      <c r="L165" s="24">
        <f>'Рейтинговая таблица организаций'!AJ167</f>
        <v>100</v>
      </c>
      <c r="M165" s="27">
        <f>'Рейтинговая таблица организаций'!AK167</f>
        <v>60</v>
      </c>
      <c r="N165" s="23">
        <f>'Рейтинговая таблица организаций'!AR167</f>
        <v>100</v>
      </c>
      <c r="O165" s="23">
        <f>'Рейтинговая таблица организаций'!AS167</f>
        <v>100</v>
      </c>
      <c r="P165" s="23">
        <f>'Рейтинговая таблица организаций'!AT167</f>
        <v>100</v>
      </c>
      <c r="Q165" s="27">
        <f>'Рейтинговая таблица организаций'!AU167</f>
        <v>100</v>
      </c>
      <c r="R165" s="23">
        <f>'Рейтинговая таблица организаций'!BB167</f>
        <v>100</v>
      </c>
      <c r="S165" s="23">
        <f>'Рейтинговая таблица организаций'!BC167</f>
        <v>100</v>
      </c>
      <c r="T165" s="23">
        <f>'Рейтинговая таблица организаций'!BD167</f>
        <v>100</v>
      </c>
      <c r="U165" s="27">
        <f>'Рейтинговая таблица организаций'!BE167</f>
        <v>100</v>
      </c>
      <c r="V165" s="28">
        <f>'Рейтинговая таблица организаций'!BF167</f>
        <v>92</v>
      </c>
    </row>
    <row r="166" spans="1:22">
      <c r="A166" s="25">
        <f>'бланки '!D170</f>
        <v>166</v>
      </c>
      <c r="B166" s="25" t="str">
        <f>'Рейтинговая таблица организаций'!B168</f>
        <v>Муниципальное бюджетное общеобразовательное учреждение «Фатневская средняя общеобразовательная школа имени Героя Советского Союза Семена Матвеевича Сидоркова» Болховского района Орловской области</v>
      </c>
      <c r="C166" s="23">
        <f>'Рейтинговая таблица организаций'!Q168</f>
        <v>100</v>
      </c>
      <c r="D166" s="23">
        <f>'Рейтинговая таблица организаций'!R168</f>
        <v>100</v>
      </c>
      <c r="E166" s="23">
        <f>'Рейтинговая таблица организаций'!S168</f>
        <v>98</v>
      </c>
      <c r="F166" s="27">
        <f>'Рейтинговая таблица организаций'!T168</f>
        <v>99.2</v>
      </c>
      <c r="G166" s="23">
        <f>'Рейтинговая таблица организаций'!Z168</f>
        <v>100</v>
      </c>
      <c r="H166" s="23">
        <f>'Рейтинговая таблица организаций'!AB168</f>
        <v>97</v>
      </c>
      <c r="I166" s="27">
        <f>'Рейтинговая таблица организаций'!AC168</f>
        <v>98.5</v>
      </c>
      <c r="J166" s="23">
        <f>'Рейтинговая таблица организаций'!AH168</f>
        <v>40</v>
      </c>
      <c r="K166" s="24">
        <f>'Рейтинговая таблица организаций'!AI168</f>
        <v>60</v>
      </c>
      <c r="L166" s="24">
        <f>'Рейтинговая таблица организаций'!AJ168</f>
        <v>100</v>
      </c>
      <c r="M166" s="27">
        <f>'Рейтинговая таблица организаций'!AK168</f>
        <v>66</v>
      </c>
      <c r="N166" s="23">
        <f>'Рейтинговая таблица организаций'!AR168</f>
        <v>97</v>
      </c>
      <c r="O166" s="23">
        <f>'Рейтинговая таблица организаций'!AS168</f>
        <v>100</v>
      </c>
      <c r="P166" s="23">
        <f>'Рейтинговая таблица организаций'!AT168</f>
        <v>100</v>
      </c>
      <c r="Q166" s="27">
        <f>'Рейтинговая таблица организаций'!AU168</f>
        <v>98.8</v>
      </c>
      <c r="R166" s="23">
        <f>'Рейтинговая таблица организаций'!BB168</f>
        <v>100</v>
      </c>
      <c r="S166" s="23">
        <f>'Рейтинговая таблица организаций'!BC168</f>
        <v>100</v>
      </c>
      <c r="T166" s="23">
        <f>'Рейтинговая таблица организаций'!BD168</f>
        <v>97</v>
      </c>
      <c r="U166" s="27">
        <f>'Рейтинговая таблица организаций'!BE168</f>
        <v>98.5</v>
      </c>
      <c r="V166" s="28">
        <f>'Рейтинговая таблица организаций'!BF168</f>
        <v>92.2</v>
      </c>
    </row>
    <row r="167" spans="1:22">
      <c r="A167" s="25">
        <f>'бланки '!D171</f>
        <v>167</v>
      </c>
      <c r="B167" s="25" t="str">
        <f>'Рейтинговая таблица организаций'!B169</f>
        <v>Муниципальное бюджетное общеобразовательное учреждение «Основная общеобразовательная школа № 2 имени воина-интернационалиста Николая Николаевича Винокурова» Болховского района Орловской области</v>
      </c>
      <c r="C167" s="23">
        <f>'Рейтинговая таблица организаций'!Q169</f>
        <v>83</v>
      </c>
      <c r="D167" s="23">
        <f>'Рейтинговая таблица организаций'!R169</f>
        <v>60</v>
      </c>
      <c r="E167" s="23">
        <f>'Рейтинговая таблица организаций'!S169</f>
        <v>99</v>
      </c>
      <c r="F167" s="27">
        <f>'Рейтинговая таблица организаций'!T169</f>
        <v>82.5</v>
      </c>
      <c r="G167" s="23">
        <f>'Рейтинговая таблица организаций'!Z169</f>
        <v>100</v>
      </c>
      <c r="H167" s="23">
        <f>'Рейтинговая таблица организаций'!AB169</f>
        <v>98</v>
      </c>
      <c r="I167" s="27">
        <f>'Рейтинговая таблица организаций'!AC169</f>
        <v>99</v>
      </c>
      <c r="J167" s="23">
        <f>'Рейтинговая таблица организаций'!AH169</f>
        <v>0</v>
      </c>
      <c r="K167" s="24">
        <f>'Рейтинговая таблица организаций'!AI169</f>
        <v>40</v>
      </c>
      <c r="L167" s="24">
        <f>'Рейтинговая таблица организаций'!AJ169</f>
        <v>88</v>
      </c>
      <c r="M167" s="27">
        <f>'Рейтинговая таблица организаций'!AK169</f>
        <v>42.4</v>
      </c>
      <c r="N167" s="23">
        <f>'Рейтинговая таблица организаций'!AR169</f>
        <v>98</v>
      </c>
      <c r="O167" s="23">
        <f>'Рейтинговая таблица организаций'!AS169</f>
        <v>97</v>
      </c>
      <c r="P167" s="23">
        <f>'Рейтинговая таблица организаций'!AT169</f>
        <v>97</v>
      </c>
      <c r="Q167" s="27">
        <f>'Рейтинговая таблица организаций'!AU169</f>
        <v>97.4</v>
      </c>
      <c r="R167" s="23">
        <f>'Рейтинговая таблица организаций'!BB169</f>
        <v>98</v>
      </c>
      <c r="S167" s="23">
        <f>'Рейтинговая таблица организаций'!BC169</f>
        <v>98</v>
      </c>
      <c r="T167" s="23">
        <f>'Рейтинговая таблица организаций'!BD169</f>
        <v>98</v>
      </c>
      <c r="U167" s="27">
        <f>'Рейтинговая таблица организаций'!BE169</f>
        <v>98</v>
      </c>
      <c r="V167" s="28">
        <f>'Рейтинговая таблица организаций'!BF169</f>
        <v>83.86</v>
      </c>
    </row>
    <row r="168" spans="1:22">
      <c r="A168" s="25">
        <f>'бланки '!D172</f>
        <v>168</v>
      </c>
      <c r="B168" s="25" t="str">
        <f>'Рейтинговая таблица организаций'!B170</f>
        <v>Муниципальное бюджетное общеобразовательное учреждение «Однолуцкая основная общеобразовательная школа имени Героя Советского Союза И.И. Аверьянова» Болховского района орловской области</v>
      </c>
      <c r="C168" s="23">
        <f>'Рейтинговая таблица организаций'!Q170</f>
        <v>89</v>
      </c>
      <c r="D168" s="23">
        <f>'Рейтинговая таблица организаций'!R170</f>
        <v>100</v>
      </c>
      <c r="E168" s="23">
        <f>'Рейтинговая таблица организаций'!S170</f>
        <v>100</v>
      </c>
      <c r="F168" s="27">
        <f>'Рейтинговая таблица организаций'!T170</f>
        <v>96.7</v>
      </c>
      <c r="G168" s="23">
        <f>'Рейтинговая таблица организаций'!Z170</f>
        <v>100</v>
      </c>
      <c r="H168" s="23">
        <f>'Рейтинговая таблица организаций'!AB170</f>
        <v>100</v>
      </c>
      <c r="I168" s="27">
        <f>'Рейтинговая таблица организаций'!AC170</f>
        <v>100</v>
      </c>
      <c r="J168" s="23">
        <f>'Рейтинговая таблица организаций'!AH170</f>
        <v>0</v>
      </c>
      <c r="K168" s="24">
        <f>'Рейтинговая таблица организаций'!AI170</f>
        <v>60</v>
      </c>
      <c r="L168" s="24">
        <f>'Рейтинговая таблица организаций'!AJ170</f>
        <v>100</v>
      </c>
      <c r="M168" s="27">
        <f>'Рейтинговая таблица организаций'!AK170</f>
        <v>54</v>
      </c>
      <c r="N168" s="23">
        <f>'Рейтинговая таблица организаций'!AR170</f>
        <v>100</v>
      </c>
      <c r="O168" s="23">
        <f>'Рейтинговая таблица организаций'!AS170</f>
        <v>95</v>
      </c>
      <c r="P168" s="23">
        <f>'Рейтинговая таблица организаций'!AT170</f>
        <v>100</v>
      </c>
      <c r="Q168" s="27">
        <f>'Рейтинговая таблица организаций'!AU170</f>
        <v>98</v>
      </c>
      <c r="R168" s="23">
        <f>'Рейтинговая таблица организаций'!BB170</f>
        <v>100</v>
      </c>
      <c r="S168" s="23">
        <f>'Рейтинговая таблица организаций'!BC170</f>
        <v>100</v>
      </c>
      <c r="T168" s="23">
        <f>'Рейтинговая таблица организаций'!BD170</f>
        <v>100</v>
      </c>
      <c r="U168" s="27">
        <f>'Рейтинговая таблица организаций'!BE170</f>
        <v>100</v>
      </c>
      <c r="V168" s="28">
        <f>'Рейтинговая таблица организаций'!BF170</f>
        <v>89.74</v>
      </c>
    </row>
    <row r="169" spans="1:22">
      <c r="A169" s="25">
        <f>'бланки '!D173</f>
        <v>169</v>
      </c>
      <c r="B169" s="25" t="str">
        <f>'Рейтинговая таблица организаций'!B171</f>
        <v>Муниципальное бюджетное общеобразовательное учреждение «Струковская основная общеобразовательная школа» Болховского района Орловской области</v>
      </c>
      <c r="C169" s="23">
        <f>'Рейтинговая таблица организаций'!Q171</f>
        <v>100</v>
      </c>
      <c r="D169" s="23">
        <f>'Рейтинговая таблица организаций'!R171</f>
        <v>100</v>
      </c>
      <c r="E169" s="23">
        <f>'Рейтинговая таблица организаций'!S171</f>
        <v>100</v>
      </c>
      <c r="F169" s="27">
        <f>'Рейтинговая таблица организаций'!T171</f>
        <v>100</v>
      </c>
      <c r="G169" s="23">
        <f>'Рейтинговая таблица организаций'!Z171</f>
        <v>100</v>
      </c>
      <c r="H169" s="23">
        <f>'Рейтинговая таблица организаций'!AB171</f>
        <v>100</v>
      </c>
      <c r="I169" s="27">
        <f>'Рейтинговая таблица организаций'!AC171</f>
        <v>100</v>
      </c>
      <c r="J169" s="23">
        <f>'Рейтинговая таблица организаций'!AH171</f>
        <v>60</v>
      </c>
      <c r="K169" s="24">
        <f>'Рейтинговая таблица организаций'!AI171</f>
        <v>100</v>
      </c>
      <c r="L169" s="24">
        <f>'Рейтинговая таблица организаций'!AJ171</f>
        <v>100</v>
      </c>
      <c r="M169" s="27">
        <f>'Рейтинговая таблица организаций'!AK171</f>
        <v>88</v>
      </c>
      <c r="N169" s="23">
        <f>'Рейтинговая таблица организаций'!AR171</f>
        <v>100</v>
      </c>
      <c r="O169" s="23">
        <f>'Рейтинговая таблица организаций'!AS171</f>
        <v>100</v>
      </c>
      <c r="P169" s="23">
        <f>'Рейтинговая таблица организаций'!AT171</f>
        <v>100</v>
      </c>
      <c r="Q169" s="27">
        <f>'Рейтинговая таблица организаций'!AU171</f>
        <v>100</v>
      </c>
      <c r="R169" s="23">
        <f>'Рейтинговая таблица организаций'!BB171</f>
        <v>100</v>
      </c>
      <c r="S169" s="23">
        <f>'Рейтинговая таблица организаций'!BC171</f>
        <v>100</v>
      </c>
      <c r="T169" s="23">
        <f>'Рейтинговая таблица организаций'!BD171</f>
        <v>100</v>
      </c>
      <c r="U169" s="27">
        <f>'Рейтинговая таблица организаций'!BE171</f>
        <v>100</v>
      </c>
      <c r="V169" s="28">
        <f>'Рейтинговая таблица организаций'!BF171</f>
        <v>97.6</v>
      </c>
    </row>
    <row r="170" spans="1:22">
      <c r="A170" s="25">
        <f>'бланки '!D174</f>
        <v>170</v>
      </c>
      <c r="B170" s="25" t="str">
        <f>'Рейтинговая таблица организаций'!B172</f>
        <v>Муниципальное бюджетное общеобразовательное учреждение «Злынская средняя общеобразовательная школа» Болховского района Орловской области</v>
      </c>
      <c r="C170" s="23">
        <f>'Рейтинговая таблица организаций'!Q172</f>
        <v>94</v>
      </c>
      <c r="D170" s="23">
        <f>'Рейтинговая таблица организаций'!R172</f>
        <v>100</v>
      </c>
      <c r="E170" s="23">
        <f>'Рейтинговая таблица организаций'!S172</f>
        <v>98</v>
      </c>
      <c r="F170" s="27">
        <f>'Рейтинговая таблица организаций'!T172</f>
        <v>97.4</v>
      </c>
      <c r="G170" s="23">
        <f>'Рейтинговая таблица организаций'!Z172</f>
        <v>100</v>
      </c>
      <c r="H170" s="23">
        <f>'Рейтинговая таблица организаций'!AB172</f>
        <v>98</v>
      </c>
      <c r="I170" s="27">
        <f>'Рейтинговая таблица организаций'!AC172</f>
        <v>99</v>
      </c>
      <c r="J170" s="23">
        <f>'Рейтинговая таблица организаций'!AH172</f>
        <v>0</v>
      </c>
      <c r="K170" s="24">
        <f>'Рейтинговая таблица организаций'!AI172</f>
        <v>40</v>
      </c>
      <c r="L170" s="24">
        <f>'Рейтинговая таблица организаций'!AJ172</f>
        <v>100</v>
      </c>
      <c r="M170" s="27">
        <f>'Рейтинговая таблица организаций'!AK172</f>
        <v>46</v>
      </c>
      <c r="N170" s="23">
        <f>'Рейтинговая таблица организаций'!AR172</f>
        <v>100</v>
      </c>
      <c r="O170" s="23">
        <f>'Рейтинговая таблица организаций'!AS172</f>
        <v>100</v>
      </c>
      <c r="P170" s="23">
        <f>'Рейтинговая таблица организаций'!AT172</f>
        <v>98</v>
      </c>
      <c r="Q170" s="27">
        <f>'Рейтинговая таблица организаций'!AU172</f>
        <v>99.6</v>
      </c>
      <c r="R170" s="23">
        <f>'Рейтинговая таблица организаций'!BB172</f>
        <v>96</v>
      </c>
      <c r="S170" s="23">
        <f>'Рейтинговая таблица организаций'!BC172</f>
        <v>100</v>
      </c>
      <c r="T170" s="23">
        <f>'Рейтинговая таблица организаций'!BD172</f>
        <v>100</v>
      </c>
      <c r="U170" s="27">
        <f>'Рейтинговая таблица организаций'!BE172</f>
        <v>98.8</v>
      </c>
      <c r="V170" s="28">
        <f>'Рейтинговая таблица организаций'!BF172</f>
        <v>88.16</v>
      </c>
    </row>
    <row r="171" spans="1:22">
      <c r="A171" s="25">
        <f>'бланки '!D175</f>
        <v>171</v>
      </c>
      <c r="B171" s="25" t="str">
        <f>'Рейтинговая таблица организаций'!B173</f>
        <v>Муниципальное бюджетное общеобразовательное учреждение «Октябрьская основная общеобразовательная школа» Болховского района Орловской области</v>
      </c>
      <c r="C171" s="23">
        <f>'Рейтинговая таблица организаций'!Q173</f>
        <v>100</v>
      </c>
      <c r="D171" s="23">
        <f>'Рейтинговая таблица организаций'!R173</f>
        <v>100</v>
      </c>
      <c r="E171" s="23">
        <f>'Рейтинговая таблица организаций'!S173</f>
        <v>100</v>
      </c>
      <c r="F171" s="27">
        <f>'Рейтинговая таблица организаций'!T173</f>
        <v>100</v>
      </c>
      <c r="G171" s="23">
        <f>'Рейтинговая таблица организаций'!Z173</f>
        <v>100</v>
      </c>
      <c r="H171" s="23">
        <f>'Рейтинговая таблица организаций'!AB173</f>
        <v>100</v>
      </c>
      <c r="I171" s="27">
        <f>'Рейтинговая таблица организаций'!AC173</f>
        <v>100</v>
      </c>
      <c r="J171" s="23">
        <f>'Рейтинговая таблица организаций'!AH173</f>
        <v>20</v>
      </c>
      <c r="K171" s="24">
        <f>'Рейтинговая таблица организаций'!AI173</f>
        <v>60</v>
      </c>
      <c r="L171" s="24">
        <f>'Рейтинговая таблица организаций'!AJ173</f>
        <v>100</v>
      </c>
      <c r="M171" s="27">
        <f>'Рейтинговая таблица организаций'!AK173</f>
        <v>60</v>
      </c>
      <c r="N171" s="23">
        <f>'Рейтинговая таблица организаций'!AR173</f>
        <v>100</v>
      </c>
      <c r="O171" s="23">
        <f>'Рейтинговая таблица организаций'!AS173</f>
        <v>100</v>
      </c>
      <c r="P171" s="23">
        <f>'Рейтинговая таблица организаций'!AT173</f>
        <v>100</v>
      </c>
      <c r="Q171" s="27">
        <f>'Рейтинговая таблица организаций'!AU173</f>
        <v>100</v>
      </c>
      <c r="R171" s="23">
        <f>'Рейтинговая таблица организаций'!BB173</f>
        <v>100</v>
      </c>
      <c r="S171" s="23">
        <f>'Рейтинговая таблица организаций'!BC173</f>
        <v>100</v>
      </c>
      <c r="T171" s="23">
        <f>'Рейтинговая таблица организаций'!BD173</f>
        <v>100</v>
      </c>
      <c r="U171" s="27">
        <f>'Рейтинговая таблица организаций'!BE173</f>
        <v>100</v>
      </c>
      <c r="V171" s="28">
        <f>'Рейтинговая таблица организаций'!BF173</f>
        <v>92</v>
      </c>
    </row>
    <row r="172" spans="1:22">
      <c r="A172" s="25">
        <f>'бланки '!D176</f>
        <v>172</v>
      </c>
      <c r="B172" s="25" t="str">
        <f>'Рейтинговая таблица организаций'!B174</f>
        <v>Муниципальное бюджетное общеобразовательное учреждение «Трубчевская основная общеобразовательная школа» Болховского района Орловской области</v>
      </c>
      <c r="C172" s="23">
        <f>'Рейтинговая таблица организаций'!Q174</f>
        <v>100</v>
      </c>
      <c r="D172" s="23">
        <f>'Рейтинговая таблица организаций'!R174</f>
        <v>100</v>
      </c>
      <c r="E172" s="23">
        <f>'Рейтинговая таблица организаций'!S174</f>
        <v>100</v>
      </c>
      <c r="F172" s="27">
        <f>'Рейтинговая таблица организаций'!T174</f>
        <v>100</v>
      </c>
      <c r="G172" s="23">
        <f>'Рейтинговая таблица организаций'!Z174</f>
        <v>100</v>
      </c>
      <c r="H172" s="23">
        <f>'Рейтинговая таблица организаций'!AB174</f>
        <v>100</v>
      </c>
      <c r="I172" s="27">
        <f>'Рейтинговая таблица организаций'!AC174</f>
        <v>100</v>
      </c>
      <c r="J172" s="23">
        <f>'Рейтинговая таблица организаций'!AH174</f>
        <v>0</v>
      </c>
      <c r="K172" s="24">
        <f>'Рейтинговая таблица организаций'!AI174</f>
        <v>80</v>
      </c>
      <c r="L172" s="24">
        <f>'Рейтинговая таблица организаций'!AJ174</f>
        <v>100</v>
      </c>
      <c r="M172" s="27">
        <f>'Рейтинговая таблица организаций'!AK174</f>
        <v>62</v>
      </c>
      <c r="N172" s="23">
        <f>'Рейтинговая таблица организаций'!AR174</f>
        <v>100</v>
      </c>
      <c r="O172" s="23">
        <f>'Рейтинговая таблица организаций'!AS174</f>
        <v>100</v>
      </c>
      <c r="P172" s="23">
        <f>'Рейтинговая таблица организаций'!AT174</f>
        <v>100</v>
      </c>
      <c r="Q172" s="27">
        <f>'Рейтинговая таблица организаций'!AU174</f>
        <v>100</v>
      </c>
      <c r="R172" s="23">
        <f>'Рейтинговая таблица организаций'!BB174</f>
        <v>100</v>
      </c>
      <c r="S172" s="23">
        <f>'Рейтинговая таблица организаций'!BC174</f>
        <v>100</v>
      </c>
      <c r="T172" s="23">
        <f>'Рейтинговая таблица организаций'!BD174</f>
        <v>100</v>
      </c>
      <c r="U172" s="27">
        <f>'Рейтинговая таблица организаций'!BE174</f>
        <v>100</v>
      </c>
      <c r="V172" s="28">
        <f>'Рейтинговая таблица организаций'!BF174</f>
        <v>92.4</v>
      </c>
    </row>
    <row r="173" spans="1:22">
      <c r="A173" s="25">
        <f>'бланки '!D177</f>
        <v>173</v>
      </c>
      <c r="B173" s="25" t="str">
        <f>'Рейтинговая таблица организаций'!B175</f>
        <v>Муниципальное бюджетное общеобразовательное учреждение «Кривчевская основная общеобразовательная школа» Болховского района Орловской области</v>
      </c>
      <c r="C173" s="23">
        <f>'Рейтинговая таблица организаций'!Q175</f>
        <v>92</v>
      </c>
      <c r="D173" s="23">
        <f>'Рейтинговая таблица организаций'!R175</f>
        <v>100</v>
      </c>
      <c r="E173" s="23">
        <f>'Рейтинговая таблица организаций'!S175</f>
        <v>100</v>
      </c>
      <c r="F173" s="27">
        <f>'Рейтинговая таблица организаций'!T175</f>
        <v>97.6</v>
      </c>
      <c r="G173" s="23">
        <f>'Рейтинговая таблица организаций'!Z175</f>
        <v>100</v>
      </c>
      <c r="H173" s="23">
        <f>'Рейтинговая таблица организаций'!AB175</f>
        <v>100</v>
      </c>
      <c r="I173" s="27">
        <f>'Рейтинговая таблица организаций'!AC175</f>
        <v>100</v>
      </c>
      <c r="J173" s="23">
        <f>'Рейтинговая таблица организаций'!AH175</f>
        <v>20</v>
      </c>
      <c r="K173" s="24">
        <f>'Рейтинговая таблица организаций'!AI175</f>
        <v>60</v>
      </c>
      <c r="L173" s="24">
        <f>'Рейтинговая таблица организаций'!AJ175</f>
        <v>100</v>
      </c>
      <c r="M173" s="27">
        <f>'Рейтинговая таблица организаций'!AK175</f>
        <v>60</v>
      </c>
      <c r="N173" s="23">
        <f>'Рейтинговая таблица организаций'!AR175</f>
        <v>100</v>
      </c>
      <c r="O173" s="23">
        <f>'Рейтинговая таблица организаций'!AS175</f>
        <v>100</v>
      </c>
      <c r="P173" s="23">
        <f>'Рейтинговая таблица организаций'!AT175</f>
        <v>100</v>
      </c>
      <c r="Q173" s="27">
        <f>'Рейтинговая таблица организаций'!AU175</f>
        <v>100</v>
      </c>
      <c r="R173" s="23">
        <f>'Рейтинговая таблица организаций'!BB175</f>
        <v>100</v>
      </c>
      <c r="S173" s="23">
        <f>'Рейтинговая таблица организаций'!BC175</f>
        <v>100</v>
      </c>
      <c r="T173" s="23">
        <f>'Рейтинговая таблица организаций'!BD175</f>
        <v>100</v>
      </c>
      <c r="U173" s="27">
        <f>'Рейтинговая таблица организаций'!BE175</f>
        <v>100</v>
      </c>
      <c r="V173" s="28">
        <f>'Рейтинговая таблица организаций'!BF175</f>
        <v>91.52000000000001</v>
      </c>
    </row>
    <row r="174" spans="1:22">
      <c r="A174" s="25">
        <f>'бланки '!D178</f>
        <v>174</v>
      </c>
      <c r="B174" s="25" t="str">
        <f>'Рейтинговая таблица организаций'!B176</f>
        <v>Муниципальное бюджетное общеобразовательное учреждение «Краснознаменская основная общеобразовательная школа» Болховского района Орловской области</v>
      </c>
      <c r="C174" s="23">
        <f>'Рейтинговая таблица организаций'!Q176</f>
        <v>100</v>
      </c>
      <c r="D174" s="23">
        <f>'Рейтинговая таблица организаций'!R176</f>
        <v>100</v>
      </c>
      <c r="E174" s="23">
        <f>'Рейтинговая таблица организаций'!S176</f>
        <v>100</v>
      </c>
      <c r="F174" s="27">
        <f>'Рейтинговая таблица организаций'!T176</f>
        <v>100</v>
      </c>
      <c r="G174" s="23">
        <f>'Рейтинговая таблица организаций'!Z176</f>
        <v>100</v>
      </c>
      <c r="H174" s="23">
        <f>'Рейтинговая таблица организаций'!AB176</f>
        <v>95</v>
      </c>
      <c r="I174" s="27">
        <f>'Рейтинговая таблица организаций'!AC176</f>
        <v>97.5</v>
      </c>
      <c r="J174" s="23">
        <f>'Рейтинговая таблица организаций'!AH176</f>
        <v>0</v>
      </c>
      <c r="K174" s="24">
        <f>'Рейтинговая таблица организаций'!AI176</f>
        <v>60</v>
      </c>
      <c r="L174" s="24">
        <f>'Рейтинговая таблица организаций'!AJ176</f>
        <v>100</v>
      </c>
      <c r="M174" s="27">
        <f>'Рейтинговая таблица организаций'!AK176</f>
        <v>54</v>
      </c>
      <c r="N174" s="23">
        <f>'Рейтинговая таблица организаций'!AR176</f>
        <v>100</v>
      </c>
      <c r="O174" s="23">
        <f>'Рейтинговая таблица организаций'!AS176</f>
        <v>100</v>
      </c>
      <c r="P174" s="23">
        <f>'Рейтинговая таблица организаций'!AT176</f>
        <v>100</v>
      </c>
      <c r="Q174" s="27">
        <f>'Рейтинговая таблица организаций'!AU176</f>
        <v>100</v>
      </c>
      <c r="R174" s="23">
        <f>'Рейтинговая таблица организаций'!BB176</f>
        <v>100</v>
      </c>
      <c r="S174" s="23">
        <f>'Рейтинговая таблица организаций'!BC176</f>
        <v>100</v>
      </c>
      <c r="T174" s="23">
        <f>'Рейтинговая таблица организаций'!BD176</f>
        <v>100</v>
      </c>
      <c r="U174" s="27">
        <f>'Рейтинговая таблица организаций'!BE176</f>
        <v>100</v>
      </c>
      <c r="V174" s="28">
        <f>'Рейтинговая таблица организаций'!BF176</f>
        <v>90.3</v>
      </c>
    </row>
    <row r="175" spans="1:22">
      <c r="A175" s="25">
        <f>'бланки '!D179</f>
        <v>175</v>
      </c>
      <c r="B175" s="25" t="str">
        <f>'Рейтинговая таблица организаций'!B177</f>
        <v>Муниципальное бюджетное общеобразовательное учреждение «Верховская средняя общеобразовательная школа № 1»</v>
      </c>
      <c r="C175" s="23">
        <f>'Рейтинговая таблица организаций'!Q177</f>
        <v>96</v>
      </c>
      <c r="D175" s="23">
        <f>'Рейтинговая таблица организаций'!R177</f>
        <v>100</v>
      </c>
      <c r="E175" s="23">
        <f>'Рейтинговая таблица организаций'!S177</f>
        <v>96</v>
      </c>
      <c r="F175" s="27">
        <f>'Рейтинговая таблица организаций'!T177</f>
        <v>97.2</v>
      </c>
      <c r="G175" s="23">
        <f>'Рейтинговая таблица организаций'!Z177</f>
        <v>100</v>
      </c>
      <c r="H175" s="23">
        <f>'Рейтинговая таблица организаций'!AB177</f>
        <v>98</v>
      </c>
      <c r="I175" s="27">
        <f>'Рейтинговая таблица организаций'!AC177</f>
        <v>99</v>
      </c>
      <c r="J175" s="23">
        <f>'Рейтинговая таблица организаций'!AH177</f>
        <v>60</v>
      </c>
      <c r="K175" s="24">
        <f>'Рейтинговая таблица организаций'!AI177</f>
        <v>80</v>
      </c>
      <c r="L175" s="24">
        <f>'Рейтинговая таблица организаций'!AJ177</f>
        <v>99</v>
      </c>
      <c r="M175" s="27">
        <f>'Рейтинговая таблица организаций'!AK177</f>
        <v>79.7</v>
      </c>
      <c r="N175" s="23">
        <f>'Рейтинговая таблица организаций'!AR177</f>
        <v>97</v>
      </c>
      <c r="O175" s="23">
        <f>'Рейтинговая таблица организаций'!AS177</f>
        <v>100</v>
      </c>
      <c r="P175" s="23">
        <f>'Рейтинговая таблица организаций'!AT177</f>
        <v>97</v>
      </c>
      <c r="Q175" s="27">
        <f>'Рейтинговая таблица организаций'!AU177</f>
        <v>98.2</v>
      </c>
      <c r="R175" s="23">
        <f>'Рейтинговая таблица организаций'!BB177</f>
        <v>96</v>
      </c>
      <c r="S175" s="23">
        <f>'Рейтинговая таблица организаций'!BC177</f>
        <v>99</v>
      </c>
      <c r="T175" s="23">
        <f>'Рейтинговая таблица организаций'!BD177</f>
        <v>99</v>
      </c>
      <c r="U175" s="27">
        <f>'Рейтинговая таблица организаций'!BE177</f>
        <v>98.1</v>
      </c>
      <c r="V175" s="28">
        <f>'Рейтинговая таблица организаций'!BF177</f>
        <v>94.439999999999984</v>
      </c>
    </row>
    <row r="176" spans="1:22">
      <c r="A176" s="25">
        <f>'бланки '!D180</f>
        <v>176</v>
      </c>
      <c r="B176" s="25" t="str">
        <f>'Рейтинговая таблица организаций'!B178</f>
        <v>Муниципальное бюджетное общеобразовательное учреждение «Верховская средняя общеобразовательная школа№ 2» Верховского района Орловской области</v>
      </c>
      <c r="C176" s="23">
        <f>'Рейтинговая таблица организаций'!Q178</f>
        <v>96</v>
      </c>
      <c r="D176" s="23">
        <f>'Рейтинговая таблица организаций'!R178</f>
        <v>100</v>
      </c>
      <c r="E176" s="23">
        <f>'Рейтинговая таблица организаций'!S178</f>
        <v>99</v>
      </c>
      <c r="F176" s="27">
        <f>'Рейтинговая таблица организаций'!T178</f>
        <v>98.4</v>
      </c>
      <c r="G176" s="23">
        <f>'Рейтинговая таблица организаций'!Z178</f>
        <v>100</v>
      </c>
      <c r="H176" s="23">
        <f>'Рейтинговая таблица организаций'!AB178</f>
        <v>99</v>
      </c>
      <c r="I176" s="27">
        <f>'Рейтинговая таблица организаций'!AC178</f>
        <v>99.5</v>
      </c>
      <c r="J176" s="23">
        <f>'Рейтинговая таблица организаций'!AH178</f>
        <v>60</v>
      </c>
      <c r="K176" s="24">
        <f>'Рейтинговая таблица организаций'!AI178</f>
        <v>60</v>
      </c>
      <c r="L176" s="24">
        <f>'Рейтинговая таблица организаций'!AJ178</f>
        <v>88</v>
      </c>
      <c r="M176" s="27">
        <f>'Рейтинговая таблица организаций'!AK178</f>
        <v>68.400000000000006</v>
      </c>
      <c r="N176" s="23">
        <f>'Рейтинговая таблица организаций'!AR178</f>
        <v>96</v>
      </c>
      <c r="O176" s="23">
        <f>'Рейтинговая таблица организаций'!AS178</f>
        <v>96</v>
      </c>
      <c r="P176" s="23">
        <f>'Рейтинговая таблица организаций'!AT178</f>
        <v>96</v>
      </c>
      <c r="Q176" s="27">
        <f>'Рейтинговая таблица организаций'!AU178</f>
        <v>96</v>
      </c>
      <c r="R176" s="23">
        <f>'Рейтинговая таблица организаций'!BB178</f>
        <v>98</v>
      </c>
      <c r="S176" s="23">
        <f>'Рейтинговая таблица организаций'!BC178</f>
        <v>98</v>
      </c>
      <c r="T176" s="23">
        <f>'Рейтинговая таблица организаций'!BD178</f>
        <v>96</v>
      </c>
      <c r="U176" s="27">
        <f>'Рейтинговая таблица организаций'!BE178</f>
        <v>97</v>
      </c>
      <c r="V176" s="28">
        <f>'Рейтинговая таблица организаций'!BF178</f>
        <v>91.86</v>
      </c>
    </row>
    <row r="177" spans="1:22">
      <c r="A177" s="25">
        <f>'бланки '!D181</f>
        <v>177</v>
      </c>
      <c r="B177" s="25" t="str">
        <f>'Рейтинговая таблица организаций'!B179</f>
        <v>Муниципальное бюджетное общеобразовательное учреждение «Русско-Бродская средняя общеобразовательная школа» Верховского района Орловской области</v>
      </c>
      <c r="C177" s="23">
        <f>'Рейтинговая таблица организаций'!Q179</f>
        <v>99</v>
      </c>
      <c r="D177" s="23">
        <f>'Рейтинговая таблица организаций'!R179</f>
        <v>100</v>
      </c>
      <c r="E177" s="23">
        <f>'Рейтинговая таблица организаций'!S179</f>
        <v>99</v>
      </c>
      <c r="F177" s="27">
        <f>'Рейтинговая таблица организаций'!T179</f>
        <v>99.3</v>
      </c>
      <c r="G177" s="23">
        <f>'Рейтинговая таблица организаций'!Z179</f>
        <v>100</v>
      </c>
      <c r="H177" s="23">
        <f>'Рейтинговая таблица организаций'!AB179</f>
        <v>97</v>
      </c>
      <c r="I177" s="27">
        <f>'Рейтинговая таблица организаций'!AC179</f>
        <v>98.5</v>
      </c>
      <c r="J177" s="23">
        <f>'Рейтинговая таблица организаций'!AH179</f>
        <v>60</v>
      </c>
      <c r="K177" s="24">
        <f>'Рейтинговая таблица организаций'!AI179</f>
        <v>60</v>
      </c>
      <c r="L177" s="24">
        <f>'Рейтинговая таблица организаций'!AJ179</f>
        <v>93</v>
      </c>
      <c r="M177" s="27">
        <f>'Рейтинговая таблица организаций'!AK179</f>
        <v>69.900000000000006</v>
      </c>
      <c r="N177" s="23">
        <f>'Рейтинговая таблица организаций'!AR179</f>
        <v>99</v>
      </c>
      <c r="O177" s="23">
        <f>'Рейтинговая таблица организаций'!AS179</f>
        <v>96</v>
      </c>
      <c r="P177" s="23">
        <f>'Рейтинговая таблица организаций'!AT179</f>
        <v>100</v>
      </c>
      <c r="Q177" s="27">
        <f>'Рейтинговая таблица организаций'!AU179</f>
        <v>98</v>
      </c>
      <c r="R177" s="23">
        <f>'Рейтинговая таблица организаций'!BB179</f>
        <v>99</v>
      </c>
      <c r="S177" s="23">
        <f>'Рейтинговая таблица организаций'!BC179</f>
        <v>99</v>
      </c>
      <c r="T177" s="23">
        <f>'Рейтинговая таблица организаций'!BD179</f>
        <v>98</v>
      </c>
      <c r="U177" s="27">
        <f>'Рейтинговая таблица организаций'!BE179</f>
        <v>98.5</v>
      </c>
      <c r="V177" s="28">
        <f>'Рейтинговая таблица организаций'!BF179</f>
        <v>92.84</v>
      </c>
    </row>
    <row r="178" spans="1:22">
      <c r="A178" s="25">
        <f>'бланки '!D182</f>
        <v>178</v>
      </c>
      <c r="B178" s="25" t="str">
        <f>'Рейтинговая таблица организаций'!B180</f>
        <v>Муниципальное бюджетное общеобразовательное учреждение «Скородненская средняя общеобразовательная школа» Верховского района Орловской области</v>
      </c>
      <c r="C178" s="23">
        <f>'Рейтинговая таблица организаций'!Q180</f>
        <v>88</v>
      </c>
      <c r="D178" s="23">
        <f>'Рейтинговая таблица организаций'!R180</f>
        <v>100</v>
      </c>
      <c r="E178" s="23">
        <f>'Рейтинговая таблица организаций'!S180</f>
        <v>97</v>
      </c>
      <c r="F178" s="27">
        <f>'Рейтинговая таблица организаций'!T180</f>
        <v>95.2</v>
      </c>
      <c r="G178" s="23">
        <f>'Рейтинговая таблица организаций'!Z180</f>
        <v>100</v>
      </c>
      <c r="H178" s="23">
        <f>'Рейтинговая таблица организаций'!AB180</f>
        <v>96</v>
      </c>
      <c r="I178" s="27">
        <f>'Рейтинговая таблица организаций'!AC180</f>
        <v>98</v>
      </c>
      <c r="J178" s="23">
        <f>'Рейтинговая таблица организаций'!AH180</f>
        <v>0</v>
      </c>
      <c r="K178" s="24">
        <f>'Рейтинговая таблица организаций'!AI180</f>
        <v>60</v>
      </c>
      <c r="L178" s="24">
        <f>'Рейтинговая таблица организаций'!AJ180</f>
        <v>83</v>
      </c>
      <c r="M178" s="27">
        <f>'Рейтинговая таблица организаций'!AK180</f>
        <v>48.9</v>
      </c>
      <c r="N178" s="23">
        <f>'Рейтинговая таблица организаций'!AR180</f>
        <v>100</v>
      </c>
      <c r="O178" s="23">
        <f>'Рейтинговая таблица организаций'!AS180</f>
        <v>100</v>
      </c>
      <c r="P178" s="23">
        <f>'Рейтинговая таблица организаций'!AT180</f>
        <v>100</v>
      </c>
      <c r="Q178" s="27">
        <f>'Рейтинговая таблица организаций'!AU180</f>
        <v>100</v>
      </c>
      <c r="R178" s="23">
        <f>'Рейтинговая таблица организаций'!BB180</f>
        <v>98</v>
      </c>
      <c r="S178" s="23">
        <f>'Рейтинговая таблица организаций'!BC180</f>
        <v>100</v>
      </c>
      <c r="T178" s="23">
        <f>'Рейтинговая таблица организаций'!BD180</f>
        <v>96</v>
      </c>
      <c r="U178" s="27">
        <f>'Рейтинговая таблица организаций'!BE180</f>
        <v>97.4</v>
      </c>
      <c r="V178" s="28">
        <f>'Рейтинговая таблица организаций'!BF180</f>
        <v>87.9</v>
      </c>
    </row>
    <row r="179" spans="1:22">
      <c r="A179" s="25">
        <f>'бланки '!D183</f>
        <v>179</v>
      </c>
      <c r="B179" s="25" t="str">
        <f>'Рейтинговая таблица организаций'!B181</f>
        <v>Муниципальное бюджетное общеобразовательное учреждение «Мочильская средняя общеобразовательная школа» Верховского района Орловской области</v>
      </c>
      <c r="C179" s="23">
        <f>'Рейтинговая таблица организаций'!Q181</f>
        <v>95</v>
      </c>
      <c r="D179" s="23">
        <f>'Рейтинговая таблица организаций'!R181</f>
        <v>100</v>
      </c>
      <c r="E179" s="23">
        <f>'Рейтинговая таблица организаций'!S181</f>
        <v>100</v>
      </c>
      <c r="F179" s="27">
        <f>'Рейтинговая таблица организаций'!T181</f>
        <v>98.5</v>
      </c>
      <c r="G179" s="23">
        <f>'Рейтинговая таблица организаций'!Z181</f>
        <v>100</v>
      </c>
      <c r="H179" s="23">
        <f>'Рейтинговая таблица организаций'!AB181</f>
        <v>100</v>
      </c>
      <c r="I179" s="27">
        <f>'Рейтинговая таблица организаций'!AC181</f>
        <v>100</v>
      </c>
      <c r="J179" s="23">
        <f>'Рейтинговая таблица организаций'!AH181</f>
        <v>0</v>
      </c>
      <c r="K179" s="24">
        <f>'Рейтинговая таблица организаций'!AI181</f>
        <v>60</v>
      </c>
      <c r="L179" s="24">
        <f>'Рейтинговая таблица организаций'!AJ181</f>
        <v>100</v>
      </c>
      <c r="M179" s="27">
        <f>'Рейтинговая таблица организаций'!AK181</f>
        <v>54</v>
      </c>
      <c r="N179" s="23">
        <f>'Рейтинговая таблица организаций'!AR181</f>
        <v>100</v>
      </c>
      <c r="O179" s="23">
        <f>'Рейтинговая таблица организаций'!AS181</f>
        <v>100</v>
      </c>
      <c r="P179" s="23">
        <f>'Рейтинговая таблица организаций'!AT181</f>
        <v>100</v>
      </c>
      <c r="Q179" s="27">
        <f>'Рейтинговая таблица организаций'!AU181</f>
        <v>100</v>
      </c>
      <c r="R179" s="23">
        <f>'Рейтинговая таблица организаций'!BB181</f>
        <v>100</v>
      </c>
      <c r="S179" s="23">
        <f>'Рейтинговая таблица организаций'!BC181</f>
        <v>100</v>
      </c>
      <c r="T179" s="23">
        <f>'Рейтинговая таблица организаций'!BD181</f>
        <v>100</v>
      </c>
      <c r="U179" s="27">
        <f>'Рейтинговая таблица организаций'!BE181</f>
        <v>100</v>
      </c>
      <c r="V179" s="28">
        <f>'Рейтинговая таблица организаций'!BF181</f>
        <v>90.5</v>
      </c>
    </row>
    <row r="180" spans="1:22">
      <c r="A180" s="25">
        <f>'бланки '!D184</f>
        <v>180</v>
      </c>
      <c r="B180" s="25" t="str">
        <f>'Рейтинговая таблица организаций'!B182</f>
        <v>Муниципальное бюджетное общеобразовательное учреждение «Туровская основная общеобразовательная школа» Верховского района Орловской области</v>
      </c>
      <c r="C180" s="23">
        <f>'Рейтинговая таблица организаций'!Q182</f>
        <v>100</v>
      </c>
      <c r="D180" s="23">
        <f>'Рейтинговая таблица организаций'!R182</f>
        <v>100</v>
      </c>
      <c r="E180" s="23">
        <f>'Рейтинговая таблица организаций'!S182</f>
        <v>100</v>
      </c>
      <c r="F180" s="27">
        <f>'Рейтинговая таблица организаций'!T182</f>
        <v>100</v>
      </c>
      <c r="G180" s="23">
        <f>'Рейтинговая таблица организаций'!Z182</f>
        <v>100</v>
      </c>
      <c r="H180" s="23">
        <f>'Рейтинговая таблица организаций'!AB182</f>
        <v>97</v>
      </c>
      <c r="I180" s="27">
        <f>'Рейтинговая таблица организаций'!AC182</f>
        <v>98.5</v>
      </c>
      <c r="J180" s="23">
        <f>'Рейтинговая таблица организаций'!AH182</f>
        <v>0</v>
      </c>
      <c r="K180" s="24">
        <f>'Рейтинговая таблица организаций'!AI182</f>
        <v>60</v>
      </c>
      <c r="L180" s="24">
        <f>'Рейтинговая таблица организаций'!AJ182</f>
        <v>100</v>
      </c>
      <c r="M180" s="27">
        <f>'Рейтинговая таблица организаций'!AK182</f>
        <v>54</v>
      </c>
      <c r="N180" s="23">
        <f>'Рейтинговая таблица организаций'!AR182</f>
        <v>100</v>
      </c>
      <c r="O180" s="23">
        <f>'Рейтинговая таблица организаций'!AS182</f>
        <v>100</v>
      </c>
      <c r="P180" s="23">
        <f>'Рейтинговая таблица организаций'!AT182</f>
        <v>100</v>
      </c>
      <c r="Q180" s="27">
        <f>'Рейтинговая таблица организаций'!AU182</f>
        <v>100</v>
      </c>
      <c r="R180" s="23">
        <f>'Рейтинговая таблица организаций'!BB182</f>
        <v>100</v>
      </c>
      <c r="S180" s="23">
        <f>'Рейтинговая таблица организаций'!BC182</f>
        <v>100</v>
      </c>
      <c r="T180" s="23">
        <f>'Рейтинговая таблица организаций'!BD182</f>
        <v>100</v>
      </c>
      <c r="U180" s="27">
        <f>'Рейтинговая таблица организаций'!BE182</f>
        <v>100</v>
      </c>
      <c r="V180" s="28">
        <f>'Рейтинговая таблица организаций'!BF182</f>
        <v>90.5</v>
      </c>
    </row>
    <row r="181" spans="1:22">
      <c r="A181" s="25">
        <f>'бланки '!D185</f>
        <v>181</v>
      </c>
      <c r="B181" s="25" t="str">
        <f>'Рейтинговая таблица организаций'!B183</f>
        <v>Муниципальное бюджетное общеобразовательное учреждение «Васильевская основная общеобразовательная школа» Верховского района Орловской области</v>
      </c>
      <c r="C181" s="23">
        <f>'Рейтинговая таблица организаций'!Q183</f>
        <v>87</v>
      </c>
      <c r="D181" s="23">
        <f>'Рейтинговая таблица организаций'!R183</f>
        <v>90</v>
      </c>
      <c r="E181" s="23">
        <f>'Рейтинговая таблица организаций'!S183</f>
        <v>98</v>
      </c>
      <c r="F181" s="27">
        <f>'Рейтинговая таблица организаций'!T183</f>
        <v>92.3</v>
      </c>
      <c r="G181" s="23">
        <f>'Рейтинговая таблица организаций'!Z183</f>
        <v>100</v>
      </c>
      <c r="H181" s="23">
        <f>'Рейтинговая таблица организаций'!AB183</f>
        <v>100</v>
      </c>
      <c r="I181" s="27">
        <f>'Рейтинговая таблица организаций'!AC183</f>
        <v>100</v>
      </c>
      <c r="J181" s="23">
        <f>'Рейтинговая таблица организаций'!AH183</f>
        <v>0</v>
      </c>
      <c r="K181" s="24">
        <f>'Рейтинговая таблица организаций'!AI183</f>
        <v>60</v>
      </c>
      <c r="L181" s="24">
        <f>'Рейтинговая таблица организаций'!AJ183</f>
        <v>100</v>
      </c>
      <c r="M181" s="27">
        <f>'Рейтинговая таблица организаций'!AK183</f>
        <v>54</v>
      </c>
      <c r="N181" s="23">
        <f>'Рейтинговая таблица организаций'!AR183</f>
        <v>100</v>
      </c>
      <c r="O181" s="23">
        <f>'Рейтинговая таблица организаций'!AS183</f>
        <v>97</v>
      </c>
      <c r="P181" s="23">
        <f>'Рейтинговая таблица организаций'!AT183</f>
        <v>100</v>
      </c>
      <c r="Q181" s="27">
        <f>'Рейтинговая таблица организаций'!AU183</f>
        <v>98.8</v>
      </c>
      <c r="R181" s="23">
        <f>'Рейтинговая таблица организаций'!BB183</f>
        <v>97</v>
      </c>
      <c r="S181" s="23">
        <f>'Рейтинговая таблица организаций'!BC183</f>
        <v>97</v>
      </c>
      <c r="T181" s="23">
        <f>'Рейтинговая таблица организаций'!BD183</f>
        <v>97</v>
      </c>
      <c r="U181" s="27">
        <f>'Рейтинговая таблица организаций'!BE183</f>
        <v>97</v>
      </c>
      <c r="V181" s="28">
        <f>'Рейтинговая таблица организаций'!BF183</f>
        <v>88.42</v>
      </c>
    </row>
    <row r="182" spans="1:22">
      <c r="A182" s="25">
        <f>'бланки '!D186</f>
        <v>182</v>
      </c>
      <c r="B182" s="25" t="str">
        <f>'Рейтинговая таблица организаций'!B184</f>
        <v>Муниципальное бюджетное общеобразовательное учреждение «Троицкая средняя общеобразовательная школа» Верховского района Орловской области</v>
      </c>
      <c r="C182" s="23">
        <f>'Рейтинговая таблица организаций'!Q184</f>
        <v>97</v>
      </c>
      <c r="D182" s="23">
        <f>'Рейтинговая таблица организаций'!R184</f>
        <v>100</v>
      </c>
      <c r="E182" s="23">
        <f>'Рейтинговая таблица организаций'!S184</f>
        <v>100</v>
      </c>
      <c r="F182" s="27">
        <f>'Рейтинговая таблица организаций'!T184</f>
        <v>99.1</v>
      </c>
      <c r="G182" s="23">
        <f>'Рейтинговая таблица организаций'!Z184</f>
        <v>100</v>
      </c>
      <c r="H182" s="23">
        <f>'Рейтинговая таблица организаций'!AB184</f>
        <v>100</v>
      </c>
      <c r="I182" s="27">
        <f>'Рейтинговая таблица организаций'!AC184</f>
        <v>100</v>
      </c>
      <c r="J182" s="23">
        <f>'Рейтинговая таблица организаций'!AH184</f>
        <v>0</v>
      </c>
      <c r="K182" s="24">
        <f>'Рейтинговая таблица организаций'!AI184</f>
        <v>80</v>
      </c>
      <c r="L182" s="24">
        <f>'Рейтинговая таблица организаций'!AJ184</f>
        <v>100</v>
      </c>
      <c r="M182" s="27">
        <f>'Рейтинговая таблица организаций'!AK184</f>
        <v>62</v>
      </c>
      <c r="N182" s="23">
        <f>'Рейтинговая таблица организаций'!AR184</f>
        <v>100</v>
      </c>
      <c r="O182" s="23">
        <f>'Рейтинговая таблица организаций'!AS184</f>
        <v>97</v>
      </c>
      <c r="P182" s="23">
        <f>'Рейтинговая таблица организаций'!AT184</f>
        <v>100</v>
      </c>
      <c r="Q182" s="27">
        <f>'Рейтинговая таблица организаций'!AU184</f>
        <v>98.8</v>
      </c>
      <c r="R182" s="23">
        <f>'Рейтинговая таблица организаций'!BB184</f>
        <v>97</v>
      </c>
      <c r="S182" s="23">
        <f>'Рейтинговая таблица организаций'!BC184</f>
        <v>97</v>
      </c>
      <c r="T182" s="23">
        <f>'Рейтинговая таблица организаций'!BD184</f>
        <v>97</v>
      </c>
      <c r="U182" s="27">
        <f>'Рейтинговая таблица организаций'!BE184</f>
        <v>97</v>
      </c>
      <c r="V182" s="28">
        <f>'Рейтинговая таблица организаций'!BF184</f>
        <v>91.38000000000001</v>
      </c>
    </row>
    <row r="183" spans="1:22">
      <c r="A183" s="25">
        <f>'бланки '!D187</f>
        <v>183</v>
      </c>
      <c r="B183" s="25" t="str">
        <f>'Рейтинговая таблица организаций'!B185</f>
        <v>Муниципальное бюджетное общеобразовательное учреждение «Теляженская основная общеобразовательная школа» Верховского района Орловской области</v>
      </c>
      <c r="C183" s="23">
        <f>'Рейтинговая таблица организаций'!Q185</f>
        <v>87</v>
      </c>
      <c r="D183" s="23">
        <f>'Рейтинговая таблица организаций'!R185</f>
        <v>100</v>
      </c>
      <c r="E183" s="23">
        <f>'Рейтинговая таблица организаций'!S185</f>
        <v>100</v>
      </c>
      <c r="F183" s="27">
        <f>'Рейтинговая таблица организаций'!T185</f>
        <v>96.1</v>
      </c>
      <c r="G183" s="23">
        <f>'Рейтинговая таблица организаций'!Z185</f>
        <v>100</v>
      </c>
      <c r="H183" s="23">
        <f>'Рейтинговая таблица организаций'!AB185</f>
        <v>100</v>
      </c>
      <c r="I183" s="27">
        <f>'Рейтинговая таблица организаций'!AC185</f>
        <v>100</v>
      </c>
      <c r="J183" s="23">
        <f>'Рейтинговая таблица организаций'!AH185</f>
        <v>0</v>
      </c>
      <c r="K183" s="24">
        <f>'Рейтинговая таблица организаций'!AI185</f>
        <v>40</v>
      </c>
      <c r="L183" s="24">
        <f>'Рейтинговая таблица организаций'!AJ185</f>
        <v>100</v>
      </c>
      <c r="M183" s="27">
        <f>'Рейтинговая таблица организаций'!AK185</f>
        <v>46</v>
      </c>
      <c r="N183" s="23">
        <f>'Рейтинговая таблица организаций'!AR185</f>
        <v>100</v>
      </c>
      <c r="O183" s="23">
        <f>'Рейтинговая таблица организаций'!AS185</f>
        <v>100</v>
      </c>
      <c r="P183" s="23">
        <f>'Рейтинговая таблица организаций'!AT185</f>
        <v>100</v>
      </c>
      <c r="Q183" s="27">
        <f>'Рейтинговая таблица организаций'!AU185</f>
        <v>100</v>
      </c>
      <c r="R183" s="23">
        <f>'Рейтинговая таблица организаций'!BB185</f>
        <v>100</v>
      </c>
      <c r="S183" s="23">
        <f>'Рейтинговая таблица организаций'!BC185</f>
        <v>100</v>
      </c>
      <c r="T183" s="23">
        <f>'Рейтинговая таблица организаций'!BD185</f>
        <v>100</v>
      </c>
      <c r="U183" s="27">
        <f>'Рейтинговая таблица организаций'!BE185</f>
        <v>100</v>
      </c>
      <c r="V183" s="28">
        <f>'Рейтинговая таблица организаций'!BF185</f>
        <v>88.42</v>
      </c>
    </row>
    <row r="184" spans="1:22">
      <c r="A184" s="25">
        <f>'бланки '!D188</f>
        <v>184</v>
      </c>
      <c r="B184" s="25" t="str">
        <f>'Рейтинговая таблица организаций'!B186</f>
        <v>Муниципальное бюджетное общеобразовательное учреждение «Синковская основная общеобразовательная школа» Верховского района Орловской области</v>
      </c>
      <c r="C184" s="23">
        <f>'Рейтинговая таблица организаций'!Q186</f>
        <v>94</v>
      </c>
      <c r="D184" s="23">
        <f>'Рейтинговая таблица организаций'!R186</f>
        <v>100</v>
      </c>
      <c r="E184" s="23">
        <f>'Рейтинговая таблица организаций'!S186</f>
        <v>100</v>
      </c>
      <c r="F184" s="27">
        <f>'Рейтинговая таблица организаций'!T186</f>
        <v>98.2</v>
      </c>
      <c r="G184" s="23">
        <f>'Рейтинговая таблица организаций'!Z186</f>
        <v>100</v>
      </c>
      <c r="H184" s="23">
        <f>'Рейтинговая таблица организаций'!AB186</f>
        <v>100</v>
      </c>
      <c r="I184" s="27">
        <f>'Рейтинговая таблица организаций'!AC186</f>
        <v>100</v>
      </c>
      <c r="J184" s="23">
        <f>'Рейтинговая таблица организаций'!AH186</f>
        <v>0</v>
      </c>
      <c r="K184" s="24">
        <f>'Рейтинговая таблица организаций'!AI186</f>
        <v>40</v>
      </c>
      <c r="L184" s="24">
        <f>'Рейтинговая таблица организаций'!AJ186</f>
        <v>100</v>
      </c>
      <c r="M184" s="27">
        <f>'Рейтинговая таблица организаций'!AK186</f>
        <v>46</v>
      </c>
      <c r="N184" s="23">
        <f>'Рейтинговая таблица организаций'!AR186</f>
        <v>100</v>
      </c>
      <c r="O184" s="23">
        <f>'Рейтинговая таблица организаций'!AS186</f>
        <v>100</v>
      </c>
      <c r="P184" s="23">
        <f>'Рейтинговая таблица организаций'!AT186</f>
        <v>100</v>
      </c>
      <c r="Q184" s="27">
        <f>'Рейтинговая таблица организаций'!AU186</f>
        <v>100</v>
      </c>
      <c r="R184" s="23">
        <f>'Рейтинговая таблица организаций'!BB186</f>
        <v>100</v>
      </c>
      <c r="S184" s="23">
        <f>'Рейтинговая таблица организаций'!BC186</f>
        <v>100</v>
      </c>
      <c r="T184" s="23">
        <f>'Рейтинговая таблица организаций'!BD186</f>
        <v>100</v>
      </c>
      <c r="U184" s="27">
        <f>'Рейтинговая таблица организаций'!BE186</f>
        <v>100</v>
      </c>
      <c r="V184" s="28">
        <f>'Рейтинговая таблица организаций'!BF186</f>
        <v>88.84</v>
      </c>
    </row>
    <row r="185" spans="1:22">
      <c r="A185" s="25">
        <f>'бланки '!D189</f>
        <v>185</v>
      </c>
      <c r="B185" s="25" t="str">
        <f>'Рейтинговая таблица организаций'!B187</f>
        <v>Муниципальное бюджетное общеобразовательное учреждение «Нижне-Жёрновская средняя общеобразовательная школа» Верховского района Орловской области</v>
      </c>
      <c r="C185" s="23">
        <f>'Рейтинговая таблица организаций'!Q187</f>
        <v>93</v>
      </c>
      <c r="D185" s="23">
        <f>'Рейтинговая таблица организаций'!R187</f>
        <v>100</v>
      </c>
      <c r="E185" s="23">
        <f>'Рейтинговая таблица организаций'!S187</f>
        <v>100</v>
      </c>
      <c r="F185" s="27">
        <f>'Рейтинговая таблица организаций'!T187</f>
        <v>97.9</v>
      </c>
      <c r="G185" s="23">
        <f>'Рейтинговая таблица организаций'!Z187</f>
        <v>100</v>
      </c>
      <c r="H185" s="23">
        <f>'Рейтинговая таблица организаций'!AB187</f>
        <v>103</v>
      </c>
      <c r="I185" s="27">
        <f>'Рейтинговая таблица организаций'!AC187</f>
        <v>101.5</v>
      </c>
      <c r="J185" s="23">
        <f>'Рейтинговая таблица организаций'!AH187</f>
        <v>20</v>
      </c>
      <c r="K185" s="24">
        <f>'Рейтинговая таблица организаций'!AI187</f>
        <v>80</v>
      </c>
      <c r="L185" s="24">
        <f>'Рейтинговая таблица организаций'!AJ187</f>
        <v>100</v>
      </c>
      <c r="M185" s="27">
        <f>'Рейтинговая таблица организаций'!AK187</f>
        <v>68</v>
      </c>
      <c r="N185" s="23">
        <f>'Рейтинговая таблица организаций'!AR187</f>
        <v>97</v>
      </c>
      <c r="O185" s="23">
        <f>'Рейтинговая таблица организаций'!AS187</f>
        <v>100</v>
      </c>
      <c r="P185" s="23">
        <f>'Рейтинговая таблица организаций'!AT187</f>
        <v>97</v>
      </c>
      <c r="Q185" s="27">
        <f>'Рейтинговая таблица организаций'!AU187</f>
        <v>98.2</v>
      </c>
      <c r="R185" s="23">
        <f>'Рейтинговая таблица организаций'!BB187</f>
        <v>100</v>
      </c>
      <c r="S185" s="23">
        <f>'Рейтинговая таблица организаций'!BC187</f>
        <v>97</v>
      </c>
      <c r="T185" s="23">
        <f>'Рейтинговая таблица организаций'!BD187</f>
        <v>100</v>
      </c>
      <c r="U185" s="27">
        <f>'Рейтинговая таблица организаций'!BE187</f>
        <v>99.4</v>
      </c>
      <c r="V185" s="28">
        <f>'Рейтинговая таблица организаций'!BF187</f>
        <v>93</v>
      </c>
    </row>
    <row r="186" spans="1:22">
      <c r="A186" s="25">
        <f>'бланки '!D190</f>
        <v>186</v>
      </c>
      <c r="B186" s="25" t="str">
        <f>'Рейтинговая таблица организаций'!B188</f>
        <v>Муниципальное бюджетное общеобразовательное учреждение «Стрелецкая средняя общеобразовательная школа» Орловского муниципального округа Орловской области</v>
      </c>
      <c r="C186" s="23">
        <f>'Рейтинговая таблица организаций'!Q188</f>
        <v>97</v>
      </c>
      <c r="D186" s="23">
        <f>'Рейтинговая таблица организаций'!R188</f>
        <v>100</v>
      </c>
      <c r="E186" s="23">
        <f>'Рейтинговая таблица организаций'!S188</f>
        <v>99</v>
      </c>
      <c r="F186" s="27">
        <f>'Рейтинговая таблица организаций'!T188</f>
        <v>98.7</v>
      </c>
      <c r="G186" s="23">
        <f>'Рейтинговая таблица организаций'!Z188</f>
        <v>100</v>
      </c>
      <c r="H186" s="23">
        <f>'Рейтинговая таблица организаций'!AB188</f>
        <v>97</v>
      </c>
      <c r="I186" s="27">
        <f>'Рейтинговая таблица организаций'!AC188</f>
        <v>98.5</v>
      </c>
      <c r="J186" s="23">
        <f>'Рейтинговая таблица организаций'!AH188</f>
        <v>60</v>
      </c>
      <c r="K186" s="24">
        <f>'Рейтинговая таблица организаций'!AI188</f>
        <v>80</v>
      </c>
      <c r="L186" s="24">
        <f>'Рейтинговая таблица организаций'!AJ188</f>
        <v>95</v>
      </c>
      <c r="M186" s="27">
        <f>'Рейтинговая таблица организаций'!AK188</f>
        <v>78.5</v>
      </c>
      <c r="N186" s="23">
        <f>'Рейтинговая таблица организаций'!AR188</f>
        <v>100</v>
      </c>
      <c r="O186" s="23">
        <f>'Рейтинговая таблица организаций'!AS188</f>
        <v>98</v>
      </c>
      <c r="P186" s="23">
        <f>'Рейтинговая таблица организаций'!AT188</f>
        <v>99</v>
      </c>
      <c r="Q186" s="27">
        <f>'Рейтинговая таблица организаций'!AU188</f>
        <v>99</v>
      </c>
      <c r="R186" s="23">
        <f>'Рейтинговая таблица организаций'!BB188</f>
        <v>98</v>
      </c>
      <c r="S186" s="23">
        <f>'Рейтинговая таблица организаций'!BC188</f>
        <v>99</v>
      </c>
      <c r="T186" s="23">
        <f>'Рейтинговая таблица организаций'!BD188</f>
        <v>99</v>
      </c>
      <c r="U186" s="27">
        <f>'Рейтинговая таблица организаций'!BE188</f>
        <v>98.7</v>
      </c>
      <c r="V186" s="28">
        <f>'Рейтинговая таблица организаций'!BF188</f>
        <v>94.679999999999993</v>
      </c>
    </row>
    <row r="187" spans="1:22">
      <c r="A187" s="25">
        <f>'бланки '!D191</f>
        <v>187</v>
      </c>
      <c r="B187" s="25" t="str">
        <f>'Рейтинговая таблица организаций'!B189</f>
        <v>Муниципальное бюджетное общеобразовательное учреждение «Жилинская средняя общеобразовательная школа» Орловского муниципального округа Орловской области</v>
      </c>
      <c r="C187" s="23">
        <f>'Рейтинговая таблица организаций'!Q189</f>
        <v>100</v>
      </c>
      <c r="D187" s="23">
        <f>'Рейтинговая таблица организаций'!R189</f>
        <v>100</v>
      </c>
      <c r="E187" s="23">
        <f>'Рейтинговая таблица организаций'!S189</f>
        <v>99</v>
      </c>
      <c r="F187" s="27">
        <f>'Рейтинговая таблица организаций'!T189</f>
        <v>99.6</v>
      </c>
      <c r="G187" s="23">
        <f>'Рейтинговая таблица организаций'!Z189</f>
        <v>100</v>
      </c>
      <c r="H187" s="23">
        <f>'Рейтинговая таблица организаций'!AB189</f>
        <v>99</v>
      </c>
      <c r="I187" s="27">
        <f>'Рейтинговая таблица организаций'!AC189</f>
        <v>99.5</v>
      </c>
      <c r="J187" s="23">
        <f>'Рейтинговая таблица организаций'!AH189</f>
        <v>60</v>
      </c>
      <c r="K187" s="24">
        <f>'Рейтинговая таблица организаций'!AI189</f>
        <v>100</v>
      </c>
      <c r="L187" s="24">
        <f>'Рейтинговая таблица организаций'!AJ189</f>
        <v>96</v>
      </c>
      <c r="M187" s="27">
        <f>'Рейтинговая таблица организаций'!AK189</f>
        <v>86.8</v>
      </c>
      <c r="N187" s="23">
        <f>'Рейтинговая таблица организаций'!AR189</f>
        <v>97</v>
      </c>
      <c r="O187" s="23">
        <f>'Рейтинговая таблица организаций'!AS189</f>
        <v>98</v>
      </c>
      <c r="P187" s="23">
        <f>'Рейтинговая таблица организаций'!AT189</f>
        <v>96</v>
      </c>
      <c r="Q187" s="27">
        <f>'Рейтинговая таблица организаций'!AU189</f>
        <v>97.2</v>
      </c>
      <c r="R187" s="23">
        <f>'Рейтинговая таблица организаций'!BB189</f>
        <v>99</v>
      </c>
      <c r="S187" s="23">
        <f>'Рейтинговая таблица организаций'!BC189</f>
        <v>98</v>
      </c>
      <c r="T187" s="23">
        <f>'Рейтинговая таблица организаций'!BD189</f>
        <v>95</v>
      </c>
      <c r="U187" s="27">
        <f>'Рейтинговая таблица организаций'!BE189</f>
        <v>96.8</v>
      </c>
      <c r="V187" s="28">
        <f>'Рейтинговая таблица организаций'!BF189</f>
        <v>95.97999999999999</v>
      </c>
    </row>
    <row r="188" spans="1:22">
      <c r="A188" s="25">
        <f>'бланки '!D192</f>
        <v>188</v>
      </c>
      <c r="B188" s="25" t="str">
        <f>'Рейтинговая таблица организаций'!B190</f>
        <v>Муниципальное бюджетное общеобразовательное учреждение «Знаменская средняя общеобразовательная школа» Орловского муниципального округа Орловской области</v>
      </c>
      <c r="C188" s="23">
        <f>'Рейтинговая таблица организаций'!Q190</f>
        <v>98</v>
      </c>
      <c r="D188" s="23">
        <f>'Рейтинговая таблица организаций'!R190</f>
        <v>100</v>
      </c>
      <c r="E188" s="23">
        <f>'Рейтинговая таблица организаций'!S190</f>
        <v>97</v>
      </c>
      <c r="F188" s="27">
        <f>'Рейтинговая таблица организаций'!T190</f>
        <v>98.2</v>
      </c>
      <c r="G188" s="23">
        <f>'Рейтинговая таблица организаций'!Z190</f>
        <v>100</v>
      </c>
      <c r="H188" s="23">
        <f>'Рейтинговая таблица организаций'!AB190</f>
        <v>100</v>
      </c>
      <c r="I188" s="27">
        <f>'Рейтинговая таблица организаций'!AC190</f>
        <v>100</v>
      </c>
      <c r="J188" s="23">
        <f>'Рейтинговая таблица организаций'!AH190</f>
        <v>60</v>
      </c>
      <c r="K188" s="24">
        <f>'Рейтинговая таблица организаций'!AI190</f>
        <v>100</v>
      </c>
      <c r="L188" s="24">
        <f>'Рейтинговая таблица организаций'!AJ190</f>
        <v>93</v>
      </c>
      <c r="M188" s="27">
        <f>'Рейтинговая таблица организаций'!AK190</f>
        <v>85.9</v>
      </c>
      <c r="N188" s="23">
        <f>'Рейтинговая таблица организаций'!AR190</f>
        <v>96</v>
      </c>
      <c r="O188" s="23">
        <f>'Рейтинговая таблица организаций'!AS190</f>
        <v>98</v>
      </c>
      <c r="P188" s="23">
        <f>'Рейтинговая таблица организаций'!AT190</f>
        <v>98</v>
      </c>
      <c r="Q188" s="27">
        <f>'Рейтинговая таблица организаций'!AU190</f>
        <v>97.2</v>
      </c>
      <c r="R188" s="23">
        <f>'Рейтинговая таблица организаций'!BB190</f>
        <v>97</v>
      </c>
      <c r="S188" s="23">
        <f>'Рейтинговая таблица организаций'!BC190</f>
        <v>96</v>
      </c>
      <c r="T188" s="23">
        <f>'Рейтинговая таблица организаций'!BD190</f>
        <v>100</v>
      </c>
      <c r="U188" s="27">
        <f>'Рейтинговая таблица организаций'!BE190</f>
        <v>98.3</v>
      </c>
      <c r="V188" s="28">
        <f>'Рейтинговая таблица организаций'!BF190</f>
        <v>95.92</v>
      </c>
    </row>
    <row r="189" spans="1:22">
      <c r="A189" s="25">
        <f>'бланки '!D193</f>
        <v>189</v>
      </c>
      <c r="B189" s="25" t="str">
        <f>'Рейтинговая таблица организаций'!B191</f>
        <v>Муниципальное бюджетное общеобразовательное учреждение «Средняя общеобразовательная школа имени П. В. Киреевского» Орловского муниципального округа Орловской области</v>
      </c>
      <c r="C189" s="23">
        <f>'Рейтинговая таблица организаций'!Q191</f>
        <v>96</v>
      </c>
      <c r="D189" s="23">
        <f>'Рейтинговая таблица организаций'!R191</f>
        <v>90</v>
      </c>
      <c r="E189" s="23">
        <f>'Рейтинговая таблица организаций'!S191</f>
        <v>97</v>
      </c>
      <c r="F189" s="27">
        <f>'Рейтинговая таблица организаций'!T191</f>
        <v>94.6</v>
      </c>
      <c r="G189" s="23">
        <f>'Рейтинговая таблица организаций'!Z191</f>
        <v>100</v>
      </c>
      <c r="H189" s="23">
        <f>'Рейтинговая таблица организаций'!AB191</f>
        <v>99</v>
      </c>
      <c r="I189" s="27">
        <f>'Рейтинговая таблица организаций'!AC191</f>
        <v>99.5</v>
      </c>
      <c r="J189" s="23">
        <f>'Рейтинговая таблица организаций'!AH191</f>
        <v>20</v>
      </c>
      <c r="K189" s="24">
        <f>'Рейтинговая таблица организаций'!AI191</f>
        <v>60</v>
      </c>
      <c r="L189" s="24">
        <f>'Рейтинговая таблица организаций'!AJ191</f>
        <v>94</v>
      </c>
      <c r="M189" s="27">
        <f>'Рейтинговая таблица организаций'!AK191</f>
        <v>58.2</v>
      </c>
      <c r="N189" s="23">
        <f>'Рейтинговая таблица организаций'!AR191</f>
        <v>98</v>
      </c>
      <c r="O189" s="23">
        <f>'Рейтинговая таблица организаций'!AS191</f>
        <v>99</v>
      </c>
      <c r="P189" s="23">
        <f>'Рейтинговая таблица организаций'!AT191</f>
        <v>96</v>
      </c>
      <c r="Q189" s="27">
        <f>'Рейтинговая таблица организаций'!AU191</f>
        <v>98</v>
      </c>
      <c r="R189" s="23">
        <f>'Рейтинговая таблица организаций'!BB191</f>
        <v>98</v>
      </c>
      <c r="S189" s="23">
        <f>'Рейтинговая таблица организаций'!BC191</f>
        <v>99</v>
      </c>
      <c r="T189" s="23">
        <f>'Рейтинговая таблица организаций'!BD191</f>
        <v>100</v>
      </c>
      <c r="U189" s="27">
        <f>'Рейтинговая таблица организаций'!BE191</f>
        <v>99.2</v>
      </c>
      <c r="V189" s="28">
        <f>'Рейтинговая таблица организаций'!BF191</f>
        <v>89.9</v>
      </c>
    </row>
    <row r="190" spans="1:22">
      <c r="A190" s="25">
        <f>'бланки '!D194</f>
        <v>190</v>
      </c>
      <c r="B190" s="25" t="str">
        <f>'Рейтинговая таблица организаций'!B192</f>
        <v>Муниципальное бюджетное общеобразовательное учреждение «Звягинская средняя общеобразовательная школа» Орловского муниципального округа Орловской области</v>
      </c>
      <c r="C190" s="23">
        <f>'Рейтинговая таблица организаций'!Q192</f>
        <v>100</v>
      </c>
      <c r="D190" s="23">
        <f>'Рейтинговая таблица организаций'!R192</f>
        <v>100</v>
      </c>
      <c r="E190" s="23">
        <f>'Рейтинговая таблица организаций'!S192</f>
        <v>98</v>
      </c>
      <c r="F190" s="27">
        <f>'Рейтинговая таблица организаций'!T192</f>
        <v>99.2</v>
      </c>
      <c r="G190" s="23">
        <f>'Рейтинговая таблица организаций'!Z192</f>
        <v>100</v>
      </c>
      <c r="H190" s="23">
        <f>'Рейтинговая таблица организаций'!AB192</f>
        <v>99</v>
      </c>
      <c r="I190" s="27">
        <f>'Рейтинговая таблица организаций'!AC192</f>
        <v>99.5</v>
      </c>
      <c r="J190" s="23">
        <f>'Рейтинговая таблица организаций'!AH192</f>
        <v>20</v>
      </c>
      <c r="K190" s="24">
        <f>'Рейтинговая таблица организаций'!AI192</f>
        <v>100</v>
      </c>
      <c r="L190" s="24">
        <f>'Рейтинговая таблица организаций'!AJ192</f>
        <v>98</v>
      </c>
      <c r="M190" s="27">
        <f>'Рейтинговая таблица организаций'!AK192</f>
        <v>75.400000000000006</v>
      </c>
      <c r="N190" s="23">
        <f>'Рейтинговая таблица организаций'!AR192</f>
        <v>99</v>
      </c>
      <c r="O190" s="23">
        <f>'Рейтинговая таблица организаций'!AS192</f>
        <v>97</v>
      </c>
      <c r="P190" s="23">
        <f>'Рейтинговая таблица организаций'!AT192</f>
        <v>99</v>
      </c>
      <c r="Q190" s="27">
        <f>'Рейтинговая таблица организаций'!AU192</f>
        <v>98.2</v>
      </c>
      <c r="R190" s="23">
        <f>'Рейтинговая таблица организаций'!BB192</f>
        <v>98</v>
      </c>
      <c r="S190" s="23">
        <f>'Рейтинговая таблица организаций'!BC192</f>
        <v>97</v>
      </c>
      <c r="T190" s="23">
        <f>'Рейтинговая таблица организаций'!BD192</f>
        <v>96</v>
      </c>
      <c r="U190" s="27">
        <f>'Рейтинговая таблица организаций'!BE192</f>
        <v>96.8</v>
      </c>
      <c r="V190" s="28">
        <f>'Рейтинговая таблица организаций'!BF192</f>
        <v>93.820000000000007</v>
      </c>
    </row>
    <row r="191" spans="1:22">
      <c r="A191" s="25">
        <f>'бланки '!D195</f>
        <v>191</v>
      </c>
      <c r="B191" s="25" t="str">
        <f>'Рейтинговая таблица организаций'!B193</f>
        <v>Муниципальное бюджетное общеобразовательное учреждение «Салтыковская средняя общеобразовательная школа» Орловского района Орловской области</v>
      </c>
      <c r="C191" s="23">
        <f>'Рейтинговая таблица организаций'!Q193</f>
        <v>98</v>
      </c>
      <c r="D191" s="23">
        <f>'Рейтинговая таблица организаций'!R193</f>
        <v>100</v>
      </c>
      <c r="E191" s="23">
        <f>'Рейтинговая таблица организаций'!S193</f>
        <v>100</v>
      </c>
      <c r="F191" s="27">
        <f>'Рейтинговая таблица организаций'!T193</f>
        <v>99.4</v>
      </c>
      <c r="G191" s="23">
        <f>'Рейтинговая таблица организаций'!Z193</f>
        <v>100</v>
      </c>
      <c r="H191" s="23">
        <f>'Рейтинговая таблица организаций'!AB193</f>
        <v>95</v>
      </c>
      <c r="I191" s="27">
        <f>'Рейтинговая таблица организаций'!AC193</f>
        <v>97.5</v>
      </c>
      <c r="J191" s="23">
        <f>'Рейтинговая таблица организаций'!AH193</f>
        <v>40</v>
      </c>
      <c r="K191" s="24">
        <f>'Рейтинговая таблица организаций'!AI193</f>
        <v>80</v>
      </c>
      <c r="L191" s="24">
        <f>'Рейтинговая таблица организаций'!AJ193</f>
        <v>89</v>
      </c>
      <c r="M191" s="27">
        <f>'Рейтинговая таблица организаций'!AK193</f>
        <v>70.7</v>
      </c>
      <c r="N191" s="23">
        <f>'Рейтинговая таблица организаций'!AR193</f>
        <v>97</v>
      </c>
      <c r="O191" s="23">
        <f>'Рейтинговая таблица организаций'!AS193</f>
        <v>98</v>
      </c>
      <c r="P191" s="23">
        <f>'Рейтинговая таблица организаций'!AT193</f>
        <v>93</v>
      </c>
      <c r="Q191" s="27">
        <f>'Рейтинговая таблица организаций'!AU193</f>
        <v>96.6</v>
      </c>
      <c r="R191" s="23">
        <f>'Рейтинговая таблица организаций'!BB193</f>
        <v>98</v>
      </c>
      <c r="S191" s="23">
        <f>'Рейтинговая таблица организаций'!BC193</f>
        <v>98</v>
      </c>
      <c r="T191" s="23">
        <f>'Рейтинговая таблица организаций'!BD193</f>
        <v>98</v>
      </c>
      <c r="U191" s="27">
        <f>'Рейтинговая таблица организаций'!BE193</f>
        <v>98</v>
      </c>
      <c r="V191" s="28">
        <f>'Рейтинговая таблица организаций'!BF193</f>
        <v>92.440000000000012</v>
      </c>
    </row>
    <row r="192" spans="1:22">
      <c r="A192" s="25">
        <f>'бланки '!D196</f>
        <v>192</v>
      </c>
      <c r="B192" s="25" t="str">
        <f>'Рейтинговая таблица организаций'!B194</f>
        <v>Муниципальное бюджетное общеобразовательное учреждение «Овсянниковская средняя общеобразовательная школа» Орловского муниципального округа Орловской области</v>
      </c>
      <c r="C192" s="23">
        <f>'Рейтинговая таблица организаций'!Q194</f>
        <v>96</v>
      </c>
      <c r="D192" s="23">
        <f>'Рейтинговая таблица организаций'!R194</f>
        <v>100</v>
      </c>
      <c r="E192" s="23">
        <f>'Рейтинговая таблица организаций'!S194</f>
        <v>98</v>
      </c>
      <c r="F192" s="27">
        <f>'Рейтинговая таблица организаций'!T194</f>
        <v>98</v>
      </c>
      <c r="G192" s="23">
        <f>'Рейтинговая таблица организаций'!Z194</f>
        <v>100</v>
      </c>
      <c r="H192" s="23">
        <f>'Рейтинговая таблица организаций'!AB194</f>
        <v>98</v>
      </c>
      <c r="I192" s="27">
        <f>'Рейтинговая таблица организаций'!AC194</f>
        <v>99</v>
      </c>
      <c r="J192" s="23">
        <f>'Рейтинговая таблица организаций'!AH194</f>
        <v>20</v>
      </c>
      <c r="K192" s="24">
        <f>'Рейтинговая таблица организаций'!AI194</f>
        <v>100</v>
      </c>
      <c r="L192" s="24">
        <f>'Рейтинговая таблица организаций'!AJ194</f>
        <v>96</v>
      </c>
      <c r="M192" s="27">
        <f>'Рейтинговая таблица организаций'!AK194</f>
        <v>74.8</v>
      </c>
      <c r="N192" s="23">
        <f>'Рейтинговая таблица организаций'!AR194</f>
        <v>99</v>
      </c>
      <c r="O192" s="23">
        <f>'Рейтинговая таблица организаций'!AS194</f>
        <v>98</v>
      </c>
      <c r="P192" s="23">
        <f>'Рейтинговая таблица организаций'!AT194</f>
        <v>100</v>
      </c>
      <c r="Q192" s="27">
        <f>'Рейтинговая таблица организаций'!AU194</f>
        <v>98.8</v>
      </c>
      <c r="R192" s="23">
        <f>'Рейтинговая таблица организаций'!BB194</f>
        <v>97</v>
      </c>
      <c r="S192" s="23">
        <f>'Рейтинговая таблица организаций'!BC194</f>
        <v>99</v>
      </c>
      <c r="T192" s="23">
        <f>'Рейтинговая таблица организаций'!BD194</f>
        <v>99</v>
      </c>
      <c r="U192" s="27">
        <f>'Рейтинговая таблица организаций'!BE194</f>
        <v>98.4</v>
      </c>
      <c r="V192" s="28">
        <f>'Рейтинговая таблица организаций'!BF194</f>
        <v>93.8</v>
      </c>
    </row>
    <row r="193" spans="1:22">
      <c r="A193" s="25">
        <f>'бланки '!D197</f>
        <v>193</v>
      </c>
      <c r="B193" s="25" t="str">
        <f>'Рейтинговая таблица организаций'!B195</f>
        <v>Муниципальное бюджетное общеобразовательное учреждение «Путимецкая средняя общеобразовательная школа» Орловского муниципального округа Орловской области</v>
      </c>
      <c r="C193" s="23">
        <f>'Рейтинговая таблица организаций'!Q195</f>
        <v>99</v>
      </c>
      <c r="D193" s="23">
        <f>'Рейтинговая таблица организаций'!R195</f>
        <v>100</v>
      </c>
      <c r="E193" s="23">
        <f>'Рейтинговая таблица организаций'!S195</f>
        <v>100</v>
      </c>
      <c r="F193" s="27">
        <f>'Рейтинговая таблица организаций'!T195</f>
        <v>99.7</v>
      </c>
      <c r="G193" s="23">
        <f>'Рейтинговая таблица организаций'!Z195</f>
        <v>100</v>
      </c>
      <c r="H193" s="23">
        <f>'Рейтинговая таблица организаций'!AB195</f>
        <v>98</v>
      </c>
      <c r="I193" s="27">
        <f>'Рейтинговая таблица организаций'!AC195</f>
        <v>99</v>
      </c>
      <c r="J193" s="23">
        <f>'Рейтинговая таблица организаций'!AH195</f>
        <v>40</v>
      </c>
      <c r="K193" s="24">
        <f>'Рейтинговая таблица организаций'!AI195</f>
        <v>40</v>
      </c>
      <c r="L193" s="24">
        <f>'Рейтинговая таблица организаций'!AJ195</f>
        <v>100</v>
      </c>
      <c r="M193" s="27">
        <f>'Рейтинговая таблица организаций'!AK195</f>
        <v>58</v>
      </c>
      <c r="N193" s="23">
        <f>'Рейтинговая таблица организаций'!AR195</f>
        <v>98</v>
      </c>
      <c r="O193" s="23">
        <f>'Рейтинговая таблица организаций'!AS195</f>
        <v>100</v>
      </c>
      <c r="P193" s="23">
        <f>'Рейтинговая таблица организаций'!AT195</f>
        <v>100</v>
      </c>
      <c r="Q193" s="27">
        <f>'Рейтинговая таблица организаций'!AU195</f>
        <v>99.2</v>
      </c>
      <c r="R193" s="23">
        <f>'Рейтинговая таблица организаций'!BB195</f>
        <v>100</v>
      </c>
      <c r="S193" s="23">
        <f>'Рейтинговая таблица организаций'!BC195</f>
        <v>100</v>
      </c>
      <c r="T193" s="23">
        <f>'Рейтинговая таблица организаций'!BD195</f>
        <v>98</v>
      </c>
      <c r="U193" s="27">
        <f>'Рейтинговая таблица организаций'!BE195</f>
        <v>99</v>
      </c>
      <c r="V193" s="28">
        <f>'Рейтинговая таблица организаций'!BF195</f>
        <v>90.97999999999999</v>
      </c>
    </row>
    <row r="194" spans="1:22">
      <c r="A194" s="25">
        <f>'бланки '!D198</f>
        <v>194</v>
      </c>
      <c r="B194" s="25" t="str">
        <f>'Рейтинговая таблица организаций'!B196</f>
        <v>Муниципальное бюджетное общеобразовательное учреждение «Полозодворская средняя общеобразовательная школа» Орловского муниципального округа Орловской области</v>
      </c>
      <c r="C194" s="23">
        <f>'Рейтинговая таблица организаций'!Q196</f>
        <v>100</v>
      </c>
      <c r="D194" s="23">
        <f>'Рейтинговая таблица организаций'!R196</f>
        <v>100</v>
      </c>
      <c r="E194" s="23">
        <f>'Рейтинговая таблица организаций'!S196</f>
        <v>99</v>
      </c>
      <c r="F194" s="27">
        <f>'Рейтинговая таблица организаций'!T196</f>
        <v>99.6</v>
      </c>
      <c r="G194" s="23">
        <f>'Рейтинговая таблица организаций'!Z196</f>
        <v>100</v>
      </c>
      <c r="H194" s="23">
        <f>'Рейтинговая таблица организаций'!AB196</f>
        <v>97</v>
      </c>
      <c r="I194" s="27">
        <f>'Рейтинговая таблица организаций'!AC196</f>
        <v>98.5</v>
      </c>
      <c r="J194" s="23">
        <f>'Рейтинговая таблица организаций'!AH196</f>
        <v>80</v>
      </c>
      <c r="K194" s="24">
        <f>'Рейтинговая таблица организаций'!AI196</f>
        <v>60</v>
      </c>
      <c r="L194" s="24">
        <f>'Рейтинговая таблица организаций'!AJ196</f>
        <v>85</v>
      </c>
      <c r="M194" s="27">
        <f>'Рейтинговая таблица организаций'!AK196</f>
        <v>73.5</v>
      </c>
      <c r="N194" s="23">
        <f>'Рейтинговая таблица организаций'!AR196</f>
        <v>98</v>
      </c>
      <c r="O194" s="23">
        <f>'Рейтинговая таблица организаций'!AS196</f>
        <v>98</v>
      </c>
      <c r="P194" s="23">
        <f>'Рейтинговая таблица организаций'!AT196</f>
        <v>100</v>
      </c>
      <c r="Q194" s="27">
        <f>'Рейтинговая таблица организаций'!AU196</f>
        <v>98.4</v>
      </c>
      <c r="R194" s="23">
        <f>'Рейтинговая таблица организаций'!BB196</f>
        <v>100</v>
      </c>
      <c r="S194" s="23">
        <f>'Рейтинговая таблица организаций'!BC196</f>
        <v>98</v>
      </c>
      <c r="T194" s="23">
        <f>'Рейтинговая таблица организаций'!BD196</f>
        <v>97</v>
      </c>
      <c r="U194" s="27">
        <f>'Рейтинговая таблица организаций'!BE196</f>
        <v>98.1</v>
      </c>
      <c r="V194" s="28">
        <f>'Рейтинговая таблица организаций'!BF196</f>
        <v>93.62</v>
      </c>
    </row>
    <row r="195" spans="1:22">
      <c r="A195" s="25">
        <f>'бланки '!D199</f>
        <v>195</v>
      </c>
      <c r="B195" s="25" t="str">
        <f>'Рейтинговая таблица организаций'!B197</f>
        <v>Муниципальное бюджетное общеобразовательное учреждение «Лавровская средняя общеобразовательная школа» Орловского муниципального округа Орловской области</v>
      </c>
      <c r="C195" s="23">
        <f>'Рейтинговая таблица организаций'!Q197</f>
        <v>93</v>
      </c>
      <c r="D195" s="23">
        <f>'Рейтинговая таблица организаций'!R197</f>
        <v>90</v>
      </c>
      <c r="E195" s="23">
        <f>'Рейтинговая таблица организаций'!S197</f>
        <v>97</v>
      </c>
      <c r="F195" s="27">
        <f>'Рейтинговая таблица организаций'!T197</f>
        <v>93.7</v>
      </c>
      <c r="G195" s="23">
        <f>'Рейтинговая таблица организаций'!Z197</f>
        <v>100</v>
      </c>
      <c r="H195" s="23">
        <f>'Рейтинговая таблица организаций'!AB197</f>
        <v>99</v>
      </c>
      <c r="I195" s="27">
        <f>'Рейтинговая таблица организаций'!AC197</f>
        <v>99.5</v>
      </c>
      <c r="J195" s="23">
        <f>'Рейтинговая таблица организаций'!AH197</f>
        <v>20</v>
      </c>
      <c r="K195" s="24">
        <f>'Рейтинговая таблица организаций'!AI197</f>
        <v>80</v>
      </c>
      <c r="L195" s="24">
        <f>'Рейтинговая таблица организаций'!AJ197</f>
        <v>94</v>
      </c>
      <c r="M195" s="27">
        <f>'Рейтинговая таблица организаций'!AK197</f>
        <v>66.2</v>
      </c>
      <c r="N195" s="23">
        <f>'Рейтинговая таблица организаций'!AR197</f>
        <v>98</v>
      </c>
      <c r="O195" s="23">
        <f>'Рейтинговая таблица организаций'!AS197</f>
        <v>96</v>
      </c>
      <c r="P195" s="23">
        <f>'Рейтинговая таблица организаций'!AT197</f>
        <v>95</v>
      </c>
      <c r="Q195" s="27">
        <f>'Рейтинговая таблица организаций'!AU197</f>
        <v>96.6</v>
      </c>
      <c r="R195" s="23">
        <f>'Рейтинговая таблица организаций'!BB197</f>
        <v>97</v>
      </c>
      <c r="S195" s="23">
        <f>'Рейтинговая таблица организаций'!BC197</f>
        <v>99</v>
      </c>
      <c r="T195" s="23">
        <f>'Рейтинговая таблица организаций'!BD197</f>
        <v>99</v>
      </c>
      <c r="U195" s="27">
        <f>'Рейтинговая таблица организаций'!BE197</f>
        <v>98.4</v>
      </c>
      <c r="V195" s="28">
        <f>'Рейтинговая таблица организаций'!BF197</f>
        <v>90.88</v>
      </c>
    </row>
    <row r="196" spans="1:22">
      <c r="A196" s="25">
        <f>'бланки '!D200</f>
        <v>196</v>
      </c>
      <c r="B196" s="25" t="str">
        <f>'Рейтинговая таблица организаций'!B198</f>
        <v>Муниципальное бюджетное общеобразовательное учреждение «Образцовская средняя общеобразовательная школа» Орловского муниципального округа Орловской области</v>
      </c>
      <c r="C196" s="23">
        <f>'Рейтинговая таблица организаций'!Q198</f>
        <v>100</v>
      </c>
      <c r="D196" s="23">
        <f>'Рейтинговая таблица организаций'!R198</f>
        <v>100</v>
      </c>
      <c r="E196" s="23">
        <f>'Рейтинговая таблица организаций'!S198</f>
        <v>99</v>
      </c>
      <c r="F196" s="27">
        <f>'Рейтинговая таблица организаций'!T198</f>
        <v>99.6</v>
      </c>
      <c r="G196" s="23">
        <f>'Рейтинговая таблица организаций'!Z198</f>
        <v>100</v>
      </c>
      <c r="H196" s="23">
        <f>'Рейтинговая таблица организаций'!AB198</f>
        <v>100</v>
      </c>
      <c r="I196" s="27">
        <f>'Рейтинговая таблица организаций'!AC198</f>
        <v>100</v>
      </c>
      <c r="J196" s="23">
        <f>'Рейтинговая таблица организаций'!AH198</f>
        <v>100</v>
      </c>
      <c r="K196" s="24">
        <f>'Рейтинговая таблица организаций'!AI198</f>
        <v>100</v>
      </c>
      <c r="L196" s="24">
        <f>'Рейтинговая таблица организаций'!AJ198</f>
        <v>96</v>
      </c>
      <c r="M196" s="27">
        <f>'Рейтинговая таблица организаций'!AK198</f>
        <v>98.8</v>
      </c>
      <c r="N196" s="23">
        <f>'Рейтинговая таблица организаций'!AR198</f>
        <v>97</v>
      </c>
      <c r="O196" s="23">
        <f>'Рейтинговая таблица организаций'!AS198</f>
        <v>99</v>
      </c>
      <c r="P196" s="23">
        <f>'Рейтинговая таблица организаций'!AT198</f>
        <v>98</v>
      </c>
      <c r="Q196" s="27">
        <f>'Рейтинговая таблица организаций'!AU198</f>
        <v>98</v>
      </c>
      <c r="R196" s="23">
        <f>'Рейтинговая таблица организаций'!BB198</f>
        <v>95</v>
      </c>
      <c r="S196" s="23">
        <f>'Рейтинговая таблица организаций'!BC198</f>
        <v>97</v>
      </c>
      <c r="T196" s="23">
        <f>'Рейтинговая таблица организаций'!BD198</f>
        <v>96</v>
      </c>
      <c r="U196" s="27">
        <f>'Рейтинговая таблица организаций'!BE198</f>
        <v>95.9</v>
      </c>
      <c r="V196" s="28">
        <f>'Рейтинговая таблица организаций'!BF198</f>
        <v>98.46</v>
      </c>
    </row>
    <row r="197" spans="1:22">
      <c r="A197" s="25">
        <f>'бланки '!D201</f>
        <v>197</v>
      </c>
      <c r="B197" s="25" t="str">
        <f>'Рейтинговая таблица организаций'!B199</f>
        <v>Муниципальное бюджетное общеобразовательное учреждение «Ермолаевская основная общеобразовательная школа» Орловского муниципального округа Орловской области</v>
      </c>
      <c r="C197" s="23">
        <f>'Рейтинговая таблица организаций'!Q199</f>
        <v>85</v>
      </c>
      <c r="D197" s="23">
        <f>'Рейтинговая таблица организаций'!R199</f>
        <v>100</v>
      </c>
      <c r="E197" s="23">
        <f>'Рейтинговая таблица организаций'!S199</f>
        <v>100</v>
      </c>
      <c r="F197" s="27">
        <f>'Рейтинговая таблица организаций'!T199</f>
        <v>95.5</v>
      </c>
      <c r="G197" s="23">
        <f>'Рейтинговая таблица организаций'!Z199</f>
        <v>100</v>
      </c>
      <c r="H197" s="23">
        <f>'Рейтинговая таблица организаций'!AB199</f>
        <v>100</v>
      </c>
      <c r="I197" s="27">
        <f>'Рейтинговая таблица организаций'!AC199</f>
        <v>100</v>
      </c>
      <c r="J197" s="23">
        <f>'Рейтинговая таблица организаций'!AH199</f>
        <v>40</v>
      </c>
      <c r="K197" s="24">
        <f>'Рейтинговая таблица организаций'!AI199</f>
        <v>60</v>
      </c>
      <c r="L197" s="24">
        <f>'Рейтинговая таблица организаций'!AJ199</f>
        <v>100</v>
      </c>
      <c r="M197" s="27">
        <f>'Рейтинговая таблица организаций'!AK199</f>
        <v>66</v>
      </c>
      <c r="N197" s="23">
        <f>'Рейтинговая таблица организаций'!AR199</f>
        <v>100</v>
      </c>
      <c r="O197" s="23">
        <f>'Рейтинговая таблица организаций'!AS199</f>
        <v>100</v>
      </c>
      <c r="P197" s="23">
        <f>'Рейтинговая таблица организаций'!AT199</f>
        <v>100</v>
      </c>
      <c r="Q197" s="27">
        <f>'Рейтинговая таблица организаций'!AU199</f>
        <v>100</v>
      </c>
      <c r="R197" s="23">
        <f>'Рейтинговая таблица организаций'!BB199</f>
        <v>100</v>
      </c>
      <c r="S197" s="23">
        <f>'Рейтинговая таблица организаций'!BC199</f>
        <v>100</v>
      </c>
      <c r="T197" s="23">
        <f>'Рейтинговая таблица организаций'!BD199</f>
        <v>100</v>
      </c>
      <c r="U197" s="27">
        <f>'Рейтинговая таблица организаций'!BE199</f>
        <v>100</v>
      </c>
      <c r="V197" s="28">
        <f>'Рейтинговая таблица организаций'!BF199</f>
        <v>92.3</v>
      </c>
    </row>
    <row r="198" spans="1:22">
      <c r="A198" s="25">
        <f>'бланки '!D202</f>
        <v>198</v>
      </c>
      <c r="B198" s="25" t="str">
        <f>'Рейтинговая таблица организаций'!B200</f>
        <v>Муниципальное бюджетное общеобразовательное учреждение «Михайловская средняя общеобразовательная школа» Орловского муниципального округа Орловской области</v>
      </c>
      <c r="C198" s="23">
        <f>'Рейтинговая таблица организаций'!Q200</f>
        <v>99</v>
      </c>
      <c r="D198" s="23">
        <f>'Рейтинговая таблица организаций'!R200</f>
        <v>100</v>
      </c>
      <c r="E198" s="23">
        <f>'Рейтинговая таблица организаций'!S200</f>
        <v>99</v>
      </c>
      <c r="F198" s="27">
        <f>'Рейтинговая таблица организаций'!T200</f>
        <v>99.3</v>
      </c>
      <c r="G198" s="23">
        <f>'Рейтинговая таблица организаций'!Z200</f>
        <v>100</v>
      </c>
      <c r="H198" s="23">
        <f>'Рейтинговая таблица организаций'!AB200</f>
        <v>100</v>
      </c>
      <c r="I198" s="27">
        <f>'Рейтинговая таблица организаций'!AC200</f>
        <v>100</v>
      </c>
      <c r="J198" s="23">
        <f>'Рейтинговая таблица организаций'!AH200</f>
        <v>20</v>
      </c>
      <c r="K198" s="24">
        <f>'Рейтинговая таблица организаций'!AI200</f>
        <v>60</v>
      </c>
      <c r="L198" s="24">
        <f>'Рейтинговая таблица организаций'!AJ200</f>
        <v>100</v>
      </c>
      <c r="M198" s="27">
        <f>'Рейтинговая таблица организаций'!AK200</f>
        <v>60</v>
      </c>
      <c r="N198" s="23">
        <f>'Рейтинговая таблица организаций'!AR200</f>
        <v>100</v>
      </c>
      <c r="O198" s="23">
        <f>'Рейтинговая таблица организаций'!AS200</f>
        <v>100</v>
      </c>
      <c r="P198" s="23">
        <f>'Рейтинговая таблица организаций'!AT200</f>
        <v>100</v>
      </c>
      <c r="Q198" s="27">
        <f>'Рейтинговая таблица организаций'!AU200</f>
        <v>100</v>
      </c>
      <c r="R198" s="23">
        <f>'Рейтинговая таблица организаций'!BB200</f>
        <v>100</v>
      </c>
      <c r="S198" s="23">
        <f>'Рейтинговая таблица организаций'!BC200</f>
        <v>100</v>
      </c>
      <c r="T198" s="23">
        <f>'Рейтинговая таблица организаций'!BD200</f>
        <v>100</v>
      </c>
      <c r="U198" s="27">
        <f>'Рейтинговая таблица организаций'!BE200</f>
        <v>100</v>
      </c>
      <c r="V198" s="28">
        <f>'Рейтинговая таблица организаций'!BF200</f>
        <v>91.86</v>
      </c>
    </row>
    <row r="199" spans="1:22">
      <c r="A199" s="25">
        <f>'бланки '!D203</f>
        <v>199</v>
      </c>
      <c r="B199" s="25" t="str">
        <f>'Рейтинговая таблица организаций'!B201</f>
        <v>Муниципальное бюджетное общеобразовательное учреждение «Троицкая средняя общеобразовательная школа» Орловского муниципального округа Орловской области</v>
      </c>
      <c r="C199" s="23">
        <f>'Рейтинговая таблица организаций'!Q201</f>
        <v>100</v>
      </c>
      <c r="D199" s="23">
        <f>'Рейтинговая таблица организаций'!R201</f>
        <v>100</v>
      </c>
      <c r="E199" s="23">
        <f>'Рейтинговая таблица организаций'!S201</f>
        <v>100</v>
      </c>
      <c r="F199" s="27">
        <f>'Рейтинговая таблица организаций'!T201</f>
        <v>100</v>
      </c>
      <c r="G199" s="23">
        <f>'Рейтинговая таблица организаций'!Z201</f>
        <v>100</v>
      </c>
      <c r="H199" s="23">
        <f>'Рейтинговая таблица организаций'!AB201</f>
        <v>100</v>
      </c>
      <c r="I199" s="27">
        <f>'Рейтинговая таблица организаций'!AC201</f>
        <v>100</v>
      </c>
      <c r="J199" s="23">
        <f>'Рейтинговая таблица организаций'!AH201</f>
        <v>60</v>
      </c>
      <c r="K199" s="24">
        <f>'Рейтинговая таблица организаций'!AI201</f>
        <v>60</v>
      </c>
      <c r="L199" s="24">
        <f>'Рейтинговая таблица организаций'!AJ201</f>
        <v>100</v>
      </c>
      <c r="M199" s="27">
        <f>'Рейтинговая таблица организаций'!AK201</f>
        <v>72</v>
      </c>
      <c r="N199" s="23">
        <f>'Рейтинговая таблица организаций'!AR201</f>
        <v>97</v>
      </c>
      <c r="O199" s="23">
        <f>'Рейтинговая таблица организаций'!AS201</f>
        <v>100</v>
      </c>
      <c r="P199" s="23">
        <f>'Рейтинговая таблица организаций'!AT201</f>
        <v>100</v>
      </c>
      <c r="Q199" s="27">
        <f>'Рейтинговая таблица организаций'!AU201</f>
        <v>98.8</v>
      </c>
      <c r="R199" s="23">
        <f>'Рейтинговая таблица организаций'!BB201</f>
        <v>100</v>
      </c>
      <c r="S199" s="23">
        <f>'Рейтинговая таблица организаций'!BC201</f>
        <v>100</v>
      </c>
      <c r="T199" s="23">
        <f>'Рейтинговая таблица организаций'!BD201</f>
        <v>100</v>
      </c>
      <c r="U199" s="27">
        <f>'Рейтинговая таблица организаций'!BE201</f>
        <v>100</v>
      </c>
      <c r="V199" s="28">
        <f>'Рейтинговая таблица организаций'!BF201</f>
        <v>94.16</v>
      </c>
    </row>
    <row r="200" spans="1:22">
      <c r="A200" s="25">
        <f>'бланки '!D204</f>
        <v>200</v>
      </c>
      <c r="B200" s="25" t="str">
        <f>'Рейтинговая таблица организаций'!B202</f>
        <v>Муниципальное бюджетное общеобразовательное учреждение «Платоновская основная общеобразовательная школа» Орловского муниципального округа Орловской области</v>
      </c>
      <c r="C200" s="23">
        <f>'Рейтинговая таблица организаций'!Q202</f>
        <v>100</v>
      </c>
      <c r="D200" s="23">
        <f>'Рейтинговая таблица организаций'!R202</f>
        <v>100</v>
      </c>
      <c r="E200" s="23">
        <f>'Рейтинговая таблица организаций'!S202</f>
        <v>100</v>
      </c>
      <c r="F200" s="27">
        <f>'Рейтинговая таблица организаций'!T202</f>
        <v>100</v>
      </c>
      <c r="G200" s="23">
        <f>'Рейтинговая таблица организаций'!Z202</f>
        <v>100</v>
      </c>
      <c r="H200" s="23">
        <f>'Рейтинговая таблица организаций'!AB202</f>
        <v>98</v>
      </c>
      <c r="I200" s="27">
        <f>'Рейтинговая таблица организаций'!AC202</f>
        <v>99</v>
      </c>
      <c r="J200" s="23">
        <f>'Рейтинговая таблица организаций'!AH202</f>
        <v>0</v>
      </c>
      <c r="K200" s="24">
        <f>'Рейтинговая таблица организаций'!AI202</f>
        <v>60</v>
      </c>
      <c r="L200" s="24">
        <f>'Рейтинговая таблица организаций'!AJ202</f>
        <v>100</v>
      </c>
      <c r="M200" s="27">
        <f>'Рейтинговая таблица организаций'!AK202</f>
        <v>54</v>
      </c>
      <c r="N200" s="23">
        <f>'Рейтинговая таблица организаций'!AR202</f>
        <v>100</v>
      </c>
      <c r="O200" s="23">
        <f>'Рейтинговая таблица организаций'!AS202</f>
        <v>100</v>
      </c>
      <c r="P200" s="23">
        <f>'Рейтинговая таблица организаций'!AT202</f>
        <v>100</v>
      </c>
      <c r="Q200" s="27">
        <f>'Рейтинговая таблица организаций'!AU202</f>
        <v>100</v>
      </c>
      <c r="R200" s="23">
        <f>'Рейтинговая таблица организаций'!BB202</f>
        <v>100</v>
      </c>
      <c r="S200" s="23">
        <f>'Рейтинговая таблица организаций'!BC202</f>
        <v>100</v>
      </c>
      <c r="T200" s="23">
        <f>'Рейтинговая таблица организаций'!BD202</f>
        <v>100</v>
      </c>
      <c r="U200" s="27">
        <f>'Рейтинговая таблица организаций'!BE202</f>
        <v>100</v>
      </c>
      <c r="V200" s="28">
        <f>'Рейтинговая таблица организаций'!BF202</f>
        <v>90.6</v>
      </c>
    </row>
    <row r="201" spans="1:22">
      <c r="A201" s="25">
        <f>'бланки '!D205</f>
        <v>201</v>
      </c>
      <c r="B201" s="25" t="str">
        <f>'Рейтинговая таблица организаций'!B203</f>
        <v>Муниципальное бюджетное общеобразовательное учреждение «Карповская основная общеобразовательная школа» Орловского муниципального округа Орловской области</v>
      </c>
      <c r="C201" s="23">
        <f>'Рейтинговая таблица организаций'!Q203</f>
        <v>91</v>
      </c>
      <c r="D201" s="23">
        <f>'Рейтинговая таблица организаций'!R203</f>
        <v>100</v>
      </c>
      <c r="E201" s="23">
        <f>'Рейтинговая таблица организаций'!S203</f>
        <v>100</v>
      </c>
      <c r="F201" s="27">
        <f>'Рейтинговая таблица организаций'!T203</f>
        <v>97.3</v>
      </c>
      <c r="G201" s="23">
        <f>'Рейтинговая таблица организаций'!Z203</f>
        <v>100</v>
      </c>
      <c r="H201" s="23">
        <f>'Рейтинговая таблица организаций'!AB203</f>
        <v>97</v>
      </c>
      <c r="I201" s="27">
        <f>'Рейтинговая таблица организаций'!AC203</f>
        <v>98.5</v>
      </c>
      <c r="J201" s="23">
        <f>'Рейтинговая таблица организаций'!AH203</f>
        <v>0</v>
      </c>
      <c r="K201" s="24">
        <f>'Рейтинговая таблица организаций'!AI203</f>
        <v>60</v>
      </c>
      <c r="L201" s="24">
        <f>'Рейтинговая таблица организаций'!AJ203</f>
        <v>86</v>
      </c>
      <c r="M201" s="27">
        <f>'Рейтинговая таблица организаций'!AK203</f>
        <v>49.8</v>
      </c>
      <c r="N201" s="23">
        <f>'Рейтинговая таблица организаций'!AR203</f>
        <v>97</v>
      </c>
      <c r="O201" s="23">
        <f>'Рейтинговая таблица организаций'!AS203</f>
        <v>100</v>
      </c>
      <c r="P201" s="23">
        <f>'Рейтинговая таблица организаций'!AT203</f>
        <v>100</v>
      </c>
      <c r="Q201" s="27">
        <f>'Рейтинговая таблица организаций'!AU203</f>
        <v>98.8</v>
      </c>
      <c r="R201" s="23">
        <f>'Рейтинговая таблица организаций'!BB203</f>
        <v>97</v>
      </c>
      <c r="S201" s="23">
        <f>'Рейтинговая таблица организаций'!BC203</f>
        <v>100</v>
      </c>
      <c r="T201" s="23">
        <f>'Рейтинговая таблица организаций'!BD203</f>
        <v>100</v>
      </c>
      <c r="U201" s="27">
        <f>'Рейтинговая таблица организаций'!BE203</f>
        <v>99.1</v>
      </c>
      <c r="V201" s="28">
        <f>'Рейтинговая таблица организаций'!BF203</f>
        <v>88.7</v>
      </c>
    </row>
    <row r="202" spans="1:22">
      <c r="A202" s="25">
        <f>'бланки '!D206</f>
        <v>202</v>
      </c>
      <c r="B202" s="25" t="str">
        <f>'Рейтинговая таблица организаций'!B204</f>
        <v>Муниципальное бюджетное общеобразовательное учреждение «Моховицкая средняя общеобразовательная школа» Орловского муниципального округа Орловской области</v>
      </c>
      <c r="C202" s="23">
        <f>'Рейтинговая таблица организаций'!Q204</f>
        <v>99</v>
      </c>
      <c r="D202" s="23">
        <f>'Рейтинговая таблица организаций'!R204</f>
        <v>100</v>
      </c>
      <c r="E202" s="23">
        <f>'Рейтинговая таблица организаций'!S204</f>
        <v>100</v>
      </c>
      <c r="F202" s="27">
        <f>'Рейтинговая таблица организаций'!T204</f>
        <v>99.7</v>
      </c>
      <c r="G202" s="23">
        <f>'Рейтинговая таблица организаций'!Z204</f>
        <v>100</v>
      </c>
      <c r="H202" s="23">
        <f>'Рейтинговая таблица организаций'!AB204</f>
        <v>100</v>
      </c>
      <c r="I202" s="27">
        <f>'Рейтинговая таблица организаций'!AC204</f>
        <v>100</v>
      </c>
      <c r="J202" s="23">
        <f>'Рейтинговая таблица организаций'!AH204</f>
        <v>40</v>
      </c>
      <c r="K202" s="24">
        <f>'Рейтинговая таблица организаций'!AI204</f>
        <v>100</v>
      </c>
      <c r="L202" s="24">
        <f>'Рейтинговая таблица организаций'!AJ204</f>
        <v>100</v>
      </c>
      <c r="M202" s="27">
        <f>'Рейтинговая таблица организаций'!AK204</f>
        <v>82</v>
      </c>
      <c r="N202" s="23">
        <f>'Рейтинговая таблица организаций'!AR204</f>
        <v>100</v>
      </c>
      <c r="O202" s="23">
        <f>'Рейтинговая таблица организаций'!AS204</f>
        <v>100</v>
      </c>
      <c r="P202" s="23">
        <f>'Рейтинговая таблица организаций'!AT204</f>
        <v>100</v>
      </c>
      <c r="Q202" s="27">
        <f>'Рейтинговая таблица организаций'!AU204</f>
        <v>100</v>
      </c>
      <c r="R202" s="23">
        <f>'Рейтинговая таблица организаций'!BB204</f>
        <v>98</v>
      </c>
      <c r="S202" s="23">
        <f>'Рейтинговая таблица организаций'!BC204</f>
        <v>100</v>
      </c>
      <c r="T202" s="23">
        <f>'Рейтинговая таблица организаций'!BD204</f>
        <v>98</v>
      </c>
      <c r="U202" s="27">
        <f>'Рейтинговая таблица организаций'!BE204</f>
        <v>98.4</v>
      </c>
      <c r="V202" s="28">
        <f>'Рейтинговая таблица организаций'!BF204</f>
        <v>96.02000000000001</v>
      </c>
    </row>
    <row r="203" spans="1:22">
      <c r="A203" s="25">
        <f>'бланки '!D207</f>
        <v>203</v>
      </c>
      <c r="B203" s="25" t="str">
        <f>'Рейтинговая таблица организаций'!B205</f>
        <v>Муниципальное бюджетное общеобразовательное учреждение «Паньковская основная общеобразовательная школа» Орловского муниципального округа Орловской области</v>
      </c>
      <c r="C203" s="23">
        <f>'Рейтинговая таблица организаций'!Q205</f>
        <v>100</v>
      </c>
      <c r="D203" s="23">
        <f>'Рейтинговая таблица организаций'!R205</f>
        <v>100</v>
      </c>
      <c r="E203" s="23">
        <f>'Рейтинговая таблица организаций'!S205</f>
        <v>98</v>
      </c>
      <c r="F203" s="27">
        <f>'Рейтинговая таблица организаций'!T205</f>
        <v>99.2</v>
      </c>
      <c r="G203" s="23">
        <f>'Рейтинговая таблица организаций'!Z205</f>
        <v>100</v>
      </c>
      <c r="H203" s="23">
        <f>'Рейтинговая таблица организаций'!AB205</f>
        <v>98</v>
      </c>
      <c r="I203" s="27">
        <f>'Рейтинговая таблица организаций'!AC205</f>
        <v>99</v>
      </c>
      <c r="J203" s="23">
        <f>'Рейтинговая таблица организаций'!AH205</f>
        <v>40</v>
      </c>
      <c r="K203" s="24">
        <f>'Рейтинговая таблица организаций'!AI205</f>
        <v>60</v>
      </c>
      <c r="L203" s="24">
        <f>'Рейтинговая таблица организаций'!AJ205</f>
        <v>100</v>
      </c>
      <c r="M203" s="27">
        <f>'Рейтинговая таблица организаций'!AK205</f>
        <v>66</v>
      </c>
      <c r="N203" s="23">
        <f>'Рейтинговая таблица организаций'!AR205</f>
        <v>98</v>
      </c>
      <c r="O203" s="23">
        <f>'Рейтинговая таблица организаций'!AS205</f>
        <v>100</v>
      </c>
      <c r="P203" s="23">
        <f>'Рейтинговая таблица организаций'!AT205</f>
        <v>100</v>
      </c>
      <c r="Q203" s="27">
        <f>'Рейтинговая таблица организаций'!AU205</f>
        <v>99.2</v>
      </c>
      <c r="R203" s="23">
        <f>'Рейтинговая таблица организаций'!BB205</f>
        <v>100</v>
      </c>
      <c r="S203" s="23">
        <f>'Рейтинговая таблица организаций'!BC205</f>
        <v>98</v>
      </c>
      <c r="T203" s="23">
        <f>'Рейтинговая таблица организаций'!BD205</f>
        <v>100</v>
      </c>
      <c r="U203" s="27">
        <f>'Рейтинговая таблица организаций'!BE205</f>
        <v>99.6</v>
      </c>
      <c r="V203" s="28">
        <f>'Рейтинговая таблица организаций'!BF205</f>
        <v>92.6</v>
      </c>
    </row>
    <row r="204" spans="1:22">
      <c r="A204" s="25">
        <f>'бланки '!D208</f>
        <v>204</v>
      </c>
      <c r="B204" s="25" t="str">
        <f>'Рейтинговая таблица организаций'!B206</f>
        <v>Муниципальное бюджетное общеобразовательное учреждение «Баклановская средняя общеобразовательная школа» Орловского муниципального округа Орловской области</v>
      </c>
      <c r="C204" s="23">
        <f>'Рейтинговая таблица организаций'!Q206</f>
        <v>100</v>
      </c>
      <c r="D204" s="23">
        <f>'Рейтинговая таблица организаций'!R206</f>
        <v>100</v>
      </c>
      <c r="E204" s="23">
        <f>'Рейтинговая таблица организаций'!S206</f>
        <v>97</v>
      </c>
      <c r="F204" s="27">
        <f>'Рейтинговая таблица организаций'!T206</f>
        <v>98.8</v>
      </c>
      <c r="G204" s="23">
        <f>'Рейтинговая таблица организаций'!Z206</f>
        <v>100</v>
      </c>
      <c r="H204" s="23">
        <f>'Рейтинговая таблица организаций'!AB206</f>
        <v>95</v>
      </c>
      <c r="I204" s="27">
        <f>'Рейтинговая таблица организаций'!AC206</f>
        <v>97.5</v>
      </c>
      <c r="J204" s="23">
        <f>'Рейтинговая таблица организаций'!AH206</f>
        <v>80</v>
      </c>
      <c r="K204" s="24">
        <f>'Рейтинговая таблица организаций'!AI206</f>
        <v>100</v>
      </c>
      <c r="L204" s="24">
        <f>'Рейтинговая таблица организаций'!AJ206</f>
        <v>96</v>
      </c>
      <c r="M204" s="27">
        <f>'Рейтинговая таблица организаций'!AK206</f>
        <v>92.8</v>
      </c>
      <c r="N204" s="23">
        <f>'Рейтинговая таблица организаций'!AR206</f>
        <v>99</v>
      </c>
      <c r="O204" s="23">
        <f>'Рейтинговая таблица организаций'!AS206</f>
        <v>100</v>
      </c>
      <c r="P204" s="23">
        <f>'Рейтинговая таблица организаций'!AT206</f>
        <v>99</v>
      </c>
      <c r="Q204" s="27">
        <f>'Рейтинговая таблица организаций'!AU206</f>
        <v>99.4</v>
      </c>
      <c r="R204" s="23">
        <f>'Рейтинговая таблица организаций'!BB206</f>
        <v>97</v>
      </c>
      <c r="S204" s="23">
        <f>'Рейтинговая таблица организаций'!BC206</f>
        <v>100</v>
      </c>
      <c r="T204" s="23">
        <f>'Рейтинговая таблица организаций'!BD206</f>
        <v>98</v>
      </c>
      <c r="U204" s="27">
        <f>'Рейтинговая таблица организаций'!BE206</f>
        <v>98.1</v>
      </c>
      <c r="V204" s="28">
        <f>'Рейтинговая таблица организаций'!BF206</f>
        <v>97.320000000000007</v>
      </c>
    </row>
    <row r="205" spans="1:22">
      <c r="A205" s="25">
        <f>'бланки '!D209</f>
        <v>205</v>
      </c>
      <c r="B205" s="25" t="str">
        <f>'Рейтинговая таблица организаций'!B207</f>
        <v>Муниципальное бюджетное общеобразовательное учреждение «Оптушанская средняя общеобразовательная школа» Орловского муниципального округа Орловской области</v>
      </c>
      <c r="C205" s="23">
        <f>'Рейтинговая таблица организаций'!Q207</f>
        <v>97</v>
      </c>
      <c r="D205" s="23">
        <f>'Рейтинговая таблица организаций'!R207</f>
        <v>100</v>
      </c>
      <c r="E205" s="23">
        <f>'Рейтинговая таблица организаций'!S207</f>
        <v>99</v>
      </c>
      <c r="F205" s="27">
        <f>'Рейтинговая таблица организаций'!T207</f>
        <v>98.7</v>
      </c>
      <c r="G205" s="23">
        <f>'Рейтинговая таблица организаций'!Z207</f>
        <v>100</v>
      </c>
      <c r="H205" s="23">
        <f>'Рейтинговая таблица организаций'!AB207</f>
        <v>96</v>
      </c>
      <c r="I205" s="27">
        <f>'Рейтинговая таблица организаций'!AC207</f>
        <v>98</v>
      </c>
      <c r="J205" s="23">
        <f>'Рейтинговая таблица организаций'!AH207</f>
        <v>40</v>
      </c>
      <c r="K205" s="24">
        <f>'Рейтинговая таблица организаций'!AI207</f>
        <v>100</v>
      </c>
      <c r="L205" s="24">
        <f>'Рейтинговая таблица организаций'!AJ207</f>
        <v>98</v>
      </c>
      <c r="M205" s="27">
        <f>'Рейтинговая таблица организаций'!AK207</f>
        <v>81.400000000000006</v>
      </c>
      <c r="N205" s="23">
        <f>'Рейтинговая таблица организаций'!AR207</f>
        <v>97</v>
      </c>
      <c r="O205" s="23">
        <f>'Рейтинговая таблица организаций'!AS207</f>
        <v>97</v>
      </c>
      <c r="P205" s="23">
        <f>'Рейтинговая таблица организаций'!AT207</f>
        <v>98</v>
      </c>
      <c r="Q205" s="27">
        <f>'Рейтинговая таблица организаций'!AU207</f>
        <v>97.2</v>
      </c>
      <c r="R205" s="23">
        <f>'Рейтинговая таблица организаций'!BB207</f>
        <v>100</v>
      </c>
      <c r="S205" s="23">
        <f>'Рейтинговая таблица организаций'!BC207</f>
        <v>98</v>
      </c>
      <c r="T205" s="23">
        <f>'Рейтинговая таблица организаций'!BD207</f>
        <v>99</v>
      </c>
      <c r="U205" s="27">
        <f>'Рейтинговая таблица организаций'!BE207</f>
        <v>99.1</v>
      </c>
      <c r="V205" s="28">
        <f>'Рейтинговая таблица организаций'!BF207</f>
        <v>94.88</v>
      </c>
    </row>
    <row r="206" spans="1:22">
      <c r="A206" s="25">
        <f>'бланки '!D210</f>
        <v>206</v>
      </c>
      <c r="B206" s="25" t="str">
        <f>'Рейтинговая таблица организаций'!B208</f>
        <v>Муниципальное бюджетное общеобразовательное учреждение «Становоколодезьская средняя общеобразовательная школа» Орловского муниципального округа Орловской области</v>
      </c>
      <c r="C206" s="23">
        <f>'Рейтинговая таблица организаций'!Q208</f>
        <v>97</v>
      </c>
      <c r="D206" s="23">
        <f>'Рейтинговая таблица организаций'!R208</f>
        <v>100</v>
      </c>
      <c r="E206" s="23">
        <f>'Рейтинговая таблица организаций'!S208</f>
        <v>96</v>
      </c>
      <c r="F206" s="27">
        <f>'Рейтинговая таблица организаций'!T208</f>
        <v>97.5</v>
      </c>
      <c r="G206" s="23">
        <f>'Рейтинговая таблица организаций'!Z208</f>
        <v>100</v>
      </c>
      <c r="H206" s="23">
        <f>'Рейтинговая таблица организаций'!AB208</f>
        <v>99</v>
      </c>
      <c r="I206" s="27">
        <f>'Рейтинговая таблица организаций'!AC208</f>
        <v>99.5</v>
      </c>
      <c r="J206" s="23">
        <f>'Рейтинговая таблица организаций'!AH208</f>
        <v>20</v>
      </c>
      <c r="K206" s="24">
        <f>'Рейтинговая таблица организаций'!AI208</f>
        <v>80</v>
      </c>
      <c r="L206" s="24">
        <f>'Рейтинговая таблица организаций'!AJ208</f>
        <v>100</v>
      </c>
      <c r="M206" s="27">
        <f>'Рейтинговая таблица организаций'!AK208</f>
        <v>68</v>
      </c>
      <c r="N206" s="23">
        <f>'Рейтинговая таблица организаций'!AR208</f>
        <v>96</v>
      </c>
      <c r="O206" s="23">
        <f>'Рейтинговая таблица организаций'!AS208</f>
        <v>100</v>
      </c>
      <c r="P206" s="23">
        <f>'Рейтинговая таблица организаций'!AT208</f>
        <v>98</v>
      </c>
      <c r="Q206" s="27">
        <f>'Рейтинговая таблица организаций'!AU208</f>
        <v>98</v>
      </c>
      <c r="R206" s="23">
        <f>'Рейтинговая таблица организаций'!BB208</f>
        <v>98</v>
      </c>
      <c r="S206" s="23">
        <f>'Рейтинговая таблица организаций'!BC208</f>
        <v>97</v>
      </c>
      <c r="T206" s="23">
        <f>'Рейтинговая таблица организаций'!BD208</f>
        <v>100</v>
      </c>
      <c r="U206" s="27">
        <f>'Рейтинговая таблица организаций'!BE208</f>
        <v>98.8</v>
      </c>
      <c r="V206" s="28">
        <f>'Рейтинговая таблица организаций'!BF208</f>
        <v>92.36</v>
      </c>
    </row>
    <row r="207" spans="1:22">
      <c r="A207" s="25">
        <f>'бланки '!D211</f>
        <v>207</v>
      </c>
      <c r="B207" s="25" t="str">
        <f>'Рейтинговая таблица организаций'!B209</f>
        <v>Муниципальное бюджетное общеобразовательное учреждение «Лепешкинская средняя общеобразовательная школа» Орловского муниципального округа Орловской области</v>
      </c>
      <c r="C207" s="23">
        <f>'Рейтинговая таблица организаций'!Q209</f>
        <v>99</v>
      </c>
      <c r="D207" s="23">
        <f>'Рейтинговая таблица организаций'!R209</f>
        <v>100</v>
      </c>
      <c r="E207" s="23">
        <f>'Рейтинговая таблица организаций'!S209</f>
        <v>100</v>
      </c>
      <c r="F207" s="27">
        <f>'Рейтинговая таблица организаций'!T209</f>
        <v>99.7</v>
      </c>
      <c r="G207" s="23">
        <f>'Рейтинговая таблица организаций'!Z209</f>
        <v>100</v>
      </c>
      <c r="H207" s="23">
        <f>'Рейтинговая таблица организаций'!AB209</f>
        <v>100</v>
      </c>
      <c r="I207" s="27">
        <f>'Рейтинговая таблица организаций'!AC209</f>
        <v>100</v>
      </c>
      <c r="J207" s="23">
        <f>'Рейтинговая таблица организаций'!AH209</f>
        <v>20</v>
      </c>
      <c r="K207" s="24">
        <f>'Рейтинговая таблица организаций'!AI209</f>
        <v>60</v>
      </c>
      <c r="L207" s="24">
        <f>'Рейтинговая таблица организаций'!AJ209</f>
        <v>100</v>
      </c>
      <c r="M207" s="27">
        <f>'Рейтинговая таблица организаций'!AK209</f>
        <v>60</v>
      </c>
      <c r="N207" s="23">
        <f>'Рейтинговая таблица организаций'!AR209</f>
        <v>100</v>
      </c>
      <c r="O207" s="23">
        <f>'Рейтинговая таблица организаций'!AS209</f>
        <v>100</v>
      </c>
      <c r="P207" s="23">
        <f>'Рейтинговая таблица организаций'!AT209</f>
        <v>100</v>
      </c>
      <c r="Q207" s="27">
        <f>'Рейтинговая таблица организаций'!AU209</f>
        <v>100</v>
      </c>
      <c r="R207" s="23">
        <f>'Рейтинговая таблица организаций'!BB209</f>
        <v>100</v>
      </c>
      <c r="S207" s="23">
        <f>'Рейтинговая таблица организаций'!BC209</f>
        <v>100</v>
      </c>
      <c r="T207" s="23">
        <f>'Рейтинговая таблица организаций'!BD209</f>
        <v>100</v>
      </c>
      <c r="U207" s="27">
        <f>'Рейтинговая таблица организаций'!BE209</f>
        <v>100</v>
      </c>
      <c r="V207" s="28">
        <f>'Рейтинговая таблица организаций'!BF209</f>
        <v>91.94</v>
      </c>
    </row>
    <row r="208" spans="1:22">
      <c r="A208" s="25">
        <f>'бланки '!D212</f>
        <v>208</v>
      </c>
      <c r="B208" s="25" t="str">
        <f>'Рейтинговая таблица организаций'!B210</f>
        <v>Муниципальное бюджетное общеобразовательное учреждение «Малокуликовская средняя общеобразовательная школа» Орловского муниципального округа Орловской области</v>
      </c>
      <c r="C208" s="23">
        <f>'Рейтинговая таблица организаций'!Q210</f>
        <v>96</v>
      </c>
      <c r="D208" s="23">
        <f>'Рейтинговая таблица организаций'!R210</f>
        <v>100</v>
      </c>
      <c r="E208" s="23">
        <f>'Рейтинговая таблица организаций'!S210</f>
        <v>98</v>
      </c>
      <c r="F208" s="27">
        <f>'Рейтинговая таблица организаций'!T210</f>
        <v>98</v>
      </c>
      <c r="G208" s="23">
        <f>'Рейтинговая таблица организаций'!Z210</f>
        <v>100</v>
      </c>
      <c r="H208" s="23">
        <f>'Рейтинговая таблица организаций'!AB210</f>
        <v>96</v>
      </c>
      <c r="I208" s="27">
        <f>'Рейтинговая таблица организаций'!AC210</f>
        <v>98</v>
      </c>
      <c r="J208" s="23">
        <f>'Рейтинговая таблица организаций'!AH210</f>
        <v>0</v>
      </c>
      <c r="K208" s="24">
        <f>'Рейтинговая таблица организаций'!AI210</f>
        <v>60</v>
      </c>
      <c r="L208" s="24">
        <f>'Рейтинговая таблица организаций'!AJ210</f>
        <v>92</v>
      </c>
      <c r="M208" s="27">
        <f>'Рейтинговая таблица организаций'!AK210</f>
        <v>51.6</v>
      </c>
      <c r="N208" s="23">
        <f>'Рейтинговая таблица организаций'!AR210</f>
        <v>98</v>
      </c>
      <c r="O208" s="23">
        <f>'Рейтинговая таблица организаций'!AS210</f>
        <v>98</v>
      </c>
      <c r="P208" s="23">
        <f>'Рейтинговая таблица организаций'!AT210</f>
        <v>99</v>
      </c>
      <c r="Q208" s="27">
        <f>'Рейтинговая таблица организаций'!AU210</f>
        <v>98.2</v>
      </c>
      <c r="R208" s="23">
        <f>'Рейтинговая таблица организаций'!BB210</f>
        <v>99</v>
      </c>
      <c r="S208" s="23">
        <f>'Рейтинговая таблица организаций'!BC210</f>
        <v>99</v>
      </c>
      <c r="T208" s="23">
        <f>'Рейтинговая таблица организаций'!BD210</f>
        <v>97</v>
      </c>
      <c r="U208" s="27">
        <f>'Рейтинговая таблица организаций'!BE210</f>
        <v>98</v>
      </c>
      <c r="V208" s="28">
        <f>'Рейтинговая таблица организаций'!BF210</f>
        <v>88.76</v>
      </c>
    </row>
    <row r="209" spans="1:22">
      <c r="A209" s="25">
        <f>'бланки '!D213</f>
        <v>209</v>
      </c>
      <c r="B209" s="25" t="str">
        <f>'Рейтинговая таблица организаций'!B211</f>
        <v>Муниципальное бюджетное общеобразовательное учреждение «Краснозвездинская средняя общеобразовательная школа» Орловского муниципального округа Орловской области</v>
      </c>
      <c r="C209" s="23">
        <f>'Рейтинговая таблица организаций'!Q211</f>
        <v>100</v>
      </c>
      <c r="D209" s="23">
        <f>'Рейтинговая таблица организаций'!R211</f>
        <v>100</v>
      </c>
      <c r="E209" s="23">
        <f>'Рейтинговая таблица организаций'!S211</f>
        <v>100</v>
      </c>
      <c r="F209" s="27">
        <f>'Рейтинговая таблица организаций'!T211</f>
        <v>100</v>
      </c>
      <c r="G209" s="23">
        <f>'Рейтинговая таблица организаций'!Z211</f>
        <v>100</v>
      </c>
      <c r="H209" s="23">
        <f>'Рейтинговая таблица организаций'!AB211</f>
        <v>97</v>
      </c>
      <c r="I209" s="27">
        <f>'Рейтинговая таблица организаций'!AC211</f>
        <v>98.5</v>
      </c>
      <c r="J209" s="23">
        <f>'Рейтинговая таблица организаций'!AH211</f>
        <v>40</v>
      </c>
      <c r="K209" s="24">
        <f>'Рейтинговая таблица организаций'!AI211</f>
        <v>80</v>
      </c>
      <c r="L209" s="24">
        <f>'Рейтинговая таблица организаций'!AJ211</f>
        <v>100</v>
      </c>
      <c r="M209" s="27">
        <f>'Рейтинговая таблица организаций'!AK211</f>
        <v>74</v>
      </c>
      <c r="N209" s="23">
        <f>'Рейтинговая таблица организаций'!AR211</f>
        <v>96</v>
      </c>
      <c r="O209" s="23">
        <f>'Рейтинговая таблица организаций'!AS211</f>
        <v>99</v>
      </c>
      <c r="P209" s="23">
        <f>'Рейтинговая таблица организаций'!AT211</f>
        <v>100</v>
      </c>
      <c r="Q209" s="27">
        <f>'Рейтинговая таблица организаций'!AU211</f>
        <v>98</v>
      </c>
      <c r="R209" s="23">
        <f>'Рейтинговая таблица организаций'!BB211</f>
        <v>97</v>
      </c>
      <c r="S209" s="23">
        <f>'Рейтинговая таблица организаций'!BC211</f>
        <v>97</v>
      </c>
      <c r="T209" s="23">
        <f>'Рейтинговая таблица организаций'!BD211</f>
        <v>97</v>
      </c>
      <c r="U209" s="27">
        <f>'Рейтинговая таблица организаций'!BE211</f>
        <v>97</v>
      </c>
      <c r="V209" s="28">
        <f>'Рейтинговая таблица организаций'!BF211</f>
        <v>93.5</v>
      </c>
    </row>
    <row r="210" spans="1:22">
      <c r="A210" s="25">
        <f>'бланки '!D214</f>
        <v>210</v>
      </c>
      <c r="B210" s="25" t="str">
        <f>'Рейтинговая таблица организаций'!B212</f>
        <v>Муниципальное бюджетное общеобразовательное учреждение «Новоселовская основная общеобразовательная школа» Орловского муниципального округа Орловской области</v>
      </c>
      <c r="C210" s="23">
        <f>'Рейтинговая таблица организаций'!Q212</f>
        <v>100</v>
      </c>
      <c r="D210" s="23">
        <f>'Рейтинговая таблица организаций'!R212</f>
        <v>100</v>
      </c>
      <c r="E210" s="23">
        <f>'Рейтинговая таблица организаций'!S212</f>
        <v>100</v>
      </c>
      <c r="F210" s="27">
        <f>'Рейтинговая таблица организаций'!T212</f>
        <v>100</v>
      </c>
      <c r="G210" s="23">
        <f>'Рейтинговая таблица организаций'!Z212</f>
        <v>100</v>
      </c>
      <c r="H210" s="23">
        <f>'Рейтинговая таблица организаций'!AB212</f>
        <v>96</v>
      </c>
      <c r="I210" s="27">
        <f>'Рейтинговая таблица организаций'!AC212</f>
        <v>98</v>
      </c>
      <c r="J210" s="23">
        <f>'Рейтинговая таблица организаций'!AH212</f>
        <v>20</v>
      </c>
      <c r="K210" s="24">
        <f>'Рейтинговая таблица организаций'!AI212</f>
        <v>60</v>
      </c>
      <c r="L210" s="24">
        <f>'Рейтинговая таблица организаций'!AJ212</f>
        <v>100</v>
      </c>
      <c r="M210" s="27">
        <f>'Рейтинговая таблица организаций'!AK212</f>
        <v>60</v>
      </c>
      <c r="N210" s="23">
        <f>'Рейтинговая таблица организаций'!AR212</f>
        <v>100</v>
      </c>
      <c r="O210" s="23">
        <f>'Рейтинговая таблица организаций'!AS212</f>
        <v>100</v>
      </c>
      <c r="P210" s="23">
        <f>'Рейтинговая таблица организаций'!AT212</f>
        <v>100</v>
      </c>
      <c r="Q210" s="27">
        <f>'Рейтинговая таблица организаций'!AU212</f>
        <v>100</v>
      </c>
      <c r="R210" s="23">
        <f>'Рейтинговая таблица организаций'!BB212</f>
        <v>100</v>
      </c>
      <c r="S210" s="23">
        <f>'Рейтинговая таблица организаций'!BC212</f>
        <v>100</v>
      </c>
      <c r="T210" s="23">
        <f>'Рейтинговая таблица организаций'!BD212</f>
        <v>100</v>
      </c>
      <c r="U210" s="27">
        <f>'Рейтинговая таблица организаций'!BE212</f>
        <v>100</v>
      </c>
      <c r="V210" s="28">
        <f>'Рейтинговая таблица организаций'!BF212</f>
        <v>91.6</v>
      </c>
    </row>
    <row r="211" spans="1:22">
      <c r="A211" s="25">
        <f>'бланки '!D215</f>
        <v>211</v>
      </c>
      <c r="B211" s="25" t="str">
        <f>'Рейтинговая таблица организаций'!B213</f>
        <v>Муниципальное бюджетное общеобразовательное учреждение «Змиёвская средняя общеобразовательная школа» Свердловского района Орловской области</v>
      </c>
      <c r="C211" s="23">
        <f>'Рейтинговая таблица организаций'!Q213</f>
        <v>94</v>
      </c>
      <c r="D211" s="23">
        <f>'Рейтинговая таблица организаций'!R213</f>
        <v>90</v>
      </c>
      <c r="E211" s="23">
        <f>'Рейтинговая таблица организаций'!S213</f>
        <v>99</v>
      </c>
      <c r="F211" s="27">
        <f>'Рейтинговая таблица организаций'!T213</f>
        <v>94.8</v>
      </c>
      <c r="G211" s="23">
        <f>'Рейтинговая таблица организаций'!Z213</f>
        <v>100</v>
      </c>
      <c r="H211" s="23">
        <f>'Рейтинговая таблица организаций'!AB213</f>
        <v>95</v>
      </c>
      <c r="I211" s="27">
        <f>'Рейтинговая таблица организаций'!AC213</f>
        <v>97.5</v>
      </c>
      <c r="J211" s="23">
        <f>'Рейтинговая таблица организаций'!AH213</f>
        <v>40</v>
      </c>
      <c r="K211" s="24">
        <f>'Рейтинговая таблица организаций'!AI213</f>
        <v>80</v>
      </c>
      <c r="L211" s="24">
        <f>'Рейтинговая таблица организаций'!AJ213</f>
        <v>93</v>
      </c>
      <c r="M211" s="27">
        <f>'Рейтинговая таблица организаций'!AK213</f>
        <v>71.900000000000006</v>
      </c>
      <c r="N211" s="23">
        <f>'Рейтинговая таблица организаций'!AR213</f>
        <v>96</v>
      </c>
      <c r="O211" s="23">
        <f>'Рейтинговая таблица организаций'!AS213</f>
        <v>97</v>
      </c>
      <c r="P211" s="23">
        <f>'Рейтинговая таблица организаций'!AT213</f>
        <v>100</v>
      </c>
      <c r="Q211" s="27">
        <f>'Рейтинговая таблица организаций'!AU213</f>
        <v>97.2</v>
      </c>
      <c r="R211" s="23">
        <f>'Рейтинговая таблица организаций'!BB213</f>
        <v>98</v>
      </c>
      <c r="S211" s="23">
        <f>'Рейтинговая таблица организаций'!BC213</f>
        <v>96</v>
      </c>
      <c r="T211" s="23">
        <f>'Рейтинговая таблица организаций'!BD213</f>
        <v>100</v>
      </c>
      <c r="U211" s="27">
        <f>'Рейтинговая таблица организаций'!BE213</f>
        <v>98.6</v>
      </c>
      <c r="V211" s="28">
        <f>'Рейтинговая таблица организаций'!BF213</f>
        <v>92</v>
      </c>
    </row>
    <row r="212" spans="1:22">
      <c r="A212" s="25">
        <f>'бланки '!D216</f>
        <v>212</v>
      </c>
      <c r="B212" s="25" t="str">
        <f>'Рейтинговая таблица организаций'!B214</f>
        <v>Муниципальное бюджетное общеобразовательное учреждение «Змиёвский лицей» Свердловского района Орловской области</v>
      </c>
      <c r="C212" s="23">
        <f>'Рейтинговая таблица организаций'!Q214</f>
        <v>100</v>
      </c>
      <c r="D212" s="23">
        <f>'Рейтинговая таблица организаций'!R214</f>
        <v>100</v>
      </c>
      <c r="E212" s="23">
        <f>'Рейтинговая таблица организаций'!S214</f>
        <v>100</v>
      </c>
      <c r="F212" s="27">
        <f>'Рейтинговая таблица организаций'!T214</f>
        <v>100</v>
      </c>
      <c r="G212" s="23">
        <f>'Рейтинговая таблица организаций'!Z214</f>
        <v>100</v>
      </c>
      <c r="H212" s="23">
        <f>'Рейтинговая таблица организаций'!AB214</f>
        <v>98</v>
      </c>
      <c r="I212" s="27">
        <f>'Рейтинговая таблица организаций'!AC214</f>
        <v>99</v>
      </c>
      <c r="J212" s="23">
        <f>'Рейтинговая таблица организаций'!AH214</f>
        <v>80</v>
      </c>
      <c r="K212" s="24">
        <f>'Рейтинговая таблица организаций'!AI214</f>
        <v>100</v>
      </c>
      <c r="L212" s="24">
        <f>'Рейтинговая таблица организаций'!AJ214</f>
        <v>99</v>
      </c>
      <c r="M212" s="27">
        <f>'Рейтинговая таблица организаций'!AK214</f>
        <v>93.7</v>
      </c>
      <c r="N212" s="23">
        <f>'Рейтинговая таблица организаций'!AR214</f>
        <v>99</v>
      </c>
      <c r="O212" s="23">
        <f>'Рейтинговая таблица организаций'!AS214</f>
        <v>99</v>
      </c>
      <c r="P212" s="23">
        <f>'Рейтинговая таблица организаций'!AT214</f>
        <v>100</v>
      </c>
      <c r="Q212" s="27">
        <f>'Рейтинговая таблица организаций'!AU214</f>
        <v>99.2</v>
      </c>
      <c r="R212" s="23">
        <f>'Рейтинговая таблица организаций'!BB214</f>
        <v>99</v>
      </c>
      <c r="S212" s="23">
        <f>'Рейтинговая таблица организаций'!BC214</f>
        <v>100</v>
      </c>
      <c r="T212" s="23">
        <f>'Рейтинговая таблица организаций'!BD214</f>
        <v>99</v>
      </c>
      <c r="U212" s="27">
        <f>'Рейтинговая таблица организаций'!BE214</f>
        <v>99.2</v>
      </c>
      <c r="V212" s="28">
        <f>'Рейтинговая таблица организаций'!BF214</f>
        <v>98.22</v>
      </c>
    </row>
    <row r="213" spans="1:22">
      <c r="A213" s="25">
        <f>'бланки '!D217</f>
        <v>213</v>
      </c>
      <c r="B213" s="25" t="str">
        <f>'Рейтинговая таблица организаций'!B215</f>
        <v>Муниципальное бюджетное общеобразовательное учреждение «Богодуховская средняя общеобразовательная школа им Ю.М. Шмелева им Ю.М. Шмелева» Свердловского района Орловской области</v>
      </c>
      <c r="C213" s="23">
        <f>'Рейтинговая таблица организаций'!Q215</f>
        <v>97</v>
      </c>
      <c r="D213" s="23">
        <f>'Рейтинговая таблица организаций'!R215</f>
        <v>100</v>
      </c>
      <c r="E213" s="23">
        <f>'Рейтинговая таблица организаций'!S215</f>
        <v>100</v>
      </c>
      <c r="F213" s="27">
        <f>'Рейтинговая таблица организаций'!T215</f>
        <v>99.1</v>
      </c>
      <c r="G213" s="23">
        <f>'Рейтинговая таблица организаций'!Z215</f>
        <v>100</v>
      </c>
      <c r="H213" s="23">
        <f>'Рейтинговая таблица организаций'!AB215</f>
        <v>100</v>
      </c>
      <c r="I213" s="27">
        <f>'Рейтинговая таблица организаций'!AC215</f>
        <v>100</v>
      </c>
      <c r="J213" s="23">
        <f>'Рейтинговая таблица организаций'!AH215</f>
        <v>0</v>
      </c>
      <c r="K213" s="24">
        <f>'Рейтинговая таблица организаций'!AI215</f>
        <v>60</v>
      </c>
      <c r="L213" s="24">
        <f>'Рейтинговая таблица организаций'!AJ215</f>
        <v>95</v>
      </c>
      <c r="M213" s="27">
        <f>'Рейтинговая таблица организаций'!AK215</f>
        <v>52.5</v>
      </c>
      <c r="N213" s="23">
        <f>'Рейтинговая таблица организаций'!AR215</f>
        <v>96</v>
      </c>
      <c r="O213" s="23">
        <f>'Рейтинговая таблица организаций'!AS215</f>
        <v>96</v>
      </c>
      <c r="P213" s="23">
        <f>'Рейтинговая таблица организаций'!AT215</f>
        <v>99</v>
      </c>
      <c r="Q213" s="27">
        <f>'Рейтинговая таблица организаций'!AU215</f>
        <v>96.6</v>
      </c>
      <c r="R213" s="23">
        <f>'Рейтинговая таблица организаций'!BB215</f>
        <v>100</v>
      </c>
      <c r="S213" s="23">
        <f>'Рейтинговая таблица организаций'!BC215</f>
        <v>100</v>
      </c>
      <c r="T213" s="23">
        <f>'Рейтинговая таблица организаций'!BD215</f>
        <v>100</v>
      </c>
      <c r="U213" s="27">
        <f>'Рейтинговая таблица организаций'!BE215</f>
        <v>100</v>
      </c>
      <c r="V213" s="28">
        <f>'Рейтинговая таблица организаций'!BF215</f>
        <v>89.64</v>
      </c>
    </row>
    <row r="214" spans="1:22">
      <c r="A214" s="25">
        <f>'бланки '!D218</f>
        <v>214</v>
      </c>
      <c r="B214" s="25" t="str">
        <f>'Рейтинговая таблица организаций'!B216</f>
        <v>Муниципальное бюджетное общеобразовательное учреждение «Куракинская средняя общеобразовательная школа» Свердловского района Орловской области</v>
      </c>
      <c r="C214" s="23">
        <f>'Рейтинговая таблица организаций'!Q216</f>
        <v>90</v>
      </c>
      <c r="D214" s="23">
        <f>'Рейтинговая таблица организаций'!R216</f>
        <v>100</v>
      </c>
      <c r="E214" s="23">
        <f>'Рейтинговая таблица организаций'!S216</f>
        <v>100</v>
      </c>
      <c r="F214" s="27">
        <f>'Рейтинговая таблица организаций'!T216</f>
        <v>97</v>
      </c>
      <c r="G214" s="23">
        <f>'Рейтинговая таблица организаций'!Z216</f>
        <v>100</v>
      </c>
      <c r="H214" s="23">
        <f>'Рейтинговая таблица организаций'!AB216</f>
        <v>100</v>
      </c>
      <c r="I214" s="27">
        <f>'Рейтинговая таблица организаций'!AC216</f>
        <v>100</v>
      </c>
      <c r="J214" s="23">
        <f>'Рейтинговая таблица организаций'!AH216</f>
        <v>0</v>
      </c>
      <c r="K214" s="24">
        <f>'Рейтинговая таблица организаций'!AI216</f>
        <v>60</v>
      </c>
      <c r="L214" s="24">
        <f>'Рейтинговая таблица организаций'!AJ216</f>
        <v>100</v>
      </c>
      <c r="M214" s="27">
        <f>'Рейтинговая таблица организаций'!AK216</f>
        <v>54</v>
      </c>
      <c r="N214" s="23">
        <f>'Рейтинговая таблица организаций'!AR216</f>
        <v>100</v>
      </c>
      <c r="O214" s="23">
        <f>'Рейтинговая таблица организаций'!AS216</f>
        <v>100</v>
      </c>
      <c r="P214" s="23">
        <f>'Рейтинговая таблица организаций'!AT216</f>
        <v>100</v>
      </c>
      <c r="Q214" s="27">
        <f>'Рейтинговая таблица организаций'!AU216</f>
        <v>100</v>
      </c>
      <c r="R214" s="23">
        <f>'Рейтинговая таблица организаций'!BB216</f>
        <v>100</v>
      </c>
      <c r="S214" s="23">
        <f>'Рейтинговая таблица организаций'!BC216</f>
        <v>100</v>
      </c>
      <c r="T214" s="23">
        <f>'Рейтинговая таблица организаций'!BD216</f>
        <v>100</v>
      </c>
      <c r="U214" s="27">
        <f>'Рейтинговая таблица организаций'!BE216</f>
        <v>100</v>
      </c>
      <c r="V214" s="28">
        <f>'Рейтинговая таблица организаций'!BF216</f>
        <v>90.2</v>
      </c>
    </row>
    <row r="215" spans="1:22">
      <c r="A215" s="25">
        <f>'бланки '!D219</f>
        <v>215</v>
      </c>
      <c r="B215" s="25" t="str">
        <f>'Рейтинговая таблица организаций'!B217</f>
        <v>Муниципальное бюджетное общеобразовательное учреждение «Никольская средняя общеобразовательная школа им. А. С. Жадова» Свердловского района Орловской области</v>
      </c>
      <c r="C215" s="23">
        <f>'Рейтинговая таблица организаций'!Q217</f>
        <v>98</v>
      </c>
      <c r="D215" s="23">
        <f>'Рейтинговая таблица организаций'!R217</f>
        <v>100</v>
      </c>
      <c r="E215" s="23">
        <f>'Рейтинговая таблица организаций'!S217</f>
        <v>98</v>
      </c>
      <c r="F215" s="27">
        <f>'Рейтинговая таблица организаций'!T217</f>
        <v>98.6</v>
      </c>
      <c r="G215" s="23">
        <f>'Рейтинговая таблица организаций'!Z217</f>
        <v>100</v>
      </c>
      <c r="H215" s="23">
        <f>'Рейтинговая таблица организаций'!AB217</f>
        <v>100</v>
      </c>
      <c r="I215" s="27">
        <f>'Рейтинговая таблица организаций'!AC217</f>
        <v>100</v>
      </c>
      <c r="J215" s="23">
        <f>'Рейтинговая таблица организаций'!AH217</f>
        <v>0</v>
      </c>
      <c r="K215" s="24">
        <f>'Рейтинговая таблица организаций'!AI217</f>
        <v>60</v>
      </c>
      <c r="L215" s="24">
        <f>'Рейтинговая таблица организаций'!AJ217</f>
        <v>100</v>
      </c>
      <c r="M215" s="27">
        <f>'Рейтинговая таблица организаций'!AK217</f>
        <v>54</v>
      </c>
      <c r="N215" s="23">
        <f>'Рейтинговая таблица организаций'!AR217</f>
        <v>98</v>
      </c>
      <c r="O215" s="23">
        <f>'Рейтинговая таблица организаций'!AS217</f>
        <v>95</v>
      </c>
      <c r="P215" s="23">
        <f>'Рейтинговая таблица организаций'!AT217</f>
        <v>92</v>
      </c>
      <c r="Q215" s="27">
        <f>'Рейтинговая таблица организаций'!AU217</f>
        <v>95.6</v>
      </c>
      <c r="R215" s="23">
        <f>'Рейтинговая таблица организаций'!BB217</f>
        <v>98</v>
      </c>
      <c r="S215" s="23">
        <f>'Рейтинговая таблица организаций'!BC217</f>
        <v>98</v>
      </c>
      <c r="T215" s="23">
        <f>'Рейтинговая таблица организаций'!BD217</f>
        <v>98</v>
      </c>
      <c r="U215" s="27">
        <f>'Рейтинговая таблица организаций'!BE217</f>
        <v>98</v>
      </c>
      <c r="V215" s="28">
        <f>'Рейтинговая таблица организаций'!BF217</f>
        <v>89.24</v>
      </c>
    </row>
    <row r="216" spans="1:22">
      <c r="A216" s="25">
        <f>'бланки '!D220</f>
        <v>216</v>
      </c>
      <c r="B216" s="25" t="str">
        <f>'Рейтинговая таблица организаций'!B218</f>
        <v>Муниципальное бюджетное общеобразовательное учреждение «Яковлевская основная общеобразовательная школа им. Е. А. Благининой» Свердловского района Орловской области</v>
      </c>
      <c r="C216" s="23">
        <f>'Рейтинговая таблица организаций'!Q218</f>
        <v>99</v>
      </c>
      <c r="D216" s="23">
        <f>'Рейтинговая таблица организаций'!R218</f>
        <v>100</v>
      </c>
      <c r="E216" s="23">
        <f>'Рейтинговая таблица организаций'!S218</f>
        <v>100</v>
      </c>
      <c r="F216" s="27">
        <f>'Рейтинговая таблица организаций'!T218</f>
        <v>99.7</v>
      </c>
      <c r="G216" s="23">
        <f>'Рейтинговая таблица организаций'!Z218</f>
        <v>100</v>
      </c>
      <c r="H216" s="23">
        <f>'Рейтинговая таблица организаций'!AB218</f>
        <v>97</v>
      </c>
      <c r="I216" s="27">
        <f>'Рейтинговая таблица организаций'!AC218</f>
        <v>98.5</v>
      </c>
      <c r="J216" s="23">
        <f>'Рейтинговая таблица организаций'!AH218</f>
        <v>40</v>
      </c>
      <c r="K216" s="24">
        <f>'Рейтинговая таблица организаций'!AI218</f>
        <v>60</v>
      </c>
      <c r="L216" s="24">
        <f>'Рейтинговая таблица организаций'!AJ218</f>
        <v>100</v>
      </c>
      <c r="M216" s="27">
        <f>'Рейтинговая таблица организаций'!AK218</f>
        <v>66</v>
      </c>
      <c r="N216" s="23">
        <f>'Рейтинговая таблица организаций'!AR218</f>
        <v>97</v>
      </c>
      <c r="O216" s="23">
        <f>'Рейтинговая таблица организаций'!AS218</f>
        <v>100</v>
      </c>
      <c r="P216" s="23">
        <f>'Рейтинговая таблица организаций'!AT218</f>
        <v>100</v>
      </c>
      <c r="Q216" s="27">
        <f>'Рейтинговая таблица организаций'!AU218</f>
        <v>98.8</v>
      </c>
      <c r="R216" s="23">
        <f>'Рейтинговая таблица организаций'!BB218</f>
        <v>100</v>
      </c>
      <c r="S216" s="23">
        <f>'Рейтинговая таблица организаций'!BC218</f>
        <v>100</v>
      </c>
      <c r="T216" s="23">
        <f>'Рейтинговая таблица организаций'!BD218</f>
        <v>100</v>
      </c>
      <c r="U216" s="27">
        <f>'Рейтинговая таблица организаций'!BE218</f>
        <v>100</v>
      </c>
      <c r="V216" s="28">
        <f>'Рейтинговая таблица организаций'!BF218</f>
        <v>92.6</v>
      </c>
    </row>
    <row r="217" spans="1:22">
      <c r="A217" s="25">
        <f>'бланки '!D221</f>
        <v>217</v>
      </c>
      <c r="B217" s="25" t="str">
        <f>'Рейтинговая таблица организаций'!B219</f>
        <v>Муниципальное бюджетное общеобразовательное учреждение «Новопетровская средняя общеобразовательная школа» Свердловского района Орловской области</v>
      </c>
      <c r="C217" s="23">
        <f>'Рейтинговая таблица организаций'!Q219</f>
        <v>96</v>
      </c>
      <c r="D217" s="23">
        <f>'Рейтинговая таблица организаций'!R219</f>
        <v>100</v>
      </c>
      <c r="E217" s="23">
        <f>'Рейтинговая таблица организаций'!S219</f>
        <v>99</v>
      </c>
      <c r="F217" s="27">
        <f>'Рейтинговая таблица организаций'!T219</f>
        <v>98.4</v>
      </c>
      <c r="G217" s="23">
        <f>'Рейтинговая таблица организаций'!Z219</f>
        <v>100</v>
      </c>
      <c r="H217" s="23">
        <f>'Рейтинговая таблица организаций'!AB219</f>
        <v>96</v>
      </c>
      <c r="I217" s="27">
        <f>'Рейтинговая таблица организаций'!AC219</f>
        <v>98</v>
      </c>
      <c r="J217" s="23">
        <f>'Рейтинговая таблица организаций'!AH219</f>
        <v>40</v>
      </c>
      <c r="K217" s="24">
        <f>'Рейтинговая таблица организаций'!AI219</f>
        <v>60</v>
      </c>
      <c r="L217" s="24">
        <f>'Рейтинговая таблица организаций'!AJ219</f>
        <v>86</v>
      </c>
      <c r="M217" s="27">
        <f>'Рейтинговая таблица организаций'!AK219</f>
        <v>61.8</v>
      </c>
      <c r="N217" s="23">
        <f>'Рейтинговая таблица организаций'!AR219</f>
        <v>100</v>
      </c>
      <c r="O217" s="23">
        <f>'Рейтинговая таблица организаций'!AS219</f>
        <v>100</v>
      </c>
      <c r="P217" s="23">
        <f>'Рейтинговая таблица организаций'!AT219</f>
        <v>100</v>
      </c>
      <c r="Q217" s="27">
        <f>'Рейтинговая таблица организаций'!AU219</f>
        <v>100</v>
      </c>
      <c r="R217" s="23">
        <f>'Рейтинговая таблица организаций'!BB219</f>
        <v>100</v>
      </c>
      <c r="S217" s="23">
        <f>'Рейтинговая таблица организаций'!BC219</f>
        <v>100</v>
      </c>
      <c r="T217" s="23">
        <f>'Рейтинговая таблица организаций'!BD219</f>
        <v>100</v>
      </c>
      <c r="U217" s="27">
        <f>'Рейтинговая таблица организаций'!BE219</f>
        <v>100</v>
      </c>
      <c r="V217" s="28">
        <f>'Рейтинговая таблица организаций'!BF219</f>
        <v>91.64</v>
      </c>
    </row>
    <row r="218" spans="1:22">
      <c r="A218" s="25">
        <f>'бланки '!D222</f>
        <v>218</v>
      </c>
      <c r="B218" s="25" t="str">
        <f>'Рейтинговая таблица организаций'!B220</f>
        <v>Муниципальное бюджетное общеобразовательное учреждение «Хотетовская основная общеобразовательная школа» Свердловского района Орловской области</v>
      </c>
      <c r="C218" s="23">
        <f>'Рейтинговая таблица организаций'!Q220</f>
        <v>88</v>
      </c>
      <c r="D218" s="23">
        <f>'Рейтинговая таблица организаций'!R220</f>
        <v>90</v>
      </c>
      <c r="E218" s="23">
        <f>'Рейтинговая таблица организаций'!S220</f>
        <v>98</v>
      </c>
      <c r="F218" s="27">
        <f>'Рейтинговая таблица организаций'!T220</f>
        <v>92.6</v>
      </c>
      <c r="G218" s="23">
        <f>'Рейтинговая таблица организаций'!Z220</f>
        <v>100</v>
      </c>
      <c r="H218" s="23">
        <f>'Рейтинговая таблица организаций'!AB220</f>
        <v>98</v>
      </c>
      <c r="I218" s="27">
        <f>'Рейтинговая таблица организаций'!AC220</f>
        <v>99</v>
      </c>
      <c r="J218" s="23">
        <f>'Рейтинговая таблица организаций'!AH220</f>
        <v>0</v>
      </c>
      <c r="K218" s="24">
        <f>'Рейтинговая таблица организаций'!AI220</f>
        <v>60</v>
      </c>
      <c r="L218" s="24">
        <f>'Рейтинговая таблица организаций'!AJ220</f>
        <v>87</v>
      </c>
      <c r="M218" s="27">
        <f>'Рейтинговая таблица организаций'!AK220</f>
        <v>50.1</v>
      </c>
      <c r="N218" s="23">
        <f>'Рейтинговая таблица организаций'!AR220</f>
        <v>100</v>
      </c>
      <c r="O218" s="23">
        <f>'Рейтинговая таблица организаций'!AS220</f>
        <v>100</v>
      </c>
      <c r="P218" s="23">
        <f>'Рейтинговая таблица организаций'!AT220</f>
        <v>91</v>
      </c>
      <c r="Q218" s="27">
        <f>'Рейтинговая таблица организаций'!AU220</f>
        <v>98.2</v>
      </c>
      <c r="R218" s="23">
        <f>'Рейтинговая таблица организаций'!BB220</f>
        <v>98</v>
      </c>
      <c r="S218" s="23">
        <f>'Рейтинговая таблица организаций'!BC220</f>
        <v>95</v>
      </c>
      <c r="T218" s="23">
        <f>'Рейтинговая таблица организаций'!BD220</f>
        <v>97</v>
      </c>
      <c r="U218" s="27">
        <f>'Рейтинговая таблица организаций'!BE220</f>
        <v>96.9</v>
      </c>
      <c r="V218" s="28">
        <f>'Рейтинговая таблица организаций'!BF220</f>
        <v>87.359999999999985</v>
      </c>
    </row>
    <row r="219" spans="1:22">
      <c r="A219" s="25">
        <f>'бланки '!D223</f>
        <v>219</v>
      </c>
      <c r="B219" s="25" t="str">
        <f>'Рейтинговая таблица организаций'!B221</f>
        <v>Муниципальное бюджетное общеобразовательное учреждение «Плосковская основная общеобразовательная школа» Свердловского района Орловской области</v>
      </c>
      <c r="C219" s="23">
        <f>'Рейтинговая таблица организаций'!Q221</f>
        <v>94</v>
      </c>
      <c r="D219" s="23">
        <f>'Рейтинговая таблица организаций'!R221</f>
        <v>90</v>
      </c>
      <c r="E219" s="23">
        <f>'Рейтинговая таблица организаций'!S221</f>
        <v>100</v>
      </c>
      <c r="F219" s="27">
        <f>'Рейтинговая таблица организаций'!T221</f>
        <v>95.2</v>
      </c>
      <c r="G219" s="23">
        <f>'Рейтинговая таблица организаций'!Z221</f>
        <v>100</v>
      </c>
      <c r="H219" s="23">
        <f>'Рейтинговая таблица организаций'!AB221</f>
        <v>100</v>
      </c>
      <c r="I219" s="27">
        <f>'Рейтинговая таблица организаций'!AC221</f>
        <v>100</v>
      </c>
      <c r="J219" s="23">
        <f>'Рейтинговая таблица организаций'!AH221</f>
        <v>0</v>
      </c>
      <c r="K219" s="24">
        <f>'Рейтинговая таблица организаций'!AI221</f>
        <v>60</v>
      </c>
      <c r="L219" s="24">
        <f>'Рейтинговая таблица организаций'!AJ221</f>
        <v>92</v>
      </c>
      <c r="M219" s="27">
        <f>'Рейтинговая таблица организаций'!AK221</f>
        <v>51.6</v>
      </c>
      <c r="N219" s="23">
        <f>'Рейтинговая таблица организаций'!AR221</f>
        <v>96</v>
      </c>
      <c r="O219" s="23">
        <f>'Рейтинговая таблица организаций'!AS221</f>
        <v>100</v>
      </c>
      <c r="P219" s="23">
        <f>'Рейтинговая таблица организаций'!AT221</f>
        <v>95</v>
      </c>
      <c r="Q219" s="27">
        <f>'Рейтинговая таблица организаций'!AU221</f>
        <v>97.4</v>
      </c>
      <c r="R219" s="23">
        <f>'Рейтинговая таблица организаций'!BB221</f>
        <v>100</v>
      </c>
      <c r="S219" s="23">
        <f>'Рейтинговая таблица организаций'!BC221</f>
        <v>96</v>
      </c>
      <c r="T219" s="23">
        <f>'Рейтинговая таблица организаций'!BD221</f>
        <v>100</v>
      </c>
      <c r="U219" s="27">
        <f>'Рейтинговая таблица организаций'!BE221</f>
        <v>99.2</v>
      </c>
      <c r="V219" s="28">
        <f>'Рейтинговая таблица организаций'!BF221</f>
        <v>88.679999999999993</v>
      </c>
    </row>
    <row r="220" spans="1:22">
      <c r="A220" s="25">
        <f>'бланки '!D224</f>
        <v>220</v>
      </c>
      <c r="B220" s="25" t="str">
        <f>'Рейтинговая таблица организаций'!B222</f>
        <v>Муниципальное бюджетное общеобразовательное учреждение Новосильская средняя общеобразовательная школа Новосильского района Орловской области</v>
      </c>
      <c r="C220" s="23">
        <f>'Рейтинговая таблица организаций'!Q222</f>
        <v>85</v>
      </c>
      <c r="D220" s="23">
        <f>'Рейтинговая таблица организаций'!R222</f>
        <v>100</v>
      </c>
      <c r="E220" s="23">
        <f>'Рейтинговая таблица организаций'!S222</f>
        <v>99</v>
      </c>
      <c r="F220" s="27">
        <f>'Рейтинговая таблица организаций'!T222</f>
        <v>95.1</v>
      </c>
      <c r="G220" s="23">
        <f>'Рейтинговая таблица организаций'!Z222</f>
        <v>100</v>
      </c>
      <c r="H220" s="23">
        <f>'Рейтинговая таблица организаций'!AB222</f>
        <v>96</v>
      </c>
      <c r="I220" s="27">
        <f>'Рейтинговая таблица организаций'!AC222</f>
        <v>98</v>
      </c>
      <c r="J220" s="23">
        <f>'Рейтинговая таблица организаций'!AH222</f>
        <v>60</v>
      </c>
      <c r="K220" s="24">
        <f>'Рейтинговая таблица организаций'!AI222</f>
        <v>80</v>
      </c>
      <c r="L220" s="24">
        <f>'Рейтинговая таблица организаций'!AJ222</f>
        <v>97</v>
      </c>
      <c r="M220" s="27">
        <f>'Рейтинговая таблица организаций'!AK222</f>
        <v>79.099999999999994</v>
      </c>
      <c r="N220" s="23">
        <f>'Рейтинговая таблица организаций'!AR222</f>
        <v>96</v>
      </c>
      <c r="O220" s="23">
        <f>'Рейтинговая таблица организаций'!AS222</f>
        <v>96</v>
      </c>
      <c r="P220" s="23">
        <f>'Рейтинговая таблица организаций'!AT222</f>
        <v>97</v>
      </c>
      <c r="Q220" s="27">
        <f>'Рейтинговая таблица организаций'!AU222</f>
        <v>96.2</v>
      </c>
      <c r="R220" s="23">
        <f>'Рейтинговая таблица организаций'!BB222</f>
        <v>100</v>
      </c>
      <c r="S220" s="23">
        <f>'Рейтинговая таблица организаций'!BC222</f>
        <v>100</v>
      </c>
      <c r="T220" s="23">
        <f>'Рейтинговая таблица организаций'!BD222</f>
        <v>97</v>
      </c>
      <c r="U220" s="27">
        <f>'Рейтинговая таблица организаций'!BE222</f>
        <v>98.5</v>
      </c>
      <c r="V220" s="28">
        <f>'Рейтинговая таблица организаций'!BF222</f>
        <v>93.38</v>
      </c>
    </row>
    <row r="221" spans="1:22">
      <c r="A221" s="25">
        <f>'бланки '!D225</f>
        <v>221</v>
      </c>
      <c r="B221" s="25" t="str">
        <f>'Рейтинговая таблица организаций'!B223</f>
        <v>Муниципальное бюджетное общеобразовательное учреждение Голунская средняя общеобразовательная школа Новосильского района</v>
      </c>
      <c r="C221" s="23">
        <f>'Рейтинговая таблица организаций'!Q223</f>
        <v>100</v>
      </c>
      <c r="D221" s="23">
        <f>'Рейтинговая таблица организаций'!R223</f>
        <v>100</v>
      </c>
      <c r="E221" s="23">
        <f>'Рейтинговая таблица организаций'!S223</f>
        <v>97</v>
      </c>
      <c r="F221" s="27">
        <f>'Рейтинговая таблица организаций'!T223</f>
        <v>98.8</v>
      </c>
      <c r="G221" s="23">
        <f>'Рейтинговая таблица организаций'!Z223</f>
        <v>100</v>
      </c>
      <c r="H221" s="23">
        <f>'Рейтинговая таблица организаций'!AB223</f>
        <v>97</v>
      </c>
      <c r="I221" s="27">
        <f>'Рейтинговая таблица организаций'!AC223</f>
        <v>98.5</v>
      </c>
      <c r="J221" s="23">
        <f>'Рейтинговая таблица организаций'!AH223</f>
        <v>20</v>
      </c>
      <c r="K221" s="24">
        <f>'Рейтинговая таблица организаций'!AI223</f>
        <v>60</v>
      </c>
      <c r="L221" s="24">
        <f>'Рейтинговая таблица организаций'!AJ223</f>
        <v>86</v>
      </c>
      <c r="M221" s="27">
        <f>'Рейтинговая таблица организаций'!AK223</f>
        <v>55.8</v>
      </c>
      <c r="N221" s="23">
        <f>'Рейтинговая таблица организаций'!AR223</f>
        <v>97</v>
      </c>
      <c r="O221" s="23">
        <f>'Рейтинговая таблица организаций'!AS223</f>
        <v>100</v>
      </c>
      <c r="P221" s="23">
        <f>'Рейтинговая таблица организаций'!AT223</f>
        <v>97</v>
      </c>
      <c r="Q221" s="27">
        <f>'Рейтинговая таблица организаций'!AU223</f>
        <v>98.2</v>
      </c>
      <c r="R221" s="23">
        <f>'Рейтинговая таблица организаций'!BB223</f>
        <v>100</v>
      </c>
      <c r="S221" s="23">
        <f>'Рейтинговая таблица организаций'!BC223</f>
        <v>100</v>
      </c>
      <c r="T221" s="23">
        <f>'Рейтинговая таблица организаций'!BD223</f>
        <v>97</v>
      </c>
      <c r="U221" s="27">
        <f>'Рейтинговая таблица организаций'!BE223</f>
        <v>98.5</v>
      </c>
      <c r="V221" s="28">
        <f>'Рейтинговая таблица организаций'!BF223</f>
        <v>89.960000000000008</v>
      </c>
    </row>
    <row r="222" spans="1:22">
      <c r="A222" s="25">
        <f>'бланки '!D226</f>
        <v>222</v>
      </c>
      <c r="B222" s="25" t="str">
        <f>'Рейтинговая таблица организаций'!B224</f>
        <v>Муниципальное бюджетное общеобразовательное учреждение Зареченская начальная общеобразовательная школа Новосильского района</v>
      </c>
      <c r="C222" s="23">
        <f>'Рейтинговая таблица организаций'!Q224</f>
        <v>86</v>
      </c>
      <c r="D222" s="23">
        <f>'Рейтинговая таблица организаций'!R224</f>
        <v>100</v>
      </c>
      <c r="E222" s="23">
        <f>'Рейтинговая таблица организаций'!S224</f>
        <v>100</v>
      </c>
      <c r="F222" s="27">
        <f>'Рейтинговая таблица организаций'!T224</f>
        <v>95.8</v>
      </c>
      <c r="G222" s="23">
        <f>'Рейтинговая таблица организаций'!Z224</f>
        <v>100</v>
      </c>
      <c r="H222" s="23">
        <f>'Рейтинговая таблица организаций'!AB224</f>
        <v>100</v>
      </c>
      <c r="I222" s="27">
        <f>'Рейтинговая таблица организаций'!AC224</f>
        <v>100</v>
      </c>
      <c r="J222" s="23">
        <f>'Рейтинговая таблица организаций'!AH224</f>
        <v>0</v>
      </c>
      <c r="K222" s="24">
        <f>'Рейтинговая таблица организаций'!AI224</f>
        <v>40</v>
      </c>
      <c r="L222" s="24">
        <f>'Рейтинговая таблица организаций'!AJ224</f>
        <v>100</v>
      </c>
      <c r="M222" s="27">
        <f>'Рейтинговая таблица организаций'!AK224</f>
        <v>46</v>
      </c>
      <c r="N222" s="23">
        <f>'Рейтинговая таблица организаций'!AR224</f>
        <v>100</v>
      </c>
      <c r="O222" s="23">
        <f>'Рейтинговая таблица организаций'!AS224</f>
        <v>100</v>
      </c>
      <c r="P222" s="23">
        <f>'Рейтинговая таблица организаций'!AT224</f>
        <v>100</v>
      </c>
      <c r="Q222" s="27">
        <f>'Рейтинговая таблица организаций'!AU224</f>
        <v>100</v>
      </c>
      <c r="R222" s="23">
        <f>'Рейтинговая таблица организаций'!BB224</f>
        <v>100</v>
      </c>
      <c r="S222" s="23">
        <f>'Рейтинговая таблица организаций'!BC224</f>
        <v>100</v>
      </c>
      <c r="T222" s="23">
        <f>'Рейтинговая таблица организаций'!BD224</f>
        <v>100</v>
      </c>
      <c r="U222" s="27">
        <f>'Рейтинговая таблица организаций'!BE224</f>
        <v>100</v>
      </c>
      <c r="V222" s="28">
        <f>'Рейтинговая таблица организаций'!BF224</f>
        <v>88.36</v>
      </c>
    </row>
    <row r="223" spans="1:22">
      <c r="A223" s="25">
        <f>'бланки '!D227</f>
        <v>223</v>
      </c>
      <c r="B223" s="25" t="str">
        <f>'Рейтинговая таблица организаций'!B225</f>
        <v>Муниципальное бюджетное общеобразовательное учреждение Вяжевская средняя общеобразовательная школа Новосильского района</v>
      </c>
      <c r="C223" s="23">
        <f>'Рейтинговая таблица организаций'!Q225</f>
        <v>93</v>
      </c>
      <c r="D223" s="23">
        <f>'Рейтинговая таблица организаций'!R225</f>
        <v>100</v>
      </c>
      <c r="E223" s="23">
        <f>'Рейтинговая таблица организаций'!S225</f>
        <v>100</v>
      </c>
      <c r="F223" s="27">
        <f>'Рейтинговая таблица организаций'!T225</f>
        <v>97.9</v>
      </c>
      <c r="G223" s="23">
        <f>'Рейтинговая таблица организаций'!Z225</f>
        <v>100</v>
      </c>
      <c r="H223" s="23">
        <f>'Рейтинговая таблица организаций'!AB225</f>
        <v>100</v>
      </c>
      <c r="I223" s="27">
        <f>'Рейтинговая таблица организаций'!AC225</f>
        <v>100</v>
      </c>
      <c r="J223" s="23">
        <f>'Рейтинговая таблица организаций'!AH225</f>
        <v>0</v>
      </c>
      <c r="K223" s="24">
        <f>'Рейтинговая таблица организаций'!AI225</f>
        <v>80</v>
      </c>
      <c r="L223" s="24">
        <f>'Рейтинговая таблица организаций'!AJ225</f>
        <v>100</v>
      </c>
      <c r="M223" s="27">
        <f>'Рейтинговая таблица организаций'!AK225</f>
        <v>62</v>
      </c>
      <c r="N223" s="23">
        <f>'Рейтинговая таблица организаций'!AR225</f>
        <v>100</v>
      </c>
      <c r="O223" s="23">
        <f>'Рейтинговая таблица организаций'!AS225</f>
        <v>100</v>
      </c>
      <c r="P223" s="23">
        <f>'Рейтинговая таблица организаций'!AT225</f>
        <v>100</v>
      </c>
      <c r="Q223" s="27">
        <f>'Рейтинговая таблица организаций'!AU225</f>
        <v>100</v>
      </c>
      <c r="R223" s="23">
        <f>'Рейтинговая таблица организаций'!BB225</f>
        <v>100</v>
      </c>
      <c r="S223" s="23">
        <f>'Рейтинговая таблица организаций'!BC225</f>
        <v>100</v>
      </c>
      <c r="T223" s="23">
        <f>'Рейтинговая таблица организаций'!BD225</f>
        <v>100</v>
      </c>
      <c r="U223" s="27">
        <f>'Рейтинговая таблица организаций'!BE225</f>
        <v>100</v>
      </c>
      <c r="V223" s="28">
        <f>'Рейтинговая таблица организаций'!BF225</f>
        <v>91.97999999999999</v>
      </c>
    </row>
    <row r="224" spans="1:22">
      <c r="A224" s="25">
        <f>'бланки '!D228</f>
        <v>224</v>
      </c>
      <c r="B224" s="25" t="str">
        <f>'Рейтинговая таблица организаций'!B226</f>
        <v>Муниципальное бюджетное общеобразовательное учреждение Глубковская средняя общеобразовательная школа Новосильского района</v>
      </c>
      <c r="C224" s="23">
        <f>'Рейтинговая таблица организаций'!Q226</f>
        <v>98</v>
      </c>
      <c r="D224" s="23">
        <f>'Рейтинговая таблица организаций'!R226</f>
        <v>100</v>
      </c>
      <c r="E224" s="23">
        <f>'Рейтинговая таблица организаций'!S226</f>
        <v>100</v>
      </c>
      <c r="F224" s="27">
        <f>'Рейтинговая таблица организаций'!T226</f>
        <v>99.4</v>
      </c>
      <c r="G224" s="23">
        <f>'Рейтинговая таблица организаций'!Z226</f>
        <v>100</v>
      </c>
      <c r="H224" s="23">
        <f>'Рейтинговая таблица организаций'!AB226</f>
        <v>100</v>
      </c>
      <c r="I224" s="27">
        <f>'Рейтинговая таблица организаций'!AC226</f>
        <v>100</v>
      </c>
      <c r="J224" s="23">
        <f>'Рейтинговая таблица организаций'!AH226</f>
        <v>0</v>
      </c>
      <c r="K224" s="24">
        <f>'Рейтинговая таблица организаций'!AI226</f>
        <v>100</v>
      </c>
      <c r="L224" s="24">
        <f>'Рейтинговая таблица организаций'!AJ226</f>
        <v>100</v>
      </c>
      <c r="M224" s="27">
        <f>'Рейтинговая таблица организаций'!AK226</f>
        <v>70</v>
      </c>
      <c r="N224" s="23">
        <f>'Рейтинговая таблица организаций'!AR226</f>
        <v>100</v>
      </c>
      <c r="O224" s="23">
        <f>'Рейтинговая таблица организаций'!AS226</f>
        <v>100</v>
      </c>
      <c r="P224" s="23">
        <f>'Рейтинговая таблица организаций'!AT226</f>
        <v>100</v>
      </c>
      <c r="Q224" s="27">
        <f>'Рейтинговая таблица организаций'!AU226</f>
        <v>100</v>
      </c>
      <c r="R224" s="23">
        <f>'Рейтинговая таблица организаций'!BB226</f>
        <v>100</v>
      </c>
      <c r="S224" s="23">
        <f>'Рейтинговая таблица организаций'!BC226</f>
        <v>100</v>
      </c>
      <c r="T224" s="23">
        <f>'Рейтинговая таблица организаций'!BD226</f>
        <v>100</v>
      </c>
      <c r="U224" s="27">
        <f>'Рейтинговая таблица организаций'!BE226</f>
        <v>100</v>
      </c>
      <c r="V224" s="28">
        <f>'Рейтинговая таблица организаций'!BF226</f>
        <v>93.88</v>
      </c>
    </row>
    <row r="225" spans="1:22">
      <c r="A225" s="25">
        <f>'бланки '!D229</f>
        <v>225</v>
      </c>
      <c r="B225" s="25" t="str">
        <f>'Рейтинговая таблица организаций'!B227</f>
        <v>Муниципальное бюджетное общеобразовательное учреждение Селезнёвская средняя общеобразовательная школа Новосильского района</v>
      </c>
      <c r="C225" s="23">
        <f>'Рейтинговая таблица организаций'!Q227</f>
        <v>99</v>
      </c>
      <c r="D225" s="23">
        <f>'Рейтинговая таблица организаций'!R227</f>
        <v>100</v>
      </c>
      <c r="E225" s="23">
        <f>'Рейтинговая таблица организаций'!S227</f>
        <v>100</v>
      </c>
      <c r="F225" s="27">
        <f>'Рейтинговая таблица организаций'!T227</f>
        <v>99.7</v>
      </c>
      <c r="G225" s="23">
        <f>'Рейтинговая таблица организаций'!Z227</f>
        <v>100</v>
      </c>
      <c r="H225" s="23">
        <f>'Рейтинговая таблица организаций'!AB227</f>
        <v>96</v>
      </c>
      <c r="I225" s="27">
        <f>'Рейтинговая таблица организаций'!AC227</f>
        <v>98</v>
      </c>
      <c r="J225" s="23">
        <f>'Рейтинговая таблица организаций'!AH227</f>
        <v>60</v>
      </c>
      <c r="K225" s="24">
        <f>'Рейтинговая таблица организаций'!AI227</f>
        <v>100</v>
      </c>
      <c r="L225" s="24">
        <f>'Рейтинговая таблица организаций'!AJ227</f>
        <v>87</v>
      </c>
      <c r="M225" s="27">
        <f>'Рейтинговая таблица организаций'!AK227</f>
        <v>84.1</v>
      </c>
      <c r="N225" s="23">
        <f>'Рейтинговая таблица организаций'!AR227</f>
        <v>100</v>
      </c>
      <c r="O225" s="23">
        <f>'Рейтинговая таблица организаций'!AS227</f>
        <v>100</v>
      </c>
      <c r="P225" s="23">
        <f>'Рейтинговая таблица организаций'!AT227</f>
        <v>100</v>
      </c>
      <c r="Q225" s="27">
        <f>'Рейтинговая таблица организаций'!AU227</f>
        <v>100</v>
      </c>
      <c r="R225" s="23">
        <f>'Рейтинговая таблица организаций'!BB227</f>
        <v>100</v>
      </c>
      <c r="S225" s="23">
        <f>'Рейтинговая таблица организаций'!BC227</f>
        <v>96</v>
      </c>
      <c r="T225" s="23">
        <f>'Рейтинговая таблица организаций'!BD227</f>
        <v>100</v>
      </c>
      <c r="U225" s="27">
        <f>'Рейтинговая таблица организаций'!BE227</f>
        <v>99.2</v>
      </c>
      <c r="V225" s="28">
        <f>'Рейтинговая таблица организаций'!BF227</f>
        <v>96.199999999999989</v>
      </c>
    </row>
    <row r="226" spans="1:22">
      <c r="A226" s="25">
        <f>'бланки '!D230</f>
        <v>226</v>
      </c>
      <c r="B226" s="25" t="str">
        <f>'Рейтинговая таблица организаций'!B228</f>
        <v>Муниципальное бюджетное общеобразовательное учреждение «Знаменская средняя общеобразовательная школа имени Р. И. Вяхирева» Знаменского района Орловской области</v>
      </c>
      <c r="C226" s="23">
        <f>'Рейтинговая таблица организаций'!Q228</f>
        <v>94</v>
      </c>
      <c r="D226" s="23">
        <f>'Рейтинговая таблица организаций'!R228</f>
        <v>100</v>
      </c>
      <c r="E226" s="23">
        <f>'Рейтинговая таблица организаций'!S228</f>
        <v>99</v>
      </c>
      <c r="F226" s="27">
        <f>'Рейтинговая таблица организаций'!T228</f>
        <v>97.8</v>
      </c>
      <c r="G226" s="23">
        <f>'Рейтинговая таблица организаций'!Z228</f>
        <v>100</v>
      </c>
      <c r="H226" s="23">
        <f>'Рейтинговая таблица организаций'!AB228</f>
        <v>98</v>
      </c>
      <c r="I226" s="27">
        <f>'Рейтинговая таблица организаций'!AC228</f>
        <v>99</v>
      </c>
      <c r="J226" s="23">
        <f>'Рейтинговая таблица организаций'!AH228</f>
        <v>60</v>
      </c>
      <c r="K226" s="24">
        <f>'Рейтинговая таблица организаций'!AI228</f>
        <v>60</v>
      </c>
      <c r="L226" s="24">
        <f>'Рейтинговая таблица организаций'!AJ228</f>
        <v>93</v>
      </c>
      <c r="M226" s="27">
        <f>'Рейтинговая таблица организаций'!AK228</f>
        <v>69.900000000000006</v>
      </c>
      <c r="N226" s="23">
        <f>'Рейтинговая таблица организаций'!AR228</f>
        <v>96</v>
      </c>
      <c r="O226" s="23">
        <f>'Рейтинговая таблица организаций'!AS228</f>
        <v>98</v>
      </c>
      <c r="P226" s="23">
        <f>'Рейтинговая таблица организаций'!AT228</f>
        <v>99</v>
      </c>
      <c r="Q226" s="27">
        <f>'Рейтинговая таблица организаций'!AU228</f>
        <v>97.4</v>
      </c>
      <c r="R226" s="23">
        <f>'Рейтинговая таблица организаций'!BB228</f>
        <v>99</v>
      </c>
      <c r="S226" s="23">
        <f>'Рейтинговая таблица организаций'!BC228</f>
        <v>99</v>
      </c>
      <c r="T226" s="23">
        <f>'Рейтинговая таблица организаций'!BD228</f>
        <v>98</v>
      </c>
      <c r="U226" s="27">
        <f>'Рейтинговая таблица организаций'!BE228</f>
        <v>98.5</v>
      </c>
      <c r="V226" s="28">
        <f>'Рейтинговая таблица организаций'!BF228</f>
        <v>92.52000000000001</v>
      </c>
    </row>
    <row r="227" spans="1:22">
      <c r="A227" s="25">
        <f>'бланки '!D231</f>
        <v>227</v>
      </c>
      <c r="B227" s="25" t="str">
        <f>'Рейтинговая таблица организаций'!B229</f>
        <v>Муниципальное бюджетное общеобразовательное учреждение «Селиховская средняя общеобразовательная школа имени В. Н. Хитрово» Знаменского района Орловской области</v>
      </c>
      <c r="C227" s="23">
        <f>'Рейтинговая таблица организаций'!Q229</f>
        <v>98</v>
      </c>
      <c r="D227" s="23">
        <f>'Рейтинговая таблица организаций'!R229</f>
        <v>100</v>
      </c>
      <c r="E227" s="23">
        <f>'Рейтинговая таблица организаций'!S229</f>
        <v>100</v>
      </c>
      <c r="F227" s="27">
        <f>'Рейтинговая таблица организаций'!T229</f>
        <v>99.4</v>
      </c>
      <c r="G227" s="23">
        <f>'Рейтинговая таблица организаций'!Z229</f>
        <v>100</v>
      </c>
      <c r="H227" s="23">
        <f>'Рейтинговая таблица организаций'!AB229</f>
        <v>100</v>
      </c>
      <c r="I227" s="27">
        <f>'Рейтинговая таблица организаций'!AC229</f>
        <v>100</v>
      </c>
      <c r="J227" s="23">
        <f>'Рейтинговая таблица организаций'!AH229</f>
        <v>60</v>
      </c>
      <c r="K227" s="24">
        <f>'Рейтинговая таблица организаций'!AI229</f>
        <v>100</v>
      </c>
      <c r="L227" s="24">
        <f>'Рейтинговая таблица организаций'!AJ229</f>
        <v>83</v>
      </c>
      <c r="M227" s="27">
        <f>'Рейтинговая таблица организаций'!AK229</f>
        <v>82.9</v>
      </c>
      <c r="N227" s="23">
        <f>'Рейтинговая таблица организаций'!AR229</f>
        <v>100</v>
      </c>
      <c r="O227" s="23">
        <f>'Рейтинговая таблица организаций'!AS229</f>
        <v>100</v>
      </c>
      <c r="P227" s="23">
        <f>'Рейтинговая таблица организаций'!AT229</f>
        <v>100</v>
      </c>
      <c r="Q227" s="27">
        <f>'Рейтинговая таблица организаций'!AU229</f>
        <v>100</v>
      </c>
      <c r="R227" s="23">
        <f>'Рейтинговая таблица организаций'!BB229</f>
        <v>100</v>
      </c>
      <c r="S227" s="23">
        <f>'Рейтинговая таблица организаций'!BC229</f>
        <v>98</v>
      </c>
      <c r="T227" s="23">
        <f>'Рейтинговая таблица организаций'!BD229</f>
        <v>100</v>
      </c>
      <c r="U227" s="27">
        <f>'Рейтинговая таблица организаций'!BE229</f>
        <v>99.6</v>
      </c>
      <c r="V227" s="28">
        <f>'Рейтинговая таблица организаций'!BF229</f>
        <v>96.38</v>
      </c>
    </row>
    <row r="228" spans="1:22">
      <c r="A228" s="25">
        <f>'бланки '!D232</f>
        <v>228</v>
      </c>
      <c r="B228" s="25" t="str">
        <f>'Рейтинговая таблица организаций'!B230</f>
        <v>Муниципальное бюджетное общеобразовательное учреждение «Ждимирская средняя общеобразовательная школа» Знаменского района Орловской области</v>
      </c>
      <c r="C228" s="23">
        <f>'Рейтинговая таблица организаций'!Q230</f>
        <v>100</v>
      </c>
      <c r="D228" s="23">
        <f>'Рейтинговая таблица организаций'!R230</f>
        <v>100</v>
      </c>
      <c r="E228" s="23">
        <f>'Рейтинговая таблица организаций'!S230</f>
        <v>100</v>
      </c>
      <c r="F228" s="27">
        <f>'Рейтинговая таблица организаций'!T230</f>
        <v>100</v>
      </c>
      <c r="G228" s="23">
        <f>'Рейтинговая таблица организаций'!Z230</f>
        <v>100</v>
      </c>
      <c r="H228" s="23">
        <f>'Рейтинговая таблица организаций'!AB230</f>
        <v>100</v>
      </c>
      <c r="I228" s="27">
        <f>'Рейтинговая таблица организаций'!AC230</f>
        <v>100</v>
      </c>
      <c r="J228" s="23">
        <f>'Рейтинговая таблица организаций'!AH230</f>
        <v>20</v>
      </c>
      <c r="K228" s="24">
        <f>'Рейтинговая таблица организаций'!AI230</f>
        <v>60</v>
      </c>
      <c r="L228" s="24">
        <f>'Рейтинговая таблица организаций'!AJ230</f>
        <v>80</v>
      </c>
      <c r="M228" s="27">
        <f>'Рейтинговая таблица организаций'!AK230</f>
        <v>54</v>
      </c>
      <c r="N228" s="23">
        <f>'Рейтинговая таблица организаций'!AR230</f>
        <v>100</v>
      </c>
      <c r="O228" s="23">
        <f>'Рейтинговая таблица организаций'!AS230</f>
        <v>100</v>
      </c>
      <c r="P228" s="23">
        <f>'Рейтинговая таблица организаций'!AT230</f>
        <v>88</v>
      </c>
      <c r="Q228" s="27">
        <f>'Рейтинговая таблица организаций'!AU230</f>
        <v>97.6</v>
      </c>
      <c r="R228" s="23">
        <f>'Рейтинговая таблица организаций'!BB230</f>
        <v>100</v>
      </c>
      <c r="S228" s="23">
        <f>'Рейтинговая таблица организаций'!BC230</f>
        <v>100</v>
      </c>
      <c r="T228" s="23">
        <f>'Рейтинговая таблица организаций'!BD230</f>
        <v>100</v>
      </c>
      <c r="U228" s="27">
        <f>'Рейтинговая таблица организаций'!BE230</f>
        <v>100</v>
      </c>
      <c r="V228" s="28">
        <f>'Рейтинговая таблица организаций'!BF230</f>
        <v>90.320000000000007</v>
      </c>
    </row>
    <row r="229" spans="1:22">
      <c r="A229" s="25">
        <f>'бланки '!D233</f>
        <v>229</v>
      </c>
      <c r="B229" s="25" t="str">
        <f>'Рейтинговая таблица организаций'!B231</f>
        <v>Муниципальное бюджетное общеобразовательное учреждение «Локонская основная общеобразовательная школа» Знаменского района Орловской области</v>
      </c>
      <c r="C229" s="23">
        <f>'Рейтинговая таблица организаций'!Q231</f>
        <v>78</v>
      </c>
      <c r="D229" s="23">
        <f>'Рейтинговая таблица организаций'!R231</f>
        <v>90</v>
      </c>
      <c r="E229" s="23">
        <f>'Рейтинговая таблица организаций'!S231</f>
        <v>100</v>
      </c>
      <c r="F229" s="27">
        <f>'Рейтинговая таблица организаций'!T231</f>
        <v>90.4</v>
      </c>
      <c r="G229" s="23">
        <f>'Рейтинговая таблица организаций'!Z231</f>
        <v>100</v>
      </c>
      <c r="H229" s="23">
        <f>'Рейтинговая таблица организаций'!AB231</f>
        <v>100</v>
      </c>
      <c r="I229" s="27">
        <f>'Рейтинговая таблица организаций'!AC231</f>
        <v>100</v>
      </c>
      <c r="J229" s="23">
        <f>'Рейтинговая таблица организаций'!AH231</f>
        <v>0</v>
      </c>
      <c r="K229" s="24">
        <f>'Рейтинговая таблица организаций'!AI231</f>
        <v>60</v>
      </c>
      <c r="L229" s="24">
        <f>'Рейтинговая таблица организаций'!AJ231</f>
        <v>75</v>
      </c>
      <c r="M229" s="27">
        <f>'Рейтинговая таблица организаций'!AK231</f>
        <v>46.5</v>
      </c>
      <c r="N229" s="23">
        <f>'Рейтинговая таблица организаций'!AR231</f>
        <v>100</v>
      </c>
      <c r="O229" s="23">
        <f>'Рейтинговая таблица организаций'!AS231</f>
        <v>100</v>
      </c>
      <c r="P229" s="23">
        <f>'Рейтинговая таблица организаций'!AT231</f>
        <v>100</v>
      </c>
      <c r="Q229" s="27">
        <f>'Рейтинговая таблица организаций'!AU231</f>
        <v>100</v>
      </c>
      <c r="R229" s="23">
        <f>'Рейтинговая таблица организаций'!BB231</f>
        <v>100</v>
      </c>
      <c r="S229" s="23">
        <f>'Рейтинговая таблица организаций'!BC231</f>
        <v>100</v>
      </c>
      <c r="T229" s="23">
        <f>'Рейтинговая таблица организаций'!BD231</f>
        <v>100</v>
      </c>
      <c r="U229" s="27">
        <f>'Рейтинговая таблица организаций'!BE231</f>
        <v>100</v>
      </c>
      <c r="V229" s="28">
        <f>'Рейтинговая таблица организаций'!BF231</f>
        <v>87.38</v>
      </c>
    </row>
    <row r="230" spans="1:22">
      <c r="A230" s="25">
        <f>'бланки '!D234</f>
        <v>230</v>
      </c>
      <c r="B230" s="25" t="str">
        <f>'Рейтинговая таблица организаций'!B232</f>
        <v>Муниципальное бюджетное общеобразовательное учреждение «Красниковская основная общеобразовательная школа» Знаменского района Орловской области</v>
      </c>
      <c r="C230" s="23">
        <f>'Рейтинговая таблица организаций'!Q232</f>
        <v>100</v>
      </c>
      <c r="D230" s="23">
        <f>'Рейтинговая таблица организаций'!R232</f>
        <v>100</v>
      </c>
      <c r="E230" s="23">
        <f>'Рейтинговая таблица организаций'!S232</f>
        <v>100</v>
      </c>
      <c r="F230" s="27">
        <f>'Рейтинговая таблица организаций'!T232</f>
        <v>100</v>
      </c>
      <c r="G230" s="23">
        <f>'Рейтинговая таблица организаций'!Z232</f>
        <v>100</v>
      </c>
      <c r="H230" s="23">
        <f>'Рейтинговая таблица организаций'!AB232</f>
        <v>100</v>
      </c>
      <c r="I230" s="27">
        <f>'Рейтинговая таблица организаций'!AC232</f>
        <v>100</v>
      </c>
      <c r="J230" s="23">
        <f>'Рейтинговая таблица организаций'!AH232</f>
        <v>40</v>
      </c>
      <c r="K230" s="24">
        <f>'Рейтинговая таблица организаций'!AI232</f>
        <v>60</v>
      </c>
      <c r="L230" s="24">
        <f>'Рейтинговая таблица организаций'!AJ232</f>
        <v>100</v>
      </c>
      <c r="M230" s="27">
        <f>'Рейтинговая таблица организаций'!AK232</f>
        <v>66</v>
      </c>
      <c r="N230" s="23">
        <f>'Рейтинговая таблица организаций'!AR232</f>
        <v>100</v>
      </c>
      <c r="O230" s="23">
        <f>'Рейтинговая таблица организаций'!AS232</f>
        <v>100</v>
      </c>
      <c r="P230" s="23">
        <f>'Рейтинговая таблица организаций'!AT232</f>
        <v>100</v>
      </c>
      <c r="Q230" s="27">
        <f>'Рейтинговая таблица организаций'!AU232</f>
        <v>100</v>
      </c>
      <c r="R230" s="23">
        <f>'Рейтинговая таблица организаций'!BB232</f>
        <v>100</v>
      </c>
      <c r="S230" s="23">
        <f>'Рейтинговая таблица организаций'!BC232</f>
        <v>100</v>
      </c>
      <c r="T230" s="23">
        <f>'Рейтинговая таблица организаций'!BD232</f>
        <v>100</v>
      </c>
      <c r="U230" s="27">
        <f>'Рейтинговая таблица организаций'!BE232</f>
        <v>100</v>
      </c>
      <c r="V230" s="28">
        <f>'Рейтинговая таблица организаций'!BF232</f>
        <v>93.2</v>
      </c>
    </row>
    <row r="231" spans="1:22">
      <c r="A231" s="25">
        <f>'бланки '!D235</f>
        <v>231</v>
      </c>
      <c r="B231" s="25" t="str">
        <f>'Рейтинговая таблица организаций'!B233</f>
        <v>Муниципальное бюджетное общеобразовательное учреждение «Глотовская средняя общеобразовательная школа» Знаменского района Орловской области</v>
      </c>
      <c r="C231" s="23">
        <f>'Рейтинговая таблица организаций'!Q233</f>
        <v>95</v>
      </c>
      <c r="D231" s="23">
        <f>'Рейтинговая таблица организаций'!R233</f>
        <v>100</v>
      </c>
      <c r="E231" s="23">
        <f>'Рейтинговая таблица организаций'!S233</f>
        <v>100</v>
      </c>
      <c r="F231" s="27">
        <f>'Рейтинговая таблица организаций'!T233</f>
        <v>98.5</v>
      </c>
      <c r="G231" s="23">
        <f>'Рейтинговая таблица организаций'!Z233</f>
        <v>100</v>
      </c>
      <c r="H231" s="23">
        <f>'Рейтинговая таблица организаций'!AB233</f>
        <v>100</v>
      </c>
      <c r="I231" s="27">
        <f>'Рейтинговая таблица организаций'!AC233</f>
        <v>100</v>
      </c>
      <c r="J231" s="23">
        <f>'Рейтинговая таблица организаций'!AH233</f>
        <v>0</v>
      </c>
      <c r="K231" s="24">
        <f>'Рейтинговая таблица организаций'!AI233</f>
        <v>60</v>
      </c>
      <c r="L231" s="24">
        <f>'Рейтинговая таблица организаций'!AJ233</f>
        <v>100</v>
      </c>
      <c r="M231" s="27">
        <f>'Рейтинговая таблица организаций'!AK233</f>
        <v>54</v>
      </c>
      <c r="N231" s="23">
        <f>'Рейтинговая таблица организаций'!AR233</f>
        <v>100</v>
      </c>
      <c r="O231" s="23">
        <f>'Рейтинговая таблица организаций'!AS233</f>
        <v>100</v>
      </c>
      <c r="P231" s="23">
        <f>'Рейтинговая таблица организаций'!AT233</f>
        <v>100</v>
      </c>
      <c r="Q231" s="27">
        <f>'Рейтинговая таблица организаций'!AU233</f>
        <v>100</v>
      </c>
      <c r="R231" s="23">
        <f>'Рейтинговая таблица организаций'!BB233</f>
        <v>100</v>
      </c>
      <c r="S231" s="23">
        <f>'Рейтинговая таблица организаций'!BC233</f>
        <v>100</v>
      </c>
      <c r="T231" s="23">
        <f>'Рейтинговая таблица организаций'!BD233</f>
        <v>100</v>
      </c>
      <c r="U231" s="27">
        <f>'Рейтинговая таблица организаций'!BE233</f>
        <v>100</v>
      </c>
      <c r="V231" s="28">
        <f>'Рейтинговая таблица организаций'!BF233</f>
        <v>90.5</v>
      </c>
    </row>
    <row r="232" spans="1:22">
      <c r="A232" s="25">
        <f>'бланки '!D236</f>
        <v>232</v>
      </c>
      <c r="B232" s="25" t="str">
        <f>'Рейтинговая таблица организаций'!B234</f>
        <v>Муниципальное бюджетное общеобразовательное учреждение Кромского района Орловской области «Шаховская средняя общеобразовательная школа»</v>
      </c>
      <c r="C232" s="23">
        <f>'Рейтинговая таблица организаций'!Q234</f>
        <v>86</v>
      </c>
      <c r="D232" s="23">
        <f>'Рейтинговая таблица организаций'!R234</f>
        <v>100</v>
      </c>
      <c r="E232" s="23">
        <f>'Рейтинговая таблица организаций'!S234</f>
        <v>99</v>
      </c>
      <c r="F232" s="27">
        <f>'Рейтинговая таблица организаций'!T234</f>
        <v>95.4</v>
      </c>
      <c r="G232" s="23">
        <f>'Рейтинговая таблица организаций'!Z234</f>
        <v>100</v>
      </c>
      <c r="H232" s="23">
        <f>'Рейтинговая таблица организаций'!AB234</f>
        <v>99</v>
      </c>
      <c r="I232" s="27">
        <f>'Рейтинговая таблица организаций'!AC234</f>
        <v>99.5</v>
      </c>
      <c r="J232" s="23">
        <f>'Рейтинговая таблица организаций'!AH234</f>
        <v>20</v>
      </c>
      <c r="K232" s="24">
        <f>'Рейтинговая таблица организаций'!AI234</f>
        <v>60</v>
      </c>
      <c r="L232" s="24">
        <f>'Рейтинговая таблица организаций'!AJ234</f>
        <v>100</v>
      </c>
      <c r="M232" s="27">
        <f>'Рейтинговая таблица организаций'!AK234</f>
        <v>60</v>
      </c>
      <c r="N232" s="23">
        <f>'Рейтинговая таблица организаций'!AR234</f>
        <v>98</v>
      </c>
      <c r="O232" s="23">
        <f>'Рейтинговая таблица организаций'!AS234</f>
        <v>100</v>
      </c>
      <c r="P232" s="23">
        <f>'Рейтинговая таблица организаций'!AT234</f>
        <v>99</v>
      </c>
      <c r="Q232" s="27">
        <f>'Рейтинговая таблица организаций'!AU234</f>
        <v>99</v>
      </c>
      <c r="R232" s="23">
        <f>'Рейтинговая таблица организаций'!BB234</f>
        <v>99</v>
      </c>
      <c r="S232" s="23">
        <f>'Рейтинговая таблица организаций'!BC234</f>
        <v>99</v>
      </c>
      <c r="T232" s="23">
        <f>'Рейтинговая таблица организаций'!BD234</f>
        <v>98</v>
      </c>
      <c r="U232" s="27">
        <f>'Рейтинговая таблица организаций'!BE234</f>
        <v>98.5</v>
      </c>
      <c r="V232" s="28">
        <f>'Рейтинговая таблица организаций'!BF234</f>
        <v>90.47999999999999</v>
      </c>
    </row>
    <row r="233" spans="1:22">
      <c r="A233" s="25">
        <f>'бланки '!D237</f>
        <v>233</v>
      </c>
      <c r="B233" s="25" t="str">
        <f>'Рейтинговая таблица организаций'!B235</f>
        <v>Муниципальное бюджетное общеобразовательное учреждение Кромского района Орловской области «Черкасская средняя общеобразовательная школа»</v>
      </c>
      <c r="C233" s="23">
        <f>'Рейтинговая таблица организаций'!Q235</f>
        <v>96</v>
      </c>
      <c r="D233" s="23">
        <f>'Рейтинговая таблица организаций'!R235</f>
        <v>100</v>
      </c>
      <c r="E233" s="23">
        <f>'Рейтинговая таблица организаций'!S235</f>
        <v>99</v>
      </c>
      <c r="F233" s="27">
        <f>'Рейтинговая таблица организаций'!T235</f>
        <v>98.4</v>
      </c>
      <c r="G233" s="23">
        <f>'Рейтинговая таблица организаций'!Z235</f>
        <v>100</v>
      </c>
      <c r="H233" s="23">
        <f>'Рейтинговая таблица организаций'!AB235</f>
        <v>97</v>
      </c>
      <c r="I233" s="27">
        <f>'Рейтинговая таблица организаций'!AC235</f>
        <v>98.5</v>
      </c>
      <c r="J233" s="23">
        <f>'Рейтинговая таблица организаций'!AH235</f>
        <v>0</v>
      </c>
      <c r="K233" s="24">
        <f>'Рейтинговая таблица организаций'!AI235</f>
        <v>60</v>
      </c>
      <c r="L233" s="24">
        <f>'Рейтинговая таблица организаций'!AJ235</f>
        <v>95</v>
      </c>
      <c r="M233" s="27">
        <f>'Рейтинговая таблица организаций'!AK235</f>
        <v>52.5</v>
      </c>
      <c r="N233" s="23">
        <f>'Рейтинговая таблица организаций'!AR235</f>
        <v>98</v>
      </c>
      <c r="O233" s="23">
        <f>'Рейтинговая таблица организаций'!AS235</f>
        <v>99</v>
      </c>
      <c r="P233" s="23">
        <f>'Рейтинговая таблица организаций'!AT235</f>
        <v>100</v>
      </c>
      <c r="Q233" s="27">
        <f>'Рейтинговая таблица организаций'!AU235</f>
        <v>98.8</v>
      </c>
      <c r="R233" s="23">
        <f>'Рейтинговая таблица организаций'!BB235</f>
        <v>97</v>
      </c>
      <c r="S233" s="23">
        <f>'Рейтинговая таблица организаций'!BC235</f>
        <v>98</v>
      </c>
      <c r="T233" s="23">
        <f>'Рейтинговая таблица организаций'!BD235</f>
        <v>98</v>
      </c>
      <c r="U233" s="27">
        <f>'Рейтинговая таблица организаций'!BE235</f>
        <v>97.7</v>
      </c>
      <c r="V233" s="28">
        <f>'Рейтинговая таблица организаций'!BF235</f>
        <v>89.179999999999993</v>
      </c>
    </row>
    <row r="234" spans="1:22">
      <c r="A234" s="25">
        <f>'бланки '!D238</f>
        <v>234</v>
      </c>
      <c r="B234" s="25" t="str">
        <f>'Рейтинговая таблица организаций'!B236</f>
        <v>Муниципальное бюджетное общеобразовательное учреждение Кромского района Орловской области «Кромская начальная общеобразовательная школа»</v>
      </c>
      <c r="C234" s="23">
        <f>'Рейтинговая таблица организаций'!Q236</f>
        <v>93</v>
      </c>
      <c r="D234" s="23">
        <f>'Рейтинговая таблица организаций'!R236</f>
        <v>100</v>
      </c>
      <c r="E234" s="23">
        <f>'Рейтинговая таблица организаций'!S236</f>
        <v>97</v>
      </c>
      <c r="F234" s="27">
        <f>'Рейтинговая таблица организаций'!T236</f>
        <v>96.7</v>
      </c>
      <c r="G234" s="23">
        <f>'Рейтинговая таблица организаций'!Z236</f>
        <v>100</v>
      </c>
      <c r="H234" s="23">
        <f>'Рейтинговая таблица организаций'!AB236</f>
        <v>98</v>
      </c>
      <c r="I234" s="27">
        <f>'Рейтинговая таблица организаций'!AC236</f>
        <v>99</v>
      </c>
      <c r="J234" s="23">
        <f>'Рейтинговая таблица организаций'!AH236</f>
        <v>40</v>
      </c>
      <c r="K234" s="24">
        <f>'Рейтинговая таблица организаций'!AI236</f>
        <v>80</v>
      </c>
      <c r="L234" s="24">
        <f>'Рейтинговая таблица организаций'!AJ236</f>
        <v>96</v>
      </c>
      <c r="M234" s="27">
        <f>'Рейтинговая таблица организаций'!AK236</f>
        <v>72.8</v>
      </c>
      <c r="N234" s="23">
        <f>'Рейтинговая таблица организаций'!AR236</f>
        <v>100</v>
      </c>
      <c r="O234" s="23">
        <f>'Рейтинговая таблица организаций'!AS236</f>
        <v>98</v>
      </c>
      <c r="P234" s="23">
        <f>'Рейтинговая таблица организаций'!AT236</f>
        <v>99</v>
      </c>
      <c r="Q234" s="27">
        <f>'Рейтинговая таблица организаций'!AU236</f>
        <v>99</v>
      </c>
      <c r="R234" s="23">
        <f>'Рейтинговая таблица организаций'!BB236</f>
        <v>96</v>
      </c>
      <c r="S234" s="23">
        <f>'Рейтинговая таблица организаций'!BC236</f>
        <v>100</v>
      </c>
      <c r="T234" s="23">
        <f>'Рейтинговая таблица организаций'!BD236</f>
        <v>97</v>
      </c>
      <c r="U234" s="27">
        <f>'Рейтинговая таблица организаций'!BE236</f>
        <v>97.3</v>
      </c>
      <c r="V234" s="28">
        <f>'Рейтинговая таблица организаций'!BF236</f>
        <v>92.960000000000008</v>
      </c>
    </row>
    <row r="235" spans="1:22">
      <c r="A235" s="25">
        <f>'бланки '!D239</f>
        <v>235</v>
      </c>
      <c r="B235" s="25" t="str">
        <f>'Рейтинговая таблица организаций'!B237</f>
        <v>Муниципальное бюджетное общеобразовательное учреждение Кромского района Орловской области «Шаховская начальная общеобразовательная школа»</v>
      </c>
      <c r="C235" s="23">
        <f>'Рейтинговая таблица организаций'!Q237</f>
        <v>92</v>
      </c>
      <c r="D235" s="23">
        <f>'Рейтинговая таблица организаций'!R237</f>
        <v>100</v>
      </c>
      <c r="E235" s="23">
        <f>'Рейтинговая таблица организаций'!S237</f>
        <v>100</v>
      </c>
      <c r="F235" s="27">
        <f>'Рейтинговая таблица организаций'!T237</f>
        <v>97.6</v>
      </c>
      <c r="G235" s="23">
        <f>'Рейтинговая таблица организаций'!Z237</f>
        <v>100</v>
      </c>
      <c r="H235" s="23">
        <f>'Рейтинговая таблица организаций'!AB237</f>
        <v>100</v>
      </c>
      <c r="I235" s="27">
        <f>'Рейтинговая таблица организаций'!AC237</f>
        <v>100</v>
      </c>
      <c r="J235" s="23">
        <f>'Рейтинговая таблица организаций'!AH237</f>
        <v>0</v>
      </c>
      <c r="K235" s="24">
        <f>'Рейтинговая таблица организаций'!AI237</f>
        <v>60</v>
      </c>
      <c r="L235" s="24">
        <f>'Рейтинговая таблица организаций'!AJ237</f>
        <v>100</v>
      </c>
      <c r="M235" s="27">
        <f>'Рейтинговая таблица организаций'!AK237</f>
        <v>54</v>
      </c>
      <c r="N235" s="23">
        <f>'Рейтинговая таблица организаций'!AR237</f>
        <v>100</v>
      </c>
      <c r="O235" s="23">
        <f>'Рейтинговая таблица организаций'!AS237</f>
        <v>100</v>
      </c>
      <c r="P235" s="23">
        <f>'Рейтинговая таблица организаций'!AT237</f>
        <v>100</v>
      </c>
      <c r="Q235" s="27">
        <f>'Рейтинговая таблица организаций'!AU237</f>
        <v>100</v>
      </c>
      <c r="R235" s="23">
        <f>'Рейтинговая таблица организаций'!BB237</f>
        <v>100</v>
      </c>
      <c r="S235" s="23">
        <f>'Рейтинговая таблица организаций'!BC237</f>
        <v>100</v>
      </c>
      <c r="T235" s="23">
        <f>'Рейтинговая таблица организаций'!BD237</f>
        <v>100</v>
      </c>
      <c r="U235" s="27">
        <f>'Рейтинговая таблица организаций'!BE237</f>
        <v>100</v>
      </c>
      <c r="V235" s="28">
        <f>'Рейтинговая таблица организаций'!BF237</f>
        <v>90.320000000000007</v>
      </c>
    </row>
    <row r="236" spans="1:22">
      <c r="A236" s="25">
        <f>'бланки '!D240</f>
        <v>236</v>
      </c>
      <c r="B236" s="25" t="str">
        <f>'Рейтинговая таблица организаций'!B238</f>
        <v>Муниципальное бюджетное общеобразовательное учреждение Кромского района Орловской области «Кривчиковская средняя общеобразовательная школа»</v>
      </c>
      <c r="C236" s="23">
        <f>'Рейтинговая таблица организаций'!Q238</f>
        <v>95</v>
      </c>
      <c r="D236" s="23">
        <f>'Рейтинговая таблица организаций'!R238</f>
        <v>100</v>
      </c>
      <c r="E236" s="23">
        <f>'Рейтинговая таблица организаций'!S238</f>
        <v>100</v>
      </c>
      <c r="F236" s="27">
        <f>'Рейтинговая таблица организаций'!T238</f>
        <v>98.5</v>
      </c>
      <c r="G236" s="23">
        <f>'Рейтинговая таблица организаций'!Z238</f>
        <v>100</v>
      </c>
      <c r="H236" s="23">
        <f>'Рейтинговая таблица организаций'!AB238</f>
        <v>97</v>
      </c>
      <c r="I236" s="27">
        <f>'Рейтинговая таблица организаций'!AC238</f>
        <v>98.5</v>
      </c>
      <c r="J236" s="23">
        <f>'Рейтинговая таблица организаций'!AH238</f>
        <v>40</v>
      </c>
      <c r="K236" s="24">
        <f>'Рейтинговая таблица организаций'!AI238</f>
        <v>60</v>
      </c>
      <c r="L236" s="24">
        <f>'Рейтинговая таблица организаций'!AJ238</f>
        <v>100</v>
      </c>
      <c r="M236" s="27">
        <f>'Рейтинговая таблица организаций'!AK238</f>
        <v>66</v>
      </c>
      <c r="N236" s="23">
        <f>'Рейтинговая таблица организаций'!AR238</f>
        <v>97</v>
      </c>
      <c r="O236" s="23">
        <f>'Рейтинговая таблица организаций'!AS238</f>
        <v>100</v>
      </c>
      <c r="P236" s="23">
        <f>'Рейтинговая таблица организаций'!AT238</f>
        <v>100</v>
      </c>
      <c r="Q236" s="27">
        <f>'Рейтинговая таблица организаций'!AU238</f>
        <v>98.8</v>
      </c>
      <c r="R236" s="23">
        <f>'Рейтинговая таблица организаций'!BB238</f>
        <v>97</v>
      </c>
      <c r="S236" s="23">
        <f>'Рейтинговая таблица организаций'!BC238</f>
        <v>100</v>
      </c>
      <c r="T236" s="23">
        <f>'Рейтинговая таблица организаций'!BD238</f>
        <v>100</v>
      </c>
      <c r="U236" s="27">
        <f>'Рейтинговая таблица организаций'!BE238</f>
        <v>99.1</v>
      </c>
      <c r="V236" s="28">
        <f>'Рейтинговая таблица организаций'!BF238</f>
        <v>92.179999999999993</v>
      </c>
    </row>
    <row r="237" spans="1:22">
      <c r="A237" s="25">
        <f>'бланки '!D241</f>
        <v>237</v>
      </c>
      <c r="B237" s="25" t="str">
        <f>'Рейтинговая таблица организаций'!B239</f>
        <v>Муниципальное бюджетное общеобразовательное учреждение Кромского района Орловской области «Кромская средняя общеобразовательная школа»</v>
      </c>
      <c r="C237" s="23">
        <f>'Рейтинговая таблица организаций'!Q239</f>
        <v>97</v>
      </c>
      <c r="D237" s="23">
        <f>'Рейтинговая таблица организаций'!R239</f>
        <v>100</v>
      </c>
      <c r="E237" s="23">
        <f>'Рейтинговая таблица организаций'!S239</f>
        <v>96</v>
      </c>
      <c r="F237" s="27">
        <f>'Рейтинговая таблица организаций'!T239</f>
        <v>97.5</v>
      </c>
      <c r="G237" s="23">
        <f>'Рейтинговая таблица организаций'!Z239</f>
        <v>100</v>
      </c>
      <c r="H237" s="23">
        <f>'Рейтинговая таблица организаций'!AB239</f>
        <v>97</v>
      </c>
      <c r="I237" s="27">
        <f>'Рейтинговая таблица организаций'!AC239</f>
        <v>98.5</v>
      </c>
      <c r="J237" s="23">
        <f>'Рейтинговая таблица организаций'!AH239</f>
        <v>60</v>
      </c>
      <c r="K237" s="24">
        <f>'Рейтинговая таблица организаций'!AI239</f>
        <v>100</v>
      </c>
      <c r="L237" s="24">
        <f>'Рейтинговая таблица организаций'!AJ239</f>
        <v>95</v>
      </c>
      <c r="M237" s="27">
        <f>'Рейтинговая таблица организаций'!AK239</f>
        <v>86.5</v>
      </c>
      <c r="N237" s="23">
        <f>'Рейтинговая таблица организаций'!AR239</f>
        <v>100</v>
      </c>
      <c r="O237" s="23">
        <f>'Рейтинговая таблица организаций'!AS239</f>
        <v>97</v>
      </c>
      <c r="P237" s="23">
        <f>'Рейтинговая таблица организаций'!AT239</f>
        <v>98</v>
      </c>
      <c r="Q237" s="27">
        <f>'Рейтинговая таблица организаций'!AU239</f>
        <v>98.4</v>
      </c>
      <c r="R237" s="23">
        <f>'Рейтинговая таблица организаций'!BB239</f>
        <v>98</v>
      </c>
      <c r="S237" s="23">
        <f>'Рейтинговая таблица организаций'!BC239</f>
        <v>99</v>
      </c>
      <c r="T237" s="23">
        <f>'Рейтинговая таблица организаций'!BD239</f>
        <v>99</v>
      </c>
      <c r="U237" s="27">
        <f>'Рейтинговая таблица организаций'!BE239</f>
        <v>98.7</v>
      </c>
      <c r="V237" s="28">
        <f>'Рейтинговая таблица организаций'!BF239</f>
        <v>95.919999999999987</v>
      </c>
    </row>
    <row r="238" spans="1:22">
      <c r="A238" s="25">
        <f>'бланки '!D242</f>
        <v>238</v>
      </c>
      <c r="B238" s="25" t="str">
        <f>'Рейтинговая таблица организаций'!B240</f>
        <v>Муниципальное бюджетное общеобразовательное учреждение Кромского района Орловской области «Гостомльская основная общеобразовательная школа имени Н. С. Лескова»</v>
      </c>
      <c r="C238" s="23">
        <f>'Рейтинговая таблица организаций'!Q240</f>
        <v>91</v>
      </c>
      <c r="D238" s="23">
        <f>'Рейтинговая таблица организаций'!R240</f>
        <v>100</v>
      </c>
      <c r="E238" s="23">
        <f>'Рейтинговая таблица организаций'!S240</f>
        <v>100</v>
      </c>
      <c r="F238" s="27">
        <f>'Рейтинговая таблица организаций'!T240</f>
        <v>97.3</v>
      </c>
      <c r="G238" s="23">
        <f>'Рейтинговая таблица организаций'!Z240</f>
        <v>100</v>
      </c>
      <c r="H238" s="23">
        <f>'Рейтинговая таблица организаций'!AB240</f>
        <v>100</v>
      </c>
      <c r="I238" s="27">
        <f>'Рейтинговая таблица организаций'!AC240</f>
        <v>100</v>
      </c>
      <c r="J238" s="23">
        <f>'Рейтинговая таблица организаций'!AH240</f>
        <v>20</v>
      </c>
      <c r="K238" s="24">
        <f>'Рейтинговая таблица организаций'!AI240</f>
        <v>40</v>
      </c>
      <c r="L238" s="24">
        <f>'Рейтинговая таблица организаций'!AJ240</f>
        <v>100</v>
      </c>
      <c r="M238" s="27">
        <f>'Рейтинговая таблица организаций'!AK240</f>
        <v>52</v>
      </c>
      <c r="N238" s="23">
        <f>'Рейтинговая таблица организаций'!AR240</f>
        <v>96</v>
      </c>
      <c r="O238" s="23">
        <f>'Рейтинговая таблица организаций'!AS240</f>
        <v>100</v>
      </c>
      <c r="P238" s="23">
        <f>'Рейтинговая таблица организаций'!AT240</f>
        <v>100</v>
      </c>
      <c r="Q238" s="27">
        <f>'Рейтинговая таблица организаций'!AU240</f>
        <v>98.4</v>
      </c>
      <c r="R238" s="23">
        <f>'Рейтинговая таблица организаций'!BB240</f>
        <v>96</v>
      </c>
      <c r="S238" s="23">
        <f>'Рейтинговая таблица организаций'!BC240</f>
        <v>96</v>
      </c>
      <c r="T238" s="23">
        <f>'Рейтинговая таблица организаций'!BD240</f>
        <v>100</v>
      </c>
      <c r="U238" s="27">
        <f>'Рейтинговая таблица организаций'!BE240</f>
        <v>98</v>
      </c>
      <c r="V238" s="28">
        <f>'Рейтинговая таблица организаций'!BF240</f>
        <v>89.140000000000015</v>
      </c>
    </row>
    <row r="239" spans="1:22">
      <c r="A239" s="25">
        <f>'бланки '!D243</f>
        <v>239</v>
      </c>
      <c r="B239" s="25" t="str">
        <f>'Рейтинговая таблица организаций'!B241</f>
        <v>Муниципальное бюджетное общеобразовательное учреждение Кромского района Орловской области «Закромско-Хуторская основная общеобразовательная школа»</v>
      </c>
      <c r="C239" s="23">
        <f>'Рейтинговая таблица организаций'!Q241</f>
        <v>87</v>
      </c>
      <c r="D239" s="23">
        <f>'Рейтинговая таблица организаций'!R241</f>
        <v>90</v>
      </c>
      <c r="E239" s="23">
        <f>'Рейтинговая таблица организаций'!S241</f>
        <v>100</v>
      </c>
      <c r="F239" s="27">
        <f>'Рейтинговая таблица организаций'!T241</f>
        <v>93.1</v>
      </c>
      <c r="G239" s="23">
        <f>'Рейтинговая таблица организаций'!Z241</f>
        <v>100</v>
      </c>
      <c r="H239" s="23">
        <f>'Рейтинговая таблица организаций'!AB241</f>
        <v>100</v>
      </c>
      <c r="I239" s="27">
        <f>'Рейтинговая таблица организаций'!AC241</f>
        <v>100</v>
      </c>
      <c r="J239" s="23">
        <f>'Рейтинговая таблица организаций'!AH241</f>
        <v>20</v>
      </c>
      <c r="K239" s="24">
        <f>'Рейтинговая таблица организаций'!AI241</f>
        <v>40</v>
      </c>
      <c r="L239" s="24">
        <f>'Рейтинговая таблица организаций'!AJ241</f>
        <v>91</v>
      </c>
      <c r="M239" s="27">
        <f>'Рейтинговая таблица организаций'!AK241</f>
        <v>49.3</v>
      </c>
      <c r="N239" s="23">
        <f>'Рейтинговая таблица организаций'!AR241</f>
        <v>100</v>
      </c>
      <c r="O239" s="23">
        <f>'Рейтинговая таблица организаций'!AS241</f>
        <v>100</v>
      </c>
      <c r="P239" s="23">
        <f>'Рейтинговая таблица организаций'!AT241</f>
        <v>100</v>
      </c>
      <c r="Q239" s="27">
        <f>'Рейтинговая таблица организаций'!AU241</f>
        <v>100</v>
      </c>
      <c r="R239" s="23">
        <f>'Рейтинговая таблица организаций'!BB241</f>
        <v>100</v>
      </c>
      <c r="S239" s="23">
        <f>'Рейтинговая таблица организаций'!BC241</f>
        <v>100</v>
      </c>
      <c r="T239" s="23">
        <f>'Рейтинговая таблица организаций'!BD241</f>
        <v>100</v>
      </c>
      <c r="U239" s="27">
        <f>'Рейтинговая таблица организаций'!BE241</f>
        <v>100</v>
      </c>
      <c r="V239" s="28">
        <f>'Рейтинговая таблица организаций'!BF241</f>
        <v>88.47999999999999</v>
      </c>
    </row>
    <row r="240" spans="1:22">
      <c r="A240" s="25">
        <f>'бланки '!D244</f>
        <v>240</v>
      </c>
      <c r="B240" s="25" t="str">
        <f>'Рейтинговая таблица организаций'!B242</f>
        <v>Муниципальное бюджетное общеобразовательное учреждение Кромского района Орловской области «Короськовская средняя общеобразовательная школа»</v>
      </c>
      <c r="C240" s="23">
        <f>'Рейтинговая таблица организаций'!Q242</f>
        <v>97</v>
      </c>
      <c r="D240" s="23">
        <f>'Рейтинговая таблица организаций'!R242</f>
        <v>100</v>
      </c>
      <c r="E240" s="23">
        <f>'Рейтинговая таблица организаций'!S242</f>
        <v>100</v>
      </c>
      <c r="F240" s="27">
        <f>'Рейтинговая таблица организаций'!T242</f>
        <v>99.1</v>
      </c>
      <c r="G240" s="23">
        <f>'Рейтинговая таблица организаций'!Z242</f>
        <v>100</v>
      </c>
      <c r="H240" s="23">
        <f>'Рейтинговая таблица организаций'!AB242</f>
        <v>100</v>
      </c>
      <c r="I240" s="27">
        <f>'Рейтинговая таблица организаций'!AC242</f>
        <v>100</v>
      </c>
      <c r="J240" s="23">
        <f>'Рейтинговая таблица организаций'!AH242</f>
        <v>20</v>
      </c>
      <c r="K240" s="24">
        <f>'Рейтинговая таблица организаций'!AI242</f>
        <v>60</v>
      </c>
      <c r="L240" s="24">
        <f>'Рейтинговая таблица организаций'!AJ242</f>
        <v>100</v>
      </c>
      <c r="M240" s="27">
        <f>'Рейтинговая таблица организаций'!AK242</f>
        <v>60</v>
      </c>
      <c r="N240" s="23">
        <f>'Рейтинговая таблица организаций'!AR242</f>
        <v>100</v>
      </c>
      <c r="O240" s="23">
        <f>'Рейтинговая таблица организаций'!AS242</f>
        <v>100</v>
      </c>
      <c r="P240" s="23">
        <f>'Рейтинговая таблица организаций'!AT242</f>
        <v>100</v>
      </c>
      <c r="Q240" s="27">
        <f>'Рейтинговая таблица организаций'!AU242</f>
        <v>100</v>
      </c>
      <c r="R240" s="23">
        <f>'Рейтинговая таблица организаций'!BB242</f>
        <v>100</v>
      </c>
      <c r="S240" s="23">
        <f>'Рейтинговая таблица организаций'!BC242</f>
        <v>100</v>
      </c>
      <c r="T240" s="23">
        <f>'Рейтинговая таблица организаций'!BD242</f>
        <v>100</v>
      </c>
      <c r="U240" s="27">
        <f>'Рейтинговая таблица организаций'!BE242</f>
        <v>100</v>
      </c>
      <c r="V240" s="28">
        <f>'Рейтинговая таблица организаций'!BF242</f>
        <v>91.820000000000007</v>
      </c>
    </row>
    <row r="241" spans="1:22">
      <c r="A241" s="25">
        <f>'бланки '!D245</f>
        <v>241</v>
      </c>
      <c r="B241" s="25" t="str">
        <f>'Рейтинговая таблица организаций'!B243</f>
        <v>Муниципальное бюджетное общеобразовательное учреждение Кромского района Орловской области «Нижне-Федотовская основная общеобразовательная школа»</v>
      </c>
      <c r="C241" s="23">
        <f>'Рейтинговая таблица организаций'!Q243</f>
        <v>95</v>
      </c>
      <c r="D241" s="23">
        <f>'Рейтинговая таблица организаций'!R243</f>
        <v>100</v>
      </c>
      <c r="E241" s="23">
        <f>'Рейтинговая таблица организаций'!S243</f>
        <v>100</v>
      </c>
      <c r="F241" s="27">
        <f>'Рейтинговая таблица организаций'!T243</f>
        <v>98.5</v>
      </c>
      <c r="G241" s="23">
        <f>'Рейтинговая таблица организаций'!Z243</f>
        <v>100</v>
      </c>
      <c r="H241" s="23">
        <f>'Рейтинговая таблица организаций'!AB243</f>
        <v>100</v>
      </c>
      <c r="I241" s="27">
        <f>'Рейтинговая таблица организаций'!AC243</f>
        <v>100</v>
      </c>
      <c r="J241" s="23">
        <f>'Рейтинговая таблица организаций'!AH243</f>
        <v>20</v>
      </c>
      <c r="K241" s="24">
        <f>'Рейтинговая таблица организаций'!AI243</f>
        <v>60</v>
      </c>
      <c r="L241" s="24">
        <f>'Рейтинговая таблица организаций'!AJ243</f>
        <v>100</v>
      </c>
      <c r="M241" s="27">
        <f>'Рейтинговая таблица организаций'!AK243</f>
        <v>60</v>
      </c>
      <c r="N241" s="23">
        <f>'Рейтинговая таблица организаций'!AR243</f>
        <v>100</v>
      </c>
      <c r="O241" s="23">
        <f>'Рейтинговая таблица организаций'!AS243</f>
        <v>100</v>
      </c>
      <c r="P241" s="23">
        <f>'Рейтинговая таблица организаций'!AT243</f>
        <v>100</v>
      </c>
      <c r="Q241" s="27">
        <f>'Рейтинговая таблица организаций'!AU243</f>
        <v>100</v>
      </c>
      <c r="R241" s="23">
        <f>'Рейтинговая таблица организаций'!BB243</f>
        <v>100</v>
      </c>
      <c r="S241" s="23">
        <f>'Рейтинговая таблица организаций'!BC243</f>
        <v>100</v>
      </c>
      <c r="T241" s="23">
        <f>'Рейтинговая таблица организаций'!BD243</f>
        <v>100</v>
      </c>
      <c r="U241" s="27">
        <f>'Рейтинговая таблица организаций'!BE243</f>
        <v>100</v>
      </c>
      <c r="V241" s="28">
        <f>'Рейтинговая таблица организаций'!BF243</f>
        <v>91.7</v>
      </c>
    </row>
    <row r="242" spans="1:22">
      <c r="A242" s="25">
        <f>'бланки '!D246</f>
        <v>242</v>
      </c>
      <c r="B242" s="25" t="str">
        <f>'Рейтинговая таблица организаций'!B244</f>
        <v>Муниципальное бюджетное общеобразовательное учреждение Кромского района Орловской области «Коровье-Болотовская средняя общеобразовательная школа»</v>
      </c>
      <c r="C242" s="23">
        <f>'Рейтинговая таблица организаций'!Q244</f>
        <v>90</v>
      </c>
      <c r="D242" s="23">
        <f>'Рейтинговая таблица организаций'!R244</f>
        <v>100</v>
      </c>
      <c r="E242" s="23">
        <f>'Рейтинговая таблица организаций'!S244</f>
        <v>100</v>
      </c>
      <c r="F242" s="27">
        <f>'Рейтинговая таблица организаций'!T244</f>
        <v>97</v>
      </c>
      <c r="G242" s="23">
        <f>'Рейтинговая таблица организаций'!Z244</f>
        <v>100</v>
      </c>
      <c r="H242" s="23">
        <f>'Рейтинговая таблица организаций'!AB244</f>
        <v>98</v>
      </c>
      <c r="I242" s="27">
        <f>'Рейтинговая таблица организаций'!AC244</f>
        <v>99</v>
      </c>
      <c r="J242" s="23">
        <f>'Рейтинговая таблица организаций'!AH244</f>
        <v>0</v>
      </c>
      <c r="K242" s="24">
        <f>'Рейтинговая таблица организаций'!AI244</f>
        <v>60</v>
      </c>
      <c r="L242" s="24">
        <f>'Рейтинговая таблица организаций'!AJ244</f>
        <v>100</v>
      </c>
      <c r="M242" s="27">
        <f>'Рейтинговая таблица организаций'!AK244</f>
        <v>54</v>
      </c>
      <c r="N242" s="23">
        <f>'Рейтинговая таблица организаций'!AR244</f>
        <v>100</v>
      </c>
      <c r="O242" s="23">
        <f>'Рейтинговая таблица организаций'!AS244</f>
        <v>100</v>
      </c>
      <c r="P242" s="23">
        <f>'Рейтинговая таблица организаций'!AT244</f>
        <v>100</v>
      </c>
      <c r="Q242" s="27">
        <f>'Рейтинговая таблица организаций'!AU244</f>
        <v>100</v>
      </c>
      <c r="R242" s="23">
        <f>'Рейтинговая таблица организаций'!BB244</f>
        <v>98</v>
      </c>
      <c r="S242" s="23">
        <f>'Рейтинговая таблица организаций'!BC244</f>
        <v>100</v>
      </c>
      <c r="T242" s="23">
        <f>'Рейтинговая таблица организаций'!BD244</f>
        <v>100</v>
      </c>
      <c r="U242" s="27">
        <f>'Рейтинговая таблица организаций'!BE244</f>
        <v>99.4</v>
      </c>
      <c r="V242" s="28">
        <f>'Рейтинговая таблица организаций'!BF244</f>
        <v>89.88</v>
      </c>
    </row>
    <row r="243" spans="1:22">
      <c r="A243" s="25">
        <f>'бланки '!D247</f>
        <v>243</v>
      </c>
      <c r="B243" s="25" t="str">
        <f>'Рейтинговая таблица организаций'!B245</f>
        <v>Муниципальное бюджетное общеобразовательное учреждение Кромского района Орловской области «Глинская средняя общеобразовательная школа»</v>
      </c>
      <c r="C243" s="23">
        <f>'Рейтинговая таблица организаций'!Q245</f>
        <v>97</v>
      </c>
      <c r="D243" s="23">
        <f>'Рейтинговая таблица организаций'!R245</f>
        <v>100</v>
      </c>
      <c r="E243" s="23">
        <f>'Рейтинговая таблица организаций'!S245</f>
        <v>100</v>
      </c>
      <c r="F243" s="27">
        <f>'Рейтинговая таблица организаций'!T245</f>
        <v>99.1</v>
      </c>
      <c r="G243" s="23">
        <f>'Рейтинговая таблица организаций'!Z245</f>
        <v>100</v>
      </c>
      <c r="H243" s="23">
        <f>'Рейтинговая таблица организаций'!AB245</f>
        <v>96</v>
      </c>
      <c r="I243" s="27">
        <f>'Рейтинговая таблица организаций'!AC245</f>
        <v>98</v>
      </c>
      <c r="J243" s="23">
        <f>'Рейтинговая таблица организаций'!AH245</f>
        <v>20</v>
      </c>
      <c r="K243" s="24">
        <f>'Рейтинговая таблица организаций'!AI245</f>
        <v>60</v>
      </c>
      <c r="L243" s="24">
        <f>'Рейтинговая таблица организаций'!AJ245</f>
        <v>93</v>
      </c>
      <c r="M243" s="27">
        <f>'Рейтинговая таблица организаций'!AK245</f>
        <v>57.9</v>
      </c>
      <c r="N243" s="23">
        <f>'Рейтинговая таблица организаций'!AR245</f>
        <v>100</v>
      </c>
      <c r="O243" s="23">
        <f>'Рейтинговая таблица организаций'!AS245</f>
        <v>100</v>
      </c>
      <c r="P243" s="23">
        <f>'Рейтинговая таблица организаций'!AT245</f>
        <v>100</v>
      </c>
      <c r="Q243" s="27">
        <f>'Рейтинговая таблица организаций'!AU245</f>
        <v>100</v>
      </c>
      <c r="R243" s="23">
        <f>'Рейтинговая таблица организаций'!BB245</f>
        <v>98</v>
      </c>
      <c r="S243" s="23">
        <f>'Рейтинговая таблица организаций'!BC245</f>
        <v>100</v>
      </c>
      <c r="T243" s="23">
        <f>'Рейтинговая таблица организаций'!BD245</f>
        <v>98</v>
      </c>
      <c r="U243" s="27">
        <f>'Рейтинговая таблица организаций'!BE245</f>
        <v>98.4</v>
      </c>
      <c r="V243" s="28">
        <f>'Рейтинговая таблица организаций'!BF245</f>
        <v>90.679999999999993</v>
      </c>
    </row>
    <row r="244" spans="1:22">
      <c r="A244" s="25">
        <f>'бланки '!D248</f>
        <v>244</v>
      </c>
      <c r="B244" s="25" t="str">
        <f>'Рейтинговая таблица организаций'!B246</f>
        <v>Муниципальное бюджетное общеобразовательное учреждение Кромского района Орловской области «Вожовская средняя общеобразовательная школа им. С. М. Пузырёва»</v>
      </c>
      <c r="C244" s="23">
        <f>'Рейтинговая таблица организаций'!Q246</f>
        <v>90</v>
      </c>
      <c r="D244" s="23">
        <f>'Рейтинговая таблица организаций'!R246</f>
        <v>100</v>
      </c>
      <c r="E244" s="23">
        <f>'Рейтинговая таблица организаций'!S246</f>
        <v>97</v>
      </c>
      <c r="F244" s="27">
        <f>'Рейтинговая таблица организаций'!T246</f>
        <v>95.8</v>
      </c>
      <c r="G244" s="23">
        <f>'Рейтинговая таблица организаций'!Z246</f>
        <v>100</v>
      </c>
      <c r="H244" s="23">
        <f>'Рейтинговая таблица организаций'!AB246</f>
        <v>100</v>
      </c>
      <c r="I244" s="27">
        <f>'Рейтинговая таблица организаций'!AC246</f>
        <v>100</v>
      </c>
      <c r="J244" s="23">
        <f>'Рейтинговая таблица организаций'!AH246</f>
        <v>0</v>
      </c>
      <c r="K244" s="24">
        <f>'Рейтинговая таблица организаций'!AI246</f>
        <v>60</v>
      </c>
      <c r="L244" s="24">
        <f>'Рейтинговая таблица организаций'!AJ246</f>
        <v>88</v>
      </c>
      <c r="M244" s="27">
        <f>'Рейтинговая таблица организаций'!AK246</f>
        <v>50.4</v>
      </c>
      <c r="N244" s="23">
        <f>'Рейтинговая таблица организаций'!AR246</f>
        <v>99</v>
      </c>
      <c r="O244" s="23">
        <f>'Рейтинговая таблица организаций'!AS246</f>
        <v>100</v>
      </c>
      <c r="P244" s="23">
        <f>'Рейтинговая таблица организаций'!AT246</f>
        <v>99</v>
      </c>
      <c r="Q244" s="27">
        <f>'Рейтинговая таблица организаций'!AU246</f>
        <v>99.4</v>
      </c>
      <c r="R244" s="23">
        <f>'Рейтинговая таблица организаций'!BB246</f>
        <v>96</v>
      </c>
      <c r="S244" s="23">
        <f>'Рейтинговая таблица организаций'!BC246</f>
        <v>100</v>
      </c>
      <c r="T244" s="23">
        <f>'Рейтинговая таблица организаций'!BD246</f>
        <v>97</v>
      </c>
      <c r="U244" s="27">
        <f>'Рейтинговая таблица организаций'!BE246</f>
        <v>97.3</v>
      </c>
      <c r="V244" s="28">
        <f>'Рейтинговая таблица организаций'!BF246</f>
        <v>88.580000000000013</v>
      </c>
    </row>
    <row r="245" spans="1:22">
      <c r="A245" s="25">
        <f>'бланки '!D249</f>
        <v>245</v>
      </c>
      <c r="B245" s="25" t="str">
        <f>'Рейтинговая таблица организаций'!B247</f>
        <v>Муниципальное бюджетное общеобразовательное учреждение Кромского района Орловской области «Семенковская средняя общеобразовательная школа»</v>
      </c>
      <c r="C245" s="23">
        <f>'Рейтинговая таблица организаций'!Q247</f>
        <v>92</v>
      </c>
      <c r="D245" s="23">
        <f>'Рейтинговая таблица организаций'!R247</f>
        <v>100</v>
      </c>
      <c r="E245" s="23">
        <f>'Рейтинговая таблица организаций'!S247</f>
        <v>100</v>
      </c>
      <c r="F245" s="27">
        <f>'Рейтинговая таблица организаций'!T247</f>
        <v>97.6</v>
      </c>
      <c r="G245" s="23">
        <f>'Рейтинговая таблица организаций'!Z247</f>
        <v>100</v>
      </c>
      <c r="H245" s="23">
        <f>'Рейтинговая таблица организаций'!AB247</f>
        <v>100</v>
      </c>
      <c r="I245" s="27">
        <f>'Рейтинговая таблица организаций'!AC247</f>
        <v>100</v>
      </c>
      <c r="J245" s="23">
        <f>'Рейтинговая таблица организаций'!AH247</f>
        <v>60</v>
      </c>
      <c r="K245" s="24">
        <f>'Рейтинговая таблица организаций'!AI247</f>
        <v>60</v>
      </c>
      <c r="L245" s="24">
        <f>'Рейтинговая таблица организаций'!AJ247</f>
        <v>100</v>
      </c>
      <c r="M245" s="27">
        <f>'Рейтинговая таблица организаций'!AK247</f>
        <v>72</v>
      </c>
      <c r="N245" s="23">
        <f>'Рейтинговая таблица организаций'!AR247</f>
        <v>100</v>
      </c>
      <c r="O245" s="23">
        <f>'Рейтинговая таблица организаций'!AS247</f>
        <v>100</v>
      </c>
      <c r="P245" s="23">
        <f>'Рейтинговая таблица организаций'!AT247</f>
        <v>100</v>
      </c>
      <c r="Q245" s="27">
        <f>'Рейтинговая таблица организаций'!AU247</f>
        <v>100</v>
      </c>
      <c r="R245" s="23">
        <f>'Рейтинговая таблица организаций'!BB247</f>
        <v>100</v>
      </c>
      <c r="S245" s="23">
        <f>'Рейтинговая таблица организаций'!BC247</f>
        <v>100</v>
      </c>
      <c r="T245" s="23">
        <f>'Рейтинговая таблица организаций'!BD247</f>
        <v>100</v>
      </c>
      <c r="U245" s="27">
        <f>'Рейтинговая таблица организаций'!BE247</f>
        <v>100</v>
      </c>
      <c r="V245" s="28">
        <f>'Рейтинговая таблица организаций'!BF247</f>
        <v>93.92</v>
      </c>
    </row>
    <row r="246" spans="1:22">
      <c r="A246" s="25">
        <f>'бланки '!D250</f>
        <v>246</v>
      </c>
      <c r="B246" s="25" t="str">
        <f>'Рейтинговая таблица организаций'!B248</f>
        <v>Муниципальное бюджетное общеобразовательное учреждение Кромского района Орловской области «Гуторовская средняя общеобразовательная школа имени Куренцова А. И.»</v>
      </c>
      <c r="C246" s="23">
        <f>'Рейтинговая таблица организаций'!Q248</f>
        <v>99</v>
      </c>
      <c r="D246" s="23">
        <f>'Рейтинговая таблица организаций'!R248</f>
        <v>100</v>
      </c>
      <c r="E246" s="23">
        <f>'Рейтинговая таблица организаций'!S248</f>
        <v>100</v>
      </c>
      <c r="F246" s="27">
        <f>'Рейтинговая таблица организаций'!T248</f>
        <v>99.7</v>
      </c>
      <c r="G246" s="23">
        <f>'Рейтинговая таблица организаций'!Z248</f>
        <v>100</v>
      </c>
      <c r="H246" s="23">
        <f>'Рейтинговая таблица организаций'!AB248</f>
        <v>98</v>
      </c>
      <c r="I246" s="27">
        <f>'Рейтинговая таблица организаций'!AC248</f>
        <v>99</v>
      </c>
      <c r="J246" s="23">
        <f>'Рейтинговая таблица организаций'!AH248</f>
        <v>60</v>
      </c>
      <c r="K246" s="24">
        <f>'Рейтинговая таблица организаций'!AI248</f>
        <v>60</v>
      </c>
      <c r="L246" s="24">
        <f>'Рейтинговая таблица организаций'!AJ248</f>
        <v>100</v>
      </c>
      <c r="M246" s="27">
        <f>'Рейтинговая таблица организаций'!AK248</f>
        <v>72</v>
      </c>
      <c r="N246" s="23">
        <f>'Рейтинговая таблица организаций'!AR248</f>
        <v>98</v>
      </c>
      <c r="O246" s="23">
        <f>'Рейтинговая таблица организаций'!AS248</f>
        <v>100</v>
      </c>
      <c r="P246" s="23">
        <f>'Рейтинговая таблица организаций'!AT248</f>
        <v>100</v>
      </c>
      <c r="Q246" s="27">
        <f>'Рейтинговая таблица организаций'!AU248</f>
        <v>99.2</v>
      </c>
      <c r="R246" s="23">
        <f>'Рейтинговая таблица организаций'!BB248</f>
        <v>98</v>
      </c>
      <c r="S246" s="23">
        <f>'Рейтинговая таблица организаций'!BC248</f>
        <v>98</v>
      </c>
      <c r="T246" s="23">
        <f>'Рейтинговая таблица организаций'!BD248</f>
        <v>100</v>
      </c>
      <c r="U246" s="27">
        <f>'Рейтинговая таблица организаций'!BE248</f>
        <v>99</v>
      </c>
      <c r="V246" s="28">
        <f>'Рейтинговая таблица организаций'!BF248</f>
        <v>93.78</v>
      </c>
    </row>
    <row r="247" spans="1:22">
      <c r="A247" s="25">
        <f>'бланки '!D251</f>
        <v>247</v>
      </c>
      <c r="B247" s="25" t="str">
        <f>'Рейтинговая таблица организаций'!B249</f>
        <v>Муниципальное бюджетное общеобразовательное учреждение Кромского района Орловской области «Кутафинская средняя общеобразовательная школа»</v>
      </c>
      <c r="C247" s="23">
        <f>'Рейтинговая таблица организаций'!Q249</f>
        <v>83</v>
      </c>
      <c r="D247" s="23">
        <f>'Рейтинговая таблица организаций'!R249</f>
        <v>90</v>
      </c>
      <c r="E247" s="23">
        <f>'Рейтинговая таблица организаций'!S249</f>
        <v>100</v>
      </c>
      <c r="F247" s="27">
        <f>'Рейтинговая таблица организаций'!T249</f>
        <v>91.9</v>
      </c>
      <c r="G247" s="23">
        <f>'Рейтинговая таблица организаций'!Z249</f>
        <v>100</v>
      </c>
      <c r="H247" s="23">
        <f>'Рейтинговая таблица организаций'!AB249</f>
        <v>100</v>
      </c>
      <c r="I247" s="27">
        <f>'Рейтинговая таблица организаций'!AC249</f>
        <v>100</v>
      </c>
      <c r="J247" s="23">
        <f>'Рейтинговая таблица организаций'!AH249</f>
        <v>40</v>
      </c>
      <c r="K247" s="24">
        <f>'Рейтинговая таблица организаций'!AI249</f>
        <v>60</v>
      </c>
      <c r="L247" s="24">
        <f>'Рейтинговая таблица организаций'!AJ249</f>
        <v>100</v>
      </c>
      <c r="M247" s="27">
        <f>'Рейтинговая таблица организаций'!AK249</f>
        <v>66</v>
      </c>
      <c r="N247" s="23">
        <f>'Рейтинговая таблица организаций'!AR249</f>
        <v>100</v>
      </c>
      <c r="O247" s="23">
        <f>'Рейтинговая таблица организаций'!AS249</f>
        <v>100</v>
      </c>
      <c r="P247" s="23">
        <f>'Рейтинговая таблица организаций'!AT249</f>
        <v>95</v>
      </c>
      <c r="Q247" s="27">
        <f>'Рейтинговая таблица организаций'!AU249</f>
        <v>99</v>
      </c>
      <c r="R247" s="23">
        <f>'Рейтинговая таблица организаций'!BB249</f>
        <v>100</v>
      </c>
      <c r="S247" s="23">
        <f>'Рейтинговая таблица организаций'!BC249</f>
        <v>100</v>
      </c>
      <c r="T247" s="23">
        <f>'Рейтинговая таблица организаций'!BD249</f>
        <v>100</v>
      </c>
      <c r="U247" s="27">
        <f>'Рейтинговая таблица организаций'!BE249</f>
        <v>100</v>
      </c>
      <c r="V247" s="28">
        <f>'Рейтинговая таблица организаций'!BF249</f>
        <v>91.38</v>
      </c>
    </row>
    <row r="248" spans="1:22">
      <c r="A248" s="25">
        <f>'бланки '!D252</f>
        <v>248</v>
      </c>
      <c r="B248" s="25" t="str">
        <f>'Рейтинговая таблица организаций'!B250</f>
        <v>Муниципальное бюджетное общеобразовательное учреждение «Колпнянский лицей» Колпнянского района Орловской области</v>
      </c>
      <c r="C248" s="23">
        <f>'Рейтинговая таблица организаций'!Q250</f>
        <v>88</v>
      </c>
      <c r="D248" s="23">
        <f>'Рейтинговая таблица организаций'!R250</f>
        <v>100</v>
      </c>
      <c r="E248" s="23">
        <f>'Рейтинговая таблица организаций'!S250</f>
        <v>98</v>
      </c>
      <c r="F248" s="27">
        <f>'Рейтинговая таблица организаций'!T250</f>
        <v>95.6</v>
      </c>
      <c r="G248" s="23">
        <f>'Рейтинговая таблица организаций'!Z250</f>
        <v>100</v>
      </c>
      <c r="H248" s="23">
        <f>'Рейтинговая таблица организаций'!AB250</f>
        <v>98</v>
      </c>
      <c r="I248" s="27">
        <f>'Рейтинговая таблица организаций'!AC250</f>
        <v>99</v>
      </c>
      <c r="J248" s="23">
        <f>'Рейтинговая таблица организаций'!AH250</f>
        <v>20</v>
      </c>
      <c r="K248" s="24">
        <f>'Рейтинговая таблица организаций'!AI250</f>
        <v>60</v>
      </c>
      <c r="L248" s="24">
        <f>'Рейтинговая таблица организаций'!AJ250</f>
        <v>100</v>
      </c>
      <c r="M248" s="27">
        <f>'Рейтинговая таблица организаций'!AK250</f>
        <v>60</v>
      </c>
      <c r="N248" s="23">
        <f>'Рейтинговая таблица организаций'!AR250</f>
        <v>96</v>
      </c>
      <c r="O248" s="23">
        <f>'Рейтинговая таблица организаций'!AS250</f>
        <v>97</v>
      </c>
      <c r="P248" s="23">
        <f>'Рейтинговая таблица организаций'!AT250</f>
        <v>97</v>
      </c>
      <c r="Q248" s="27">
        <f>'Рейтинговая таблица организаций'!AU250</f>
        <v>96.6</v>
      </c>
      <c r="R248" s="23">
        <f>'Рейтинговая таблица организаций'!BB250</f>
        <v>96</v>
      </c>
      <c r="S248" s="23">
        <f>'Рейтинговая таблица организаций'!BC250</f>
        <v>98</v>
      </c>
      <c r="T248" s="23">
        <f>'Рейтинговая таблица организаций'!BD250</f>
        <v>99</v>
      </c>
      <c r="U248" s="27">
        <f>'Рейтинговая таблица организаций'!BE250</f>
        <v>97.9</v>
      </c>
      <c r="V248" s="28">
        <f>'Рейтинговая таблица организаций'!BF250</f>
        <v>89.820000000000007</v>
      </c>
    </row>
    <row r="249" spans="1:22">
      <c r="A249" s="25">
        <f>'бланки '!D253</f>
        <v>249</v>
      </c>
      <c r="B249" s="25" t="str">
        <f>'Рейтинговая таблица организаций'!B251</f>
        <v>Муниципальное бюджетное общеобразовательное учреждение «Тимирязевская средняя общеобразовательная школа» Колпнянского района Орловской области</v>
      </c>
      <c r="C249" s="23">
        <f>'Рейтинговая таблица организаций'!Q251</f>
        <v>100</v>
      </c>
      <c r="D249" s="23">
        <f>'Рейтинговая таблица организаций'!R251</f>
        <v>100</v>
      </c>
      <c r="E249" s="23">
        <f>'Рейтинговая таблица организаций'!S251</f>
        <v>99</v>
      </c>
      <c r="F249" s="27">
        <f>'Рейтинговая таблица организаций'!T251</f>
        <v>99.6</v>
      </c>
      <c r="G249" s="23">
        <f>'Рейтинговая таблица организаций'!Z251</f>
        <v>100</v>
      </c>
      <c r="H249" s="23">
        <f>'Рейтинговая таблица организаций'!AB251</f>
        <v>100</v>
      </c>
      <c r="I249" s="27">
        <f>'Рейтинговая таблица организаций'!AC251</f>
        <v>100</v>
      </c>
      <c r="J249" s="23">
        <f>'Рейтинговая таблица организаций'!AH251</f>
        <v>20</v>
      </c>
      <c r="K249" s="24">
        <f>'Рейтинговая таблица организаций'!AI251</f>
        <v>80</v>
      </c>
      <c r="L249" s="24">
        <f>'Рейтинговая таблица организаций'!AJ251</f>
        <v>100</v>
      </c>
      <c r="M249" s="27">
        <f>'Рейтинговая таблица организаций'!AK251</f>
        <v>68</v>
      </c>
      <c r="N249" s="23">
        <f>'Рейтинговая таблица организаций'!AR251</f>
        <v>100</v>
      </c>
      <c r="O249" s="23">
        <f>'Рейтинговая таблица организаций'!AS251</f>
        <v>100</v>
      </c>
      <c r="P249" s="23">
        <f>'Рейтинговая таблица организаций'!AT251</f>
        <v>100</v>
      </c>
      <c r="Q249" s="27">
        <f>'Рейтинговая таблица организаций'!AU251</f>
        <v>100</v>
      </c>
      <c r="R249" s="23">
        <f>'Рейтинговая таблица организаций'!BB251</f>
        <v>99</v>
      </c>
      <c r="S249" s="23">
        <f>'Рейтинговая таблица организаций'!BC251</f>
        <v>100</v>
      </c>
      <c r="T249" s="23">
        <f>'Рейтинговая таблица организаций'!BD251</f>
        <v>99</v>
      </c>
      <c r="U249" s="27">
        <f>'Рейтинговая таблица организаций'!BE251</f>
        <v>99.2</v>
      </c>
      <c r="V249" s="28">
        <f>'Рейтинговая таблица организаций'!BF251</f>
        <v>93.36</v>
      </c>
    </row>
    <row r="250" spans="1:22">
      <c r="A250" s="25">
        <f>'бланки '!D254</f>
        <v>250</v>
      </c>
      <c r="B250" s="25" t="str">
        <f>'Рейтинговая таблица организаций'!B252</f>
        <v>Муниципальное бюджетное общеобразовательное учреждение «Знаменская основная общеобразовательная школа» Колпнянского района Орловской области</v>
      </c>
      <c r="C250" s="23">
        <f>'Рейтинговая таблица организаций'!Q252</f>
        <v>100</v>
      </c>
      <c r="D250" s="23">
        <f>'Рейтинговая таблица организаций'!R252</f>
        <v>100</v>
      </c>
      <c r="E250" s="23">
        <f>'Рейтинговая таблица организаций'!S252</f>
        <v>100</v>
      </c>
      <c r="F250" s="27">
        <f>'Рейтинговая таблица организаций'!T252</f>
        <v>100</v>
      </c>
      <c r="G250" s="23">
        <f>'Рейтинговая таблица организаций'!Z252</f>
        <v>100</v>
      </c>
      <c r="H250" s="23">
        <f>'Рейтинговая таблица организаций'!AB252</f>
        <v>100</v>
      </c>
      <c r="I250" s="27">
        <f>'Рейтинговая таблица организаций'!AC252</f>
        <v>100</v>
      </c>
      <c r="J250" s="23">
        <f>'Рейтинговая таблица организаций'!AH252</f>
        <v>20</v>
      </c>
      <c r="K250" s="24">
        <f>'Рейтинговая таблица организаций'!AI252</f>
        <v>100</v>
      </c>
      <c r="L250" s="24">
        <f>'Рейтинговая таблица организаций'!AJ252</f>
        <v>100</v>
      </c>
      <c r="M250" s="27">
        <f>'Рейтинговая таблица организаций'!AK252</f>
        <v>76</v>
      </c>
      <c r="N250" s="23">
        <f>'Рейтинговая таблица организаций'!AR252</f>
        <v>97</v>
      </c>
      <c r="O250" s="23">
        <f>'Рейтинговая таблица организаций'!AS252</f>
        <v>100</v>
      </c>
      <c r="P250" s="23">
        <f>'Рейтинговая таблица организаций'!AT252</f>
        <v>100</v>
      </c>
      <c r="Q250" s="27">
        <f>'Рейтинговая таблица организаций'!AU252</f>
        <v>98.8</v>
      </c>
      <c r="R250" s="23">
        <f>'Рейтинговая таблица организаций'!BB252</f>
        <v>97</v>
      </c>
      <c r="S250" s="23">
        <f>'Рейтинговая таблица организаций'!BC252</f>
        <v>97</v>
      </c>
      <c r="T250" s="23">
        <f>'Рейтинговая таблица организаций'!BD252</f>
        <v>100</v>
      </c>
      <c r="U250" s="27">
        <f>'Рейтинговая таблица организаций'!BE252</f>
        <v>98.5</v>
      </c>
      <c r="V250" s="28">
        <f>'Рейтинговая таблица организаций'!BF252</f>
        <v>94.66</v>
      </c>
    </row>
    <row r="251" spans="1:22">
      <c r="A251" s="25">
        <f>'бланки '!D255</f>
        <v>251</v>
      </c>
      <c r="B251" s="25" t="str">
        <f>'Рейтинговая таблица организаций'!B253</f>
        <v>Муниципальное бюджетное общеобразовательное учреждение «Колпнянская средняя общеобразовательная школа № 2» Колпнянского района Орловской области</v>
      </c>
      <c r="C251" s="23">
        <f>'Рейтинговая таблица организаций'!Q253</f>
        <v>99</v>
      </c>
      <c r="D251" s="23">
        <f>'Рейтинговая таблица организаций'!R253</f>
        <v>100</v>
      </c>
      <c r="E251" s="23">
        <f>'Рейтинговая таблица организаций'!S253</f>
        <v>99</v>
      </c>
      <c r="F251" s="27">
        <f>'Рейтинговая таблица организаций'!T253</f>
        <v>99.3</v>
      </c>
      <c r="G251" s="23">
        <f>'Рейтинговая таблица организаций'!Z253</f>
        <v>100</v>
      </c>
      <c r="H251" s="23">
        <f>'Рейтинговая таблица организаций'!AB253</f>
        <v>97</v>
      </c>
      <c r="I251" s="27">
        <f>'Рейтинговая таблица организаций'!AC253</f>
        <v>98.5</v>
      </c>
      <c r="J251" s="23">
        <f>'Рейтинговая таблица организаций'!AH253</f>
        <v>40</v>
      </c>
      <c r="K251" s="24">
        <f>'Рейтинговая таблица организаций'!AI253</f>
        <v>100</v>
      </c>
      <c r="L251" s="24">
        <f>'Рейтинговая таблица организаций'!AJ253</f>
        <v>100</v>
      </c>
      <c r="M251" s="27">
        <f>'Рейтинговая таблица организаций'!AK253</f>
        <v>82</v>
      </c>
      <c r="N251" s="23">
        <f>'Рейтинговая таблица организаций'!AR253</f>
        <v>99</v>
      </c>
      <c r="O251" s="23">
        <f>'Рейтинговая таблица организаций'!AS253</f>
        <v>97</v>
      </c>
      <c r="P251" s="23">
        <f>'Рейтинговая таблица организаций'!AT253</f>
        <v>100</v>
      </c>
      <c r="Q251" s="27">
        <f>'Рейтинговая таблица организаций'!AU253</f>
        <v>98.4</v>
      </c>
      <c r="R251" s="23">
        <f>'Рейтинговая таблица организаций'!BB253</f>
        <v>97</v>
      </c>
      <c r="S251" s="23">
        <f>'Рейтинговая таблица организаций'!BC253</f>
        <v>97</v>
      </c>
      <c r="T251" s="23">
        <f>'Рейтинговая таблица организаций'!BD253</f>
        <v>99</v>
      </c>
      <c r="U251" s="27">
        <f>'Рейтинговая таблица организаций'!BE253</f>
        <v>98</v>
      </c>
      <c r="V251" s="28">
        <f>'Рейтинговая таблица организаций'!BF253</f>
        <v>95.240000000000009</v>
      </c>
    </row>
    <row r="252" spans="1:22">
      <c r="A252" s="25">
        <f>'бланки '!D256</f>
        <v>252</v>
      </c>
      <c r="B252" s="25" t="str">
        <f>'Рейтинговая таблица организаций'!B254</f>
        <v>Муниципальное бюджетное общеобразовательное учреждение «Карловская основная общеобразовательная школа» Колпнянского района Орловской области</v>
      </c>
      <c r="C252" s="23">
        <f>'Рейтинговая таблица организаций'!Q254</f>
        <v>95</v>
      </c>
      <c r="D252" s="23">
        <f>'Рейтинговая таблица организаций'!R254</f>
        <v>100</v>
      </c>
      <c r="E252" s="23">
        <f>'Рейтинговая таблица организаций'!S254</f>
        <v>96</v>
      </c>
      <c r="F252" s="27">
        <f>'Рейтинговая таблица организаций'!T254</f>
        <v>96.9</v>
      </c>
      <c r="G252" s="23">
        <f>'Рейтинговая таблица организаций'!Z254</f>
        <v>100</v>
      </c>
      <c r="H252" s="23">
        <f>'Рейтинговая таблица организаций'!AB254</f>
        <v>100</v>
      </c>
      <c r="I252" s="27">
        <f>'Рейтинговая таблица организаций'!AC254</f>
        <v>100</v>
      </c>
      <c r="J252" s="23">
        <f>'Рейтинговая таблица организаций'!AH254</f>
        <v>40</v>
      </c>
      <c r="K252" s="24">
        <f>'Рейтинговая таблица организаций'!AI254</f>
        <v>80</v>
      </c>
      <c r="L252" s="24">
        <f>'Рейтинговая таблица организаций'!AJ254</f>
        <v>87</v>
      </c>
      <c r="M252" s="27">
        <f>'Рейтинговая таблица организаций'!AK254</f>
        <v>70.099999999999994</v>
      </c>
      <c r="N252" s="23">
        <f>'Рейтинговая таблица организаций'!AR254</f>
        <v>100</v>
      </c>
      <c r="O252" s="23">
        <f>'Рейтинговая таблица организаций'!AS254</f>
        <v>96</v>
      </c>
      <c r="P252" s="23">
        <f>'Рейтинговая таблица организаций'!AT254</f>
        <v>100</v>
      </c>
      <c r="Q252" s="27">
        <f>'Рейтинговая таблица организаций'!AU254</f>
        <v>98.4</v>
      </c>
      <c r="R252" s="23">
        <f>'Рейтинговая таблица организаций'!BB254</f>
        <v>100</v>
      </c>
      <c r="S252" s="23">
        <f>'Рейтинговая таблица организаций'!BC254</f>
        <v>100</v>
      </c>
      <c r="T252" s="23">
        <f>'Рейтинговая таблица организаций'!BD254</f>
        <v>100</v>
      </c>
      <c r="U252" s="27">
        <f>'Рейтинговая таблица организаций'!BE254</f>
        <v>100</v>
      </c>
      <c r="V252" s="28">
        <f>'Рейтинговая таблица организаций'!BF254</f>
        <v>93.08</v>
      </c>
    </row>
    <row r="253" spans="1:22">
      <c r="A253" s="25">
        <f>'бланки '!D257</f>
        <v>253</v>
      </c>
      <c r="B253" s="25" t="str">
        <f>'Рейтинговая таблица организаций'!B255</f>
        <v>Муниципальное бюджетное общеобразовательное учреждение «Фошнянская средняя общеобразовательная школа имени героя России Ю. М. Анохина» Колпнянского района Орловской области</v>
      </c>
      <c r="C253" s="23">
        <f>'Рейтинговая таблица организаций'!Q255</f>
        <v>99</v>
      </c>
      <c r="D253" s="23">
        <f>'Рейтинговая таблица организаций'!R255</f>
        <v>100</v>
      </c>
      <c r="E253" s="23">
        <f>'Рейтинговая таблица организаций'!S255</f>
        <v>100</v>
      </c>
      <c r="F253" s="27">
        <f>'Рейтинговая таблица организаций'!T255</f>
        <v>99.7</v>
      </c>
      <c r="G253" s="23">
        <f>'Рейтинговая таблица организаций'!Z255</f>
        <v>100</v>
      </c>
      <c r="H253" s="23">
        <f>'Рейтинговая таблица организаций'!AB255</f>
        <v>96</v>
      </c>
      <c r="I253" s="27">
        <f>'Рейтинговая таблица организаций'!AC255</f>
        <v>98</v>
      </c>
      <c r="J253" s="23">
        <f>'Рейтинговая таблица организаций'!AH255</f>
        <v>0</v>
      </c>
      <c r="K253" s="24">
        <f>'Рейтинговая таблица организаций'!AI255</f>
        <v>60</v>
      </c>
      <c r="L253" s="24">
        <f>'Рейтинговая таблица организаций'!AJ255</f>
        <v>100</v>
      </c>
      <c r="M253" s="27">
        <f>'Рейтинговая таблица организаций'!AK255</f>
        <v>54</v>
      </c>
      <c r="N253" s="23">
        <f>'Рейтинговая таблица организаций'!AR255</f>
        <v>100</v>
      </c>
      <c r="O253" s="23">
        <f>'Рейтинговая таблица организаций'!AS255</f>
        <v>100</v>
      </c>
      <c r="P253" s="23">
        <f>'Рейтинговая таблица организаций'!AT255</f>
        <v>100</v>
      </c>
      <c r="Q253" s="27">
        <f>'Рейтинговая таблица организаций'!AU255</f>
        <v>100</v>
      </c>
      <c r="R253" s="23">
        <f>'Рейтинговая таблица организаций'!BB255</f>
        <v>98</v>
      </c>
      <c r="S253" s="23">
        <f>'Рейтинговая таблица организаций'!BC255</f>
        <v>98</v>
      </c>
      <c r="T253" s="23">
        <f>'Рейтинговая таблица организаций'!BD255</f>
        <v>100</v>
      </c>
      <c r="U253" s="27">
        <f>'Рейтинговая таблица организаций'!BE255</f>
        <v>99</v>
      </c>
      <c r="V253" s="28">
        <f>'Рейтинговая таблица организаций'!BF255</f>
        <v>90.14</v>
      </c>
    </row>
    <row r="254" spans="1:22">
      <c r="A254" s="25">
        <f>'бланки '!D258</f>
        <v>254</v>
      </c>
      <c r="B254" s="25" t="str">
        <f>'Рейтинговая таблица организаций'!B256</f>
        <v>Муниципальное бюджетное общеобразовательное учреждение «Дубовская средняя общеобразовательная школа» Колпнянского района Орловской области</v>
      </c>
      <c r="C254" s="23">
        <f>'Рейтинговая таблица организаций'!Q256</f>
        <v>99</v>
      </c>
      <c r="D254" s="23">
        <f>'Рейтинговая таблица организаций'!R256</f>
        <v>100</v>
      </c>
      <c r="E254" s="23">
        <f>'Рейтинговая таблица организаций'!S256</f>
        <v>100</v>
      </c>
      <c r="F254" s="27">
        <f>'Рейтинговая таблица организаций'!T256</f>
        <v>99.7</v>
      </c>
      <c r="G254" s="23">
        <f>'Рейтинговая таблица организаций'!Z256</f>
        <v>100</v>
      </c>
      <c r="H254" s="23">
        <f>'Рейтинговая таблица организаций'!AB256</f>
        <v>100</v>
      </c>
      <c r="I254" s="27">
        <f>'Рейтинговая таблица организаций'!AC256</f>
        <v>100</v>
      </c>
      <c r="J254" s="23">
        <f>'Рейтинговая таблица организаций'!AH256</f>
        <v>0</v>
      </c>
      <c r="K254" s="24">
        <f>'Рейтинговая таблица организаций'!AI256</f>
        <v>60</v>
      </c>
      <c r="L254" s="24">
        <f>'Рейтинговая таблица организаций'!AJ256</f>
        <v>100</v>
      </c>
      <c r="M254" s="27">
        <f>'Рейтинговая таблица организаций'!AK256</f>
        <v>54</v>
      </c>
      <c r="N254" s="23">
        <f>'Рейтинговая таблица организаций'!AR256</f>
        <v>100</v>
      </c>
      <c r="O254" s="23">
        <f>'Рейтинговая таблица организаций'!AS256</f>
        <v>100</v>
      </c>
      <c r="P254" s="23">
        <f>'Рейтинговая таблица организаций'!AT256</f>
        <v>100</v>
      </c>
      <c r="Q254" s="27">
        <f>'Рейтинговая таблица организаций'!AU256</f>
        <v>100</v>
      </c>
      <c r="R254" s="23">
        <f>'Рейтинговая таблица организаций'!BB256</f>
        <v>100</v>
      </c>
      <c r="S254" s="23">
        <f>'Рейтинговая таблица организаций'!BC256</f>
        <v>100</v>
      </c>
      <c r="T254" s="23">
        <f>'Рейтинговая таблица организаций'!BD256</f>
        <v>100</v>
      </c>
      <c r="U254" s="27">
        <f>'Рейтинговая таблица организаций'!BE256</f>
        <v>100</v>
      </c>
      <c r="V254" s="28">
        <f>'Рейтинговая таблица организаций'!BF256</f>
        <v>90.74</v>
      </c>
    </row>
    <row r="255" spans="1:22">
      <c r="A255" s="25">
        <f>'бланки '!D259</f>
        <v>255</v>
      </c>
      <c r="B255" s="25" t="str">
        <f>'Рейтинговая таблица организаций'!B257</f>
        <v>Муниципальное бюджетное общеобразовательное учреждение «Ярищенская средняя общеобразовательная школа» Колпнянского района Орловской области</v>
      </c>
      <c r="C255" s="23">
        <f>'Рейтинговая таблица организаций'!Q257</f>
        <v>100</v>
      </c>
      <c r="D255" s="23">
        <f>'Рейтинговая таблица организаций'!R257</f>
        <v>100</v>
      </c>
      <c r="E255" s="23">
        <f>'Рейтинговая таблица организаций'!S257</f>
        <v>100</v>
      </c>
      <c r="F255" s="27">
        <f>'Рейтинговая таблица организаций'!T257</f>
        <v>100</v>
      </c>
      <c r="G255" s="23">
        <f>'Рейтинговая таблица организаций'!Z257</f>
        <v>100</v>
      </c>
      <c r="H255" s="23">
        <f>'Рейтинговая таблица организаций'!AB257</f>
        <v>100</v>
      </c>
      <c r="I255" s="27">
        <f>'Рейтинговая таблица организаций'!AC257</f>
        <v>100</v>
      </c>
      <c r="J255" s="23">
        <f>'Рейтинговая таблица организаций'!AH257</f>
        <v>0</v>
      </c>
      <c r="K255" s="24">
        <f>'Рейтинговая таблица организаций'!AI257</f>
        <v>80</v>
      </c>
      <c r="L255" s="24">
        <f>'Рейтинговая таблица организаций'!AJ257</f>
        <v>100</v>
      </c>
      <c r="M255" s="27">
        <f>'Рейтинговая таблица организаций'!AK257</f>
        <v>62</v>
      </c>
      <c r="N255" s="23">
        <f>'Рейтинговая таблица организаций'!AR257</f>
        <v>97</v>
      </c>
      <c r="O255" s="23">
        <f>'Рейтинговая таблица организаций'!AS257</f>
        <v>100</v>
      </c>
      <c r="P255" s="23">
        <f>'Рейтинговая таблица организаций'!AT257</f>
        <v>100</v>
      </c>
      <c r="Q255" s="27">
        <f>'Рейтинговая таблица организаций'!AU257</f>
        <v>98.8</v>
      </c>
      <c r="R255" s="23">
        <f>'Рейтинговая таблица организаций'!BB257</f>
        <v>97</v>
      </c>
      <c r="S255" s="23">
        <f>'Рейтинговая таблица организаций'!BC257</f>
        <v>100</v>
      </c>
      <c r="T255" s="23">
        <f>'Рейтинговая таблица организаций'!BD257</f>
        <v>97</v>
      </c>
      <c r="U255" s="27">
        <f>'Рейтинговая таблица организаций'!BE257</f>
        <v>97.6</v>
      </c>
      <c r="V255" s="28">
        <f>'Рейтинговая таблица организаций'!BF257</f>
        <v>91.679999999999993</v>
      </c>
    </row>
    <row r="256" spans="1:22">
      <c r="A256" s="25">
        <f>'бланки '!D260</f>
        <v>256</v>
      </c>
      <c r="B256" s="25" t="str">
        <f>'Рейтинговая таблица организаций'!B258</f>
        <v>Муниципальное бюджетное общеобразовательное учреждение «Ахтырская основная общеобразовательная школа» Колпнянского района Орловской области</v>
      </c>
      <c r="C256" s="23">
        <f>'Рейтинговая таблица организаций'!Q258</f>
        <v>92</v>
      </c>
      <c r="D256" s="23">
        <f>'Рейтинговая таблица организаций'!R258</f>
        <v>100</v>
      </c>
      <c r="E256" s="23">
        <f>'Рейтинговая таблица организаций'!S258</f>
        <v>100</v>
      </c>
      <c r="F256" s="27">
        <f>'Рейтинговая таблица организаций'!T258</f>
        <v>97.6</v>
      </c>
      <c r="G256" s="23">
        <f>'Рейтинговая таблица организаций'!Z258</f>
        <v>100</v>
      </c>
      <c r="H256" s="23">
        <f>'Рейтинговая таблица организаций'!AB258</f>
        <v>95</v>
      </c>
      <c r="I256" s="27">
        <f>'Рейтинговая таблица организаций'!AC258</f>
        <v>97.5</v>
      </c>
      <c r="J256" s="23">
        <f>'Рейтинговая таблица организаций'!AH258</f>
        <v>0</v>
      </c>
      <c r="K256" s="24">
        <f>'Рейтинговая таблица организаций'!AI258</f>
        <v>80</v>
      </c>
      <c r="L256" s="24">
        <f>'Рейтинговая таблица организаций'!AJ258</f>
        <v>87</v>
      </c>
      <c r="M256" s="27">
        <f>'Рейтинговая таблица организаций'!AK258</f>
        <v>58.1</v>
      </c>
      <c r="N256" s="23">
        <f>'Рейтинговая таблица организаций'!AR258</f>
        <v>95</v>
      </c>
      <c r="O256" s="23">
        <f>'Рейтинговая таблица организаций'!AS258</f>
        <v>95</v>
      </c>
      <c r="P256" s="23">
        <f>'Рейтинговая таблица организаций'!AT258</f>
        <v>94</v>
      </c>
      <c r="Q256" s="27">
        <f>'Рейтинговая таблица организаций'!AU258</f>
        <v>94.8</v>
      </c>
      <c r="R256" s="23">
        <f>'Рейтинговая таблица организаций'!BB258</f>
        <v>95</v>
      </c>
      <c r="S256" s="23">
        <f>'Рейтинговая таблица организаций'!BC258</f>
        <v>95</v>
      </c>
      <c r="T256" s="23">
        <f>'Рейтинговая таблица организаций'!BD258</f>
        <v>100</v>
      </c>
      <c r="U256" s="27">
        <f>'Рейтинговая таблица организаций'!BE258</f>
        <v>97.5</v>
      </c>
      <c r="V256" s="28">
        <f>'Рейтинговая таблица организаций'!BF258</f>
        <v>89.1</v>
      </c>
    </row>
    <row r="257" spans="1:22">
      <c r="A257" s="25">
        <f>'бланки '!D261</f>
        <v>257</v>
      </c>
      <c r="B257" s="25" t="str">
        <f>'Рейтинговая таблица организаций'!B259</f>
        <v>Муниципальное бюджетное общеобразовательное учреждение «Нетрубежская основная общеобразовательная школа» Колпнянского района Орловской области</v>
      </c>
      <c r="C257" s="23">
        <f>'Рейтинговая таблица организаций'!Q259</f>
        <v>95</v>
      </c>
      <c r="D257" s="23">
        <f>'Рейтинговая таблица организаций'!R259</f>
        <v>100</v>
      </c>
      <c r="E257" s="23">
        <f>'Рейтинговая таблица организаций'!S259</f>
        <v>100</v>
      </c>
      <c r="F257" s="27">
        <f>'Рейтинговая таблица организаций'!T259</f>
        <v>98.5</v>
      </c>
      <c r="G257" s="23">
        <f>'Рейтинговая таблица организаций'!Z259</f>
        <v>100</v>
      </c>
      <c r="H257" s="23">
        <f>'Рейтинговая таблица организаций'!AB259</f>
        <v>100</v>
      </c>
      <c r="I257" s="27">
        <f>'Рейтинговая таблица организаций'!AC259</f>
        <v>100</v>
      </c>
      <c r="J257" s="23">
        <f>'Рейтинговая таблица организаций'!AH259</f>
        <v>0</v>
      </c>
      <c r="K257" s="24">
        <f>'Рейтинговая таблица организаций'!AI259</f>
        <v>40</v>
      </c>
      <c r="L257" s="24">
        <f>'Рейтинговая таблица организаций'!AJ259</f>
        <v>100</v>
      </c>
      <c r="M257" s="27">
        <f>'Рейтинговая таблица организаций'!AK259</f>
        <v>46</v>
      </c>
      <c r="N257" s="23">
        <f>'Рейтинговая таблица организаций'!AR259</f>
        <v>100</v>
      </c>
      <c r="O257" s="23">
        <f>'Рейтинговая таблица организаций'!AS259</f>
        <v>100</v>
      </c>
      <c r="P257" s="23">
        <f>'Рейтинговая таблица организаций'!AT259</f>
        <v>100</v>
      </c>
      <c r="Q257" s="27">
        <f>'Рейтинговая таблица организаций'!AU259</f>
        <v>100</v>
      </c>
      <c r="R257" s="23">
        <f>'Рейтинговая таблица организаций'!BB259</f>
        <v>100</v>
      </c>
      <c r="S257" s="23">
        <f>'Рейтинговая таблица организаций'!BC259</f>
        <v>100</v>
      </c>
      <c r="T257" s="23">
        <f>'Рейтинговая таблица организаций'!BD259</f>
        <v>100</v>
      </c>
      <c r="U257" s="27">
        <f>'Рейтинговая таблица организаций'!BE259</f>
        <v>100</v>
      </c>
      <c r="V257" s="28">
        <f>'Рейтинговая таблица организаций'!BF259</f>
        <v>88.9</v>
      </c>
    </row>
    <row r="258" spans="1:22">
      <c r="A258" s="25">
        <f>'бланки '!D262</f>
        <v>258</v>
      </c>
      <c r="B258" s="25" t="str">
        <f>'Рейтинговая таблица организаций'!B260</f>
        <v>Муниципальное бюджетное общеобразовательное учреждение «Краснянская средняя общеобразовательная школа» Колпнянского района Орловской области</v>
      </c>
      <c r="C258" s="23">
        <f>'Рейтинговая таблица организаций'!Q260</f>
        <v>92</v>
      </c>
      <c r="D258" s="23">
        <f>'Рейтинговая таблица организаций'!R260</f>
        <v>100</v>
      </c>
      <c r="E258" s="23">
        <f>'Рейтинговая таблица организаций'!S260</f>
        <v>100</v>
      </c>
      <c r="F258" s="27">
        <f>'Рейтинговая таблица организаций'!T260</f>
        <v>97.6</v>
      </c>
      <c r="G258" s="23">
        <f>'Рейтинговая таблица организаций'!Z260</f>
        <v>100</v>
      </c>
      <c r="H258" s="23">
        <f>'Рейтинговая таблица организаций'!AB260</f>
        <v>100</v>
      </c>
      <c r="I258" s="27">
        <f>'Рейтинговая таблица организаций'!AC260</f>
        <v>100</v>
      </c>
      <c r="J258" s="23">
        <f>'Рейтинговая таблица организаций'!AH260</f>
        <v>0</v>
      </c>
      <c r="K258" s="24">
        <f>'Рейтинговая таблица организаций'!AI260</f>
        <v>80</v>
      </c>
      <c r="L258" s="24">
        <f>'Рейтинговая таблица организаций'!AJ260</f>
        <v>100</v>
      </c>
      <c r="M258" s="27">
        <f>'Рейтинговая таблица организаций'!AK260</f>
        <v>62</v>
      </c>
      <c r="N258" s="23">
        <f>'Рейтинговая таблица организаций'!AR260</f>
        <v>100</v>
      </c>
      <c r="O258" s="23">
        <f>'Рейтинговая таблица организаций'!AS260</f>
        <v>100</v>
      </c>
      <c r="P258" s="23">
        <f>'Рейтинговая таблица организаций'!AT260</f>
        <v>100</v>
      </c>
      <c r="Q258" s="27">
        <f>'Рейтинговая таблица организаций'!AU260</f>
        <v>100</v>
      </c>
      <c r="R258" s="23">
        <f>'Рейтинговая таблица организаций'!BB260</f>
        <v>100</v>
      </c>
      <c r="S258" s="23">
        <f>'Рейтинговая таблица организаций'!BC260</f>
        <v>100</v>
      </c>
      <c r="T258" s="23">
        <f>'Рейтинговая таблица организаций'!BD260</f>
        <v>100</v>
      </c>
      <c r="U258" s="27">
        <f>'Рейтинговая таблица организаций'!BE260</f>
        <v>100</v>
      </c>
      <c r="V258" s="28">
        <f>'Рейтинговая таблица организаций'!BF260</f>
        <v>91.92</v>
      </c>
    </row>
    <row r="259" spans="1:22">
      <c r="A259" s="25">
        <f>'бланки '!D263</f>
        <v>259</v>
      </c>
      <c r="B259" s="25" t="str">
        <f>'Рейтинговая таблица организаций'!B261</f>
        <v>Муниципальное бюджетное общеобразовательное учреждение «Крутовская основная общеобразовательная школа» Колпнянского района Орловской области</v>
      </c>
      <c r="C259" s="23">
        <f>'Рейтинговая таблица организаций'!Q261</f>
        <v>96</v>
      </c>
      <c r="D259" s="23">
        <f>'Рейтинговая таблица организаций'!R261</f>
        <v>100</v>
      </c>
      <c r="E259" s="23">
        <f>'Рейтинговая таблица организаций'!S261</f>
        <v>96</v>
      </c>
      <c r="F259" s="27">
        <f>'Рейтинговая таблица организаций'!T261</f>
        <v>97.2</v>
      </c>
      <c r="G259" s="23">
        <f>'Рейтинговая таблица организаций'!Z261</f>
        <v>100</v>
      </c>
      <c r="H259" s="23">
        <f>'Рейтинговая таблица организаций'!AB261</f>
        <v>100</v>
      </c>
      <c r="I259" s="27">
        <f>'Рейтинговая таблица организаций'!AC261</f>
        <v>100</v>
      </c>
      <c r="J259" s="23">
        <f>'Рейтинговая таблица организаций'!AH261</f>
        <v>20</v>
      </c>
      <c r="K259" s="24">
        <f>'Рейтинговая таблица организаций'!AI261</f>
        <v>80</v>
      </c>
      <c r="L259" s="24">
        <f>'Рейтинговая таблица организаций'!AJ261</f>
        <v>100</v>
      </c>
      <c r="M259" s="27">
        <f>'Рейтинговая таблица организаций'!AK261</f>
        <v>68</v>
      </c>
      <c r="N259" s="23">
        <f>'Рейтинговая таблица организаций'!AR261</f>
        <v>97</v>
      </c>
      <c r="O259" s="23">
        <f>'Рейтинговая таблица организаций'!AS261</f>
        <v>100</v>
      </c>
      <c r="P259" s="23">
        <f>'Рейтинговая таблица организаций'!AT261</f>
        <v>100</v>
      </c>
      <c r="Q259" s="27">
        <f>'Рейтинговая таблица организаций'!AU261</f>
        <v>98.8</v>
      </c>
      <c r="R259" s="23">
        <f>'Рейтинговая таблица организаций'!BB261</f>
        <v>100</v>
      </c>
      <c r="S259" s="23">
        <f>'Рейтинговая таблица организаций'!BC261</f>
        <v>100</v>
      </c>
      <c r="T259" s="23">
        <f>'Рейтинговая таблица организаций'!BD261</f>
        <v>100</v>
      </c>
      <c r="U259" s="27">
        <f>'Рейтинговая таблица организаций'!BE261</f>
        <v>100</v>
      </c>
      <c r="V259" s="28">
        <f>'Рейтинговая таблица организаций'!BF261</f>
        <v>92.8</v>
      </c>
    </row>
    <row r="260" spans="1:22">
      <c r="A260" s="25">
        <f>'бланки '!D264</f>
        <v>260</v>
      </c>
      <c r="B260" s="25" t="str">
        <f>'Рейтинговая таблица организаций'!B262</f>
        <v>Муниципальное бюджетное общеобразовательное учреждение «Яковская средняя общеобразовательная школа» Колпнянского района Орловской области</v>
      </c>
      <c r="C260" s="23">
        <f>'Рейтинговая таблица организаций'!Q262</f>
        <v>100</v>
      </c>
      <c r="D260" s="23">
        <f>'Рейтинговая таблица организаций'!R262</f>
        <v>100</v>
      </c>
      <c r="E260" s="23">
        <f>'Рейтинговая таблица организаций'!S262</f>
        <v>100</v>
      </c>
      <c r="F260" s="27">
        <f>'Рейтинговая таблица организаций'!T262</f>
        <v>100</v>
      </c>
      <c r="G260" s="23">
        <f>'Рейтинговая таблица организаций'!Z262</f>
        <v>100</v>
      </c>
      <c r="H260" s="23">
        <f>'Рейтинговая таблица организаций'!AB262</f>
        <v>96</v>
      </c>
      <c r="I260" s="27">
        <f>'Рейтинговая таблица организаций'!AC262</f>
        <v>98</v>
      </c>
      <c r="J260" s="23">
        <f>'Рейтинговая таблица организаций'!AH262</f>
        <v>0</v>
      </c>
      <c r="K260" s="24">
        <f>'Рейтинговая таблица организаций'!AI262</f>
        <v>40</v>
      </c>
      <c r="L260" s="24">
        <f>'Рейтинговая таблица организаций'!AJ262</f>
        <v>100</v>
      </c>
      <c r="M260" s="27">
        <f>'Рейтинговая таблица организаций'!AK262</f>
        <v>46</v>
      </c>
      <c r="N260" s="23">
        <f>'Рейтинговая таблица организаций'!AR262</f>
        <v>100</v>
      </c>
      <c r="O260" s="23">
        <f>'Рейтинговая таблица организаций'!AS262</f>
        <v>100</v>
      </c>
      <c r="P260" s="23">
        <f>'Рейтинговая таблица организаций'!AT262</f>
        <v>100</v>
      </c>
      <c r="Q260" s="27">
        <f>'Рейтинговая таблица организаций'!AU262</f>
        <v>100</v>
      </c>
      <c r="R260" s="23">
        <f>'Рейтинговая таблица организаций'!BB262</f>
        <v>96</v>
      </c>
      <c r="S260" s="23">
        <f>'Рейтинговая таблица организаций'!BC262</f>
        <v>96</v>
      </c>
      <c r="T260" s="23">
        <f>'Рейтинговая таблица организаций'!BD262</f>
        <v>100</v>
      </c>
      <c r="U260" s="27">
        <f>'Рейтинговая таблица организаций'!BE262</f>
        <v>98</v>
      </c>
      <c r="V260" s="28">
        <f>'Рейтинговая таблица организаций'!BF262</f>
        <v>88.4</v>
      </c>
    </row>
    <row r="261" spans="1:22">
      <c r="A261" s="25">
        <f>'бланки '!D265</f>
        <v>261</v>
      </c>
      <c r="B261" s="25" t="str">
        <f>'Рейтинговая таблица организаций'!B263</f>
        <v>Муниципальное бюджетное общеобразовательное учреждение «Дровосеченская средняя общеобразовательная школа» Колпнянского района Орловской области</v>
      </c>
      <c r="C261" s="23">
        <f>'Рейтинговая таблица организаций'!Q263</f>
        <v>89</v>
      </c>
      <c r="D261" s="23">
        <f>'Рейтинговая таблица организаций'!R263</f>
        <v>100</v>
      </c>
      <c r="E261" s="23">
        <f>'Рейтинговая таблица организаций'!S263</f>
        <v>100</v>
      </c>
      <c r="F261" s="27">
        <f>'Рейтинговая таблица организаций'!T263</f>
        <v>96.7</v>
      </c>
      <c r="G261" s="23">
        <f>'Рейтинговая таблица организаций'!Z263</f>
        <v>100</v>
      </c>
      <c r="H261" s="23">
        <f>'Рейтинговая таблица организаций'!AB263</f>
        <v>100</v>
      </c>
      <c r="I261" s="27">
        <f>'Рейтинговая таблица организаций'!AC263</f>
        <v>100</v>
      </c>
      <c r="J261" s="23">
        <f>'Рейтинговая таблица организаций'!AH263</f>
        <v>0</v>
      </c>
      <c r="K261" s="24">
        <f>'Рейтинговая таблица организаций'!AI263</f>
        <v>60</v>
      </c>
      <c r="L261" s="24">
        <f>'Рейтинговая таблица организаций'!AJ263</f>
        <v>100</v>
      </c>
      <c r="M261" s="27">
        <f>'Рейтинговая таблица организаций'!AK263</f>
        <v>54</v>
      </c>
      <c r="N261" s="23">
        <f>'Рейтинговая таблица организаций'!AR263</f>
        <v>100</v>
      </c>
      <c r="O261" s="23">
        <f>'Рейтинговая таблица организаций'!AS263</f>
        <v>100</v>
      </c>
      <c r="P261" s="23">
        <f>'Рейтинговая таблица организаций'!AT263</f>
        <v>100</v>
      </c>
      <c r="Q261" s="27">
        <f>'Рейтинговая таблица организаций'!AU263</f>
        <v>100</v>
      </c>
      <c r="R261" s="23">
        <f>'Рейтинговая таблица организаций'!BB263</f>
        <v>100</v>
      </c>
      <c r="S261" s="23">
        <f>'Рейтинговая таблица организаций'!BC263</f>
        <v>100</v>
      </c>
      <c r="T261" s="23">
        <f>'Рейтинговая таблица организаций'!BD263</f>
        <v>100</v>
      </c>
      <c r="U261" s="27">
        <f>'Рейтинговая таблица организаций'!BE263</f>
        <v>100</v>
      </c>
      <c r="V261" s="28">
        <f>'Рейтинговая таблица организаций'!BF263</f>
        <v>90.14</v>
      </c>
    </row>
    <row r="262" spans="1:22">
      <c r="A262" s="25">
        <f>'бланки '!D266</f>
        <v>262</v>
      </c>
      <c r="B262" s="25" t="str">
        <f>'Рейтинговая таблица организаций'!B264</f>
        <v>Муниципальное бюджетное общеобразовательное учреждение «Отрадинская средняя общеобразовательная школа» Мценского района Орловской области</v>
      </c>
      <c r="C262" s="23">
        <f>'Рейтинговая таблица организаций'!Q264</f>
        <v>95</v>
      </c>
      <c r="D262" s="23">
        <f>'Рейтинговая таблица организаций'!R264</f>
        <v>90</v>
      </c>
      <c r="E262" s="23">
        <f>'Рейтинговая таблица организаций'!S264</f>
        <v>98</v>
      </c>
      <c r="F262" s="27">
        <f>'Рейтинговая таблица организаций'!T264</f>
        <v>94.7</v>
      </c>
      <c r="G262" s="23">
        <f>'Рейтинговая таблица организаций'!Z264</f>
        <v>100</v>
      </c>
      <c r="H262" s="23">
        <f>'Рейтинговая таблица организаций'!AB264</f>
        <v>100</v>
      </c>
      <c r="I262" s="27">
        <f>'Рейтинговая таблица организаций'!AC264</f>
        <v>100</v>
      </c>
      <c r="J262" s="23">
        <f>'Рейтинговая таблица организаций'!AH264</f>
        <v>40</v>
      </c>
      <c r="K262" s="24">
        <f>'Рейтинговая таблица организаций'!AI264</f>
        <v>40</v>
      </c>
      <c r="L262" s="24">
        <f>'Рейтинговая таблица организаций'!AJ264</f>
        <v>84</v>
      </c>
      <c r="M262" s="27">
        <f>'Рейтинговая таблица организаций'!AK264</f>
        <v>53.2</v>
      </c>
      <c r="N262" s="23">
        <f>'Рейтинговая таблица организаций'!AR264</f>
        <v>99</v>
      </c>
      <c r="O262" s="23">
        <f>'Рейтинговая таблица организаций'!AS264</f>
        <v>100</v>
      </c>
      <c r="P262" s="23">
        <f>'Рейтинговая таблица организаций'!AT264</f>
        <v>99</v>
      </c>
      <c r="Q262" s="27">
        <f>'Рейтинговая таблица организаций'!AU264</f>
        <v>99.4</v>
      </c>
      <c r="R262" s="23">
        <f>'Рейтинговая таблица организаций'!BB264</f>
        <v>99</v>
      </c>
      <c r="S262" s="23">
        <f>'Рейтинговая таблица организаций'!BC264</f>
        <v>97</v>
      </c>
      <c r="T262" s="23">
        <f>'Рейтинговая таблица организаций'!BD264</f>
        <v>97</v>
      </c>
      <c r="U262" s="27">
        <f>'Рейтинговая таблица организаций'!BE264</f>
        <v>97.6</v>
      </c>
      <c r="V262" s="28">
        <f>'Рейтинговая таблица организаций'!BF264</f>
        <v>88.97999999999999</v>
      </c>
    </row>
    <row r="263" spans="1:22">
      <c r="A263" s="25">
        <f>'бланки '!D267</f>
        <v>263</v>
      </c>
      <c r="B263" s="25" t="str">
        <f>'Рейтинговая таблица организаций'!B265</f>
        <v>Муниципальное бюджетное общеобразовательное учреждение «Спасско-Лутовиновская средняя общеобразовательная школа имени И. С. Тургенева» Мценского района Орловской области</v>
      </c>
      <c r="C263" s="23">
        <f>'Рейтинговая таблица организаций'!Q265</f>
        <v>97</v>
      </c>
      <c r="D263" s="23">
        <f>'Рейтинговая таблица организаций'!R265</f>
        <v>90</v>
      </c>
      <c r="E263" s="23">
        <f>'Рейтинговая таблица организаций'!S265</f>
        <v>96</v>
      </c>
      <c r="F263" s="27">
        <f>'Рейтинговая таблица организаций'!T265</f>
        <v>94.5</v>
      </c>
      <c r="G263" s="23">
        <f>'Рейтинговая таблица организаций'!Z265</f>
        <v>100</v>
      </c>
      <c r="H263" s="23">
        <f>'Рейтинговая таблица организаций'!AB265</f>
        <v>100</v>
      </c>
      <c r="I263" s="27">
        <f>'Рейтинговая таблица организаций'!AC265</f>
        <v>100</v>
      </c>
      <c r="J263" s="23">
        <f>'Рейтинговая таблица организаций'!AH265</f>
        <v>40</v>
      </c>
      <c r="K263" s="24">
        <f>'Рейтинговая таблица организаций'!AI265</f>
        <v>60</v>
      </c>
      <c r="L263" s="24">
        <f>'Рейтинговая таблица организаций'!AJ265</f>
        <v>87</v>
      </c>
      <c r="M263" s="27">
        <f>'Рейтинговая таблица организаций'!AK265</f>
        <v>62.1</v>
      </c>
      <c r="N263" s="23">
        <f>'Рейтинговая таблица организаций'!AR265</f>
        <v>99</v>
      </c>
      <c r="O263" s="23">
        <f>'Рейтинговая таблица организаций'!AS265</f>
        <v>98</v>
      </c>
      <c r="P263" s="23">
        <f>'Рейтинговая таблица организаций'!AT265</f>
        <v>99</v>
      </c>
      <c r="Q263" s="27">
        <f>'Рейтинговая таблица организаций'!AU265</f>
        <v>98.6</v>
      </c>
      <c r="R263" s="23">
        <f>'Рейтинговая таблица организаций'!BB265</f>
        <v>100</v>
      </c>
      <c r="S263" s="23">
        <f>'Рейтинговая таблица организаций'!BC265</f>
        <v>100</v>
      </c>
      <c r="T263" s="23">
        <f>'Рейтинговая таблица организаций'!BD265</f>
        <v>99</v>
      </c>
      <c r="U263" s="27">
        <f>'Рейтинговая таблица организаций'!BE265</f>
        <v>99.5</v>
      </c>
      <c r="V263" s="28">
        <f>'Рейтинговая таблица организаций'!BF265</f>
        <v>90.940000000000012</v>
      </c>
    </row>
    <row r="264" spans="1:22">
      <c r="A264" s="25">
        <f>'бланки '!D268</f>
        <v>264</v>
      </c>
      <c r="B264" s="25" t="str">
        <f>'Рейтинговая таблица организаций'!B266</f>
        <v>Муниципальное бюджетное общеобразовательное учреждение «Алябьевская средняя общеобразовательная школа» Мценского района Орловской области</v>
      </c>
      <c r="C264" s="23">
        <f>'Рейтинговая таблица организаций'!Q266</f>
        <v>87</v>
      </c>
      <c r="D264" s="23">
        <f>'Рейтинговая таблица организаций'!R266</f>
        <v>100</v>
      </c>
      <c r="E264" s="23">
        <f>'Рейтинговая таблица организаций'!S266</f>
        <v>100</v>
      </c>
      <c r="F264" s="27">
        <f>'Рейтинговая таблица организаций'!T266</f>
        <v>96.1</v>
      </c>
      <c r="G264" s="23">
        <f>'Рейтинговая таблица организаций'!Z266</f>
        <v>100</v>
      </c>
      <c r="H264" s="23">
        <f>'Рейтинговая таблица организаций'!AB266</f>
        <v>100</v>
      </c>
      <c r="I264" s="27">
        <f>'Рейтинговая таблица организаций'!AC266</f>
        <v>100</v>
      </c>
      <c r="J264" s="23">
        <f>'Рейтинговая таблица организаций'!AH266</f>
        <v>0</v>
      </c>
      <c r="K264" s="24">
        <f>'Рейтинговая таблица организаций'!AI266</f>
        <v>60</v>
      </c>
      <c r="L264" s="24">
        <f>'Рейтинговая таблица организаций'!AJ266</f>
        <v>100</v>
      </c>
      <c r="M264" s="27">
        <f>'Рейтинговая таблица организаций'!AK266</f>
        <v>54</v>
      </c>
      <c r="N264" s="23">
        <f>'Рейтинговая таблица организаций'!AR266</f>
        <v>100</v>
      </c>
      <c r="O264" s="23">
        <f>'Рейтинговая таблица организаций'!AS266</f>
        <v>100</v>
      </c>
      <c r="P264" s="23">
        <f>'Рейтинговая таблица организаций'!AT266</f>
        <v>100</v>
      </c>
      <c r="Q264" s="27">
        <f>'Рейтинговая таблица организаций'!AU266</f>
        <v>100</v>
      </c>
      <c r="R264" s="23">
        <f>'Рейтинговая таблица организаций'!BB266</f>
        <v>100</v>
      </c>
      <c r="S264" s="23">
        <f>'Рейтинговая таблица организаций'!BC266</f>
        <v>100</v>
      </c>
      <c r="T264" s="23">
        <f>'Рейтинговая таблица организаций'!BD266</f>
        <v>100</v>
      </c>
      <c r="U264" s="27">
        <f>'Рейтинговая таблица организаций'!BE266</f>
        <v>100</v>
      </c>
      <c r="V264" s="28">
        <f>'Рейтинговая таблица организаций'!BF266</f>
        <v>90.02000000000001</v>
      </c>
    </row>
    <row r="265" spans="1:22">
      <c r="A265" s="25">
        <f>'бланки '!D269</f>
        <v>265</v>
      </c>
      <c r="B265" s="25" t="str">
        <f>'Рейтинговая таблица организаций'!B267</f>
        <v>Муниципальное бюджетное общеобразовательное учреждение «Тельченская средняя общеобразовательная школа» Мценского района Орловской области</v>
      </c>
      <c r="C265" s="23">
        <f>'Рейтинговая таблица организаций'!Q267</f>
        <v>95</v>
      </c>
      <c r="D265" s="23">
        <f>'Рейтинговая таблица организаций'!R267</f>
        <v>100</v>
      </c>
      <c r="E265" s="23">
        <f>'Рейтинговая таблица организаций'!S267</f>
        <v>98</v>
      </c>
      <c r="F265" s="27">
        <f>'Рейтинговая таблица организаций'!T267</f>
        <v>97.7</v>
      </c>
      <c r="G265" s="23">
        <f>'Рейтинговая таблица организаций'!Z267</f>
        <v>100</v>
      </c>
      <c r="H265" s="23">
        <f>'Рейтинговая таблица организаций'!AB267</f>
        <v>97</v>
      </c>
      <c r="I265" s="27">
        <f>'Рейтинговая таблица организаций'!AC267</f>
        <v>98.5</v>
      </c>
      <c r="J265" s="23">
        <f>'Рейтинговая таблица организаций'!AH267</f>
        <v>0</v>
      </c>
      <c r="K265" s="24">
        <f>'Рейтинговая таблица организаций'!AI267</f>
        <v>40</v>
      </c>
      <c r="L265" s="24">
        <f>'Рейтинговая таблица организаций'!AJ267</f>
        <v>88</v>
      </c>
      <c r="M265" s="27">
        <f>'Рейтинговая таблица организаций'!AK267</f>
        <v>42.4</v>
      </c>
      <c r="N265" s="23">
        <f>'Рейтинговая таблица организаций'!AR267</f>
        <v>99</v>
      </c>
      <c r="O265" s="23">
        <f>'Рейтинговая таблица организаций'!AS267</f>
        <v>99</v>
      </c>
      <c r="P265" s="23">
        <f>'Рейтинговая таблица организаций'!AT267</f>
        <v>98</v>
      </c>
      <c r="Q265" s="27">
        <f>'Рейтинговая таблица организаций'!AU267</f>
        <v>98.8</v>
      </c>
      <c r="R265" s="23">
        <f>'Рейтинговая таблица организаций'!BB267</f>
        <v>97</v>
      </c>
      <c r="S265" s="23">
        <f>'Рейтинговая таблица организаций'!BC267</f>
        <v>96</v>
      </c>
      <c r="T265" s="23">
        <f>'Рейтинговая таблица организаций'!BD267</f>
        <v>99</v>
      </c>
      <c r="U265" s="27">
        <f>'Рейтинговая таблица организаций'!BE267</f>
        <v>97.8</v>
      </c>
      <c r="V265" s="28">
        <f>'Рейтинговая таблица организаций'!BF267</f>
        <v>87.039999999999992</v>
      </c>
    </row>
    <row r="266" spans="1:22">
      <c r="A266" s="25">
        <f>'бланки '!D270</f>
        <v>266</v>
      </c>
      <c r="B266" s="25" t="str">
        <f>'Рейтинговая таблица организаций'!B268</f>
        <v>Муниципальное бюджетное общеобразовательное учреждение «Жилинская средняя общеобразовательная школа» Мценского района Орловской области</v>
      </c>
      <c r="C266" s="23">
        <f>'Рейтинговая таблица организаций'!Q268</f>
        <v>96</v>
      </c>
      <c r="D266" s="23">
        <f>'Рейтинговая таблица организаций'!R268</f>
        <v>100</v>
      </c>
      <c r="E266" s="23">
        <f>'Рейтинговая таблица организаций'!S268</f>
        <v>96</v>
      </c>
      <c r="F266" s="27">
        <f>'Рейтинговая таблица организаций'!T268</f>
        <v>97.2</v>
      </c>
      <c r="G266" s="23">
        <f>'Рейтинговая таблица организаций'!Z268</f>
        <v>100</v>
      </c>
      <c r="H266" s="23">
        <f>'Рейтинговая таблица организаций'!AB268</f>
        <v>100</v>
      </c>
      <c r="I266" s="27">
        <f>'Рейтинговая таблица организаций'!AC268</f>
        <v>100</v>
      </c>
      <c r="J266" s="23">
        <f>'Рейтинговая таблица организаций'!AH268</f>
        <v>20</v>
      </c>
      <c r="K266" s="24">
        <f>'Рейтинговая таблица организаций'!AI268</f>
        <v>60</v>
      </c>
      <c r="L266" s="24">
        <f>'Рейтинговая таблица организаций'!AJ268</f>
        <v>97</v>
      </c>
      <c r="M266" s="27">
        <f>'Рейтинговая таблица организаций'!AK268</f>
        <v>59.1</v>
      </c>
      <c r="N266" s="23">
        <f>'Рейтинговая таблица организаций'!AR268</f>
        <v>100</v>
      </c>
      <c r="O266" s="23">
        <f>'Рейтинговая таблица организаций'!AS268</f>
        <v>100</v>
      </c>
      <c r="P266" s="23">
        <f>'Рейтинговая таблица организаций'!AT268</f>
        <v>100</v>
      </c>
      <c r="Q266" s="27">
        <f>'Рейтинговая таблица организаций'!AU268</f>
        <v>100</v>
      </c>
      <c r="R266" s="23">
        <f>'Рейтинговая таблица организаций'!BB268</f>
        <v>98</v>
      </c>
      <c r="S266" s="23">
        <f>'Рейтинговая таблица организаций'!BC268</f>
        <v>96</v>
      </c>
      <c r="T266" s="23">
        <f>'Рейтинговая таблица организаций'!BD268</f>
        <v>98</v>
      </c>
      <c r="U266" s="27">
        <f>'Рейтинговая таблица организаций'!BE268</f>
        <v>97.6</v>
      </c>
      <c r="V266" s="28">
        <f>'Рейтинговая таблица организаций'!BF268</f>
        <v>90.78</v>
      </c>
    </row>
    <row r="267" spans="1:22">
      <c r="A267" s="25">
        <f>'бланки '!D271</f>
        <v>267</v>
      </c>
      <c r="B267" s="25" t="str">
        <f>'Рейтинговая таблица организаций'!B269</f>
        <v>Муниципальное бюджетное общеобразовательное учреждение «Протасовская средняя общеобразовательная школа имени И.А. Новикова"» Мценского района Орловской области</v>
      </c>
      <c r="C267" s="23">
        <f>'Рейтинговая таблица организаций'!Q269</f>
        <v>96</v>
      </c>
      <c r="D267" s="23">
        <f>'Рейтинговая таблица организаций'!R269</f>
        <v>100</v>
      </c>
      <c r="E267" s="23">
        <f>'Рейтинговая таблица организаций'!S269</f>
        <v>100</v>
      </c>
      <c r="F267" s="27">
        <f>'Рейтинговая таблица организаций'!T269</f>
        <v>98.8</v>
      </c>
      <c r="G267" s="23">
        <f>'Рейтинговая таблица организаций'!Z269</f>
        <v>100</v>
      </c>
      <c r="H267" s="23">
        <f>'Рейтинговая таблица организаций'!AB269</f>
        <v>98</v>
      </c>
      <c r="I267" s="27">
        <f>'Рейтинговая таблица организаций'!AC269</f>
        <v>99</v>
      </c>
      <c r="J267" s="23">
        <f>'Рейтинговая таблица организаций'!AH269</f>
        <v>20</v>
      </c>
      <c r="K267" s="24">
        <f>'Рейтинговая таблица организаций'!AI269</f>
        <v>60</v>
      </c>
      <c r="L267" s="24">
        <f>'Рейтинговая таблица организаций'!AJ269</f>
        <v>97</v>
      </c>
      <c r="M267" s="27">
        <f>'Рейтинговая таблица организаций'!AK269</f>
        <v>59.1</v>
      </c>
      <c r="N267" s="23">
        <f>'Рейтинговая таблица организаций'!AR269</f>
        <v>100</v>
      </c>
      <c r="O267" s="23">
        <f>'Рейтинговая таблица организаций'!AS269</f>
        <v>100</v>
      </c>
      <c r="P267" s="23">
        <f>'Рейтинговая таблица организаций'!AT269</f>
        <v>100</v>
      </c>
      <c r="Q267" s="27">
        <f>'Рейтинговая таблица организаций'!AU269</f>
        <v>100</v>
      </c>
      <c r="R267" s="23">
        <f>'Рейтинговая таблица организаций'!BB269</f>
        <v>100</v>
      </c>
      <c r="S267" s="23">
        <f>'Рейтинговая таблица организаций'!BC269</f>
        <v>100</v>
      </c>
      <c r="T267" s="23">
        <f>'Рейтинговая таблица организаций'!BD269</f>
        <v>100</v>
      </c>
      <c r="U267" s="27">
        <f>'Рейтинговая таблица организаций'!BE269</f>
        <v>100</v>
      </c>
      <c r="V267" s="28">
        <f>'Рейтинговая таблица организаций'!BF269</f>
        <v>91.38000000000001</v>
      </c>
    </row>
    <row r="268" spans="1:22">
      <c r="A268" s="25">
        <f>'бланки '!D272</f>
        <v>268</v>
      </c>
      <c r="B268" s="25" t="str">
        <f>'Рейтинговая таблица организаций'!B270</f>
        <v>Муниципальное бюджетное общеобразовательное учреждение «Черемошенская основная общеобразовательная школа» Мценского района Орловской области</v>
      </c>
      <c r="C268" s="23">
        <f>'Рейтинговая таблица организаций'!Q270</f>
        <v>99</v>
      </c>
      <c r="D268" s="23">
        <f>'Рейтинговая таблица организаций'!R270</f>
        <v>100</v>
      </c>
      <c r="E268" s="23">
        <f>'Рейтинговая таблица организаций'!S270</f>
        <v>100</v>
      </c>
      <c r="F268" s="27">
        <f>'Рейтинговая таблица организаций'!T270</f>
        <v>99.7</v>
      </c>
      <c r="G268" s="23">
        <f>'Рейтинговая таблица организаций'!Z270</f>
        <v>100</v>
      </c>
      <c r="H268" s="23">
        <f>'Рейтинговая таблица организаций'!AB270</f>
        <v>100</v>
      </c>
      <c r="I268" s="27">
        <f>'Рейтинговая таблица организаций'!AC270</f>
        <v>100</v>
      </c>
      <c r="J268" s="23">
        <f>'Рейтинговая таблица организаций'!AH270</f>
        <v>0</v>
      </c>
      <c r="K268" s="24">
        <f>'Рейтинговая таблица организаций'!AI270</f>
        <v>60</v>
      </c>
      <c r="L268" s="24">
        <f>'Рейтинговая таблица организаций'!AJ270</f>
        <v>100</v>
      </c>
      <c r="M268" s="27">
        <f>'Рейтинговая таблица организаций'!AK270</f>
        <v>54</v>
      </c>
      <c r="N268" s="23">
        <f>'Рейтинговая таблица организаций'!AR270</f>
        <v>100</v>
      </c>
      <c r="O268" s="23">
        <f>'Рейтинговая таблица организаций'!AS270</f>
        <v>100</v>
      </c>
      <c r="P268" s="23">
        <f>'Рейтинговая таблица организаций'!AT270</f>
        <v>100</v>
      </c>
      <c r="Q268" s="27">
        <f>'Рейтинговая таблица организаций'!AU270</f>
        <v>100</v>
      </c>
      <c r="R268" s="23">
        <f>'Рейтинговая таблица организаций'!BB270</f>
        <v>100</v>
      </c>
      <c r="S268" s="23">
        <f>'Рейтинговая таблица организаций'!BC270</f>
        <v>100</v>
      </c>
      <c r="T268" s="23">
        <f>'Рейтинговая таблица организаций'!BD270</f>
        <v>100</v>
      </c>
      <c r="U268" s="27">
        <f>'Рейтинговая таблица организаций'!BE270</f>
        <v>100</v>
      </c>
      <c r="V268" s="28">
        <f>'Рейтинговая таблица организаций'!BF270</f>
        <v>90.74</v>
      </c>
    </row>
    <row r="269" spans="1:22">
      <c r="A269" s="25">
        <f>'бланки '!D273</f>
        <v>269</v>
      </c>
      <c r="B269" s="25" t="str">
        <f>'Рейтинговая таблица организаций'!B271</f>
        <v>Муниципальное бюджетное общеобразовательное учреждение «Аникановская основная общеобразовательная школа» Мценского района Орловской области</v>
      </c>
      <c r="C269" s="23">
        <f>'Рейтинговая таблица организаций'!Q271</f>
        <v>93</v>
      </c>
      <c r="D269" s="23">
        <f>'Рейтинговая таблица организаций'!R271</f>
        <v>90</v>
      </c>
      <c r="E269" s="23">
        <f>'Рейтинговая таблица организаций'!S271</f>
        <v>100</v>
      </c>
      <c r="F269" s="27">
        <f>'Рейтинговая таблица организаций'!T271</f>
        <v>94.9</v>
      </c>
      <c r="G269" s="23">
        <f>'Рейтинговая таблица организаций'!Z271</f>
        <v>100</v>
      </c>
      <c r="H269" s="23">
        <f>'Рейтинговая таблица организаций'!AB271</f>
        <v>100</v>
      </c>
      <c r="I269" s="27">
        <f>'Рейтинговая таблица организаций'!AC271</f>
        <v>100</v>
      </c>
      <c r="J269" s="23">
        <f>'Рейтинговая таблица организаций'!AH271</f>
        <v>20</v>
      </c>
      <c r="K269" s="24">
        <f>'Рейтинговая таблица организаций'!AI271</f>
        <v>60</v>
      </c>
      <c r="L269" s="24">
        <f>'Рейтинговая таблица организаций'!AJ271</f>
        <v>100</v>
      </c>
      <c r="M269" s="27">
        <f>'Рейтинговая таблица организаций'!AK271</f>
        <v>60</v>
      </c>
      <c r="N269" s="23">
        <f>'Рейтинговая таблица организаций'!AR271</f>
        <v>100</v>
      </c>
      <c r="O269" s="23">
        <f>'Рейтинговая таблица организаций'!AS271</f>
        <v>100</v>
      </c>
      <c r="P269" s="23">
        <f>'Рейтинговая таблица организаций'!AT271</f>
        <v>100</v>
      </c>
      <c r="Q269" s="27">
        <f>'Рейтинговая таблица организаций'!AU271</f>
        <v>100</v>
      </c>
      <c r="R269" s="23">
        <f>'Рейтинговая таблица организаций'!BB271</f>
        <v>100</v>
      </c>
      <c r="S269" s="23">
        <f>'Рейтинговая таблица организаций'!BC271</f>
        <v>100</v>
      </c>
      <c r="T269" s="23">
        <f>'Рейтинговая таблица организаций'!BD271</f>
        <v>100</v>
      </c>
      <c r="U269" s="27">
        <f>'Рейтинговая таблица организаций'!BE271</f>
        <v>100</v>
      </c>
      <c r="V269" s="28">
        <f>'Рейтинговая таблица организаций'!BF271</f>
        <v>90.97999999999999</v>
      </c>
    </row>
    <row r="270" spans="1:22">
      <c r="A270" s="25">
        <f>'бланки '!D274</f>
        <v>271</v>
      </c>
      <c r="B270" s="25" t="str">
        <f>'Рейтинговая таблица организаций'!B272</f>
        <v>Муниципальное бюджетное общеобразовательное учреждение «Подбелевская средняя общеобразовательная школа» Мценского района Орловской области</v>
      </c>
      <c r="C270" s="23">
        <f>'Рейтинговая таблица организаций'!Q272</f>
        <v>82</v>
      </c>
      <c r="D270" s="23">
        <f>'Рейтинговая таблица организаций'!R272</f>
        <v>100</v>
      </c>
      <c r="E270" s="23">
        <f>'Рейтинговая таблица организаций'!S272</f>
        <v>97</v>
      </c>
      <c r="F270" s="27">
        <f>'Рейтинговая таблица организаций'!T272</f>
        <v>93.4</v>
      </c>
      <c r="G270" s="23">
        <f>'Рейтинговая таблица организаций'!Z272</f>
        <v>100</v>
      </c>
      <c r="H270" s="23">
        <f>'Рейтинговая таблица организаций'!AB272</f>
        <v>100</v>
      </c>
      <c r="I270" s="27">
        <f>'Рейтинговая таблица организаций'!AC272</f>
        <v>100</v>
      </c>
      <c r="J270" s="23">
        <f>'Рейтинговая таблица организаций'!AH272</f>
        <v>40</v>
      </c>
      <c r="K270" s="24">
        <f>'Рейтинговая таблица организаций'!AI272</f>
        <v>60</v>
      </c>
      <c r="L270" s="24">
        <f>'Рейтинговая таблица организаций'!AJ272</f>
        <v>100</v>
      </c>
      <c r="M270" s="27">
        <f>'Рейтинговая таблица организаций'!AK272</f>
        <v>66</v>
      </c>
      <c r="N270" s="23">
        <f>'Рейтинговая таблица организаций'!AR272</f>
        <v>100</v>
      </c>
      <c r="O270" s="23">
        <f>'Рейтинговая таблица организаций'!AS272</f>
        <v>97</v>
      </c>
      <c r="P270" s="23">
        <f>'Рейтинговая таблица организаций'!AT272</f>
        <v>97</v>
      </c>
      <c r="Q270" s="27">
        <f>'Рейтинговая таблица организаций'!AU272</f>
        <v>98.2</v>
      </c>
      <c r="R270" s="23">
        <f>'Рейтинговая таблица организаций'!BB272</f>
        <v>100</v>
      </c>
      <c r="S270" s="23">
        <f>'Рейтинговая таблица организаций'!BC272</f>
        <v>100</v>
      </c>
      <c r="T270" s="23">
        <f>'Рейтинговая таблица организаций'!BD272</f>
        <v>100</v>
      </c>
      <c r="U270" s="27">
        <f>'Рейтинговая таблица организаций'!BE272</f>
        <v>100</v>
      </c>
      <c r="V270" s="28">
        <f>'Рейтинговая таблица организаций'!BF272</f>
        <v>91.52</v>
      </c>
    </row>
    <row r="271" spans="1:22">
      <c r="A271" s="25">
        <f>'бланки '!D275</f>
        <v>272</v>
      </c>
      <c r="B271" s="25" t="str">
        <f>'Рейтинговая таблица организаций'!B273</f>
        <v>Муниципальное бюджетное общеобразовательное учреждение «Башкатовская средняя общеобразовательная школа» Мценского района Орловской области</v>
      </c>
      <c r="C271" s="23">
        <f>'Рейтинговая таблица организаций'!Q273</f>
        <v>86</v>
      </c>
      <c r="D271" s="23">
        <f>'Рейтинговая таблица организаций'!R273</f>
        <v>100</v>
      </c>
      <c r="E271" s="23">
        <f>'Рейтинговая таблица организаций'!S273</f>
        <v>100</v>
      </c>
      <c r="F271" s="27">
        <f>'Рейтинговая таблица организаций'!T273</f>
        <v>95.8</v>
      </c>
      <c r="G271" s="23">
        <f>'Рейтинговая таблица организаций'!Z273</f>
        <v>100</v>
      </c>
      <c r="H271" s="23">
        <f>'Рейтинговая таблица организаций'!AB273</f>
        <v>95</v>
      </c>
      <c r="I271" s="27">
        <f>'Рейтинговая таблица организаций'!AC273</f>
        <v>97.5</v>
      </c>
      <c r="J271" s="23">
        <f>'Рейтинговая таблица организаций'!AH273</f>
        <v>0</v>
      </c>
      <c r="K271" s="24">
        <f>'Рейтинговая таблица организаций'!AI273</f>
        <v>60</v>
      </c>
      <c r="L271" s="24">
        <f>'Рейтинговая таблица организаций'!AJ273</f>
        <v>87</v>
      </c>
      <c r="M271" s="27">
        <f>'Рейтинговая таблица организаций'!AK273</f>
        <v>50.1</v>
      </c>
      <c r="N271" s="23">
        <f>'Рейтинговая таблица организаций'!AR273</f>
        <v>100</v>
      </c>
      <c r="O271" s="23">
        <f>'Рейтинговая таблица организаций'!AS273</f>
        <v>100</v>
      </c>
      <c r="P271" s="23">
        <f>'Рейтинговая таблица организаций'!AT273</f>
        <v>100</v>
      </c>
      <c r="Q271" s="27">
        <f>'Рейтинговая таблица организаций'!AU273</f>
        <v>100</v>
      </c>
      <c r="R271" s="23">
        <f>'Рейтинговая таблица организаций'!BB273</f>
        <v>100</v>
      </c>
      <c r="S271" s="23">
        <f>'Рейтинговая таблица организаций'!BC273</f>
        <v>100</v>
      </c>
      <c r="T271" s="23">
        <f>'Рейтинговая таблица организаций'!BD273</f>
        <v>95</v>
      </c>
      <c r="U271" s="27">
        <f>'Рейтинговая таблица организаций'!BE273</f>
        <v>97.5</v>
      </c>
      <c r="V271" s="28">
        <f>'Рейтинговая таблица организаций'!BF273</f>
        <v>88.179999999999993</v>
      </c>
    </row>
    <row r="272" spans="1:22">
      <c r="A272" s="25">
        <f>'бланки '!D276</f>
        <v>273</v>
      </c>
      <c r="B272" s="25" t="str">
        <f>'Рейтинговая таблица организаций'!B274</f>
        <v>Муниципальное бюджетное общеобразовательное учреждение «Глазуновская основная общеобразовательная школа» Мценского района Орловской области</v>
      </c>
      <c r="C272" s="23">
        <f>'Рейтинговая таблица организаций'!Q274</f>
        <v>91</v>
      </c>
      <c r="D272" s="23">
        <f>'Рейтинговая таблица организаций'!R274</f>
        <v>100</v>
      </c>
      <c r="E272" s="23">
        <f>'Рейтинговая таблица организаций'!S274</f>
        <v>100</v>
      </c>
      <c r="F272" s="27">
        <f>'Рейтинговая таблица организаций'!T274</f>
        <v>97.3</v>
      </c>
      <c r="G272" s="23">
        <f>'Рейтинговая таблица организаций'!Z274</f>
        <v>100</v>
      </c>
      <c r="H272" s="23">
        <f>'Рейтинговая таблица организаций'!AB274</f>
        <v>97</v>
      </c>
      <c r="I272" s="27">
        <f>'Рейтинговая таблица организаций'!AC274</f>
        <v>98.5</v>
      </c>
      <c r="J272" s="23">
        <f>'Рейтинговая таблица организаций'!AH274</f>
        <v>0</v>
      </c>
      <c r="K272" s="24">
        <f>'Рейтинговая таблица организаций'!AI274</f>
        <v>60</v>
      </c>
      <c r="L272" s="24">
        <f>'Рейтинговая таблица организаций'!AJ274</f>
        <v>100</v>
      </c>
      <c r="M272" s="27">
        <f>'Рейтинговая таблица организаций'!AK274</f>
        <v>54</v>
      </c>
      <c r="N272" s="23">
        <f>'Рейтинговая таблица организаций'!AR274</f>
        <v>100</v>
      </c>
      <c r="O272" s="23">
        <f>'Рейтинговая таблица организаций'!AS274</f>
        <v>100</v>
      </c>
      <c r="P272" s="23">
        <f>'Рейтинговая таблица организаций'!AT274</f>
        <v>96</v>
      </c>
      <c r="Q272" s="27">
        <f>'Рейтинговая таблица организаций'!AU274</f>
        <v>99.2</v>
      </c>
      <c r="R272" s="23">
        <f>'Рейтинговая таблица организаций'!BB274</f>
        <v>97</v>
      </c>
      <c r="S272" s="23">
        <f>'Рейтинговая таблица организаций'!BC274</f>
        <v>97</v>
      </c>
      <c r="T272" s="23">
        <f>'Рейтинговая таблица организаций'!BD274</f>
        <v>100</v>
      </c>
      <c r="U272" s="27">
        <f>'Рейтинговая таблица организаций'!BE274</f>
        <v>98.5</v>
      </c>
      <c r="V272" s="28">
        <f>'Рейтинговая таблица организаций'!BF274</f>
        <v>89.5</v>
      </c>
    </row>
    <row r="273" spans="1:22">
      <c r="A273" s="25">
        <f>'бланки '!D277</f>
        <v>274</v>
      </c>
      <c r="B273" s="25" t="str">
        <f>'Рейтинговая таблица организаций'!B275</f>
        <v>Муниципальное бюджетное общеобразовательное учреждение «Алмазовская средняя общеобразовательная школа» Сосковского района Орловской области</v>
      </c>
      <c r="C273" s="23">
        <f>'Рейтинговая таблица организаций'!Q275</f>
        <v>99</v>
      </c>
      <c r="D273" s="23">
        <f>'Рейтинговая таблица организаций'!R275</f>
        <v>100</v>
      </c>
      <c r="E273" s="23">
        <f>'Рейтинговая таблица организаций'!S275</f>
        <v>100</v>
      </c>
      <c r="F273" s="27">
        <f>'Рейтинговая таблица организаций'!T275</f>
        <v>99.7</v>
      </c>
      <c r="G273" s="23">
        <f>'Рейтинговая таблица организаций'!Z275</f>
        <v>100</v>
      </c>
      <c r="H273" s="23">
        <f>'Рейтинговая таблица организаций'!AB275</f>
        <v>98</v>
      </c>
      <c r="I273" s="27">
        <f>'Рейтинговая таблица организаций'!AC275</f>
        <v>99</v>
      </c>
      <c r="J273" s="23">
        <f>'Рейтинговая таблица организаций'!AH275</f>
        <v>0</v>
      </c>
      <c r="K273" s="24">
        <f>'Рейтинговая таблица организаций'!AI275</f>
        <v>60</v>
      </c>
      <c r="L273" s="24">
        <f>'Рейтинговая таблица организаций'!AJ275</f>
        <v>87</v>
      </c>
      <c r="M273" s="27">
        <f>'Рейтинговая таблица организаций'!AK275</f>
        <v>50.1</v>
      </c>
      <c r="N273" s="23">
        <f>'Рейтинговая таблица организаций'!AR275</f>
        <v>96</v>
      </c>
      <c r="O273" s="23">
        <f>'Рейтинговая таблица организаций'!AS275</f>
        <v>98</v>
      </c>
      <c r="P273" s="23">
        <f>'Рейтинговая таблица организаций'!AT275</f>
        <v>100</v>
      </c>
      <c r="Q273" s="27">
        <f>'Рейтинговая таблица организаций'!AU275</f>
        <v>97.6</v>
      </c>
      <c r="R273" s="23">
        <f>'Рейтинговая таблица организаций'!BB275</f>
        <v>98</v>
      </c>
      <c r="S273" s="23">
        <f>'Рейтинговая таблица организаций'!BC275</f>
        <v>98</v>
      </c>
      <c r="T273" s="23">
        <f>'Рейтинговая таблица организаций'!BD275</f>
        <v>100</v>
      </c>
      <c r="U273" s="27">
        <f>'Рейтинговая таблица организаций'!BE275</f>
        <v>99</v>
      </c>
      <c r="V273" s="28">
        <f>'Рейтинговая таблица организаций'!BF275</f>
        <v>89.08</v>
      </c>
    </row>
    <row r="274" spans="1:22">
      <c r="A274" s="25">
        <f>'бланки '!D278</f>
        <v>275</v>
      </c>
      <c r="B274" s="25" t="str">
        <f>'Рейтинговая таблица организаций'!B276</f>
        <v>Муниципальное бюджетное общеобразовательное учреждение «Сосковская средняя общеобразовательная школа» Сосковского района Орловской области</v>
      </c>
      <c r="C274" s="23">
        <f>'Рейтинговая таблица организаций'!Q276</f>
        <v>95</v>
      </c>
      <c r="D274" s="23">
        <f>'Рейтинговая таблица организаций'!R276</f>
        <v>100</v>
      </c>
      <c r="E274" s="23">
        <f>'Рейтинговая таблица организаций'!S276</f>
        <v>99</v>
      </c>
      <c r="F274" s="27">
        <f>'Рейтинговая таблица организаций'!T276</f>
        <v>98.1</v>
      </c>
      <c r="G274" s="23">
        <f>'Рейтинговая таблица организаций'!Z276</f>
        <v>100</v>
      </c>
      <c r="H274" s="23">
        <f>'Рейтинговая таблица организаций'!AB276</f>
        <v>97</v>
      </c>
      <c r="I274" s="27">
        <f>'Рейтинговая таблица организаций'!AC276</f>
        <v>98.5</v>
      </c>
      <c r="J274" s="23">
        <f>'Рейтинговая таблица организаций'!AH276</f>
        <v>60</v>
      </c>
      <c r="K274" s="24">
        <f>'Рейтинговая таблица организаций'!AI276</f>
        <v>100</v>
      </c>
      <c r="L274" s="24">
        <f>'Рейтинговая таблица организаций'!AJ276</f>
        <v>98</v>
      </c>
      <c r="M274" s="27">
        <f>'Рейтинговая таблица организаций'!AK276</f>
        <v>87.4</v>
      </c>
      <c r="N274" s="23">
        <f>'Рейтинговая таблица организаций'!AR276</f>
        <v>97</v>
      </c>
      <c r="O274" s="23">
        <f>'Рейтинговая таблица организаций'!AS276</f>
        <v>98</v>
      </c>
      <c r="P274" s="23">
        <f>'Рейтинговая таблица организаций'!AT276</f>
        <v>99</v>
      </c>
      <c r="Q274" s="27">
        <f>'Рейтинговая таблица организаций'!AU276</f>
        <v>97.8</v>
      </c>
      <c r="R274" s="23">
        <f>'Рейтинговая таблица организаций'!BB276</f>
        <v>99</v>
      </c>
      <c r="S274" s="23">
        <f>'Рейтинговая таблица организаций'!BC276</f>
        <v>99</v>
      </c>
      <c r="T274" s="23">
        <f>'Рейтинговая таблица организаций'!BD276</f>
        <v>98</v>
      </c>
      <c r="U274" s="27">
        <f>'Рейтинговая таблица организаций'!BE276</f>
        <v>98.5</v>
      </c>
      <c r="V274" s="28">
        <f>'Рейтинговая таблица организаций'!BF276</f>
        <v>96.06</v>
      </c>
    </row>
    <row r="275" spans="1:22">
      <c r="A275" s="25">
        <f>'бланки '!D279</f>
        <v>276</v>
      </c>
      <c r="B275" s="25" t="str">
        <f>'Рейтинговая таблица организаций'!B277</f>
        <v>Муниципальное бюджетное общеобразовательное учреждение «Прилепская средняя общеобразовательная школа» Сосковского района Орловской области</v>
      </c>
      <c r="C275" s="23">
        <f>'Рейтинговая таблица организаций'!Q277</f>
        <v>93</v>
      </c>
      <c r="D275" s="23">
        <f>'Рейтинговая таблица организаций'!R277</f>
        <v>100</v>
      </c>
      <c r="E275" s="23">
        <f>'Рейтинговая таблица организаций'!S277</f>
        <v>100</v>
      </c>
      <c r="F275" s="27">
        <f>'Рейтинговая таблица организаций'!T277</f>
        <v>97.9</v>
      </c>
      <c r="G275" s="23">
        <f>'Рейтинговая таблица организаций'!Z277</f>
        <v>100</v>
      </c>
      <c r="H275" s="23">
        <f>'Рейтинговая таблица организаций'!AB277</f>
        <v>100</v>
      </c>
      <c r="I275" s="27">
        <f>'Рейтинговая таблица организаций'!AC277</f>
        <v>100</v>
      </c>
      <c r="J275" s="23">
        <f>'Рейтинговая таблица организаций'!AH277</f>
        <v>20</v>
      </c>
      <c r="K275" s="24">
        <f>'Рейтинговая таблица организаций'!AI277</f>
        <v>40</v>
      </c>
      <c r="L275" s="24">
        <f>'Рейтинговая таблица организаций'!AJ277</f>
        <v>94</v>
      </c>
      <c r="M275" s="27">
        <f>'Рейтинговая таблица организаций'!AK277</f>
        <v>50.2</v>
      </c>
      <c r="N275" s="23">
        <f>'Рейтинговая таблица организаций'!AR277</f>
        <v>100</v>
      </c>
      <c r="O275" s="23">
        <f>'Рейтинговая таблица организаций'!AS277</f>
        <v>100</v>
      </c>
      <c r="P275" s="23">
        <f>'Рейтинговая таблица организаций'!AT277</f>
        <v>100</v>
      </c>
      <c r="Q275" s="27">
        <f>'Рейтинговая таблица организаций'!AU277</f>
        <v>100</v>
      </c>
      <c r="R275" s="23">
        <f>'Рейтинговая таблица организаций'!BB277</f>
        <v>97</v>
      </c>
      <c r="S275" s="23">
        <f>'Рейтинговая таблица организаций'!BC277</f>
        <v>100</v>
      </c>
      <c r="T275" s="23">
        <f>'Рейтинговая таблица организаций'!BD277</f>
        <v>97</v>
      </c>
      <c r="U275" s="27">
        <f>'Рейтинговая таблица организаций'!BE277</f>
        <v>97.6</v>
      </c>
      <c r="V275" s="28">
        <f>'Рейтинговая таблица организаций'!BF277</f>
        <v>89.140000000000015</v>
      </c>
    </row>
    <row r="276" spans="1:22">
      <c r="A276" s="25">
        <f>'бланки '!D280</f>
        <v>277</v>
      </c>
      <c r="B276" s="25" t="str">
        <f>'Рейтинговая таблица организаций'!B278</f>
        <v>Муниципальное бюджетное общеобразовательное учреждение «Рыжковская средняя общеобразовательная школа» Сосковского района Орловской области</v>
      </c>
      <c r="C276" s="23">
        <f>'Рейтинговая таблица организаций'!Q278</f>
        <v>97</v>
      </c>
      <c r="D276" s="23">
        <f>'Рейтинговая таблица организаций'!R278</f>
        <v>100</v>
      </c>
      <c r="E276" s="23">
        <f>'Рейтинговая таблица организаций'!S278</f>
        <v>100</v>
      </c>
      <c r="F276" s="27">
        <f>'Рейтинговая таблица организаций'!T278</f>
        <v>99.1</v>
      </c>
      <c r="G276" s="23">
        <f>'Рейтинговая таблица организаций'!Z278</f>
        <v>100</v>
      </c>
      <c r="H276" s="23">
        <f>'Рейтинговая таблица организаций'!AB278</f>
        <v>100</v>
      </c>
      <c r="I276" s="27">
        <f>'Рейтинговая таблица организаций'!AC278</f>
        <v>100</v>
      </c>
      <c r="J276" s="23">
        <f>'Рейтинговая таблица организаций'!AH278</f>
        <v>0</v>
      </c>
      <c r="K276" s="24">
        <f>'Рейтинговая таблица организаций'!AI278</f>
        <v>60</v>
      </c>
      <c r="L276" s="24">
        <f>'Рейтинговая таблица организаций'!AJ278</f>
        <v>100</v>
      </c>
      <c r="M276" s="27">
        <f>'Рейтинговая таблица организаций'!AK278</f>
        <v>54</v>
      </c>
      <c r="N276" s="23">
        <f>'Рейтинговая таблица организаций'!AR278</f>
        <v>100</v>
      </c>
      <c r="O276" s="23">
        <f>'Рейтинговая таблица организаций'!AS278</f>
        <v>100</v>
      </c>
      <c r="P276" s="23">
        <f>'Рейтинговая таблица организаций'!AT278</f>
        <v>100</v>
      </c>
      <c r="Q276" s="27">
        <f>'Рейтинговая таблица организаций'!AU278</f>
        <v>100</v>
      </c>
      <c r="R276" s="23">
        <f>'Рейтинговая таблица организаций'!BB278</f>
        <v>100</v>
      </c>
      <c r="S276" s="23">
        <f>'Рейтинговая таблица организаций'!BC278</f>
        <v>100</v>
      </c>
      <c r="T276" s="23">
        <f>'Рейтинговая таблица организаций'!BD278</f>
        <v>100</v>
      </c>
      <c r="U276" s="27">
        <f>'Рейтинговая таблица организаций'!BE278</f>
        <v>100</v>
      </c>
      <c r="V276" s="28">
        <f>'Рейтинговая таблица организаций'!BF278</f>
        <v>90.62</v>
      </c>
    </row>
    <row r="277" spans="1:22">
      <c r="A277" s="25">
        <f>'бланки '!D281</f>
        <v>278</v>
      </c>
      <c r="B277" s="25" t="str">
        <f>'Рейтинговая таблица организаций'!B279</f>
        <v>Муниципальное бюджетное общеобразовательное учреждение «Цвеленевская средняя общеобразовательная школа» Сосковского района Орловской области</v>
      </c>
      <c r="C277" s="23">
        <f>'Рейтинговая таблица организаций'!Q279</f>
        <v>86</v>
      </c>
      <c r="D277" s="23">
        <f>'Рейтинговая таблица организаций'!R279</f>
        <v>90</v>
      </c>
      <c r="E277" s="23">
        <f>'Рейтинговая таблица организаций'!S279</f>
        <v>100</v>
      </c>
      <c r="F277" s="27">
        <f>'Рейтинговая таблица организаций'!T279</f>
        <v>92.8</v>
      </c>
      <c r="G277" s="23">
        <f>'Рейтинговая таблица организаций'!Z279</f>
        <v>100</v>
      </c>
      <c r="H277" s="23">
        <f>'Рейтинговая таблица организаций'!AB279</f>
        <v>100</v>
      </c>
      <c r="I277" s="27">
        <f>'Рейтинговая таблица организаций'!AC279</f>
        <v>100</v>
      </c>
      <c r="J277" s="23">
        <f>'Рейтинговая таблица организаций'!AH279</f>
        <v>0</v>
      </c>
      <c r="K277" s="24">
        <f>'Рейтинговая таблица организаций'!AI279</f>
        <v>60</v>
      </c>
      <c r="L277" s="24">
        <f>'Рейтинговая таблица организаций'!AJ279</f>
        <v>86</v>
      </c>
      <c r="M277" s="27">
        <f>'Рейтинговая таблица организаций'!AK279</f>
        <v>49.8</v>
      </c>
      <c r="N277" s="23">
        <f>'Рейтинговая таблица организаций'!AR279</f>
        <v>100</v>
      </c>
      <c r="O277" s="23">
        <f>'Рейтинговая таблица организаций'!AS279</f>
        <v>100</v>
      </c>
      <c r="P277" s="23">
        <f>'Рейтинговая таблица организаций'!AT279</f>
        <v>100</v>
      </c>
      <c r="Q277" s="27">
        <f>'Рейтинговая таблица организаций'!AU279</f>
        <v>100</v>
      </c>
      <c r="R277" s="23">
        <f>'Рейтинговая таблица организаций'!BB279</f>
        <v>100</v>
      </c>
      <c r="S277" s="23">
        <f>'Рейтинговая таблица организаций'!BC279</f>
        <v>100</v>
      </c>
      <c r="T277" s="23">
        <f>'Рейтинговая таблица организаций'!BD279</f>
        <v>100</v>
      </c>
      <c r="U277" s="27">
        <f>'Рейтинговая таблица организаций'!BE279</f>
        <v>100</v>
      </c>
      <c r="V277" s="28">
        <f>'Рейтинговая таблица организаций'!BF279</f>
        <v>88.52000000000001</v>
      </c>
    </row>
    <row r="278" spans="1:22">
      <c r="A278" s="25">
        <f>'бланки '!D282</f>
        <v>279</v>
      </c>
      <c r="B278" s="25" t="str">
        <f>'Рейтинговая таблица организаций'!B280</f>
        <v>Муниципальное бюджетное общеобразовательное учреждение «Дросковская средняя общеобразовательная школа» Покровского района Орловской области</v>
      </c>
      <c r="C278" s="23">
        <f>'Рейтинговая таблица организаций'!Q280</f>
        <v>98</v>
      </c>
      <c r="D278" s="23">
        <f>'Рейтинговая таблица организаций'!R280</f>
        <v>100</v>
      </c>
      <c r="E278" s="23">
        <f>'Рейтинговая таблица организаций'!S280</f>
        <v>99</v>
      </c>
      <c r="F278" s="27">
        <f>'Рейтинговая таблица организаций'!T280</f>
        <v>99</v>
      </c>
      <c r="G278" s="23">
        <f>'Рейтинговая таблица организаций'!Z280</f>
        <v>100</v>
      </c>
      <c r="H278" s="23">
        <f>'Рейтинговая таблица организаций'!AB280</f>
        <v>95</v>
      </c>
      <c r="I278" s="27">
        <f>'Рейтинговая таблица организаций'!AC280</f>
        <v>97.5</v>
      </c>
      <c r="J278" s="23">
        <f>'Рейтинговая таблица организаций'!AH280</f>
        <v>40</v>
      </c>
      <c r="K278" s="24">
        <f>'Рейтинговая таблица организаций'!AI280</f>
        <v>80</v>
      </c>
      <c r="L278" s="24">
        <f>'Рейтинговая таблица организаций'!AJ280</f>
        <v>80</v>
      </c>
      <c r="M278" s="27">
        <f>'Рейтинговая таблица организаций'!AK280</f>
        <v>68</v>
      </c>
      <c r="N278" s="23">
        <f>'Рейтинговая таблица организаций'!AR280</f>
        <v>98</v>
      </c>
      <c r="O278" s="23">
        <f>'Рейтинговая таблица организаций'!AS280</f>
        <v>97</v>
      </c>
      <c r="P278" s="23">
        <f>'Рейтинговая таблица организаций'!AT280</f>
        <v>99</v>
      </c>
      <c r="Q278" s="27">
        <f>'Рейтинговая таблица организаций'!AU280</f>
        <v>97.8</v>
      </c>
      <c r="R278" s="23">
        <f>'Рейтинговая таблица организаций'!BB280</f>
        <v>99</v>
      </c>
      <c r="S278" s="23">
        <f>'Рейтинговая таблица организаций'!BC280</f>
        <v>99</v>
      </c>
      <c r="T278" s="23">
        <f>'Рейтинговая таблица организаций'!BD280</f>
        <v>97</v>
      </c>
      <c r="U278" s="27">
        <f>'Рейтинговая таблица организаций'!BE280</f>
        <v>98</v>
      </c>
      <c r="V278" s="28">
        <f>'Рейтинговая таблица организаций'!BF280</f>
        <v>92.06</v>
      </c>
    </row>
    <row r="279" spans="1:22">
      <c r="A279" s="25">
        <f>'бланки '!D283</f>
        <v>280</v>
      </c>
      <c r="B279" s="25" t="str">
        <f>'Рейтинговая таблица организаций'!B281</f>
        <v>Муниципальное бюджетное общеобразовательное учреждение «Покровская средняя общеобразовательная школа» Покровского района Орловской области</v>
      </c>
      <c r="C279" s="23">
        <f>'Рейтинговая таблица организаций'!Q281</f>
        <v>94</v>
      </c>
      <c r="D279" s="23">
        <f>'Рейтинговая таблица организаций'!R281</f>
        <v>100</v>
      </c>
      <c r="E279" s="23">
        <f>'Рейтинговая таблица организаций'!S281</f>
        <v>99</v>
      </c>
      <c r="F279" s="27">
        <f>'Рейтинговая таблица организаций'!T281</f>
        <v>97.8</v>
      </c>
      <c r="G279" s="23">
        <f>'Рейтинговая таблица организаций'!Z281</f>
        <v>100</v>
      </c>
      <c r="H279" s="23">
        <f>'Рейтинговая таблица организаций'!AB281</f>
        <v>99</v>
      </c>
      <c r="I279" s="27">
        <f>'Рейтинговая таблица организаций'!AC281</f>
        <v>99.5</v>
      </c>
      <c r="J279" s="23">
        <f>'Рейтинговая таблица организаций'!AH281</f>
        <v>60</v>
      </c>
      <c r="K279" s="24">
        <f>'Рейтинговая таблица организаций'!AI281</f>
        <v>60</v>
      </c>
      <c r="L279" s="24">
        <f>'Рейтинговая таблица организаций'!AJ281</f>
        <v>96</v>
      </c>
      <c r="M279" s="27">
        <f>'Рейтинговая таблица организаций'!AK281</f>
        <v>70.8</v>
      </c>
      <c r="N279" s="23">
        <f>'Рейтинговая таблица организаций'!AR281</f>
        <v>98</v>
      </c>
      <c r="O279" s="23">
        <f>'Рейтинговая таблица организаций'!AS281</f>
        <v>98</v>
      </c>
      <c r="P279" s="23">
        <f>'Рейтинговая таблица организаций'!AT281</f>
        <v>98</v>
      </c>
      <c r="Q279" s="27">
        <f>'Рейтинговая таблица организаций'!AU281</f>
        <v>98</v>
      </c>
      <c r="R279" s="23">
        <f>'Рейтинговая таблица организаций'!BB281</f>
        <v>97</v>
      </c>
      <c r="S279" s="23">
        <f>'Рейтинговая таблица организаций'!BC281</f>
        <v>99</v>
      </c>
      <c r="T279" s="23">
        <f>'Рейтинговая таблица организаций'!BD281</f>
        <v>97</v>
      </c>
      <c r="U279" s="27">
        <f>'Рейтинговая таблица организаций'!BE281</f>
        <v>97.4</v>
      </c>
      <c r="V279" s="28">
        <f>'Рейтинговая таблица организаций'!BF281</f>
        <v>92.7</v>
      </c>
    </row>
    <row r="280" spans="1:22">
      <c r="A280" s="25">
        <f>'бланки '!D284</f>
        <v>281</v>
      </c>
      <c r="B280" s="25" t="str">
        <f>'Рейтинговая таблица организаций'!B282</f>
        <v>Муниципальное бюджетное общеобразовательное учреждение «Покровский лицей» Покровского района Орловской области</v>
      </c>
      <c r="C280" s="23">
        <f>'Рейтинговая таблица организаций'!Q282</f>
        <v>89</v>
      </c>
      <c r="D280" s="23">
        <f>'Рейтинговая таблица организаций'!R282</f>
        <v>100</v>
      </c>
      <c r="E280" s="23">
        <f>'Рейтинговая таблица организаций'!S282</f>
        <v>99</v>
      </c>
      <c r="F280" s="27">
        <f>'Рейтинговая таблица организаций'!T282</f>
        <v>96.3</v>
      </c>
      <c r="G280" s="23">
        <f>'Рейтинговая таблица организаций'!Z282</f>
        <v>100</v>
      </c>
      <c r="H280" s="23">
        <f>'Рейтинговая таблица организаций'!AB282</f>
        <v>97</v>
      </c>
      <c r="I280" s="27">
        <f>'Рейтинговая таблица организаций'!AC282</f>
        <v>98.5</v>
      </c>
      <c r="J280" s="23">
        <f>'Рейтинговая таблица организаций'!AH282</f>
        <v>80</v>
      </c>
      <c r="K280" s="24">
        <f>'Рейтинговая таблица организаций'!AI282</f>
        <v>100</v>
      </c>
      <c r="L280" s="24">
        <f>'Рейтинговая таблица организаций'!AJ282</f>
        <v>97</v>
      </c>
      <c r="M280" s="27">
        <f>'Рейтинговая таблица организаций'!AK282</f>
        <v>93.1</v>
      </c>
      <c r="N280" s="23">
        <f>'Рейтинговая таблица организаций'!AR282</f>
        <v>99</v>
      </c>
      <c r="O280" s="23">
        <f>'Рейтинговая таблица организаций'!AS282</f>
        <v>99</v>
      </c>
      <c r="P280" s="23">
        <f>'Рейтинговая таблица организаций'!AT282</f>
        <v>99</v>
      </c>
      <c r="Q280" s="27">
        <f>'Рейтинговая таблица организаций'!AU282</f>
        <v>99</v>
      </c>
      <c r="R280" s="23">
        <f>'Рейтинговая таблица организаций'!BB282</f>
        <v>99</v>
      </c>
      <c r="S280" s="23">
        <f>'Рейтинговая таблица организаций'!BC282</f>
        <v>99</v>
      </c>
      <c r="T280" s="23">
        <f>'Рейтинговая таблица организаций'!BD282</f>
        <v>100</v>
      </c>
      <c r="U280" s="27">
        <f>'Рейтинговая таблица организаций'!BE282</f>
        <v>99.5</v>
      </c>
      <c r="V280" s="28">
        <f>'Рейтинговая таблица организаций'!BF282</f>
        <v>97.28</v>
      </c>
    </row>
    <row r="281" spans="1:22">
      <c r="A281" s="25">
        <f>'бланки '!D285</f>
        <v>282</v>
      </c>
      <c r="B281" s="25" t="str">
        <f>'Рейтинговая таблица организаций'!B283</f>
        <v>Муниципальное бюджетное общеобразовательное учреждение «Фёдоровская средняя общеобразовательная школа» Покровского района Орловской области</v>
      </c>
      <c r="C281" s="23">
        <f>'Рейтинговая таблица организаций'!Q283</f>
        <v>100</v>
      </c>
      <c r="D281" s="23">
        <f>'Рейтинговая таблица организаций'!R283</f>
        <v>100</v>
      </c>
      <c r="E281" s="23">
        <f>'Рейтинговая таблица организаций'!S283</f>
        <v>98</v>
      </c>
      <c r="F281" s="27">
        <f>'Рейтинговая таблица организаций'!T283</f>
        <v>99.2</v>
      </c>
      <c r="G281" s="23">
        <f>'Рейтинговая таблица организаций'!Z283</f>
        <v>100</v>
      </c>
      <c r="H281" s="23">
        <f>'Рейтинговая таблица организаций'!AB283</f>
        <v>100</v>
      </c>
      <c r="I281" s="27">
        <f>'Рейтинговая таблица организаций'!AC283</f>
        <v>100</v>
      </c>
      <c r="J281" s="23">
        <f>'Рейтинговая таблица организаций'!AH283</f>
        <v>0</v>
      </c>
      <c r="K281" s="24">
        <f>'Рейтинговая таблица организаций'!AI283</f>
        <v>60</v>
      </c>
      <c r="L281" s="24">
        <f>'Рейтинговая таблица организаций'!AJ283</f>
        <v>80</v>
      </c>
      <c r="M281" s="27">
        <f>'Рейтинговая таблица организаций'!AK283</f>
        <v>48</v>
      </c>
      <c r="N281" s="23">
        <f>'Рейтинговая таблица организаций'!AR283</f>
        <v>98</v>
      </c>
      <c r="O281" s="23">
        <f>'Рейтинговая таблица организаций'!AS283</f>
        <v>100</v>
      </c>
      <c r="P281" s="23">
        <f>'Рейтинговая таблица организаций'!AT283</f>
        <v>97</v>
      </c>
      <c r="Q281" s="27">
        <f>'Рейтинговая таблица организаций'!AU283</f>
        <v>98.6</v>
      </c>
      <c r="R281" s="23">
        <f>'Рейтинговая таблица организаций'!BB283</f>
        <v>100</v>
      </c>
      <c r="S281" s="23">
        <f>'Рейтинговая таблица организаций'!BC283</f>
        <v>98</v>
      </c>
      <c r="T281" s="23">
        <f>'Рейтинговая таблица организаций'!BD283</f>
        <v>98</v>
      </c>
      <c r="U281" s="27">
        <f>'Рейтинговая таблица организаций'!BE283</f>
        <v>98.6</v>
      </c>
      <c r="V281" s="28">
        <f>'Рейтинговая таблица организаций'!BF283</f>
        <v>88.88</v>
      </c>
    </row>
    <row r="282" spans="1:22">
      <c r="A282" s="25">
        <f>'бланки '!D286</f>
        <v>283</v>
      </c>
      <c r="B282" s="25" t="str">
        <f>'Рейтинговая таблица организаций'!B284</f>
        <v>Муниципальное бюджетное общеобразовательное учреждение «Березовская средняя общеобразовательная школа» Покровского района Орловской области</v>
      </c>
      <c r="C282" s="23">
        <f>'Рейтинговая таблица организаций'!Q284</f>
        <v>96</v>
      </c>
      <c r="D282" s="23">
        <f>'Рейтинговая таблица организаций'!R284</f>
        <v>100</v>
      </c>
      <c r="E282" s="23">
        <f>'Рейтинговая таблица организаций'!S284</f>
        <v>100</v>
      </c>
      <c r="F282" s="27">
        <f>'Рейтинговая таблица организаций'!T284</f>
        <v>98.8</v>
      </c>
      <c r="G282" s="23">
        <f>'Рейтинговая таблица организаций'!Z284</f>
        <v>100</v>
      </c>
      <c r="H282" s="23">
        <f>'Рейтинговая таблица организаций'!AB284</f>
        <v>100</v>
      </c>
      <c r="I282" s="27">
        <f>'Рейтинговая таблица организаций'!AC284</f>
        <v>100</v>
      </c>
      <c r="J282" s="23">
        <f>'Рейтинговая таблица организаций'!AH284</f>
        <v>40</v>
      </c>
      <c r="K282" s="24">
        <f>'Рейтинговая таблица организаций'!AI284</f>
        <v>60</v>
      </c>
      <c r="L282" s="24">
        <f>'Рейтинговая таблица организаций'!AJ284</f>
        <v>100</v>
      </c>
      <c r="M282" s="27">
        <f>'Рейтинговая таблица организаций'!AK284</f>
        <v>66</v>
      </c>
      <c r="N282" s="23">
        <f>'Рейтинговая таблица организаций'!AR284</f>
        <v>100</v>
      </c>
      <c r="O282" s="23">
        <f>'Рейтинговая таблица организаций'!AS284</f>
        <v>100</v>
      </c>
      <c r="P282" s="23">
        <f>'Рейтинговая таблица организаций'!AT284</f>
        <v>100</v>
      </c>
      <c r="Q282" s="27">
        <f>'Рейтинговая таблица организаций'!AU284</f>
        <v>100</v>
      </c>
      <c r="R282" s="23">
        <f>'Рейтинговая таблица организаций'!BB284</f>
        <v>100</v>
      </c>
      <c r="S282" s="23">
        <f>'Рейтинговая таблица организаций'!BC284</f>
        <v>100</v>
      </c>
      <c r="T282" s="23">
        <f>'Рейтинговая таблица организаций'!BD284</f>
        <v>100</v>
      </c>
      <c r="U282" s="27">
        <f>'Рейтинговая таблица организаций'!BE284</f>
        <v>100</v>
      </c>
      <c r="V282" s="28">
        <f>'Рейтинговая таблица организаций'!BF284</f>
        <v>92.960000000000008</v>
      </c>
    </row>
    <row r="283" spans="1:22">
      <c r="A283" s="25">
        <f>'бланки '!D287</f>
        <v>284</v>
      </c>
      <c r="B283" s="25" t="str">
        <f>'Рейтинговая таблица организаций'!B285</f>
        <v>Муниципальное бюджетное общеобразовательное учреждение «Перехоженская основная общеобразовательная школа» Покровского района Орловской области</v>
      </c>
      <c r="C283" s="23">
        <f>'Рейтинговая таблица организаций'!Q285</f>
        <v>93</v>
      </c>
      <c r="D283" s="23">
        <f>'Рейтинговая таблица организаций'!R285</f>
        <v>100</v>
      </c>
      <c r="E283" s="23">
        <f>'Рейтинговая таблица организаций'!S285</f>
        <v>100</v>
      </c>
      <c r="F283" s="27">
        <f>'Рейтинговая таблица организаций'!T285</f>
        <v>97.9</v>
      </c>
      <c r="G283" s="23">
        <f>'Рейтинговая таблица организаций'!Z285</f>
        <v>100</v>
      </c>
      <c r="H283" s="23">
        <f>'Рейтинговая таблица организаций'!AB285</f>
        <v>100</v>
      </c>
      <c r="I283" s="27">
        <f>'Рейтинговая таблица организаций'!AC285</f>
        <v>100</v>
      </c>
      <c r="J283" s="23">
        <f>'Рейтинговая таблица организаций'!AH285</f>
        <v>0</v>
      </c>
      <c r="K283" s="24">
        <f>'Рейтинговая таблица организаций'!AI285</f>
        <v>40</v>
      </c>
      <c r="L283" s="24">
        <f>'Рейтинговая таблица организаций'!AJ285</f>
        <v>100</v>
      </c>
      <c r="M283" s="27">
        <f>'Рейтинговая таблица организаций'!AK285</f>
        <v>46</v>
      </c>
      <c r="N283" s="23">
        <f>'Рейтинговая таблица организаций'!AR285</f>
        <v>100</v>
      </c>
      <c r="O283" s="23">
        <f>'Рейтинговая таблица организаций'!AS285</f>
        <v>100</v>
      </c>
      <c r="P283" s="23">
        <f>'Рейтинговая таблица организаций'!AT285</f>
        <v>100</v>
      </c>
      <c r="Q283" s="27">
        <f>'Рейтинговая таблица организаций'!AU285</f>
        <v>100</v>
      </c>
      <c r="R283" s="23">
        <f>'Рейтинговая таблица организаций'!BB285</f>
        <v>97</v>
      </c>
      <c r="S283" s="23">
        <f>'Рейтинговая таблица организаций'!BC285</f>
        <v>100</v>
      </c>
      <c r="T283" s="23">
        <f>'Рейтинговая таблица организаций'!BD285</f>
        <v>100</v>
      </c>
      <c r="U283" s="27">
        <f>'Рейтинговая таблица организаций'!BE285</f>
        <v>99.1</v>
      </c>
      <c r="V283" s="28">
        <f>'Рейтинговая таблица организаций'!BF285</f>
        <v>88.6</v>
      </c>
    </row>
    <row r="284" spans="1:22">
      <c r="A284" s="25">
        <f>'бланки '!D288</f>
        <v>285</v>
      </c>
      <c r="B284" s="25" t="str">
        <f>'Рейтинговая таблица организаций'!B286</f>
        <v>Муниципальное бюджетное общеобразовательное учреждение «Алексеевская основная общеобразовательная школа» Покровского района Орловской области</v>
      </c>
      <c r="C284" s="23">
        <f>'Рейтинговая таблица организаций'!Q286</f>
        <v>100</v>
      </c>
      <c r="D284" s="23">
        <f>'Рейтинговая таблица организаций'!R286</f>
        <v>100</v>
      </c>
      <c r="E284" s="23">
        <f>'Рейтинговая таблица организаций'!S286</f>
        <v>100</v>
      </c>
      <c r="F284" s="27">
        <f>'Рейтинговая таблица организаций'!T286</f>
        <v>100</v>
      </c>
      <c r="G284" s="23">
        <f>'Рейтинговая таблица организаций'!Z286</f>
        <v>100</v>
      </c>
      <c r="H284" s="23">
        <f>'Рейтинговая таблица организаций'!AB286</f>
        <v>97</v>
      </c>
      <c r="I284" s="27">
        <f>'Рейтинговая таблица организаций'!AC286</f>
        <v>98.5</v>
      </c>
      <c r="J284" s="23">
        <f>'Рейтинговая таблица организаций'!AH286</f>
        <v>0</v>
      </c>
      <c r="K284" s="24">
        <f>'Рейтинговая таблица организаций'!AI286</f>
        <v>60</v>
      </c>
      <c r="L284" s="24">
        <f>'Рейтинговая таблица организаций'!AJ286</f>
        <v>100</v>
      </c>
      <c r="M284" s="27">
        <f>'Рейтинговая таблица организаций'!AK286</f>
        <v>54</v>
      </c>
      <c r="N284" s="23">
        <f>'Рейтинговая таблица организаций'!AR286</f>
        <v>97</v>
      </c>
      <c r="O284" s="23">
        <f>'Рейтинговая таблица организаций'!AS286</f>
        <v>100</v>
      </c>
      <c r="P284" s="23">
        <f>'Рейтинговая таблица организаций'!AT286</f>
        <v>100</v>
      </c>
      <c r="Q284" s="27">
        <f>'Рейтинговая таблица организаций'!AU286</f>
        <v>98.8</v>
      </c>
      <c r="R284" s="23">
        <f>'Рейтинговая таблица организаций'!BB286</f>
        <v>100</v>
      </c>
      <c r="S284" s="23">
        <f>'Рейтинговая таблица организаций'!BC286</f>
        <v>100</v>
      </c>
      <c r="T284" s="23">
        <f>'Рейтинговая таблица организаций'!BD286</f>
        <v>100</v>
      </c>
      <c r="U284" s="27">
        <f>'Рейтинговая таблица организаций'!BE286</f>
        <v>100</v>
      </c>
      <c r="V284" s="28">
        <f>'Рейтинговая таблица организаций'!BF286</f>
        <v>90.26</v>
      </c>
    </row>
    <row r="285" spans="1:22">
      <c r="A285" s="25">
        <f>'бланки '!D289</f>
        <v>286</v>
      </c>
      <c r="B285" s="25" t="str">
        <f>'Рейтинговая таблица организаций'!B287</f>
        <v>Муниципальное бюджетное общеобразовательное учреждение «Успенская основная общеобразовательная школа» Покровского района Орловской области</v>
      </c>
      <c r="C285" s="23">
        <f>'Рейтинговая таблица организаций'!Q287</f>
        <v>96</v>
      </c>
      <c r="D285" s="23">
        <f>'Рейтинговая таблица организаций'!R287</f>
        <v>100</v>
      </c>
      <c r="E285" s="23">
        <f>'Рейтинговая таблица организаций'!S287</f>
        <v>100</v>
      </c>
      <c r="F285" s="27">
        <f>'Рейтинговая таблица организаций'!T287</f>
        <v>98.8</v>
      </c>
      <c r="G285" s="23">
        <f>'Рейтинговая таблица организаций'!Z287</f>
        <v>100</v>
      </c>
      <c r="H285" s="23">
        <f>'Рейтинговая таблица организаций'!AB287</f>
        <v>100</v>
      </c>
      <c r="I285" s="27">
        <f>'Рейтинговая таблица организаций'!AC287</f>
        <v>100</v>
      </c>
      <c r="J285" s="23">
        <f>'Рейтинговая таблица организаций'!AH287</f>
        <v>0</v>
      </c>
      <c r="K285" s="24">
        <f>'Рейтинговая таблица организаций'!AI287</f>
        <v>60</v>
      </c>
      <c r="L285" s="24">
        <f>'Рейтинговая таблица организаций'!AJ287</f>
        <v>100</v>
      </c>
      <c r="M285" s="27">
        <f>'Рейтинговая таблица организаций'!AK287</f>
        <v>54</v>
      </c>
      <c r="N285" s="23">
        <f>'Рейтинговая таблица организаций'!AR287</f>
        <v>100</v>
      </c>
      <c r="O285" s="23">
        <f>'Рейтинговая таблица организаций'!AS287</f>
        <v>100</v>
      </c>
      <c r="P285" s="23">
        <f>'Рейтинговая таблица организаций'!AT287</f>
        <v>100</v>
      </c>
      <c r="Q285" s="27">
        <f>'Рейтинговая таблица организаций'!AU287</f>
        <v>100</v>
      </c>
      <c r="R285" s="23">
        <f>'Рейтинговая таблица организаций'!BB287</f>
        <v>100</v>
      </c>
      <c r="S285" s="23">
        <f>'Рейтинговая таблица организаций'!BC287</f>
        <v>100</v>
      </c>
      <c r="T285" s="23">
        <f>'Рейтинговая таблица организаций'!BD287</f>
        <v>100</v>
      </c>
      <c r="U285" s="27">
        <f>'Рейтинговая таблица организаций'!BE287</f>
        <v>100</v>
      </c>
      <c r="V285" s="28">
        <f>'Рейтинговая таблица организаций'!BF287</f>
        <v>90.56</v>
      </c>
    </row>
    <row r="286" spans="1:22">
      <c r="A286" s="25">
        <f>'бланки '!D290</f>
        <v>287</v>
      </c>
      <c r="B286" s="25" t="str">
        <f>'Рейтинговая таблица организаций'!B288</f>
        <v>Муниципальное бюджетное общеобразовательное учреждение «Грачёвская основная общеобразовательная школа» Покровского района Орловской области</v>
      </c>
      <c r="C286" s="23">
        <f>'Рейтинговая таблица организаций'!Q288</f>
        <v>88</v>
      </c>
      <c r="D286" s="23">
        <f>'Рейтинговая таблица организаций'!R288</f>
        <v>100</v>
      </c>
      <c r="E286" s="23">
        <f>'Рейтинговая таблица организаций'!S288</f>
        <v>100</v>
      </c>
      <c r="F286" s="27">
        <f>'Рейтинговая таблица организаций'!T288</f>
        <v>96.4</v>
      </c>
      <c r="G286" s="23">
        <f>'Рейтинговая таблица организаций'!Z288</f>
        <v>100</v>
      </c>
      <c r="H286" s="23">
        <f>'Рейтинговая таблица организаций'!AB288</f>
        <v>100</v>
      </c>
      <c r="I286" s="27">
        <f>'Рейтинговая таблица организаций'!AC288</f>
        <v>100</v>
      </c>
      <c r="J286" s="23">
        <f>'Рейтинговая таблица организаций'!AH288</f>
        <v>20</v>
      </c>
      <c r="K286" s="24">
        <f>'Рейтинговая таблица организаций'!AI288</f>
        <v>60</v>
      </c>
      <c r="L286" s="24">
        <f>'Рейтинговая таблица организаций'!AJ288</f>
        <v>100</v>
      </c>
      <c r="M286" s="27">
        <f>'Рейтинговая таблица организаций'!AK288</f>
        <v>60</v>
      </c>
      <c r="N286" s="23">
        <f>'Рейтинговая таблица организаций'!AR288</f>
        <v>100</v>
      </c>
      <c r="O286" s="23">
        <f>'Рейтинговая таблица организаций'!AS288</f>
        <v>100</v>
      </c>
      <c r="P286" s="23">
        <f>'Рейтинговая таблица организаций'!AT288</f>
        <v>100</v>
      </c>
      <c r="Q286" s="27">
        <f>'Рейтинговая таблица организаций'!AU288</f>
        <v>100</v>
      </c>
      <c r="R286" s="23">
        <f>'Рейтинговая таблица организаций'!BB288</f>
        <v>100</v>
      </c>
      <c r="S286" s="23">
        <f>'Рейтинговая таблица организаций'!BC288</f>
        <v>100</v>
      </c>
      <c r="T286" s="23">
        <f>'Рейтинговая таблица организаций'!BD288</f>
        <v>100</v>
      </c>
      <c r="U286" s="27">
        <f>'Рейтинговая таблица организаций'!BE288</f>
        <v>100</v>
      </c>
      <c r="V286" s="28">
        <f>'Рейтинговая таблица организаций'!BF288</f>
        <v>91.28</v>
      </c>
    </row>
    <row r="287" spans="1:22">
      <c r="A287" s="25">
        <f>'бланки '!D291</f>
        <v>288</v>
      </c>
      <c r="B287" s="25" t="str">
        <f>'Рейтинговая таблица организаций'!B289</f>
        <v>Муниципальное бюджетное общеобразовательное учреждение «Верхососенская основная общеобразовательная школа» Покровского района Орловской области</v>
      </c>
      <c r="C287" s="23">
        <f>'Рейтинговая таблица организаций'!Q289</f>
        <v>99</v>
      </c>
      <c r="D287" s="23">
        <f>'Рейтинговая таблица организаций'!R289</f>
        <v>100</v>
      </c>
      <c r="E287" s="23">
        <f>'Рейтинговая таблица организаций'!S289</f>
        <v>97</v>
      </c>
      <c r="F287" s="27">
        <f>'Рейтинговая таблица организаций'!T289</f>
        <v>98.5</v>
      </c>
      <c r="G287" s="23">
        <f>'Рейтинговая таблица организаций'!Z289</f>
        <v>100</v>
      </c>
      <c r="H287" s="23">
        <f>'Рейтинговая таблица организаций'!AB289</f>
        <v>100</v>
      </c>
      <c r="I287" s="27">
        <f>'Рейтинговая таблица организаций'!AC289</f>
        <v>100</v>
      </c>
      <c r="J287" s="23">
        <f>'Рейтинговая таблица организаций'!AH289</f>
        <v>40</v>
      </c>
      <c r="K287" s="24">
        <f>'Рейтинговая таблица организаций'!AI289</f>
        <v>60</v>
      </c>
      <c r="L287" s="24">
        <f>'Рейтинговая таблица организаций'!AJ289</f>
        <v>100</v>
      </c>
      <c r="M287" s="27">
        <f>'Рейтинговая таблица организаций'!AK289</f>
        <v>66</v>
      </c>
      <c r="N287" s="23">
        <f>'Рейтинговая таблица организаций'!AR289</f>
        <v>100</v>
      </c>
      <c r="O287" s="23">
        <f>'Рейтинговая таблица организаций'!AS289</f>
        <v>100</v>
      </c>
      <c r="P287" s="23">
        <f>'Рейтинговая таблица организаций'!AT289</f>
        <v>100</v>
      </c>
      <c r="Q287" s="27">
        <f>'Рейтинговая таблица организаций'!AU289</f>
        <v>100</v>
      </c>
      <c r="R287" s="23">
        <f>'Рейтинговая таблица организаций'!BB289</f>
        <v>100</v>
      </c>
      <c r="S287" s="23">
        <f>'Рейтинговая таблица организаций'!BC289</f>
        <v>95</v>
      </c>
      <c r="T287" s="23">
        <f>'Рейтинговая таблица организаций'!BD289</f>
        <v>100</v>
      </c>
      <c r="U287" s="27">
        <f>'Рейтинговая таблица организаций'!BE289</f>
        <v>99</v>
      </c>
      <c r="V287" s="28">
        <f>'Рейтинговая таблица организаций'!BF289</f>
        <v>92.7</v>
      </c>
    </row>
    <row r="288" spans="1:22">
      <c r="A288" s="25">
        <f>'бланки '!D292</f>
        <v>289</v>
      </c>
      <c r="B288" s="25" t="str">
        <f>'Рейтинговая таблица организаций'!B290</f>
        <v>Муниципальное бюджетное общеобразовательное учреждение «Моховская средняя общеобразовательная школа» Покровского района Орловской области</v>
      </c>
      <c r="C288" s="23">
        <f>'Рейтинговая таблица организаций'!Q290</f>
        <v>97</v>
      </c>
      <c r="D288" s="23">
        <f>'Рейтинговая таблица организаций'!R290</f>
        <v>100</v>
      </c>
      <c r="E288" s="23">
        <f>'Рейтинговая таблица организаций'!S290</f>
        <v>100</v>
      </c>
      <c r="F288" s="27">
        <f>'Рейтинговая таблица организаций'!T290</f>
        <v>99.1</v>
      </c>
      <c r="G288" s="23">
        <f>'Рейтинговая таблица организаций'!Z290</f>
        <v>100</v>
      </c>
      <c r="H288" s="23">
        <f>'Рейтинговая таблица организаций'!AB290</f>
        <v>100</v>
      </c>
      <c r="I288" s="27">
        <f>'Рейтинговая таблица организаций'!AC290</f>
        <v>100</v>
      </c>
      <c r="J288" s="23">
        <f>'Рейтинговая таблица организаций'!AH290</f>
        <v>0</v>
      </c>
      <c r="K288" s="24">
        <f>'Рейтинговая таблица организаций'!AI290</f>
        <v>80</v>
      </c>
      <c r="L288" s="24">
        <f>'Рейтинговая таблица организаций'!AJ290</f>
        <v>100</v>
      </c>
      <c r="M288" s="27">
        <f>'Рейтинговая таблица организаций'!AK290</f>
        <v>62</v>
      </c>
      <c r="N288" s="23">
        <f>'Рейтинговая таблица организаций'!AR290</f>
        <v>100</v>
      </c>
      <c r="O288" s="23">
        <f>'Рейтинговая таблица организаций'!AS290</f>
        <v>98</v>
      </c>
      <c r="P288" s="23">
        <f>'Рейтинговая таблица организаций'!AT290</f>
        <v>100</v>
      </c>
      <c r="Q288" s="27">
        <f>'Рейтинговая таблица организаций'!AU290</f>
        <v>99.2</v>
      </c>
      <c r="R288" s="23">
        <f>'Рейтинговая таблица организаций'!BB290</f>
        <v>96</v>
      </c>
      <c r="S288" s="23">
        <f>'Рейтинговая таблица организаций'!BC290</f>
        <v>98</v>
      </c>
      <c r="T288" s="23">
        <f>'Рейтинговая таблица организаций'!BD290</f>
        <v>96</v>
      </c>
      <c r="U288" s="27">
        <f>'Рейтинговая таблица организаций'!BE290</f>
        <v>96.4</v>
      </c>
      <c r="V288" s="28">
        <f>'Рейтинговая таблица организаций'!BF290</f>
        <v>91.34</v>
      </c>
    </row>
    <row r="289" spans="1:22">
      <c r="A289" s="25">
        <f>'бланки '!D293</f>
        <v>290</v>
      </c>
      <c r="B289" s="25" t="str">
        <f>'Рейтинговая таблица организаций'!B291</f>
        <v>Муниципальное бюджетное общеобразовательное учреждение «Протасовская основная общеобразовательная школа» Покровского района Орловской области</v>
      </c>
      <c r="C289" s="23">
        <f>'Рейтинговая таблица организаций'!Q291</f>
        <v>86</v>
      </c>
      <c r="D289" s="23">
        <f>'Рейтинговая таблица организаций'!R291</f>
        <v>100</v>
      </c>
      <c r="E289" s="23">
        <f>'Рейтинговая таблица организаций'!S291</f>
        <v>100</v>
      </c>
      <c r="F289" s="27">
        <f>'Рейтинговая таблица организаций'!T291</f>
        <v>95.8</v>
      </c>
      <c r="G289" s="23">
        <f>'Рейтинговая таблица организаций'!Z291</f>
        <v>100</v>
      </c>
      <c r="H289" s="23">
        <f>'Рейтинговая таблица организаций'!AB291</f>
        <v>100</v>
      </c>
      <c r="I289" s="27">
        <f>'Рейтинговая таблица организаций'!AC291</f>
        <v>100</v>
      </c>
      <c r="J289" s="23">
        <f>'Рейтинговая таблица организаций'!AH291</f>
        <v>0</v>
      </c>
      <c r="K289" s="24">
        <f>'Рейтинговая таблица организаций'!AI291</f>
        <v>40</v>
      </c>
      <c r="L289" s="24">
        <f>'Рейтинговая таблица организаций'!AJ291</f>
        <v>100</v>
      </c>
      <c r="M289" s="27">
        <f>'Рейтинговая таблица организаций'!AK291</f>
        <v>46</v>
      </c>
      <c r="N289" s="23">
        <f>'Рейтинговая таблица организаций'!AR291</f>
        <v>100</v>
      </c>
      <c r="O289" s="23">
        <f>'Рейтинговая таблица организаций'!AS291</f>
        <v>100</v>
      </c>
      <c r="P289" s="23">
        <f>'Рейтинговая таблица организаций'!AT291</f>
        <v>100</v>
      </c>
      <c r="Q289" s="27">
        <f>'Рейтинговая таблица организаций'!AU291</f>
        <v>100</v>
      </c>
      <c r="R289" s="23">
        <f>'Рейтинговая таблица организаций'!BB291</f>
        <v>100</v>
      </c>
      <c r="S289" s="23">
        <f>'Рейтинговая таблица организаций'!BC291</f>
        <v>100</v>
      </c>
      <c r="T289" s="23">
        <f>'Рейтинговая таблица организаций'!BD291</f>
        <v>100</v>
      </c>
      <c r="U289" s="27">
        <f>'Рейтинговая таблица организаций'!BE291</f>
        <v>100</v>
      </c>
      <c r="V289" s="28">
        <f>'Рейтинговая таблица организаций'!BF291</f>
        <v>88.36</v>
      </c>
    </row>
    <row r="290" spans="1:22">
      <c r="A290" s="25">
        <f>'бланки '!D294</f>
        <v>291</v>
      </c>
      <c r="B290" s="25" t="str">
        <f>'Рейтинговая таблица организаций'!B292</f>
        <v>Муниципальное бюджетное общеобразовательное учреждение «Вепринецкая основная общеобразовательная школа» Покровского района Орловской области</v>
      </c>
      <c r="C290" s="23">
        <f>'Рейтинговая таблица организаций'!Q292</f>
        <v>86</v>
      </c>
      <c r="D290" s="23">
        <f>'Рейтинговая таблица организаций'!R292</f>
        <v>90</v>
      </c>
      <c r="E290" s="23">
        <f>'Рейтинговая таблица организаций'!S292</f>
        <v>100</v>
      </c>
      <c r="F290" s="27">
        <f>'Рейтинговая таблица организаций'!T292</f>
        <v>92.8</v>
      </c>
      <c r="G290" s="23">
        <f>'Рейтинговая таблица организаций'!Z292</f>
        <v>100</v>
      </c>
      <c r="H290" s="23">
        <f>'Рейтинговая таблица организаций'!AB292</f>
        <v>100</v>
      </c>
      <c r="I290" s="27">
        <f>'Рейтинговая таблица организаций'!AC292</f>
        <v>100</v>
      </c>
      <c r="J290" s="23">
        <f>'Рейтинговая таблица организаций'!AH292</f>
        <v>0</v>
      </c>
      <c r="K290" s="24">
        <f>'Рейтинговая таблица организаций'!AI292</f>
        <v>40</v>
      </c>
      <c r="L290" s="24">
        <f>'Рейтинговая таблица организаций'!AJ292</f>
        <v>100</v>
      </c>
      <c r="M290" s="27">
        <f>'Рейтинговая таблица организаций'!AK292</f>
        <v>46</v>
      </c>
      <c r="N290" s="23">
        <f>'Рейтинговая таблица организаций'!AR292</f>
        <v>100</v>
      </c>
      <c r="O290" s="23">
        <f>'Рейтинговая таблица организаций'!AS292</f>
        <v>100</v>
      </c>
      <c r="P290" s="23">
        <f>'Рейтинговая таблица организаций'!AT292</f>
        <v>100</v>
      </c>
      <c r="Q290" s="27">
        <f>'Рейтинговая таблица организаций'!AU292</f>
        <v>100</v>
      </c>
      <c r="R290" s="23">
        <f>'Рейтинговая таблица организаций'!BB292</f>
        <v>100</v>
      </c>
      <c r="S290" s="23">
        <f>'Рейтинговая таблица организаций'!BC292</f>
        <v>100</v>
      </c>
      <c r="T290" s="23">
        <f>'Рейтинговая таблица организаций'!BD292</f>
        <v>100</v>
      </c>
      <c r="U290" s="27">
        <f>'Рейтинговая таблица организаций'!BE292</f>
        <v>100</v>
      </c>
      <c r="V290" s="28">
        <f>'Рейтинговая таблица организаций'!BF292</f>
        <v>87.76</v>
      </c>
    </row>
    <row r="291" spans="1:22">
      <c r="A291" s="25">
        <f>'бланки '!D295</f>
        <v>292</v>
      </c>
      <c r="B291" s="25" t="str">
        <f>'Рейтинговая таблица организаций'!B293</f>
        <v>Муниципальное бюджетное общеобразовательное учреждение «Никольская основная общеобразовательная школа» Покровского района Орловской области</v>
      </c>
      <c r="C291" s="23">
        <f>'Рейтинговая таблица организаций'!Q293</f>
        <v>94</v>
      </c>
      <c r="D291" s="23">
        <f>'Рейтинговая таблица организаций'!R293</f>
        <v>100</v>
      </c>
      <c r="E291" s="23">
        <f>'Рейтинговая таблица организаций'!S293</f>
        <v>100</v>
      </c>
      <c r="F291" s="27">
        <f>'Рейтинговая таблица организаций'!T293</f>
        <v>98.2</v>
      </c>
      <c r="G291" s="23">
        <f>'Рейтинговая таблица организаций'!Z293</f>
        <v>100</v>
      </c>
      <c r="H291" s="23">
        <f>'Рейтинговая таблица организаций'!AB293</f>
        <v>100</v>
      </c>
      <c r="I291" s="27">
        <f>'Рейтинговая таблица организаций'!AC293</f>
        <v>100</v>
      </c>
      <c r="J291" s="23">
        <f>'Рейтинговая таблица организаций'!AH293</f>
        <v>20</v>
      </c>
      <c r="K291" s="24">
        <f>'Рейтинговая таблица организаций'!AI293</f>
        <v>60</v>
      </c>
      <c r="L291" s="24">
        <f>'Рейтинговая таблица организаций'!AJ293</f>
        <v>100</v>
      </c>
      <c r="M291" s="27">
        <f>'Рейтинговая таблица организаций'!AK293</f>
        <v>60</v>
      </c>
      <c r="N291" s="23">
        <f>'Рейтинговая таблица организаций'!AR293</f>
        <v>100</v>
      </c>
      <c r="O291" s="23">
        <f>'Рейтинговая таблица организаций'!AS293</f>
        <v>100</v>
      </c>
      <c r="P291" s="23">
        <f>'Рейтинговая таблица организаций'!AT293</f>
        <v>100</v>
      </c>
      <c r="Q291" s="27">
        <f>'Рейтинговая таблица организаций'!AU293</f>
        <v>100</v>
      </c>
      <c r="R291" s="23">
        <f>'Рейтинговая таблица организаций'!BB293</f>
        <v>100</v>
      </c>
      <c r="S291" s="23">
        <f>'Рейтинговая таблица организаций'!BC293</f>
        <v>100</v>
      </c>
      <c r="T291" s="23">
        <f>'Рейтинговая таблица организаций'!BD293</f>
        <v>100</v>
      </c>
      <c r="U291" s="27">
        <f>'Рейтинговая таблица организаций'!BE293</f>
        <v>100</v>
      </c>
      <c r="V291" s="28">
        <f>'Рейтинговая таблица организаций'!BF293</f>
        <v>91.64</v>
      </c>
    </row>
    <row r="292" spans="1:22">
      <c r="A292" s="25">
        <f>'бланки '!D296</f>
        <v>293</v>
      </c>
      <c r="B292" s="25" t="str">
        <f>'Рейтинговая таблица организаций'!B294</f>
        <v>Муниципальное бюджетное общеобразовательное учреждение «Трудкинская средняя общеобразовательная школа» Покровского района Орловской области</v>
      </c>
      <c r="C292" s="23">
        <f>'Рейтинговая таблица организаций'!Q294</f>
        <v>98</v>
      </c>
      <c r="D292" s="23">
        <f>'Рейтинговая таблица организаций'!R294</f>
        <v>100</v>
      </c>
      <c r="E292" s="23">
        <f>'Рейтинговая таблица организаций'!S294</f>
        <v>100</v>
      </c>
      <c r="F292" s="27">
        <f>'Рейтинговая таблица организаций'!T294</f>
        <v>99.4</v>
      </c>
      <c r="G292" s="23">
        <f>'Рейтинговая таблица организаций'!Z294</f>
        <v>100</v>
      </c>
      <c r="H292" s="23">
        <f>'Рейтинговая таблица организаций'!AB294</f>
        <v>95</v>
      </c>
      <c r="I292" s="27">
        <f>'Рейтинговая таблица организаций'!AC294</f>
        <v>97.5</v>
      </c>
      <c r="J292" s="23">
        <f>'Рейтинговая таблица организаций'!AH294</f>
        <v>0</v>
      </c>
      <c r="K292" s="24">
        <f>'Рейтинговая таблица организаций'!AI294</f>
        <v>40</v>
      </c>
      <c r="L292" s="24">
        <f>'Рейтинговая таблица организаций'!AJ294</f>
        <v>100</v>
      </c>
      <c r="M292" s="27">
        <f>'Рейтинговая таблица организаций'!AK294</f>
        <v>46</v>
      </c>
      <c r="N292" s="23">
        <f>'Рейтинговая таблица организаций'!AR294</f>
        <v>100</v>
      </c>
      <c r="O292" s="23">
        <f>'Рейтинговая таблица организаций'!AS294</f>
        <v>100</v>
      </c>
      <c r="P292" s="23">
        <f>'Рейтинговая таблица организаций'!AT294</f>
        <v>100</v>
      </c>
      <c r="Q292" s="27">
        <f>'Рейтинговая таблица организаций'!AU294</f>
        <v>100</v>
      </c>
      <c r="R292" s="23">
        <f>'Рейтинговая таблица организаций'!BB294</f>
        <v>100</v>
      </c>
      <c r="S292" s="23">
        <f>'Рейтинговая таблица организаций'!BC294</f>
        <v>100</v>
      </c>
      <c r="T292" s="23">
        <f>'Рейтинговая таблица организаций'!BD294</f>
        <v>95</v>
      </c>
      <c r="U292" s="27">
        <f>'Рейтинговая таблица организаций'!BE294</f>
        <v>97.5</v>
      </c>
      <c r="V292" s="28">
        <f>'Рейтинговая таблица организаций'!BF294</f>
        <v>88.08</v>
      </c>
    </row>
    <row r="293" spans="1:22">
      <c r="A293" s="25">
        <f>'бланки '!D297</f>
        <v>294</v>
      </c>
      <c r="B293" s="25" t="str">
        <f>'Рейтинговая таблица организаций'!B295</f>
        <v>Муниципальное бюджетное общеобразовательное учреждение «Внуковская основная общеобразовательная школа» Покровского района Орловской области</v>
      </c>
      <c r="C293" s="23">
        <f>'Рейтинговая таблица организаций'!Q295</f>
        <v>94</v>
      </c>
      <c r="D293" s="23">
        <f>'Рейтинговая таблица организаций'!R295</f>
        <v>100</v>
      </c>
      <c r="E293" s="23">
        <f>'Рейтинговая таблица организаций'!S295</f>
        <v>100</v>
      </c>
      <c r="F293" s="27">
        <f>'Рейтинговая таблица организаций'!T295</f>
        <v>98.2</v>
      </c>
      <c r="G293" s="23">
        <f>'Рейтинговая таблица организаций'!Z295</f>
        <v>100</v>
      </c>
      <c r="H293" s="23">
        <f>'Рейтинговая таблица организаций'!AB295</f>
        <v>100</v>
      </c>
      <c r="I293" s="27">
        <f>'Рейтинговая таблица организаций'!AC295</f>
        <v>100</v>
      </c>
      <c r="J293" s="23">
        <f>'Рейтинговая таблица организаций'!AH295</f>
        <v>0</v>
      </c>
      <c r="K293" s="24">
        <f>'Рейтинговая таблица организаций'!AI295</f>
        <v>60</v>
      </c>
      <c r="L293" s="24">
        <f>'Рейтинговая таблица организаций'!AJ295</f>
        <v>100</v>
      </c>
      <c r="M293" s="27">
        <f>'Рейтинговая таблица организаций'!AK295</f>
        <v>54</v>
      </c>
      <c r="N293" s="23">
        <f>'Рейтинговая таблица организаций'!AR295</f>
        <v>100</v>
      </c>
      <c r="O293" s="23">
        <f>'Рейтинговая таблица организаций'!AS295</f>
        <v>100</v>
      </c>
      <c r="P293" s="23">
        <f>'Рейтинговая таблица организаций'!AT295</f>
        <v>100</v>
      </c>
      <c r="Q293" s="27">
        <f>'Рейтинговая таблица организаций'!AU295</f>
        <v>100</v>
      </c>
      <c r="R293" s="23">
        <f>'Рейтинговая таблица организаций'!BB295</f>
        <v>100</v>
      </c>
      <c r="S293" s="23">
        <f>'Рейтинговая таблица организаций'!BC295</f>
        <v>100</v>
      </c>
      <c r="T293" s="23">
        <f>'Рейтинговая таблица организаций'!BD295</f>
        <v>100</v>
      </c>
      <c r="U293" s="27">
        <f>'Рейтинговая таблица организаций'!BE295</f>
        <v>100</v>
      </c>
      <c r="V293" s="28">
        <f>'Рейтинговая таблица организаций'!BF295</f>
        <v>90.44</v>
      </c>
    </row>
    <row r="294" spans="1:22">
      <c r="A294" s="25">
        <f>'бланки '!D298</f>
        <v>295</v>
      </c>
      <c r="B294" s="25" t="str">
        <f>'Рейтинговая таблица организаций'!B296</f>
        <v>Муниципальное бюджетное общеобразовательное учреждение «Тимирязевская основная общеобразовательная школа» Покровского района Орловской области</v>
      </c>
      <c r="C294" s="23">
        <f>'Рейтинговая таблица организаций'!Q296</f>
        <v>92</v>
      </c>
      <c r="D294" s="23">
        <f>'Рейтинговая таблица организаций'!R296</f>
        <v>90</v>
      </c>
      <c r="E294" s="23">
        <f>'Рейтинговая таблица организаций'!S296</f>
        <v>100</v>
      </c>
      <c r="F294" s="27">
        <f>'Рейтинговая таблица организаций'!T296</f>
        <v>94.6</v>
      </c>
      <c r="G294" s="23">
        <f>'Рейтинговая таблица организаций'!Z296</f>
        <v>100</v>
      </c>
      <c r="H294" s="23">
        <f>'Рейтинговая таблица организаций'!AB296</f>
        <v>100</v>
      </c>
      <c r="I294" s="27">
        <f>'Рейтинговая таблица организаций'!AC296</f>
        <v>100</v>
      </c>
      <c r="J294" s="23">
        <f>'Рейтинговая таблица организаций'!AH296</f>
        <v>0</v>
      </c>
      <c r="K294" s="24">
        <f>'Рейтинговая таблица организаций'!AI296</f>
        <v>40</v>
      </c>
      <c r="L294" s="24">
        <f>'Рейтинговая таблица организаций'!AJ296</f>
        <v>83</v>
      </c>
      <c r="M294" s="27">
        <f>'Рейтинговая таблица организаций'!AK296</f>
        <v>40.9</v>
      </c>
      <c r="N294" s="23">
        <f>'Рейтинговая таблица организаций'!AR296</f>
        <v>100</v>
      </c>
      <c r="O294" s="23">
        <f>'Рейтинговая таблица организаций'!AS296</f>
        <v>100</v>
      </c>
      <c r="P294" s="23">
        <f>'Рейтинговая таблица организаций'!AT296</f>
        <v>100</v>
      </c>
      <c r="Q294" s="27">
        <f>'Рейтинговая таблица организаций'!AU296</f>
        <v>100</v>
      </c>
      <c r="R294" s="23">
        <f>'Рейтинговая таблица организаций'!BB296</f>
        <v>100</v>
      </c>
      <c r="S294" s="23">
        <f>'Рейтинговая таблица организаций'!BC296</f>
        <v>100</v>
      </c>
      <c r="T294" s="23">
        <f>'Рейтинговая таблица организаций'!BD296</f>
        <v>100</v>
      </c>
      <c r="U294" s="27">
        <f>'Рейтинговая таблица организаций'!BE296</f>
        <v>100</v>
      </c>
      <c r="V294" s="28">
        <f>'Рейтинговая таблица организаций'!BF296</f>
        <v>87.1</v>
      </c>
    </row>
    <row r="295" spans="1:22">
      <c r="A295" s="25">
        <f>'бланки '!D299</f>
        <v>296</v>
      </c>
      <c r="B295" s="25" t="str">
        <f>'Рейтинговая таблица организаций'!B297</f>
        <v>Муниципальное бюджетное общеобразовательное учреждение «Глазуновская средняя общеобразовательная школа» Глазуновского района Орловской области</v>
      </c>
      <c r="C295" s="23">
        <f>'Рейтинговая таблица организаций'!Q297</f>
        <v>100</v>
      </c>
      <c r="D295" s="23">
        <f>'Рейтинговая таблица организаций'!R297</f>
        <v>100</v>
      </c>
      <c r="E295" s="23">
        <f>'Рейтинговая таблица организаций'!S297</f>
        <v>98</v>
      </c>
      <c r="F295" s="27">
        <f>'Рейтинговая таблица организаций'!T297</f>
        <v>99.2</v>
      </c>
      <c r="G295" s="23">
        <f>'Рейтинговая таблица организаций'!Z297</f>
        <v>100</v>
      </c>
      <c r="H295" s="23">
        <f>'Рейтинговая таблица организаций'!AB297</f>
        <v>96</v>
      </c>
      <c r="I295" s="27">
        <f>'Рейтинговая таблица организаций'!AC297</f>
        <v>98</v>
      </c>
      <c r="J295" s="23">
        <f>'Рейтинговая таблица организаций'!AH297</f>
        <v>80</v>
      </c>
      <c r="K295" s="24">
        <f>'Рейтинговая таблица организаций'!AI297</f>
        <v>100</v>
      </c>
      <c r="L295" s="24">
        <f>'Рейтинговая таблица организаций'!AJ297</f>
        <v>95</v>
      </c>
      <c r="M295" s="27">
        <f>'Рейтинговая таблица организаций'!AK297</f>
        <v>92.5</v>
      </c>
      <c r="N295" s="23">
        <f>'Рейтинговая таблица организаций'!AR297</f>
        <v>100</v>
      </c>
      <c r="O295" s="23">
        <f>'Рейтинговая таблица организаций'!AS297</f>
        <v>100</v>
      </c>
      <c r="P295" s="23">
        <f>'Рейтинговая таблица организаций'!AT297</f>
        <v>96</v>
      </c>
      <c r="Q295" s="27">
        <f>'Рейтинговая таблица организаций'!AU297</f>
        <v>99.2</v>
      </c>
      <c r="R295" s="23">
        <f>'Рейтинговая таблица организаций'!BB297</f>
        <v>98</v>
      </c>
      <c r="S295" s="23">
        <f>'Рейтинговая таблица организаций'!BC297</f>
        <v>97</v>
      </c>
      <c r="T295" s="23">
        <f>'Рейтинговая таблица организаций'!BD297</f>
        <v>99</v>
      </c>
      <c r="U295" s="27">
        <f>'Рейтинговая таблица организаций'!BE297</f>
        <v>98.3</v>
      </c>
      <c r="V295" s="28">
        <f>'Рейтинговая таблица организаций'!BF297</f>
        <v>97.44</v>
      </c>
    </row>
    <row r="296" spans="1:22">
      <c r="A296" s="25">
        <f>'бланки '!D300</f>
        <v>297</v>
      </c>
      <c r="B296" s="25" t="str">
        <f>'Рейтинговая таблица организаций'!B298</f>
        <v>Муниципальное бюджетное общеобразовательное учреждение «Очкинская основная общеобразовательная школа» Глазуновского района Орловской области</v>
      </c>
      <c r="C296" s="23">
        <f>'Рейтинговая таблица организаций'!Q298</f>
        <v>92</v>
      </c>
      <c r="D296" s="23">
        <f>'Рейтинговая таблица организаций'!R298</f>
        <v>100</v>
      </c>
      <c r="E296" s="23">
        <f>'Рейтинговая таблица организаций'!S298</f>
        <v>100</v>
      </c>
      <c r="F296" s="27">
        <f>'Рейтинговая таблица организаций'!T298</f>
        <v>97.6</v>
      </c>
      <c r="G296" s="23">
        <f>'Рейтинговая таблица организаций'!Z298</f>
        <v>100</v>
      </c>
      <c r="H296" s="23">
        <f>'Рейтинговая таблица организаций'!AB298</f>
        <v>98</v>
      </c>
      <c r="I296" s="27">
        <f>'Рейтинговая таблица организаций'!AC298</f>
        <v>99</v>
      </c>
      <c r="J296" s="23">
        <f>'Рейтинговая таблица организаций'!AH298</f>
        <v>0</v>
      </c>
      <c r="K296" s="24">
        <f>'Рейтинговая таблица организаций'!AI298</f>
        <v>60</v>
      </c>
      <c r="L296" s="24">
        <f>'Рейтинговая таблица организаций'!AJ298</f>
        <v>100</v>
      </c>
      <c r="M296" s="27">
        <f>'Рейтинговая таблица организаций'!AK298</f>
        <v>54</v>
      </c>
      <c r="N296" s="23">
        <f>'Рейтинговая таблица организаций'!AR298</f>
        <v>100</v>
      </c>
      <c r="O296" s="23">
        <f>'Рейтинговая таблица организаций'!AS298</f>
        <v>100</v>
      </c>
      <c r="P296" s="23">
        <f>'Рейтинговая таблица организаций'!AT298</f>
        <v>100</v>
      </c>
      <c r="Q296" s="27">
        <f>'Рейтинговая таблица организаций'!AU298</f>
        <v>100</v>
      </c>
      <c r="R296" s="23">
        <f>'Рейтинговая таблица организаций'!BB298</f>
        <v>100</v>
      </c>
      <c r="S296" s="23">
        <f>'Рейтинговая таблица организаций'!BC298</f>
        <v>100</v>
      </c>
      <c r="T296" s="23">
        <f>'Рейтинговая таблица организаций'!BD298</f>
        <v>100</v>
      </c>
      <c r="U296" s="27">
        <f>'Рейтинговая таблица организаций'!BE298</f>
        <v>100</v>
      </c>
      <c r="V296" s="28">
        <f>'Рейтинговая таблица организаций'!BF298</f>
        <v>90.12</v>
      </c>
    </row>
    <row r="297" spans="1:22">
      <c r="A297" s="25">
        <f>'бланки '!D301</f>
        <v>298</v>
      </c>
      <c r="B297" s="25" t="str">
        <f>'Рейтинговая таблица организаций'!B299</f>
        <v>Муниципальное бюджетное общеобразовательное учреждение «Тагинская средняя общеобразовательная школа» Глазуновского района Орловской области</v>
      </c>
      <c r="C297" s="23">
        <f>'Рейтинговая таблица организаций'!Q299</f>
        <v>96</v>
      </c>
      <c r="D297" s="23">
        <f>'Рейтинговая таблица организаций'!R299</f>
        <v>100</v>
      </c>
      <c r="E297" s="23">
        <f>'Рейтинговая таблица организаций'!S299</f>
        <v>100</v>
      </c>
      <c r="F297" s="27">
        <f>'Рейтинговая таблица организаций'!T299</f>
        <v>98.8</v>
      </c>
      <c r="G297" s="23">
        <f>'Рейтинговая таблица организаций'!Z299</f>
        <v>100</v>
      </c>
      <c r="H297" s="23">
        <f>'Рейтинговая таблица организаций'!AB299</f>
        <v>100</v>
      </c>
      <c r="I297" s="27">
        <f>'Рейтинговая таблица организаций'!AC299</f>
        <v>100</v>
      </c>
      <c r="J297" s="23">
        <f>'Рейтинговая таблица организаций'!AH299</f>
        <v>60</v>
      </c>
      <c r="K297" s="24">
        <f>'Рейтинговая таблица организаций'!AI299</f>
        <v>80</v>
      </c>
      <c r="L297" s="24">
        <f>'Рейтинговая таблица организаций'!AJ299</f>
        <v>100</v>
      </c>
      <c r="M297" s="27">
        <f>'Рейтинговая таблица организаций'!AK299</f>
        <v>80</v>
      </c>
      <c r="N297" s="23">
        <f>'Рейтинговая таблица организаций'!AR299</f>
        <v>100</v>
      </c>
      <c r="O297" s="23">
        <f>'Рейтинговая таблица организаций'!AS299</f>
        <v>100</v>
      </c>
      <c r="P297" s="23">
        <f>'Рейтинговая таблица организаций'!AT299</f>
        <v>100</v>
      </c>
      <c r="Q297" s="27">
        <f>'Рейтинговая таблица организаций'!AU299</f>
        <v>100</v>
      </c>
      <c r="R297" s="23">
        <f>'Рейтинговая таблица организаций'!BB299</f>
        <v>100</v>
      </c>
      <c r="S297" s="23">
        <f>'Рейтинговая таблица организаций'!BC299</f>
        <v>100</v>
      </c>
      <c r="T297" s="23">
        <f>'Рейтинговая таблица организаций'!BD299</f>
        <v>100</v>
      </c>
      <c r="U297" s="27">
        <f>'Рейтинговая таблица организаций'!BE299</f>
        <v>100</v>
      </c>
      <c r="V297" s="28">
        <f>'Рейтинговая таблица организаций'!BF299</f>
        <v>95.76</v>
      </c>
    </row>
    <row r="298" spans="1:22">
      <c r="A298" s="25">
        <f>'бланки '!D302</f>
        <v>299</v>
      </c>
      <c r="B298" s="25" t="str">
        <f>'Рейтинговая таблица организаций'!B300</f>
        <v>Муниципальное бюджетное общеобразовательное учреждение «Новополевская основная общеобразовательная школа» Глазуновского района Орловской области</v>
      </c>
      <c r="C298" s="23">
        <f>'Рейтинговая таблица организаций'!Q300</f>
        <v>96</v>
      </c>
      <c r="D298" s="23">
        <f>'Рейтинговая таблица организаций'!R300</f>
        <v>100</v>
      </c>
      <c r="E298" s="23">
        <f>'Рейтинговая таблица организаций'!S300</f>
        <v>100</v>
      </c>
      <c r="F298" s="27">
        <f>'Рейтинговая таблица организаций'!T300</f>
        <v>98.8</v>
      </c>
      <c r="G298" s="23">
        <f>'Рейтинговая таблица организаций'!Z300</f>
        <v>100</v>
      </c>
      <c r="H298" s="23">
        <f>'Рейтинговая таблица организаций'!AB300</f>
        <v>100</v>
      </c>
      <c r="I298" s="27">
        <f>'Рейтинговая таблица организаций'!AC300</f>
        <v>100</v>
      </c>
      <c r="J298" s="23">
        <f>'Рейтинговая таблица организаций'!AH300</f>
        <v>0</v>
      </c>
      <c r="K298" s="24">
        <f>'Рейтинговая таблица организаций'!AI300</f>
        <v>60</v>
      </c>
      <c r="L298" s="24">
        <f>'Рейтинговая таблица организаций'!AJ300</f>
        <v>83</v>
      </c>
      <c r="M298" s="27">
        <f>'Рейтинговая таблица организаций'!AK300</f>
        <v>48.9</v>
      </c>
      <c r="N298" s="23">
        <f>'Рейтинговая таблица организаций'!AR300</f>
        <v>100</v>
      </c>
      <c r="O298" s="23">
        <f>'Рейтинговая таблица организаций'!AS300</f>
        <v>98</v>
      </c>
      <c r="P298" s="23">
        <f>'Рейтинговая таблица организаций'!AT300</f>
        <v>100</v>
      </c>
      <c r="Q298" s="27">
        <f>'Рейтинговая таблица организаций'!AU300</f>
        <v>99.2</v>
      </c>
      <c r="R298" s="23">
        <f>'Рейтинговая таблица организаций'!BB300</f>
        <v>97</v>
      </c>
      <c r="S298" s="23">
        <f>'Рейтинговая таблица организаций'!BC300</f>
        <v>100</v>
      </c>
      <c r="T298" s="23">
        <f>'Рейтинговая таблица организаций'!BD300</f>
        <v>100</v>
      </c>
      <c r="U298" s="27">
        <f>'Рейтинговая таблица организаций'!BE300</f>
        <v>99.1</v>
      </c>
      <c r="V298" s="28">
        <f>'Рейтинговая таблица организаций'!BF300</f>
        <v>89.2</v>
      </c>
    </row>
    <row r="299" spans="1:22">
      <c r="A299" s="25">
        <f>'бланки '!D303</f>
        <v>300</v>
      </c>
      <c r="B299" s="25" t="str">
        <f>'Рейтинговая таблица организаций'!B301</f>
        <v>Муниципальное бюджетное общеобразовательное учреждение «Ловчиковская основная общеобразовательная школа» Глазуновского района Орловской области</v>
      </c>
      <c r="C299" s="23">
        <f>'Рейтинговая таблица организаций'!Q301</f>
        <v>82</v>
      </c>
      <c r="D299" s="23">
        <f>'Рейтинговая таблица организаций'!R301</f>
        <v>90</v>
      </c>
      <c r="E299" s="23">
        <f>'Рейтинговая таблица организаций'!S301</f>
        <v>98</v>
      </c>
      <c r="F299" s="27">
        <f>'Рейтинговая таблица организаций'!T301</f>
        <v>90.8</v>
      </c>
      <c r="G299" s="23">
        <f>'Рейтинговая таблица организаций'!Z301</f>
        <v>100</v>
      </c>
      <c r="H299" s="23">
        <f>'Рейтинговая таблица организаций'!AB301</f>
        <v>100</v>
      </c>
      <c r="I299" s="27">
        <f>'Рейтинговая таблица организаций'!AC301</f>
        <v>100</v>
      </c>
      <c r="J299" s="23">
        <f>'Рейтинговая таблица организаций'!AH301</f>
        <v>0</v>
      </c>
      <c r="K299" s="24">
        <f>'Рейтинговая таблица организаций'!AI301</f>
        <v>60</v>
      </c>
      <c r="L299" s="24">
        <f>'Рейтинговая таблица организаций'!AJ301</f>
        <v>93</v>
      </c>
      <c r="M299" s="27">
        <f>'Рейтинговая таблица организаций'!AK301</f>
        <v>51.9</v>
      </c>
      <c r="N299" s="23">
        <f>'Рейтинговая таблица организаций'!AR301</f>
        <v>100</v>
      </c>
      <c r="O299" s="23">
        <f>'Рейтинговая таблица организаций'!AS301</f>
        <v>95</v>
      </c>
      <c r="P299" s="23">
        <f>'Рейтинговая таблица организаций'!AT301</f>
        <v>97</v>
      </c>
      <c r="Q299" s="27">
        <f>'Рейтинговая таблица организаций'!AU301</f>
        <v>97.4</v>
      </c>
      <c r="R299" s="23">
        <f>'Рейтинговая таблица организаций'!BB301</f>
        <v>97</v>
      </c>
      <c r="S299" s="23">
        <f>'Рейтинговая таблица организаций'!BC301</f>
        <v>100</v>
      </c>
      <c r="T299" s="23">
        <f>'Рейтинговая таблица организаций'!BD301</f>
        <v>95</v>
      </c>
      <c r="U299" s="27">
        <f>'Рейтинговая таблица организаций'!BE301</f>
        <v>96.6</v>
      </c>
      <c r="V299" s="28">
        <f>'Рейтинговая таблица организаций'!BF301</f>
        <v>87.34</v>
      </c>
    </row>
    <row r="300" spans="1:22">
      <c r="A300" s="25">
        <f>'бланки '!D304</f>
        <v>301</v>
      </c>
      <c r="B300" s="25" t="str">
        <f>'Рейтинговая таблица организаций'!B302</f>
        <v>Муниципальное бюджетное общеобразовательное учреждение «Гнилушинская средняя общеобразовательная школа» Глазуновского района Орловской области</v>
      </c>
      <c r="C300" s="23">
        <f>'Рейтинговая таблица организаций'!Q302</f>
        <v>97</v>
      </c>
      <c r="D300" s="23">
        <f>'Рейтинговая таблица организаций'!R302</f>
        <v>100</v>
      </c>
      <c r="E300" s="23">
        <f>'Рейтинговая таблица организаций'!S302</f>
        <v>97</v>
      </c>
      <c r="F300" s="27">
        <f>'Рейтинговая таблица организаций'!T302</f>
        <v>97.9</v>
      </c>
      <c r="G300" s="23">
        <f>'Рейтинговая таблица организаций'!Z302</f>
        <v>100</v>
      </c>
      <c r="H300" s="23">
        <f>'Рейтинговая таблица организаций'!AB302</f>
        <v>100</v>
      </c>
      <c r="I300" s="27">
        <f>'Рейтинговая таблица организаций'!AC302</f>
        <v>100</v>
      </c>
      <c r="J300" s="23">
        <f>'Рейтинговая таблица организаций'!AH302</f>
        <v>20</v>
      </c>
      <c r="K300" s="24">
        <f>'Рейтинговая таблица организаций'!AI302</f>
        <v>60</v>
      </c>
      <c r="L300" s="24">
        <f>'Рейтинговая таблица организаций'!AJ302</f>
        <v>100</v>
      </c>
      <c r="M300" s="27">
        <f>'Рейтинговая таблица организаций'!AK302</f>
        <v>60</v>
      </c>
      <c r="N300" s="23">
        <f>'Рейтинговая таблица организаций'!AR302</f>
        <v>100</v>
      </c>
      <c r="O300" s="23">
        <f>'Рейтинговая таблица организаций'!AS302</f>
        <v>100</v>
      </c>
      <c r="P300" s="23">
        <f>'Рейтинговая таблица организаций'!AT302</f>
        <v>100</v>
      </c>
      <c r="Q300" s="27">
        <f>'Рейтинговая таблица организаций'!AU302</f>
        <v>100</v>
      </c>
      <c r="R300" s="23">
        <f>'Рейтинговая таблица организаций'!BB302</f>
        <v>100</v>
      </c>
      <c r="S300" s="23">
        <f>'Рейтинговая таблица организаций'!BC302</f>
        <v>100</v>
      </c>
      <c r="T300" s="23">
        <f>'Рейтинговая таблица организаций'!BD302</f>
        <v>100</v>
      </c>
      <c r="U300" s="27">
        <f>'Рейтинговая таблица организаций'!BE302</f>
        <v>100</v>
      </c>
      <c r="V300" s="28">
        <f>'Рейтинговая таблица организаций'!BF302</f>
        <v>91.58</v>
      </c>
    </row>
    <row r="301" spans="1:22">
      <c r="A301" s="25">
        <f>'бланки '!D305</f>
        <v>302</v>
      </c>
      <c r="B301" s="25" t="str">
        <f>'Рейтинговая таблица организаций'!B303</f>
        <v>Муниципальное бюджетное общеобразовательное учреждение Краснослободская средняя общеобразовательная школа Глазуновского района Орловской области</v>
      </c>
      <c r="C301" s="23">
        <f>'Рейтинговая таблица организаций'!Q303</f>
        <v>96</v>
      </c>
      <c r="D301" s="23">
        <f>'Рейтинговая таблица организаций'!R303</f>
        <v>100</v>
      </c>
      <c r="E301" s="23">
        <f>'Рейтинговая таблица организаций'!S303</f>
        <v>98</v>
      </c>
      <c r="F301" s="27">
        <f>'Рейтинговая таблица организаций'!T303</f>
        <v>98</v>
      </c>
      <c r="G301" s="23">
        <f>'Рейтинговая таблица организаций'!Z303</f>
        <v>100</v>
      </c>
      <c r="H301" s="23">
        <f>'Рейтинговая таблица организаций'!AB303</f>
        <v>95</v>
      </c>
      <c r="I301" s="27">
        <f>'Рейтинговая таблица организаций'!AC303</f>
        <v>97.5</v>
      </c>
      <c r="J301" s="23">
        <f>'Рейтинговая таблица организаций'!AH303</f>
        <v>0</v>
      </c>
      <c r="K301" s="24">
        <f>'Рейтинговая таблица организаций'!AI303</f>
        <v>60</v>
      </c>
      <c r="L301" s="24">
        <f>'Рейтинговая таблица организаций'!AJ303</f>
        <v>94</v>
      </c>
      <c r="M301" s="27">
        <f>'Рейтинговая таблица организаций'!AK303</f>
        <v>52.2</v>
      </c>
      <c r="N301" s="23">
        <f>'Рейтинговая таблица организаций'!AR303</f>
        <v>100</v>
      </c>
      <c r="O301" s="23">
        <f>'Рейтинговая таблица организаций'!AS303</f>
        <v>98</v>
      </c>
      <c r="P301" s="23">
        <f>'Рейтинговая таблица организаций'!AT303</f>
        <v>100</v>
      </c>
      <c r="Q301" s="27">
        <f>'Рейтинговая таблица организаций'!AU303</f>
        <v>99.2</v>
      </c>
      <c r="R301" s="23">
        <f>'Рейтинговая таблица организаций'!BB303</f>
        <v>100</v>
      </c>
      <c r="S301" s="23">
        <f>'Рейтинговая таблица организаций'!BC303</f>
        <v>98</v>
      </c>
      <c r="T301" s="23">
        <f>'Рейтинговая таблица организаций'!BD303</f>
        <v>100</v>
      </c>
      <c r="U301" s="27">
        <f>'Рейтинговая таблица организаций'!BE303</f>
        <v>99.6</v>
      </c>
      <c r="V301" s="28">
        <f>'Рейтинговая таблица организаций'!BF303</f>
        <v>89.3</v>
      </c>
    </row>
    <row r="302" spans="1:22">
      <c r="A302" s="25">
        <f>'бланки '!D306</f>
        <v>303</v>
      </c>
      <c r="B302" s="25" t="str">
        <f>'Рейтинговая таблица организаций'!B304</f>
        <v>Муниципальное бюджетное общеобразовательное учреждение – Хотынецкая средняя общеобразовательная школа имени Сергея Геннадьевича Поматилова Хотынецкого района Орловской области</v>
      </c>
      <c r="C302" s="23">
        <f>'Рейтинговая таблица организаций'!Q304</f>
        <v>100</v>
      </c>
      <c r="D302" s="23">
        <f>'Рейтинговая таблица организаций'!R304</f>
        <v>100</v>
      </c>
      <c r="E302" s="23">
        <f>'Рейтинговая таблица организаций'!S304</f>
        <v>98</v>
      </c>
      <c r="F302" s="27">
        <f>'Рейтинговая таблица организаций'!T304</f>
        <v>99.2</v>
      </c>
      <c r="G302" s="23">
        <f>'Рейтинговая таблица организаций'!Z304</f>
        <v>100</v>
      </c>
      <c r="H302" s="23">
        <f>'Рейтинговая таблица организаций'!AB304</f>
        <v>98</v>
      </c>
      <c r="I302" s="27">
        <f>'Рейтинговая таблица организаций'!AC304</f>
        <v>99</v>
      </c>
      <c r="J302" s="23">
        <f>'Рейтинговая таблица организаций'!AH304</f>
        <v>80</v>
      </c>
      <c r="K302" s="24">
        <f>'Рейтинговая таблица организаций'!AI304</f>
        <v>100</v>
      </c>
      <c r="L302" s="24">
        <f>'Рейтинговая таблица организаций'!AJ304</f>
        <v>97</v>
      </c>
      <c r="M302" s="27">
        <f>'Рейтинговая таблица организаций'!AK304</f>
        <v>93.1</v>
      </c>
      <c r="N302" s="23">
        <f>'Рейтинговая таблица организаций'!AR304</f>
        <v>99</v>
      </c>
      <c r="O302" s="23">
        <f>'Рейтинговая таблица организаций'!AS304</f>
        <v>99</v>
      </c>
      <c r="P302" s="23">
        <f>'Рейтинговая таблица организаций'!AT304</f>
        <v>97</v>
      </c>
      <c r="Q302" s="27">
        <f>'Рейтинговая таблица организаций'!AU304</f>
        <v>98.6</v>
      </c>
      <c r="R302" s="23">
        <f>'Рейтинговая таблица организаций'!BB304</f>
        <v>98</v>
      </c>
      <c r="S302" s="23">
        <f>'Рейтинговая таблица организаций'!BC304</f>
        <v>96</v>
      </c>
      <c r="T302" s="23">
        <f>'Рейтинговая таблица организаций'!BD304</f>
        <v>99</v>
      </c>
      <c r="U302" s="27">
        <f>'Рейтинговая таблица организаций'!BE304</f>
        <v>98.1</v>
      </c>
      <c r="V302" s="28">
        <f>'Рейтинговая таблица организаций'!BF304</f>
        <v>97.6</v>
      </c>
    </row>
    <row r="303" spans="1:22">
      <c r="A303" s="25">
        <f>'бланки '!D307</f>
        <v>304</v>
      </c>
      <c r="B303" s="25" t="str">
        <f>'Рейтинговая таблица организаций'!B305</f>
        <v>Муниципальное бюджетное общеобразовательное учреждение - Богородицкая средняя общеобразовательная школа Хотынецкого района Орловской области</v>
      </c>
      <c r="C303" s="23">
        <f>'Рейтинговая таблица организаций'!Q305</f>
        <v>97</v>
      </c>
      <c r="D303" s="23">
        <f>'Рейтинговая таблица организаций'!R305</f>
        <v>100</v>
      </c>
      <c r="E303" s="23">
        <f>'Рейтинговая таблица организаций'!S305</f>
        <v>99</v>
      </c>
      <c r="F303" s="27">
        <f>'Рейтинговая таблица организаций'!T305</f>
        <v>98.7</v>
      </c>
      <c r="G303" s="23">
        <f>'Рейтинговая таблица организаций'!Z305</f>
        <v>100</v>
      </c>
      <c r="H303" s="23">
        <f>'Рейтинговая таблица организаций'!AB305</f>
        <v>96</v>
      </c>
      <c r="I303" s="27">
        <f>'Рейтинговая таблица организаций'!AC305</f>
        <v>98</v>
      </c>
      <c r="J303" s="23">
        <f>'Рейтинговая таблица организаций'!AH305</f>
        <v>40</v>
      </c>
      <c r="K303" s="24">
        <f>'Рейтинговая таблица организаций'!AI305</f>
        <v>60</v>
      </c>
      <c r="L303" s="24">
        <f>'Рейтинговая таблица организаций'!AJ305</f>
        <v>91</v>
      </c>
      <c r="M303" s="27">
        <f>'Рейтинговая таблица организаций'!AK305</f>
        <v>63.3</v>
      </c>
      <c r="N303" s="23">
        <f>'Рейтинговая таблица организаций'!AR305</f>
        <v>95</v>
      </c>
      <c r="O303" s="23">
        <f>'Рейтинговая таблица организаций'!AS305</f>
        <v>100</v>
      </c>
      <c r="P303" s="23">
        <f>'Рейтинговая таблица организаций'!AT305</f>
        <v>96</v>
      </c>
      <c r="Q303" s="27">
        <f>'Рейтинговая таблица организаций'!AU305</f>
        <v>97.2</v>
      </c>
      <c r="R303" s="23">
        <f>'Рейтинговая таблица организаций'!BB305</f>
        <v>98</v>
      </c>
      <c r="S303" s="23">
        <f>'Рейтинговая таблица организаций'!BC305</f>
        <v>99</v>
      </c>
      <c r="T303" s="23">
        <f>'Рейтинговая таблица организаций'!BD305</f>
        <v>98</v>
      </c>
      <c r="U303" s="27">
        <f>'Рейтинговая таблица организаций'!BE305</f>
        <v>98.2</v>
      </c>
      <c r="V303" s="28">
        <f>'Рейтинговая таблица организаций'!BF305</f>
        <v>91.08</v>
      </c>
    </row>
    <row r="304" spans="1:22">
      <c r="A304" s="25">
        <f>'бланки '!D308</f>
        <v>305</v>
      </c>
      <c r="B304" s="25" t="str">
        <f>'Рейтинговая таблица организаций'!B306</f>
        <v>Муниципальное бюджетное общеобразовательное учреждение – Краснорябинская средняя общеобразовательная школа имени Полного кавалера ордена Славы Петра Ивановича Бровичева Хотынецкого района Орловской области</v>
      </c>
      <c r="C304" s="23">
        <f>'Рейтинговая таблица организаций'!Q306</f>
        <v>89</v>
      </c>
      <c r="D304" s="23">
        <f>'Рейтинговая таблица организаций'!R306</f>
        <v>90</v>
      </c>
      <c r="E304" s="23">
        <f>'Рейтинговая таблица организаций'!S306</f>
        <v>98</v>
      </c>
      <c r="F304" s="27">
        <f>'Рейтинговая таблица организаций'!T306</f>
        <v>92.9</v>
      </c>
      <c r="G304" s="23">
        <f>'Рейтинговая таблица организаций'!Z306</f>
        <v>100</v>
      </c>
      <c r="H304" s="23">
        <f>'Рейтинговая таблица организаций'!AB306</f>
        <v>98</v>
      </c>
      <c r="I304" s="27">
        <f>'Рейтинговая таблица организаций'!AC306</f>
        <v>99</v>
      </c>
      <c r="J304" s="23">
        <f>'Рейтинговая таблица организаций'!AH306</f>
        <v>0</v>
      </c>
      <c r="K304" s="24">
        <f>'Рейтинговая таблица организаций'!AI306</f>
        <v>60</v>
      </c>
      <c r="L304" s="24">
        <f>'Рейтинговая таблица организаций'!AJ306</f>
        <v>83</v>
      </c>
      <c r="M304" s="27">
        <f>'Рейтинговая таблица организаций'!AK306</f>
        <v>48.9</v>
      </c>
      <c r="N304" s="23">
        <f>'Рейтинговая таблица организаций'!AR306</f>
        <v>100</v>
      </c>
      <c r="O304" s="23">
        <f>'Рейтинговая таблица организаций'!AS306</f>
        <v>100</v>
      </c>
      <c r="P304" s="23">
        <f>'Рейтинговая таблица организаций'!AT306</f>
        <v>97</v>
      </c>
      <c r="Q304" s="27">
        <f>'Рейтинговая таблица организаций'!AU306</f>
        <v>99.4</v>
      </c>
      <c r="R304" s="23">
        <f>'Рейтинговая таблица организаций'!BB306</f>
        <v>98</v>
      </c>
      <c r="S304" s="23">
        <f>'Рейтинговая таблица организаций'!BC306</f>
        <v>98</v>
      </c>
      <c r="T304" s="23">
        <f>'Рейтинговая таблица организаций'!BD306</f>
        <v>100</v>
      </c>
      <c r="U304" s="27">
        <f>'Рейтинговая таблица организаций'!BE306</f>
        <v>99</v>
      </c>
      <c r="V304" s="28">
        <f>'Рейтинговая таблица организаций'!BF306</f>
        <v>87.84</v>
      </c>
    </row>
    <row r="305" spans="1:22">
      <c r="A305" s="25">
        <f>'бланки '!D309</f>
        <v>306</v>
      </c>
      <c r="B305" s="25" t="str">
        <f>'Рейтинговая таблица организаций'!B307</f>
        <v>Муниципальное бюджетное общеобразовательное учреждение - Хотимль-Кузменковская средняя общеобразовательная школа Хотынецкого района Орловской области</v>
      </c>
      <c r="C305" s="23">
        <f>'Рейтинговая таблица организаций'!Q307</f>
        <v>100</v>
      </c>
      <c r="D305" s="23">
        <f>'Рейтинговая таблица организаций'!R307</f>
        <v>90</v>
      </c>
      <c r="E305" s="23">
        <f>'Рейтинговая таблица организаций'!S307</f>
        <v>100</v>
      </c>
      <c r="F305" s="27">
        <f>'Рейтинговая таблица организаций'!T307</f>
        <v>97</v>
      </c>
      <c r="G305" s="23">
        <f>'Рейтинговая таблица организаций'!Z307</f>
        <v>100</v>
      </c>
      <c r="H305" s="23">
        <f>'Рейтинговая таблица организаций'!AB307</f>
        <v>97</v>
      </c>
      <c r="I305" s="27">
        <f>'Рейтинговая таблица организаций'!AC307</f>
        <v>98.5</v>
      </c>
      <c r="J305" s="23">
        <f>'Рейтинговая таблица организаций'!AH307</f>
        <v>0</v>
      </c>
      <c r="K305" s="24">
        <f>'Рейтинговая таблица организаций'!AI307</f>
        <v>80</v>
      </c>
      <c r="L305" s="24">
        <f>'Рейтинговая таблица организаций'!AJ307</f>
        <v>100</v>
      </c>
      <c r="M305" s="27">
        <f>'Рейтинговая таблица организаций'!AK307</f>
        <v>62</v>
      </c>
      <c r="N305" s="23">
        <f>'Рейтинговая таблица организаций'!AR307</f>
        <v>100</v>
      </c>
      <c r="O305" s="23">
        <f>'Рейтинговая таблица организаций'!AS307</f>
        <v>100</v>
      </c>
      <c r="P305" s="23">
        <f>'Рейтинговая таблица организаций'!AT307</f>
        <v>100</v>
      </c>
      <c r="Q305" s="27">
        <f>'Рейтинговая таблица организаций'!AU307</f>
        <v>100</v>
      </c>
      <c r="R305" s="23">
        <f>'Рейтинговая таблица организаций'!BB307</f>
        <v>100</v>
      </c>
      <c r="S305" s="23">
        <f>'Рейтинговая таблица организаций'!BC307</f>
        <v>100</v>
      </c>
      <c r="T305" s="23">
        <f>'Рейтинговая таблица организаций'!BD307</f>
        <v>100</v>
      </c>
      <c r="U305" s="27">
        <f>'Рейтинговая таблица организаций'!BE307</f>
        <v>100</v>
      </c>
      <c r="V305" s="28">
        <f>'Рейтинговая таблица организаций'!BF307</f>
        <v>91.5</v>
      </c>
    </row>
    <row r="306" spans="1:22">
      <c r="A306" s="25">
        <f>'бланки '!D310</f>
        <v>307</v>
      </c>
      <c r="B306" s="25" t="str">
        <f>'Рейтинговая таблица организаций'!B308</f>
        <v>Муниципальное бюджетное общеобразовательное учреждение - Ильинская средняя общеобразовательная школа Хотынецкого района Орловской области</v>
      </c>
      <c r="C306" s="23">
        <f>'Рейтинговая таблица организаций'!Q308</f>
        <v>95</v>
      </c>
      <c r="D306" s="23">
        <f>'Рейтинговая таблица организаций'!R308</f>
        <v>100</v>
      </c>
      <c r="E306" s="23">
        <f>'Рейтинговая таблица организаций'!S308</f>
        <v>100</v>
      </c>
      <c r="F306" s="27">
        <f>'Рейтинговая таблица организаций'!T308</f>
        <v>98.5</v>
      </c>
      <c r="G306" s="23">
        <f>'Рейтинговая таблица организаций'!Z308</f>
        <v>100</v>
      </c>
      <c r="H306" s="23">
        <f>'Рейтинговая таблица организаций'!AB308</f>
        <v>100</v>
      </c>
      <c r="I306" s="27">
        <f>'Рейтинговая таблица организаций'!AC308</f>
        <v>100</v>
      </c>
      <c r="J306" s="23">
        <f>'Рейтинговая таблица организаций'!AH308</f>
        <v>0</v>
      </c>
      <c r="K306" s="24">
        <f>'Рейтинговая таблица организаций'!AI308</f>
        <v>80</v>
      </c>
      <c r="L306" s="24">
        <f>'Рейтинговая таблица организаций'!AJ308</f>
        <v>100</v>
      </c>
      <c r="M306" s="27">
        <f>'Рейтинговая таблица организаций'!AK308</f>
        <v>62</v>
      </c>
      <c r="N306" s="23">
        <f>'Рейтинговая таблица организаций'!AR308</f>
        <v>100</v>
      </c>
      <c r="O306" s="23">
        <f>'Рейтинговая таблица организаций'!AS308</f>
        <v>100</v>
      </c>
      <c r="P306" s="23">
        <f>'Рейтинговая таблица организаций'!AT308</f>
        <v>100</v>
      </c>
      <c r="Q306" s="27">
        <f>'Рейтинговая таблица организаций'!AU308</f>
        <v>100</v>
      </c>
      <c r="R306" s="23">
        <f>'Рейтинговая таблица организаций'!BB308</f>
        <v>100</v>
      </c>
      <c r="S306" s="23">
        <f>'Рейтинговая таблица организаций'!BC308</f>
        <v>100</v>
      </c>
      <c r="T306" s="23">
        <f>'Рейтинговая таблица организаций'!BD308</f>
        <v>100</v>
      </c>
      <c r="U306" s="27">
        <f>'Рейтинговая таблица организаций'!BE308</f>
        <v>100</v>
      </c>
      <c r="V306" s="28">
        <f>'Рейтинговая таблица организаций'!BF308</f>
        <v>92.1</v>
      </c>
    </row>
    <row r="307" spans="1:22">
      <c r="A307" s="25">
        <f>'бланки '!D311</f>
        <v>308</v>
      </c>
      <c r="B307" s="25" t="str">
        <f>'Рейтинговая таблица организаций'!B309</f>
        <v>Муниципальное бюджетное общеобразовательное учреждение - Жудерская средняя общеобразовательная школа Хотынецкого района Орловской области</v>
      </c>
      <c r="C307" s="23">
        <f>'Рейтинговая таблица организаций'!Q309</f>
        <v>100</v>
      </c>
      <c r="D307" s="23">
        <f>'Рейтинговая таблица организаций'!R309</f>
        <v>100</v>
      </c>
      <c r="E307" s="23">
        <f>'Рейтинговая таблица организаций'!S309</f>
        <v>100</v>
      </c>
      <c r="F307" s="27">
        <f>'Рейтинговая таблица организаций'!T309</f>
        <v>100</v>
      </c>
      <c r="G307" s="23">
        <f>'Рейтинговая таблица организаций'!Z309</f>
        <v>100</v>
      </c>
      <c r="H307" s="23">
        <f>'Рейтинговая таблица организаций'!AB309</f>
        <v>95</v>
      </c>
      <c r="I307" s="27">
        <f>'Рейтинговая таблица организаций'!AC309</f>
        <v>97.5</v>
      </c>
      <c r="J307" s="23">
        <f>'Рейтинговая таблица организаций'!AH309</f>
        <v>20</v>
      </c>
      <c r="K307" s="24">
        <f>'Рейтинговая таблица организаций'!AI309</f>
        <v>80</v>
      </c>
      <c r="L307" s="24">
        <f>'Рейтинговая таблица организаций'!AJ309</f>
        <v>100</v>
      </c>
      <c r="M307" s="27">
        <f>'Рейтинговая таблица организаций'!AK309</f>
        <v>68</v>
      </c>
      <c r="N307" s="23">
        <f>'Рейтинговая таблица организаций'!AR309</f>
        <v>95</v>
      </c>
      <c r="O307" s="23">
        <f>'Рейтинговая таблица организаций'!AS309</f>
        <v>95</v>
      </c>
      <c r="P307" s="23">
        <f>'Рейтинговая таблица организаций'!AT309</f>
        <v>94</v>
      </c>
      <c r="Q307" s="27">
        <f>'Рейтинговая таблица организаций'!AU309</f>
        <v>94.8</v>
      </c>
      <c r="R307" s="23">
        <f>'Рейтинговая таблица организаций'!BB309</f>
        <v>100</v>
      </c>
      <c r="S307" s="23">
        <f>'Рейтинговая таблица организаций'!BC309</f>
        <v>100</v>
      </c>
      <c r="T307" s="23">
        <f>'Рейтинговая таблица организаций'!BD309</f>
        <v>100</v>
      </c>
      <c r="U307" s="27">
        <f>'Рейтинговая таблица организаций'!BE309</f>
        <v>100</v>
      </c>
      <c r="V307" s="28">
        <f>'Рейтинговая таблица организаций'!BF309</f>
        <v>92.06</v>
      </c>
    </row>
    <row r="308" spans="1:22">
      <c r="A308" s="25">
        <f>'бланки '!D312</f>
        <v>309</v>
      </c>
      <c r="B308" s="25" t="str">
        <f>'Рейтинговая таблица организаций'!B310</f>
        <v>Муниципальное бюджетное общеобразовательное учреждение - Студеновская основная общеобразовательная школа Хотынецкого района Орловской области</v>
      </c>
      <c r="C308" s="23">
        <f>'Рейтинговая таблица организаций'!Q310</f>
        <v>92</v>
      </c>
      <c r="D308" s="23">
        <f>'Рейтинговая таблица организаций'!R310</f>
        <v>100</v>
      </c>
      <c r="E308" s="23">
        <f>'Рейтинговая таблица организаций'!S310</f>
        <v>100</v>
      </c>
      <c r="F308" s="27">
        <f>'Рейтинговая таблица организаций'!T310</f>
        <v>97.6</v>
      </c>
      <c r="G308" s="23">
        <f>'Рейтинговая таблица организаций'!Z310</f>
        <v>100</v>
      </c>
      <c r="H308" s="23">
        <f>'Рейтинговая таблица организаций'!AB310</f>
        <v>100</v>
      </c>
      <c r="I308" s="27">
        <f>'Рейтинговая таблица организаций'!AC310</f>
        <v>100</v>
      </c>
      <c r="J308" s="23">
        <f>'Рейтинговая таблица организаций'!AH310</f>
        <v>0</v>
      </c>
      <c r="K308" s="24">
        <f>'Рейтинговая таблица организаций'!AI310</f>
        <v>60</v>
      </c>
      <c r="L308" s="24">
        <f>'Рейтинговая таблица организаций'!AJ310</f>
        <v>100</v>
      </c>
      <c r="M308" s="27">
        <f>'Рейтинговая таблица организаций'!AK310</f>
        <v>54</v>
      </c>
      <c r="N308" s="23">
        <f>'Рейтинговая таблица организаций'!AR310</f>
        <v>100</v>
      </c>
      <c r="O308" s="23">
        <f>'Рейтинговая таблица организаций'!AS310</f>
        <v>100</v>
      </c>
      <c r="P308" s="23">
        <f>'Рейтинговая таблица организаций'!AT310</f>
        <v>100</v>
      </c>
      <c r="Q308" s="27">
        <f>'Рейтинговая таблица организаций'!AU310</f>
        <v>100</v>
      </c>
      <c r="R308" s="23">
        <f>'Рейтинговая таблица организаций'!BB310</f>
        <v>100</v>
      </c>
      <c r="S308" s="23">
        <f>'Рейтинговая таблица организаций'!BC310</f>
        <v>100</v>
      </c>
      <c r="T308" s="23">
        <f>'Рейтинговая таблица организаций'!BD310</f>
        <v>100</v>
      </c>
      <c r="U308" s="27">
        <f>'Рейтинговая таблица организаций'!BE310</f>
        <v>100</v>
      </c>
      <c r="V308" s="28">
        <f>'Рейтинговая таблица организаций'!BF310</f>
        <v>90.320000000000007</v>
      </c>
    </row>
    <row r="309" spans="1:22">
      <c r="A309" s="25">
        <f>'бланки '!D313</f>
        <v>310</v>
      </c>
      <c r="B309" s="25" t="str">
        <f>'Рейтинговая таблица организаций'!B311</f>
        <v>Муниципальное бюджетное общеобразовательное учреждение - Юрьевская средняя общеобразовательная школа Хотынецкого района Орловской области</v>
      </c>
      <c r="C309" s="23">
        <f>'Рейтинговая таблица организаций'!Q311</f>
        <v>86</v>
      </c>
      <c r="D309" s="23">
        <f>'Рейтинговая таблица организаций'!R311</f>
        <v>100</v>
      </c>
      <c r="E309" s="23">
        <f>'Рейтинговая таблица организаций'!S311</f>
        <v>98</v>
      </c>
      <c r="F309" s="27">
        <f>'Рейтинговая таблица организаций'!T311</f>
        <v>95</v>
      </c>
      <c r="G309" s="23">
        <f>'Рейтинговая таблица организаций'!Z311</f>
        <v>100</v>
      </c>
      <c r="H309" s="23">
        <f>'Рейтинговая таблица организаций'!AB311</f>
        <v>98</v>
      </c>
      <c r="I309" s="27">
        <f>'Рейтинговая таблица организаций'!AC311</f>
        <v>99</v>
      </c>
      <c r="J309" s="23">
        <f>'Рейтинговая таблица организаций'!AH311</f>
        <v>0</v>
      </c>
      <c r="K309" s="24">
        <f>'Рейтинговая таблица организаций'!AI311</f>
        <v>60</v>
      </c>
      <c r="L309" s="24">
        <f>'Рейтинговая таблица организаций'!AJ311</f>
        <v>93</v>
      </c>
      <c r="M309" s="27">
        <f>'Рейтинговая таблица организаций'!AK311</f>
        <v>51.9</v>
      </c>
      <c r="N309" s="23">
        <f>'Рейтинговая таблица организаций'!AR311</f>
        <v>95</v>
      </c>
      <c r="O309" s="23">
        <f>'Рейтинговая таблица организаций'!AS311</f>
        <v>98</v>
      </c>
      <c r="P309" s="23">
        <f>'Рейтинговая таблица организаций'!AT311</f>
        <v>94</v>
      </c>
      <c r="Q309" s="27">
        <f>'Рейтинговая таблица организаций'!AU311</f>
        <v>96</v>
      </c>
      <c r="R309" s="23">
        <f>'Рейтинговая таблица организаций'!BB311</f>
        <v>100</v>
      </c>
      <c r="S309" s="23">
        <f>'Рейтинговая таблица организаций'!BC311</f>
        <v>95</v>
      </c>
      <c r="T309" s="23">
        <f>'Рейтинговая таблица организаций'!BD311</f>
        <v>95</v>
      </c>
      <c r="U309" s="27">
        <f>'Рейтинговая таблица организаций'!BE311</f>
        <v>96.5</v>
      </c>
      <c r="V309" s="28">
        <f>'Рейтинговая таблица организаций'!BF311</f>
        <v>87.679999999999993</v>
      </c>
    </row>
    <row r="310" spans="1:22">
      <c r="A310" s="25">
        <f>'бланки '!D314</f>
        <v>311</v>
      </c>
      <c r="B310" s="25" t="str">
        <f>'Рейтинговая таблица организаций'!B312</f>
        <v>Муниципальное бюджетное общеобразовательное учреждение «Паньковская средняя общеобразовательная школа» Новодеревеньковского района Орловской области</v>
      </c>
      <c r="C310" s="23">
        <f>'Рейтинговая таблица организаций'!Q312</f>
        <v>83</v>
      </c>
      <c r="D310" s="23">
        <f>'Рейтинговая таблица организаций'!R312</f>
        <v>100</v>
      </c>
      <c r="E310" s="23">
        <f>'Рейтинговая таблица организаций'!S312</f>
        <v>96</v>
      </c>
      <c r="F310" s="27">
        <f>'Рейтинговая таблица организаций'!T312</f>
        <v>93.3</v>
      </c>
      <c r="G310" s="23">
        <f>'Рейтинговая таблица организаций'!Z312</f>
        <v>100</v>
      </c>
      <c r="H310" s="23">
        <f>'Рейтинговая таблица организаций'!AB312</f>
        <v>98</v>
      </c>
      <c r="I310" s="27">
        <f>'Рейтинговая таблица организаций'!AC312</f>
        <v>99</v>
      </c>
      <c r="J310" s="23">
        <f>'Рейтинговая таблица организаций'!AH312</f>
        <v>40</v>
      </c>
      <c r="K310" s="24">
        <f>'Рейтинговая таблица организаций'!AI312</f>
        <v>60</v>
      </c>
      <c r="L310" s="24">
        <f>'Рейтинговая таблица организаций'!AJ312</f>
        <v>86</v>
      </c>
      <c r="M310" s="27">
        <f>'Рейтинговая таблица организаций'!AK312</f>
        <v>61.8</v>
      </c>
      <c r="N310" s="23">
        <f>'Рейтинговая таблица организаций'!AR312</f>
        <v>98</v>
      </c>
      <c r="O310" s="23">
        <f>'Рейтинговая таблица организаций'!AS312</f>
        <v>98</v>
      </c>
      <c r="P310" s="23">
        <f>'Рейтинговая таблица организаций'!AT312</f>
        <v>98</v>
      </c>
      <c r="Q310" s="27">
        <f>'Рейтинговая таблица организаций'!AU312</f>
        <v>98</v>
      </c>
      <c r="R310" s="23">
        <f>'Рейтинговая таблица организаций'!BB312</f>
        <v>95</v>
      </c>
      <c r="S310" s="23">
        <f>'Рейтинговая таблица организаций'!BC312</f>
        <v>100</v>
      </c>
      <c r="T310" s="23">
        <f>'Рейтинговая таблица организаций'!BD312</f>
        <v>95</v>
      </c>
      <c r="U310" s="27">
        <f>'Рейтинговая таблица организаций'!BE312</f>
        <v>96</v>
      </c>
      <c r="V310" s="28">
        <f>'Рейтинговая таблица организаций'!BF312</f>
        <v>89.62</v>
      </c>
    </row>
    <row r="311" spans="1:22">
      <c r="A311" s="25">
        <f>'бланки '!D315</f>
        <v>312</v>
      </c>
      <c r="B311" s="25" t="str">
        <f>'Рейтинговая таблица организаций'!B313</f>
        <v>Муниципальное бюджетное общеобразовательное учреждение «Хомутовская средняя общеобразовательная школа имени Героя Советского Союза Домникова В. М.» Новодеревеньковского района Орловской области</v>
      </c>
      <c r="C311" s="23">
        <f>'Рейтинговая таблица организаций'!Q313</f>
        <v>100</v>
      </c>
      <c r="D311" s="23">
        <f>'Рейтинговая таблица организаций'!R313</f>
        <v>100</v>
      </c>
      <c r="E311" s="23">
        <f>'Рейтинговая таблица организаций'!S313</f>
        <v>98</v>
      </c>
      <c r="F311" s="27">
        <f>'Рейтинговая таблица организаций'!T313</f>
        <v>99.2</v>
      </c>
      <c r="G311" s="23">
        <f>'Рейтинговая таблица организаций'!Z313</f>
        <v>100</v>
      </c>
      <c r="H311" s="23">
        <f>'Рейтинговая таблица организаций'!AB313</f>
        <v>96</v>
      </c>
      <c r="I311" s="27">
        <f>'Рейтинговая таблица организаций'!AC313</f>
        <v>98</v>
      </c>
      <c r="J311" s="23">
        <f>'Рейтинговая таблица организаций'!AH313</f>
        <v>60</v>
      </c>
      <c r="K311" s="24">
        <f>'Рейтинговая таблица организаций'!AI313</f>
        <v>100</v>
      </c>
      <c r="L311" s="24">
        <f>'Рейтинговая таблица организаций'!AJ313</f>
        <v>95</v>
      </c>
      <c r="M311" s="27">
        <f>'Рейтинговая таблица организаций'!AK313</f>
        <v>86.5</v>
      </c>
      <c r="N311" s="23">
        <f>'Рейтинговая таблица организаций'!AR313</f>
        <v>96</v>
      </c>
      <c r="O311" s="23">
        <f>'Рейтинговая таблица организаций'!AS313</f>
        <v>97</v>
      </c>
      <c r="P311" s="23">
        <f>'Рейтинговая таблица организаций'!AT313</f>
        <v>97</v>
      </c>
      <c r="Q311" s="27">
        <f>'Рейтинговая таблица организаций'!AU313</f>
        <v>96.6</v>
      </c>
      <c r="R311" s="23">
        <f>'Рейтинговая таблица организаций'!BB313</f>
        <v>97</v>
      </c>
      <c r="S311" s="23">
        <f>'Рейтинговая таблица организаций'!BC313</f>
        <v>97</v>
      </c>
      <c r="T311" s="23">
        <f>'Рейтинговая таблица организаций'!BD313</f>
        <v>98</v>
      </c>
      <c r="U311" s="27">
        <f>'Рейтинговая таблица организаций'!BE313</f>
        <v>97.5</v>
      </c>
      <c r="V311" s="28">
        <f>'Рейтинговая таблица организаций'!BF313</f>
        <v>95.559999999999988</v>
      </c>
    </row>
    <row r="312" spans="1:22">
      <c r="A312" s="25">
        <f>'бланки '!D316</f>
        <v>313</v>
      </c>
      <c r="B312" s="25" t="str">
        <f>'Рейтинговая таблица организаций'!B314</f>
        <v>Муниципальное бюджетное общеобразовательное учреждение «Дубовская основная общеобразовательная школа» Новодеревеньковского района Орловской области</v>
      </c>
      <c r="C312" s="23">
        <f>'Рейтинговая таблица организаций'!Q314</f>
        <v>97</v>
      </c>
      <c r="D312" s="23">
        <f>'Рейтинговая таблица организаций'!R314</f>
        <v>100</v>
      </c>
      <c r="E312" s="23">
        <f>'Рейтинговая таблица организаций'!S314</f>
        <v>100</v>
      </c>
      <c r="F312" s="27">
        <f>'Рейтинговая таблица организаций'!T314</f>
        <v>99.1</v>
      </c>
      <c r="G312" s="23">
        <f>'Рейтинговая таблица организаций'!Z314</f>
        <v>100</v>
      </c>
      <c r="H312" s="23">
        <f>'Рейтинговая таблица организаций'!AB314</f>
        <v>100</v>
      </c>
      <c r="I312" s="27">
        <f>'Рейтинговая таблица организаций'!AC314</f>
        <v>100</v>
      </c>
      <c r="J312" s="23">
        <f>'Рейтинговая таблица организаций'!AH314</f>
        <v>20</v>
      </c>
      <c r="K312" s="24">
        <f>'Рейтинговая таблица организаций'!AI314</f>
        <v>60</v>
      </c>
      <c r="L312" s="24">
        <f>'Рейтинговая таблица организаций'!AJ314</f>
        <v>100</v>
      </c>
      <c r="M312" s="27">
        <f>'Рейтинговая таблица организаций'!AK314</f>
        <v>60</v>
      </c>
      <c r="N312" s="23">
        <f>'Рейтинговая таблица организаций'!AR314</f>
        <v>100</v>
      </c>
      <c r="O312" s="23">
        <f>'Рейтинговая таблица организаций'!AS314</f>
        <v>100</v>
      </c>
      <c r="P312" s="23">
        <f>'Рейтинговая таблица организаций'!AT314</f>
        <v>100</v>
      </c>
      <c r="Q312" s="27">
        <f>'Рейтинговая таблица организаций'!AU314</f>
        <v>100</v>
      </c>
      <c r="R312" s="23">
        <f>'Рейтинговая таблица организаций'!BB314</f>
        <v>100</v>
      </c>
      <c r="S312" s="23">
        <f>'Рейтинговая таблица организаций'!BC314</f>
        <v>100</v>
      </c>
      <c r="T312" s="23">
        <f>'Рейтинговая таблица организаций'!BD314</f>
        <v>100</v>
      </c>
      <c r="U312" s="27">
        <f>'Рейтинговая таблица организаций'!BE314</f>
        <v>100</v>
      </c>
      <c r="V312" s="28">
        <f>'Рейтинговая таблица организаций'!BF314</f>
        <v>91.820000000000007</v>
      </c>
    </row>
    <row r="313" spans="1:22">
      <c r="A313" s="25">
        <f>'бланки '!D317</f>
        <v>314</v>
      </c>
      <c r="B313" s="25" t="str">
        <f>'Рейтинговая таблица организаций'!B315</f>
        <v>Муниципальное бюджетное общеобразовательное учреждение «Старогольская средняя общеобразовательная школа» Новодеревеньковского района Орловской области</v>
      </c>
      <c r="C313" s="23">
        <f>'Рейтинговая таблица организаций'!Q315</f>
        <v>95</v>
      </c>
      <c r="D313" s="23">
        <f>'Рейтинговая таблица организаций'!R315</f>
        <v>100</v>
      </c>
      <c r="E313" s="23">
        <f>'Рейтинговая таблица организаций'!S315</f>
        <v>100</v>
      </c>
      <c r="F313" s="27">
        <f>'Рейтинговая таблица организаций'!T315</f>
        <v>98.5</v>
      </c>
      <c r="G313" s="23">
        <f>'Рейтинговая таблица организаций'!Z315</f>
        <v>100</v>
      </c>
      <c r="H313" s="23">
        <f>'Рейтинговая таблица организаций'!AB315</f>
        <v>100</v>
      </c>
      <c r="I313" s="27">
        <f>'Рейтинговая таблица организаций'!AC315</f>
        <v>100</v>
      </c>
      <c r="J313" s="23">
        <f>'Рейтинговая таблица организаций'!AH315</f>
        <v>20</v>
      </c>
      <c r="K313" s="24">
        <f>'Рейтинговая таблица организаций'!AI315</f>
        <v>40</v>
      </c>
      <c r="L313" s="24">
        <f>'Рейтинговая таблица организаций'!AJ315</f>
        <v>100</v>
      </c>
      <c r="M313" s="27">
        <f>'Рейтинговая таблица организаций'!AK315</f>
        <v>52</v>
      </c>
      <c r="N313" s="23">
        <f>'Рейтинговая таблица организаций'!AR315</f>
        <v>100</v>
      </c>
      <c r="O313" s="23">
        <f>'Рейтинговая таблица организаций'!AS315</f>
        <v>100</v>
      </c>
      <c r="P313" s="23">
        <f>'Рейтинговая таблица организаций'!AT315</f>
        <v>100</v>
      </c>
      <c r="Q313" s="27">
        <f>'Рейтинговая таблица организаций'!AU315</f>
        <v>100</v>
      </c>
      <c r="R313" s="23">
        <f>'Рейтинговая таблица организаций'!BB315</f>
        <v>100</v>
      </c>
      <c r="S313" s="23">
        <f>'Рейтинговая таблица организаций'!BC315</f>
        <v>100</v>
      </c>
      <c r="T313" s="23">
        <f>'Рейтинговая таблица организаций'!BD315</f>
        <v>100</v>
      </c>
      <c r="U313" s="27">
        <f>'Рейтинговая таблица организаций'!BE315</f>
        <v>100</v>
      </c>
      <c r="V313" s="28">
        <f>'Рейтинговая таблица организаций'!BF315</f>
        <v>90.1</v>
      </c>
    </row>
    <row r="314" spans="1:22">
      <c r="A314" s="25">
        <f>'бланки '!D318</f>
        <v>315</v>
      </c>
      <c r="B314" s="25" t="str">
        <f>'Рейтинговая таблица организаций'!B316</f>
        <v>Муниципальное бюджетное общеобразовательное учреждение «Судбищенская средняя общеобразовательная школа» Новодеревеньковского района Орловской области</v>
      </c>
      <c r="C314" s="23">
        <f>'Рейтинговая таблица организаций'!Q316</f>
        <v>98</v>
      </c>
      <c r="D314" s="23">
        <f>'Рейтинговая таблица организаций'!R316</f>
        <v>100</v>
      </c>
      <c r="E314" s="23">
        <f>'Рейтинговая таблица организаций'!S316</f>
        <v>100</v>
      </c>
      <c r="F314" s="27">
        <f>'Рейтинговая таблица организаций'!T316</f>
        <v>99.4</v>
      </c>
      <c r="G314" s="23">
        <f>'Рейтинговая таблица организаций'!Z316</f>
        <v>100</v>
      </c>
      <c r="H314" s="23">
        <f>'Рейтинговая таблица организаций'!AB316</f>
        <v>97</v>
      </c>
      <c r="I314" s="27">
        <f>'Рейтинговая таблица организаций'!AC316</f>
        <v>98.5</v>
      </c>
      <c r="J314" s="23">
        <f>'Рейтинговая таблица организаций'!AH316</f>
        <v>20</v>
      </c>
      <c r="K314" s="24">
        <f>'Рейтинговая таблица организаций'!AI316</f>
        <v>60</v>
      </c>
      <c r="L314" s="24">
        <f>'Рейтинговая таблица организаций'!AJ316</f>
        <v>87</v>
      </c>
      <c r="M314" s="27">
        <f>'Рейтинговая таблица организаций'!AK316</f>
        <v>56.1</v>
      </c>
      <c r="N314" s="23">
        <f>'Рейтинговая таблица организаций'!AR316</f>
        <v>97</v>
      </c>
      <c r="O314" s="23">
        <f>'Рейтинговая таблица организаций'!AS316</f>
        <v>100</v>
      </c>
      <c r="P314" s="23">
        <f>'Рейтинговая таблица организаций'!AT316</f>
        <v>97</v>
      </c>
      <c r="Q314" s="27">
        <f>'Рейтинговая таблица организаций'!AU316</f>
        <v>98.2</v>
      </c>
      <c r="R314" s="23">
        <f>'Рейтинговая таблица организаций'!BB316</f>
        <v>98</v>
      </c>
      <c r="S314" s="23">
        <f>'Рейтинговая таблица организаций'!BC316</f>
        <v>100</v>
      </c>
      <c r="T314" s="23">
        <f>'Рейтинговая таблица организаций'!BD316</f>
        <v>98</v>
      </c>
      <c r="U314" s="27">
        <f>'Рейтинговая таблица организаций'!BE316</f>
        <v>98.4</v>
      </c>
      <c r="V314" s="28">
        <f>'Рейтинговая таблица организаций'!BF316</f>
        <v>90.12</v>
      </c>
    </row>
    <row r="315" spans="1:22">
      <c r="A315" s="25">
        <f>'бланки '!D319</f>
        <v>316</v>
      </c>
      <c r="B315" s="25" t="str">
        <f>'Рейтинговая таблица организаций'!B317</f>
        <v>Муниципальное бюджетное общеобразовательное учреждение «Мансуровская основная общеобразовательная школа» Новодеревеньковского района Орловской области</v>
      </c>
      <c r="C315" s="23">
        <f>'Рейтинговая таблица организаций'!Q317</f>
        <v>92</v>
      </c>
      <c r="D315" s="23">
        <f>'Рейтинговая таблица организаций'!R317</f>
        <v>100</v>
      </c>
      <c r="E315" s="23">
        <f>'Рейтинговая таблица организаций'!S317</f>
        <v>98</v>
      </c>
      <c r="F315" s="27">
        <f>'Рейтинговая таблица организаций'!T317</f>
        <v>96.8</v>
      </c>
      <c r="G315" s="23">
        <f>'Рейтинговая таблица организаций'!Z317</f>
        <v>100</v>
      </c>
      <c r="H315" s="23">
        <f>'Рейтинговая таблица организаций'!AB317</f>
        <v>96</v>
      </c>
      <c r="I315" s="27">
        <f>'Рейтинговая таблица организаций'!AC317</f>
        <v>98</v>
      </c>
      <c r="J315" s="23">
        <f>'Рейтинговая таблица организаций'!AH317</f>
        <v>0</v>
      </c>
      <c r="K315" s="24">
        <f>'Рейтинговая таблица организаций'!AI317</f>
        <v>60</v>
      </c>
      <c r="L315" s="24">
        <f>'Рейтинговая таблица организаций'!AJ317</f>
        <v>100</v>
      </c>
      <c r="M315" s="27">
        <f>'Рейтинговая таблица организаций'!AK317</f>
        <v>54</v>
      </c>
      <c r="N315" s="23">
        <f>'Рейтинговая таблица организаций'!AR317</f>
        <v>96</v>
      </c>
      <c r="O315" s="23">
        <f>'Рейтинговая таблица организаций'!AS317</f>
        <v>100</v>
      </c>
      <c r="P315" s="23">
        <f>'Рейтинговая таблица организаций'!AT317</f>
        <v>100</v>
      </c>
      <c r="Q315" s="27">
        <f>'Рейтинговая таблица организаций'!AU317</f>
        <v>98.4</v>
      </c>
      <c r="R315" s="23">
        <f>'Рейтинговая таблица организаций'!BB317</f>
        <v>98</v>
      </c>
      <c r="S315" s="23">
        <f>'Рейтинговая таблица организаций'!BC317</f>
        <v>98</v>
      </c>
      <c r="T315" s="23">
        <f>'Рейтинговая таблица организаций'!BD317</f>
        <v>98</v>
      </c>
      <c r="U315" s="27">
        <f>'Рейтинговая таблица организаций'!BE317</f>
        <v>98</v>
      </c>
      <c r="V315" s="28">
        <f>'Рейтинговая таблица организаций'!BF317</f>
        <v>89.04</v>
      </c>
    </row>
    <row r="316" spans="1:22">
      <c r="A316" s="25">
        <f>'бланки '!D320</f>
        <v>317</v>
      </c>
      <c r="B316" s="25" t="str">
        <f>'Рейтинговая таблица организаций'!B318</f>
        <v>Муниципальное бюджетное общеобразовательное учреждение-Шатиловский лицей Новодеревеньковского района Орловской области</v>
      </c>
      <c r="C316" s="23">
        <f>'Рейтинговая таблица организаций'!Q318</f>
        <v>96</v>
      </c>
      <c r="D316" s="23">
        <f>'Рейтинговая таблица организаций'!R318</f>
        <v>100</v>
      </c>
      <c r="E316" s="23">
        <f>'Рейтинговая таблица организаций'!S318</f>
        <v>99</v>
      </c>
      <c r="F316" s="27">
        <f>'Рейтинговая таблица организаций'!T318</f>
        <v>98.4</v>
      </c>
      <c r="G316" s="23">
        <f>'Рейтинговая таблица организаций'!Z318</f>
        <v>100</v>
      </c>
      <c r="H316" s="23">
        <f>'Рейтинговая таблица организаций'!AB318</f>
        <v>99</v>
      </c>
      <c r="I316" s="27">
        <f>'Рейтинговая таблица организаций'!AC318</f>
        <v>99.5</v>
      </c>
      <c r="J316" s="23">
        <f>'Рейтинговая таблица организаций'!AH318</f>
        <v>80</v>
      </c>
      <c r="K316" s="24">
        <f>'Рейтинговая таблица организаций'!AI318</f>
        <v>100</v>
      </c>
      <c r="L316" s="24">
        <f>'Рейтинговая таблица организаций'!AJ318</f>
        <v>100</v>
      </c>
      <c r="M316" s="27">
        <f>'Рейтинговая таблица организаций'!AK318</f>
        <v>94</v>
      </c>
      <c r="N316" s="23">
        <f>'Рейтинговая таблица организаций'!AR318</f>
        <v>100</v>
      </c>
      <c r="O316" s="23">
        <f>'Рейтинговая таблица организаций'!AS318</f>
        <v>100</v>
      </c>
      <c r="P316" s="23">
        <f>'Рейтинговая таблица организаций'!AT318</f>
        <v>100</v>
      </c>
      <c r="Q316" s="27">
        <f>'Рейтинговая таблица организаций'!AU318</f>
        <v>100</v>
      </c>
      <c r="R316" s="23">
        <f>'Рейтинговая таблица организаций'!BB318</f>
        <v>99</v>
      </c>
      <c r="S316" s="23">
        <f>'Рейтинговая таблица организаций'!BC318</f>
        <v>99</v>
      </c>
      <c r="T316" s="23">
        <f>'Рейтинговая таблица организаций'!BD318</f>
        <v>100</v>
      </c>
      <c r="U316" s="27">
        <f>'Рейтинговая таблица организаций'!BE318</f>
        <v>99.5</v>
      </c>
      <c r="V316" s="28">
        <f>'Рейтинговая таблица организаций'!BF318</f>
        <v>98.28</v>
      </c>
    </row>
    <row r="317" spans="1:22">
      <c r="A317" s="25">
        <f>'бланки '!D321</f>
        <v>318</v>
      </c>
      <c r="B317" s="25" t="str">
        <f>'Рейтинговая таблица организаций'!B319</f>
        <v>Муниципальное бюджетное общеобразовательное учреждение «Хотьковская средняя общеобразовательная школа им. Н.А. Володина» Шаблыкинского района Орловской области</v>
      </c>
      <c r="C317" s="23">
        <f>'Рейтинговая таблица организаций'!Q319</f>
        <v>94</v>
      </c>
      <c r="D317" s="23">
        <f>'Рейтинговая таблица организаций'!R319</f>
        <v>90</v>
      </c>
      <c r="E317" s="23">
        <f>'Рейтинговая таблица организаций'!S319</f>
        <v>100</v>
      </c>
      <c r="F317" s="27">
        <f>'Рейтинговая таблица организаций'!T319</f>
        <v>95.2</v>
      </c>
      <c r="G317" s="23">
        <f>'Рейтинговая таблица организаций'!Z319</f>
        <v>100</v>
      </c>
      <c r="H317" s="23">
        <f>'Рейтинговая таблица организаций'!AB319</f>
        <v>100</v>
      </c>
      <c r="I317" s="27">
        <f>'Рейтинговая таблица организаций'!AC319</f>
        <v>100</v>
      </c>
      <c r="J317" s="23">
        <f>'Рейтинговая таблица организаций'!AH319</f>
        <v>0</v>
      </c>
      <c r="K317" s="24">
        <f>'Рейтинговая таблица организаций'!AI319</f>
        <v>60</v>
      </c>
      <c r="L317" s="24">
        <f>'Рейтинговая таблица организаций'!AJ319</f>
        <v>100</v>
      </c>
      <c r="M317" s="27">
        <f>'Рейтинговая таблица организаций'!AK319</f>
        <v>54</v>
      </c>
      <c r="N317" s="23">
        <f>'Рейтинговая таблица организаций'!AR319</f>
        <v>100</v>
      </c>
      <c r="O317" s="23">
        <f>'Рейтинговая таблица организаций'!AS319</f>
        <v>100</v>
      </c>
      <c r="P317" s="23">
        <f>'Рейтинговая таблица организаций'!AT319</f>
        <v>100</v>
      </c>
      <c r="Q317" s="27">
        <f>'Рейтинговая таблица организаций'!AU319</f>
        <v>100</v>
      </c>
      <c r="R317" s="23">
        <f>'Рейтинговая таблица организаций'!BB319</f>
        <v>100</v>
      </c>
      <c r="S317" s="23">
        <f>'Рейтинговая таблица организаций'!BC319</f>
        <v>100</v>
      </c>
      <c r="T317" s="23">
        <f>'Рейтинговая таблица организаций'!BD319</f>
        <v>100</v>
      </c>
      <c r="U317" s="27">
        <f>'Рейтинговая таблица организаций'!BE319</f>
        <v>100</v>
      </c>
      <c r="V317" s="28">
        <f>'Рейтинговая таблица организаций'!BF319</f>
        <v>89.84</v>
      </c>
    </row>
    <row r="318" spans="1:22">
      <c r="A318" s="25">
        <f>'бланки '!D322</f>
        <v>319</v>
      </c>
      <c r="B318" s="25" t="str">
        <f>'Рейтинговая таблица организаций'!B320</f>
        <v>Муниципальное бюджетное общеобразовательное учреждение «Сомовская средняя общеобразовательная школа имени Ю.Н. Миролюбова» Шаблыкинского района Орловской области</v>
      </c>
      <c r="C318" s="23">
        <f>'Рейтинговая таблица организаций'!Q320</f>
        <v>99</v>
      </c>
      <c r="D318" s="23">
        <f>'Рейтинговая таблица организаций'!R320</f>
        <v>100</v>
      </c>
      <c r="E318" s="23">
        <f>'Рейтинговая таблица организаций'!S320</f>
        <v>100</v>
      </c>
      <c r="F318" s="27">
        <f>'Рейтинговая таблица организаций'!T320</f>
        <v>99.7</v>
      </c>
      <c r="G318" s="23">
        <f>'Рейтинговая таблица организаций'!Z320</f>
        <v>100</v>
      </c>
      <c r="H318" s="23">
        <f>'Рейтинговая таблица организаций'!AB320</f>
        <v>97</v>
      </c>
      <c r="I318" s="27">
        <f>'Рейтинговая таблица организаций'!AC320</f>
        <v>98.5</v>
      </c>
      <c r="J318" s="23">
        <f>'Рейтинговая таблица организаций'!AH320</f>
        <v>0</v>
      </c>
      <c r="K318" s="24">
        <f>'Рейтинговая таблица организаций'!AI320</f>
        <v>60</v>
      </c>
      <c r="L318" s="24">
        <f>'Рейтинговая таблица организаций'!AJ320</f>
        <v>92</v>
      </c>
      <c r="M318" s="27">
        <f>'Рейтинговая таблица организаций'!AK320</f>
        <v>51.6</v>
      </c>
      <c r="N318" s="23">
        <f>'Рейтинговая таблица организаций'!AR320</f>
        <v>100</v>
      </c>
      <c r="O318" s="23">
        <f>'Рейтинговая таблица организаций'!AS320</f>
        <v>100</v>
      </c>
      <c r="P318" s="23">
        <f>'Рейтинговая таблица организаций'!AT320</f>
        <v>97</v>
      </c>
      <c r="Q318" s="27">
        <f>'Рейтинговая таблица организаций'!AU320</f>
        <v>99.4</v>
      </c>
      <c r="R318" s="23">
        <f>'Рейтинговая таблица организаций'!BB320</f>
        <v>97</v>
      </c>
      <c r="S318" s="23">
        <f>'Рейтинговая таблица организаций'!BC320</f>
        <v>100</v>
      </c>
      <c r="T318" s="23">
        <f>'Рейтинговая таблица организаций'!BD320</f>
        <v>100</v>
      </c>
      <c r="U318" s="27">
        <f>'Рейтинговая таблица организаций'!BE320</f>
        <v>99.1</v>
      </c>
      <c r="V318" s="28">
        <f>'Рейтинговая таблица организаций'!BF320</f>
        <v>89.66</v>
      </c>
    </row>
    <row r="319" spans="1:22">
      <c r="A319" s="25">
        <f>'бланки '!D323</f>
        <v>320</v>
      </c>
      <c r="B319" s="25" t="str">
        <f>'Рейтинговая таблица организаций'!B321</f>
        <v>Муниципальное бюджетное общеобразовательное учреждение «Шаблыкинская средняя общеобразовательная школа им. А.Т. Шурупова» Шаблыкинского района Орловской области</v>
      </c>
      <c r="C319" s="23">
        <f>'Рейтинговая таблица организаций'!Q321</f>
        <v>100</v>
      </c>
      <c r="D319" s="23">
        <f>'Рейтинговая таблица организаций'!R321</f>
        <v>100</v>
      </c>
      <c r="E319" s="23">
        <f>'Рейтинговая таблица организаций'!S321</f>
        <v>98</v>
      </c>
      <c r="F319" s="27">
        <f>'Рейтинговая таблица организаций'!T321</f>
        <v>99.2</v>
      </c>
      <c r="G319" s="23">
        <f>'Рейтинговая таблица организаций'!Z321</f>
        <v>100</v>
      </c>
      <c r="H319" s="23">
        <f>'Рейтинговая таблица организаций'!AB321</f>
        <v>98</v>
      </c>
      <c r="I319" s="27">
        <f>'Рейтинговая таблица организаций'!AC321</f>
        <v>99</v>
      </c>
      <c r="J319" s="23">
        <f>'Рейтинговая таблица организаций'!AH321</f>
        <v>100</v>
      </c>
      <c r="K319" s="24">
        <f>'Рейтинговая таблица организаций'!AI321</f>
        <v>60</v>
      </c>
      <c r="L319" s="24">
        <f>'Рейтинговая таблица организаций'!AJ321</f>
        <v>96</v>
      </c>
      <c r="M319" s="27">
        <f>'Рейтинговая таблица организаций'!AK321</f>
        <v>82.8</v>
      </c>
      <c r="N319" s="23">
        <f>'Рейтинговая таблица организаций'!AR321</f>
        <v>100</v>
      </c>
      <c r="O319" s="23">
        <f>'Рейтинговая таблица организаций'!AS321</f>
        <v>97</v>
      </c>
      <c r="P319" s="23">
        <f>'Рейтинговая таблица организаций'!AT321</f>
        <v>99</v>
      </c>
      <c r="Q319" s="27">
        <f>'Рейтинговая таблица организаций'!AU321</f>
        <v>98.6</v>
      </c>
      <c r="R319" s="23">
        <f>'Рейтинговая таблица организаций'!BB321</f>
        <v>96</v>
      </c>
      <c r="S319" s="23">
        <f>'Рейтинговая таблица организаций'!BC321</f>
        <v>98</v>
      </c>
      <c r="T319" s="23">
        <f>'Рейтинговая таблица организаций'!BD321</f>
        <v>97</v>
      </c>
      <c r="U319" s="27">
        <f>'Рейтинговая таблица организаций'!BE321</f>
        <v>96.9</v>
      </c>
      <c r="V319" s="28">
        <f>'Рейтинговая таблица организаций'!BF321</f>
        <v>95.3</v>
      </c>
    </row>
    <row r="320" spans="1:22">
      <c r="A320" s="25">
        <f>'бланки '!D324</f>
        <v>321</v>
      </c>
      <c r="B320" s="25" t="str">
        <f>'Рейтинговая таблица организаций'!B322</f>
        <v>Муниципальное бюджетное общеобразовательное учреждение «Навлинская средняя общеобразовательная школа» Шаблыкинского района Орловской области</v>
      </c>
      <c r="C320" s="23">
        <f>'Рейтинговая таблица организаций'!Q322</f>
        <v>88</v>
      </c>
      <c r="D320" s="23">
        <f>'Рейтинговая таблица организаций'!R322</f>
        <v>90</v>
      </c>
      <c r="E320" s="23">
        <f>'Рейтинговая таблица организаций'!S322</f>
        <v>100</v>
      </c>
      <c r="F320" s="27">
        <f>'Рейтинговая таблица организаций'!T322</f>
        <v>93.4</v>
      </c>
      <c r="G320" s="23">
        <f>'Рейтинговая таблица организаций'!Z322</f>
        <v>100</v>
      </c>
      <c r="H320" s="23">
        <f>'Рейтинговая таблица организаций'!AB322</f>
        <v>99</v>
      </c>
      <c r="I320" s="27">
        <f>'Рейтинговая таблица организаций'!AC322</f>
        <v>99.5</v>
      </c>
      <c r="J320" s="23">
        <f>'Рейтинговая таблица организаций'!AH322</f>
        <v>0</v>
      </c>
      <c r="K320" s="24">
        <f>'Рейтинговая таблица организаций'!AI322</f>
        <v>60</v>
      </c>
      <c r="L320" s="24">
        <f>'Рейтинговая таблица организаций'!AJ322</f>
        <v>100</v>
      </c>
      <c r="M320" s="27">
        <f>'Рейтинговая таблица организаций'!AK322</f>
        <v>54</v>
      </c>
      <c r="N320" s="23">
        <f>'Рейтинговая таблица организаций'!AR322</f>
        <v>99</v>
      </c>
      <c r="O320" s="23">
        <f>'Рейтинговая таблица организаций'!AS322</f>
        <v>97</v>
      </c>
      <c r="P320" s="23">
        <f>'Рейтинговая таблица организаций'!AT322</f>
        <v>100</v>
      </c>
      <c r="Q320" s="27">
        <f>'Рейтинговая таблица организаций'!AU322</f>
        <v>98.4</v>
      </c>
      <c r="R320" s="23">
        <f>'Рейтинговая таблица организаций'!BB322</f>
        <v>99</v>
      </c>
      <c r="S320" s="23">
        <f>'Рейтинговая таблица организаций'!BC322</f>
        <v>100</v>
      </c>
      <c r="T320" s="23">
        <f>'Рейтинговая таблица организаций'!BD322</f>
        <v>100</v>
      </c>
      <c r="U320" s="27">
        <f>'Рейтинговая таблица организаций'!BE322</f>
        <v>99.7</v>
      </c>
      <c r="V320" s="28">
        <f>'Рейтинговая таблица организаций'!BF322</f>
        <v>89</v>
      </c>
    </row>
    <row r="321" spans="1:22">
      <c r="A321" s="25">
        <f>'бланки '!D325</f>
        <v>322</v>
      </c>
      <c r="B321" s="25" t="str">
        <f>'Рейтинговая таблица организаций'!B323</f>
        <v>Муниципальное бюджетное общеобразовательное учреждение «Титовская основная общеобразовательная школа» Шаблыкинского района Орловской области</v>
      </c>
      <c r="C321" s="23">
        <f>'Рейтинговая таблица организаций'!Q323</f>
        <v>88</v>
      </c>
      <c r="D321" s="23">
        <f>'Рейтинговая таблица организаций'!R323</f>
        <v>90</v>
      </c>
      <c r="E321" s="23">
        <f>'Рейтинговая таблица организаций'!S323</f>
        <v>100</v>
      </c>
      <c r="F321" s="27">
        <f>'Рейтинговая таблица организаций'!T323</f>
        <v>93.4</v>
      </c>
      <c r="G321" s="23">
        <f>'Рейтинговая таблица организаций'!Z323</f>
        <v>100</v>
      </c>
      <c r="H321" s="23">
        <f>'Рейтинговая таблица организаций'!AB323</f>
        <v>100</v>
      </c>
      <c r="I321" s="27">
        <f>'Рейтинговая таблица организаций'!AC323</f>
        <v>100</v>
      </c>
      <c r="J321" s="23">
        <f>'Рейтинговая таблица организаций'!AH323</f>
        <v>0</v>
      </c>
      <c r="K321" s="24">
        <f>'Рейтинговая таблица организаций'!AI323</f>
        <v>40</v>
      </c>
      <c r="L321" s="24">
        <f>'Рейтинговая таблица организаций'!AJ323</f>
        <v>100</v>
      </c>
      <c r="M321" s="27">
        <f>'Рейтинговая таблица организаций'!AK323</f>
        <v>46</v>
      </c>
      <c r="N321" s="23">
        <f>'Рейтинговая таблица организаций'!AR323</f>
        <v>100</v>
      </c>
      <c r="O321" s="23">
        <f>'Рейтинговая таблица организаций'!AS323</f>
        <v>100</v>
      </c>
      <c r="P321" s="23">
        <f>'Рейтинговая таблица организаций'!AT323</f>
        <v>100</v>
      </c>
      <c r="Q321" s="27">
        <f>'Рейтинговая таблица организаций'!AU323</f>
        <v>100</v>
      </c>
      <c r="R321" s="23">
        <f>'Рейтинговая таблица организаций'!BB323</f>
        <v>100</v>
      </c>
      <c r="S321" s="23">
        <f>'Рейтинговая таблица организаций'!BC323</f>
        <v>100</v>
      </c>
      <c r="T321" s="23">
        <f>'Рейтинговая таблица организаций'!BD323</f>
        <v>100</v>
      </c>
      <c r="U321" s="27">
        <f>'Рейтинговая таблица организаций'!BE323</f>
        <v>100</v>
      </c>
      <c r="V321" s="28">
        <f>'Рейтинговая таблица организаций'!BF323</f>
        <v>87.88</v>
      </c>
    </row>
    <row r="322" spans="1:22">
      <c r="A322" s="25">
        <f>'бланки '!D326</f>
        <v>323</v>
      </c>
      <c r="B322" s="25" t="str">
        <f>'Рейтинговая таблица организаций'!B324</f>
        <v>Муниципальное бюджетное общеобразовательное учреждение «Молодовская основная общеобразовательная школа» Шаблыкинского района Орловской области</v>
      </c>
      <c r="C322" s="23">
        <f>'Рейтинговая таблица организаций'!Q324</f>
        <v>100</v>
      </c>
      <c r="D322" s="23">
        <f>'Рейтинговая таблица организаций'!R324</f>
        <v>100</v>
      </c>
      <c r="E322" s="23">
        <f>'Рейтинговая таблица организаций'!S324</f>
        <v>100</v>
      </c>
      <c r="F322" s="27">
        <f>'Рейтинговая таблица организаций'!T324</f>
        <v>100</v>
      </c>
      <c r="G322" s="23">
        <f>'Рейтинговая таблица организаций'!Z324</f>
        <v>100</v>
      </c>
      <c r="H322" s="23">
        <f>'Рейтинговая таблица организаций'!AB324</f>
        <v>97</v>
      </c>
      <c r="I322" s="27">
        <f>'Рейтинговая таблица организаций'!AC324</f>
        <v>98.5</v>
      </c>
      <c r="J322" s="23">
        <f>'Рейтинговая таблица организаций'!AH324</f>
        <v>20</v>
      </c>
      <c r="K322" s="24">
        <f>'Рейтинговая таблица организаций'!AI324</f>
        <v>60</v>
      </c>
      <c r="L322" s="24">
        <f>'Рейтинговая таблица организаций'!AJ324</f>
        <v>86</v>
      </c>
      <c r="M322" s="27">
        <f>'Рейтинговая таблица организаций'!AK324</f>
        <v>55.8</v>
      </c>
      <c r="N322" s="23">
        <f>'Рейтинговая таблица организаций'!AR324</f>
        <v>100</v>
      </c>
      <c r="O322" s="23">
        <f>'Рейтинговая таблица организаций'!AS324</f>
        <v>97</v>
      </c>
      <c r="P322" s="23">
        <f>'Рейтинговая таблица организаций'!AT324</f>
        <v>100</v>
      </c>
      <c r="Q322" s="27">
        <f>'Рейтинговая таблица организаций'!AU324</f>
        <v>98.8</v>
      </c>
      <c r="R322" s="23">
        <f>'Рейтинговая таблица организаций'!BB324</f>
        <v>100</v>
      </c>
      <c r="S322" s="23">
        <f>'Рейтинговая таблица организаций'!BC324</f>
        <v>97</v>
      </c>
      <c r="T322" s="23">
        <f>'Рейтинговая таблица организаций'!BD324</f>
        <v>97</v>
      </c>
      <c r="U322" s="27">
        <f>'Рейтинговая таблица организаций'!BE324</f>
        <v>97.9</v>
      </c>
      <c r="V322" s="28">
        <f>'Рейтинговая таблица организаций'!BF324</f>
        <v>90.2</v>
      </c>
    </row>
    <row r="323" spans="1:22">
      <c r="A323" s="25">
        <f>'бланки '!D327</f>
        <v>324</v>
      </c>
      <c r="B323" s="25" t="str">
        <f>'Рейтинговая таблица организаций'!B325</f>
        <v>Муниципальное бюджетное общеобразовательное учреждение «Медвеженская основная общеобразовательная школа» Краснозоренского района Орловской области</v>
      </c>
      <c r="C323" s="23">
        <f>'Рейтинговая таблица организаций'!Q325</f>
        <v>91</v>
      </c>
      <c r="D323" s="23">
        <f>'Рейтинговая таблица организаций'!R325</f>
        <v>100</v>
      </c>
      <c r="E323" s="23">
        <f>'Рейтинговая таблица организаций'!S325</f>
        <v>100</v>
      </c>
      <c r="F323" s="27">
        <f>'Рейтинговая таблица организаций'!T325</f>
        <v>97.3</v>
      </c>
      <c r="G323" s="23">
        <f>'Рейтинговая таблица организаций'!Z325</f>
        <v>100</v>
      </c>
      <c r="H323" s="23">
        <f>'Рейтинговая таблица организаций'!AB325</f>
        <v>100</v>
      </c>
      <c r="I323" s="27">
        <f>'Рейтинговая таблица организаций'!AC325</f>
        <v>100</v>
      </c>
      <c r="J323" s="23">
        <f>'Рейтинговая таблица организаций'!AH325</f>
        <v>20</v>
      </c>
      <c r="K323" s="24">
        <f>'Рейтинговая таблица организаций'!AI325</f>
        <v>60</v>
      </c>
      <c r="L323" s="24">
        <f>'Рейтинговая таблица организаций'!AJ325</f>
        <v>100</v>
      </c>
      <c r="M323" s="27">
        <f>'Рейтинговая таблица организаций'!AK325</f>
        <v>60</v>
      </c>
      <c r="N323" s="23">
        <f>'Рейтинговая таблица организаций'!AR325</f>
        <v>100</v>
      </c>
      <c r="O323" s="23">
        <f>'Рейтинговая таблица организаций'!AS325</f>
        <v>100</v>
      </c>
      <c r="P323" s="23">
        <f>'Рейтинговая таблица организаций'!AT325</f>
        <v>100</v>
      </c>
      <c r="Q323" s="27">
        <f>'Рейтинговая таблица организаций'!AU325</f>
        <v>100</v>
      </c>
      <c r="R323" s="23">
        <f>'Рейтинговая таблица организаций'!BB325</f>
        <v>100</v>
      </c>
      <c r="S323" s="23">
        <f>'Рейтинговая таблица организаций'!BC325</f>
        <v>100</v>
      </c>
      <c r="T323" s="23">
        <f>'Рейтинговая таблица организаций'!BD325</f>
        <v>100</v>
      </c>
      <c r="U323" s="27">
        <f>'Рейтинговая таблица организаций'!BE325</f>
        <v>100</v>
      </c>
      <c r="V323" s="28">
        <f>'Рейтинговая таблица организаций'!BF325</f>
        <v>91.460000000000008</v>
      </c>
    </row>
    <row r="324" spans="1:22">
      <c r="A324" s="25">
        <f>'бланки '!D328</f>
        <v>325</v>
      </c>
      <c r="B324" s="25" t="str">
        <f>'Рейтинговая таблица организаций'!B326</f>
        <v>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v>
      </c>
      <c r="C324" s="23">
        <f>'Рейтинговая таблица организаций'!Q326</f>
        <v>98</v>
      </c>
      <c r="D324" s="23">
        <f>'Рейтинговая таблица организаций'!R326</f>
        <v>100</v>
      </c>
      <c r="E324" s="23">
        <f>'Рейтинговая таблица организаций'!S326</f>
        <v>98</v>
      </c>
      <c r="F324" s="27">
        <f>'Рейтинговая таблица организаций'!T326</f>
        <v>98.6</v>
      </c>
      <c r="G324" s="23">
        <f>'Рейтинговая таблица организаций'!Z326</f>
        <v>100</v>
      </c>
      <c r="H324" s="23">
        <f>'Рейтинговая таблица организаций'!AB326</f>
        <v>100</v>
      </c>
      <c r="I324" s="27">
        <f>'Рейтинговая таблица организаций'!AC326</f>
        <v>100</v>
      </c>
      <c r="J324" s="23">
        <f>'Рейтинговая таблица организаций'!AH326</f>
        <v>40</v>
      </c>
      <c r="K324" s="24">
        <f>'Рейтинговая таблица организаций'!AI326</f>
        <v>60</v>
      </c>
      <c r="L324" s="24">
        <f>'Рейтинговая таблица организаций'!AJ326</f>
        <v>100</v>
      </c>
      <c r="M324" s="27">
        <f>'Рейтинговая таблица организаций'!AK326</f>
        <v>66</v>
      </c>
      <c r="N324" s="23">
        <f>'Рейтинговая таблица организаций'!AR326</f>
        <v>99</v>
      </c>
      <c r="O324" s="23">
        <f>'Рейтинговая таблица организаций'!AS326</f>
        <v>100</v>
      </c>
      <c r="P324" s="23">
        <f>'Рейтинговая таблица организаций'!AT326</f>
        <v>97</v>
      </c>
      <c r="Q324" s="27">
        <f>'Рейтинговая таблица организаций'!AU326</f>
        <v>99</v>
      </c>
      <c r="R324" s="23">
        <f>'Рейтинговая таблица организаций'!BB326</f>
        <v>99</v>
      </c>
      <c r="S324" s="23">
        <f>'Рейтинговая таблица организаций'!BC326</f>
        <v>97</v>
      </c>
      <c r="T324" s="23">
        <f>'Рейтинговая таблица организаций'!BD326</f>
        <v>99</v>
      </c>
      <c r="U324" s="27">
        <f>'Рейтинговая таблица организаций'!BE326</f>
        <v>98.6</v>
      </c>
      <c r="V324" s="28">
        <f>'Рейтинговая таблица организаций'!BF326</f>
        <v>92.440000000000012</v>
      </c>
    </row>
    <row r="325" spans="1:22">
      <c r="A325" s="25">
        <f>'бланки '!D329</f>
        <v>326</v>
      </c>
      <c r="B325" s="25" t="str">
        <f>'Рейтинговая таблица организаций'!B327</f>
        <v>Муниципальное бюджетное общеобразовательное учреждение «Малиновская средняя общеобразовательная школа» Краснозоренского района Орловской области</v>
      </c>
      <c r="C325" s="23">
        <f>'Рейтинговая таблица организаций'!Q327</f>
        <v>97</v>
      </c>
      <c r="D325" s="23">
        <f>'Рейтинговая таблица организаций'!R327</f>
        <v>100</v>
      </c>
      <c r="E325" s="23">
        <f>'Рейтинговая таблица организаций'!S327</f>
        <v>98</v>
      </c>
      <c r="F325" s="27">
        <f>'Рейтинговая таблица организаций'!T327</f>
        <v>98.3</v>
      </c>
      <c r="G325" s="23">
        <f>'Рейтинговая таблица организаций'!Z327</f>
        <v>100</v>
      </c>
      <c r="H325" s="23">
        <f>'Рейтинговая таблица организаций'!AB327</f>
        <v>100</v>
      </c>
      <c r="I325" s="27">
        <f>'Рейтинговая таблица организаций'!AC327</f>
        <v>100</v>
      </c>
      <c r="J325" s="23">
        <f>'Рейтинговая таблица организаций'!AH327</f>
        <v>20</v>
      </c>
      <c r="K325" s="24">
        <f>'Рейтинговая таблица организаций'!AI327</f>
        <v>60</v>
      </c>
      <c r="L325" s="24">
        <f>'Рейтинговая таблица организаций'!AJ327</f>
        <v>100</v>
      </c>
      <c r="M325" s="27">
        <f>'Рейтинговая таблица организаций'!AK327</f>
        <v>60</v>
      </c>
      <c r="N325" s="23">
        <f>'Рейтинговая таблица организаций'!AR327</f>
        <v>100</v>
      </c>
      <c r="O325" s="23">
        <f>'Рейтинговая таблица организаций'!AS327</f>
        <v>100</v>
      </c>
      <c r="P325" s="23">
        <f>'Рейтинговая таблица организаций'!AT327</f>
        <v>100</v>
      </c>
      <c r="Q325" s="27">
        <f>'Рейтинговая таблица организаций'!AU327</f>
        <v>100</v>
      </c>
      <c r="R325" s="23">
        <f>'Рейтинговая таблица организаций'!BB327</f>
        <v>98</v>
      </c>
      <c r="S325" s="23">
        <f>'Рейтинговая таблица организаций'!BC327</f>
        <v>100</v>
      </c>
      <c r="T325" s="23">
        <f>'Рейтинговая таблица организаций'!BD327</f>
        <v>98</v>
      </c>
      <c r="U325" s="27">
        <f>'Рейтинговая таблица организаций'!BE327</f>
        <v>98.4</v>
      </c>
      <c r="V325" s="28">
        <f>'Рейтинговая таблица организаций'!BF327</f>
        <v>91.34</v>
      </c>
    </row>
    <row r="326" spans="1:22">
      <c r="A326" s="25">
        <f>'бланки '!D330</f>
        <v>327</v>
      </c>
      <c r="B326" s="25" t="str">
        <f>'Рейтинговая таблица организаций'!B328</f>
        <v>Муниципальное бюджетное общеобразовательное учреждение «Больше-Чернавская средняя общеобразовательная школа имени В. Г. Алдошина» Краснозоренского района Орловской области</v>
      </c>
      <c r="C326" s="23">
        <f>'Рейтинговая таблица организаций'!Q328</f>
        <v>99</v>
      </c>
      <c r="D326" s="23">
        <f>'Рейтинговая таблица организаций'!R328</f>
        <v>100</v>
      </c>
      <c r="E326" s="23">
        <f>'Рейтинговая таблица организаций'!S328</f>
        <v>100</v>
      </c>
      <c r="F326" s="27">
        <f>'Рейтинговая таблица организаций'!T328</f>
        <v>99.7</v>
      </c>
      <c r="G326" s="23">
        <f>'Рейтинговая таблица организаций'!Z328</f>
        <v>100</v>
      </c>
      <c r="H326" s="23">
        <f>'Рейтинговая таблица организаций'!AB328</f>
        <v>96</v>
      </c>
      <c r="I326" s="27">
        <f>'Рейтинговая таблица организаций'!AC328</f>
        <v>98</v>
      </c>
      <c r="J326" s="23">
        <f>'Рейтинговая таблица организаций'!AH328</f>
        <v>60</v>
      </c>
      <c r="K326" s="24">
        <f>'Рейтинговая таблица организаций'!AI328</f>
        <v>60</v>
      </c>
      <c r="L326" s="24">
        <f>'Рейтинговая таблица организаций'!AJ328</f>
        <v>96</v>
      </c>
      <c r="M326" s="27">
        <f>'Рейтинговая таблица организаций'!AK328</f>
        <v>70.8</v>
      </c>
      <c r="N326" s="23">
        <f>'Рейтинговая таблица организаций'!AR328</f>
        <v>98</v>
      </c>
      <c r="O326" s="23">
        <f>'Рейтинговая таблица организаций'!AS328</f>
        <v>100</v>
      </c>
      <c r="P326" s="23">
        <f>'Рейтинговая таблица организаций'!AT328</f>
        <v>100</v>
      </c>
      <c r="Q326" s="27">
        <f>'Рейтинговая таблица организаций'!AU328</f>
        <v>99.2</v>
      </c>
      <c r="R326" s="23">
        <f>'Рейтинговая таблица организаций'!BB328</f>
        <v>98</v>
      </c>
      <c r="S326" s="23">
        <f>'Рейтинговая таблица организаций'!BC328</f>
        <v>100</v>
      </c>
      <c r="T326" s="23">
        <f>'Рейтинговая таблица организаций'!BD328</f>
        <v>98</v>
      </c>
      <c r="U326" s="27">
        <f>'Рейтинговая таблица организаций'!BE328</f>
        <v>98.4</v>
      </c>
      <c r="V326" s="28">
        <f>'Рейтинговая таблица организаций'!BF328</f>
        <v>93.22</v>
      </c>
    </row>
    <row r="327" spans="1:22">
      <c r="A327" s="25">
        <f>'бланки '!D331</f>
        <v>328</v>
      </c>
      <c r="B327" s="25" t="str">
        <f>'Рейтинговая таблица организаций'!B329</f>
        <v>Муниципальное бюджетное общеобразовательное учреждение «Покровская средняя общеобразовательная школа» Краснозоренского района Орловской области</v>
      </c>
      <c r="C327" s="23">
        <f>'Рейтинговая таблица организаций'!Q329</f>
        <v>99</v>
      </c>
      <c r="D327" s="23">
        <f>'Рейтинговая таблица организаций'!R329</f>
        <v>100</v>
      </c>
      <c r="E327" s="23">
        <f>'Рейтинговая таблица организаций'!S329</f>
        <v>100</v>
      </c>
      <c r="F327" s="27">
        <f>'Рейтинговая таблица организаций'!T329</f>
        <v>99.7</v>
      </c>
      <c r="G327" s="23">
        <f>'Рейтинговая таблица организаций'!Z329</f>
        <v>100</v>
      </c>
      <c r="H327" s="23">
        <f>'Рейтинговая таблица организаций'!AB329</f>
        <v>100</v>
      </c>
      <c r="I327" s="27">
        <f>'Рейтинговая таблица организаций'!AC329</f>
        <v>100</v>
      </c>
      <c r="J327" s="23">
        <f>'Рейтинговая таблица организаций'!AH329</f>
        <v>0</v>
      </c>
      <c r="K327" s="24">
        <f>'Рейтинговая таблица организаций'!AI329</f>
        <v>60</v>
      </c>
      <c r="L327" s="24">
        <f>'Рейтинговая таблица организаций'!AJ329</f>
        <v>100</v>
      </c>
      <c r="M327" s="27">
        <f>'Рейтинговая таблица организаций'!AK329</f>
        <v>54</v>
      </c>
      <c r="N327" s="23">
        <f>'Рейтинговая таблица организаций'!AR329</f>
        <v>100</v>
      </c>
      <c r="O327" s="23">
        <f>'Рейтинговая таблица организаций'!AS329</f>
        <v>100</v>
      </c>
      <c r="P327" s="23">
        <f>'Рейтинговая таблица организаций'!AT329</f>
        <v>100</v>
      </c>
      <c r="Q327" s="27">
        <f>'Рейтинговая таблица организаций'!AU329</f>
        <v>100</v>
      </c>
      <c r="R327" s="23">
        <f>'Рейтинговая таблица организаций'!BB329</f>
        <v>100</v>
      </c>
      <c r="S327" s="23">
        <f>'Рейтинговая таблица организаций'!BC329</f>
        <v>100</v>
      </c>
      <c r="T327" s="23">
        <f>'Рейтинговая таблица организаций'!BD329</f>
        <v>100</v>
      </c>
      <c r="U327" s="27">
        <f>'Рейтинговая таблица организаций'!BE329</f>
        <v>100</v>
      </c>
      <c r="V327" s="28">
        <f>'Рейтинговая таблица организаций'!BF329</f>
        <v>90.74</v>
      </c>
    </row>
    <row r="328" spans="1:22">
      <c r="A328" s="25">
        <f>'бланки '!D332</f>
        <v>329</v>
      </c>
      <c r="B328" s="25" t="str">
        <f>'Рейтинговая таблица организаций'!B330</f>
        <v>Муниципальное бюджетное общеобразовательное учреждение «Верхне-Любовшенская основная общеобразовательная школа имени Героя Советского Союза В. Г. Куликова» Краснозоренского района Орловской области</v>
      </c>
      <c r="C328" s="23">
        <f>'Рейтинговая таблица организаций'!Q330</f>
        <v>87</v>
      </c>
      <c r="D328" s="23">
        <f>'Рейтинговая таблица организаций'!R330</f>
        <v>100</v>
      </c>
      <c r="E328" s="23">
        <f>'Рейтинговая таблица организаций'!S330</f>
        <v>100</v>
      </c>
      <c r="F328" s="27">
        <f>'Рейтинговая таблица организаций'!T330</f>
        <v>96.1</v>
      </c>
      <c r="G328" s="23">
        <f>'Рейтинговая таблица организаций'!Z330</f>
        <v>100</v>
      </c>
      <c r="H328" s="23">
        <f>'Рейтинговая таблица организаций'!AB330</f>
        <v>100</v>
      </c>
      <c r="I328" s="27">
        <f>'Рейтинговая таблица организаций'!AC330</f>
        <v>100</v>
      </c>
      <c r="J328" s="23">
        <f>'Рейтинговая таблица организаций'!AH330</f>
        <v>0</v>
      </c>
      <c r="K328" s="24">
        <f>'Рейтинговая таблица организаций'!AI330</f>
        <v>40</v>
      </c>
      <c r="L328" s="24">
        <f>'Рейтинговая таблица организаций'!AJ330</f>
        <v>87</v>
      </c>
      <c r="M328" s="27">
        <f>'Рейтинговая таблица организаций'!AK330</f>
        <v>42.1</v>
      </c>
      <c r="N328" s="23">
        <f>'Рейтинговая таблица организаций'!AR330</f>
        <v>100</v>
      </c>
      <c r="O328" s="23">
        <f>'Рейтинговая таблица организаций'!AS330</f>
        <v>100</v>
      </c>
      <c r="P328" s="23">
        <f>'Рейтинговая таблица организаций'!AT330</f>
        <v>100</v>
      </c>
      <c r="Q328" s="27">
        <f>'Рейтинговая таблица организаций'!AU330</f>
        <v>100</v>
      </c>
      <c r="R328" s="23">
        <f>'Рейтинговая таблица организаций'!BB330</f>
        <v>100</v>
      </c>
      <c r="S328" s="23">
        <f>'Рейтинговая таблица организаций'!BC330</f>
        <v>100</v>
      </c>
      <c r="T328" s="23">
        <f>'Рейтинговая таблица организаций'!BD330</f>
        <v>100</v>
      </c>
      <c r="U328" s="27">
        <f>'Рейтинговая таблица организаций'!BE330</f>
        <v>100</v>
      </c>
      <c r="V328" s="28">
        <f>'Рейтинговая таблица организаций'!BF330</f>
        <v>87.64</v>
      </c>
    </row>
    <row r="329" spans="1:22">
      <c r="A329" s="25">
        <f>'бланки '!D333</f>
        <v>330</v>
      </c>
      <c r="B329" s="25" t="str">
        <f>'Рейтинговая таблица организаций'!B331</f>
        <v>Муниципальное бюджетное общеобразовательное учреждение «Оревская средняя общеобразовательная школа» Краснозоренского района Орловской области</v>
      </c>
      <c r="C329" s="23">
        <f>'Рейтинговая таблица организаций'!Q331</f>
        <v>96</v>
      </c>
      <c r="D329" s="23">
        <f>'Рейтинговая таблица организаций'!R331</f>
        <v>100</v>
      </c>
      <c r="E329" s="23">
        <f>'Рейтинговая таблица организаций'!S331</f>
        <v>100</v>
      </c>
      <c r="F329" s="27">
        <f>'Рейтинговая таблица организаций'!T331</f>
        <v>98.8</v>
      </c>
      <c r="G329" s="23">
        <f>'Рейтинговая таблица организаций'!Z331</f>
        <v>100</v>
      </c>
      <c r="H329" s="23">
        <f>'Рейтинговая таблица организаций'!AB331</f>
        <v>100</v>
      </c>
      <c r="I329" s="27">
        <f>'Рейтинговая таблица организаций'!AC331</f>
        <v>100</v>
      </c>
      <c r="J329" s="23">
        <f>'Рейтинговая таблица организаций'!AH331</f>
        <v>40</v>
      </c>
      <c r="K329" s="24">
        <f>'Рейтинговая таблица организаций'!AI331</f>
        <v>60</v>
      </c>
      <c r="L329" s="24">
        <f>'Рейтинговая таблица организаций'!AJ331</f>
        <v>100</v>
      </c>
      <c r="M329" s="27">
        <f>'Рейтинговая таблица организаций'!AK331</f>
        <v>66</v>
      </c>
      <c r="N329" s="23">
        <f>'Рейтинговая таблица организаций'!AR331</f>
        <v>100</v>
      </c>
      <c r="O329" s="23">
        <f>'Рейтинговая таблица организаций'!AS331</f>
        <v>97</v>
      </c>
      <c r="P329" s="23">
        <f>'Рейтинговая таблица организаций'!AT331</f>
        <v>97</v>
      </c>
      <c r="Q329" s="27">
        <f>'Рейтинговая таблица организаций'!AU331</f>
        <v>98.2</v>
      </c>
      <c r="R329" s="23">
        <f>'Рейтинговая таблица организаций'!BB331</f>
        <v>100</v>
      </c>
      <c r="S329" s="23">
        <f>'Рейтинговая таблица организаций'!BC331</f>
        <v>97</v>
      </c>
      <c r="T329" s="23">
        <f>'Рейтинговая таблица организаций'!BD331</f>
        <v>100</v>
      </c>
      <c r="U329" s="27">
        <f>'Рейтинговая таблица организаций'!BE331</f>
        <v>99.4</v>
      </c>
      <c r="V329" s="28">
        <f>'Рейтинговая таблица организаций'!BF331</f>
        <v>92.47999999999999</v>
      </c>
    </row>
    <row r="330" spans="1:22">
      <c r="A330" s="25">
        <f>'бланки '!D334</f>
        <v>331</v>
      </c>
      <c r="B330" s="25" t="str">
        <f>'Рейтинговая таблица организаций'!B332</f>
        <v>Муниципальное бюджетное общеобразовательное учреждение «Труновская средняя общеобразовательная школа» Краснозоренского района Орловской области</v>
      </c>
      <c r="C330" s="23">
        <f>'Рейтинговая таблица организаций'!Q332</f>
        <v>95</v>
      </c>
      <c r="D330" s="23">
        <f>'Рейтинговая таблица организаций'!R332</f>
        <v>100</v>
      </c>
      <c r="E330" s="23">
        <f>'Рейтинговая таблица организаций'!S332</f>
        <v>98</v>
      </c>
      <c r="F330" s="27">
        <f>'Рейтинговая таблица организаций'!T332</f>
        <v>97.7</v>
      </c>
      <c r="G330" s="23">
        <f>'Рейтинговая таблица организаций'!Z332</f>
        <v>100</v>
      </c>
      <c r="H330" s="23">
        <f>'Рейтинговая таблица организаций'!AB332</f>
        <v>100</v>
      </c>
      <c r="I330" s="27">
        <f>'Рейтинговая таблица организаций'!AC332</f>
        <v>100</v>
      </c>
      <c r="J330" s="23">
        <f>'Рейтинговая таблица организаций'!AH332</f>
        <v>20</v>
      </c>
      <c r="K330" s="24">
        <f>'Рейтинговая таблица организаций'!AI332</f>
        <v>60</v>
      </c>
      <c r="L330" s="24">
        <f>'Рейтинговая таблица организаций'!AJ332</f>
        <v>91</v>
      </c>
      <c r="M330" s="27">
        <f>'Рейтинговая таблица организаций'!AK332</f>
        <v>57.3</v>
      </c>
      <c r="N330" s="23">
        <f>'Рейтинговая таблица организаций'!AR332</f>
        <v>97</v>
      </c>
      <c r="O330" s="23">
        <f>'Рейтинговая таблица организаций'!AS332</f>
        <v>97</v>
      </c>
      <c r="P330" s="23">
        <f>'Рейтинговая таблица организаций'!AT332</f>
        <v>96</v>
      </c>
      <c r="Q330" s="27">
        <f>'Рейтинговая таблица организаций'!AU332</f>
        <v>96.8</v>
      </c>
      <c r="R330" s="23">
        <f>'Рейтинговая таблица организаций'!BB332</f>
        <v>100</v>
      </c>
      <c r="S330" s="23">
        <f>'Рейтинговая таблица организаций'!BC332</f>
        <v>100</v>
      </c>
      <c r="T330" s="23">
        <f>'Рейтинговая таблица организаций'!BD332</f>
        <v>100</v>
      </c>
      <c r="U330" s="27">
        <f>'Рейтинговая таблица организаций'!BE332</f>
        <v>100</v>
      </c>
      <c r="V330" s="28">
        <f>'Рейтинговая таблица организаций'!BF332</f>
        <v>90.36</v>
      </c>
    </row>
    <row r="331" spans="1:22">
      <c r="A331" s="25">
        <f>'бланки '!D335</f>
        <v>332</v>
      </c>
      <c r="B331" s="25" t="str">
        <f>'Рейтинговая таблица организаций'!B333</f>
        <v>Бюджетное общеобразовательное учреждение Орловской области «Мезенский лицей»</v>
      </c>
      <c r="C331" s="23">
        <f>'Рейтинговая таблица организаций'!Q333</f>
        <v>100</v>
      </c>
      <c r="D331" s="23">
        <f>'Рейтинговая таблица организаций'!R333</f>
        <v>90</v>
      </c>
      <c r="E331" s="23">
        <f>'Рейтинговая таблица организаций'!S333</f>
        <v>99</v>
      </c>
      <c r="F331" s="27">
        <f>'Рейтинговая таблица организаций'!T333</f>
        <v>96.6</v>
      </c>
      <c r="G331" s="23">
        <f>'Рейтинговая таблица организаций'!Z333</f>
        <v>100</v>
      </c>
      <c r="H331" s="23">
        <f>'Рейтинговая таблица организаций'!AB333</f>
        <v>100</v>
      </c>
      <c r="I331" s="27">
        <f>'Рейтинговая таблица организаций'!AC333</f>
        <v>100</v>
      </c>
      <c r="J331" s="23">
        <f>'Рейтинговая таблица организаций'!AH333</f>
        <v>40</v>
      </c>
      <c r="K331" s="24">
        <f>'Рейтинговая таблица организаций'!AI333</f>
        <v>60</v>
      </c>
      <c r="L331" s="24">
        <f>'Рейтинговая таблица организаций'!AJ333</f>
        <v>95</v>
      </c>
      <c r="M331" s="27">
        <f>'Рейтинговая таблица организаций'!AK333</f>
        <v>64.5</v>
      </c>
      <c r="N331" s="23">
        <f>'Рейтинговая таблица организаций'!AR333</f>
        <v>99</v>
      </c>
      <c r="O331" s="23">
        <f>'Рейтинговая таблица организаций'!AS333</f>
        <v>99</v>
      </c>
      <c r="P331" s="23">
        <f>'Рейтинговая таблица организаций'!AT333</f>
        <v>97</v>
      </c>
      <c r="Q331" s="27">
        <f>'Рейтинговая таблица организаций'!AU333</f>
        <v>98.6</v>
      </c>
      <c r="R331" s="23">
        <f>'Рейтинговая таблица организаций'!BB333</f>
        <v>98</v>
      </c>
      <c r="S331" s="23">
        <f>'Рейтинговая таблица организаций'!BC333</f>
        <v>99</v>
      </c>
      <c r="T331" s="23">
        <f>'Рейтинговая таблица организаций'!BD333</f>
        <v>99</v>
      </c>
      <c r="U331" s="27">
        <f>'Рейтинговая таблица организаций'!BE333</f>
        <v>98.7</v>
      </c>
      <c r="V331" s="28">
        <f>'Рейтинговая таблица организаций'!BF333</f>
        <v>91.68</v>
      </c>
    </row>
    <row r="332" spans="1:22">
      <c r="A332" s="25"/>
      <c r="B332" s="25"/>
      <c r="C332" s="27">
        <f>AVERAGE(C2:C331)</f>
        <v>95.536363636363632</v>
      </c>
      <c r="D332" s="27">
        <f t="shared" ref="D332:V332" si="0">AVERAGE(D2:D331)</f>
        <v>98.575757575757578</v>
      </c>
      <c r="E332" s="27">
        <f t="shared" si="0"/>
        <v>99.057575757575762</v>
      </c>
      <c r="F332" s="27">
        <f t="shared" si="0"/>
        <v>97.856666666666698</v>
      </c>
      <c r="G332" s="27">
        <f t="shared" si="0"/>
        <v>100</v>
      </c>
      <c r="H332" s="27">
        <f t="shared" si="0"/>
        <v>98.581818181818178</v>
      </c>
      <c r="I332" s="27">
        <f t="shared" si="0"/>
        <v>99.290909090909096</v>
      </c>
      <c r="J332" s="27">
        <f t="shared" si="0"/>
        <v>25.454545454545453</v>
      </c>
      <c r="K332" s="27">
        <f t="shared" si="0"/>
        <v>67.090909090909093</v>
      </c>
      <c r="L332" s="27">
        <f t="shared" si="0"/>
        <v>96.233333333333334</v>
      </c>
      <c r="M332" s="27">
        <f t="shared" si="0"/>
        <v>63.34272727272721</v>
      </c>
      <c r="N332" s="27">
        <f t="shared" si="0"/>
        <v>98.696969696969703</v>
      </c>
      <c r="O332" s="27">
        <f t="shared" si="0"/>
        <v>98.818181818181813</v>
      </c>
      <c r="P332" s="27">
        <f t="shared" si="0"/>
        <v>98.706060606060603</v>
      </c>
      <c r="Q332" s="27">
        <f t="shared" si="0"/>
        <v>98.747272727272744</v>
      </c>
      <c r="R332" s="27">
        <f t="shared" si="0"/>
        <v>98.75151515151515</v>
      </c>
      <c r="S332" s="27">
        <f t="shared" si="0"/>
        <v>98.86363636363636</v>
      </c>
      <c r="T332" s="27">
        <f t="shared" si="0"/>
        <v>98.903030303030306</v>
      </c>
      <c r="U332" s="27">
        <f t="shared" si="0"/>
        <v>98.849696969696978</v>
      </c>
      <c r="V332" s="27">
        <f t="shared" si="0"/>
        <v>91.617454545454507</v>
      </c>
    </row>
    <row r="333" spans="1:22">
      <c r="A333" s="25"/>
      <c r="B333" s="25" t="s">
        <v>751</v>
      </c>
      <c r="C333" s="23">
        <f>AVERAGE(C2:C44)</f>
        <v>100</v>
      </c>
      <c r="D333" s="23">
        <f t="shared" ref="D333:V333" si="1">AVERAGE(D2:D44)</f>
        <v>100</v>
      </c>
      <c r="E333" s="23">
        <f t="shared" si="1"/>
        <v>98.302325581395351</v>
      </c>
      <c r="F333" s="23">
        <f t="shared" si="1"/>
        <v>99.320930232558126</v>
      </c>
      <c r="G333" s="23">
        <f t="shared" si="1"/>
        <v>100</v>
      </c>
      <c r="H333" s="23">
        <f t="shared" si="1"/>
        <v>98.232558139534888</v>
      </c>
      <c r="I333" s="23">
        <f t="shared" si="1"/>
        <v>99.116279069767444</v>
      </c>
      <c r="J333" s="23">
        <f t="shared" si="1"/>
        <v>30.697674418604652</v>
      </c>
      <c r="K333" s="23">
        <f t="shared" si="1"/>
        <v>73.95348837209302</v>
      </c>
      <c r="L333" s="23">
        <f t="shared" si="1"/>
        <v>100</v>
      </c>
      <c r="M333" s="23">
        <f t="shared" si="1"/>
        <v>68.79069767441861</v>
      </c>
      <c r="N333" s="23">
        <f t="shared" si="1"/>
        <v>97.79069767441861</v>
      </c>
      <c r="O333" s="23">
        <f t="shared" si="1"/>
        <v>97.627906976744185</v>
      </c>
      <c r="P333" s="23">
        <f t="shared" si="1"/>
        <v>97.813953488372093</v>
      </c>
      <c r="Q333" s="23">
        <f t="shared" si="1"/>
        <v>97.730232558139519</v>
      </c>
      <c r="R333" s="23">
        <f t="shared" si="1"/>
        <v>98.162790697674424</v>
      </c>
      <c r="S333" s="23">
        <f t="shared" si="1"/>
        <v>98.488372093023258</v>
      </c>
      <c r="T333" s="23">
        <f t="shared" si="1"/>
        <v>98.604651162790702</v>
      </c>
      <c r="U333" s="23">
        <f t="shared" si="1"/>
        <v>98.448837209302326</v>
      </c>
      <c r="V333" s="28">
        <f t="shared" si="1"/>
        <v>92.681395348837199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10</vt:i4>
      </vt:variant>
    </vt:vector>
  </HeadingPairs>
  <TitlesOfParts>
    <vt:vector size="10" baseType="lpstr">
      <vt:lpstr>Рейтинговая таблица организаций</vt:lpstr>
      <vt:lpstr>для bus.gov.ru</vt:lpstr>
      <vt:lpstr>ИТОГ</vt:lpstr>
      <vt:lpstr>бланки </vt:lpstr>
      <vt:lpstr>Матрица бас гов</vt:lpstr>
      <vt:lpstr>описание</vt:lpstr>
      <vt:lpstr>анкеты</vt:lpstr>
      <vt:lpstr>Критерии и показатели</vt:lpstr>
      <vt:lpstr>Лист3</vt:lpstr>
      <vt:lpstr>для таблиц</vt:lpstr>
    </vt:vector>
  </TitlesOfParts>
  <Company>ООО АктивМаркетинг</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User</cp:lastModifiedBy>
  <dcterms:created xsi:type="dcterms:W3CDTF">2019-06-09T22:16:24Z</dcterms:created>
  <dcterms:modified xsi:type="dcterms:W3CDTF">2023-02-07T12:25:30Z</dcterms:modified>
</cp:coreProperties>
</file>